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xl/vbaProjectSignature.bin" ContentType="application/vnd.ms-office.vbaProjectSignature"/>
  <Override PartName="/xl/vbaProjectSignatureAgile.bin" ContentType="application/vnd.ms-office.vbaProjectSignatureAgile"/>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codeName="{899C9086-67A9-5B14-2C2D-5A8001700F7D}"/>
  <workbookPr codeName="ThisWorkbook" defaultThemeVersion="166925"/>
  <mc:AlternateContent xmlns:mc="http://schemas.openxmlformats.org/markup-compatibility/2006">
    <mc:Choice Requires="x15">
      <x15ac:absPath xmlns:x15ac="http://schemas.microsoft.com/office/spreadsheetml/2010/11/ac" url="C:\Users\jlcpi\Documents\_enquetepublique\CCEB_Outils\Indemnisation\V5-5\"/>
    </mc:Choice>
  </mc:AlternateContent>
  <xr:revisionPtr revIDLastSave="0" documentId="13_ncr:1_{294D3520-DCE5-427D-AE29-0B145A9E9786}" xr6:coauthVersionLast="47" xr6:coauthVersionMax="47" xr10:uidLastSave="{00000000-0000-0000-0000-000000000000}"/>
  <bookViews>
    <workbookView xWindow="-108" yWindow="-108" windowWidth="23256" windowHeight="12576" tabRatio="663" firstSheet="1" activeTab="1" xr2:uid="{CC4BDE92-1704-4DFF-B6E6-FADCE0996C76}"/>
  </bookViews>
  <sheets>
    <sheet name="ExportCtrl" sheetId="28" state="hidden" r:id="rId1"/>
    <sheet name="Menu" sheetId="1" r:id="rId2"/>
    <sheet name="Enquete" sheetId="2" state="hidden" r:id="rId3"/>
    <sheet name="Commissaire" sheetId="3" state="hidden" r:id="rId4"/>
    <sheet name="Main courante" sheetId="4" state="hidden" r:id="rId5"/>
    <sheet name="Calcul" sheetId="5" state="hidden" r:id="rId6"/>
    <sheet name="Aperçu" sheetId="6" state="hidden" r:id="rId7"/>
    <sheet name="FFrais1" sheetId="7" state="hidden" r:id="rId8"/>
    <sheet name="FFrais9" sheetId="18" state="hidden" r:id="rId9"/>
    <sheet name="FFraisCE-HT" sheetId="8" state="hidden" r:id="rId10"/>
    <sheet name="FicheRenseignt" sheetId="20" state="hidden" r:id="rId11"/>
    <sheet name="Data" sheetId="10" state="hidden" r:id="rId12"/>
    <sheet name="Mode d'emploi" sheetId="11" state="hidden" r:id="rId13"/>
    <sheet name="suivi_version" sheetId="12" state="hidden" r:id="rId14"/>
    <sheet name="Menu2" sheetId="24" state="hidden" r:id="rId15"/>
    <sheet name="Menu3" sheetId="17" state="hidden" r:id="rId16"/>
    <sheet name="RecapCion" sheetId="25" state="hidden" r:id="rId17"/>
    <sheet name="BaseRecapCion" sheetId="27" state="hidden" r:id="rId18"/>
  </sheets>
  <functionGroups builtInGroupCount="19"/>
  <definedNames>
    <definedName name="CE_admin">Commissaire!$B$22</definedName>
    <definedName name="CE_adresse1">Commissaire!$B$6</definedName>
    <definedName name="CE_adresse2">Commissaire!$B$7</definedName>
    <definedName name="CE_AllocProv">Commissaire!$E$7</definedName>
    <definedName name="CE_AutreStatut">Commissaire!$B$20</definedName>
    <definedName name="CE_codpost">Commissaire!$B$8</definedName>
    <definedName name="CE_CumulKm">Commissaire!$E$5</definedName>
    <definedName name="CE_Dnaiss">Commissaire!$B$14</definedName>
    <definedName name="CE_Immatriculation">Commissaire!$E$4</definedName>
    <definedName name="CE_LieuNaiss">Commissaire!$B$15</definedName>
    <definedName name="CE_mel">Commissaire!$B$10</definedName>
    <definedName name="CE_Mobile">Commissaire!$B$12</definedName>
    <definedName name="CE_NIC">Commissaire!$B$26</definedName>
    <definedName name="CE_nni">Commissaire!$B$16</definedName>
    <definedName name="CE_nom">Commissaire!$B$3</definedName>
    <definedName name="CE_NomNaiss">Commissaire!$B$5</definedName>
    <definedName name="CE_prénom">Commissaire!$B$4</definedName>
    <definedName name="CE_profession">Commissaire!$B$18</definedName>
    <definedName name="CE_PuissFisc">Commissaire!$E$3</definedName>
    <definedName name="CE_RemunPub">Commissaire!$B$21</definedName>
    <definedName name="CE_retraite">Commissaire!$B$19</definedName>
    <definedName name="CE_RibBic">Commissaire!$E$11</definedName>
    <definedName name="CE_RibIban">Commissaire!$E$10</definedName>
    <definedName name="CE_RibTitul">Commissaire!$E$9</definedName>
    <definedName name="CE_Siren">Commissaire!$B$25</definedName>
    <definedName name="CE_statut">Commissaire!$B$19</definedName>
    <definedName name="CE_tel">Commissaire!$B$11</definedName>
    <definedName name="CE_TVA">Commissaire!$B$24</definedName>
    <definedName name="CE_ville">Commissaire!$B$9</definedName>
    <definedName name="Duree_act_maxi">Data!$H$32</definedName>
    <definedName name="Duree_deplct_maxi">Data!$H$33</definedName>
    <definedName name="EP_autorite">Enquete!$B$24</definedName>
    <definedName name="EP_Commission">Enquete!$E$4</definedName>
    <definedName name="EP_DateCloture">Enquete!$B$30</definedName>
    <definedName name="EP_DateDecision">Enquete!$B$26</definedName>
    <definedName name="EP_DateOuverture">Enquete!$B$29</definedName>
    <definedName name="EP_DateRapport">Enquete!$H$18</definedName>
    <definedName name="EP_DateTA">Enquete!$B$7</definedName>
    <definedName name="EP_Depart">Enquete!$B$15</definedName>
    <definedName name="EP_Difficultés">Enquete!$D$20</definedName>
    <definedName name="EP_DProlongation">Enquete!$B$32</definedName>
    <definedName name="EP_FProlongation">Enquete!$B$33</definedName>
    <definedName name="EP_NbrCommissaires">Enquete!$E$5</definedName>
    <definedName name="EP_NobsCourrier">Enquete!$H$9</definedName>
    <definedName name="EP_NobsMel">Enquete!$H$10</definedName>
    <definedName name="EP_NobsOrales">Enquete!$H$11</definedName>
    <definedName name="EP_NobsRegDemat">Enquete!$H$8</definedName>
    <definedName name="EP_NobsRegPapier">Enquete!$H$7</definedName>
    <definedName name="EP_Nomenclature">Enquete!$B$5</definedName>
    <definedName name="EP_NPersRecues">Enquete!$H$5</definedName>
    <definedName name="EP_Npetition">Enquete!$H$13</definedName>
    <definedName name="EP_NSignPetition">Enquete!$H$14</definedName>
    <definedName name="EP_objet">Enquete!$B$8</definedName>
    <definedName name="EP_PorteurProjet">Enquete!$B$18</definedName>
    <definedName name="EP_PP_adresse1">Enquete!$B$19</definedName>
    <definedName name="EP_PP_adresse2">Enquete!$B$20</definedName>
    <definedName name="EP_PP_adresse3">Enquete!$B$21</definedName>
    <definedName name="EP_Presid">Enquete!$E$6</definedName>
    <definedName name="EP_Prolongation">Enquete!$B$31</definedName>
    <definedName name="EP_ref">Enquete!$B$4</definedName>
    <definedName name="EP_RefDecision">Enquete!$B$25</definedName>
    <definedName name="EP_RegDemat">Enquete!$H$4</definedName>
    <definedName name="EP_Siege">Enquete!$B$14</definedName>
    <definedName name="EP_Titulaire1">Enquete!$E$7</definedName>
    <definedName name="EP_Titulaire2">Enquete!$E$8</definedName>
    <definedName name="EP_Titulaire3">Enquete!$E$9</definedName>
    <definedName name="EP_Titulaire4">Enquete!$E$10</definedName>
    <definedName name="EP_Titulaire5">Enquete!$E$11</definedName>
    <definedName name="EP_Titulaire6">Enquete!$E$12</definedName>
    <definedName name="EP_Titulaire7">Enquete!$E$13</definedName>
    <definedName name="EP_Titulaire8">Enquete!$E$14</definedName>
    <definedName name="EP_Titulaire9">Enquete!$E$15</definedName>
    <definedName name="EP_TribAdm">Enquete!$B$6</definedName>
    <definedName name="L_Activités">Data!$C$39:$C$58</definedName>
    <definedName name="L_Nomenclature">Data!$F$40:$F$46</definedName>
    <definedName name="L_Statut">Data!$C$31:$C$35</definedName>
    <definedName name="L_TribAdm">Data!$C$63:$C$105</definedName>
    <definedName name="MC_Div_Affranch">Calcul!$EH$1</definedName>
    <definedName name="MC_Div_Consom">Calcul!$EN$1</definedName>
    <definedName name="MC_Divers_Autres">Calcul!$ET$1</definedName>
    <definedName name="MC_ExamDossier">Calcul!$E$1</definedName>
    <definedName name="MC_ForfaitFrais">Data!$C$24</definedName>
    <definedName name="MC_NAffranchisst">Calcul!$ED$1</definedName>
    <definedName name="MC_NAudition">Calcul!$BC$1</definedName>
    <definedName name="MC_Nautres">Calcul!$EP$1</definedName>
    <definedName name="MC_NConclMotiv">Calcul!$EV$1</definedName>
    <definedName name="MC_NDeplacement">Calcul!$DM$1</definedName>
    <definedName name="MC_NImpress">Calcul!$EJ$1</definedName>
    <definedName name="MC_Nperm">Calcul!$AU$1</definedName>
    <definedName name="MC_NPermCompl">Calcul!$CA$1</definedName>
    <definedName name="MC_NPrepDivers">Calcul!$AM$1</definedName>
    <definedName name="MC_NRedacPV">Calcul!$BS$1</definedName>
    <definedName name="MC_NReunionCE">Calcul!$AE$1</definedName>
    <definedName name="MC_NReunionPrep">Calcul!$W$1</definedName>
    <definedName name="MC_NReunionPubl">Calcul!$BK$1</definedName>
    <definedName name="MC_NVisite">Calcul!$O$1</definedName>
    <definedName name="MC_Parking">Calcul!$DV$1</definedName>
    <definedName name="MC_Peages">Calcul!$DW$1</definedName>
    <definedName name="MC_RechDoc">Calcul!$L$1</definedName>
    <definedName name="MC_T_PVS">Calcul!$CT$1</definedName>
    <definedName name="MC_TAnaMeR">Calcul!$DB$1</definedName>
    <definedName name="MC_TAnaObs">Calcul!$CM$1</definedName>
    <definedName name="MC_TAudition">Calcul!$BG$1</definedName>
    <definedName name="MC_TConclMotiv">Calcul!$EZ$1</definedName>
    <definedName name="MC_TempsEtudeDossier">Calcul!$E$1</definedName>
    <definedName name="MC_TempsReunionPub">Calcul!$AD$1</definedName>
    <definedName name="MC_TotalKm">Calcul!$DU$1</definedName>
    <definedName name="MC_TPerm">Calcul!$AY$1</definedName>
    <definedName name="MC_TPermCompl">Calcul!$CE$1</definedName>
    <definedName name="MC_TPrepDivers">Calcul!$AQ$1</definedName>
    <definedName name="MC_Transport">Calcul!$DT$1</definedName>
    <definedName name="MC_TransportCommun">Calcul!$DX$1</definedName>
    <definedName name="MC_TRapport">Calcul!$DJ$1</definedName>
    <definedName name="MC_TRedacPV">Calcul!$BW$1</definedName>
    <definedName name="MC_TReunionCE">Calcul!$AI$1</definedName>
    <definedName name="MC_TReunionPrep">Calcul!$AA$1</definedName>
    <definedName name="MC_TReunionPubl">Calcul!$BO$1</definedName>
    <definedName name="MC_TVisite">Calcul!$S$1</definedName>
    <definedName name="N_nuitéeA">Calcul!$DZ$1</definedName>
    <definedName name="N_nuitéeB">Calcul!$DZ$2</definedName>
    <definedName name="N_nuitéeC">Calcul!$DZ$3</definedName>
    <definedName name="N_nuitéeH">Calcul!$DZ$4</definedName>
    <definedName name="N_repas">Calcul!$DY$1</definedName>
    <definedName name="NVacations">Menu!$L$13</definedName>
    <definedName name="Rembst_km">Aperçu!$M$4</definedName>
    <definedName name="T_Activités">Data!$B$39:$C$58</definedName>
    <definedName name="T_AnaMeR">Calcul!$CX$8:$DD$508</definedName>
    <definedName name="T_AnaObs">Calcul!$CI$8:$CN$508</definedName>
    <definedName name="T_ExamDossier">Calcul!$A$8:$F$508</definedName>
    <definedName name="T_FraisAutres">Calcul!$EP$8:$ET$508</definedName>
    <definedName name="T_FraisDeplact">Data!$C$5:$F$7</definedName>
    <definedName name="T_MCAuditions">Calcul!$BC$8:$BI$508</definedName>
    <definedName name="T_MCDeplacement">Calcul!$DM$8:$EB$508</definedName>
    <definedName name="T_MCDivAffranch">Calcul!$ED$8:$EH$508</definedName>
    <definedName name="T_MCDivConsom">Calcul!$EJ$8:$EN$508</definedName>
    <definedName name="T_MCPerm">Calcul!$AU$8:$BA$508</definedName>
    <definedName name="T_MCPermCompl">Calcul!$CA$8:$CG$508</definedName>
    <definedName name="T_MCPrepDivers">Calcul!$AM$8:$AS$508</definedName>
    <definedName name="T_MCRedacPV">Calcul!$BS$8:$BY$508</definedName>
    <definedName name="T_MCReunionCion">Calcul!$AE$8:$AK$508</definedName>
    <definedName name="T_MCReunionPrep">Calcul!$W$8:$AC$508</definedName>
    <definedName name="T_MCReunionPubl">Calcul!$BK$8:$BQ$508</definedName>
    <definedName name="T_MCVisite">Calcul!$O$8:$U$508</definedName>
    <definedName name="T_Rapport">Calcul!$DF$8:$DK$508</definedName>
    <definedName name="T_RechDoc">Calcul!$H$8:$M$508</definedName>
    <definedName name="T_RedacPVS">Calcul!$CP$8:$CV$508</definedName>
    <definedName name="T_Statut">Data!$B$31:$C$35</definedName>
    <definedName name="TNuitee">Aperçu!$M$11</definedName>
    <definedName name="Total_km">Aperçu!$I$7</definedName>
    <definedName name="TVA_Taux">Data!$C$28</definedName>
    <definedName name="Tx_Vacation">Data!$C$21</definedName>
    <definedName name="TxMissionA">Data!$D$12</definedName>
    <definedName name="TxMissionB">Data!$D$13</definedName>
    <definedName name="TxMissionC">Data!$D$14</definedName>
    <definedName name="TxMissionH">Data!$D$15</definedName>
    <definedName name="TxPonderation">Data!$E$3</definedName>
    <definedName name="TxRepas">Data!$C$10</definedName>
    <definedName name="Version">suivi_version!$D$1</definedName>
    <definedName name="vitesse_maxi">Data!$G$34</definedName>
    <definedName name="vitesse_mini">Data!$G$35</definedName>
    <definedName name="_xlnm.Print_Area" localSheetId="0">ExportCtrl!$A$1:$B$51</definedName>
    <definedName name="_xlnm.Print_Area" localSheetId="8">FFrais9!$A$1:$H$147</definedName>
    <definedName name="_xlnm.Print_Area" localSheetId="16">RecapCion!$A$1:$F$58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24" l="1"/>
  <c r="G14" i="24" s="1"/>
  <c r="J14" i="24"/>
  <c r="K14" i="24" s="1"/>
  <c r="J12" i="24"/>
  <c r="K12" i="24" s="1"/>
  <c r="H7" i="27"/>
  <c r="G7" i="27"/>
  <c r="F7" i="27"/>
  <c r="H7" i="25"/>
  <c r="G7" i="25"/>
  <c r="F7" i="25"/>
  <c r="A3" i="28"/>
  <c r="A2" i="28"/>
  <c r="A1" i="28"/>
  <c r="A16" i="7"/>
  <c r="C15" i="7"/>
  <c r="A15" i="7"/>
  <c r="A14" i="7"/>
  <c r="A11" i="7"/>
  <c r="D10" i="7"/>
  <c r="A10" i="7"/>
  <c r="E9" i="7"/>
  <c r="E8" i="7"/>
  <c r="E7" i="7"/>
  <c r="A7" i="7"/>
  <c r="E6" i="7"/>
  <c r="A6" i="7"/>
  <c r="E5" i="7"/>
  <c r="C5" i="7"/>
  <c r="A5" i="7"/>
  <c r="F4" i="7"/>
  <c r="E4" i="7"/>
  <c r="D4" i="7"/>
  <c r="A4" i="7"/>
  <c r="A1" i="24"/>
  <c r="F10" i="24" l="1"/>
  <c r="A19" i="25"/>
  <c r="K8" i="25"/>
  <c r="EV10" i="5"/>
  <c r="EW10" i="5"/>
  <c r="EX10" i="5"/>
  <c r="EY10" i="5"/>
  <c r="EZ10" i="5"/>
  <c r="FA10" i="5"/>
  <c r="EV11" i="5"/>
  <c r="EW11" i="5"/>
  <c r="EX11" i="5"/>
  <c r="EY11" i="5"/>
  <c r="EZ11" i="5"/>
  <c r="FA11" i="5"/>
  <c r="EV12" i="5"/>
  <c r="EW12" i="5"/>
  <c r="EX12" i="5"/>
  <c r="EY12" i="5"/>
  <c r="EZ12" i="5"/>
  <c r="FA12" i="5"/>
  <c r="EV13" i="5"/>
  <c r="EW13" i="5"/>
  <c r="EX13" i="5"/>
  <c r="EY13" i="5"/>
  <c r="EZ13" i="5"/>
  <c r="FA13" i="5"/>
  <c r="EV14" i="5"/>
  <c r="EW14" i="5"/>
  <c r="EX14" i="5"/>
  <c r="EY14" i="5"/>
  <c r="EZ14" i="5"/>
  <c r="FA14" i="5"/>
  <c r="EV15" i="5"/>
  <c r="EW15" i="5"/>
  <c r="EX15" i="5"/>
  <c r="EY15" i="5"/>
  <c r="EZ15" i="5"/>
  <c r="FA15" i="5"/>
  <c r="EV16" i="5"/>
  <c r="EW16" i="5"/>
  <c r="EX16" i="5"/>
  <c r="EY16" i="5"/>
  <c r="EZ16" i="5"/>
  <c r="FA16" i="5"/>
  <c r="EV17" i="5"/>
  <c r="EW17" i="5"/>
  <c r="EX17" i="5"/>
  <c r="EY17" i="5"/>
  <c r="EZ17" i="5"/>
  <c r="FA17" i="5"/>
  <c r="EV18" i="5"/>
  <c r="EW18" i="5"/>
  <c r="EX18" i="5"/>
  <c r="EY18" i="5"/>
  <c r="EZ18" i="5"/>
  <c r="FA18" i="5"/>
  <c r="EV19" i="5"/>
  <c r="EW19" i="5"/>
  <c r="EX19" i="5"/>
  <c r="EY19" i="5"/>
  <c r="EZ19" i="5"/>
  <c r="FA19" i="5"/>
  <c r="EV20" i="5"/>
  <c r="EW20" i="5"/>
  <c r="EX20" i="5"/>
  <c r="EY20" i="5"/>
  <c r="EZ20" i="5"/>
  <c r="FA20" i="5"/>
  <c r="EV21" i="5"/>
  <c r="EW21" i="5"/>
  <c r="EX21" i="5"/>
  <c r="EY21" i="5"/>
  <c r="EZ21" i="5"/>
  <c r="FA21" i="5"/>
  <c r="EV22" i="5"/>
  <c r="EW22" i="5"/>
  <c r="EX22" i="5"/>
  <c r="EY22" i="5"/>
  <c r="EZ22" i="5"/>
  <c r="FA22" i="5"/>
  <c r="EV23" i="5"/>
  <c r="EW23" i="5"/>
  <c r="EX23" i="5"/>
  <c r="EY23" i="5"/>
  <c r="EZ23" i="5"/>
  <c r="FA23" i="5"/>
  <c r="EV24" i="5"/>
  <c r="EW24" i="5"/>
  <c r="EX24" i="5"/>
  <c r="EY24" i="5"/>
  <c r="EZ24" i="5"/>
  <c r="FA24" i="5"/>
  <c r="EV25" i="5"/>
  <c r="EW25" i="5"/>
  <c r="EX25" i="5"/>
  <c r="EY25" i="5"/>
  <c r="EZ25" i="5"/>
  <c r="FA25" i="5"/>
  <c r="EV26" i="5"/>
  <c r="EW26" i="5"/>
  <c r="EX26" i="5"/>
  <c r="EY26" i="5"/>
  <c r="EZ26" i="5"/>
  <c r="FA26" i="5"/>
  <c r="EV27" i="5"/>
  <c r="EW27" i="5"/>
  <c r="EX27" i="5"/>
  <c r="EY27" i="5"/>
  <c r="EZ27" i="5"/>
  <c r="FA27" i="5"/>
  <c r="EV28" i="5"/>
  <c r="EW28" i="5"/>
  <c r="EX28" i="5"/>
  <c r="EY28" i="5"/>
  <c r="EZ28" i="5"/>
  <c r="FA28" i="5"/>
  <c r="EV29" i="5"/>
  <c r="EW29" i="5"/>
  <c r="EX29" i="5"/>
  <c r="EY29" i="5"/>
  <c r="EZ29" i="5"/>
  <c r="FA29" i="5"/>
  <c r="EV30" i="5"/>
  <c r="EW30" i="5"/>
  <c r="EX30" i="5"/>
  <c r="EY30" i="5"/>
  <c r="EZ30" i="5"/>
  <c r="FA30" i="5"/>
  <c r="EV31" i="5"/>
  <c r="EW31" i="5"/>
  <c r="EX31" i="5"/>
  <c r="EY31" i="5"/>
  <c r="EZ31" i="5"/>
  <c r="FA31" i="5"/>
  <c r="EV32" i="5"/>
  <c r="EW32" i="5"/>
  <c r="EX32" i="5"/>
  <c r="EY32" i="5"/>
  <c r="EZ32" i="5"/>
  <c r="FA32" i="5"/>
  <c r="EV33" i="5"/>
  <c r="EW33" i="5"/>
  <c r="EX33" i="5"/>
  <c r="EY33" i="5"/>
  <c r="EZ33" i="5"/>
  <c r="FA33" i="5"/>
  <c r="EV34" i="5"/>
  <c r="EW34" i="5"/>
  <c r="EX34" i="5"/>
  <c r="EY34" i="5"/>
  <c r="EZ34" i="5"/>
  <c r="FA34" i="5"/>
  <c r="EV35" i="5"/>
  <c r="EW35" i="5"/>
  <c r="EX35" i="5"/>
  <c r="EY35" i="5"/>
  <c r="EZ35" i="5"/>
  <c r="FA35" i="5"/>
  <c r="EV36" i="5"/>
  <c r="EW36" i="5"/>
  <c r="EX36" i="5"/>
  <c r="EY36" i="5"/>
  <c r="EZ36" i="5"/>
  <c r="FA36" i="5"/>
  <c r="EV37" i="5"/>
  <c r="EW37" i="5"/>
  <c r="EX37" i="5"/>
  <c r="EY37" i="5"/>
  <c r="EZ37" i="5"/>
  <c r="FA37" i="5"/>
  <c r="EV38" i="5"/>
  <c r="EW38" i="5"/>
  <c r="EX38" i="5"/>
  <c r="EY38" i="5"/>
  <c r="EZ38" i="5"/>
  <c r="FA38" i="5"/>
  <c r="EV39" i="5"/>
  <c r="EW39" i="5"/>
  <c r="EX39" i="5"/>
  <c r="EY39" i="5"/>
  <c r="EZ39" i="5"/>
  <c r="FA39" i="5"/>
  <c r="EV40" i="5"/>
  <c r="EW40" i="5"/>
  <c r="EX40" i="5"/>
  <c r="EY40" i="5"/>
  <c r="EZ40" i="5"/>
  <c r="FA40" i="5"/>
  <c r="EV41" i="5"/>
  <c r="EW41" i="5"/>
  <c r="EX41" i="5"/>
  <c r="EY41" i="5"/>
  <c r="EZ41" i="5"/>
  <c r="FA41" i="5"/>
  <c r="EV42" i="5"/>
  <c r="EW42" i="5"/>
  <c r="EX42" i="5"/>
  <c r="EY42" i="5"/>
  <c r="EZ42" i="5"/>
  <c r="FA42" i="5"/>
  <c r="EV43" i="5"/>
  <c r="EW43" i="5"/>
  <c r="EX43" i="5"/>
  <c r="EY43" i="5"/>
  <c r="EZ43" i="5"/>
  <c r="FA43" i="5"/>
  <c r="EV44" i="5"/>
  <c r="EW44" i="5"/>
  <c r="EX44" i="5"/>
  <c r="EY44" i="5"/>
  <c r="EZ44" i="5"/>
  <c r="FA44" i="5"/>
  <c r="EV45" i="5"/>
  <c r="EW45" i="5"/>
  <c r="EX45" i="5"/>
  <c r="EY45" i="5"/>
  <c r="EZ45" i="5"/>
  <c r="FA45" i="5"/>
  <c r="EV46" i="5"/>
  <c r="EW46" i="5"/>
  <c r="EX46" i="5"/>
  <c r="EY46" i="5"/>
  <c r="EZ46" i="5"/>
  <c r="FA46" i="5"/>
  <c r="EV47" i="5"/>
  <c r="EW47" i="5"/>
  <c r="EX47" i="5"/>
  <c r="EY47" i="5"/>
  <c r="EZ47" i="5"/>
  <c r="FA47" i="5"/>
  <c r="EV48" i="5"/>
  <c r="EW48" i="5"/>
  <c r="EX48" i="5"/>
  <c r="EY48" i="5"/>
  <c r="EZ48" i="5"/>
  <c r="FA48" i="5"/>
  <c r="EV49" i="5"/>
  <c r="EW49" i="5"/>
  <c r="EX49" i="5"/>
  <c r="EY49" i="5"/>
  <c r="EZ49" i="5"/>
  <c r="FA49" i="5"/>
  <c r="EV50" i="5"/>
  <c r="EW50" i="5"/>
  <c r="EX50" i="5"/>
  <c r="EY50" i="5"/>
  <c r="EZ50" i="5"/>
  <c r="FA50" i="5"/>
  <c r="EV51" i="5"/>
  <c r="EW51" i="5"/>
  <c r="EX51" i="5"/>
  <c r="EY51" i="5"/>
  <c r="EZ51" i="5"/>
  <c r="FA51" i="5"/>
  <c r="EV52" i="5"/>
  <c r="EW52" i="5"/>
  <c r="EX52" i="5"/>
  <c r="EY52" i="5"/>
  <c r="EZ52" i="5"/>
  <c r="FA52" i="5"/>
  <c r="EV53" i="5"/>
  <c r="EW53" i="5"/>
  <c r="EX53" i="5"/>
  <c r="EY53" i="5"/>
  <c r="EZ53" i="5"/>
  <c r="FA53" i="5"/>
  <c r="EV54" i="5"/>
  <c r="EW54" i="5"/>
  <c r="EX54" i="5"/>
  <c r="EY54" i="5"/>
  <c r="EZ54" i="5"/>
  <c r="FA54" i="5"/>
  <c r="EV55" i="5"/>
  <c r="EW55" i="5"/>
  <c r="EX55" i="5"/>
  <c r="EY55" i="5"/>
  <c r="EZ55" i="5"/>
  <c r="FA55" i="5"/>
  <c r="EV56" i="5"/>
  <c r="EW56" i="5"/>
  <c r="EX56" i="5"/>
  <c r="EY56" i="5"/>
  <c r="EZ56" i="5"/>
  <c r="FA56" i="5"/>
  <c r="EV57" i="5"/>
  <c r="EW57" i="5"/>
  <c r="EX57" i="5"/>
  <c r="EY57" i="5"/>
  <c r="EZ57" i="5"/>
  <c r="FA57" i="5"/>
  <c r="EV58" i="5"/>
  <c r="EW58" i="5"/>
  <c r="EX58" i="5"/>
  <c r="EY58" i="5"/>
  <c r="EZ58" i="5"/>
  <c r="FA58" i="5"/>
  <c r="EV59" i="5"/>
  <c r="EW59" i="5"/>
  <c r="EX59" i="5"/>
  <c r="EY59" i="5"/>
  <c r="EZ59" i="5"/>
  <c r="FA59" i="5"/>
  <c r="EV60" i="5"/>
  <c r="EW60" i="5"/>
  <c r="EX60" i="5"/>
  <c r="EY60" i="5"/>
  <c r="EZ60" i="5"/>
  <c r="FA60" i="5"/>
  <c r="EV61" i="5"/>
  <c r="EW61" i="5"/>
  <c r="EX61" i="5"/>
  <c r="EY61" i="5"/>
  <c r="EZ61" i="5"/>
  <c r="FA61" i="5"/>
  <c r="EV62" i="5"/>
  <c r="EW62" i="5"/>
  <c r="EX62" i="5"/>
  <c r="EY62" i="5"/>
  <c r="EZ62" i="5"/>
  <c r="FA62" i="5"/>
  <c r="EV63" i="5"/>
  <c r="EW63" i="5"/>
  <c r="EX63" i="5"/>
  <c r="EY63" i="5"/>
  <c r="EZ63" i="5"/>
  <c r="FA63" i="5"/>
  <c r="EV64" i="5"/>
  <c r="EW64" i="5"/>
  <c r="EX64" i="5"/>
  <c r="EY64" i="5"/>
  <c r="EZ64" i="5"/>
  <c r="FA64" i="5"/>
  <c r="EV65" i="5"/>
  <c r="EW65" i="5"/>
  <c r="EX65" i="5"/>
  <c r="EY65" i="5"/>
  <c r="EZ65" i="5"/>
  <c r="FA65" i="5"/>
  <c r="EV66" i="5"/>
  <c r="EW66" i="5"/>
  <c r="EX66" i="5"/>
  <c r="EY66" i="5"/>
  <c r="EZ66" i="5"/>
  <c r="FA66" i="5"/>
  <c r="EV67" i="5"/>
  <c r="EW67" i="5"/>
  <c r="EX67" i="5"/>
  <c r="EY67" i="5"/>
  <c r="EZ67" i="5"/>
  <c r="FA67" i="5"/>
  <c r="EV68" i="5"/>
  <c r="EW68" i="5"/>
  <c r="EX68" i="5"/>
  <c r="EY68" i="5"/>
  <c r="EZ68" i="5"/>
  <c r="FA68" i="5"/>
  <c r="EV69" i="5"/>
  <c r="EW69" i="5"/>
  <c r="EX69" i="5"/>
  <c r="EY69" i="5"/>
  <c r="EZ69" i="5"/>
  <c r="FA69" i="5"/>
  <c r="EV70" i="5"/>
  <c r="EW70" i="5"/>
  <c r="EX70" i="5"/>
  <c r="EY70" i="5"/>
  <c r="EZ70" i="5"/>
  <c r="FA70" i="5"/>
  <c r="EV71" i="5"/>
  <c r="EW71" i="5"/>
  <c r="EX71" i="5"/>
  <c r="EY71" i="5"/>
  <c r="EZ71" i="5"/>
  <c r="FA71" i="5"/>
  <c r="EV72" i="5"/>
  <c r="EW72" i="5"/>
  <c r="EX72" i="5"/>
  <c r="EY72" i="5"/>
  <c r="EZ72" i="5"/>
  <c r="FA72" i="5"/>
  <c r="EV73" i="5"/>
  <c r="EW73" i="5"/>
  <c r="EX73" i="5"/>
  <c r="EY73" i="5"/>
  <c r="EZ73" i="5"/>
  <c r="FA73" i="5"/>
  <c r="EV74" i="5"/>
  <c r="EW74" i="5"/>
  <c r="EX74" i="5"/>
  <c r="EY74" i="5"/>
  <c r="EZ74" i="5"/>
  <c r="FA74" i="5"/>
  <c r="EV75" i="5"/>
  <c r="EW75" i="5"/>
  <c r="EX75" i="5"/>
  <c r="EY75" i="5"/>
  <c r="EZ75" i="5"/>
  <c r="FA75" i="5"/>
  <c r="EV76" i="5"/>
  <c r="EW76" i="5"/>
  <c r="EX76" i="5"/>
  <c r="EY76" i="5"/>
  <c r="EZ76" i="5"/>
  <c r="FA76" i="5"/>
  <c r="EV77" i="5"/>
  <c r="EW77" i="5"/>
  <c r="EX77" i="5"/>
  <c r="EY77" i="5"/>
  <c r="EZ77" i="5"/>
  <c r="FA77" i="5"/>
  <c r="EV78" i="5"/>
  <c r="EW78" i="5"/>
  <c r="EX78" i="5"/>
  <c r="EY78" i="5"/>
  <c r="EZ78" i="5"/>
  <c r="FA78" i="5"/>
  <c r="EV79" i="5"/>
  <c r="EW79" i="5"/>
  <c r="EX79" i="5"/>
  <c r="EY79" i="5"/>
  <c r="EZ79" i="5"/>
  <c r="FA79" i="5"/>
  <c r="EV80" i="5"/>
  <c r="EW80" i="5"/>
  <c r="EX80" i="5"/>
  <c r="EY80" i="5"/>
  <c r="EZ80" i="5"/>
  <c r="FA80" i="5"/>
  <c r="EV81" i="5"/>
  <c r="EW81" i="5"/>
  <c r="EX81" i="5"/>
  <c r="EY81" i="5"/>
  <c r="EZ81" i="5"/>
  <c r="FA81" i="5"/>
  <c r="EV82" i="5"/>
  <c r="EW82" i="5"/>
  <c r="EX82" i="5"/>
  <c r="EY82" i="5"/>
  <c r="EZ82" i="5"/>
  <c r="FA82" i="5"/>
  <c r="EV83" i="5"/>
  <c r="EW83" i="5"/>
  <c r="EX83" i="5"/>
  <c r="EY83" i="5"/>
  <c r="EZ83" i="5"/>
  <c r="FA83" i="5"/>
  <c r="EV84" i="5"/>
  <c r="EW84" i="5"/>
  <c r="EX84" i="5"/>
  <c r="EY84" i="5"/>
  <c r="EZ84" i="5"/>
  <c r="FA84" i="5"/>
  <c r="EV85" i="5"/>
  <c r="EW85" i="5"/>
  <c r="EX85" i="5"/>
  <c r="EY85" i="5"/>
  <c r="EZ85" i="5"/>
  <c r="FA85" i="5"/>
  <c r="EV86" i="5"/>
  <c r="EW86" i="5"/>
  <c r="EX86" i="5"/>
  <c r="EY86" i="5"/>
  <c r="EZ86" i="5"/>
  <c r="FA86" i="5"/>
  <c r="EV87" i="5"/>
  <c r="EW87" i="5"/>
  <c r="EX87" i="5"/>
  <c r="EY87" i="5"/>
  <c r="EZ87" i="5"/>
  <c r="FA87" i="5"/>
  <c r="EV88" i="5"/>
  <c r="EW88" i="5"/>
  <c r="EX88" i="5"/>
  <c r="EY88" i="5"/>
  <c r="EZ88" i="5"/>
  <c r="FA88" i="5"/>
  <c r="EV89" i="5"/>
  <c r="EW89" i="5"/>
  <c r="EX89" i="5"/>
  <c r="EY89" i="5"/>
  <c r="EZ89" i="5"/>
  <c r="FA89" i="5"/>
  <c r="EV90" i="5"/>
  <c r="EW90" i="5"/>
  <c r="EX90" i="5"/>
  <c r="EY90" i="5"/>
  <c r="EZ90" i="5"/>
  <c r="FA90" i="5"/>
  <c r="EV91" i="5"/>
  <c r="EW91" i="5"/>
  <c r="EX91" i="5"/>
  <c r="EY91" i="5"/>
  <c r="EZ91" i="5"/>
  <c r="FA91" i="5"/>
  <c r="EV92" i="5"/>
  <c r="EW92" i="5"/>
  <c r="EX92" i="5"/>
  <c r="EY92" i="5"/>
  <c r="EZ92" i="5"/>
  <c r="FA92" i="5"/>
  <c r="EV93" i="5"/>
  <c r="EW93" i="5"/>
  <c r="EX93" i="5"/>
  <c r="EY93" i="5"/>
  <c r="EZ93" i="5"/>
  <c r="FA93" i="5"/>
  <c r="EV94" i="5"/>
  <c r="EW94" i="5"/>
  <c r="EX94" i="5"/>
  <c r="EY94" i="5"/>
  <c r="EZ94" i="5"/>
  <c r="FA94" i="5"/>
  <c r="EV95" i="5"/>
  <c r="EW95" i="5"/>
  <c r="EX95" i="5"/>
  <c r="EY95" i="5"/>
  <c r="EZ95" i="5"/>
  <c r="FA95" i="5"/>
  <c r="EV96" i="5"/>
  <c r="EW96" i="5"/>
  <c r="EX96" i="5"/>
  <c r="EY96" i="5"/>
  <c r="EZ96" i="5"/>
  <c r="FA96" i="5"/>
  <c r="EV97" i="5"/>
  <c r="EW97" i="5"/>
  <c r="EX97" i="5"/>
  <c r="EY97" i="5"/>
  <c r="EZ97" i="5"/>
  <c r="FA97" i="5"/>
  <c r="EV98" i="5"/>
  <c r="EW98" i="5"/>
  <c r="EX98" i="5"/>
  <c r="EY98" i="5"/>
  <c r="EZ98" i="5"/>
  <c r="FA98" i="5"/>
  <c r="EV99" i="5"/>
  <c r="EW99" i="5"/>
  <c r="EX99" i="5"/>
  <c r="EY99" i="5"/>
  <c r="EZ99" i="5"/>
  <c r="FA99" i="5"/>
  <c r="EV100" i="5"/>
  <c r="EW100" i="5"/>
  <c r="EX100" i="5"/>
  <c r="EY100" i="5"/>
  <c r="EZ100" i="5"/>
  <c r="FA100" i="5"/>
  <c r="EV101" i="5"/>
  <c r="EW101" i="5"/>
  <c r="EX101" i="5"/>
  <c r="EY101" i="5"/>
  <c r="EZ101" i="5"/>
  <c r="FA101" i="5"/>
  <c r="EV102" i="5"/>
  <c r="EW102" i="5"/>
  <c r="EX102" i="5"/>
  <c r="EY102" i="5"/>
  <c r="EZ102" i="5"/>
  <c r="FA102" i="5"/>
  <c r="EV103" i="5"/>
  <c r="EW103" i="5"/>
  <c r="EX103" i="5"/>
  <c r="EY103" i="5"/>
  <c r="EZ103" i="5"/>
  <c r="FA103" i="5"/>
  <c r="EV104" i="5"/>
  <c r="EW104" i="5"/>
  <c r="EX104" i="5"/>
  <c r="EY104" i="5"/>
  <c r="EZ104" i="5"/>
  <c r="FA104" i="5"/>
  <c r="EV105" i="5"/>
  <c r="EW105" i="5"/>
  <c r="EX105" i="5"/>
  <c r="EY105" i="5"/>
  <c r="EZ105" i="5"/>
  <c r="FA105" i="5"/>
  <c r="EV106" i="5"/>
  <c r="EW106" i="5"/>
  <c r="EX106" i="5"/>
  <c r="EY106" i="5"/>
  <c r="EZ106" i="5"/>
  <c r="FA106" i="5"/>
  <c r="EV107" i="5"/>
  <c r="EW107" i="5"/>
  <c r="EX107" i="5"/>
  <c r="EY107" i="5"/>
  <c r="EZ107" i="5"/>
  <c r="FA107" i="5"/>
  <c r="EV108" i="5"/>
  <c r="EW108" i="5"/>
  <c r="EX108" i="5"/>
  <c r="EY108" i="5"/>
  <c r="EZ108" i="5"/>
  <c r="FA108" i="5"/>
  <c r="EV109" i="5"/>
  <c r="EW109" i="5"/>
  <c r="EX109" i="5"/>
  <c r="EY109" i="5"/>
  <c r="EZ109" i="5"/>
  <c r="FA109" i="5"/>
  <c r="EV110" i="5"/>
  <c r="EW110" i="5"/>
  <c r="EX110" i="5"/>
  <c r="EY110" i="5"/>
  <c r="EZ110" i="5"/>
  <c r="FA110" i="5"/>
  <c r="EV111" i="5"/>
  <c r="EW111" i="5"/>
  <c r="EX111" i="5"/>
  <c r="EY111" i="5"/>
  <c r="EZ111" i="5"/>
  <c r="FA111" i="5"/>
  <c r="EV112" i="5"/>
  <c r="EW112" i="5"/>
  <c r="EX112" i="5"/>
  <c r="EY112" i="5"/>
  <c r="EZ112" i="5"/>
  <c r="FA112" i="5"/>
  <c r="EV113" i="5"/>
  <c r="EW113" i="5"/>
  <c r="EX113" i="5"/>
  <c r="EY113" i="5"/>
  <c r="EZ113" i="5"/>
  <c r="FA113" i="5"/>
  <c r="EV114" i="5"/>
  <c r="EW114" i="5"/>
  <c r="EX114" i="5"/>
  <c r="EY114" i="5"/>
  <c r="EZ114" i="5"/>
  <c r="FA114" i="5"/>
  <c r="EV115" i="5"/>
  <c r="EW115" i="5"/>
  <c r="EX115" i="5"/>
  <c r="EY115" i="5"/>
  <c r="EZ115" i="5"/>
  <c r="FA115" i="5"/>
  <c r="EV116" i="5"/>
  <c r="EW116" i="5"/>
  <c r="EX116" i="5"/>
  <c r="EY116" i="5"/>
  <c r="EZ116" i="5"/>
  <c r="FA116" i="5"/>
  <c r="EV117" i="5"/>
  <c r="EW117" i="5"/>
  <c r="EX117" i="5"/>
  <c r="EY117" i="5"/>
  <c r="EZ117" i="5"/>
  <c r="FA117" i="5"/>
  <c r="EV118" i="5"/>
  <c r="EW118" i="5"/>
  <c r="EX118" i="5"/>
  <c r="EY118" i="5"/>
  <c r="EZ118" i="5"/>
  <c r="FA118" i="5"/>
  <c r="EV119" i="5"/>
  <c r="EW119" i="5"/>
  <c r="EX119" i="5"/>
  <c r="EY119" i="5"/>
  <c r="EZ119" i="5"/>
  <c r="FA119" i="5"/>
  <c r="EV120" i="5"/>
  <c r="EW120" i="5"/>
  <c r="EX120" i="5"/>
  <c r="EY120" i="5"/>
  <c r="EZ120" i="5"/>
  <c r="FA120" i="5"/>
  <c r="EV121" i="5"/>
  <c r="EW121" i="5"/>
  <c r="EX121" i="5"/>
  <c r="EY121" i="5"/>
  <c r="EZ121" i="5"/>
  <c r="FA121" i="5"/>
  <c r="EV122" i="5"/>
  <c r="EW122" i="5"/>
  <c r="EX122" i="5"/>
  <c r="EY122" i="5"/>
  <c r="EZ122" i="5"/>
  <c r="FA122" i="5"/>
  <c r="EV123" i="5"/>
  <c r="EW123" i="5"/>
  <c r="EX123" i="5"/>
  <c r="EY123" i="5"/>
  <c r="EZ123" i="5"/>
  <c r="FA123" i="5"/>
  <c r="EV124" i="5"/>
  <c r="EW124" i="5"/>
  <c r="EX124" i="5"/>
  <c r="EY124" i="5"/>
  <c r="EZ124" i="5"/>
  <c r="FA124" i="5"/>
  <c r="EV125" i="5"/>
  <c r="EW125" i="5"/>
  <c r="EX125" i="5"/>
  <c r="EY125" i="5"/>
  <c r="EZ125" i="5"/>
  <c r="FA125" i="5"/>
  <c r="EV126" i="5"/>
  <c r="EW126" i="5"/>
  <c r="EX126" i="5"/>
  <c r="EY126" i="5"/>
  <c r="EZ126" i="5"/>
  <c r="FA126" i="5"/>
  <c r="EV127" i="5"/>
  <c r="EW127" i="5"/>
  <c r="EX127" i="5"/>
  <c r="EY127" i="5"/>
  <c r="EZ127" i="5"/>
  <c r="FA127" i="5"/>
  <c r="EW128" i="5"/>
  <c r="EX128" i="5"/>
  <c r="EY128" i="5"/>
  <c r="FA128" i="5"/>
  <c r="EW129" i="5"/>
  <c r="EX129" i="5"/>
  <c r="EY129" i="5"/>
  <c r="FA129" i="5"/>
  <c r="EV130" i="5"/>
  <c r="EW130" i="5"/>
  <c r="EX130" i="5"/>
  <c r="EY130" i="5"/>
  <c r="EZ130" i="5"/>
  <c r="FA130" i="5"/>
  <c r="EV131" i="5"/>
  <c r="EW131" i="5"/>
  <c r="EX131" i="5"/>
  <c r="EY131" i="5"/>
  <c r="EZ131" i="5"/>
  <c r="FA131" i="5"/>
  <c r="EV132" i="5"/>
  <c r="EW132" i="5"/>
  <c r="EX132" i="5"/>
  <c r="EY132" i="5"/>
  <c r="EZ132" i="5"/>
  <c r="FA132" i="5"/>
  <c r="EV133" i="5"/>
  <c r="EW133" i="5"/>
  <c r="EX133" i="5"/>
  <c r="EY133" i="5"/>
  <c r="EZ133" i="5"/>
  <c r="FA133" i="5"/>
  <c r="EV134" i="5"/>
  <c r="EW134" i="5"/>
  <c r="EX134" i="5"/>
  <c r="EY134" i="5"/>
  <c r="EZ134" i="5"/>
  <c r="FA134" i="5"/>
  <c r="EV135" i="5"/>
  <c r="EW135" i="5"/>
  <c r="EX135" i="5"/>
  <c r="EY135" i="5"/>
  <c r="EZ135" i="5"/>
  <c r="FA135" i="5"/>
  <c r="EV136" i="5"/>
  <c r="EW136" i="5"/>
  <c r="EX136" i="5"/>
  <c r="EY136" i="5"/>
  <c r="EZ136" i="5"/>
  <c r="FA136" i="5"/>
  <c r="EV137" i="5"/>
  <c r="EW137" i="5"/>
  <c r="EX137" i="5"/>
  <c r="EY137" i="5"/>
  <c r="EZ137" i="5"/>
  <c r="FA137" i="5"/>
  <c r="EV138" i="5"/>
  <c r="EW138" i="5"/>
  <c r="EX138" i="5"/>
  <c r="EY138" i="5"/>
  <c r="EZ138" i="5"/>
  <c r="FA138" i="5"/>
  <c r="EV139" i="5"/>
  <c r="EW139" i="5"/>
  <c r="EX139" i="5"/>
  <c r="EY139" i="5"/>
  <c r="EZ139" i="5"/>
  <c r="FA139" i="5"/>
  <c r="EV140" i="5"/>
  <c r="EW140" i="5"/>
  <c r="EX140" i="5"/>
  <c r="EY140" i="5"/>
  <c r="EZ140" i="5"/>
  <c r="FA140" i="5"/>
  <c r="EV141" i="5"/>
  <c r="EW141" i="5"/>
  <c r="EX141" i="5"/>
  <c r="EY141" i="5"/>
  <c r="EZ141" i="5"/>
  <c r="FA141" i="5"/>
  <c r="EV142" i="5"/>
  <c r="EW142" i="5"/>
  <c r="EX142" i="5"/>
  <c r="EY142" i="5"/>
  <c r="EZ142" i="5"/>
  <c r="FA142" i="5"/>
  <c r="EV143" i="5"/>
  <c r="EW143" i="5"/>
  <c r="EX143" i="5"/>
  <c r="EY143" i="5"/>
  <c r="EZ143" i="5"/>
  <c r="FA143" i="5"/>
  <c r="EV144" i="5"/>
  <c r="EW144" i="5"/>
  <c r="EX144" i="5"/>
  <c r="EY144" i="5"/>
  <c r="EZ144" i="5"/>
  <c r="FA144" i="5"/>
  <c r="EV145" i="5"/>
  <c r="EW145" i="5"/>
  <c r="EX145" i="5"/>
  <c r="EY145" i="5"/>
  <c r="EZ145" i="5"/>
  <c r="FA145" i="5"/>
  <c r="EV146" i="5"/>
  <c r="EW146" i="5"/>
  <c r="EX146" i="5"/>
  <c r="EY146" i="5"/>
  <c r="EZ146" i="5"/>
  <c r="FA146" i="5"/>
  <c r="EV147" i="5"/>
  <c r="EW147" i="5"/>
  <c r="EX147" i="5"/>
  <c r="EY147" i="5"/>
  <c r="EZ147" i="5"/>
  <c r="FA147" i="5"/>
  <c r="EV148" i="5"/>
  <c r="EW148" i="5"/>
  <c r="EX148" i="5"/>
  <c r="EY148" i="5"/>
  <c r="EZ148" i="5"/>
  <c r="FA148" i="5"/>
  <c r="EV149" i="5"/>
  <c r="EW149" i="5"/>
  <c r="EX149" i="5"/>
  <c r="EY149" i="5"/>
  <c r="EZ149" i="5"/>
  <c r="FA149" i="5"/>
  <c r="EV150" i="5"/>
  <c r="EW150" i="5"/>
  <c r="EX150" i="5"/>
  <c r="EY150" i="5"/>
  <c r="EZ150" i="5"/>
  <c r="FA150" i="5"/>
  <c r="EV151" i="5"/>
  <c r="EW151" i="5"/>
  <c r="EX151" i="5"/>
  <c r="EY151" i="5"/>
  <c r="EZ151" i="5"/>
  <c r="FA151" i="5"/>
  <c r="EV152" i="5"/>
  <c r="EW152" i="5"/>
  <c r="EX152" i="5"/>
  <c r="EY152" i="5"/>
  <c r="EZ152" i="5"/>
  <c r="FA152" i="5"/>
  <c r="EV153" i="5"/>
  <c r="EW153" i="5"/>
  <c r="EX153" i="5"/>
  <c r="EY153" i="5"/>
  <c r="EZ153" i="5"/>
  <c r="FA153" i="5"/>
  <c r="EV154" i="5"/>
  <c r="EW154" i="5"/>
  <c r="EX154" i="5"/>
  <c r="EY154" i="5"/>
  <c r="EZ154" i="5"/>
  <c r="FA154" i="5"/>
  <c r="EV155" i="5"/>
  <c r="EW155" i="5"/>
  <c r="EX155" i="5"/>
  <c r="EY155" i="5"/>
  <c r="EZ155" i="5"/>
  <c r="FA155" i="5"/>
  <c r="EV156" i="5"/>
  <c r="EW156" i="5"/>
  <c r="EX156" i="5"/>
  <c r="EY156" i="5"/>
  <c r="EZ156" i="5"/>
  <c r="FA156" i="5"/>
  <c r="EV157" i="5"/>
  <c r="EW157" i="5"/>
  <c r="EX157" i="5"/>
  <c r="EY157" i="5"/>
  <c r="EZ157" i="5"/>
  <c r="FA157" i="5"/>
  <c r="EV158" i="5"/>
  <c r="EW158" i="5"/>
  <c r="EX158" i="5"/>
  <c r="EY158" i="5"/>
  <c r="EZ158" i="5"/>
  <c r="FA158" i="5"/>
  <c r="EV159" i="5"/>
  <c r="EW159" i="5"/>
  <c r="EX159" i="5"/>
  <c r="EY159" i="5"/>
  <c r="EZ159" i="5"/>
  <c r="FA159" i="5"/>
  <c r="EV160" i="5"/>
  <c r="EW160" i="5"/>
  <c r="EX160" i="5"/>
  <c r="EY160" i="5"/>
  <c r="EZ160" i="5"/>
  <c r="FA160" i="5"/>
  <c r="EV161" i="5"/>
  <c r="EW161" i="5"/>
  <c r="EX161" i="5"/>
  <c r="EY161" i="5"/>
  <c r="EZ161" i="5"/>
  <c r="FA161" i="5"/>
  <c r="EV162" i="5"/>
  <c r="EW162" i="5"/>
  <c r="EX162" i="5"/>
  <c r="EY162" i="5"/>
  <c r="EZ162" i="5"/>
  <c r="FA162" i="5"/>
  <c r="EV163" i="5"/>
  <c r="EW163" i="5"/>
  <c r="EX163" i="5"/>
  <c r="EY163" i="5"/>
  <c r="EZ163" i="5"/>
  <c r="FA163" i="5"/>
  <c r="EV164" i="5"/>
  <c r="EW164" i="5"/>
  <c r="EX164" i="5"/>
  <c r="EY164" i="5"/>
  <c r="EZ164" i="5"/>
  <c r="FA164" i="5"/>
  <c r="EV165" i="5"/>
  <c r="EW165" i="5"/>
  <c r="EX165" i="5"/>
  <c r="EY165" i="5"/>
  <c r="EZ165" i="5"/>
  <c r="FA165" i="5"/>
  <c r="EV166" i="5"/>
  <c r="EW166" i="5"/>
  <c r="EX166" i="5"/>
  <c r="EY166" i="5"/>
  <c r="EZ166" i="5"/>
  <c r="FA166" i="5"/>
  <c r="EV167" i="5"/>
  <c r="EW167" i="5"/>
  <c r="EX167" i="5"/>
  <c r="EY167" i="5"/>
  <c r="EZ167" i="5"/>
  <c r="FA167" i="5"/>
  <c r="EV168" i="5"/>
  <c r="EW168" i="5"/>
  <c r="EX168" i="5"/>
  <c r="EY168" i="5"/>
  <c r="EZ168" i="5"/>
  <c r="FA168" i="5"/>
  <c r="EV169" i="5"/>
  <c r="EW169" i="5"/>
  <c r="EX169" i="5"/>
  <c r="EY169" i="5"/>
  <c r="EZ169" i="5"/>
  <c r="FA169" i="5"/>
  <c r="EV170" i="5"/>
  <c r="EW170" i="5"/>
  <c r="EX170" i="5"/>
  <c r="EY170" i="5"/>
  <c r="EZ170" i="5"/>
  <c r="FA170" i="5"/>
  <c r="EV171" i="5"/>
  <c r="EW171" i="5"/>
  <c r="EX171" i="5"/>
  <c r="EY171" i="5"/>
  <c r="EZ171" i="5"/>
  <c r="FA171" i="5"/>
  <c r="EV172" i="5"/>
  <c r="EW172" i="5"/>
  <c r="EX172" i="5"/>
  <c r="EY172" i="5"/>
  <c r="EZ172" i="5"/>
  <c r="FA172" i="5"/>
  <c r="EV173" i="5"/>
  <c r="EW173" i="5"/>
  <c r="EX173" i="5"/>
  <c r="EY173" i="5"/>
  <c r="EZ173" i="5"/>
  <c r="FA173" i="5"/>
  <c r="EV174" i="5"/>
  <c r="EW174" i="5"/>
  <c r="EX174" i="5"/>
  <c r="EY174" i="5"/>
  <c r="EZ174" i="5"/>
  <c r="FA174" i="5"/>
  <c r="EV175" i="5"/>
  <c r="EW175" i="5"/>
  <c r="EX175" i="5"/>
  <c r="EY175" i="5"/>
  <c r="EZ175" i="5"/>
  <c r="FA175" i="5"/>
  <c r="EV176" i="5"/>
  <c r="EW176" i="5"/>
  <c r="EX176" i="5"/>
  <c r="EY176" i="5"/>
  <c r="EZ176" i="5"/>
  <c r="FA176" i="5"/>
  <c r="EV177" i="5"/>
  <c r="EW177" i="5"/>
  <c r="EX177" i="5"/>
  <c r="EY177" i="5"/>
  <c r="EZ177" i="5"/>
  <c r="FA177" i="5"/>
  <c r="EV178" i="5"/>
  <c r="EW178" i="5"/>
  <c r="EX178" i="5"/>
  <c r="EY178" i="5"/>
  <c r="EZ178" i="5"/>
  <c r="FA178" i="5"/>
  <c r="EV179" i="5"/>
  <c r="EW179" i="5"/>
  <c r="EX179" i="5"/>
  <c r="EY179" i="5"/>
  <c r="EZ179" i="5"/>
  <c r="FA179" i="5"/>
  <c r="EV180" i="5"/>
  <c r="EW180" i="5"/>
  <c r="EX180" i="5"/>
  <c r="EY180" i="5"/>
  <c r="EZ180" i="5"/>
  <c r="FA180" i="5"/>
  <c r="EV181" i="5"/>
  <c r="EW181" i="5"/>
  <c r="EX181" i="5"/>
  <c r="EY181" i="5"/>
  <c r="EZ181" i="5"/>
  <c r="FA181" i="5"/>
  <c r="EV182" i="5"/>
  <c r="EW182" i="5"/>
  <c r="EX182" i="5"/>
  <c r="EY182" i="5"/>
  <c r="EZ182" i="5"/>
  <c r="FA182" i="5"/>
  <c r="EV183" i="5"/>
  <c r="EW183" i="5"/>
  <c r="EX183" i="5"/>
  <c r="EY183" i="5"/>
  <c r="EZ183" i="5"/>
  <c r="FA183" i="5"/>
  <c r="EV184" i="5"/>
  <c r="EW184" i="5"/>
  <c r="EX184" i="5"/>
  <c r="EY184" i="5"/>
  <c r="EZ184" i="5"/>
  <c r="FA184" i="5"/>
  <c r="EV185" i="5"/>
  <c r="EW185" i="5"/>
  <c r="EX185" i="5"/>
  <c r="EY185" i="5"/>
  <c r="EZ185" i="5"/>
  <c r="FA185" i="5"/>
  <c r="EV186" i="5"/>
  <c r="EW186" i="5"/>
  <c r="EX186" i="5"/>
  <c r="EY186" i="5"/>
  <c r="EZ186" i="5"/>
  <c r="FA186" i="5"/>
  <c r="EV187" i="5"/>
  <c r="EW187" i="5"/>
  <c r="EX187" i="5"/>
  <c r="EY187" i="5"/>
  <c r="EZ187" i="5"/>
  <c r="FA187" i="5"/>
  <c r="EV188" i="5"/>
  <c r="EW188" i="5"/>
  <c r="EX188" i="5"/>
  <c r="EY188" i="5"/>
  <c r="EZ188" i="5"/>
  <c r="FA188" i="5"/>
  <c r="EV189" i="5"/>
  <c r="EW189" i="5"/>
  <c r="EX189" i="5"/>
  <c r="EY189" i="5"/>
  <c r="EZ189" i="5"/>
  <c r="FA189" i="5"/>
  <c r="EV190" i="5"/>
  <c r="EW190" i="5"/>
  <c r="EX190" i="5"/>
  <c r="EY190" i="5"/>
  <c r="EZ190" i="5"/>
  <c r="FA190" i="5"/>
  <c r="EV191" i="5"/>
  <c r="EW191" i="5"/>
  <c r="EX191" i="5"/>
  <c r="EY191" i="5"/>
  <c r="EZ191" i="5"/>
  <c r="FA191" i="5"/>
  <c r="EV192" i="5"/>
  <c r="EW192" i="5"/>
  <c r="EX192" i="5"/>
  <c r="EY192" i="5"/>
  <c r="EZ192" i="5"/>
  <c r="FA192" i="5"/>
  <c r="EV193" i="5"/>
  <c r="EW193" i="5"/>
  <c r="EX193" i="5"/>
  <c r="EY193" i="5"/>
  <c r="EZ193" i="5"/>
  <c r="FA193" i="5"/>
  <c r="EV194" i="5"/>
  <c r="EW194" i="5"/>
  <c r="EX194" i="5"/>
  <c r="EY194" i="5"/>
  <c r="EZ194" i="5"/>
  <c r="FA194" i="5"/>
  <c r="EV195" i="5"/>
  <c r="EW195" i="5"/>
  <c r="EX195" i="5"/>
  <c r="EY195" i="5"/>
  <c r="EZ195" i="5"/>
  <c r="FA195" i="5"/>
  <c r="EV196" i="5"/>
  <c r="EW196" i="5"/>
  <c r="EX196" i="5"/>
  <c r="EY196" i="5"/>
  <c r="EZ196" i="5"/>
  <c r="FA196" i="5"/>
  <c r="EV197" i="5"/>
  <c r="EW197" i="5"/>
  <c r="EX197" i="5"/>
  <c r="EY197" i="5"/>
  <c r="EZ197" i="5"/>
  <c r="FA197" i="5"/>
  <c r="EV198" i="5"/>
  <c r="EW198" i="5"/>
  <c r="EX198" i="5"/>
  <c r="EY198" i="5"/>
  <c r="EZ198" i="5"/>
  <c r="FA198" i="5"/>
  <c r="EV199" i="5"/>
  <c r="EW199" i="5"/>
  <c r="EX199" i="5"/>
  <c r="EY199" i="5"/>
  <c r="EZ199" i="5"/>
  <c r="FA199" i="5"/>
  <c r="EV200" i="5"/>
  <c r="EW200" i="5"/>
  <c r="EX200" i="5"/>
  <c r="EY200" i="5"/>
  <c r="EZ200" i="5"/>
  <c r="FA200" i="5"/>
  <c r="EV201" i="5"/>
  <c r="EW201" i="5"/>
  <c r="EX201" i="5"/>
  <c r="EY201" i="5"/>
  <c r="EZ201" i="5"/>
  <c r="FA201" i="5"/>
  <c r="EV202" i="5"/>
  <c r="EW202" i="5"/>
  <c r="EX202" i="5"/>
  <c r="EY202" i="5"/>
  <c r="EZ202" i="5"/>
  <c r="FA202" i="5"/>
  <c r="EV203" i="5"/>
  <c r="EW203" i="5"/>
  <c r="EX203" i="5"/>
  <c r="EY203" i="5"/>
  <c r="EZ203" i="5"/>
  <c r="FA203" i="5"/>
  <c r="EV204" i="5"/>
  <c r="EW204" i="5"/>
  <c r="EX204" i="5"/>
  <c r="EY204" i="5"/>
  <c r="EZ204" i="5"/>
  <c r="FA204" i="5"/>
  <c r="EV205" i="5"/>
  <c r="EW205" i="5"/>
  <c r="EX205" i="5"/>
  <c r="EY205" i="5"/>
  <c r="EZ205" i="5"/>
  <c r="FA205" i="5"/>
  <c r="EV206" i="5"/>
  <c r="EW206" i="5"/>
  <c r="EX206" i="5"/>
  <c r="EY206" i="5"/>
  <c r="EZ206" i="5"/>
  <c r="FA206" i="5"/>
  <c r="EV207" i="5"/>
  <c r="EW207" i="5"/>
  <c r="EX207" i="5"/>
  <c r="EY207" i="5"/>
  <c r="EZ207" i="5"/>
  <c r="FA207" i="5"/>
  <c r="EV208" i="5"/>
  <c r="EW208" i="5"/>
  <c r="EX208" i="5"/>
  <c r="EY208" i="5"/>
  <c r="EZ208" i="5"/>
  <c r="FA208" i="5"/>
  <c r="EV209" i="5"/>
  <c r="EW209" i="5"/>
  <c r="EX209" i="5"/>
  <c r="EY209" i="5"/>
  <c r="EZ209" i="5"/>
  <c r="FA209" i="5"/>
  <c r="EV210" i="5"/>
  <c r="EW210" i="5"/>
  <c r="EX210" i="5"/>
  <c r="EY210" i="5"/>
  <c r="EZ210" i="5"/>
  <c r="FA210" i="5"/>
  <c r="EV211" i="5"/>
  <c r="EW211" i="5"/>
  <c r="EX211" i="5"/>
  <c r="EY211" i="5"/>
  <c r="EZ211" i="5"/>
  <c r="FA211" i="5"/>
  <c r="EV212" i="5"/>
  <c r="EW212" i="5"/>
  <c r="EX212" i="5"/>
  <c r="EY212" i="5"/>
  <c r="EZ212" i="5"/>
  <c r="FA212" i="5"/>
  <c r="EV213" i="5"/>
  <c r="EW213" i="5"/>
  <c r="EX213" i="5"/>
  <c r="EY213" i="5"/>
  <c r="EZ213" i="5"/>
  <c r="FA213" i="5"/>
  <c r="EV214" i="5"/>
  <c r="EW214" i="5"/>
  <c r="EX214" i="5"/>
  <c r="EY214" i="5"/>
  <c r="EZ214" i="5"/>
  <c r="FA214" i="5"/>
  <c r="EV215" i="5"/>
  <c r="EW215" i="5"/>
  <c r="EX215" i="5"/>
  <c r="EY215" i="5"/>
  <c r="EZ215" i="5"/>
  <c r="FA215" i="5"/>
  <c r="EV216" i="5"/>
  <c r="EW216" i="5"/>
  <c r="EX216" i="5"/>
  <c r="EY216" i="5"/>
  <c r="EZ216" i="5"/>
  <c r="FA216" i="5"/>
  <c r="EV217" i="5"/>
  <c r="EW217" i="5"/>
  <c r="EX217" i="5"/>
  <c r="EY217" i="5"/>
  <c r="EZ217" i="5"/>
  <c r="FA217" i="5"/>
  <c r="EV218" i="5"/>
  <c r="EW218" i="5"/>
  <c r="EX218" i="5"/>
  <c r="EY218" i="5"/>
  <c r="EZ218" i="5"/>
  <c r="FA218" i="5"/>
  <c r="EV219" i="5"/>
  <c r="EW219" i="5"/>
  <c r="EX219" i="5"/>
  <c r="EY219" i="5"/>
  <c r="EZ219" i="5"/>
  <c r="FA219" i="5"/>
  <c r="EV220" i="5"/>
  <c r="EW220" i="5"/>
  <c r="EX220" i="5"/>
  <c r="EY220" i="5"/>
  <c r="EZ220" i="5"/>
  <c r="FA220" i="5"/>
  <c r="EV221" i="5"/>
  <c r="EW221" i="5"/>
  <c r="EX221" i="5"/>
  <c r="EY221" i="5"/>
  <c r="EZ221" i="5"/>
  <c r="FA221" i="5"/>
  <c r="EV222" i="5"/>
  <c r="EW222" i="5"/>
  <c r="EX222" i="5"/>
  <c r="EY222" i="5"/>
  <c r="EZ222" i="5"/>
  <c r="FA222" i="5"/>
  <c r="EV223" i="5"/>
  <c r="EW223" i="5"/>
  <c r="EX223" i="5"/>
  <c r="EY223" i="5"/>
  <c r="EZ223" i="5"/>
  <c r="FA223" i="5"/>
  <c r="EV224" i="5"/>
  <c r="EW224" i="5"/>
  <c r="EX224" i="5"/>
  <c r="EY224" i="5"/>
  <c r="EZ224" i="5"/>
  <c r="FA224" i="5"/>
  <c r="EV225" i="5"/>
  <c r="EW225" i="5"/>
  <c r="EX225" i="5"/>
  <c r="EY225" i="5"/>
  <c r="EZ225" i="5"/>
  <c r="FA225" i="5"/>
  <c r="EV226" i="5"/>
  <c r="EW226" i="5"/>
  <c r="EX226" i="5"/>
  <c r="EY226" i="5"/>
  <c r="EZ226" i="5"/>
  <c r="FA226" i="5"/>
  <c r="EV227" i="5"/>
  <c r="EW227" i="5"/>
  <c r="EX227" i="5"/>
  <c r="EY227" i="5"/>
  <c r="EZ227" i="5"/>
  <c r="FA227" i="5"/>
  <c r="EV228" i="5"/>
  <c r="EW228" i="5"/>
  <c r="EX228" i="5"/>
  <c r="EY228" i="5"/>
  <c r="EZ228" i="5"/>
  <c r="FA228" i="5"/>
  <c r="EV229" i="5"/>
  <c r="EW229" i="5"/>
  <c r="EX229" i="5"/>
  <c r="EY229" i="5"/>
  <c r="EZ229" i="5"/>
  <c r="FA229" i="5"/>
  <c r="EV230" i="5"/>
  <c r="EW230" i="5"/>
  <c r="EX230" i="5"/>
  <c r="EY230" i="5"/>
  <c r="EZ230" i="5"/>
  <c r="FA230" i="5"/>
  <c r="EV231" i="5"/>
  <c r="EW231" i="5"/>
  <c r="EX231" i="5"/>
  <c r="EY231" i="5"/>
  <c r="EZ231" i="5"/>
  <c r="FA231" i="5"/>
  <c r="EV232" i="5"/>
  <c r="EW232" i="5"/>
  <c r="EX232" i="5"/>
  <c r="EY232" i="5"/>
  <c r="EZ232" i="5"/>
  <c r="FA232" i="5"/>
  <c r="EV233" i="5"/>
  <c r="EW233" i="5"/>
  <c r="EX233" i="5"/>
  <c r="EY233" i="5"/>
  <c r="EZ233" i="5"/>
  <c r="FA233" i="5"/>
  <c r="EV234" i="5"/>
  <c r="EW234" i="5"/>
  <c r="EX234" i="5"/>
  <c r="EY234" i="5"/>
  <c r="EZ234" i="5"/>
  <c r="FA234" i="5"/>
  <c r="EV235" i="5"/>
  <c r="EW235" i="5"/>
  <c r="EX235" i="5"/>
  <c r="EY235" i="5"/>
  <c r="EZ235" i="5"/>
  <c r="FA235" i="5"/>
  <c r="EV236" i="5"/>
  <c r="EW236" i="5"/>
  <c r="EX236" i="5"/>
  <c r="EY236" i="5"/>
  <c r="EZ236" i="5"/>
  <c r="FA236" i="5"/>
  <c r="EV237" i="5"/>
  <c r="EW237" i="5"/>
  <c r="EX237" i="5"/>
  <c r="EY237" i="5"/>
  <c r="EZ237" i="5"/>
  <c r="FA237" i="5"/>
  <c r="EV238" i="5"/>
  <c r="EW238" i="5"/>
  <c r="EX238" i="5"/>
  <c r="EY238" i="5"/>
  <c r="EZ238" i="5"/>
  <c r="FA238" i="5"/>
  <c r="EV239" i="5"/>
  <c r="EW239" i="5"/>
  <c r="EX239" i="5"/>
  <c r="EY239" i="5"/>
  <c r="EZ239" i="5"/>
  <c r="FA239" i="5"/>
  <c r="EV240" i="5"/>
  <c r="EW240" i="5"/>
  <c r="EX240" i="5"/>
  <c r="EY240" i="5"/>
  <c r="EZ240" i="5"/>
  <c r="FA240" i="5"/>
  <c r="EV241" i="5"/>
  <c r="EW241" i="5"/>
  <c r="EX241" i="5"/>
  <c r="EY241" i="5"/>
  <c r="EZ241" i="5"/>
  <c r="FA241" i="5"/>
  <c r="EV242" i="5"/>
  <c r="EW242" i="5"/>
  <c r="EX242" i="5"/>
  <c r="EY242" i="5"/>
  <c r="EZ242" i="5"/>
  <c r="FA242" i="5"/>
  <c r="EV243" i="5"/>
  <c r="EW243" i="5"/>
  <c r="EX243" i="5"/>
  <c r="EY243" i="5"/>
  <c r="EZ243" i="5"/>
  <c r="FA243" i="5"/>
  <c r="EV244" i="5"/>
  <c r="EW244" i="5"/>
  <c r="EX244" i="5"/>
  <c r="EY244" i="5"/>
  <c r="EZ244" i="5"/>
  <c r="FA244" i="5"/>
  <c r="EV245" i="5"/>
  <c r="EW245" i="5"/>
  <c r="EX245" i="5"/>
  <c r="EY245" i="5"/>
  <c r="EZ245" i="5"/>
  <c r="FA245" i="5"/>
  <c r="EV246" i="5"/>
  <c r="EW246" i="5"/>
  <c r="EX246" i="5"/>
  <c r="EY246" i="5"/>
  <c r="EZ246" i="5"/>
  <c r="FA246" i="5"/>
  <c r="EV247" i="5"/>
  <c r="EW247" i="5"/>
  <c r="EX247" i="5"/>
  <c r="EY247" i="5"/>
  <c r="EZ247" i="5"/>
  <c r="FA247" i="5"/>
  <c r="EV248" i="5"/>
  <c r="EW248" i="5"/>
  <c r="EX248" i="5"/>
  <c r="EY248" i="5"/>
  <c r="EZ248" i="5"/>
  <c r="FA248" i="5"/>
  <c r="EV249" i="5"/>
  <c r="EW249" i="5"/>
  <c r="EX249" i="5"/>
  <c r="EY249" i="5"/>
  <c r="EZ249" i="5"/>
  <c r="FA249" i="5"/>
  <c r="EV250" i="5"/>
  <c r="EW250" i="5"/>
  <c r="EX250" i="5"/>
  <c r="EY250" i="5"/>
  <c r="EZ250" i="5"/>
  <c r="FA250" i="5"/>
  <c r="EV251" i="5"/>
  <c r="EW251" i="5"/>
  <c r="EX251" i="5"/>
  <c r="EY251" i="5"/>
  <c r="EZ251" i="5"/>
  <c r="FA251" i="5"/>
  <c r="EV252" i="5"/>
  <c r="EW252" i="5"/>
  <c r="EX252" i="5"/>
  <c r="EY252" i="5"/>
  <c r="EZ252" i="5"/>
  <c r="FA252" i="5"/>
  <c r="EV253" i="5"/>
  <c r="EW253" i="5"/>
  <c r="EX253" i="5"/>
  <c r="EY253" i="5"/>
  <c r="EZ253" i="5"/>
  <c r="FA253" i="5"/>
  <c r="EV254" i="5"/>
  <c r="EW254" i="5"/>
  <c r="EX254" i="5"/>
  <c r="EY254" i="5"/>
  <c r="EZ254" i="5"/>
  <c r="FA254" i="5"/>
  <c r="EV255" i="5"/>
  <c r="EW255" i="5"/>
  <c r="EX255" i="5"/>
  <c r="EY255" i="5"/>
  <c r="EZ255" i="5"/>
  <c r="FA255" i="5"/>
  <c r="EV256" i="5"/>
  <c r="EW256" i="5"/>
  <c r="EX256" i="5"/>
  <c r="EY256" i="5"/>
  <c r="EZ256" i="5"/>
  <c r="FA256" i="5"/>
  <c r="EV257" i="5"/>
  <c r="EW257" i="5"/>
  <c r="EX257" i="5"/>
  <c r="EY257" i="5"/>
  <c r="EZ257" i="5"/>
  <c r="FA257" i="5"/>
  <c r="EV258" i="5"/>
  <c r="EW258" i="5"/>
  <c r="EX258" i="5"/>
  <c r="EY258" i="5"/>
  <c r="EZ258" i="5"/>
  <c r="FA258" i="5"/>
  <c r="EV259" i="5"/>
  <c r="EW259" i="5"/>
  <c r="EX259" i="5"/>
  <c r="EY259" i="5"/>
  <c r="EZ259" i="5"/>
  <c r="FA259" i="5"/>
  <c r="EV260" i="5"/>
  <c r="EW260" i="5"/>
  <c r="EX260" i="5"/>
  <c r="EY260" i="5"/>
  <c r="EZ260" i="5"/>
  <c r="FA260" i="5"/>
  <c r="EV261" i="5"/>
  <c r="EW261" i="5"/>
  <c r="EX261" i="5"/>
  <c r="EY261" i="5"/>
  <c r="EZ261" i="5"/>
  <c r="FA261" i="5"/>
  <c r="EV262" i="5"/>
  <c r="EW262" i="5"/>
  <c r="EX262" i="5"/>
  <c r="EY262" i="5"/>
  <c r="EZ262" i="5"/>
  <c r="FA262" i="5"/>
  <c r="EV263" i="5"/>
  <c r="EW263" i="5"/>
  <c r="EX263" i="5"/>
  <c r="EY263" i="5"/>
  <c r="EZ263" i="5"/>
  <c r="FA263" i="5"/>
  <c r="EV264" i="5"/>
  <c r="EW264" i="5"/>
  <c r="EX264" i="5"/>
  <c r="EY264" i="5"/>
  <c r="EZ264" i="5"/>
  <c r="FA264" i="5"/>
  <c r="EV265" i="5"/>
  <c r="EW265" i="5"/>
  <c r="EX265" i="5"/>
  <c r="EY265" i="5"/>
  <c r="EZ265" i="5"/>
  <c r="FA265" i="5"/>
  <c r="EV266" i="5"/>
  <c r="EW266" i="5"/>
  <c r="EX266" i="5"/>
  <c r="EY266" i="5"/>
  <c r="EZ266" i="5"/>
  <c r="FA266" i="5"/>
  <c r="EV267" i="5"/>
  <c r="EW267" i="5"/>
  <c r="EX267" i="5"/>
  <c r="EY267" i="5"/>
  <c r="EZ267" i="5"/>
  <c r="FA267" i="5"/>
  <c r="EV268" i="5"/>
  <c r="EW268" i="5"/>
  <c r="EX268" i="5"/>
  <c r="EY268" i="5"/>
  <c r="EZ268" i="5"/>
  <c r="FA268" i="5"/>
  <c r="EV269" i="5"/>
  <c r="EW269" i="5"/>
  <c r="EX269" i="5"/>
  <c r="EY269" i="5"/>
  <c r="EZ269" i="5"/>
  <c r="FA269" i="5"/>
  <c r="EV270" i="5"/>
  <c r="EW270" i="5"/>
  <c r="EX270" i="5"/>
  <c r="EY270" i="5"/>
  <c r="EZ270" i="5"/>
  <c r="FA270" i="5"/>
  <c r="EV271" i="5"/>
  <c r="EW271" i="5"/>
  <c r="EX271" i="5"/>
  <c r="EY271" i="5"/>
  <c r="EZ271" i="5"/>
  <c r="FA271" i="5"/>
  <c r="EV272" i="5"/>
  <c r="EW272" i="5"/>
  <c r="EX272" i="5"/>
  <c r="EY272" i="5"/>
  <c r="EZ272" i="5"/>
  <c r="FA272" i="5"/>
  <c r="EV273" i="5"/>
  <c r="EW273" i="5"/>
  <c r="EX273" i="5"/>
  <c r="EY273" i="5"/>
  <c r="EZ273" i="5"/>
  <c r="FA273" i="5"/>
  <c r="EV274" i="5"/>
  <c r="EW274" i="5"/>
  <c r="EX274" i="5"/>
  <c r="EY274" i="5"/>
  <c r="EZ274" i="5"/>
  <c r="FA274" i="5"/>
  <c r="EV275" i="5"/>
  <c r="EW275" i="5"/>
  <c r="EX275" i="5"/>
  <c r="EY275" i="5"/>
  <c r="EZ275" i="5"/>
  <c r="FA275" i="5"/>
  <c r="EV276" i="5"/>
  <c r="EW276" i="5"/>
  <c r="EX276" i="5"/>
  <c r="EY276" i="5"/>
  <c r="EZ276" i="5"/>
  <c r="FA276" i="5"/>
  <c r="EV277" i="5"/>
  <c r="EW277" i="5"/>
  <c r="EX277" i="5"/>
  <c r="EY277" i="5"/>
  <c r="EZ277" i="5"/>
  <c r="FA277" i="5"/>
  <c r="EV278" i="5"/>
  <c r="EW278" i="5"/>
  <c r="EX278" i="5"/>
  <c r="EY278" i="5"/>
  <c r="EZ278" i="5"/>
  <c r="FA278" i="5"/>
  <c r="EV279" i="5"/>
  <c r="EW279" i="5"/>
  <c r="EX279" i="5"/>
  <c r="EY279" i="5"/>
  <c r="EZ279" i="5"/>
  <c r="FA279" i="5"/>
  <c r="EV280" i="5"/>
  <c r="EW280" i="5"/>
  <c r="EX280" i="5"/>
  <c r="EY280" i="5"/>
  <c r="EZ280" i="5"/>
  <c r="FA280" i="5"/>
  <c r="EV281" i="5"/>
  <c r="EW281" i="5"/>
  <c r="EX281" i="5"/>
  <c r="EY281" i="5"/>
  <c r="EZ281" i="5"/>
  <c r="FA281" i="5"/>
  <c r="EV282" i="5"/>
  <c r="EW282" i="5"/>
  <c r="EX282" i="5"/>
  <c r="EY282" i="5"/>
  <c r="EZ282" i="5"/>
  <c r="FA282" i="5"/>
  <c r="EV283" i="5"/>
  <c r="EW283" i="5"/>
  <c r="EX283" i="5"/>
  <c r="EY283" i="5"/>
  <c r="EZ283" i="5"/>
  <c r="FA283" i="5"/>
  <c r="EV284" i="5"/>
  <c r="EW284" i="5"/>
  <c r="EX284" i="5"/>
  <c r="EY284" i="5"/>
  <c r="EZ284" i="5"/>
  <c r="FA284" i="5"/>
  <c r="EV285" i="5"/>
  <c r="EW285" i="5"/>
  <c r="EX285" i="5"/>
  <c r="EY285" i="5"/>
  <c r="EZ285" i="5"/>
  <c r="FA285" i="5"/>
  <c r="EV286" i="5"/>
  <c r="EW286" i="5"/>
  <c r="EX286" i="5"/>
  <c r="EY286" i="5"/>
  <c r="EZ286" i="5"/>
  <c r="FA286" i="5"/>
  <c r="EV287" i="5"/>
  <c r="EW287" i="5"/>
  <c r="EX287" i="5"/>
  <c r="EY287" i="5"/>
  <c r="EZ287" i="5"/>
  <c r="FA287" i="5"/>
  <c r="EV288" i="5"/>
  <c r="EW288" i="5"/>
  <c r="EX288" i="5"/>
  <c r="EY288" i="5"/>
  <c r="EZ288" i="5"/>
  <c r="FA288" i="5"/>
  <c r="EV289" i="5"/>
  <c r="EW289" i="5"/>
  <c r="EX289" i="5"/>
  <c r="EY289" i="5"/>
  <c r="EZ289" i="5"/>
  <c r="FA289" i="5"/>
  <c r="EV290" i="5"/>
  <c r="EW290" i="5"/>
  <c r="EX290" i="5"/>
  <c r="EY290" i="5"/>
  <c r="EZ290" i="5"/>
  <c r="FA290" i="5"/>
  <c r="EV291" i="5"/>
  <c r="EW291" i="5"/>
  <c r="EX291" i="5"/>
  <c r="EY291" i="5"/>
  <c r="EZ291" i="5"/>
  <c r="FA291" i="5"/>
  <c r="EV292" i="5"/>
  <c r="EW292" i="5"/>
  <c r="EX292" i="5"/>
  <c r="EY292" i="5"/>
  <c r="EZ292" i="5"/>
  <c r="FA292" i="5"/>
  <c r="EV293" i="5"/>
  <c r="EW293" i="5"/>
  <c r="EX293" i="5"/>
  <c r="EY293" i="5"/>
  <c r="EZ293" i="5"/>
  <c r="FA293" i="5"/>
  <c r="EV294" i="5"/>
  <c r="EW294" i="5"/>
  <c r="EX294" i="5"/>
  <c r="EY294" i="5"/>
  <c r="EZ294" i="5"/>
  <c r="FA294" i="5"/>
  <c r="EV295" i="5"/>
  <c r="EW295" i="5"/>
  <c r="EX295" i="5"/>
  <c r="EY295" i="5"/>
  <c r="EZ295" i="5"/>
  <c r="FA295" i="5"/>
  <c r="EV296" i="5"/>
  <c r="EW296" i="5"/>
  <c r="EX296" i="5"/>
  <c r="EY296" i="5"/>
  <c r="EZ296" i="5"/>
  <c r="FA296" i="5"/>
  <c r="EV297" i="5"/>
  <c r="EW297" i="5"/>
  <c r="EX297" i="5"/>
  <c r="EY297" i="5"/>
  <c r="EZ297" i="5"/>
  <c r="FA297" i="5"/>
  <c r="EV298" i="5"/>
  <c r="EW298" i="5"/>
  <c r="EX298" i="5"/>
  <c r="EY298" i="5"/>
  <c r="EZ298" i="5"/>
  <c r="FA298" i="5"/>
  <c r="EV299" i="5"/>
  <c r="EW299" i="5"/>
  <c r="EX299" i="5"/>
  <c r="EY299" i="5"/>
  <c r="EZ299" i="5"/>
  <c r="FA299" i="5"/>
  <c r="EV300" i="5"/>
  <c r="EW300" i="5"/>
  <c r="EX300" i="5"/>
  <c r="EY300" i="5"/>
  <c r="EZ300" i="5"/>
  <c r="FA300" i="5"/>
  <c r="EV301" i="5"/>
  <c r="EW301" i="5"/>
  <c r="EX301" i="5"/>
  <c r="EY301" i="5"/>
  <c r="EZ301" i="5"/>
  <c r="FA301" i="5"/>
  <c r="EV302" i="5"/>
  <c r="EW302" i="5"/>
  <c r="EX302" i="5"/>
  <c r="EY302" i="5"/>
  <c r="EZ302" i="5"/>
  <c r="FA302" i="5"/>
  <c r="EV303" i="5"/>
  <c r="EW303" i="5"/>
  <c r="EX303" i="5"/>
  <c r="EY303" i="5"/>
  <c r="EZ303" i="5"/>
  <c r="FA303" i="5"/>
  <c r="EV304" i="5"/>
  <c r="EW304" i="5"/>
  <c r="EX304" i="5"/>
  <c r="EY304" i="5"/>
  <c r="EZ304" i="5"/>
  <c r="FA304" i="5"/>
  <c r="EV305" i="5"/>
  <c r="EW305" i="5"/>
  <c r="EX305" i="5"/>
  <c r="EY305" i="5"/>
  <c r="EZ305" i="5"/>
  <c r="FA305" i="5"/>
  <c r="EV306" i="5"/>
  <c r="EW306" i="5"/>
  <c r="EX306" i="5"/>
  <c r="EY306" i="5"/>
  <c r="EZ306" i="5"/>
  <c r="FA306" i="5"/>
  <c r="EV307" i="5"/>
  <c r="EW307" i="5"/>
  <c r="EX307" i="5"/>
  <c r="EY307" i="5"/>
  <c r="EZ307" i="5"/>
  <c r="FA307" i="5"/>
  <c r="EV308" i="5"/>
  <c r="EW308" i="5"/>
  <c r="EX308" i="5"/>
  <c r="EY308" i="5"/>
  <c r="EZ308" i="5"/>
  <c r="FA308" i="5"/>
  <c r="EV309" i="5"/>
  <c r="EW309" i="5"/>
  <c r="EX309" i="5"/>
  <c r="EY309" i="5"/>
  <c r="EZ309" i="5"/>
  <c r="FA309" i="5"/>
  <c r="EV310" i="5"/>
  <c r="EW310" i="5"/>
  <c r="EX310" i="5"/>
  <c r="EY310" i="5"/>
  <c r="EZ310" i="5"/>
  <c r="FA310" i="5"/>
  <c r="EV311" i="5"/>
  <c r="EW311" i="5"/>
  <c r="EX311" i="5"/>
  <c r="EY311" i="5"/>
  <c r="EZ311" i="5"/>
  <c r="FA311" i="5"/>
  <c r="EV312" i="5"/>
  <c r="EW312" i="5"/>
  <c r="EX312" i="5"/>
  <c r="EY312" i="5"/>
  <c r="EZ312" i="5"/>
  <c r="FA312" i="5"/>
  <c r="EV313" i="5"/>
  <c r="EW313" i="5"/>
  <c r="EX313" i="5"/>
  <c r="EY313" i="5"/>
  <c r="EZ313" i="5"/>
  <c r="FA313" i="5"/>
  <c r="EV314" i="5"/>
  <c r="EW314" i="5"/>
  <c r="EX314" i="5"/>
  <c r="EY314" i="5"/>
  <c r="EZ314" i="5"/>
  <c r="FA314" i="5"/>
  <c r="EV315" i="5"/>
  <c r="EW315" i="5"/>
  <c r="EX315" i="5"/>
  <c r="EY315" i="5"/>
  <c r="EZ315" i="5"/>
  <c r="FA315" i="5"/>
  <c r="EV316" i="5"/>
  <c r="EW316" i="5"/>
  <c r="EX316" i="5"/>
  <c r="EY316" i="5"/>
  <c r="EZ316" i="5"/>
  <c r="FA316" i="5"/>
  <c r="EV317" i="5"/>
  <c r="EW317" i="5"/>
  <c r="EX317" i="5"/>
  <c r="EY317" i="5"/>
  <c r="EZ317" i="5"/>
  <c r="FA317" i="5"/>
  <c r="EV318" i="5"/>
  <c r="EW318" i="5"/>
  <c r="EX318" i="5"/>
  <c r="EY318" i="5"/>
  <c r="EZ318" i="5"/>
  <c r="FA318" i="5"/>
  <c r="EV319" i="5"/>
  <c r="EW319" i="5"/>
  <c r="EX319" i="5"/>
  <c r="EY319" i="5"/>
  <c r="EZ319" i="5"/>
  <c r="FA319" i="5"/>
  <c r="EV320" i="5"/>
  <c r="EW320" i="5"/>
  <c r="EX320" i="5"/>
  <c r="EY320" i="5"/>
  <c r="EZ320" i="5"/>
  <c r="FA320" i="5"/>
  <c r="EV321" i="5"/>
  <c r="EW321" i="5"/>
  <c r="EX321" i="5"/>
  <c r="EY321" i="5"/>
  <c r="EZ321" i="5"/>
  <c r="FA321" i="5"/>
  <c r="EV322" i="5"/>
  <c r="EW322" i="5"/>
  <c r="EX322" i="5"/>
  <c r="EY322" i="5"/>
  <c r="EZ322" i="5"/>
  <c r="FA322" i="5"/>
  <c r="EV323" i="5"/>
  <c r="EW323" i="5"/>
  <c r="EX323" i="5"/>
  <c r="EY323" i="5"/>
  <c r="EZ323" i="5"/>
  <c r="FA323" i="5"/>
  <c r="EV324" i="5"/>
  <c r="EW324" i="5"/>
  <c r="EX324" i="5"/>
  <c r="EY324" i="5"/>
  <c r="EZ324" i="5"/>
  <c r="FA324" i="5"/>
  <c r="EV325" i="5"/>
  <c r="EW325" i="5"/>
  <c r="EX325" i="5"/>
  <c r="EY325" i="5"/>
  <c r="EZ325" i="5"/>
  <c r="FA325" i="5"/>
  <c r="EV326" i="5"/>
  <c r="EW326" i="5"/>
  <c r="EX326" i="5"/>
  <c r="EY326" i="5"/>
  <c r="EZ326" i="5"/>
  <c r="FA326" i="5"/>
  <c r="EV327" i="5"/>
  <c r="EW327" i="5"/>
  <c r="EX327" i="5"/>
  <c r="EY327" i="5"/>
  <c r="EZ327" i="5"/>
  <c r="FA327" i="5"/>
  <c r="EV328" i="5"/>
  <c r="EW328" i="5"/>
  <c r="EX328" i="5"/>
  <c r="EY328" i="5"/>
  <c r="EZ328" i="5"/>
  <c r="FA328" i="5"/>
  <c r="EV329" i="5"/>
  <c r="EW329" i="5"/>
  <c r="EX329" i="5"/>
  <c r="EY329" i="5"/>
  <c r="EZ329" i="5"/>
  <c r="FA329" i="5"/>
  <c r="EV330" i="5"/>
  <c r="EW330" i="5"/>
  <c r="EX330" i="5"/>
  <c r="EY330" i="5"/>
  <c r="EZ330" i="5"/>
  <c r="FA330" i="5"/>
  <c r="EV331" i="5"/>
  <c r="EW331" i="5"/>
  <c r="EX331" i="5"/>
  <c r="EY331" i="5"/>
  <c r="EZ331" i="5"/>
  <c r="FA331" i="5"/>
  <c r="EV332" i="5"/>
  <c r="EW332" i="5"/>
  <c r="EX332" i="5"/>
  <c r="EY332" i="5"/>
  <c r="EZ332" i="5"/>
  <c r="FA332" i="5"/>
  <c r="EV333" i="5"/>
  <c r="EW333" i="5"/>
  <c r="EX333" i="5"/>
  <c r="EY333" i="5"/>
  <c r="EZ333" i="5"/>
  <c r="FA333" i="5"/>
  <c r="EV334" i="5"/>
  <c r="EW334" i="5"/>
  <c r="EX334" i="5"/>
  <c r="EY334" i="5"/>
  <c r="EZ334" i="5"/>
  <c r="FA334" i="5"/>
  <c r="EV335" i="5"/>
  <c r="EW335" i="5"/>
  <c r="EX335" i="5"/>
  <c r="EY335" i="5"/>
  <c r="EZ335" i="5"/>
  <c r="FA335" i="5"/>
  <c r="EV336" i="5"/>
  <c r="EW336" i="5"/>
  <c r="EX336" i="5"/>
  <c r="EY336" i="5"/>
  <c r="EZ336" i="5"/>
  <c r="FA336" i="5"/>
  <c r="EV337" i="5"/>
  <c r="EW337" i="5"/>
  <c r="EX337" i="5"/>
  <c r="EY337" i="5"/>
  <c r="EZ337" i="5"/>
  <c r="FA337" i="5"/>
  <c r="EV338" i="5"/>
  <c r="EW338" i="5"/>
  <c r="EX338" i="5"/>
  <c r="EY338" i="5"/>
  <c r="EZ338" i="5"/>
  <c r="FA338" i="5"/>
  <c r="EV339" i="5"/>
  <c r="EW339" i="5"/>
  <c r="EX339" i="5"/>
  <c r="EY339" i="5"/>
  <c r="EZ339" i="5"/>
  <c r="FA339" i="5"/>
  <c r="EV340" i="5"/>
  <c r="EW340" i="5"/>
  <c r="EX340" i="5"/>
  <c r="EY340" i="5"/>
  <c r="EZ340" i="5"/>
  <c r="FA340" i="5"/>
  <c r="EV341" i="5"/>
  <c r="EW341" i="5"/>
  <c r="EX341" i="5"/>
  <c r="EY341" i="5"/>
  <c r="EZ341" i="5"/>
  <c r="FA341" i="5"/>
  <c r="EV342" i="5"/>
  <c r="EW342" i="5"/>
  <c r="EX342" i="5"/>
  <c r="EY342" i="5"/>
  <c r="EZ342" i="5"/>
  <c r="FA342" i="5"/>
  <c r="EV343" i="5"/>
  <c r="EW343" i="5"/>
  <c r="EX343" i="5"/>
  <c r="EY343" i="5"/>
  <c r="EZ343" i="5"/>
  <c r="FA343" i="5"/>
  <c r="EV344" i="5"/>
  <c r="EW344" i="5"/>
  <c r="EX344" i="5"/>
  <c r="EY344" i="5"/>
  <c r="EZ344" i="5"/>
  <c r="FA344" i="5"/>
  <c r="EV345" i="5"/>
  <c r="EW345" i="5"/>
  <c r="EX345" i="5"/>
  <c r="EY345" i="5"/>
  <c r="EZ345" i="5"/>
  <c r="FA345" i="5"/>
  <c r="EV346" i="5"/>
  <c r="EW346" i="5"/>
  <c r="EX346" i="5"/>
  <c r="EY346" i="5"/>
  <c r="EZ346" i="5"/>
  <c r="FA346" i="5"/>
  <c r="EV347" i="5"/>
  <c r="EW347" i="5"/>
  <c r="EX347" i="5"/>
  <c r="EY347" i="5"/>
  <c r="EZ347" i="5"/>
  <c r="FA347" i="5"/>
  <c r="EV348" i="5"/>
  <c r="EW348" i="5"/>
  <c r="EX348" i="5"/>
  <c r="EY348" i="5"/>
  <c r="EZ348" i="5"/>
  <c r="FA348" i="5"/>
  <c r="EV349" i="5"/>
  <c r="EW349" i="5"/>
  <c r="EX349" i="5"/>
  <c r="EY349" i="5"/>
  <c r="EZ349" i="5"/>
  <c r="FA349" i="5"/>
  <c r="EV350" i="5"/>
  <c r="EW350" i="5"/>
  <c r="EX350" i="5"/>
  <c r="EY350" i="5"/>
  <c r="EZ350" i="5"/>
  <c r="FA350" i="5"/>
  <c r="EV351" i="5"/>
  <c r="EW351" i="5"/>
  <c r="EX351" i="5"/>
  <c r="EY351" i="5"/>
  <c r="EZ351" i="5"/>
  <c r="FA351" i="5"/>
  <c r="EV352" i="5"/>
  <c r="EW352" i="5"/>
  <c r="EX352" i="5"/>
  <c r="EY352" i="5"/>
  <c r="EZ352" i="5"/>
  <c r="FA352" i="5"/>
  <c r="EV353" i="5"/>
  <c r="EW353" i="5"/>
  <c r="EX353" i="5"/>
  <c r="EY353" i="5"/>
  <c r="EZ353" i="5"/>
  <c r="FA353" i="5"/>
  <c r="EV354" i="5"/>
  <c r="EW354" i="5"/>
  <c r="EX354" i="5"/>
  <c r="EY354" i="5"/>
  <c r="EZ354" i="5"/>
  <c r="FA354" i="5"/>
  <c r="EV355" i="5"/>
  <c r="EW355" i="5"/>
  <c r="EX355" i="5"/>
  <c r="EY355" i="5"/>
  <c r="EZ355" i="5"/>
  <c r="FA355" i="5"/>
  <c r="EV356" i="5"/>
  <c r="EW356" i="5"/>
  <c r="EX356" i="5"/>
  <c r="EY356" i="5"/>
  <c r="EZ356" i="5"/>
  <c r="FA356" i="5"/>
  <c r="EV357" i="5"/>
  <c r="EW357" i="5"/>
  <c r="EX357" i="5"/>
  <c r="EY357" i="5"/>
  <c r="EZ357" i="5"/>
  <c r="FA357" i="5"/>
  <c r="EV358" i="5"/>
  <c r="EW358" i="5"/>
  <c r="EX358" i="5"/>
  <c r="EY358" i="5"/>
  <c r="EZ358" i="5"/>
  <c r="FA358" i="5"/>
  <c r="EV359" i="5"/>
  <c r="EW359" i="5"/>
  <c r="EX359" i="5"/>
  <c r="EY359" i="5"/>
  <c r="EZ359" i="5"/>
  <c r="FA359" i="5"/>
  <c r="EV360" i="5"/>
  <c r="EW360" i="5"/>
  <c r="EX360" i="5"/>
  <c r="EY360" i="5"/>
  <c r="EZ360" i="5"/>
  <c r="FA360" i="5"/>
  <c r="EV361" i="5"/>
  <c r="EW361" i="5"/>
  <c r="EX361" i="5"/>
  <c r="EY361" i="5"/>
  <c r="EZ361" i="5"/>
  <c r="FA361" i="5"/>
  <c r="EV362" i="5"/>
  <c r="EW362" i="5"/>
  <c r="EX362" i="5"/>
  <c r="EY362" i="5"/>
  <c r="EZ362" i="5"/>
  <c r="FA362" i="5"/>
  <c r="EV363" i="5"/>
  <c r="EW363" i="5"/>
  <c r="EX363" i="5"/>
  <c r="EY363" i="5"/>
  <c r="EZ363" i="5"/>
  <c r="FA363" i="5"/>
  <c r="EV364" i="5"/>
  <c r="EW364" i="5"/>
  <c r="EX364" i="5"/>
  <c r="EY364" i="5"/>
  <c r="EZ364" i="5"/>
  <c r="FA364" i="5"/>
  <c r="EV365" i="5"/>
  <c r="EW365" i="5"/>
  <c r="EX365" i="5"/>
  <c r="EY365" i="5"/>
  <c r="EZ365" i="5"/>
  <c r="FA365" i="5"/>
  <c r="EV366" i="5"/>
  <c r="EW366" i="5"/>
  <c r="EX366" i="5"/>
  <c r="EY366" i="5"/>
  <c r="EZ366" i="5"/>
  <c r="FA366" i="5"/>
  <c r="EV367" i="5"/>
  <c r="EW367" i="5"/>
  <c r="EX367" i="5"/>
  <c r="EY367" i="5"/>
  <c r="EZ367" i="5"/>
  <c r="FA367" i="5"/>
  <c r="EV368" i="5"/>
  <c r="EW368" i="5"/>
  <c r="EX368" i="5"/>
  <c r="EY368" i="5"/>
  <c r="EZ368" i="5"/>
  <c r="FA368" i="5"/>
  <c r="EV369" i="5"/>
  <c r="EW369" i="5"/>
  <c r="EX369" i="5"/>
  <c r="EY369" i="5"/>
  <c r="EZ369" i="5"/>
  <c r="FA369" i="5"/>
  <c r="EV370" i="5"/>
  <c r="EW370" i="5"/>
  <c r="EX370" i="5"/>
  <c r="EY370" i="5"/>
  <c r="EZ370" i="5"/>
  <c r="FA370" i="5"/>
  <c r="EV371" i="5"/>
  <c r="EW371" i="5"/>
  <c r="EX371" i="5"/>
  <c r="EY371" i="5"/>
  <c r="EZ371" i="5"/>
  <c r="FA371" i="5"/>
  <c r="EV372" i="5"/>
  <c r="EW372" i="5"/>
  <c r="EX372" i="5"/>
  <c r="EY372" i="5"/>
  <c r="EZ372" i="5"/>
  <c r="FA372" i="5"/>
  <c r="EV373" i="5"/>
  <c r="EW373" i="5"/>
  <c r="EX373" i="5"/>
  <c r="EY373" i="5"/>
  <c r="EZ373" i="5"/>
  <c r="FA373" i="5"/>
  <c r="EV374" i="5"/>
  <c r="EW374" i="5"/>
  <c r="EX374" i="5"/>
  <c r="EY374" i="5"/>
  <c r="EZ374" i="5"/>
  <c r="FA374" i="5"/>
  <c r="EV375" i="5"/>
  <c r="EW375" i="5"/>
  <c r="EX375" i="5"/>
  <c r="EY375" i="5"/>
  <c r="EZ375" i="5"/>
  <c r="FA375" i="5"/>
  <c r="EV376" i="5"/>
  <c r="EW376" i="5"/>
  <c r="EX376" i="5"/>
  <c r="EY376" i="5"/>
  <c r="EZ376" i="5"/>
  <c r="FA376" i="5"/>
  <c r="EV377" i="5"/>
  <c r="EW377" i="5"/>
  <c r="EX377" i="5"/>
  <c r="EY377" i="5"/>
  <c r="EZ377" i="5"/>
  <c r="FA377" i="5"/>
  <c r="EV378" i="5"/>
  <c r="EW378" i="5"/>
  <c r="EX378" i="5"/>
  <c r="EY378" i="5"/>
  <c r="EZ378" i="5"/>
  <c r="FA378" i="5"/>
  <c r="EV379" i="5"/>
  <c r="EW379" i="5"/>
  <c r="EX379" i="5"/>
  <c r="EY379" i="5"/>
  <c r="EZ379" i="5"/>
  <c r="FA379" i="5"/>
  <c r="EV380" i="5"/>
  <c r="EW380" i="5"/>
  <c r="EX380" i="5"/>
  <c r="EY380" i="5"/>
  <c r="EZ380" i="5"/>
  <c r="FA380" i="5"/>
  <c r="EV381" i="5"/>
  <c r="EW381" i="5"/>
  <c r="EX381" i="5"/>
  <c r="EY381" i="5"/>
  <c r="EZ381" i="5"/>
  <c r="FA381" i="5"/>
  <c r="EV382" i="5"/>
  <c r="EW382" i="5"/>
  <c r="EX382" i="5"/>
  <c r="EY382" i="5"/>
  <c r="EZ382" i="5"/>
  <c r="FA382" i="5"/>
  <c r="EV383" i="5"/>
  <c r="EW383" i="5"/>
  <c r="EX383" i="5"/>
  <c r="EY383" i="5"/>
  <c r="EZ383" i="5"/>
  <c r="FA383" i="5"/>
  <c r="EV384" i="5"/>
  <c r="EW384" i="5"/>
  <c r="EX384" i="5"/>
  <c r="EY384" i="5"/>
  <c r="EZ384" i="5"/>
  <c r="FA384" i="5"/>
  <c r="EV385" i="5"/>
  <c r="EW385" i="5"/>
  <c r="EX385" i="5"/>
  <c r="EY385" i="5"/>
  <c r="EZ385" i="5"/>
  <c r="FA385" i="5"/>
  <c r="EV386" i="5"/>
  <c r="EW386" i="5"/>
  <c r="EX386" i="5"/>
  <c r="EY386" i="5"/>
  <c r="EZ386" i="5"/>
  <c r="FA386" i="5"/>
  <c r="EV387" i="5"/>
  <c r="EW387" i="5"/>
  <c r="EX387" i="5"/>
  <c r="EY387" i="5"/>
  <c r="EZ387" i="5"/>
  <c r="FA387" i="5"/>
  <c r="EV388" i="5"/>
  <c r="EW388" i="5"/>
  <c r="EX388" i="5"/>
  <c r="EY388" i="5"/>
  <c r="EZ388" i="5"/>
  <c r="FA388" i="5"/>
  <c r="EV389" i="5"/>
  <c r="EW389" i="5"/>
  <c r="EX389" i="5"/>
  <c r="EY389" i="5"/>
  <c r="EZ389" i="5"/>
  <c r="FA389" i="5"/>
  <c r="EV390" i="5"/>
  <c r="EW390" i="5"/>
  <c r="EX390" i="5"/>
  <c r="EY390" i="5"/>
  <c r="EZ390" i="5"/>
  <c r="FA390" i="5"/>
  <c r="EV391" i="5"/>
  <c r="EW391" i="5"/>
  <c r="EX391" i="5"/>
  <c r="EY391" i="5"/>
  <c r="EZ391" i="5"/>
  <c r="FA391" i="5"/>
  <c r="EV392" i="5"/>
  <c r="EW392" i="5"/>
  <c r="EX392" i="5"/>
  <c r="EY392" i="5"/>
  <c r="EZ392" i="5"/>
  <c r="FA392" i="5"/>
  <c r="EV393" i="5"/>
  <c r="EW393" i="5"/>
  <c r="EX393" i="5"/>
  <c r="EY393" i="5"/>
  <c r="EZ393" i="5"/>
  <c r="FA393" i="5"/>
  <c r="EV394" i="5"/>
  <c r="EW394" i="5"/>
  <c r="EX394" i="5"/>
  <c r="EY394" i="5"/>
  <c r="EZ394" i="5"/>
  <c r="FA394" i="5"/>
  <c r="EV395" i="5"/>
  <c r="EW395" i="5"/>
  <c r="EX395" i="5"/>
  <c r="EY395" i="5"/>
  <c r="EZ395" i="5"/>
  <c r="FA395" i="5"/>
  <c r="EV396" i="5"/>
  <c r="EW396" i="5"/>
  <c r="EX396" i="5"/>
  <c r="EY396" i="5"/>
  <c r="EZ396" i="5"/>
  <c r="FA396" i="5"/>
  <c r="EV397" i="5"/>
  <c r="EW397" i="5"/>
  <c r="EX397" i="5"/>
  <c r="EY397" i="5"/>
  <c r="EZ397" i="5"/>
  <c r="FA397" i="5"/>
  <c r="EV398" i="5"/>
  <c r="EW398" i="5"/>
  <c r="EX398" i="5"/>
  <c r="EY398" i="5"/>
  <c r="EZ398" i="5"/>
  <c r="FA398" i="5"/>
  <c r="EV399" i="5"/>
  <c r="EW399" i="5"/>
  <c r="EX399" i="5"/>
  <c r="EY399" i="5"/>
  <c r="EZ399" i="5"/>
  <c r="FA399" i="5"/>
  <c r="EV400" i="5"/>
  <c r="EW400" i="5"/>
  <c r="EX400" i="5"/>
  <c r="EY400" i="5"/>
  <c r="EZ400" i="5"/>
  <c r="FA400" i="5"/>
  <c r="EV401" i="5"/>
  <c r="EW401" i="5"/>
  <c r="EX401" i="5"/>
  <c r="EY401" i="5"/>
  <c r="EZ401" i="5"/>
  <c r="FA401" i="5"/>
  <c r="EV402" i="5"/>
  <c r="EW402" i="5"/>
  <c r="EX402" i="5"/>
  <c r="EY402" i="5"/>
  <c r="EZ402" i="5"/>
  <c r="FA402" i="5"/>
  <c r="EV403" i="5"/>
  <c r="EW403" i="5"/>
  <c r="EX403" i="5"/>
  <c r="EY403" i="5"/>
  <c r="EZ403" i="5"/>
  <c r="FA403" i="5"/>
  <c r="EV404" i="5"/>
  <c r="EW404" i="5"/>
  <c r="EX404" i="5"/>
  <c r="EY404" i="5"/>
  <c r="EZ404" i="5"/>
  <c r="FA404" i="5"/>
  <c r="EV405" i="5"/>
  <c r="EW405" i="5"/>
  <c r="EX405" i="5"/>
  <c r="EY405" i="5"/>
  <c r="EZ405" i="5"/>
  <c r="FA405" i="5"/>
  <c r="EV406" i="5"/>
  <c r="EW406" i="5"/>
  <c r="EX406" i="5"/>
  <c r="EY406" i="5"/>
  <c r="EZ406" i="5"/>
  <c r="FA406" i="5"/>
  <c r="EV407" i="5"/>
  <c r="EW407" i="5"/>
  <c r="EX407" i="5"/>
  <c r="EY407" i="5"/>
  <c r="EZ407" i="5"/>
  <c r="FA407" i="5"/>
  <c r="EV408" i="5"/>
  <c r="EW408" i="5"/>
  <c r="EX408" i="5"/>
  <c r="EY408" i="5"/>
  <c r="EZ408" i="5"/>
  <c r="FA408" i="5"/>
  <c r="EV409" i="5"/>
  <c r="EW409" i="5"/>
  <c r="EX409" i="5"/>
  <c r="EY409" i="5"/>
  <c r="EZ409" i="5"/>
  <c r="FA409" i="5"/>
  <c r="EV410" i="5"/>
  <c r="EW410" i="5"/>
  <c r="EX410" i="5"/>
  <c r="EY410" i="5"/>
  <c r="EZ410" i="5"/>
  <c r="FA410" i="5"/>
  <c r="EV411" i="5"/>
  <c r="EW411" i="5"/>
  <c r="EX411" i="5"/>
  <c r="EY411" i="5"/>
  <c r="EZ411" i="5"/>
  <c r="FA411" i="5"/>
  <c r="EV412" i="5"/>
  <c r="EW412" i="5"/>
  <c r="EX412" i="5"/>
  <c r="EY412" i="5"/>
  <c r="EZ412" i="5"/>
  <c r="FA412" i="5"/>
  <c r="EV413" i="5"/>
  <c r="EW413" i="5"/>
  <c r="EX413" i="5"/>
  <c r="EY413" i="5"/>
  <c r="EZ413" i="5"/>
  <c r="FA413" i="5"/>
  <c r="EV414" i="5"/>
  <c r="EW414" i="5"/>
  <c r="EX414" i="5"/>
  <c r="EY414" i="5"/>
  <c r="EZ414" i="5"/>
  <c r="FA414" i="5"/>
  <c r="EV415" i="5"/>
  <c r="EW415" i="5"/>
  <c r="EX415" i="5"/>
  <c r="EY415" i="5"/>
  <c r="EZ415" i="5"/>
  <c r="FA415" i="5"/>
  <c r="EV416" i="5"/>
  <c r="EW416" i="5"/>
  <c r="EX416" i="5"/>
  <c r="EY416" i="5"/>
  <c r="EZ416" i="5"/>
  <c r="FA416" i="5"/>
  <c r="EV417" i="5"/>
  <c r="EW417" i="5"/>
  <c r="EX417" i="5"/>
  <c r="EY417" i="5"/>
  <c r="EZ417" i="5"/>
  <c r="FA417" i="5"/>
  <c r="EV418" i="5"/>
  <c r="EW418" i="5"/>
  <c r="EX418" i="5"/>
  <c r="EY418" i="5"/>
  <c r="EZ418" i="5"/>
  <c r="FA418" i="5"/>
  <c r="EV419" i="5"/>
  <c r="EW419" i="5"/>
  <c r="EX419" i="5"/>
  <c r="EY419" i="5"/>
  <c r="EZ419" i="5"/>
  <c r="FA419" i="5"/>
  <c r="EV420" i="5"/>
  <c r="EW420" i="5"/>
  <c r="EX420" i="5"/>
  <c r="EY420" i="5"/>
  <c r="EZ420" i="5"/>
  <c r="FA420" i="5"/>
  <c r="EV421" i="5"/>
  <c r="EW421" i="5"/>
  <c r="EX421" i="5"/>
  <c r="EY421" i="5"/>
  <c r="EZ421" i="5"/>
  <c r="FA421" i="5"/>
  <c r="EV422" i="5"/>
  <c r="EW422" i="5"/>
  <c r="EX422" i="5"/>
  <c r="EY422" i="5"/>
  <c r="EZ422" i="5"/>
  <c r="FA422" i="5"/>
  <c r="EV423" i="5"/>
  <c r="EW423" i="5"/>
  <c r="EX423" i="5"/>
  <c r="EY423" i="5"/>
  <c r="EZ423" i="5"/>
  <c r="FA423" i="5"/>
  <c r="EV424" i="5"/>
  <c r="EW424" i="5"/>
  <c r="EX424" i="5"/>
  <c r="EY424" i="5"/>
  <c r="EZ424" i="5"/>
  <c r="FA424" i="5"/>
  <c r="EV425" i="5"/>
  <c r="EW425" i="5"/>
  <c r="EX425" i="5"/>
  <c r="EY425" i="5"/>
  <c r="EZ425" i="5"/>
  <c r="FA425" i="5"/>
  <c r="EV426" i="5"/>
  <c r="EW426" i="5"/>
  <c r="EX426" i="5"/>
  <c r="EY426" i="5"/>
  <c r="EZ426" i="5"/>
  <c r="FA426" i="5"/>
  <c r="EV427" i="5"/>
  <c r="EW427" i="5"/>
  <c r="EX427" i="5"/>
  <c r="EY427" i="5"/>
  <c r="EZ427" i="5"/>
  <c r="FA427" i="5"/>
  <c r="EV428" i="5"/>
  <c r="EW428" i="5"/>
  <c r="EX428" i="5"/>
  <c r="EY428" i="5"/>
  <c r="EZ428" i="5"/>
  <c r="FA428" i="5"/>
  <c r="EV429" i="5"/>
  <c r="EW429" i="5"/>
  <c r="EX429" i="5"/>
  <c r="EY429" i="5"/>
  <c r="EZ429" i="5"/>
  <c r="FA429" i="5"/>
  <c r="EV430" i="5"/>
  <c r="EW430" i="5"/>
  <c r="EX430" i="5"/>
  <c r="EY430" i="5"/>
  <c r="EZ430" i="5"/>
  <c r="FA430" i="5"/>
  <c r="EV431" i="5"/>
  <c r="EW431" i="5"/>
  <c r="EX431" i="5"/>
  <c r="EY431" i="5"/>
  <c r="EZ431" i="5"/>
  <c r="FA431" i="5"/>
  <c r="EV432" i="5"/>
  <c r="EW432" i="5"/>
  <c r="EX432" i="5"/>
  <c r="EY432" i="5"/>
  <c r="EZ432" i="5"/>
  <c r="FA432" i="5"/>
  <c r="EV433" i="5"/>
  <c r="EW433" i="5"/>
  <c r="EX433" i="5"/>
  <c r="EY433" i="5"/>
  <c r="EZ433" i="5"/>
  <c r="FA433" i="5"/>
  <c r="EV434" i="5"/>
  <c r="EW434" i="5"/>
  <c r="EX434" i="5"/>
  <c r="EY434" i="5"/>
  <c r="EZ434" i="5"/>
  <c r="FA434" i="5"/>
  <c r="EV435" i="5"/>
  <c r="EW435" i="5"/>
  <c r="EX435" i="5"/>
  <c r="EY435" i="5"/>
  <c r="EZ435" i="5"/>
  <c r="FA435" i="5"/>
  <c r="EV436" i="5"/>
  <c r="EW436" i="5"/>
  <c r="EX436" i="5"/>
  <c r="EY436" i="5"/>
  <c r="EZ436" i="5"/>
  <c r="FA436" i="5"/>
  <c r="EV437" i="5"/>
  <c r="EW437" i="5"/>
  <c r="EX437" i="5"/>
  <c r="EY437" i="5"/>
  <c r="EZ437" i="5"/>
  <c r="FA437" i="5"/>
  <c r="EV438" i="5"/>
  <c r="EW438" i="5"/>
  <c r="EX438" i="5"/>
  <c r="EY438" i="5"/>
  <c r="EZ438" i="5"/>
  <c r="FA438" i="5"/>
  <c r="EV439" i="5"/>
  <c r="EW439" i="5"/>
  <c r="EX439" i="5"/>
  <c r="EY439" i="5"/>
  <c r="EZ439" i="5"/>
  <c r="FA439" i="5"/>
  <c r="EV440" i="5"/>
  <c r="EW440" i="5"/>
  <c r="EX440" i="5"/>
  <c r="EY440" i="5"/>
  <c r="EZ440" i="5"/>
  <c r="FA440" i="5"/>
  <c r="EV441" i="5"/>
  <c r="EW441" i="5"/>
  <c r="EX441" i="5"/>
  <c r="EY441" i="5"/>
  <c r="EZ441" i="5"/>
  <c r="FA441" i="5"/>
  <c r="EV442" i="5"/>
  <c r="EW442" i="5"/>
  <c r="EX442" i="5"/>
  <c r="EY442" i="5"/>
  <c r="EZ442" i="5"/>
  <c r="FA442" i="5"/>
  <c r="EV443" i="5"/>
  <c r="EW443" i="5"/>
  <c r="EX443" i="5"/>
  <c r="EY443" i="5"/>
  <c r="EZ443" i="5"/>
  <c r="FA443" i="5"/>
  <c r="EV444" i="5"/>
  <c r="EW444" i="5"/>
  <c r="EX444" i="5"/>
  <c r="EY444" i="5"/>
  <c r="EZ444" i="5"/>
  <c r="FA444" i="5"/>
  <c r="EV445" i="5"/>
  <c r="EW445" i="5"/>
  <c r="EX445" i="5"/>
  <c r="EY445" i="5"/>
  <c r="EZ445" i="5"/>
  <c r="FA445" i="5"/>
  <c r="EV446" i="5"/>
  <c r="EW446" i="5"/>
  <c r="EX446" i="5"/>
  <c r="EY446" i="5"/>
  <c r="EZ446" i="5"/>
  <c r="FA446" i="5"/>
  <c r="EV447" i="5"/>
  <c r="EW447" i="5"/>
  <c r="EX447" i="5"/>
  <c r="EY447" i="5"/>
  <c r="EZ447" i="5"/>
  <c r="FA447" i="5"/>
  <c r="EV448" i="5"/>
  <c r="EW448" i="5"/>
  <c r="EX448" i="5"/>
  <c r="EY448" i="5"/>
  <c r="EZ448" i="5"/>
  <c r="FA448" i="5"/>
  <c r="EV449" i="5"/>
  <c r="EW449" i="5"/>
  <c r="EX449" i="5"/>
  <c r="EY449" i="5"/>
  <c r="EZ449" i="5"/>
  <c r="FA449" i="5"/>
  <c r="EV450" i="5"/>
  <c r="EW450" i="5"/>
  <c r="EX450" i="5"/>
  <c r="EY450" i="5"/>
  <c r="EZ450" i="5"/>
  <c r="FA450" i="5"/>
  <c r="EV451" i="5"/>
  <c r="EW451" i="5"/>
  <c r="EX451" i="5"/>
  <c r="EY451" i="5"/>
  <c r="EZ451" i="5"/>
  <c r="FA451" i="5"/>
  <c r="EV452" i="5"/>
  <c r="EW452" i="5"/>
  <c r="EX452" i="5"/>
  <c r="EY452" i="5"/>
  <c r="EZ452" i="5"/>
  <c r="FA452" i="5"/>
  <c r="EV453" i="5"/>
  <c r="EW453" i="5"/>
  <c r="EX453" i="5"/>
  <c r="EY453" i="5"/>
  <c r="EZ453" i="5"/>
  <c r="FA453" i="5"/>
  <c r="EV454" i="5"/>
  <c r="EW454" i="5"/>
  <c r="EX454" i="5"/>
  <c r="EY454" i="5"/>
  <c r="EZ454" i="5"/>
  <c r="FA454" i="5"/>
  <c r="EV455" i="5"/>
  <c r="EW455" i="5"/>
  <c r="EX455" i="5"/>
  <c r="EY455" i="5"/>
  <c r="EZ455" i="5"/>
  <c r="FA455" i="5"/>
  <c r="EV456" i="5"/>
  <c r="EW456" i="5"/>
  <c r="EX456" i="5"/>
  <c r="EY456" i="5"/>
  <c r="EZ456" i="5"/>
  <c r="FA456" i="5"/>
  <c r="EV457" i="5"/>
  <c r="EW457" i="5"/>
  <c r="EX457" i="5"/>
  <c r="EY457" i="5"/>
  <c r="EZ457" i="5"/>
  <c r="FA457" i="5"/>
  <c r="EV458" i="5"/>
  <c r="EW458" i="5"/>
  <c r="EX458" i="5"/>
  <c r="EY458" i="5"/>
  <c r="EZ458" i="5"/>
  <c r="FA458" i="5"/>
  <c r="EV459" i="5"/>
  <c r="EW459" i="5"/>
  <c r="EX459" i="5"/>
  <c r="EY459" i="5"/>
  <c r="EZ459" i="5"/>
  <c r="FA459" i="5"/>
  <c r="EV460" i="5"/>
  <c r="EW460" i="5"/>
  <c r="EX460" i="5"/>
  <c r="EY460" i="5"/>
  <c r="EZ460" i="5"/>
  <c r="FA460" i="5"/>
  <c r="EV461" i="5"/>
  <c r="EW461" i="5"/>
  <c r="EX461" i="5"/>
  <c r="EY461" i="5"/>
  <c r="EZ461" i="5"/>
  <c r="FA461" i="5"/>
  <c r="EV462" i="5"/>
  <c r="EW462" i="5"/>
  <c r="EX462" i="5"/>
  <c r="EY462" i="5"/>
  <c r="EZ462" i="5"/>
  <c r="FA462" i="5"/>
  <c r="EV463" i="5"/>
  <c r="EW463" i="5"/>
  <c r="EX463" i="5"/>
  <c r="EY463" i="5"/>
  <c r="EZ463" i="5"/>
  <c r="FA463" i="5"/>
  <c r="EV464" i="5"/>
  <c r="EW464" i="5"/>
  <c r="EX464" i="5"/>
  <c r="EY464" i="5"/>
  <c r="EZ464" i="5"/>
  <c r="FA464" i="5"/>
  <c r="EV465" i="5"/>
  <c r="EW465" i="5"/>
  <c r="EX465" i="5"/>
  <c r="EY465" i="5"/>
  <c r="EZ465" i="5"/>
  <c r="FA465" i="5"/>
  <c r="EV466" i="5"/>
  <c r="EW466" i="5"/>
  <c r="EX466" i="5"/>
  <c r="EY466" i="5"/>
  <c r="EZ466" i="5"/>
  <c r="FA466" i="5"/>
  <c r="EV467" i="5"/>
  <c r="EW467" i="5"/>
  <c r="EX467" i="5"/>
  <c r="EY467" i="5"/>
  <c r="EZ467" i="5"/>
  <c r="FA467" i="5"/>
  <c r="EV468" i="5"/>
  <c r="EW468" i="5"/>
  <c r="EX468" i="5"/>
  <c r="EY468" i="5"/>
  <c r="EZ468" i="5"/>
  <c r="FA468" i="5"/>
  <c r="EV469" i="5"/>
  <c r="EW469" i="5"/>
  <c r="EX469" i="5"/>
  <c r="EY469" i="5"/>
  <c r="EZ469" i="5"/>
  <c r="FA469" i="5"/>
  <c r="EV470" i="5"/>
  <c r="EW470" i="5"/>
  <c r="EX470" i="5"/>
  <c r="EY470" i="5"/>
  <c r="EZ470" i="5"/>
  <c r="FA470" i="5"/>
  <c r="EV471" i="5"/>
  <c r="EW471" i="5"/>
  <c r="EX471" i="5"/>
  <c r="EY471" i="5"/>
  <c r="EZ471" i="5"/>
  <c r="FA471" i="5"/>
  <c r="EV472" i="5"/>
  <c r="EW472" i="5"/>
  <c r="EX472" i="5"/>
  <c r="EY472" i="5"/>
  <c r="EZ472" i="5"/>
  <c r="FA472" i="5"/>
  <c r="EV473" i="5"/>
  <c r="EW473" i="5"/>
  <c r="EX473" i="5"/>
  <c r="EY473" i="5"/>
  <c r="EZ473" i="5"/>
  <c r="FA473" i="5"/>
  <c r="EV474" i="5"/>
  <c r="EW474" i="5"/>
  <c r="EX474" i="5"/>
  <c r="EY474" i="5"/>
  <c r="EZ474" i="5"/>
  <c r="FA474" i="5"/>
  <c r="EV475" i="5"/>
  <c r="EW475" i="5"/>
  <c r="EX475" i="5"/>
  <c r="EY475" i="5"/>
  <c r="EZ475" i="5"/>
  <c r="FA475" i="5"/>
  <c r="EV476" i="5"/>
  <c r="EW476" i="5"/>
  <c r="EX476" i="5"/>
  <c r="EY476" i="5"/>
  <c r="EZ476" i="5"/>
  <c r="FA476" i="5"/>
  <c r="EV477" i="5"/>
  <c r="EW477" i="5"/>
  <c r="EX477" i="5"/>
  <c r="EY477" i="5"/>
  <c r="EZ477" i="5"/>
  <c r="FA477" i="5"/>
  <c r="EV478" i="5"/>
  <c r="EW478" i="5"/>
  <c r="EX478" i="5"/>
  <c r="EY478" i="5"/>
  <c r="EZ478" i="5"/>
  <c r="FA478" i="5"/>
  <c r="EV479" i="5"/>
  <c r="EW479" i="5"/>
  <c r="EX479" i="5"/>
  <c r="EY479" i="5"/>
  <c r="EZ479" i="5"/>
  <c r="FA479" i="5"/>
  <c r="EV480" i="5"/>
  <c r="EW480" i="5"/>
  <c r="EX480" i="5"/>
  <c r="EY480" i="5"/>
  <c r="EZ480" i="5"/>
  <c r="FA480" i="5"/>
  <c r="EV481" i="5"/>
  <c r="EW481" i="5"/>
  <c r="EX481" i="5"/>
  <c r="EY481" i="5"/>
  <c r="EZ481" i="5"/>
  <c r="FA481" i="5"/>
  <c r="EV482" i="5"/>
  <c r="EW482" i="5"/>
  <c r="EX482" i="5"/>
  <c r="EY482" i="5"/>
  <c r="EZ482" i="5"/>
  <c r="FA482" i="5"/>
  <c r="EV483" i="5"/>
  <c r="EW483" i="5"/>
  <c r="EX483" i="5"/>
  <c r="EY483" i="5"/>
  <c r="EZ483" i="5"/>
  <c r="FA483" i="5"/>
  <c r="EV484" i="5"/>
  <c r="EW484" i="5"/>
  <c r="EX484" i="5"/>
  <c r="EY484" i="5"/>
  <c r="EZ484" i="5"/>
  <c r="FA484" i="5"/>
  <c r="EV485" i="5"/>
  <c r="EW485" i="5"/>
  <c r="EX485" i="5"/>
  <c r="EY485" i="5"/>
  <c r="EZ485" i="5"/>
  <c r="FA485" i="5"/>
  <c r="EV486" i="5"/>
  <c r="EW486" i="5"/>
  <c r="EX486" i="5"/>
  <c r="EY486" i="5"/>
  <c r="EZ486" i="5"/>
  <c r="FA486" i="5"/>
  <c r="EV487" i="5"/>
  <c r="EW487" i="5"/>
  <c r="EX487" i="5"/>
  <c r="EY487" i="5"/>
  <c r="EZ487" i="5"/>
  <c r="FA487" i="5"/>
  <c r="EV488" i="5"/>
  <c r="EW488" i="5"/>
  <c r="EX488" i="5"/>
  <c r="EY488" i="5"/>
  <c r="EZ488" i="5"/>
  <c r="FA488" i="5"/>
  <c r="EV489" i="5"/>
  <c r="EW489" i="5"/>
  <c r="EX489" i="5"/>
  <c r="EY489" i="5"/>
  <c r="EZ489" i="5"/>
  <c r="FA489" i="5"/>
  <c r="EV490" i="5"/>
  <c r="EW490" i="5"/>
  <c r="EX490" i="5"/>
  <c r="EY490" i="5"/>
  <c r="EZ490" i="5"/>
  <c r="FA490" i="5"/>
  <c r="EV491" i="5"/>
  <c r="EW491" i="5"/>
  <c r="EX491" i="5"/>
  <c r="EY491" i="5"/>
  <c r="EZ491" i="5"/>
  <c r="FA491" i="5"/>
  <c r="EV492" i="5"/>
  <c r="EW492" i="5"/>
  <c r="EX492" i="5"/>
  <c r="EY492" i="5"/>
  <c r="EZ492" i="5"/>
  <c r="FA492" i="5"/>
  <c r="EV493" i="5"/>
  <c r="EW493" i="5"/>
  <c r="EX493" i="5"/>
  <c r="EY493" i="5"/>
  <c r="EZ493" i="5"/>
  <c r="FA493" i="5"/>
  <c r="EV494" i="5"/>
  <c r="EW494" i="5"/>
  <c r="EX494" i="5"/>
  <c r="EY494" i="5"/>
  <c r="EZ494" i="5"/>
  <c r="FA494" i="5"/>
  <c r="EV495" i="5"/>
  <c r="EW495" i="5"/>
  <c r="EX495" i="5"/>
  <c r="EY495" i="5"/>
  <c r="EZ495" i="5"/>
  <c r="FA495" i="5"/>
  <c r="EV496" i="5"/>
  <c r="EW496" i="5"/>
  <c r="EX496" i="5"/>
  <c r="EY496" i="5"/>
  <c r="EZ496" i="5"/>
  <c r="FA496" i="5"/>
  <c r="EV497" i="5"/>
  <c r="EW497" i="5"/>
  <c r="EX497" i="5"/>
  <c r="EY497" i="5"/>
  <c r="EZ497" i="5"/>
  <c r="FA497" i="5"/>
  <c r="EV498" i="5"/>
  <c r="EW498" i="5"/>
  <c r="EX498" i="5"/>
  <c r="EY498" i="5"/>
  <c r="EZ498" i="5"/>
  <c r="FA498" i="5"/>
  <c r="EV499" i="5"/>
  <c r="EW499" i="5"/>
  <c r="EX499" i="5"/>
  <c r="EY499" i="5"/>
  <c r="EZ499" i="5"/>
  <c r="FA499" i="5"/>
  <c r="EV500" i="5"/>
  <c r="EW500" i="5"/>
  <c r="EX500" i="5"/>
  <c r="EY500" i="5"/>
  <c r="EZ500" i="5"/>
  <c r="FA500" i="5"/>
  <c r="EV501" i="5"/>
  <c r="EW501" i="5"/>
  <c r="EX501" i="5"/>
  <c r="EY501" i="5"/>
  <c r="EZ501" i="5"/>
  <c r="FA501" i="5"/>
  <c r="EV502" i="5"/>
  <c r="EW502" i="5"/>
  <c r="EX502" i="5"/>
  <c r="EY502" i="5"/>
  <c r="EZ502" i="5"/>
  <c r="FA502" i="5"/>
  <c r="EV503" i="5"/>
  <c r="EW503" i="5"/>
  <c r="EX503" i="5"/>
  <c r="EY503" i="5"/>
  <c r="EZ503" i="5"/>
  <c r="FA503" i="5"/>
  <c r="EV504" i="5"/>
  <c r="EW504" i="5"/>
  <c r="EX504" i="5"/>
  <c r="EY504" i="5"/>
  <c r="EZ504" i="5"/>
  <c r="FA504" i="5"/>
  <c r="EV505" i="5"/>
  <c r="EW505" i="5"/>
  <c r="EX505" i="5"/>
  <c r="EY505" i="5"/>
  <c r="EZ505" i="5"/>
  <c r="FA505" i="5"/>
  <c r="EV506" i="5"/>
  <c r="EW506" i="5"/>
  <c r="EX506" i="5"/>
  <c r="EY506" i="5"/>
  <c r="EZ506" i="5"/>
  <c r="FA506" i="5"/>
  <c r="EV507" i="5"/>
  <c r="EW507" i="5"/>
  <c r="EX507" i="5"/>
  <c r="EY507" i="5"/>
  <c r="EZ507" i="5"/>
  <c r="FA507" i="5"/>
  <c r="EV508" i="5"/>
  <c r="EW508" i="5"/>
  <c r="EX508" i="5"/>
  <c r="EY508" i="5"/>
  <c r="EZ508" i="5"/>
  <c r="FA508" i="5"/>
  <c r="EV509" i="5"/>
  <c r="EW509" i="5"/>
  <c r="EX509" i="5"/>
  <c r="EY509" i="5"/>
  <c r="EZ509" i="5"/>
  <c r="FA509" i="5"/>
  <c r="EW9" i="5"/>
  <c r="EX9" i="5"/>
  <c r="EY9" i="5"/>
  <c r="EZ9" i="5" s="1"/>
  <c r="FA9" i="5"/>
  <c r="FA8" i="5"/>
  <c r="EY8" i="5"/>
  <c r="EX8" i="5"/>
  <c r="EW8" i="5"/>
  <c r="EV8" i="5"/>
  <c r="EV9" i="5" s="1"/>
  <c r="C4" i="3"/>
  <c r="C7" i="25"/>
  <c r="E7" i="27"/>
  <c r="D7" i="27"/>
  <c r="C7" i="27"/>
  <c r="B7" i="27"/>
  <c r="A2" i="27"/>
  <c r="D1" i="27"/>
  <c r="A1" i="27"/>
  <c r="EZ8" i="5" l="1"/>
  <c r="EZ129" i="5"/>
  <c r="EZ128" i="5"/>
  <c r="EV128" i="5"/>
  <c r="EV129" i="5" s="1"/>
  <c r="EV1" i="5" s="1"/>
  <c r="B7" i="25"/>
  <c r="E7" i="25"/>
  <c r="D7" i="25"/>
  <c r="A2" i="25"/>
  <c r="D1" i="25"/>
  <c r="A1" i="25"/>
  <c r="J10" i="24"/>
  <c r="F12" i="24"/>
  <c r="G12" i="24" s="1"/>
  <c r="G10" i="24"/>
  <c r="G16" i="24" l="1"/>
  <c r="K10" i="24"/>
  <c r="EZ1" i="5"/>
  <c r="C18" i="6" s="1"/>
  <c r="E39" i="20"/>
  <c r="H6" i="6"/>
  <c r="E19" i="18" l="1"/>
  <c r="E41" i="20"/>
  <c r="E37" i="20"/>
  <c r="D66" i="20" l="1"/>
  <c r="F62" i="20"/>
  <c r="I61" i="20"/>
  <c r="G61" i="20"/>
  <c r="I57" i="20"/>
  <c r="G57" i="20"/>
  <c r="E35" i="20"/>
  <c r="E33" i="20"/>
  <c r="E32" i="20"/>
  <c r="E31" i="20"/>
  <c r="E29" i="20"/>
  <c r="E27" i="20"/>
  <c r="E25" i="20"/>
  <c r="E23" i="20"/>
  <c r="A16" i="20"/>
  <c r="A15" i="20"/>
  <c r="A14" i="20"/>
  <c r="A13" i="20"/>
  <c r="A9" i="20"/>
  <c r="ET509" i="5" l="1"/>
  <c r="ET510" i="5"/>
  <c r="J8" i="5"/>
  <c r="K8" i="5"/>
  <c r="EN23" i="5" l="1"/>
  <c r="E6" i="8"/>
  <c r="A16" i="8"/>
  <c r="A10" i="8"/>
  <c r="A6" i="8"/>
  <c r="H20" i="6" l="1"/>
  <c r="G8" i="2"/>
  <c r="A26" i="3" l="1"/>
  <c r="A25" i="3"/>
  <c r="A33" i="2"/>
  <c r="A32" i="2"/>
  <c r="A136" i="18"/>
  <c r="G138" i="18"/>
  <c r="H138" i="18" s="1"/>
  <c r="E132" i="18"/>
  <c r="J115" i="18"/>
  <c r="J44" i="18"/>
  <c r="J45" i="18" s="1"/>
  <c r="A142" i="18"/>
  <c r="A135" i="18"/>
  <c r="E24" i="18"/>
  <c r="E20" i="18"/>
  <c r="E18" i="18"/>
  <c r="E17" i="18"/>
  <c r="E15" i="18"/>
  <c r="F13" i="18"/>
  <c r="F12" i="18"/>
  <c r="B9" i="18"/>
  <c r="A2" i="18"/>
  <c r="A138" i="18"/>
  <c r="J109" i="18"/>
  <c r="F96" i="18"/>
  <c r="E95" i="18"/>
  <c r="D95" i="18"/>
  <c r="B95" i="18"/>
  <c r="E94" i="18"/>
  <c r="B94" i="18"/>
  <c r="E93" i="18"/>
  <c r="J71" i="18"/>
  <c r="J72" i="18" s="1"/>
  <c r="G67" i="18"/>
  <c r="G64" i="18"/>
  <c r="J35" i="18"/>
  <c r="J36" i="18" s="1"/>
  <c r="G26" i="18"/>
  <c r="E21" i="18"/>
  <c r="A21" i="18"/>
  <c r="D20" i="18"/>
  <c r="E16" i="18"/>
  <c r="B11" i="18"/>
  <c r="B10" i="18"/>
  <c r="B8" i="18"/>
  <c r="B7" i="18"/>
  <c r="B6" i="18"/>
  <c r="F5" i="18"/>
  <c r="B5" i="18"/>
  <c r="G2" i="18"/>
  <c r="J116" i="18" l="1"/>
  <c r="J46" i="18"/>
  <c r="J73" i="18"/>
  <c r="J74" i="18" s="1"/>
  <c r="J75" i="18" s="1"/>
  <c r="J37" i="18"/>
  <c r="J110" i="18"/>
  <c r="D7" i="2"/>
  <c r="D15" i="2"/>
  <c r="D14" i="2"/>
  <c r="D11" i="2"/>
  <c r="D12" i="2"/>
  <c r="D10" i="2"/>
  <c r="D9" i="2"/>
  <c r="D13" i="2"/>
  <c r="D8" i="2"/>
  <c r="D10" i="8"/>
  <c r="E9" i="8"/>
  <c r="E8" i="8"/>
  <c r="E7" i="8"/>
  <c r="F4" i="8"/>
  <c r="E5" i="8"/>
  <c r="E4" i="8"/>
  <c r="A4" i="8"/>
  <c r="K28" i="1"/>
  <c r="K9" i="1"/>
  <c r="K1" i="1"/>
  <c r="K2" i="1"/>
  <c r="J117" i="18" l="1"/>
  <c r="J47" i="18"/>
  <c r="J76" i="18"/>
  <c r="J77" i="18" s="1"/>
  <c r="J111" i="18"/>
  <c r="J38" i="18"/>
  <c r="J118" i="18" l="1"/>
  <c r="J48" i="18"/>
  <c r="J39" i="18"/>
  <c r="J112" i="18"/>
  <c r="J78" i="18"/>
  <c r="J49" i="18" l="1"/>
  <c r="J40" i="18"/>
  <c r="J79" i="18"/>
  <c r="J80" i="18" l="1"/>
  <c r="C15" i="8"/>
  <c r="A14" i="8"/>
  <c r="A11" i="8"/>
  <c r="A7" i="8"/>
  <c r="M18" i="1"/>
  <c r="M12" i="1"/>
  <c r="K12" i="1"/>
  <c r="M11" i="1"/>
  <c r="L10" i="6"/>
  <c r="K6" i="6"/>
  <c r="K5" i="6"/>
  <c r="K7" i="6"/>
  <c r="J7" i="6"/>
  <c r="M20" i="6"/>
  <c r="E21" i="6"/>
  <c r="D21" i="6"/>
  <c r="D19" i="6"/>
  <c r="J81" i="18" l="1"/>
  <c r="ES509" i="5"/>
  <c r="ER509" i="5"/>
  <c r="EQ509" i="5"/>
  <c r="EP509" i="5"/>
  <c r="EN509" i="5"/>
  <c r="EM509" i="5"/>
  <c r="EL509" i="5"/>
  <c r="EK509" i="5"/>
  <c r="EJ509" i="5"/>
  <c r="EH509" i="5"/>
  <c r="EG509" i="5"/>
  <c r="EF509" i="5"/>
  <c r="EE509" i="5"/>
  <c r="ED509" i="5"/>
  <c r="ET508" i="5"/>
  <c r="ES508" i="5"/>
  <c r="ER508" i="5"/>
  <c r="EQ508" i="5"/>
  <c r="EP508" i="5"/>
  <c r="EN508" i="5"/>
  <c r="EM508" i="5"/>
  <c r="EL508" i="5"/>
  <c r="EK508" i="5"/>
  <c r="EJ508" i="5"/>
  <c r="EH508" i="5"/>
  <c r="EG508" i="5"/>
  <c r="EF508" i="5"/>
  <c r="EE508" i="5"/>
  <c r="ED508" i="5"/>
  <c r="ET507" i="5"/>
  <c r="ES507" i="5"/>
  <c r="ER507" i="5"/>
  <c r="EQ507" i="5"/>
  <c r="EP507" i="5"/>
  <c r="EN507" i="5"/>
  <c r="EM507" i="5"/>
  <c r="EL507" i="5"/>
  <c r="EK507" i="5"/>
  <c r="EJ507" i="5"/>
  <c r="EH507" i="5"/>
  <c r="EG507" i="5"/>
  <c r="EF507" i="5"/>
  <c r="EE507" i="5"/>
  <c r="ED507" i="5"/>
  <c r="ET506" i="5"/>
  <c r="ES506" i="5"/>
  <c r="ER506" i="5"/>
  <c r="EQ506" i="5"/>
  <c r="EP506" i="5"/>
  <c r="EN506" i="5"/>
  <c r="EM506" i="5"/>
  <c r="EL506" i="5"/>
  <c r="EK506" i="5"/>
  <c r="EJ506" i="5"/>
  <c r="EH506" i="5"/>
  <c r="EG506" i="5"/>
  <c r="EF506" i="5"/>
  <c r="EE506" i="5"/>
  <c r="ED506" i="5"/>
  <c r="ET505" i="5"/>
  <c r="ES505" i="5"/>
  <c r="ER505" i="5"/>
  <c r="EQ505" i="5"/>
  <c r="EP505" i="5"/>
  <c r="EN505" i="5"/>
  <c r="EM505" i="5"/>
  <c r="EL505" i="5"/>
  <c r="EK505" i="5"/>
  <c r="EJ505" i="5"/>
  <c r="EH505" i="5"/>
  <c r="EG505" i="5"/>
  <c r="EF505" i="5"/>
  <c r="EE505" i="5"/>
  <c r="ED505" i="5"/>
  <c r="ET504" i="5"/>
  <c r="ES504" i="5"/>
  <c r="ER504" i="5"/>
  <c r="EQ504" i="5"/>
  <c r="EP504" i="5"/>
  <c r="EN504" i="5"/>
  <c r="EM504" i="5"/>
  <c r="EL504" i="5"/>
  <c r="EK504" i="5"/>
  <c r="EJ504" i="5"/>
  <c r="EH504" i="5"/>
  <c r="EG504" i="5"/>
  <c r="EF504" i="5"/>
  <c r="EE504" i="5"/>
  <c r="ED504" i="5"/>
  <c r="ET503" i="5"/>
  <c r="ES503" i="5"/>
  <c r="ER503" i="5"/>
  <c r="EQ503" i="5"/>
  <c r="EP503" i="5"/>
  <c r="EN503" i="5"/>
  <c r="EM503" i="5"/>
  <c r="EL503" i="5"/>
  <c r="EK503" i="5"/>
  <c r="EJ503" i="5"/>
  <c r="EH503" i="5"/>
  <c r="EG503" i="5"/>
  <c r="EF503" i="5"/>
  <c r="EE503" i="5"/>
  <c r="ED503" i="5"/>
  <c r="ET502" i="5"/>
  <c r="ES502" i="5"/>
  <c r="ER502" i="5"/>
  <c r="EQ502" i="5"/>
  <c r="EP502" i="5"/>
  <c r="EN502" i="5"/>
  <c r="EM502" i="5"/>
  <c r="EL502" i="5"/>
  <c r="EK502" i="5"/>
  <c r="EJ502" i="5"/>
  <c r="EH502" i="5"/>
  <c r="EG502" i="5"/>
  <c r="EF502" i="5"/>
  <c r="EE502" i="5"/>
  <c r="ED502" i="5"/>
  <c r="ET501" i="5"/>
  <c r="ES501" i="5"/>
  <c r="ER501" i="5"/>
  <c r="EQ501" i="5"/>
  <c r="EP501" i="5"/>
  <c r="EN501" i="5"/>
  <c r="EM501" i="5"/>
  <c r="EL501" i="5"/>
  <c r="EK501" i="5"/>
  <c r="EJ501" i="5"/>
  <c r="EH501" i="5"/>
  <c r="EG501" i="5"/>
  <c r="EF501" i="5"/>
  <c r="EE501" i="5"/>
  <c r="ED501" i="5"/>
  <c r="ET500" i="5"/>
  <c r="ES500" i="5"/>
  <c r="ER500" i="5"/>
  <c r="EQ500" i="5"/>
  <c r="EP500" i="5"/>
  <c r="EN500" i="5"/>
  <c r="EM500" i="5"/>
  <c r="EL500" i="5"/>
  <c r="EK500" i="5"/>
  <c r="EJ500" i="5"/>
  <c r="EH500" i="5"/>
  <c r="EG500" i="5"/>
  <c r="EF500" i="5"/>
  <c r="EE500" i="5"/>
  <c r="ED500" i="5"/>
  <c r="ET499" i="5"/>
  <c r="ES499" i="5"/>
  <c r="ER499" i="5"/>
  <c r="EQ499" i="5"/>
  <c r="EP499" i="5"/>
  <c r="EN499" i="5"/>
  <c r="EM499" i="5"/>
  <c r="EL499" i="5"/>
  <c r="EK499" i="5"/>
  <c r="EJ499" i="5"/>
  <c r="EH499" i="5"/>
  <c r="EG499" i="5"/>
  <c r="EF499" i="5"/>
  <c r="EE499" i="5"/>
  <c r="ED499" i="5"/>
  <c r="ET498" i="5"/>
  <c r="ES498" i="5"/>
  <c r="ER498" i="5"/>
  <c r="EQ498" i="5"/>
  <c r="EP498" i="5"/>
  <c r="EN498" i="5"/>
  <c r="EM498" i="5"/>
  <c r="EL498" i="5"/>
  <c r="EK498" i="5"/>
  <c r="EJ498" i="5"/>
  <c r="EH498" i="5"/>
  <c r="EG498" i="5"/>
  <c r="EF498" i="5"/>
  <c r="EE498" i="5"/>
  <c r="ED498" i="5"/>
  <c r="ET497" i="5"/>
  <c r="ES497" i="5"/>
  <c r="ER497" i="5"/>
  <c r="EQ497" i="5"/>
  <c r="EP497" i="5"/>
  <c r="EN497" i="5"/>
  <c r="EM497" i="5"/>
  <c r="EL497" i="5"/>
  <c r="EK497" i="5"/>
  <c r="EJ497" i="5"/>
  <c r="EH497" i="5"/>
  <c r="EG497" i="5"/>
  <c r="EF497" i="5"/>
  <c r="EE497" i="5"/>
  <c r="ED497" i="5"/>
  <c r="ET496" i="5"/>
  <c r="ES496" i="5"/>
  <c r="ER496" i="5"/>
  <c r="EQ496" i="5"/>
  <c r="EP496" i="5"/>
  <c r="EN496" i="5"/>
  <c r="EM496" i="5"/>
  <c r="EL496" i="5"/>
  <c r="EK496" i="5"/>
  <c r="EJ496" i="5"/>
  <c r="EH496" i="5"/>
  <c r="EG496" i="5"/>
  <c r="EF496" i="5"/>
  <c r="EE496" i="5"/>
  <c r="ED496" i="5"/>
  <c r="ET495" i="5"/>
  <c r="ES495" i="5"/>
  <c r="ER495" i="5"/>
  <c r="EQ495" i="5"/>
  <c r="EP495" i="5"/>
  <c r="EN495" i="5"/>
  <c r="EM495" i="5"/>
  <c r="EL495" i="5"/>
  <c r="EK495" i="5"/>
  <c r="EJ495" i="5"/>
  <c r="EH495" i="5"/>
  <c r="EG495" i="5"/>
  <c r="EF495" i="5"/>
  <c r="EE495" i="5"/>
  <c r="ED495" i="5"/>
  <c r="ET494" i="5"/>
  <c r="ES494" i="5"/>
  <c r="ER494" i="5"/>
  <c r="EQ494" i="5"/>
  <c r="EP494" i="5"/>
  <c r="EN494" i="5"/>
  <c r="EM494" i="5"/>
  <c r="EL494" i="5"/>
  <c r="EK494" i="5"/>
  <c r="EJ494" i="5"/>
  <c r="EH494" i="5"/>
  <c r="EG494" i="5"/>
  <c r="EF494" i="5"/>
  <c r="EE494" i="5"/>
  <c r="ED494" i="5"/>
  <c r="ET493" i="5"/>
  <c r="ES493" i="5"/>
  <c r="ER493" i="5"/>
  <c r="EQ493" i="5"/>
  <c r="EP493" i="5"/>
  <c r="EN493" i="5"/>
  <c r="EM493" i="5"/>
  <c r="EL493" i="5"/>
  <c r="EK493" i="5"/>
  <c r="EJ493" i="5"/>
  <c r="EH493" i="5"/>
  <c r="EG493" i="5"/>
  <c r="EF493" i="5"/>
  <c r="EE493" i="5"/>
  <c r="ED493" i="5"/>
  <c r="ET492" i="5"/>
  <c r="ES492" i="5"/>
  <c r="ER492" i="5"/>
  <c r="EQ492" i="5"/>
  <c r="EP492" i="5"/>
  <c r="EN492" i="5"/>
  <c r="EM492" i="5"/>
  <c r="EL492" i="5"/>
  <c r="EK492" i="5"/>
  <c r="EJ492" i="5"/>
  <c r="EH492" i="5"/>
  <c r="EG492" i="5"/>
  <c r="EF492" i="5"/>
  <c r="EE492" i="5"/>
  <c r="ED492" i="5"/>
  <c r="ET491" i="5"/>
  <c r="ES491" i="5"/>
  <c r="ER491" i="5"/>
  <c r="EQ491" i="5"/>
  <c r="EP491" i="5"/>
  <c r="EN491" i="5"/>
  <c r="EM491" i="5"/>
  <c r="EL491" i="5"/>
  <c r="EK491" i="5"/>
  <c r="EJ491" i="5"/>
  <c r="EH491" i="5"/>
  <c r="EG491" i="5"/>
  <c r="EF491" i="5"/>
  <c r="EE491" i="5"/>
  <c r="ED491" i="5"/>
  <c r="ET490" i="5"/>
  <c r="ES490" i="5"/>
  <c r="ER490" i="5"/>
  <c r="EQ490" i="5"/>
  <c r="EP490" i="5"/>
  <c r="EN490" i="5"/>
  <c r="EM490" i="5"/>
  <c r="EL490" i="5"/>
  <c r="EK490" i="5"/>
  <c r="EJ490" i="5"/>
  <c r="EH490" i="5"/>
  <c r="EG490" i="5"/>
  <c r="EF490" i="5"/>
  <c r="EE490" i="5"/>
  <c r="ED490" i="5"/>
  <c r="ET489" i="5"/>
  <c r="ES489" i="5"/>
  <c r="ER489" i="5"/>
  <c r="EQ489" i="5"/>
  <c r="EP489" i="5"/>
  <c r="EN489" i="5"/>
  <c r="EM489" i="5"/>
  <c r="EL489" i="5"/>
  <c r="EK489" i="5"/>
  <c r="EJ489" i="5"/>
  <c r="EH489" i="5"/>
  <c r="EG489" i="5"/>
  <c r="EF489" i="5"/>
  <c r="EE489" i="5"/>
  <c r="ED489" i="5"/>
  <c r="ET488" i="5"/>
  <c r="ES488" i="5"/>
  <c r="ER488" i="5"/>
  <c r="EQ488" i="5"/>
  <c r="EP488" i="5"/>
  <c r="EN488" i="5"/>
  <c r="EM488" i="5"/>
  <c r="EL488" i="5"/>
  <c r="EK488" i="5"/>
  <c r="EJ488" i="5"/>
  <c r="EH488" i="5"/>
  <c r="EG488" i="5"/>
  <c r="EF488" i="5"/>
  <c r="EE488" i="5"/>
  <c r="ED488" i="5"/>
  <c r="ET487" i="5"/>
  <c r="ES487" i="5"/>
  <c r="ER487" i="5"/>
  <c r="EQ487" i="5"/>
  <c r="EP487" i="5"/>
  <c r="EN487" i="5"/>
  <c r="EM487" i="5"/>
  <c r="EL487" i="5"/>
  <c r="EK487" i="5"/>
  <c r="EJ487" i="5"/>
  <c r="EH487" i="5"/>
  <c r="EG487" i="5"/>
  <c r="EF487" i="5"/>
  <c r="EE487" i="5"/>
  <c r="ED487" i="5"/>
  <c r="ET486" i="5"/>
  <c r="ES486" i="5"/>
  <c r="ER486" i="5"/>
  <c r="EQ486" i="5"/>
  <c r="EP486" i="5"/>
  <c r="EN486" i="5"/>
  <c r="EM486" i="5"/>
  <c r="EL486" i="5"/>
  <c r="EK486" i="5"/>
  <c r="EJ486" i="5"/>
  <c r="EH486" i="5"/>
  <c r="EG486" i="5"/>
  <c r="EF486" i="5"/>
  <c r="EE486" i="5"/>
  <c r="ED486" i="5"/>
  <c r="ET485" i="5"/>
  <c r="ES485" i="5"/>
  <c r="ER485" i="5"/>
  <c r="EQ485" i="5"/>
  <c r="EP485" i="5"/>
  <c r="EN485" i="5"/>
  <c r="EM485" i="5"/>
  <c r="EL485" i="5"/>
  <c r="EK485" i="5"/>
  <c r="EJ485" i="5"/>
  <c r="EH485" i="5"/>
  <c r="EG485" i="5"/>
  <c r="EF485" i="5"/>
  <c r="EE485" i="5"/>
  <c r="ED485" i="5"/>
  <c r="ET484" i="5"/>
  <c r="ES484" i="5"/>
  <c r="ER484" i="5"/>
  <c r="EQ484" i="5"/>
  <c r="EP484" i="5"/>
  <c r="EN484" i="5"/>
  <c r="EM484" i="5"/>
  <c r="EL484" i="5"/>
  <c r="EK484" i="5"/>
  <c r="EJ484" i="5"/>
  <c r="EH484" i="5"/>
  <c r="EG484" i="5"/>
  <c r="EF484" i="5"/>
  <c r="EE484" i="5"/>
  <c r="ED484" i="5"/>
  <c r="ET483" i="5"/>
  <c r="ES483" i="5"/>
  <c r="ER483" i="5"/>
  <c r="EQ483" i="5"/>
  <c r="EP483" i="5"/>
  <c r="EN483" i="5"/>
  <c r="EM483" i="5"/>
  <c r="EL483" i="5"/>
  <c r="EK483" i="5"/>
  <c r="EJ483" i="5"/>
  <c r="EH483" i="5"/>
  <c r="EG483" i="5"/>
  <c r="EF483" i="5"/>
  <c r="EE483" i="5"/>
  <c r="ED483" i="5"/>
  <c r="ET482" i="5"/>
  <c r="ES482" i="5"/>
  <c r="ER482" i="5"/>
  <c r="EQ482" i="5"/>
  <c r="EP482" i="5"/>
  <c r="EN482" i="5"/>
  <c r="EM482" i="5"/>
  <c r="EL482" i="5"/>
  <c r="EK482" i="5"/>
  <c r="EJ482" i="5"/>
  <c r="EH482" i="5"/>
  <c r="EG482" i="5"/>
  <c r="EF482" i="5"/>
  <c r="EE482" i="5"/>
  <c r="ED482" i="5"/>
  <c r="ET481" i="5"/>
  <c r="ES481" i="5"/>
  <c r="ER481" i="5"/>
  <c r="EQ481" i="5"/>
  <c r="EP481" i="5"/>
  <c r="EN481" i="5"/>
  <c r="EM481" i="5"/>
  <c r="EL481" i="5"/>
  <c r="EK481" i="5"/>
  <c r="EJ481" i="5"/>
  <c r="EH481" i="5"/>
  <c r="EG481" i="5"/>
  <c r="EF481" i="5"/>
  <c r="EE481" i="5"/>
  <c r="ED481" i="5"/>
  <c r="ET480" i="5"/>
  <c r="ES480" i="5"/>
  <c r="ER480" i="5"/>
  <c r="EQ480" i="5"/>
  <c r="EP480" i="5"/>
  <c r="EN480" i="5"/>
  <c r="EM480" i="5"/>
  <c r="EL480" i="5"/>
  <c r="EK480" i="5"/>
  <c r="EJ480" i="5"/>
  <c r="EH480" i="5"/>
  <c r="EG480" i="5"/>
  <c r="EF480" i="5"/>
  <c r="EE480" i="5"/>
  <c r="ED480" i="5"/>
  <c r="ET479" i="5"/>
  <c r="ES479" i="5"/>
  <c r="ER479" i="5"/>
  <c r="EQ479" i="5"/>
  <c r="EP479" i="5"/>
  <c r="EN479" i="5"/>
  <c r="EM479" i="5"/>
  <c r="EL479" i="5"/>
  <c r="EK479" i="5"/>
  <c r="EJ479" i="5"/>
  <c r="EH479" i="5"/>
  <c r="EG479" i="5"/>
  <c r="EF479" i="5"/>
  <c r="EE479" i="5"/>
  <c r="ED479" i="5"/>
  <c r="ET478" i="5"/>
  <c r="ES478" i="5"/>
  <c r="ER478" i="5"/>
  <c r="EQ478" i="5"/>
  <c r="EP478" i="5"/>
  <c r="EN478" i="5"/>
  <c r="EM478" i="5"/>
  <c r="EL478" i="5"/>
  <c r="EK478" i="5"/>
  <c r="EJ478" i="5"/>
  <c r="EH478" i="5"/>
  <c r="EG478" i="5"/>
  <c r="EF478" i="5"/>
  <c r="EE478" i="5"/>
  <c r="ED478" i="5"/>
  <c r="ET477" i="5"/>
  <c r="ES477" i="5"/>
  <c r="ER477" i="5"/>
  <c r="EQ477" i="5"/>
  <c r="EP477" i="5"/>
  <c r="EN477" i="5"/>
  <c r="EM477" i="5"/>
  <c r="EL477" i="5"/>
  <c r="EK477" i="5"/>
  <c r="EJ477" i="5"/>
  <c r="EH477" i="5"/>
  <c r="EG477" i="5"/>
  <c r="EF477" i="5"/>
  <c r="EE477" i="5"/>
  <c r="ED477" i="5"/>
  <c r="ET476" i="5"/>
  <c r="ES476" i="5"/>
  <c r="ER476" i="5"/>
  <c r="EQ476" i="5"/>
  <c r="EP476" i="5"/>
  <c r="EN476" i="5"/>
  <c r="EM476" i="5"/>
  <c r="EL476" i="5"/>
  <c r="EK476" i="5"/>
  <c r="EJ476" i="5"/>
  <c r="EH476" i="5"/>
  <c r="EG476" i="5"/>
  <c r="EF476" i="5"/>
  <c r="EE476" i="5"/>
  <c r="ED476" i="5"/>
  <c r="ET475" i="5"/>
  <c r="ES475" i="5"/>
  <c r="ER475" i="5"/>
  <c r="EQ475" i="5"/>
  <c r="EP475" i="5"/>
  <c r="EN475" i="5"/>
  <c r="EM475" i="5"/>
  <c r="EL475" i="5"/>
  <c r="EK475" i="5"/>
  <c r="EJ475" i="5"/>
  <c r="EH475" i="5"/>
  <c r="EG475" i="5"/>
  <c r="EF475" i="5"/>
  <c r="EE475" i="5"/>
  <c r="ED475" i="5"/>
  <c r="ET474" i="5"/>
  <c r="ES474" i="5"/>
  <c r="ER474" i="5"/>
  <c r="EQ474" i="5"/>
  <c r="EP474" i="5"/>
  <c r="EN474" i="5"/>
  <c r="EM474" i="5"/>
  <c r="EL474" i="5"/>
  <c r="EK474" i="5"/>
  <c r="EJ474" i="5"/>
  <c r="EH474" i="5"/>
  <c r="EG474" i="5"/>
  <c r="EF474" i="5"/>
  <c r="EE474" i="5"/>
  <c r="ED474" i="5"/>
  <c r="ET473" i="5"/>
  <c r="ES473" i="5"/>
  <c r="ER473" i="5"/>
  <c r="EQ473" i="5"/>
  <c r="EP473" i="5"/>
  <c r="EN473" i="5"/>
  <c r="EM473" i="5"/>
  <c r="EL473" i="5"/>
  <c r="EK473" i="5"/>
  <c r="EJ473" i="5"/>
  <c r="EH473" i="5"/>
  <c r="EG473" i="5"/>
  <c r="EF473" i="5"/>
  <c r="EE473" i="5"/>
  <c r="ED473" i="5"/>
  <c r="ET472" i="5"/>
  <c r="ES472" i="5"/>
  <c r="ER472" i="5"/>
  <c r="EQ472" i="5"/>
  <c r="EP472" i="5"/>
  <c r="EN472" i="5"/>
  <c r="EM472" i="5"/>
  <c r="EL472" i="5"/>
  <c r="EK472" i="5"/>
  <c r="EJ472" i="5"/>
  <c r="EH472" i="5"/>
  <c r="EG472" i="5"/>
  <c r="EF472" i="5"/>
  <c r="EE472" i="5"/>
  <c r="ED472" i="5"/>
  <c r="ET471" i="5"/>
  <c r="ES471" i="5"/>
  <c r="ER471" i="5"/>
  <c r="EQ471" i="5"/>
  <c r="EP471" i="5"/>
  <c r="EN471" i="5"/>
  <c r="EM471" i="5"/>
  <c r="EL471" i="5"/>
  <c r="EK471" i="5"/>
  <c r="EJ471" i="5"/>
  <c r="EH471" i="5"/>
  <c r="EG471" i="5"/>
  <c r="EF471" i="5"/>
  <c r="EE471" i="5"/>
  <c r="ED471" i="5"/>
  <c r="ET470" i="5"/>
  <c r="ES470" i="5"/>
  <c r="ER470" i="5"/>
  <c r="EQ470" i="5"/>
  <c r="EP470" i="5"/>
  <c r="EN470" i="5"/>
  <c r="EM470" i="5"/>
  <c r="EL470" i="5"/>
  <c r="EK470" i="5"/>
  <c r="EJ470" i="5"/>
  <c r="EH470" i="5"/>
  <c r="EG470" i="5"/>
  <c r="EF470" i="5"/>
  <c r="EE470" i="5"/>
  <c r="ED470" i="5"/>
  <c r="ET469" i="5"/>
  <c r="ES469" i="5"/>
  <c r="ER469" i="5"/>
  <c r="EQ469" i="5"/>
  <c r="EP469" i="5"/>
  <c r="EN469" i="5"/>
  <c r="EM469" i="5"/>
  <c r="EL469" i="5"/>
  <c r="EK469" i="5"/>
  <c r="EJ469" i="5"/>
  <c r="EH469" i="5"/>
  <c r="EG469" i="5"/>
  <c r="EF469" i="5"/>
  <c r="EE469" i="5"/>
  <c r="ED469" i="5"/>
  <c r="ET468" i="5"/>
  <c r="ES468" i="5"/>
  <c r="ER468" i="5"/>
  <c r="EQ468" i="5"/>
  <c r="EP468" i="5"/>
  <c r="EN468" i="5"/>
  <c r="EM468" i="5"/>
  <c r="EL468" i="5"/>
  <c r="EK468" i="5"/>
  <c r="EJ468" i="5"/>
  <c r="EH468" i="5"/>
  <c r="EG468" i="5"/>
  <c r="EF468" i="5"/>
  <c r="EE468" i="5"/>
  <c r="ED468" i="5"/>
  <c r="ET467" i="5"/>
  <c r="ES467" i="5"/>
  <c r="ER467" i="5"/>
  <c r="EQ467" i="5"/>
  <c r="EP467" i="5"/>
  <c r="EN467" i="5"/>
  <c r="EM467" i="5"/>
  <c r="EL467" i="5"/>
  <c r="EK467" i="5"/>
  <c r="EJ467" i="5"/>
  <c r="EH467" i="5"/>
  <c r="EG467" i="5"/>
  <c r="EF467" i="5"/>
  <c r="EE467" i="5"/>
  <c r="ED467" i="5"/>
  <c r="ET466" i="5"/>
  <c r="ES466" i="5"/>
  <c r="ER466" i="5"/>
  <c r="EQ466" i="5"/>
  <c r="EP466" i="5"/>
  <c r="EN466" i="5"/>
  <c r="EM466" i="5"/>
  <c r="EL466" i="5"/>
  <c r="EK466" i="5"/>
  <c r="EJ466" i="5"/>
  <c r="EH466" i="5"/>
  <c r="EG466" i="5"/>
  <c r="EF466" i="5"/>
  <c r="EE466" i="5"/>
  <c r="ED466" i="5"/>
  <c r="ET465" i="5"/>
  <c r="ES465" i="5"/>
  <c r="ER465" i="5"/>
  <c r="EQ465" i="5"/>
  <c r="EP465" i="5"/>
  <c r="EN465" i="5"/>
  <c r="EM465" i="5"/>
  <c r="EL465" i="5"/>
  <c r="EK465" i="5"/>
  <c r="EJ465" i="5"/>
  <c r="EH465" i="5"/>
  <c r="EG465" i="5"/>
  <c r="EF465" i="5"/>
  <c r="EE465" i="5"/>
  <c r="ED465" i="5"/>
  <c r="ET464" i="5"/>
  <c r="ES464" i="5"/>
  <c r="ER464" i="5"/>
  <c r="EQ464" i="5"/>
  <c r="EP464" i="5"/>
  <c r="EN464" i="5"/>
  <c r="EM464" i="5"/>
  <c r="EL464" i="5"/>
  <c r="EK464" i="5"/>
  <c r="EJ464" i="5"/>
  <c r="EH464" i="5"/>
  <c r="EG464" i="5"/>
  <c r="EF464" i="5"/>
  <c r="EE464" i="5"/>
  <c r="ED464" i="5"/>
  <c r="ET463" i="5"/>
  <c r="ES463" i="5"/>
  <c r="ER463" i="5"/>
  <c r="EQ463" i="5"/>
  <c r="EP463" i="5"/>
  <c r="EN463" i="5"/>
  <c r="EM463" i="5"/>
  <c r="EL463" i="5"/>
  <c r="EK463" i="5"/>
  <c r="EJ463" i="5"/>
  <c r="EH463" i="5"/>
  <c r="EG463" i="5"/>
  <c r="EF463" i="5"/>
  <c r="EE463" i="5"/>
  <c r="ED463" i="5"/>
  <c r="ET462" i="5"/>
  <c r="ES462" i="5"/>
  <c r="ER462" i="5"/>
  <c r="EQ462" i="5"/>
  <c r="EP462" i="5"/>
  <c r="EN462" i="5"/>
  <c r="EM462" i="5"/>
  <c r="EL462" i="5"/>
  <c r="EK462" i="5"/>
  <c r="EJ462" i="5"/>
  <c r="EH462" i="5"/>
  <c r="EG462" i="5"/>
  <c r="EF462" i="5"/>
  <c r="EE462" i="5"/>
  <c r="ED462" i="5"/>
  <c r="ET461" i="5"/>
  <c r="ES461" i="5"/>
  <c r="ER461" i="5"/>
  <c r="EQ461" i="5"/>
  <c r="EP461" i="5"/>
  <c r="EN461" i="5"/>
  <c r="EM461" i="5"/>
  <c r="EL461" i="5"/>
  <c r="EK461" i="5"/>
  <c r="EJ461" i="5"/>
  <c r="EH461" i="5"/>
  <c r="EG461" i="5"/>
  <c r="EF461" i="5"/>
  <c r="EE461" i="5"/>
  <c r="ED461" i="5"/>
  <c r="ET460" i="5"/>
  <c r="ES460" i="5"/>
  <c r="ER460" i="5"/>
  <c r="EQ460" i="5"/>
  <c r="EP460" i="5"/>
  <c r="EN460" i="5"/>
  <c r="EM460" i="5"/>
  <c r="EL460" i="5"/>
  <c r="EK460" i="5"/>
  <c r="EJ460" i="5"/>
  <c r="EH460" i="5"/>
  <c r="EG460" i="5"/>
  <c r="EF460" i="5"/>
  <c r="EE460" i="5"/>
  <c r="ED460" i="5"/>
  <c r="ET459" i="5"/>
  <c r="ES459" i="5"/>
  <c r="ER459" i="5"/>
  <c r="EQ459" i="5"/>
  <c r="EP459" i="5"/>
  <c r="EN459" i="5"/>
  <c r="EM459" i="5"/>
  <c r="EL459" i="5"/>
  <c r="EK459" i="5"/>
  <c r="EJ459" i="5"/>
  <c r="EH459" i="5"/>
  <c r="EG459" i="5"/>
  <c r="EF459" i="5"/>
  <c r="EE459" i="5"/>
  <c r="ED459" i="5"/>
  <c r="ET458" i="5"/>
  <c r="ES458" i="5"/>
  <c r="ER458" i="5"/>
  <c r="EQ458" i="5"/>
  <c r="EP458" i="5"/>
  <c r="EN458" i="5"/>
  <c r="EM458" i="5"/>
  <c r="EL458" i="5"/>
  <c r="EK458" i="5"/>
  <c r="EJ458" i="5"/>
  <c r="EH458" i="5"/>
  <c r="EG458" i="5"/>
  <c r="EF458" i="5"/>
  <c r="EE458" i="5"/>
  <c r="ED458" i="5"/>
  <c r="ET457" i="5"/>
  <c r="ES457" i="5"/>
  <c r="ER457" i="5"/>
  <c r="EQ457" i="5"/>
  <c r="EP457" i="5"/>
  <c r="EN457" i="5"/>
  <c r="EM457" i="5"/>
  <c r="EL457" i="5"/>
  <c r="EK457" i="5"/>
  <c r="EJ457" i="5"/>
  <c r="EH457" i="5"/>
  <c r="EG457" i="5"/>
  <c r="EF457" i="5"/>
  <c r="EE457" i="5"/>
  <c r="ED457" i="5"/>
  <c r="ET456" i="5"/>
  <c r="ES456" i="5"/>
  <c r="ER456" i="5"/>
  <c r="EQ456" i="5"/>
  <c r="EP456" i="5"/>
  <c r="EN456" i="5"/>
  <c r="EM456" i="5"/>
  <c r="EL456" i="5"/>
  <c r="EK456" i="5"/>
  <c r="EJ456" i="5"/>
  <c r="EH456" i="5"/>
  <c r="EG456" i="5"/>
  <c r="EF456" i="5"/>
  <c r="EE456" i="5"/>
  <c r="ED456" i="5"/>
  <c r="ET455" i="5"/>
  <c r="ES455" i="5"/>
  <c r="ER455" i="5"/>
  <c r="EQ455" i="5"/>
  <c r="EP455" i="5"/>
  <c r="EN455" i="5"/>
  <c r="EM455" i="5"/>
  <c r="EL455" i="5"/>
  <c r="EK455" i="5"/>
  <c r="EJ455" i="5"/>
  <c r="EH455" i="5"/>
  <c r="EG455" i="5"/>
  <c r="EF455" i="5"/>
  <c r="EE455" i="5"/>
  <c r="ED455" i="5"/>
  <c r="ET454" i="5"/>
  <c r="ES454" i="5"/>
  <c r="ER454" i="5"/>
  <c r="EQ454" i="5"/>
  <c r="EP454" i="5"/>
  <c r="EN454" i="5"/>
  <c r="EM454" i="5"/>
  <c r="EL454" i="5"/>
  <c r="EK454" i="5"/>
  <c r="EJ454" i="5"/>
  <c r="EH454" i="5"/>
  <c r="EG454" i="5"/>
  <c r="EF454" i="5"/>
  <c r="EE454" i="5"/>
  <c r="ED454" i="5"/>
  <c r="ET453" i="5"/>
  <c r="ES453" i="5"/>
  <c r="ER453" i="5"/>
  <c r="EQ453" i="5"/>
  <c r="EP453" i="5"/>
  <c r="EN453" i="5"/>
  <c r="EM453" i="5"/>
  <c r="EL453" i="5"/>
  <c r="EK453" i="5"/>
  <c r="EJ453" i="5"/>
  <c r="EH453" i="5"/>
  <c r="EG453" i="5"/>
  <c r="EF453" i="5"/>
  <c r="EE453" i="5"/>
  <c r="ED453" i="5"/>
  <c r="ET452" i="5"/>
  <c r="ES452" i="5"/>
  <c r="ER452" i="5"/>
  <c r="EQ452" i="5"/>
  <c r="EP452" i="5"/>
  <c r="EN452" i="5"/>
  <c r="EM452" i="5"/>
  <c r="EL452" i="5"/>
  <c r="EK452" i="5"/>
  <c r="EJ452" i="5"/>
  <c r="EH452" i="5"/>
  <c r="EG452" i="5"/>
  <c r="EF452" i="5"/>
  <c r="EE452" i="5"/>
  <c r="ED452" i="5"/>
  <c r="ET451" i="5"/>
  <c r="ES451" i="5"/>
  <c r="ER451" i="5"/>
  <c r="EQ451" i="5"/>
  <c r="EP451" i="5"/>
  <c r="EN451" i="5"/>
  <c r="EM451" i="5"/>
  <c r="EL451" i="5"/>
  <c r="EK451" i="5"/>
  <c r="EJ451" i="5"/>
  <c r="EH451" i="5"/>
  <c r="EG451" i="5"/>
  <c r="EF451" i="5"/>
  <c r="EE451" i="5"/>
  <c r="ED451" i="5"/>
  <c r="ET450" i="5"/>
  <c r="ES450" i="5"/>
  <c r="ER450" i="5"/>
  <c r="EQ450" i="5"/>
  <c r="EP450" i="5"/>
  <c r="EN450" i="5"/>
  <c r="EM450" i="5"/>
  <c r="EL450" i="5"/>
  <c r="EK450" i="5"/>
  <c r="EJ450" i="5"/>
  <c r="EH450" i="5"/>
  <c r="EG450" i="5"/>
  <c r="EF450" i="5"/>
  <c r="EE450" i="5"/>
  <c r="ED450" i="5"/>
  <c r="ET449" i="5"/>
  <c r="ES449" i="5"/>
  <c r="ER449" i="5"/>
  <c r="EQ449" i="5"/>
  <c r="EP449" i="5"/>
  <c r="EN449" i="5"/>
  <c r="EM449" i="5"/>
  <c r="EL449" i="5"/>
  <c r="EK449" i="5"/>
  <c r="EJ449" i="5"/>
  <c r="EH449" i="5"/>
  <c r="EG449" i="5"/>
  <c r="EF449" i="5"/>
  <c r="EE449" i="5"/>
  <c r="ED449" i="5"/>
  <c r="ET448" i="5"/>
  <c r="ES448" i="5"/>
  <c r="ER448" i="5"/>
  <c r="EQ448" i="5"/>
  <c r="EP448" i="5"/>
  <c r="EN448" i="5"/>
  <c r="EM448" i="5"/>
  <c r="EL448" i="5"/>
  <c r="EK448" i="5"/>
  <c r="EJ448" i="5"/>
  <c r="EH448" i="5"/>
  <c r="EG448" i="5"/>
  <c r="EF448" i="5"/>
  <c r="EE448" i="5"/>
  <c r="ED448" i="5"/>
  <c r="ET447" i="5"/>
  <c r="ES447" i="5"/>
  <c r="ER447" i="5"/>
  <c r="EQ447" i="5"/>
  <c r="EP447" i="5"/>
  <c r="EN447" i="5"/>
  <c r="EM447" i="5"/>
  <c r="EL447" i="5"/>
  <c r="EK447" i="5"/>
  <c r="EJ447" i="5"/>
  <c r="EH447" i="5"/>
  <c r="EG447" i="5"/>
  <c r="EF447" i="5"/>
  <c r="EE447" i="5"/>
  <c r="ED447" i="5"/>
  <c r="ET446" i="5"/>
  <c r="ES446" i="5"/>
  <c r="ER446" i="5"/>
  <c r="EQ446" i="5"/>
  <c r="EP446" i="5"/>
  <c r="EN446" i="5"/>
  <c r="EM446" i="5"/>
  <c r="EL446" i="5"/>
  <c r="EK446" i="5"/>
  <c r="EJ446" i="5"/>
  <c r="EH446" i="5"/>
  <c r="EG446" i="5"/>
  <c r="EF446" i="5"/>
  <c r="EE446" i="5"/>
  <c r="ED446" i="5"/>
  <c r="ET445" i="5"/>
  <c r="ES445" i="5"/>
  <c r="ER445" i="5"/>
  <c r="EQ445" i="5"/>
  <c r="EP445" i="5"/>
  <c r="EN445" i="5"/>
  <c r="EM445" i="5"/>
  <c r="EL445" i="5"/>
  <c r="EK445" i="5"/>
  <c r="EJ445" i="5"/>
  <c r="EH445" i="5"/>
  <c r="EG445" i="5"/>
  <c r="EF445" i="5"/>
  <c r="EE445" i="5"/>
  <c r="ED445" i="5"/>
  <c r="ET444" i="5"/>
  <c r="ES444" i="5"/>
  <c r="ER444" i="5"/>
  <c r="EQ444" i="5"/>
  <c r="EP444" i="5"/>
  <c r="EN444" i="5"/>
  <c r="EM444" i="5"/>
  <c r="EL444" i="5"/>
  <c r="EK444" i="5"/>
  <c r="EJ444" i="5"/>
  <c r="EH444" i="5"/>
  <c r="EG444" i="5"/>
  <c r="EF444" i="5"/>
  <c r="EE444" i="5"/>
  <c r="ED444" i="5"/>
  <c r="ET443" i="5"/>
  <c r="ES443" i="5"/>
  <c r="ER443" i="5"/>
  <c r="EQ443" i="5"/>
  <c r="EP443" i="5"/>
  <c r="EN443" i="5"/>
  <c r="EM443" i="5"/>
  <c r="EL443" i="5"/>
  <c r="EK443" i="5"/>
  <c r="EJ443" i="5"/>
  <c r="EH443" i="5"/>
  <c r="EG443" i="5"/>
  <c r="EF443" i="5"/>
  <c r="EE443" i="5"/>
  <c r="ED443" i="5"/>
  <c r="ET442" i="5"/>
  <c r="ES442" i="5"/>
  <c r="ER442" i="5"/>
  <c r="EQ442" i="5"/>
  <c r="EP442" i="5"/>
  <c r="EN442" i="5"/>
  <c r="EM442" i="5"/>
  <c r="EL442" i="5"/>
  <c r="EK442" i="5"/>
  <c r="EJ442" i="5"/>
  <c r="EH442" i="5"/>
  <c r="EG442" i="5"/>
  <c r="EF442" i="5"/>
  <c r="EE442" i="5"/>
  <c r="ED442" i="5"/>
  <c r="ET441" i="5"/>
  <c r="ES441" i="5"/>
  <c r="ER441" i="5"/>
  <c r="EQ441" i="5"/>
  <c r="EP441" i="5"/>
  <c r="EN441" i="5"/>
  <c r="EM441" i="5"/>
  <c r="EL441" i="5"/>
  <c r="EK441" i="5"/>
  <c r="EJ441" i="5"/>
  <c r="EH441" i="5"/>
  <c r="EG441" i="5"/>
  <c r="EF441" i="5"/>
  <c r="EE441" i="5"/>
  <c r="ED441" i="5"/>
  <c r="ET440" i="5"/>
  <c r="ES440" i="5"/>
  <c r="ER440" i="5"/>
  <c r="EQ440" i="5"/>
  <c r="EP440" i="5"/>
  <c r="EN440" i="5"/>
  <c r="EM440" i="5"/>
  <c r="EL440" i="5"/>
  <c r="EK440" i="5"/>
  <c r="EJ440" i="5"/>
  <c r="EH440" i="5"/>
  <c r="EG440" i="5"/>
  <c r="EF440" i="5"/>
  <c r="EE440" i="5"/>
  <c r="ED440" i="5"/>
  <c r="ET439" i="5"/>
  <c r="ES439" i="5"/>
  <c r="ER439" i="5"/>
  <c r="EQ439" i="5"/>
  <c r="EP439" i="5"/>
  <c r="EN439" i="5"/>
  <c r="EM439" i="5"/>
  <c r="EL439" i="5"/>
  <c r="EK439" i="5"/>
  <c r="EJ439" i="5"/>
  <c r="EH439" i="5"/>
  <c r="EG439" i="5"/>
  <c r="EF439" i="5"/>
  <c r="EE439" i="5"/>
  <c r="ED439" i="5"/>
  <c r="ET438" i="5"/>
  <c r="ES438" i="5"/>
  <c r="ER438" i="5"/>
  <c r="EQ438" i="5"/>
  <c r="EP438" i="5"/>
  <c r="EN438" i="5"/>
  <c r="EM438" i="5"/>
  <c r="EL438" i="5"/>
  <c r="EK438" i="5"/>
  <c r="EJ438" i="5"/>
  <c r="EH438" i="5"/>
  <c r="EG438" i="5"/>
  <c r="EF438" i="5"/>
  <c r="EE438" i="5"/>
  <c r="ED438" i="5"/>
  <c r="ET437" i="5"/>
  <c r="ES437" i="5"/>
  <c r="ER437" i="5"/>
  <c r="EQ437" i="5"/>
  <c r="EP437" i="5"/>
  <c r="EN437" i="5"/>
  <c r="EM437" i="5"/>
  <c r="EL437" i="5"/>
  <c r="EK437" i="5"/>
  <c r="EJ437" i="5"/>
  <c r="EH437" i="5"/>
  <c r="EG437" i="5"/>
  <c r="EF437" i="5"/>
  <c r="EE437" i="5"/>
  <c r="ED437" i="5"/>
  <c r="ET436" i="5"/>
  <c r="ES436" i="5"/>
  <c r="ER436" i="5"/>
  <c r="EQ436" i="5"/>
  <c r="EP436" i="5"/>
  <c r="EN436" i="5"/>
  <c r="EM436" i="5"/>
  <c r="EL436" i="5"/>
  <c r="EK436" i="5"/>
  <c r="EJ436" i="5"/>
  <c r="EH436" i="5"/>
  <c r="EG436" i="5"/>
  <c r="EF436" i="5"/>
  <c r="EE436" i="5"/>
  <c r="ED436" i="5"/>
  <c r="ET435" i="5"/>
  <c r="ES435" i="5"/>
  <c r="ER435" i="5"/>
  <c r="EQ435" i="5"/>
  <c r="EP435" i="5"/>
  <c r="EN435" i="5"/>
  <c r="EM435" i="5"/>
  <c r="EL435" i="5"/>
  <c r="EK435" i="5"/>
  <c r="EJ435" i="5"/>
  <c r="EH435" i="5"/>
  <c r="EG435" i="5"/>
  <c r="EF435" i="5"/>
  <c r="EE435" i="5"/>
  <c r="ED435" i="5"/>
  <c r="ET434" i="5"/>
  <c r="ES434" i="5"/>
  <c r="ER434" i="5"/>
  <c r="EQ434" i="5"/>
  <c r="EP434" i="5"/>
  <c r="EN434" i="5"/>
  <c r="EM434" i="5"/>
  <c r="EL434" i="5"/>
  <c r="EK434" i="5"/>
  <c r="EJ434" i="5"/>
  <c r="EH434" i="5"/>
  <c r="EG434" i="5"/>
  <c r="EF434" i="5"/>
  <c r="EE434" i="5"/>
  <c r="ED434" i="5"/>
  <c r="ET433" i="5"/>
  <c r="ES433" i="5"/>
  <c r="ER433" i="5"/>
  <c r="EQ433" i="5"/>
  <c r="EP433" i="5"/>
  <c r="EN433" i="5"/>
  <c r="EM433" i="5"/>
  <c r="EL433" i="5"/>
  <c r="EK433" i="5"/>
  <c r="EJ433" i="5"/>
  <c r="EH433" i="5"/>
  <c r="EG433" i="5"/>
  <c r="EF433" i="5"/>
  <c r="EE433" i="5"/>
  <c r="ED433" i="5"/>
  <c r="ET432" i="5"/>
  <c r="ES432" i="5"/>
  <c r="ER432" i="5"/>
  <c r="EQ432" i="5"/>
  <c r="EP432" i="5"/>
  <c r="EN432" i="5"/>
  <c r="EM432" i="5"/>
  <c r="EL432" i="5"/>
  <c r="EK432" i="5"/>
  <c r="EJ432" i="5"/>
  <c r="EH432" i="5"/>
  <c r="EG432" i="5"/>
  <c r="EF432" i="5"/>
  <c r="EE432" i="5"/>
  <c r="ED432" i="5"/>
  <c r="ET431" i="5"/>
  <c r="ES431" i="5"/>
  <c r="ER431" i="5"/>
  <c r="EQ431" i="5"/>
  <c r="EP431" i="5"/>
  <c r="EN431" i="5"/>
  <c r="EM431" i="5"/>
  <c r="EL431" i="5"/>
  <c r="EK431" i="5"/>
  <c r="EJ431" i="5"/>
  <c r="EH431" i="5"/>
  <c r="EG431" i="5"/>
  <c r="EF431" i="5"/>
  <c r="EE431" i="5"/>
  <c r="ED431" i="5"/>
  <c r="ET430" i="5"/>
  <c r="ES430" i="5"/>
  <c r="ER430" i="5"/>
  <c r="EQ430" i="5"/>
  <c r="EP430" i="5"/>
  <c r="EN430" i="5"/>
  <c r="EM430" i="5"/>
  <c r="EL430" i="5"/>
  <c r="EK430" i="5"/>
  <c r="EJ430" i="5"/>
  <c r="EH430" i="5"/>
  <c r="EG430" i="5"/>
  <c r="EF430" i="5"/>
  <c r="EE430" i="5"/>
  <c r="ED430" i="5"/>
  <c r="ET429" i="5"/>
  <c r="ES429" i="5"/>
  <c r="ER429" i="5"/>
  <c r="EQ429" i="5"/>
  <c r="EP429" i="5"/>
  <c r="EN429" i="5"/>
  <c r="EM429" i="5"/>
  <c r="EL429" i="5"/>
  <c r="EK429" i="5"/>
  <c r="EJ429" i="5"/>
  <c r="EH429" i="5"/>
  <c r="EG429" i="5"/>
  <c r="EF429" i="5"/>
  <c r="EE429" i="5"/>
  <c r="ED429" i="5"/>
  <c r="ET428" i="5"/>
  <c r="ES428" i="5"/>
  <c r="ER428" i="5"/>
  <c r="EQ428" i="5"/>
  <c r="EP428" i="5"/>
  <c r="EN428" i="5"/>
  <c r="EM428" i="5"/>
  <c r="EL428" i="5"/>
  <c r="EK428" i="5"/>
  <c r="EJ428" i="5"/>
  <c r="EH428" i="5"/>
  <c r="EG428" i="5"/>
  <c r="EF428" i="5"/>
  <c r="EE428" i="5"/>
  <c r="ED428" i="5"/>
  <c r="ET427" i="5"/>
  <c r="ES427" i="5"/>
  <c r="ER427" i="5"/>
  <c r="EQ427" i="5"/>
  <c r="EP427" i="5"/>
  <c r="EN427" i="5"/>
  <c r="EM427" i="5"/>
  <c r="EL427" i="5"/>
  <c r="EK427" i="5"/>
  <c r="EJ427" i="5"/>
  <c r="EH427" i="5"/>
  <c r="EG427" i="5"/>
  <c r="EF427" i="5"/>
  <c r="EE427" i="5"/>
  <c r="ED427" i="5"/>
  <c r="ET426" i="5"/>
  <c r="ES426" i="5"/>
  <c r="ER426" i="5"/>
  <c r="EQ426" i="5"/>
  <c r="EP426" i="5"/>
  <c r="EN426" i="5"/>
  <c r="EM426" i="5"/>
  <c r="EL426" i="5"/>
  <c r="EK426" i="5"/>
  <c r="EJ426" i="5"/>
  <c r="EH426" i="5"/>
  <c r="EG426" i="5"/>
  <c r="EF426" i="5"/>
  <c r="EE426" i="5"/>
  <c r="ED426" i="5"/>
  <c r="ET425" i="5"/>
  <c r="ES425" i="5"/>
  <c r="ER425" i="5"/>
  <c r="EQ425" i="5"/>
  <c r="EP425" i="5"/>
  <c r="EN425" i="5"/>
  <c r="EM425" i="5"/>
  <c r="EL425" i="5"/>
  <c r="EK425" i="5"/>
  <c r="EJ425" i="5"/>
  <c r="EH425" i="5"/>
  <c r="EG425" i="5"/>
  <c r="EF425" i="5"/>
  <c r="EE425" i="5"/>
  <c r="ED425" i="5"/>
  <c r="ET424" i="5"/>
  <c r="ES424" i="5"/>
  <c r="ER424" i="5"/>
  <c r="EQ424" i="5"/>
  <c r="EP424" i="5"/>
  <c r="EN424" i="5"/>
  <c r="EM424" i="5"/>
  <c r="EL424" i="5"/>
  <c r="EK424" i="5"/>
  <c r="EJ424" i="5"/>
  <c r="EH424" i="5"/>
  <c r="EG424" i="5"/>
  <c r="EF424" i="5"/>
  <c r="EE424" i="5"/>
  <c r="ED424" i="5"/>
  <c r="ET423" i="5"/>
  <c r="ES423" i="5"/>
  <c r="ER423" i="5"/>
  <c r="EQ423" i="5"/>
  <c r="EP423" i="5"/>
  <c r="EN423" i="5"/>
  <c r="EM423" i="5"/>
  <c r="EL423" i="5"/>
  <c r="EK423" i="5"/>
  <c r="EJ423" i="5"/>
  <c r="EH423" i="5"/>
  <c r="EG423" i="5"/>
  <c r="EF423" i="5"/>
  <c r="EE423" i="5"/>
  <c r="ED423" i="5"/>
  <c r="ET422" i="5"/>
  <c r="ES422" i="5"/>
  <c r="ER422" i="5"/>
  <c r="EQ422" i="5"/>
  <c r="EP422" i="5"/>
  <c r="EN422" i="5"/>
  <c r="EM422" i="5"/>
  <c r="EL422" i="5"/>
  <c r="EK422" i="5"/>
  <c r="EJ422" i="5"/>
  <c r="EH422" i="5"/>
  <c r="EG422" i="5"/>
  <c r="EF422" i="5"/>
  <c r="EE422" i="5"/>
  <c r="ED422" i="5"/>
  <c r="ET421" i="5"/>
  <c r="ES421" i="5"/>
  <c r="ER421" i="5"/>
  <c r="EQ421" i="5"/>
  <c r="EP421" i="5"/>
  <c r="EN421" i="5"/>
  <c r="EM421" i="5"/>
  <c r="EL421" i="5"/>
  <c r="EK421" i="5"/>
  <c r="EJ421" i="5"/>
  <c r="EH421" i="5"/>
  <c r="EG421" i="5"/>
  <c r="EF421" i="5"/>
  <c r="EE421" i="5"/>
  <c r="ED421" i="5"/>
  <c r="ET420" i="5"/>
  <c r="ES420" i="5"/>
  <c r="ER420" i="5"/>
  <c r="EQ420" i="5"/>
  <c r="EP420" i="5"/>
  <c r="EN420" i="5"/>
  <c r="EM420" i="5"/>
  <c r="EL420" i="5"/>
  <c r="EK420" i="5"/>
  <c r="EJ420" i="5"/>
  <c r="EH420" i="5"/>
  <c r="EG420" i="5"/>
  <c r="EF420" i="5"/>
  <c r="EE420" i="5"/>
  <c r="ED420" i="5"/>
  <c r="ET419" i="5"/>
  <c r="ES419" i="5"/>
  <c r="ER419" i="5"/>
  <c r="EQ419" i="5"/>
  <c r="EP419" i="5"/>
  <c r="EN419" i="5"/>
  <c r="EM419" i="5"/>
  <c r="EL419" i="5"/>
  <c r="EK419" i="5"/>
  <c r="EJ419" i="5"/>
  <c r="EH419" i="5"/>
  <c r="EG419" i="5"/>
  <c r="EF419" i="5"/>
  <c r="EE419" i="5"/>
  <c r="ED419" i="5"/>
  <c r="ET418" i="5"/>
  <c r="ES418" i="5"/>
  <c r="ER418" i="5"/>
  <c r="EQ418" i="5"/>
  <c r="EP418" i="5"/>
  <c r="EN418" i="5"/>
  <c r="EM418" i="5"/>
  <c r="EL418" i="5"/>
  <c r="EK418" i="5"/>
  <c r="EJ418" i="5"/>
  <c r="EH418" i="5"/>
  <c r="EG418" i="5"/>
  <c r="EF418" i="5"/>
  <c r="EE418" i="5"/>
  <c r="ED418" i="5"/>
  <c r="ET417" i="5"/>
  <c r="ES417" i="5"/>
  <c r="ER417" i="5"/>
  <c r="EQ417" i="5"/>
  <c r="EP417" i="5"/>
  <c r="EN417" i="5"/>
  <c r="EM417" i="5"/>
  <c r="EL417" i="5"/>
  <c r="EK417" i="5"/>
  <c r="EJ417" i="5"/>
  <c r="EH417" i="5"/>
  <c r="EG417" i="5"/>
  <c r="EF417" i="5"/>
  <c r="EE417" i="5"/>
  <c r="ED417" i="5"/>
  <c r="ET416" i="5"/>
  <c r="ES416" i="5"/>
  <c r="ER416" i="5"/>
  <c r="EQ416" i="5"/>
  <c r="EP416" i="5"/>
  <c r="EN416" i="5"/>
  <c r="EM416" i="5"/>
  <c r="EL416" i="5"/>
  <c r="EK416" i="5"/>
  <c r="EJ416" i="5"/>
  <c r="EH416" i="5"/>
  <c r="EG416" i="5"/>
  <c r="EF416" i="5"/>
  <c r="EE416" i="5"/>
  <c r="ED416" i="5"/>
  <c r="ET415" i="5"/>
  <c r="ES415" i="5"/>
  <c r="ER415" i="5"/>
  <c r="EQ415" i="5"/>
  <c r="EP415" i="5"/>
  <c r="EN415" i="5"/>
  <c r="EM415" i="5"/>
  <c r="EL415" i="5"/>
  <c r="EK415" i="5"/>
  <c r="EJ415" i="5"/>
  <c r="EH415" i="5"/>
  <c r="EG415" i="5"/>
  <c r="EF415" i="5"/>
  <c r="EE415" i="5"/>
  <c r="ED415" i="5"/>
  <c r="ET414" i="5"/>
  <c r="ES414" i="5"/>
  <c r="ER414" i="5"/>
  <c r="EQ414" i="5"/>
  <c r="EP414" i="5"/>
  <c r="EN414" i="5"/>
  <c r="EM414" i="5"/>
  <c r="EL414" i="5"/>
  <c r="EK414" i="5"/>
  <c r="EJ414" i="5"/>
  <c r="EH414" i="5"/>
  <c r="EG414" i="5"/>
  <c r="EF414" i="5"/>
  <c r="EE414" i="5"/>
  <c r="ED414" i="5"/>
  <c r="ET413" i="5"/>
  <c r="ES413" i="5"/>
  <c r="ER413" i="5"/>
  <c r="EQ413" i="5"/>
  <c r="EP413" i="5"/>
  <c r="EN413" i="5"/>
  <c r="EM413" i="5"/>
  <c r="EL413" i="5"/>
  <c r="EK413" i="5"/>
  <c r="EJ413" i="5"/>
  <c r="EH413" i="5"/>
  <c r="EG413" i="5"/>
  <c r="EF413" i="5"/>
  <c r="EE413" i="5"/>
  <c r="ED413" i="5"/>
  <c r="ET412" i="5"/>
  <c r="ES412" i="5"/>
  <c r="ER412" i="5"/>
  <c r="EQ412" i="5"/>
  <c r="EP412" i="5"/>
  <c r="EN412" i="5"/>
  <c r="EM412" i="5"/>
  <c r="EL412" i="5"/>
  <c r="EK412" i="5"/>
  <c r="EJ412" i="5"/>
  <c r="EH412" i="5"/>
  <c r="EG412" i="5"/>
  <c r="EF412" i="5"/>
  <c r="EE412" i="5"/>
  <c r="ED412" i="5"/>
  <c r="ET411" i="5"/>
  <c r="ES411" i="5"/>
  <c r="ER411" i="5"/>
  <c r="EQ411" i="5"/>
  <c r="EP411" i="5"/>
  <c r="EN411" i="5"/>
  <c r="EM411" i="5"/>
  <c r="EL411" i="5"/>
  <c r="EK411" i="5"/>
  <c r="EJ411" i="5"/>
  <c r="EH411" i="5"/>
  <c r="EG411" i="5"/>
  <c r="EF411" i="5"/>
  <c r="EE411" i="5"/>
  <c r="ED411" i="5"/>
  <c r="ET410" i="5"/>
  <c r="ES410" i="5"/>
  <c r="ER410" i="5"/>
  <c r="EQ410" i="5"/>
  <c r="EP410" i="5"/>
  <c r="EN410" i="5"/>
  <c r="EM410" i="5"/>
  <c r="EL410" i="5"/>
  <c r="EK410" i="5"/>
  <c r="EJ410" i="5"/>
  <c r="EH410" i="5"/>
  <c r="EG410" i="5"/>
  <c r="EF410" i="5"/>
  <c r="EE410" i="5"/>
  <c r="ED410" i="5"/>
  <c r="ET409" i="5"/>
  <c r="ES409" i="5"/>
  <c r="ER409" i="5"/>
  <c r="EQ409" i="5"/>
  <c r="EP409" i="5"/>
  <c r="EN409" i="5"/>
  <c r="EM409" i="5"/>
  <c r="EL409" i="5"/>
  <c r="EK409" i="5"/>
  <c r="EJ409" i="5"/>
  <c r="EH409" i="5"/>
  <c r="EG409" i="5"/>
  <c r="EF409" i="5"/>
  <c r="EE409" i="5"/>
  <c r="ED409" i="5"/>
  <c r="ET408" i="5"/>
  <c r="ES408" i="5"/>
  <c r="ER408" i="5"/>
  <c r="EQ408" i="5"/>
  <c r="EP408" i="5"/>
  <c r="EN408" i="5"/>
  <c r="EM408" i="5"/>
  <c r="EL408" i="5"/>
  <c r="EK408" i="5"/>
  <c r="EJ408" i="5"/>
  <c r="EH408" i="5"/>
  <c r="EG408" i="5"/>
  <c r="EF408" i="5"/>
  <c r="EE408" i="5"/>
  <c r="ED408" i="5"/>
  <c r="ET407" i="5"/>
  <c r="ES407" i="5"/>
  <c r="ER407" i="5"/>
  <c r="EQ407" i="5"/>
  <c r="EP407" i="5"/>
  <c r="EN407" i="5"/>
  <c r="EM407" i="5"/>
  <c r="EL407" i="5"/>
  <c r="EK407" i="5"/>
  <c r="EJ407" i="5"/>
  <c r="EH407" i="5"/>
  <c r="EG407" i="5"/>
  <c r="EF407" i="5"/>
  <c r="EE407" i="5"/>
  <c r="ED407" i="5"/>
  <c r="ET406" i="5"/>
  <c r="ES406" i="5"/>
  <c r="ER406" i="5"/>
  <c r="EQ406" i="5"/>
  <c r="EP406" i="5"/>
  <c r="EN406" i="5"/>
  <c r="EM406" i="5"/>
  <c r="EL406" i="5"/>
  <c r="EK406" i="5"/>
  <c r="EJ406" i="5"/>
  <c r="EH406" i="5"/>
  <c r="EG406" i="5"/>
  <c r="EF406" i="5"/>
  <c r="EE406" i="5"/>
  <c r="ED406" i="5"/>
  <c r="ET405" i="5"/>
  <c r="ES405" i="5"/>
  <c r="ER405" i="5"/>
  <c r="EQ405" i="5"/>
  <c r="EP405" i="5"/>
  <c r="EN405" i="5"/>
  <c r="EM405" i="5"/>
  <c r="EL405" i="5"/>
  <c r="EK405" i="5"/>
  <c r="EJ405" i="5"/>
  <c r="EH405" i="5"/>
  <c r="EG405" i="5"/>
  <c r="EF405" i="5"/>
  <c r="EE405" i="5"/>
  <c r="ED405" i="5"/>
  <c r="ET404" i="5"/>
  <c r="ES404" i="5"/>
  <c r="ER404" i="5"/>
  <c r="EQ404" i="5"/>
  <c r="EP404" i="5"/>
  <c r="EN404" i="5"/>
  <c r="EM404" i="5"/>
  <c r="EL404" i="5"/>
  <c r="EK404" i="5"/>
  <c r="EJ404" i="5"/>
  <c r="EH404" i="5"/>
  <c r="EG404" i="5"/>
  <c r="EF404" i="5"/>
  <c r="EE404" i="5"/>
  <c r="ED404" i="5"/>
  <c r="ET403" i="5"/>
  <c r="ES403" i="5"/>
  <c r="ER403" i="5"/>
  <c r="EQ403" i="5"/>
  <c r="EP403" i="5"/>
  <c r="EN403" i="5"/>
  <c r="EM403" i="5"/>
  <c r="EL403" i="5"/>
  <c r="EK403" i="5"/>
  <c r="EJ403" i="5"/>
  <c r="EH403" i="5"/>
  <c r="EG403" i="5"/>
  <c r="EF403" i="5"/>
  <c r="EE403" i="5"/>
  <c r="ED403" i="5"/>
  <c r="ET402" i="5"/>
  <c r="ES402" i="5"/>
  <c r="ER402" i="5"/>
  <c r="EQ402" i="5"/>
  <c r="EP402" i="5"/>
  <c r="EN402" i="5"/>
  <c r="EM402" i="5"/>
  <c r="EL402" i="5"/>
  <c r="EK402" i="5"/>
  <c r="EJ402" i="5"/>
  <c r="EH402" i="5"/>
  <c r="EG402" i="5"/>
  <c r="EF402" i="5"/>
  <c r="EE402" i="5"/>
  <c r="ED402" i="5"/>
  <c r="ET401" i="5"/>
  <c r="ES401" i="5"/>
  <c r="ER401" i="5"/>
  <c r="EQ401" i="5"/>
  <c r="EP401" i="5"/>
  <c r="EN401" i="5"/>
  <c r="EM401" i="5"/>
  <c r="EL401" i="5"/>
  <c r="EK401" i="5"/>
  <c r="EJ401" i="5"/>
  <c r="EH401" i="5"/>
  <c r="EG401" i="5"/>
  <c r="EF401" i="5"/>
  <c r="EE401" i="5"/>
  <c r="ED401" i="5"/>
  <c r="ET400" i="5"/>
  <c r="ES400" i="5"/>
  <c r="ER400" i="5"/>
  <c r="EQ400" i="5"/>
  <c r="EP400" i="5"/>
  <c r="EN400" i="5"/>
  <c r="EM400" i="5"/>
  <c r="EL400" i="5"/>
  <c r="EK400" i="5"/>
  <c r="EJ400" i="5"/>
  <c r="EH400" i="5"/>
  <c r="EG400" i="5"/>
  <c r="EF400" i="5"/>
  <c r="EE400" i="5"/>
  <c r="ED400" i="5"/>
  <c r="ET399" i="5"/>
  <c r="ES399" i="5"/>
  <c r="ER399" i="5"/>
  <c r="EQ399" i="5"/>
  <c r="EP399" i="5"/>
  <c r="EN399" i="5"/>
  <c r="EM399" i="5"/>
  <c r="EL399" i="5"/>
  <c r="EK399" i="5"/>
  <c r="EJ399" i="5"/>
  <c r="EH399" i="5"/>
  <c r="EG399" i="5"/>
  <c r="EF399" i="5"/>
  <c r="EE399" i="5"/>
  <c r="ED399" i="5"/>
  <c r="ET398" i="5"/>
  <c r="ES398" i="5"/>
  <c r="ER398" i="5"/>
  <c r="EQ398" i="5"/>
  <c r="EP398" i="5"/>
  <c r="EN398" i="5"/>
  <c r="EM398" i="5"/>
  <c r="EL398" i="5"/>
  <c r="EK398" i="5"/>
  <c r="EJ398" i="5"/>
  <c r="EH398" i="5"/>
  <c r="EG398" i="5"/>
  <c r="EF398" i="5"/>
  <c r="EE398" i="5"/>
  <c r="ED398" i="5"/>
  <c r="ET397" i="5"/>
  <c r="ES397" i="5"/>
  <c r="ER397" i="5"/>
  <c r="EQ397" i="5"/>
  <c r="EP397" i="5"/>
  <c r="EN397" i="5"/>
  <c r="EM397" i="5"/>
  <c r="EL397" i="5"/>
  <c r="EK397" i="5"/>
  <c r="EJ397" i="5"/>
  <c r="EH397" i="5"/>
  <c r="EG397" i="5"/>
  <c r="EF397" i="5"/>
  <c r="EE397" i="5"/>
  <c r="ED397" i="5"/>
  <c r="ET396" i="5"/>
  <c r="ES396" i="5"/>
  <c r="ER396" i="5"/>
  <c r="EQ396" i="5"/>
  <c r="EP396" i="5"/>
  <c r="EN396" i="5"/>
  <c r="EM396" i="5"/>
  <c r="EL396" i="5"/>
  <c r="EK396" i="5"/>
  <c r="EJ396" i="5"/>
  <c r="EH396" i="5"/>
  <c r="EG396" i="5"/>
  <c r="EF396" i="5"/>
  <c r="EE396" i="5"/>
  <c r="ED396" i="5"/>
  <c r="ET395" i="5"/>
  <c r="ES395" i="5"/>
  <c r="ER395" i="5"/>
  <c r="EQ395" i="5"/>
  <c r="EP395" i="5"/>
  <c r="EN395" i="5"/>
  <c r="EM395" i="5"/>
  <c r="EL395" i="5"/>
  <c r="EK395" i="5"/>
  <c r="EJ395" i="5"/>
  <c r="EH395" i="5"/>
  <c r="EG395" i="5"/>
  <c r="EF395" i="5"/>
  <c r="EE395" i="5"/>
  <c r="ED395" i="5"/>
  <c r="ET394" i="5"/>
  <c r="ES394" i="5"/>
  <c r="ER394" i="5"/>
  <c r="EQ394" i="5"/>
  <c r="EP394" i="5"/>
  <c r="EN394" i="5"/>
  <c r="EM394" i="5"/>
  <c r="EL394" i="5"/>
  <c r="EK394" i="5"/>
  <c r="EJ394" i="5"/>
  <c r="EH394" i="5"/>
  <c r="EG394" i="5"/>
  <c r="EF394" i="5"/>
  <c r="EE394" i="5"/>
  <c r="ED394" i="5"/>
  <c r="ET393" i="5"/>
  <c r="ES393" i="5"/>
  <c r="ER393" i="5"/>
  <c r="EQ393" i="5"/>
  <c r="EP393" i="5"/>
  <c r="EN393" i="5"/>
  <c r="EM393" i="5"/>
  <c r="EL393" i="5"/>
  <c r="EK393" i="5"/>
  <c r="EJ393" i="5"/>
  <c r="EH393" i="5"/>
  <c r="EG393" i="5"/>
  <c r="EF393" i="5"/>
  <c r="EE393" i="5"/>
  <c r="ED393" i="5"/>
  <c r="ET392" i="5"/>
  <c r="ES392" i="5"/>
  <c r="ER392" i="5"/>
  <c r="EQ392" i="5"/>
  <c r="EP392" i="5"/>
  <c r="EN392" i="5"/>
  <c r="EM392" i="5"/>
  <c r="EL392" i="5"/>
  <c r="EK392" i="5"/>
  <c r="EJ392" i="5"/>
  <c r="EH392" i="5"/>
  <c r="EG392" i="5"/>
  <c r="EF392" i="5"/>
  <c r="EE392" i="5"/>
  <c r="ED392" i="5"/>
  <c r="ET391" i="5"/>
  <c r="ES391" i="5"/>
  <c r="ER391" i="5"/>
  <c r="EQ391" i="5"/>
  <c r="EP391" i="5"/>
  <c r="EN391" i="5"/>
  <c r="EM391" i="5"/>
  <c r="EL391" i="5"/>
  <c r="EK391" i="5"/>
  <c r="EJ391" i="5"/>
  <c r="EH391" i="5"/>
  <c r="EG391" i="5"/>
  <c r="EF391" i="5"/>
  <c r="EE391" i="5"/>
  <c r="ED391" i="5"/>
  <c r="ET390" i="5"/>
  <c r="ES390" i="5"/>
  <c r="ER390" i="5"/>
  <c r="EQ390" i="5"/>
  <c r="EP390" i="5"/>
  <c r="EN390" i="5"/>
  <c r="EM390" i="5"/>
  <c r="EL390" i="5"/>
  <c r="EK390" i="5"/>
  <c r="EJ390" i="5"/>
  <c r="EH390" i="5"/>
  <c r="EG390" i="5"/>
  <c r="EF390" i="5"/>
  <c r="EE390" i="5"/>
  <c r="ED390" i="5"/>
  <c r="ET389" i="5"/>
  <c r="ES389" i="5"/>
  <c r="ER389" i="5"/>
  <c r="EQ389" i="5"/>
  <c r="EP389" i="5"/>
  <c r="EN389" i="5"/>
  <c r="EM389" i="5"/>
  <c r="EL389" i="5"/>
  <c r="EK389" i="5"/>
  <c r="EJ389" i="5"/>
  <c r="EH389" i="5"/>
  <c r="EG389" i="5"/>
  <c r="EF389" i="5"/>
  <c r="EE389" i="5"/>
  <c r="ED389" i="5"/>
  <c r="ET388" i="5"/>
  <c r="ES388" i="5"/>
  <c r="ER388" i="5"/>
  <c r="EQ388" i="5"/>
  <c r="EP388" i="5"/>
  <c r="EN388" i="5"/>
  <c r="EM388" i="5"/>
  <c r="EL388" i="5"/>
  <c r="EK388" i="5"/>
  <c r="EJ388" i="5"/>
  <c r="EH388" i="5"/>
  <c r="EG388" i="5"/>
  <c r="EF388" i="5"/>
  <c r="EE388" i="5"/>
  <c r="ED388" i="5"/>
  <c r="ET387" i="5"/>
  <c r="ES387" i="5"/>
  <c r="ER387" i="5"/>
  <c r="EQ387" i="5"/>
  <c r="EP387" i="5"/>
  <c r="EN387" i="5"/>
  <c r="EM387" i="5"/>
  <c r="EL387" i="5"/>
  <c r="EK387" i="5"/>
  <c r="EJ387" i="5"/>
  <c r="EH387" i="5"/>
  <c r="EG387" i="5"/>
  <c r="EF387" i="5"/>
  <c r="EE387" i="5"/>
  <c r="ED387" i="5"/>
  <c r="ET386" i="5"/>
  <c r="ES386" i="5"/>
  <c r="ER386" i="5"/>
  <c r="EQ386" i="5"/>
  <c r="EP386" i="5"/>
  <c r="EN386" i="5"/>
  <c r="EM386" i="5"/>
  <c r="EL386" i="5"/>
  <c r="EK386" i="5"/>
  <c r="EJ386" i="5"/>
  <c r="EH386" i="5"/>
  <c r="EG386" i="5"/>
  <c r="EF386" i="5"/>
  <c r="EE386" i="5"/>
  <c r="ED386" i="5"/>
  <c r="ET385" i="5"/>
  <c r="ES385" i="5"/>
  <c r="ER385" i="5"/>
  <c r="EQ385" i="5"/>
  <c r="EP385" i="5"/>
  <c r="EN385" i="5"/>
  <c r="EM385" i="5"/>
  <c r="EL385" i="5"/>
  <c r="EK385" i="5"/>
  <c r="EJ385" i="5"/>
  <c r="EH385" i="5"/>
  <c r="EG385" i="5"/>
  <c r="EF385" i="5"/>
  <c r="EE385" i="5"/>
  <c r="ED385" i="5"/>
  <c r="ET384" i="5"/>
  <c r="ES384" i="5"/>
  <c r="ER384" i="5"/>
  <c r="EQ384" i="5"/>
  <c r="EP384" i="5"/>
  <c r="EN384" i="5"/>
  <c r="EM384" i="5"/>
  <c r="EL384" i="5"/>
  <c r="EK384" i="5"/>
  <c r="EJ384" i="5"/>
  <c r="EH384" i="5"/>
  <c r="EG384" i="5"/>
  <c r="EF384" i="5"/>
  <c r="EE384" i="5"/>
  <c r="ED384" i="5"/>
  <c r="ET383" i="5"/>
  <c r="ES383" i="5"/>
  <c r="ER383" i="5"/>
  <c r="EQ383" i="5"/>
  <c r="EP383" i="5"/>
  <c r="EN383" i="5"/>
  <c r="EM383" i="5"/>
  <c r="EL383" i="5"/>
  <c r="EK383" i="5"/>
  <c r="EJ383" i="5"/>
  <c r="EH383" i="5"/>
  <c r="EG383" i="5"/>
  <c r="EF383" i="5"/>
  <c r="EE383" i="5"/>
  <c r="ED383" i="5"/>
  <c r="ET382" i="5"/>
  <c r="ES382" i="5"/>
  <c r="ER382" i="5"/>
  <c r="EQ382" i="5"/>
  <c r="EP382" i="5"/>
  <c r="EN382" i="5"/>
  <c r="EM382" i="5"/>
  <c r="EL382" i="5"/>
  <c r="EK382" i="5"/>
  <c r="EJ382" i="5"/>
  <c r="EH382" i="5"/>
  <c r="EG382" i="5"/>
  <c r="EF382" i="5"/>
  <c r="EE382" i="5"/>
  <c r="ED382" i="5"/>
  <c r="ET381" i="5"/>
  <c r="ES381" i="5"/>
  <c r="ER381" i="5"/>
  <c r="EQ381" i="5"/>
  <c r="EP381" i="5"/>
  <c r="EN381" i="5"/>
  <c r="EM381" i="5"/>
  <c r="EL381" i="5"/>
  <c r="EK381" i="5"/>
  <c r="EJ381" i="5"/>
  <c r="EH381" i="5"/>
  <c r="EG381" i="5"/>
  <c r="EF381" i="5"/>
  <c r="EE381" i="5"/>
  <c r="ED381" i="5"/>
  <c r="ET380" i="5"/>
  <c r="ES380" i="5"/>
  <c r="ER380" i="5"/>
  <c r="EQ380" i="5"/>
  <c r="EP380" i="5"/>
  <c r="EN380" i="5"/>
  <c r="EM380" i="5"/>
  <c r="EL380" i="5"/>
  <c r="EK380" i="5"/>
  <c r="EJ380" i="5"/>
  <c r="EH380" i="5"/>
  <c r="EG380" i="5"/>
  <c r="EF380" i="5"/>
  <c r="EE380" i="5"/>
  <c r="ED380" i="5"/>
  <c r="ET379" i="5"/>
  <c r="ES379" i="5"/>
  <c r="ER379" i="5"/>
  <c r="EQ379" i="5"/>
  <c r="EP379" i="5"/>
  <c r="EN379" i="5"/>
  <c r="EM379" i="5"/>
  <c r="EL379" i="5"/>
  <c r="EK379" i="5"/>
  <c r="EJ379" i="5"/>
  <c r="EH379" i="5"/>
  <c r="EG379" i="5"/>
  <c r="EF379" i="5"/>
  <c r="EE379" i="5"/>
  <c r="ED379" i="5"/>
  <c r="ET378" i="5"/>
  <c r="ES378" i="5"/>
  <c r="ER378" i="5"/>
  <c r="EQ378" i="5"/>
  <c r="EP378" i="5"/>
  <c r="EN378" i="5"/>
  <c r="EM378" i="5"/>
  <c r="EL378" i="5"/>
  <c r="EK378" i="5"/>
  <c r="EJ378" i="5"/>
  <c r="EH378" i="5"/>
  <c r="EG378" i="5"/>
  <c r="EF378" i="5"/>
  <c r="EE378" i="5"/>
  <c r="ED378" i="5"/>
  <c r="ET377" i="5"/>
  <c r="ES377" i="5"/>
  <c r="ER377" i="5"/>
  <c r="EQ377" i="5"/>
  <c r="EP377" i="5"/>
  <c r="EN377" i="5"/>
  <c r="EM377" i="5"/>
  <c r="EL377" i="5"/>
  <c r="EK377" i="5"/>
  <c r="EJ377" i="5"/>
  <c r="EH377" i="5"/>
  <c r="EG377" i="5"/>
  <c r="EF377" i="5"/>
  <c r="EE377" i="5"/>
  <c r="ED377" i="5"/>
  <c r="ET376" i="5"/>
  <c r="ES376" i="5"/>
  <c r="ER376" i="5"/>
  <c r="EQ376" i="5"/>
  <c r="EP376" i="5"/>
  <c r="EN376" i="5"/>
  <c r="EM376" i="5"/>
  <c r="EL376" i="5"/>
  <c r="EK376" i="5"/>
  <c r="EJ376" i="5"/>
  <c r="EH376" i="5"/>
  <c r="EG376" i="5"/>
  <c r="EF376" i="5"/>
  <c r="EE376" i="5"/>
  <c r="ED376" i="5"/>
  <c r="ET375" i="5"/>
  <c r="ES375" i="5"/>
  <c r="ER375" i="5"/>
  <c r="EQ375" i="5"/>
  <c r="EP375" i="5"/>
  <c r="EN375" i="5"/>
  <c r="EM375" i="5"/>
  <c r="EL375" i="5"/>
  <c r="EK375" i="5"/>
  <c r="EJ375" i="5"/>
  <c r="EH375" i="5"/>
  <c r="EG375" i="5"/>
  <c r="EF375" i="5"/>
  <c r="EE375" i="5"/>
  <c r="ED375" i="5"/>
  <c r="ET374" i="5"/>
  <c r="ES374" i="5"/>
  <c r="ER374" i="5"/>
  <c r="EQ374" i="5"/>
  <c r="EP374" i="5"/>
  <c r="EN374" i="5"/>
  <c r="EM374" i="5"/>
  <c r="EL374" i="5"/>
  <c r="EK374" i="5"/>
  <c r="EJ374" i="5"/>
  <c r="EH374" i="5"/>
  <c r="EG374" i="5"/>
  <c r="EF374" i="5"/>
  <c r="EE374" i="5"/>
  <c r="ED374" i="5"/>
  <c r="ET373" i="5"/>
  <c r="ES373" i="5"/>
  <c r="ER373" i="5"/>
  <c r="EQ373" i="5"/>
  <c r="EP373" i="5"/>
  <c r="EN373" i="5"/>
  <c r="EM373" i="5"/>
  <c r="EL373" i="5"/>
  <c r="EK373" i="5"/>
  <c r="EJ373" i="5"/>
  <c r="EH373" i="5"/>
  <c r="EG373" i="5"/>
  <c r="EF373" i="5"/>
  <c r="EE373" i="5"/>
  <c r="ED373" i="5"/>
  <c r="ET372" i="5"/>
  <c r="ES372" i="5"/>
  <c r="ER372" i="5"/>
  <c r="EQ372" i="5"/>
  <c r="EP372" i="5"/>
  <c r="EN372" i="5"/>
  <c r="EM372" i="5"/>
  <c r="EL372" i="5"/>
  <c r="EK372" i="5"/>
  <c r="EJ372" i="5"/>
  <c r="EH372" i="5"/>
  <c r="EG372" i="5"/>
  <c r="EF372" i="5"/>
  <c r="EE372" i="5"/>
  <c r="ED372" i="5"/>
  <c r="ET371" i="5"/>
  <c r="ES371" i="5"/>
  <c r="ER371" i="5"/>
  <c r="EQ371" i="5"/>
  <c r="EP371" i="5"/>
  <c r="EN371" i="5"/>
  <c r="EM371" i="5"/>
  <c r="EL371" i="5"/>
  <c r="EK371" i="5"/>
  <c r="EJ371" i="5"/>
  <c r="EH371" i="5"/>
  <c r="EG371" i="5"/>
  <c r="EF371" i="5"/>
  <c r="EE371" i="5"/>
  <c r="ED371" i="5"/>
  <c r="ET370" i="5"/>
  <c r="ES370" i="5"/>
  <c r="ER370" i="5"/>
  <c r="EQ370" i="5"/>
  <c r="EP370" i="5"/>
  <c r="EN370" i="5"/>
  <c r="EM370" i="5"/>
  <c r="EL370" i="5"/>
  <c r="EK370" i="5"/>
  <c r="EJ370" i="5"/>
  <c r="EH370" i="5"/>
  <c r="EG370" i="5"/>
  <c r="EF370" i="5"/>
  <c r="EE370" i="5"/>
  <c r="ED370" i="5"/>
  <c r="ET369" i="5"/>
  <c r="ES369" i="5"/>
  <c r="ER369" i="5"/>
  <c r="EQ369" i="5"/>
  <c r="EP369" i="5"/>
  <c r="EN369" i="5"/>
  <c r="EM369" i="5"/>
  <c r="EL369" i="5"/>
  <c r="EK369" i="5"/>
  <c r="EJ369" i="5"/>
  <c r="EH369" i="5"/>
  <c r="EG369" i="5"/>
  <c r="EF369" i="5"/>
  <c r="EE369" i="5"/>
  <c r="ED369" i="5"/>
  <c r="ET368" i="5"/>
  <c r="ES368" i="5"/>
  <c r="ER368" i="5"/>
  <c r="EQ368" i="5"/>
  <c r="EP368" i="5"/>
  <c r="EN368" i="5"/>
  <c r="EM368" i="5"/>
  <c r="EL368" i="5"/>
  <c r="EK368" i="5"/>
  <c r="EJ368" i="5"/>
  <c r="EH368" i="5"/>
  <c r="EG368" i="5"/>
  <c r="EF368" i="5"/>
  <c r="EE368" i="5"/>
  <c r="ED368" i="5"/>
  <c r="ET367" i="5"/>
  <c r="ES367" i="5"/>
  <c r="ER367" i="5"/>
  <c r="EQ367" i="5"/>
  <c r="EP367" i="5"/>
  <c r="EN367" i="5"/>
  <c r="EM367" i="5"/>
  <c r="EL367" i="5"/>
  <c r="EK367" i="5"/>
  <c r="EJ367" i="5"/>
  <c r="EH367" i="5"/>
  <c r="EG367" i="5"/>
  <c r="EF367" i="5"/>
  <c r="EE367" i="5"/>
  <c r="ED367" i="5"/>
  <c r="ET366" i="5"/>
  <c r="ES366" i="5"/>
  <c r="ER366" i="5"/>
  <c r="EQ366" i="5"/>
  <c r="EP366" i="5"/>
  <c r="EN366" i="5"/>
  <c r="EM366" i="5"/>
  <c r="EL366" i="5"/>
  <c r="EK366" i="5"/>
  <c r="EJ366" i="5"/>
  <c r="EH366" i="5"/>
  <c r="EG366" i="5"/>
  <c r="EF366" i="5"/>
  <c r="EE366" i="5"/>
  <c r="ED366" i="5"/>
  <c r="ET365" i="5"/>
  <c r="ES365" i="5"/>
  <c r="ER365" i="5"/>
  <c r="EQ365" i="5"/>
  <c r="EP365" i="5"/>
  <c r="EN365" i="5"/>
  <c r="EM365" i="5"/>
  <c r="EL365" i="5"/>
  <c r="EK365" i="5"/>
  <c r="EJ365" i="5"/>
  <c r="EH365" i="5"/>
  <c r="EG365" i="5"/>
  <c r="EF365" i="5"/>
  <c r="EE365" i="5"/>
  <c r="ED365" i="5"/>
  <c r="ET364" i="5"/>
  <c r="ES364" i="5"/>
  <c r="ER364" i="5"/>
  <c r="EQ364" i="5"/>
  <c r="EP364" i="5"/>
  <c r="EN364" i="5"/>
  <c r="EM364" i="5"/>
  <c r="EL364" i="5"/>
  <c r="EK364" i="5"/>
  <c r="EJ364" i="5"/>
  <c r="EH364" i="5"/>
  <c r="EG364" i="5"/>
  <c r="EF364" i="5"/>
  <c r="EE364" i="5"/>
  <c r="ED364" i="5"/>
  <c r="ET363" i="5"/>
  <c r="ES363" i="5"/>
  <c r="ER363" i="5"/>
  <c r="EQ363" i="5"/>
  <c r="EP363" i="5"/>
  <c r="EN363" i="5"/>
  <c r="EM363" i="5"/>
  <c r="EL363" i="5"/>
  <c r="EK363" i="5"/>
  <c r="EJ363" i="5"/>
  <c r="EH363" i="5"/>
  <c r="EG363" i="5"/>
  <c r="EF363" i="5"/>
  <c r="EE363" i="5"/>
  <c r="ED363" i="5"/>
  <c r="ET362" i="5"/>
  <c r="ES362" i="5"/>
  <c r="ER362" i="5"/>
  <c r="EQ362" i="5"/>
  <c r="EP362" i="5"/>
  <c r="EN362" i="5"/>
  <c r="EM362" i="5"/>
  <c r="EL362" i="5"/>
  <c r="EK362" i="5"/>
  <c r="EJ362" i="5"/>
  <c r="EH362" i="5"/>
  <c r="EG362" i="5"/>
  <c r="EF362" i="5"/>
  <c r="EE362" i="5"/>
  <c r="ED362" i="5"/>
  <c r="ET361" i="5"/>
  <c r="ES361" i="5"/>
  <c r="ER361" i="5"/>
  <c r="EQ361" i="5"/>
  <c r="EP361" i="5"/>
  <c r="EN361" i="5"/>
  <c r="EM361" i="5"/>
  <c r="EL361" i="5"/>
  <c r="EK361" i="5"/>
  <c r="EJ361" i="5"/>
  <c r="EH361" i="5"/>
  <c r="EG361" i="5"/>
  <c r="EF361" i="5"/>
  <c r="EE361" i="5"/>
  <c r="ED361" i="5"/>
  <c r="ET360" i="5"/>
  <c r="ES360" i="5"/>
  <c r="ER360" i="5"/>
  <c r="EQ360" i="5"/>
  <c r="EP360" i="5"/>
  <c r="EN360" i="5"/>
  <c r="EM360" i="5"/>
  <c r="EL360" i="5"/>
  <c r="EK360" i="5"/>
  <c r="EJ360" i="5"/>
  <c r="EH360" i="5"/>
  <c r="EG360" i="5"/>
  <c r="EF360" i="5"/>
  <c r="EE360" i="5"/>
  <c r="ED360" i="5"/>
  <c r="ET359" i="5"/>
  <c r="ES359" i="5"/>
  <c r="ER359" i="5"/>
  <c r="EQ359" i="5"/>
  <c r="EP359" i="5"/>
  <c r="EN359" i="5"/>
  <c r="EM359" i="5"/>
  <c r="EL359" i="5"/>
  <c r="EK359" i="5"/>
  <c r="EJ359" i="5"/>
  <c r="EH359" i="5"/>
  <c r="EG359" i="5"/>
  <c r="EF359" i="5"/>
  <c r="EE359" i="5"/>
  <c r="ED359" i="5"/>
  <c r="ET358" i="5"/>
  <c r="ES358" i="5"/>
  <c r="ER358" i="5"/>
  <c r="EQ358" i="5"/>
  <c r="EP358" i="5"/>
  <c r="EN358" i="5"/>
  <c r="EM358" i="5"/>
  <c r="EL358" i="5"/>
  <c r="EK358" i="5"/>
  <c r="EJ358" i="5"/>
  <c r="EH358" i="5"/>
  <c r="EG358" i="5"/>
  <c r="EF358" i="5"/>
  <c r="EE358" i="5"/>
  <c r="ED358" i="5"/>
  <c r="ET357" i="5"/>
  <c r="ES357" i="5"/>
  <c r="ER357" i="5"/>
  <c r="EQ357" i="5"/>
  <c r="EP357" i="5"/>
  <c r="EN357" i="5"/>
  <c r="EM357" i="5"/>
  <c r="EL357" i="5"/>
  <c r="EK357" i="5"/>
  <c r="EJ357" i="5"/>
  <c r="EH357" i="5"/>
  <c r="EG357" i="5"/>
  <c r="EF357" i="5"/>
  <c r="EE357" i="5"/>
  <c r="ED357" i="5"/>
  <c r="ET356" i="5"/>
  <c r="ES356" i="5"/>
  <c r="ER356" i="5"/>
  <c r="EQ356" i="5"/>
  <c r="EP356" i="5"/>
  <c r="EN356" i="5"/>
  <c r="EM356" i="5"/>
  <c r="EL356" i="5"/>
  <c r="EK356" i="5"/>
  <c r="EJ356" i="5"/>
  <c r="EH356" i="5"/>
  <c r="EG356" i="5"/>
  <c r="EF356" i="5"/>
  <c r="EE356" i="5"/>
  <c r="ED356" i="5"/>
  <c r="ET355" i="5"/>
  <c r="ES355" i="5"/>
  <c r="ER355" i="5"/>
  <c r="EQ355" i="5"/>
  <c r="EP355" i="5"/>
  <c r="EN355" i="5"/>
  <c r="EM355" i="5"/>
  <c r="EL355" i="5"/>
  <c r="EK355" i="5"/>
  <c r="EJ355" i="5"/>
  <c r="EH355" i="5"/>
  <c r="EG355" i="5"/>
  <c r="EF355" i="5"/>
  <c r="EE355" i="5"/>
  <c r="ED355" i="5"/>
  <c r="ET354" i="5"/>
  <c r="ES354" i="5"/>
  <c r="ER354" i="5"/>
  <c r="EQ354" i="5"/>
  <c r="EP354" i="5"/>
  <c r="EN354" i="5"/>
  <c r="EM354" i="5"/>
  <c r="EL354" i="5"/>
  <c r="EK354" i="5"/>
  <c r="EJ354" i="5"/>
  <c r="EH354" i="5"/>
  <c r="EG354" i="5"/>
  <c r="EF354" i="5"/>
  <c r="EE354" i="5"/>
  <c r="ED354" i="5"/>
  <c r="ET353" i="5"/>
  <c r="ES353" i="5"/>
  <c r="ER353" i="5"/>
  <c r="EQ353" i="5"/>
  <c r="EP353" i="5"/>
  <c r="EN353" i="5"/>
  <c r="EM353" i="5"/>
  <c r="EL353" i="5"/>
  <c r="EK353" i="5"/>
  <c r="EJ353" i="5"/>
  <c r="EH353" i="5"/>
  <c r="EG353" i="5"/>
  <c r="EF353" i="5"/>
  <c r="EE353" i="5"/>
  <c r="ED353" i="5"/>
  <c r="ET352" i="5"/>
  <c r="ES352" i="5"/>
  <c r="ER352" i="5"/>
  <c r="EQ352" i="5"/>
  <c r="EP352" i="5"/>
  <c r="EN352" i="5"/>
  <c r="EM352" i="5"/>
  <c r="EL352" i="5"/>
  <c r="EK352" i="5"/>
  <c r="EJ352" i="5"/>
  <c r="EH352" i="5"/>
  <c r="EG352" i="5"/>
  <c r="EF352" i="5"/>
  <c r="EE352" i="5"/>
  <c r="ED352" i="5"/>
  <c r="ET351" i="5"/>
  <c r="ES351" i="5"/>
  <c r="ER351" i="5"/>
  <c r="EQ351" i="5"/>
  <c r="EP351" i="5"/>
  <c r="EN351" i="5"/>
  <c r="EM351" i="5"/>
  <c r="EL351" i="5"/>
  <c r="EK351" i="5"/>
  <c r="EJ351" i="5"/>
  <c r="EH351" i="5"/>
  <c r="EG351" i="5"/>
  <c r="EF351" i="5"/>
  <c r="EE351" i="5"/>
  <c r="ED351" i="5"/>
  <c r="ET350" i="5"/>
  <c r="ES350" i="5"/>
  <c r="ER350" i="5"/>
  <c r="EQ350" i="5"/>
  <c r="EP350" i="5"/>
  <c r="EN350" i="5"/>
  <c r="EM350" i="5"/>
  <c r="EL350" i="5"/>
  <c r="EK350" i="5"/>
  <c r="EJ350" i="5"/>
  <c r="EH350" i="5"/>
  <c r="EG350" i="5"/>
  <c r="EF350" i="5"/>
  <c r="EE350" i="5"/>
  <c r="ED350" i="5"/>
  <c r="ET349" i="5"/>
  <c r="ES349" i="5"/>
  <c r="ER349" i="5"/>
  <c r="EQ349" i="5"/>
  <c r="EP349" i="5"/>
  <c r="EN349" i="5"/>
  <c r="EM349" i="5"/>
  <c r="EL349" i="5"/>
  <c r="EK349" i="5"/>
  <c r="EJ349" i="5"/>
  <c r="EH349" i="5"/>
  <c r="EG349" i="5"/>
  <c r="EF349" i="5"/>
  <c r="EE349" i="5"/>
  <c r="ED349" i="5"/>
  <c r="ET348" i="5"/>
  <c r="ES348" i="5"/>
  <c r="ER348" i="5"/>
  <c r="EQ348" i="5"/>
  <c r="EP348" i="5"/>
  <c r="EN348" i="5"/>
  <c r="EM348" i="5"/>
  <c r="EL348" i="5"/>
  <c r="EK348" i="5"/>
  <c r="EJ348" i="5"/>
  <c r="EH348" i="5"/>
  <c r="EG348" i="5"/>
  <c r="EF348" i="5"/>
  <c r="EE348" i="5"/>
  <c r="ED348" i="5"/>
  <c r="ET347" i="5"/>
  <c r="ES347" i="5"/>
  <c r="ER347" i="5"/>
  <c r="EQ347" i="5"/>
  <c r="EP347" i="5"/>
  <c r="EN347" i="5"/>
  <c r="EM347" i="5"/>
  <c r="EL347" i="5"/>
  <c r="EK347" i="5"/>
  <c r="EJ347" i="5"/>
  <c r="EH347" i="5"/>
  <c r="EG347" i="5"/>
  <c r="EF347" i="5"/>
  <c r="EE347" i="5"/>
  <c r="ED347" i="5"/>
  <c r="ET346" i="5"/>
  <c r="ES346" i="5"/>
  <c r="ER346" i="5"/>
  <c r="EQ346" i="5"/>
  <c r="EP346" i="5"/>
  <c r="EN346" i="5"/>
  <c r="EM346" i="5"/>
  <c r="EL346" i="5"/>
  <c r="EK346" i="5"/>
  <c r="EJ346" i="5"/>
  <c r="EH346" i="5"/>
  <c r="EG346" i="5"/>
  <c r="EF346" i="5"/>
  <c r="EE346" i="5"/>
  <c r="ED346" i="5"/>
  <c r="ET345" i="5"/>
  <c r="ES345" i="5"/>
  <c r="ER345" i="5"/>
  <c r="EQ345" i="5"/>
  <c r="EP345" i="5"/>
  <c r="EN345" i="5"/>
  <c r="EM345" i="5"/>
  <c r="EL345" i="5"/>
  <c r="EK345" i="5"/>
  <c r="EJ345" i="5"/>
  <c r="EH345" i="5"/>
  <c r="EG345" i="5"/>
  <c r="EF345" i="5"/>
  <c r="EE345" i="5"/>
  <c r="ED345" i="5"/>
  <c r="ET344" i="5"/>
  <c r="ES344" i="5"/>
  <c r="ER344" i="5"/>
  <c r="EQ344" i="5"/>
  <c r="EP344" i="5"/>
  <c r="EN344" i="5"/>
  <c r="EM344" i="5"/>
  <c r="EL344" i="5"/>
  <c r="EK344" i="5"/>
  <c r="EJ344" i="5"/>
  <c r="EH344" i="5"/>
  <c r="EG344" i="5"/>
  <c r="EF344" i="5"/>
  <c r="EE344" i="5"/>
  <c r="ED344" i="5"/>
  <c r="ET343" i="5"/>
  <c r="ES343" i="5"/>
  <c r="ER343" i="5"/>
  <c r="EQ343" i="5"/>
  <c r="EP343" i="5"/>
  <c r="EN343" i="5"/>
  <c r="EM343" i="5"/>
  <c r="EL343" i="5"/>
  <c r="EK343" i="5"/>
  <c r="EJ343" i="5"/>
  <c r="EH343" i="5"/>
  <c r="EG343" i="5"/>
  <c r="EF343" i="5"/>
  <c r="EE343" i="5"/>
  <c r="ED343" i="5"/>
  <c r="ET342" i="5"/>
  <c r="ES342" i="5"/>
  <c r="ER342" i="5"/>
  <c r="EQ342" i="5"/>
  <c r="EP342" i="5"/>
  <c r="EN342" i="5"/>
  <c r="EM342" i="5"/>
  <c r="EL342" i="5"/>
  <c r="EK342" i="5"/>
  <c r="EJ342" i="5"/>
  <c r="EH342" i="5"/>
  <c r="EG342" i="5"/>
  <c r="EF342" i="5"/>
  <c r="EE342" i="5"/>
  <c r="ED342" i="5"/>
  <c r="ET341" i="5"/>
  <c r="ES341" i="5"/>
  <c r="ER341" i="5"/>
  <c r="EQ341" i="5"/>
  <c r="EP341" i="5"/>
  <c r="EN341" i="5"/>
  <c r="EM341" i="5"/>
  <c r="EL341" i="5"/>
  <c r="EK341" i="5"/>
  <c r="EJ341" i="5"/>
  <c r="EH341" i="5"/>
  <c r="EG341" i="5"/>
  <c r="EF341" i="5"/>
  <c r="EE341" i="5"/>
  <c r="ED341" i="5"/>
  <c r="ET340" i="5"/>
  <c r="ES340" i="5"/>
  <c r="ER340" i="5"/>
  <c r="EQ340" i="5"/>
  <c r="EP340" i="5"/>
  <c r="EN340" i="5"/>
  <c r="EM340" i="5"/>
  <c r="EL340" i="5"/>
  <c r="EK340" i="5"/>
  <c r="EJ340" i="5"/>
  <c r="EH340" i="5"/>
  <c r="EG340" i="5"/>
  <c r="EF340" i="5"/>
  <c r="EE340" i="5"/>
  <c r="ED340" i="5"/>
  <c r="ET339" i="5"/>
  <c r="ES339" i="5"/>
  <c r="ER339" i="5"/>
  <c r="EQ339" i="5"/>
  <c r="EP339" i="5"/>
  <c r="EN339" i="5"/>
  <c r="EM339" i="5"/>
  <c r="EL339" i="5"/>
  <c r="EK339" i="5"/>
  <c r="EJ339" i="5"/>
  <c r="EH339" i="5"/>
  <c r="EG339" i="5"/>
  <c r="EF339" i="5"/>
  <c r="EE339" i="5"/>
  <c r="ED339" i="5"/>
  <c r="ET338" i="5"/>
  <c r="ES338" i="5"/>
  <c r="ER338" i="5"/>
  <c r="EQ338" i="5"/>
  <c r="EP338" i="5"/>
  <c r="EN338" i="5"/>
  <c r="EM338" i="5"/>
  <c r="EL338" i="5"/>
  <c r="EK338" i="5"/>
  <c r="EJ338" i="5"/>
  <c r="EH338" i="5"/>
  <c r="EG338" i="5"/>
  <c r="EF338" i="5"/>
  <c r="EE338" i="5"/>
  <c r="ED338" i="5"/>
  <c r="ET337" i="5"/>
  <c r="ES337" i="5"/>
  <c r="ER337" i="5"/>
  <c r="EQ337" i="5"/>
  <c r="EP337" i="5"/>
  <c r="EN337" i="5"/>
  <c r="EM337" i="5"/>
  <c r="EL337" i="5"/>
  <c r="EK337" i="5"/>
  <c r="EJ337" i="5"/>
  <c r="EH337" i="5"/>
  <c r="EG337" i="5"/>
  <c r="EF337" i="5"/>
  <c r="EE337" i="5"/>
  <c r="ED337" i="5"/>
  <c r="ET336" i="5"/>
  <c r="ES336" i="5"/>
  <c r="ER336" i="5"/>
  <c r="EQ336" i="5"/>
  <c r="EP336" i="5"/>
  <c r="EN336" i="5"/>
  <c r="EM336" i="5"/>
  <c r="EL336" i="5"/>
  <c r="EK336" i="5"/>
  <c r="EJ336" i="5"/>
  <c r="EH336" i="5"/>
  <c r="EG336" i="5"/>
  <c r="EF336" i="5"/>
  <c r="EE336" i="5"/>
  <c r="ED336" i="5"/>
  <c r="ET335" i="5"/>
  <c r="ES335" i="5"/>
  <c r="ER335" i="5"/>
  <c r="EQ335" i="5"/>
  <c r="EP335" i="5"/>
  <c r="EN335" i="5"/>
  <c r="EM335" i="5"/>
  <c r="EL335" i="5"/>
  <c r="EK335" i="5"/>
  <c r="EJ335" i="5"/>
  <c r="EH335" i="5"/>
  <c r="EG335" i="5"/>
  <c r="EF335" i="5"/>
  <c r="EE335" i="5"/>
  <c r="ED335" i="5"/>
  <c r="ET334" i="5"/>
  <c r="ES334" i="5"/>
  <c r="ER334" i="5"/>
  <c r="EQ334" i="5"/>
  <c r="EP334" i="5"/>
  <c r="EN334" i="5"/>
  <c r="EM334" i="5"/>
  <c r="EL334" i="5"/>
  <c r="EK334" i="5"/>
  <c r="EJ334" i="5"/>
  <c r="EH334" i="5"/>
  <c r="EG334" i="5"/>
  <c r="EF334" i="5"/>
  <c r="EE334" i="5"/>
  <c r="ED334" i="5"/>
  <c r="ET333" i="5"/>
  <c r="ES333" i="5"/>
  <c r="ER333" i="5"/>
  <c r="EQ333" i="5"/>
  <c r="EP333" i="5"/>
  <c r="EN333" i="5"/>
  <c r="EM333" i="5"/>
  <c r="EL333" i="5"/>
  <c r="EK333" i="5"/>
  <c r="EJ333" i="5"/>
  <c r="EH333" i="5"/>
  <c r="EG333" i="5"/>
  <c r="EF333" i="5"/>
  <c r="EE333" i="5"/>
  <c r="ED333" i="5"/>
  <c r="ET332" i="5"/>
  <c r="ES332" i="5"/>
  <c r="ER332" i="5"/>
  <c r="EQ332" i="5"/>
  <c r="EP332" i="5"/>
  <c r="EN332" i="5"/>
  <c r="EM332" i="5"/>
  <c r="EL332" i="5"/>
  <c r="EK332" i="5"/>
  <c r="EJ332" i="5"/>
  <c r="EH332" i="5"/>
  <c r="EG332" i="5"/>
  <c r="EF332" i="5"/>
  <c r="EE332" i="5"/>
  <c r="ED332" i="5"/>
  <c r="ET331" i="5"/>
  <c r="ES331" i="5"/>
  <c r="ER331" i="5"/>
  <c r="EQ331" i="5"/>
  <c r="EP331" i="5"/>
  <c r="EN331" i="5"/>
  <c r="EM331" i="5"/>
  <c r="EL331" i="5"/>
  <c r="EK331" i="5"/>
  <c r="EJ331" i="5"/>
  <c r="EH331" i="5"/>
  <c r="EG331" i="5"/>
  <c r="EF331" i="5"/>
  <c r="EE331" i="5"/>
  <c r="ED331" i="5"/>
  <c r="ET330" i="5"/>
  <c r="ES330" i="5"/>
  <c r="ER330" i="5"/>
  <c r="EQ330" i="5"/>
  <c r="EP330" i="5"/>
  <c r="EN330" i="5"/>
  <c r="EM330" i="5"/>
  <c r="EL330" i="5"/>
  <c r="EK330" i="5"/>
  <c r="EJ330" i="5"/>
  <c r="EH330" i="5"/>
  <c r="EG330" i="5"/>
  <c r="EF330" i="5"/>
  <c r="EE330" i="5"/>
  <c r="ED330" i="5"/>
  <c r="ET329" i="5"/>
  <c r="ES329" i="5"/>
  <c r="ER329" i="5"/>
  <c r="EQ329" i="5"/>
  <c r="EP329" i="5"/>
  <c r="EN329" i="5"/>
  <c r="EM329" i="5"/>
  <c r="EL329" i="5"/>
  <c r="EK329" i="5"/>
  <c r="EJ329" i="5"/>
  <c r="EH329" i="5"/>
  <c r="EG329" i="5"/>
  <c r="EF329" i="5"/>
  <c r="EE329" i="5"/>
  <c r="ED329" i="5"/>
  <c r="ET328" i="5"/>
  <c r="ES328" i="5"/>
  <c r="ER328" i="5"/>
  <c r="EQ328" i="5"/>
  <c r="EP328" i="5"/>
  <c r="EN328" i="5"/>
  <c r="EM328" i="5"/>
  <c r="EL328" i="5"/>
  <c r="EK328" i="5"/>
  <c r="EJ328" i="5"/>
  <c r="EH328" i="5"/>
  <c r="EG328" i="5"/>
  <c r="EF328" i="5"/>
  <c r="EE328" i="5"/>
  <c r="ED328" i="5"/>
  <c r="ET327" i="5"/>
  <c r="ES327" i="5"/>
  <c r="ER327" i="5"/>
  <c r="EQ327" i="5"/>
  <c r="EP327" i="5"/>
  <c r="EN327" i="5"/>
  <c r="EM327" i="5"/>
  <c r="EL327" i="5"/>
  <c r="EK327" i="5"/>
  <c r="EJ327" i="5"/>
  <c r="EH327" i="5"/>
  <c r="EG327" i="5"/>
  <c r="EF327" i="5"/>
  <c r="EE327" i="5"/>
  <c r="ED327" i="5"/>
  <c r="ET326" i="5"/>
  <c r="ES326" i="5"/>
  <c r="ER326" i="5"/>
  <c r="EQ326" i="5"/>
  <c r="EP326" i="5"/>
  <c r="EN326" i="5"/>
  <c r="EM326" i="5"/>
  <c r="EL326" i="5"/>
  <c r="EK326" i="5"/>
  <c r="EJ326" i="5"/>
  <c r="EH326" i="5"/>
  <c r="EG326" i="5"/>
  <c r="EF326" i="5"/>
  <c r="EE326" i="5"/>
  <c r="ED326" i="5"/>
  <c r="ET325" i="5"/>
  <c r="ES325" i="5"/>
  <c r="ER325" i="5"/>
  <c r="EQ325" i="5"/>
  <c r="EP325" i="5"/>
  <c r="EN325" i="5"/>
  <c r="EM325" i="5"/>
  <c r="EL325" i="5"/>
  <c r="EK325" i="5"/>
  <c r="EJ325" i="5"/>
  <c r="EH325" i="5"/>
  <c r="EG325" i="5"/>
  <c r="EF325" i="5"/>
  <c r="EE325" i="5"/>
  <c r="ED325" i="5"/>
  <c r="ET324" i="5"/>
  <c r="ES324" i="5"/>
  <c r="ER324" i="5"/>
  <c r="EQ324" i="5"/>
  <c r="EP324" i="5"/>
  <c r="EN324" i="5"/>
  <c r="EM324" i="5"/>
  <c r="EL324" i="5"/>
  <c r="EK324" i="5"/>
  <c r="EJ324" i="5"/>
  <c r="EH324" i="5"/>
  <c r="EG324" i="5"/>
  <c r="EF324" i="5"/>
  <c r="EE324" i="5"/>
  <c r="ED324" i="5"/>
  <c r="ET323" i="5"/>
  <c r="ES323" i="5"/>
  <c r="ER323" i="5"/>
  <c r="EQ323" i="5"/>
  <c r="EP323" i="5"/>
  <c r="EN323" i="5"/>
  <c r="EM323" i="5"/>
  <c r="EL323" i="5"/>
  <c r="EK323" i="5"/>
  <c r="EJ323" i="5"/>
  <c r="EH323" i="5"/>
  <c r="EG323" i="5"/>
  <c r="EF323" i="5"/>
  <c r="EE323" i="5"/>
  <c r="ED323" i="5"/>
  <c r="ET322" i="5"/>
  <c r="ES322" i="5"/>
  <c r="ER322" i="5"/>
  <c r="EQ322" i="5"/>
  <c r="EP322" i="5"/>
  <c r="EN322" i="5"/>
  <c r="EM322" i="5"/>
  <c r="EL322" i="5"/>
  <c r="EK322" i="5"/>
  <c r="EJ322" i="5"/>
  <c r="EH322" i="5"/>
  <c r="EG322" i="5"/>
  <c r="EF322" i="5"/>
  <c r="EE322" i="5"/>
  <c r="ED322" i="5"/>
  <c r="ET321" i="5"/>
  <c r="ES321" i="5"/>
  <c r="ER321" i="5"/>
  <c r="EQ321" i="5"/>
  <c r="EP321" i="5"/>
  <c r="EN321" i="5"/>
  <c r="EM321" i="5"/>
  <c r="EL321" i="5"/>
  <c r="EK321" i="5"/>
  <c r="EJ321" i="5"/>
  <c r="EH321" i="5"/>
  <c r="EG321" i="5"/>
  <c r="EF321" i="5"/>
  <c r="EE321" i="5"/>
  <c r="ED321" i="5"/>
  <c r="ET320" i="5"/>
  <c r="ES320" i="5"/>
  <c r="ER320" i="5"/>
  <c r="EQ320" i="5"/>
  <c r="EP320" i="5"/>
  <c r="EN320" i="5"/>
  <c r="EM320" i="5"/>
  <c r="EL320" i="5"/>
  <c r="EK320" i="5"/>
  <c r="EJ320" i="5"/>
  <c r="EH320" i="5"/>
  <c r="EG320" i="5"/>
  <c r="EF320" i="5"/>
  <c r="EE320" i="5"/>
  <c r="ED320" i="5"/>
  <c r="ET319" i="5"/>
  <c r="ES319" i="5"/>
  <c r="ER319" i="5"/>
  <c r="EQ319" i="5"/>
  <c r="EP319" i="5"/>
  <c r="EN319" i="5"/>
  <c r="EM319" i="5"/>
  <c r="EL319" i="5"/>
  <c r="EK319" i="5"/>
  <c r="EJ319" i="5"/>
  <c r="EH319" i="5"/>
  <c r="EG319" i="5"/>
  <c r="EF319" i="5"/>
  <c r="EE319" i="5"/>
  <c r="ED319" i="5"/>
  <c r="ET318" i="5"/>
  <c r="ES318" i="5"/>
  <c r="ER318" i="5"/>
  <c r="EQ318" i="5"/>
  <c r="EP318" i="5"/>
  <c r="EN318" i="5"/>
  <c r="EM318" i="5"/>
  <c r="EL318" i="5"/>
  <c r="EK318" i="5"/>
  <c r="EJ318" i="5"/>
  <c r="EH318" i="5"/>
  <c r="EG318" i="5"/>
  <c r="EF318" i="5"/>
  <c r="EE318" i="5"/>
  <c r="ED318" i="5"/>
  <c r="ET317" i="5"/>
  <c r="ES317" i="5"/>
  <c r="ER317" i="5"/>
  <c r="EQ317" i="5"/>
  <c r="EP317" i="5"/>
  <c r="EN317" i="5"/>
  <c r="EM317" i="5"/>
  <c r="EL317" i="5"/>
  <c r="EK317" i="5"/>
  <c r="EJ317" i="5"/>
  <c r="EH317" i="5"/>
  <c r="EG317" i="5"/>
  <c r="EF317" i="5"/>
  <c r="EE317" i="5"/>
  <c r="ED317" i="5"/>
  <c r="ET316" i="5"/>
  <c r="ES316" i="5"/>
  <c r="ER316" i="5"/>
  <c r="EQ316" i="5"/>
  <c r="EP316" i="5"/>
  <c r="EN316" i="5"/>
  <c r="EM316" i="5"/>
  <c r="EL316" i="5"/>
  <c r="EK316" i="5"/>
  <c r="EJ316" i="5"/>
  <c r="EH316" i="5"/>
  <c r="EG316" i="5"/>
  <c r="EF316" i="5"/>
  <c r="EE316" i="5"/>
  <c r="ED316" i="5"/>
  <c r="ET315" i="5"/>
  <c r="ES315" i="5"/>
  <c r="ER315" i="5"/>
  <c r="EQ315" i="5"/>
  <c r="EP315" i="5"/>
  <c r="EN315" i="5"/>
  <c r="EM315" i="5"/>
  <c r="EL315" i="5"/>
  <c r="EK315" i="5"/>
  <c r="EJ315" i="5"/>
  <c r="EH315" i="5"/>
  <c r="EG315" i="5"/>
  <c r="EF315" i="5"/>
  <c r="EE315" i="5"/>
  <c r="ED315" i="5"/>
  <c r="ET314" i="5"/>
  <c r="ES314" i="5"/>
  <c r="ER314" i="5"/>
  <c r="EQ314" i="5"/>
  <c r="EP314" i="5"/>
  <c r="EN314" i="5"/>
  <c r="EM314" i="5"/>
  <c r="EL314" i="5"/>
  <c r="EK314" i="5"/>
  <c r="EJ314" i="5"/>
  <c r="EH314" i="5"/>
  <c r="EG314" i="5"/>
  <c r="EF314" i="5"/>
  <c r="EE314" i="5"/>
  <c r="ED314" i="5"/>
  <c r="ET313" i="5"/>
  <c r="ES313" i="5"/>
  <c r="ER313" i="5"/>
  <c r="EQ313" i="5"/>
  <c r="EP313" i="5"/>
  <c r="EN313" i="5"/>
  <c r="EM313" i="5"/>
  <c r="EL313" i="5"/>
  <c r="EK313" i="5"/>
  <c r="EJ313" i="5"/>
  <c r="EH313" i="5"/>
  <c r="EG313" i="5"/>
  <c r="EF313" i="5"/>
  <c r="EE313" i="5"/>
  <c r="ED313" i="5"/>
  <c r="ET312" i="5"/>
  <c r="ES312" i="5"/>
  <c r="ER312" i="5"/>
  <c r="EQ312" i="5"/>
  <c r="EP312" i="5"/>
  <c r="EN312" i="5"/>
  <c r="EM312" i="5"/>
  <c r="EL312" i="5"/>
  <c r="EK312" i="5"/>
  <c r="EJ312" i="5"/>
  <c r="EH312" i="5"/>
  <c r="EG312" i="5"/>
  <c r="EF312" i="5"/>
  <c r="EE312" i="5"/>
  <c r="ED312" i="5"/>
  <c r="ET311" i="5"/>
  <c r="ES311" i="5"/>
  <c r="ER311" i="5"/>
  <c r="EQ311" i="5"/>
  <c r="EP311" i="5"/>
  <c r="EN311" i="5"/>
  <c r="EM311" i="5"/>
  <c r="EL311" i="5"/>
  <c r="EK311" i="5"/>
  <c r="EJ311" i="5"/>
  <c r="EH311" i="5"/>
  <c r="EG311" i="5"/>
  <c r="EF311" i="5"/>
  <c r="EE311" i="5"/>
  <c r="ED311" i="5"/>
  <c r="ET310" i="5"/>
  <c r="ES310" i="5"/>
  <c r="ER310" i="5"/>
  <c r="EQ310" i="5"/>
  <c r="EP310" i="5"/>
  <c r="EN310" i="5"/>
  <c r="EM310" i="5"/>
  <c r="EL310" i="5"/>
  <c r="EK310" i="5"/>
  <c r="EJ310" i="5"/>
  <c r="EH310" i="5"/>
  <c r="EG310" i="5"/>
  <c r="EF310" i="5"/>
  <c r="EE310" i="5"/>
  <c r="ED310" i="5"/>
  <c r="ET309" i="5"/>
  <c r="ES309" i="5"/>
  <c r="ER309" i="5"/>
  <c r="EQ309" i="5"/>
  <c r="EP309" i="5"/>
  <c r="EN309" i="5"/>
  <c r="EM309" i="5"/>
  <c r="EL309" i="5"/>
  <c r="EK309" i="5"/>
  <c r="EJ309" i="5"/>
  <c r="EH309" i="5"/>
  <c r="EG309" i="5"/>
  <c r="EF309" i="5"/>
  <c r="EE309" i="5"/>
  <c r="ED309" i="5"/>
  <c r="ET308" i="5"/>
  <c r="ES308" i="5"/>
  <c r="ER308" i="5"/>
  <c r="EQ308" i="5"/>
  <c r="EP308" i="5"/>
  <c r="EN308" i="5"/>
  <c r="EM308" i="5"/>
  <c r="EL308" i="5"/>
  <c r="EK308" i="5"/>
  <c r="EJ308" i="5"/>
  <c r="EH308" i="5"/>
  <c r="EG308" i="5"/>
  <c r="EF308" i="5"/>
  <c r="EE308" i="5"/>
  <c r="ED308" i="5"/>
  <c r="ET307" i="5"/>
  <c r="ES307" i="5"/>
  <c r="ER307" i="5"/>
  <c r="EQ307" i="5"/>
  <c r="EP307" i="5"/>
  <c r="EN307" i="5"/>
  <c r="EM307" i="5"/>
  <c r="EL307" i="5"/>
  <c r="EK307" i="5"/>
  <c r="EJ307" i="5"/>
  <c r="EH307" i="5"/>
  <c r="EG307" i="5"/>
  <c r="EF307" i="5"/>
  <c r="EE307" i="5"/>
  <c r="ED307" i="5"/>
  <c r="ET306" i="5"/>
  <c r="ES306" i="5"/>
  <c r="ER306" i="5"/>
  <c r="EQ306" i="5"/>
  <c r="EP306" i="5"/>
  <c r="EN306" i="5"/>
  <c r="EM306" i="5"/>
  <c r="EL306" i="5"/>
  <c r="EK306" i="5"/>
  <c r="EJ306" i="5"/>
  <c r="EH306" i="5"/>
  <c r="EG306" i="5"/>
  <c r="EF306" i="5"/>
  <c r="EE306" i="5"/>
  <c r="ED306" i="5"/>
  <c r="ET305" i="5"/>
  <c r="ES305" i="5"/>
  <c r="ER305" i="5"/>
  <c r="EQ305" i="5"/>
  <c r="EP305" i="5"/>
  <c r="EN305" i="5"/>
  <c r="EM305" i="5"/>
  <c r="EL305" i="5"/>
  <c r="EK305" i="5"/>
  <c r="EJ305" i="5"/>
  <c r="EH305" i="5"/>
  <c r="EG305" i="5"/>
  <c r="EF305" i="5"/>
  <c r="EE305" i="5"/>
  <c r="ED305" i="5"/>
  <c r="ET304" i="5"/>
  <c r="ES304" i="5"/>
  <c r="ER304" i="5"/>
  <c r="EQ304" i="5"/>
  <c r="EP304" i="5"/>
  <c r="EN304" i="5"/>
  <c r="EM304" i="5"/>
  <c r="EL304" i="5"/>
  <c r="EK304" i="5"/>
  <c r="EJ304" i="5"/>
  <c r="EH304" i="5"/>
  <c r="EG304" i="5"/>
  <c r="EF304" i="5"/>
  <c r="EE304" i="5"/>
  <c r="ED304" i="5"/>
  <c r="ET303" i="5"/>
  <c r="ES303" i="5"/>
  <c r="ER303" i="5"/>
  <c r="EQ303" i="5"/>
  <c r="EP303" i="5"/>
  <c r="EN303" i="5"/>
  <c r="EM303" i="5"/>
  <c r="EL303" i="5"/>
  <c r="EK303" i="5"/>
  <c r="EJ303" i="5"/>
  <c r="EH303" i="5"/>
  <c r="EG303" i="5"/>
  <c r="EF303" i="5"/>
  <c r="EE303" i="5"/>
  <c r="ED303" i="5"/>
  <c r="ET302" i="5"/>
  <c r="ES302" i="5"/>
  <c r="ER302" i="5"/>
  <c r="EQ302" i="5"/>
  <c r="EP302" i="5"/>
  <c r="EN302" i="5"/>
  <c r="EM302" i="5"/>
  <c r="EL302" i="5"/>
  <c r="EK302" i="5"/>
  <c r="EJ302" i="5"/>
  <c r="EH302" i="5"/>
  <c r="EG302" i="5"/>
  <c r="EF302" i="5"/>
  <c r="EE302" i="5"/>
  <c r="ED302" i="5"/>
  <c r="ET301" i="5"/>
  <c r="ES301" i="5"/>
  <c r="ER301" i="5"/>
  <c r="EQ301" i="5"/>
  <c r="EP301" i="5"/>
  <c r="EN301" i="5"/>
  <c r="EM301" i="5"/>
  <c r="EL301" i="5"/>
  <c r="EK301" i="5"/>
  <c r="EJ301" i="5"/>
  <c r="EH301" i="5"/>
  <c r="EG301" i="5"/>
  <c r="EF301" i="5"/>
  <c r="EE301" i="5"/>
  <c r="ED301" i="5"/>
  <c r="ET300" i="5"/>
  <c r="ES300" i="5"/>
  <c r="ER300" i="5"/>
  <c r="EQ300" i="5"/>
  <c r="EP300" i="5"/>
  <c r="EN300" i="5"/>
  <c r="EM300" i="5"/>
  <c r="EL300" i="5"/>
  <c r="EK300" i="5"/>
  <c r="EJ300" i="5"/>
  <c r="EH300" i="5"/>
  <c r="EG300" i="5"/>
  <c r="EF300" i="5"/>
  <c r="EE300" i="5"/>
  <c r="ED300" i="5"/>
  <c r="ET299" i="5"/>
  <c r="ES299" i="5"/>
  <c r="ER299" i="5"/>
  <c r="EQ299" i="5"/>
  <c r="EP299" i="5"/>
  <c r="EN299" i="5"/>
  <c r="EM299" i="5"/>
  <c r="EL299" i="5"/>
  <c r="EK299" i="5"/>
  <c r="EJ299" i="5"/>
  <c r="EH299" i="5"/>
  <c r="EG299" i="5"/>
  <c r="EF299" i="5"/>
  <c r="EE299" i="5"/>
  <c r="ED299" i="5"/>
  <c r="ET298" i="5"/>
  <c r="ES298" i="5"/>
  <c r="ER298" i="5"/>
  <c r="EQ298" i="5"/>
  <c r="EP298" i="5"/>
  <c r="EN298" i="5"/>
  <c r="EM298" i="5"/>
  <c r="EL298" i="5"/>
  <c r="EK298" i="5"/>
  <c r="EJ298" i="5"/>
  <c r="EH298" i="5"/>
  <c r="EG298" i="5"/>
  <c r="EF298" i="5"/>
  <c r="EE298" i="5"/>
  <c r="ED298" i="5"/>
  <c r="ET297" i="5"/>
  <c r="ES297" i="5"/>
  <c r="ER297" i="5"/>
  <c r="EQ297" i="5"/>
  <c r="EP297" i="5"/>
  <c r="EN297" i="5"/>
  <c r="EM297" i="5"/>
  <c r="EL297" i="5"/>
  <c r="EK297" i="5"/>
  <c r="EJ297" i="5"/>
  <c r="EH297" i="5"/>
  <c r="EG297" i="5"/>
  <c r="EF297" i="5"/>
  <c r="EE297" i="5"/>
  <c r="ED297" i="5"/>
  <c r="ET296" i="5"/>
  <c r="ES296" i="5"/>
  <c r="ER296" i="5"/>
  <c r="EQ296" i="5"/>
  <c r="EP296" i="5"/>
  <c r="EN296" i="5"/>
  <c r="EM296" i="5"/>
  <c r="EL296" i="5"/>
  <c r="EK296" i="5"/>
  <c r="EJ296" i="5"/>
  <c r="EH296" i="5"/>
  <c r="EG296" i="5"/>
  <c r="EF296" i="5"/>
  <c r="EE296" i="5"/>
  <c r="ED296" i="5"/>
  <c r="ET295" i="5"/>
  <c r="ES295" i="5"/>
  <c r="ER295" i="5"/>
  <c r="EQ295" i="5"/>
  <c r="EP295" i="5"/>
  <c r="EN295" i="5"/>
  <c r="EM295" i="5"/>
  <c r="EL295" i="5"/>
  <c r="EK295" i="5"/>
  <c r="EJ295" i="5"/>
  <c r="EH295" i="5"/>
  <c r="EG295" i="5"/>
  <c r="EF295" i="5"/>
  <c r="EE295" i="5"/>
  <c r="ED295" i="5"/>
  <c r="ET294" i="5"/>
  <c r="ES294" i="5"/>
  <c r="ER294" i="5"/>
  <c r="EQ294" i="5"/>
  <c r="EP294" i="5"/>
  <c r="EN294" i="5"/>
  <c r="EM294" i="5"/>
  <c r="EL294" i="5"/>
  <c r="EK294" i="5"/>
  <c r="EJ294" i="5"/>
  <c r="EH294" i="5"/>
  <c r="EG294" i="5"/>
  <c r="EF294" i="5"/>
  <c r="EE294" i="5"/>
  <c r="ED294" i="5"/>
  <c r="ET293" i="5"/>
  <c r="ES293" i="5"/>
  <c r="ER293" i="5"/>
  <c r="EQ293" i="5"/>
  <c r="EP293" i="5"/>
  <c r="EN293" i="5"/>
  <c r="EM293" i="5"/>
  <c r="EL293" i="5"/>
  <c r="EK293" i="5"/>
  <c r="EJ293" i="5"/>
  <c r="EH293" i="5"/>
  <c r="EG293" i="5"/>
  <c r="EF293" i="5"/>
  <c r="EE293" i="5"/>
  <c r="ED293" i="5"/>
  <c r="ET292" i="5"/>
  <c r="ES292" i="5"/>
  <c r="ER292" i="5"/>
  <c r="EQ292" i="5"/>
  <c r="EP292" i="5"/>
  <c r="EN292" i="5"/>
  <c r="EM292" i="5"/>
  <c r="EL292" i="5"/>
  <c r="EK292" i="5"/>
  <c r="EJ292" i="5"/>
  <c r="EH292" i="5"/>
  <c r="EG292" i="5"/>
  <c r="EF292" i="5"/>
  <c r="EE292" i="5"/>
  <c r="ED292" i="5"/>
  <c r="ET291" i="5"/>
  <c r="ES291" i="5"/>
  <c r="ER291" i="5"/>
  <c r="EQ291" i="5"/>
  <c r="EP291" i="5"/>
  <c r="EN291" i="5"/>
  <c r="EM291" i="5"/>
  <c r="EL291" i="5"/>
  <c r="EK291" i="5"/>
  <c r="EJ291" i="5"/>
  <c r="EH291" i="5"/>
  <c r="EG291" i="5"/>
  <c r="EF291" i="5"/>
  <c r="EE291" i="5"/>
  <c r="ED291" i="5"/>
  <c r="ET290" i="5"/>
  <c r="ES290" i="5"/>
  <c r="ER290" i="5"/>
  <c r="EQ290" i="5"/>
  <c r="EP290" i="5"/>
  <c r="EN290" i="5"/>
  <c r="EM290" i="5"/>
  <c r="EL290" i="5"/>
  <c r="EK290" i="5"/>
  <c r="EJ290" i="5"/>
  <c r="EH290" i="5"/>
  <c r="EG290" i="5"/>
  <c r="EF290" i="5"/>
  <c r="EE290" i="5"/>
  <c r="ED290" i="5"/>
  <c r="ET289" i="5"/>
  <c r="ES289" i="5"/>
  <c r="ER289" i="5"/>
  <c r="EQ289" i="5"/>
  <c r="EP289" i="5"/>
  <c r="EN289" i="5"/>
  <c r="EM289" i="5"/>
  <c r="EL289" i="5"/>
  <c r="EK289" i="5"/>
  <c r="EJ289" i="5"/>
  <c r="EH289" i="5"/>
  <c r="EG289" i="5"/>
  <c r="EF289" i="5"/>
  <c r="EE289" i="5"/>
  <c r="ED289" i="5"/>
  <c r="ET288" i="5"/>
  <c r="ES288" i="5"/>
  <c r="ER288" i="5"/>
  <c r="EQ288" i="5"/>
  <c r="EP288" i="5"/>
  <c r="EN288" i="5"/>
  <c r="EM288" i="5"/>
  <c r="EL288" i="5"/>
  <c r="EK288" i="5"/>
  <c r="EJ288" i="5"/>
  <c r="EH288" i="5"/>
  <c r="EG288" i="5"/>
  <c r="EF288" i="5"/>
  <c r="EE288" i="5"/>
  <c r="ED288" i="5"/>
  <c r="ET287" i="5"/>
  <c r="ES287" i="5"/>
  <c r="ER287" i="5"/>
  <c r="EQ287" i="5"/>
  <c r="EP287" i="5"/>
  <c r="EN287" i="5"/>
  <c r="EM287" i="5"/>
  <c r="EL287" i="5"/>
  <c r="EK287" i="5"/>
  <c r="EJ287" i="5"/>
  <c r="EH287" i="5"/>
  <c r="EG287" i="5"/>
  <c r="EF287" i="5"/>
  <c r="EE287" i="5"/>
  <c r="ED287" i="5"/>
  <c r="ET286" i="5"/>
  <c r="ES286" i="5"/>
  <c r="ER286" i="5"/>
  <c r="EQ286" i="5"/>
  <c r="EP286" i="5"/>
  <c r="EN286" i="5"/>
  <c r="EM286" i="5"/>
  <c r="EL286" i="5"/>
  <c r="EK286" i="5"/>
  <c r="EJ286" i="5"/>
  <c r="EH286" i="5"/>
  <c r="EG286" i="5"/>
  <c r="EF286" i="5"/>
  <c r="EE286" i="5"/>
  <c r="ED286" i="5"/>
  <c r="ET285" i="5"/>
  <c r="ES285" i="5"/>
  <c r="ER285" i="5"/>
  <c r="EQ285" i="5"/>
  <c r="EP285" i="5"/>
  <c r="EN285" i="5"/>
  <c r="EM285" i="5"/>
  <c r="EL285" i="5"/>
  <c r="EK285" i="5"/>
  <c r="EJ285" i="5"/>
  <c r="EH285" i="5"/>
  <c r="EG285" i="5"/>
  <c r="EF285" i="5"/>
  <c r="EE285" i="5"/>
  <c r="ED285" i="5"/>
  <c r="ET284" i="5"/>
  <c r="ES284" i="5"/>
  <c r="ER284" i="5"/>
  <c r="EQ284" i="5"/>
  <c r="EP284" i="5"/>
  <c r="EN284" i="5"/>
  <c r="EM284" i="5"/>
  <c r="EL284" i="5"/>
  <c r="EK284" i="5"/>
  <c r="EJ284" i="5"/>
  <c r="EH284" i="5"/>
  <c r="EG284" i="5"/>
  <c r="EF284" i="5"/>
  <c r="EE284" i="5"/>
  <c r="ED284" i="5"/>
  <c r="ET283" i="5"/>
  <c r="ES283" i="5"/>
  <c r="ER283" i="5"/>
  <c r="EQ283" i="5"/>
  <c r="EP283" i="5"/>
  <c r="EN283" i="5"/>
  <c r="EM283" i="5"/>
  <c r="EL283" i="5"/>
  <c r="EK283" i="5"/>
  <c r="EJ283" i="5"/>
  <c r="EH283" i="5"/>
  <c r="EG283" i="5"/>
  <c r="EF283" i="5"/>
  <c r="EE283" i="5"/>
  <c r="ED283" i="5"/>
  <c r="ET282" i="5"/>
  <c r="ES282" i="5"/>
  <c r="ER282" i="5"/>
  <c r="EQ282" i="5"/>
  <c r="EP282" i="5"/>
  <c r="EN282" i="5"/>
  <c r="EM282" i="5"/>
  <c r="EL282" i="5"/>
  <c r="EK282" i="5"/>
  <c r="EJ282" i="5"/>
  <c r="EH282" i="5"/>
  <c r="EG282" i="5"/>
  <c r="EF282" i="5"/>
  <c r="EE282" i="5"/>
  <c r="ED282" i="5"/>
  <c r="ET281" i="5"/>
  <c r="ES281" i="5"/>
  <c r="ER281" i="5"/>
  <c r="EQ281" i="5"/>
  <c r="EP281" i="5"/>
  <c r="EN281" i="5"/>
  <c r="EM281" i="5"/>
  <c r="EL281" i="5"/>
  <c r="EK281" i="5"/>
  <c r="EJ281" i="5"/>
  <c r="EH281" i="5"/>
  <c r="EG281" i="5"/>
  <c r="EF281" i="5"/>
  <c r="EE281" i="5"/>
  <c r="ED281" i="5"/>
  <c r="ET280" i="5"/>
  <c r="ES280" i="5"/>
  <c r="ER280" i="5"/>
  <c r="EQ280" i="5"/>
  <c r="EP280" i="5"/>
  <c r="EN280" i="5"/>
  <c r="EM280" i="5"/>
  <c r="EL280" i="5"/>
  <c r="EK280" i="5"/>
  <c r="EJ280" i="5"/>
  <c r="EH280" i="5"/>
  <c r="EG280" i="5"/>
  <c r="EF280" i="5"/>
  <c r="EE280" i="5"/>
  <c r="ED280" i="5"/>
  <c r="ET279" i="5"/>
  <c r="ES279" i="5"/>
  <c r="ER279" i="5"/>
  <c r="EQ279" i="5"/>
  <c r="EP279" i="5"/>
  <c r="EN279" i="5"/>
  <c r="EM279" i="5"/>
  <c r="EL279" i="5"/>
  <c r="EK279" i="5"/>
  <c r="EJ279" i="5"/>
  <c r="EH279" i="5"/>
  <c r="EG279" i="5"/>
  <c r="EF279" i="5"/>
  <c r="EE279" i="5"/>
  <c r="ED279" i="5"/>
  <c r="ET278" i="5"/>
  <c r="ES278" i="5"/>
  <c r="ER278" i="5"/>
  <c r="EQ278" i="5"/>
  <c r="EP278" i="5"/>
  <c r="EN278" i="5"/>
  <c r="EM278" i="5"/>
  <c r="EL278" i="5"/>
  <c r="EK278" i="5"/>
  <c r="EJ278" i="5"/>
  <c r="EH278" i="5"/>
  <c r="EG278" i="5"/>
  <c r="EF278" i="5"/>
  <c r="EE278" i="5"/>
  <c r="ED278" i="5"/>
  <c r="ET277" i="5"/>
  <c r="ES277" i="5"/>
  <c r="ER277" i="5"/>
  <c r="EQ277" i="5"/>
  <c r="EP277" i="5"/>
  <c r="EN277" i="5"/>
  <c r="EM277" i="5"/>
  <c r="EL277" i="5"/>
  <c r="EK277" i="5"/>
  <c r="EJ277" i="5"/>
  <c r="EH277" i="5"/>
  <c r="EG277" i="5"/>
  <c r="EF277" i="5"/>
  <c r="EE277" i="5"/>
  <c r="ED277" i="5"/>
  <c r="ET276" i="5"/>
  <c r="ES276" i="5"/>
  <c r="ER276" i="5"/>
  <c r="EQ276" i="5"/>
  <c r="EP276" i="5"/>
  <c r="EN276" i="5"/>
  <c r="EM276" i="5"/>
  <c r="EL276" i="5"/>
  <c r="EK276" i="5"/>
  <c r="EJ276" i="5"/>
  <c r="EH276" i="5"/>
  <c r="EG276" i="5"/>
  <c r="EF276" i="5"/>
  <c r="EE276" i="5"/>
  <c r="ED276" i="5"/>
  <c r="ET275" i="5"/>
  <c r="ES275" i="5"/>
  <c r="ER275" i="5"/>
  <c r="EQ275" i="5"/>
  <c r="EP275" i="5"/>
  <c r="EN275" i="5"/>
  <c r="EM275" i="5"/>
  <c r="EL275" i="5"/>
  <c r="EK275" i="5"/>
  <c r="EJ275" i="5"/>
  <c r="EH275" i="5"/>
  <c r="EG275" i="5"/>
  <c r="EF275" i="5"/>
  <c r="EE275" i="5"/>
  <c r="ED275" i="5"/>
  <c r="ET274" i="5"/>
  <c r="ES274" i="5"/>
  <c r="ER274" i="5"/>
  <c r="EQ274" i="5"/>
  <c r="EP274" i="5"/>
  <c r="EN274" i="5"/>
  <c r="EM274" i="5"/>
  <c r="EL274" i="5"/>
  <c r="EK274" i="5"/>
  <c r="EJ274" i="5"/>
  <c r="EH274" i="5"/>
  <c r="EG274" i="5"/>
  <c r="EF274" i="5"/>
  <c r="EE274" i="5"/>
  <c r="ED274" i="5"/>
  <c r="ET273" i="5"/>
  <c r="ES273" i="5"/>
  <c r="ER273" i="5"/>
  <c r="EQ273" i="5"/>
  <c r="EP273" i="5"/>
  <c r="EN273" i="5"/>
  <c r="EM273" i="5"/>
  <c r="EL273" i="5"/>
  <c r="EK273" i="5"/>
  <c r="EJ273" i="5"/>
  <c r="EH273" i="5"/>
  <c r="EG273" i="5"/>
  <c r="EF273" i="5"/>
  <c r="EE273" i="5"/>
  <c r="ED273" i="5"/>
  <c r="ET272" i="5"/>
  <c r="ES272" i="5"/>
  <c r="ER272" i="5"/>
  <c r="EQ272" i="5"/>
  <c r="EP272" i="5"/>
  <c r="EN272" i="5"/>
  <c r="EM272" i="5"/>
  <c r="EL272" i="5"/>
  <c r="EK272" i="5"/>
  <c r="EJ272" i="5"/>
  <c r="EH272" i="5"/>
  <c r="EG272" i="5"/>
  <c r="EF272" i="5"/>
  <c r="EE272" i="5"/>
  <c r="ED272" i="5"/>
  <c r="ET271" i="5"/>
  <c r="ES271" i="5"/>
  <c r="ER271" i="5"/>
  <c r="EQ271" i="5"/>
  <c r="EP271" i="5"/>
  <c r="EN271" i="5"/>
  <c r="EM271" i="5"/>
  <c r="EL271" i="5"/>
  <c r="EK271" i="5"/>
  <c r="EJ271" i="5"/>
  <c r="EH271" i="5"/>
  <c r="EG271" i="5"/>
  <c r="EF271" i="5"/>
  <c r="EE271" i="5"/>
  <c r="ED271" i="5"/>
  <c r="ET270" i="5"/>
  <c r="ES270" i="5"/>
  <c r="ER270" i="5"/>
  <c r="EQ270" i="5"/>
  <c r="EP270" i="5"/>
  <c r="EN270" i="5"/>
  <c r="EM270" i="5"/>
  <c r="EL270" i="5"/>
  <c r="EK270" i="5"/>
  <c r="EJ270" i="5"/>
  <c r="EH270" i="5"/>
  <c r="EG270" i="5"/>
  <c r="EF270" i="5"/>
  <c r="EE270" i="5"/>
  <c r="ED270" i="5"/>
  <c r="ET269" i="5"/>
  <c r="ES269" i="5"/>
  <c r="ER269" i="5"/>
  <c r="EQ269" i="5"/>
  <c r="EP269" i="5"/>
  <c r="EN269" i="5"/>
  <c r="EM269" i="5"/>
  <c r="EL269" i="5"/>
  <c r="EK269" i="5"/>
  <c r="EJ269" i="5"/>
  <c r="EH269" i="5"/>
  <c r="EG269" i="5"/>
  <c r="EF269" i="5"/>
  <c r="EE269" i="5"/>
  <c r="ED269" i="5"/>
  <c r="ET268" i="5"/>
  <c r="ES268" i="5"/>
  <c r="ER268" i="5"/>
  <c r="EQ268" i="5"/>
  <c r="EP268" i="5"/>
  <c r="EN268" i="5"/>
  <c r="EM268" i="5"/>
  <c r="EL268" i="5"/>
  <c r="EK268" i="5"/>
  <c r="EJ268" i="5"/>
  <c r="EH268" i="5"/>
  <c r="EG268" i="5"/>
  <c r="EF268" i="5"/>
  <c r="EE268" i="5"/>
  <c r="ED268" i="5"/>
  <c r="ET267" i="5"/>
  <c r="ES267" i="5"/>
  <c r="ER267" i="5"/>
  <c r="EQ267" i="5"/>
  <c r="EP267" i="5"/>
  <c r="EN267" i="5"/>
  <c r="EM267" i="5"/>
  <c r="EL267" i="5"/>
  <c r="EK267" i="5"/>
  <c r="EJ267" i="5"/>
  <c r="EH267" i="5"/>
  <c r="EG267" i="5"/>
  <c r="EF267" i="5"/>
  <c r="EE267" i="5"/>
  <c r="ED267" i="5"/>
  <c r="ET266" i="5"/>
  <c r="ES266" i="5"/>
  <c r="ER266" i="5"/>
  <c r="EQ266" i="5"/>
  <c r="EP266" i="5"/>
  <c r="EN266" i="5"/>
  <c r="EM266" i="5"/>
  <c r="EL266" i="5"/>
  <c r="EK266" i="5"/>
  <c r="EJ266" i="5"/>
  <c r="EH266" i="5"/>
  <c r="EG266" i="5"/>
  <c r="EF266" i="5"/>
  <c r="EE266" i="5"/>
  <c r="ED266" i="5"/>
  <c r="ET265" i="5"/>
  <c r="ES265" i="5"/>
  <c r="ER265" i="5"/>
  <c r="EQ265" i="5"/>
  <c r="EP265" i="5"/>
  <c r="EN265" i="5"/>
  <c r="EM265" i="5"/>
  <c r="EL265" i="5"/>
  <c r="EK265" i="5"/>
  <c r="EJ265" i="5"/>
  <c r="EH265" i="5"/>
  <c r="EG265" i="5"/>
  <c r="EF265" i="5"/>
  <c r="EE265" i="5"/>
  <c r="ED265" i="5"/>
  <c r="ET264" i="5"/>
  <c r="ES264" i="5"/>
  <c r="ER264" i="5"/>
  <c r="EQ264" i="5"/>
  <c r="EP264" i="5"/>
  <c r="EN264" i="5"/>
  <c r="EM264" i="5"/>
  <c r="EL264" i="5"/>
  <c r="EK264" i="5"/>
  <c r="EJ264" i="5"/>
  <c r="EH264" i="5"/>
  <c r="EG264" i="5"/>
  <c r="EF264" i="5"/>
  <c r="EE264" i="5"/>
  <c r="ED264" i="5"/>
  <c r="ET263" i="5"/>
  <c r="ES263" i="5"/>
  <c r="ER263" i="5"/>
  <c r="EQ263" i="5"/>
  <c r="EP263" i="5"/>
  <c r="EN263" i="5"/>
  <c r="EM263" i="5"/>
  <c r="EL263" i="5"/>
  <c r="EK263" i="5"/>
  <c r="EJ263" i="5"/>
  <c r="EH263" i="5"/>
  <c r="EG263" i="5"/>
  <c r="EF263" i="5"/>
  <c r="EE263" i="5"/>
  <c r="ED263" i="5"/>
  <c r="ET262" i="5"/>
  <c r="ES262" i="5"/>
  <c r="ER262" i="5"/>
  <c r="EQ262" i="5"/>
  <c r="EP262" i="5"/>
  <c r="EN262" i="5"/>
  <c r="EM262" i="5"/>
  <c r="EL262" i="5"/>
  <c r="EK262" i="5"/>
  <c r="EJ262" i="5"/>
  <c r="EH262" i="5"/>
  <c r="EG262" i="5"/>
  <c r="EF262" i="5"/>
  <c r="EE262" i="5"/>
  <c r="ED262" i="5"/>
  <c r="ET261" i="5"/>
  <c r="ES261" i="5"/>
  <c r="ER261" i="5"/>
  <c r="EQ261" i="5"/>
  <c r="EP261" i="5"/>
  <c r="EN261" i="5"/>
  <c r="EM261" i="5"/>
  <c r="EL261" i="5"/>
  <c r="EK261" i="5"/>
  <c r="EJ261" i="5"/>
  <c r="EH261" i="5"/>
  <c r="EG261" i="5"/>
  <c r="EF261" i="5"/>
  <c r="EE261" i="5"/>
  <c r="ED261" i="5"/>
  <c r="ET260" i="5"/>
  <c r="ES260" i="5"/>
  <c r="ER260" i="5"/>
  <c r="EQ260" i="5"/>
  <c r="EP260" i="5"/>
  <c r="EN260" i="5"/>
  <c r="EM260" i="5"/>
  <c r="EL260" i="5"/>
  <c r="EK260" i="5"/>
  <c r="EJ260" i="5"/>
  <c r="EH260" i="5"/>
  <c r="EG260" i="5"/>
  <c r="EF260" i="5"/>
  <c r="EE260" i="5"/>
  <c r="ED260" i="5"/>
  <c r="ET259" i="5"/>
  <c r="ES259" i="5"/>
  <c r="ER259" i="5"/>
  <c r="EQ259" i="5"/>
  <c r="EP259" i="5"/>
  <c r="EN259" i="5"/>
  <c r="EM259" i="5"/>
  <c r="EL259" i="5"/>
  <c r="EK259" i="5"/>
  <c r="EJ259" i="5"/>
  <c r="EH259" i="5"/>
  <c r="EG259" i="5"/>
  <c r="EF259" i="5"/>
  <c r="EE259" i="5"/>
  <c r="ED259" i="5"/>
  <c r="ET258" i="5"/>
  <c r="ES258" i="5"/>
  <c r="ER258" i="5"/>
  <c r="EQ258" i="5"/>
  <c r="EP258" i="5"/>
  <c r="EN258" i="5"/>
  <c r="EM258" i="5"/>
  <c r="EL258" i="5"/>
  <c r="EK258" i="5"/>
  <c r="EJ258" i="5"/>
  <c r="EH258" i="5"/>
  <c r="EG258" i="5"/>
  <c r="EF258" i="5"/>
  <c r="EE258" i="5"/>
  <c r="ED258" i="5"/>
  <c r="ET257" i="5"/>
  <c r="ES257" i="5"/>
  <c r="ER257" i="5"/>
  <c r="EQ257" i="5"/>
  <c r="EP257" i="5"/>
  <c r="EN257" i="5"/>
  <c r="EM257" i="5"/>
  <c r="EL257" i="5"/>
  <c r="EK257" i="5"/>
  <c r="EJ257" i="5"/>
  <c r="EH257" i="5"/>
  <c r="EG257" i="5"/>
  <c r="EF257" i="5"/>
  <c r="EE257" i="5"/>
  <c r="ED257" i="5"/>
  <c r="ET256" i="5"/>
  <c r="ES256" i="5"/>
  <c r="ER256" i="5"/>
  <c r="EQ256" i="5"/>
  <c r="EP256" i="5"/>
  <c r="EN256" i="5"/>
  <c r="EM256" i="5"/>
  <c r="EL256" i="5"/>
  <c r="EK256" i="5"/>
  <c r="EJ256" i="5"/>
  <c r="EH256" i="5"/>
  <c r="EG256" i="5"/>
  <c r="EF256" i="5"/>
  <c r="EE256" i="5"/>
  <c r="ED256" i="5"/>
  <c r="ET255" i="5"/>
  <c r="ES255" i="5"/>
  <c r="ER255" i="5"/>
  <c r="EQ255" i="5"/>
  <c r="EP255" i="5"/>
  <c r="EN255" i="5"/>
  <c r="EM255" i="5"/>
  <c r="EL255" i="5"/>
  <c r="EK255" i="5"/>
  <c r="EJ255" i="5"/>
  <c r="EH255" i="5"/>
  <c r="EG255" i="5"/>
  <c r="EF255" i="5"/>
  <c r="EE255" i="5"/>
  <c r="ED255" i="5"/>
  <c r="ET254" i="5"/>
  <c r="ES254" i="5"/>
  <c r="ER254" i="5"/>
  <c r="EQ254" i="5"/>
  <c r="EP254" i="5"/>
  <c r="EN254" i="5"/>
  <c r="EM254" i="5"/>
  <c r="EL254" i="5"/>
  <c r="EK254" i="5"/>
  <c r="EJ254" i="5"/>
  <c r="EH254" i="5"/>
  <c r="EG254" i="5"/>
  <c r="EF254" i="5"/>
  <c r="EE254" i="5"/>
  <c r="ED254" i="5"/>
  <c r="ET253" i="5"/>
  <c r="ES253" i="5"/>
  <c r="ER253" i="5"/>
  <c r="EQ253" i="5"/>
  <c r="EP253" i="5"/>
  <c r="EN253" i="5"/>
  <c r="EM253" i="5"/>
  <c r="EL253" i="5"/>
  <c r="EK253" i="5"/>
  <c r="EJ253" i="5"/>
  <c r="EH253" i="5"/>
  <c r="EG253" i="5"/>
  <c r="EF253" i="5"/>
  <c r="EE253" i="5"/>
  <c r="ED253" i="5"/>
  <c r="ET252" i="5"/>
  <c r="ES252" i="5"/>
  <c r="ER252" i="5"/>
  <c r="EQ252" i="5"/>
  <c r="EP252" i="5"/>
  <c r="EN252" i="5"/>
  <c r="EM252" i="5"/>
  <c r="EL252" i="5"/>
  <c r="EK252" i="5"/>
  <c r="EJ252" i="5"/>
  <c r="EH252" i="5"/>
  <c r="EG252" i="5"/>
  <c r="EF252" i="5"/>
  <c r="EE252" i="5"/>
  <c r="ED252" i="5"/>
  <c r="ET251" i="5"/>
  <c r="ES251" i="5"/>
  <c r="ER251" i="5"/>
  <c r="EQ251" i="5"/>
  <c r="EP251" i="5"/>
  <c r="EN251" i="5"/>
  <c r="EM251" i="5"/>
  <c r="EL251" i="5"/>
  <c r="EK251" i="5"/>
  <c r="EJ251" i="5"/>
  <c r="EH251" i="5"/>
  <c r="EG251" i="5"/>
  <c r="EF251" i="5"/>
  <c r="EE251" i="5"/>
  <c r="ED251" i="5"/>
  <c r="ET250" i="5"/>
  <c r="ES250" i="5"/>
  <c r="ER250" i="5"/>
  <c r="EQ250" i="5"/>
  <c r="EP250" i="5"/>
  <c r="EN250" i="5"/>
  <c r="EM250" i="5"/>
  <c r="EL250" i="5"/>
  <c r="EK250" i="5"/>
  <c r="EJ250" i="5"/>
  <c r="EH250" i="5"/>
  <c r="EG250" i="5"/>
  <c r="EF250" i="5"/>
  <c r="EE250" i="5"/>
  <c r="ED250" i="5"/>
  <c r="ET249" i="5"/>
  <c r="ES249" i="5"/>
  <c r="ER249" i="5"/>
  <c r="EQ249" i="5"/>
  <c r="EP249" i="5"/>
  <c r="EN249" i="5"/>
  <c r="EM249" i="5"/>
  <c r="EL249" i="5"/>
  <c r="EK249" i="5"/>
  <c r="EJ249" i="5"/>
  <c r="EH249" i="5"/>
  <c r="EG249" i="5"/>
  <c r="EF249" i="5"/>
  <c r="EE249" i="5"/>
  <c r="ED249" i="5"/>
  <c r="ET248" i="5"/>
  <c r="ES248" i="5"/>
  <c r="ER248" i="5"/>
  <c r="EQ248" i="5"/>
  <c r="EP248" i="5"/>
  <c r="EN248" i="5"/>
  <c r="EM248" i="5"/>
  <c r="EL248" i="5"/>
  <c r="EK248" i="5"/>
  <c r="EJ248" i="5"/>
  <c r="EH248" i="5"/>
  <c r="EG248" i="5"/>
  <c r="EF248" i="5"/>
  <c r="EE248" i="5"/>
  <c r="ED248" i="5"/>
  <c r="ET247" i="5"/>
  <c r="ES247" i="5"/>
  <c r="ER247" i="5"/>
  <c r="EQ247" i="5"/>
  <c r="EP247" i="5"/>
  <c r="EN247" i="5"/>
  <c r="EM247" i="5"/>
  <c r="EL247" i="5"/>
  <c r="EK247" i="5"/>
  <c r="EJ247" i="5"/>
  <c r="EH247" i="5"/>
  <c r="EG247" i="5"/>
  <c r="EF247" i="5"/>
  <c r="EE247" i="5"/>
  <c r="ED247" i="5"/>
  <c r="ET246" i="5"/>
  <c r="ES246" i="5"/>
  <c r="ER246" i="5"/>
  <c r="EQ246" i="5"/>
  <c r="EP246" i="5"/>
  <c r="EN246" i="5"/>
  <c r="EM246" i="5"/>
  <c r="EL246" i="5"/>
  <c r="EK246" i="5"/>
  <c r="EJ246" i="5"/>
  <c r="EH246" i="5"/>
  <c r="EG246" i="5"/>
  <c r="EF246" i="5"/>
  <c r="EE246" i="5"/>
  <c r="ED246" i="5"/>
  <c r="ET245" i="5"/>
  <c r="ES245" i="5"/>
  <c r="ER245" i="5"/>
  <c r="EQ245" i="5"/>
  <c r="EP245" i="5"/>
  <c r="EN245" i="5"/>
  <c r="EM245" i="5"/>
  <c r="EL245" i="5"/>
  <c r="EK245" i="5"/>
  <c r="EJ245" i="5"/>
  <c r="EH245" i="5"/>
  <c r="EG245" i="5"/>
  <c r="EF245" i="5"/>
  <c r="EE245" i="5"/>
  <c r="ED245" i="5"/>
  <c r="ET244" i="5"/>
  <c r="ES244" i="5"/>
  <c r="ER244" i="5"/>
  <c r="EQ244" i="5"/>
  <c r="EP244" i="5"/>
  <c r="EN244" i="5"/>
  <c r="EM244" i="5"/>
  <c r="EL244" i="5"/>
  <c r="EK244" i="5"/>
  <c r="EJ244" i="5"/>
  <c r="EH244" i="5"/>
  <c r="EG244" i="5"/>
  <c r="EF244" i="5"/>
  <c r="EE244" i="5"/>
  <c r="ED244" i="5"/>
  <c r="ET243" i="5"/>
  <c r="ES243" i="5"/>
  <c r="ER243" i="5"/>
  <c r="EQ243" i="5"/>
  <c r="EP243" i="5"/>
  <c r="EN243" i="5"/>
  <c r="EM243" i="5"/>
  <c r="EL243" i="5"/>
  <c r="EK243" i="5"/>
  <c r="EJ243" i="5"/>
  <c r="EH243" i="5"/>
  <c r="EG243" i="5"/>
  <c r="EF243" i="5"/>
  <c r="EE243" i="5"/>
  <c r="ED243" i="5"/>
  <c r="ET242" i="5"/>
  <c r="ES242" i="5"/>
  <c r="ER242" i="5"/>
  <c r="EQ242" i="5"/>
  <c r="EP242" i="5"/>
  <c r="EN242" i="5"/>
  <c r="EM242" i="5"/>
  <c r="EL242" i="5"/>
  <c r="EK242" i="5"/>
  <c r="EJ242" i="5"/>
  <c r="EH242" i="5"/>
  <c r="EG242" i="5"/>
  <c r="EF242" i="5"/>
  <c r="EE242" i="5"/>
  <c r="ED242" i="5"/>
  <c r="ET241" i="5"/>
  <c r="ES241" i="5"/>
  <c r="ER241" i="5"/>
  <c r="EQ241" i="5"/>
  <c r="EP241" i="5"/>
  <c r="EN241" i="5"/>
  <c r="EM241" i="5"/>
  <c r="EL241" i="5"/>
  <c r="EK241" i="5"/>
  <c r="EJ241" i="5"/>
  <c r="EH241" i="5"/>
  <c r="EG241" i="5"/>
  <c r="EF241" i="5"/>
  <c r="EE241" i="5"/>
  <c r="ED241" i="5"/>
  <c r="ET240" i="5"/>
  <c r="ES240" i="5"/>
  <c r="ER240" i="5"/>
  <c r="EQ240" i="5"/>
  <c r="EP240" i="5"/>
  <c r="EN240" i="5"/>
  <c r="EM240" i="5"/>
  <c r="EL240" i="5"/>
  <c r="EK240" i="5"/>
  <c r="EJ240" i="5"/>
  <c r="EH240" i="5"/>
  <c r="EG240" i="5"/>
  <c r="EF240" i="5"/>
  <c r="EE240" i="5"/>
  <c r="ED240" i="5"/>
  <c r="ET239" i="5"/>
  <c r="ES239" i="5"/>
  <c r="ER239" i="5"/>
  <c r="EQ239" i="5"/>
  <c r="EP239" i="5"/>
  <c r="EN239" i="5"/>
  <c r="EM239" i="5"/>
  <c r="EL239" i="5"/>
  <c r="EK239" i="5"/>
  <c r="EJ239" i="5"/>
  <c r="EH239" i="5"/>
  <c r="EG239" i="5"/>
  <c r="EF239" i="5"/>
  <c r="EE239" i="5"/>
  <c r="ED239" i="5"/>
  <c r="ET238" i="5"/>
  <c r="ES238" i="5"/>
  <c r="ER238" i="5"/>
  <c r="EQ238" i="5"/>
  <c r="EP238" i="5"/>
  <c r="EN238" i="5"/>
  <c r="EM238" i="5"/>
  <c r="EL238" i="5"/>
  <c r="EK238" i="5"/>
  <c r="EJ238" i="5"/>
  <c r="EH238" i="5"/>
  <c r="EG238" i="5"/>
  <c r="EF238" i="5"/>
  <c r="EE238" i="5"/>
  <c r="ED238" i="5"/>
  <c r="ET237" i="5"/>
  <c r="ES237" i="5"/>
  <c r="ER237" i="5"/>
  <c r="EQ237" i="5"/>
  <c r="EP237" i="5"/>
  <c r="EN237" i="5"/>
  <c r="EM237" i="5"/>
  <c r="EL237" i="5"/>
  <c r="EK237" i="5"/>
  <c r="EJ237" i="5"/>
  <c r="EH237" i="5"/>
  <c r="EG237" i="5"/>
  <c r="EF237" i="5"/>
  <c r="EE237" i="5"/>
  <c r="ED237" i="5"/>
  <c r="ET236" i="5"/>
  <c r="ES236" i="5"/>
  <c r="ER236" i="5"/>
  <c r="EQ236" i="5"/>
  <c r="EP236" i="5"/>
  <c r="EN236" i="5"/>
  <c r="EM236" i="5"/>
  <c r="EL236" i="5"/>
  <c r="EK236" i="5"/>
  <c r="EJ236" i="5"/>
  <c r="EH236" i="5"/>
  <c r="EG236" i="5"/>
  <c r="EF236" i="5"/>
  <c r="EE236" i="5"/>
  <c r="ED236" i="5"/>
  <c r="ET235" i="5"/>
  <c r="ES235" i="5"/>
  <c r="ER235" i="5"/>
  <c r="EQ235" i="5"/>
  <c r="EP235" i="5"/>
  <c r="EN235" i="5"/>
  <c r="EM235" i="5"/>
  <c r="EL235" i="5"/>
  <c r="EK235" i="5"/>
  <c r="EJ235" i="5"/>
  <c r="EH235" i="5"/>
  <c r="EG235" i="5"/>
  <c r="EF235" i="5"/>
  <c r="EE235" i="5"/>
  <c r="ED235" i="5"/>
  <c r="ET234" i="5"/>
  <c r="ES234" i="5"/>
  <c r="ER234" i="5"/>
  <c r="EQ234" i="5"/>
  <c r="EP234" i="5"/>
  <c r="EN234" i="5"/>
  <c r="EM234" i="5"/>
  <c r="EL234" i="5"/>
  <c r="EK234" i="5"/>
  <c r="EJ234" i="5"/>
  <c r="EH234" i="5"/>
  <c r="EG234" i="5"/>
  <c r="EF234" i="5"/>
  <c r="EE234" i="5"/>
  <c r="ED234" i="5"/>
  <c r="ET233" i="5"/>
  <c r="ES233" i="5"/>
  <c r="ER233" i="5"/>
  <c r="EQ233" i="5"/>
  <c r="EP233" i="5"/>
  <c r="EN233" i="5"/>
  <c r="EM233" i="5"/>
  <c r="EL233" i="5"/>
  <c r="EK233" i="5"/>
  <c r="EJ233" i="5"/>
  <c r="EH233" i="5"/>
  <c r="EG233" i="5"/>
  <c r="EF233" i="5"/>
  <c r="EE233" i="5"/>
  <c r="ED233" i="5"/>
  <c r="ET232" i="5"/>
  <c r="ES232" i="5"/>
  <c r="ER232" i="5"/>
  <c r="EQ232" i="5"/>
  <c r="EP232" i="5"/>
  <c r="EN232" i="5"/>
  <c r="EM232" i="5"/>
  <c r="EL232" i="5"/>
  <c r="EK232" i="5"/>
  <c r="EJ232" i="5"/>
  <c r="EH232" i="5"/>
  <c r="EG232" i="5"/>
  <c r="EF232" i="5"/>
  <c r="EE232" i="5"/>
  <c r="ED232" i="5"/>
  <c r="ET231" i="5"/>
  <c r="ES231" i="5"/>
  <c r="ER231" i="5"/>
  <c r="EQ231" i="5"/>
  <c r="EP231" i="5"/>
  <c r="EN231" i="5"/>
  <c r="EM231" i="5"/>
  <c r="EL231" i="5"/>
  <c r="EK231" i="5"/>
  <c r="EJ231" i="5"/>
  <c r="EH231" i="5"/>
  <c r="EG231" i="5"/>
  <c r="EF231" i="5"/>
  <c r="EE231" i="5"/>
  <c r="ED231" i="5"/>
  <c r="ET230" i="5"/>
  <c r="ES230" i="5"/>
  <c r="ER230" i="5"/>
  <c r="EQ230" i="5"/>
  <c r="EP230" i="5"/>
  <c r="EN230" i="5"/>
  <c r="EM230" i="5"/>
  <c r="EL230" i="5"/>
  <c r="EK230" i="5"/>
  <c r="EJ230" i="5"/>
  <c r="EH230" i="5"/>
  <c r="EG230" i="5"/>
  <c r="EF230" i="5"/>
  <c r="EE230" i="5"/>
  <c r="ED230" i="5"/>
  <c r="ET229" i="5"/>
  <c r="ES229" i="5"/>
  <c r="ER229" i="5"/>
  <c r="EQ229" i="5"/>
  <c r="EP229" i="5"/>
  <c r="EN229" i="5"/>
  <c r="EM229" i="5"/>
  <c r="EL229" i="5"/>
  <c r="EK229" i="5"/>
  <c r="EJ229" i="5"/>
  <c r="EH229" i="5"/>
  <c r="EG229" i="5"/>
  <c r="EF229" i="5"/>
  <c r="EE229" i="5"/>
  <c r="ED229" i="5"/>
  <c r="ET228" i="5"/>
  <c r="ES228" i="5"/>
  <c r="ER228" i="5"/>
  <c r="EQ228" i="5"/>
  <c r="EP228" i="5"/>
  <c r="EN228" i="5"/>
  <c r="EM228" i="5"/>
  <c r="EL228" i="5"/>
  <c r="EK228" i="5"/>
  <c r="EJ228" i="5"/>
  <c r="EH228" i="5"/>
  <c r="EG228" i="5"/>
  <c r="EF228" i="5"/>
  <c r="EE228" i="5"/>
  <c r="ED228" i="5"/>
  <c r="ET227" i="5"/>
  <c r="ES227" i="5"/>
  <c r="ER227" i="5"/>
  <c r="EQ227" i="5"/>
  <c r="EP227" i="5"/>
  <c r="EN227" i="5"/>
  <c r="EM227" i="5"/>
  <c r="EL227" i="5"/>
  <c r="EK227" i="5"/>
  <c r="EJ227" i="5"/>
  <c r="EH227" i="5"/>
  <c r="EG227" i="5"/>
  <c r="EF227" i="5"/>
  <c r="EE227" i="5"/>
  <c r="ED227" i="5"/>
  <c r="ET226" i="5"/>
  <c r="ES226" i="5"/>
  <c r="ER226" i="5"/>
  <c r="EQ226" i="5"/>
  <c r="EP226" i="5"/>
  <c r="EN226" i="5"/>
  <c r="EM226" i="5"/>
  <c r="EL226" i="5"/>
  <c r="EK226" i="5"/>
  <c r="EJ226" i="5"/>
  <c r="EH226" i="5"/>
  <c r="EG226" i="5"/>
  <c r="EF226" i="5"/>
  <c r="EE226" i="5"/>
  <c r="ED226" i="5"/>
  <c r="ET225" i="5"/>
  <c r="ES225" i="5"/>
  <c r="ER225" i="5"/>
  <c r="EQ225" i="5"/>
  <c r="EP225" i="5"/>
  <c r="EN225" i="5"/>
  <c r="EM225" i="5"/>
  <c r="EL225" i="5"/>
  <c r="EK225" i="5"/>
  <c r="EJ225" i="5"/>
  <c r="EH225" i="5"/>
  <c r="EG225" i="5"/>
  <c r="EF225" i="5"/>
  <c r="EE225" i="5"/>
  <c r="ED225" i="5"/>
  <c r="ET224" i="5"/>
  <c r="ES224" i="5"/>
  <c r="ER224" i="5"/>
  <c r="EQ224" i="5"/>
  <c r="EP224" i="5"/>
  <c r="EN224" i="5"/>
  <c r="EM224" i="5"/>
  <c r="EL224" i="5"/>
  <c r="EK224" i="5"/>
  <c r="EJ224" i="5"/>
  <c r="EH224" i="5"/>
  <c r="EG224" i="5"/>
  <c r="EF224" i="5"/>
  <c r="EE224" i="5"/>
  <c r="ED224" i="5"/>
  <c r="ET223" i="5"/>
  <c r="ES223" i="5"/>
  <c r="ER223" i="5"/>
  <c r="EQ223" i="5"/>
  <c r="EP223" i="5"/>
  <c r="EN223" i="5"/>
  <c r="EM223" i="5"/>
  <c r="EL223" i="5"/>
  <c r="EK223" i="5"/>
  <c r="EJ223" i="5"/>
  <c r="EH223" i="5"/>
  <c r="EG223" i="5"/>
  <c r="EF223" i="5"/>
  <c r="EE223" i="5"/>
  <c r="ED223" i="5"/>
  <c r="ET222" i="5"/>
  <c r="ES222" i="5"/>
  <c r="ER222" i="5"/>
  <c r="EQ222" i="5"/>
  <c r="EP222" i="5"/>
  <c r="EN222" i="5"/>
  <c r="EM222" i="5"/>
  <c r="EL222" i="5"/>
  <c r="EK222" i="5"/>
  <c r="EJ222" i="5"/>
  <c r="EH222" i="5"/>
  <c r="EG222" i="5"/>
  <c r="EF222" i="5"/>
  <c r="EE222" i="5"/>
  <c r="ED222" i="5"/>
  <c r="ET221" i="5"/>
  <c r="ES221" i="5"/>
  <c r="ER221" i="5"/>
  <c r="EQ221" i="5"/>
  <c r="EP221" i="5"/>
  <c r="EN221" i="5"/>
  <c r="EM221" i="5"/>
  <c r="EL221" i="5"/>
  <c r="EK221" i="5"/>
  <c r="EJ221" i="5"/>
  <c r="EH221" i="5"/>
  <c r="EG221" i="5"/>
  <c r="EF221" i="5"/>
  <c r="EE221" i="5"/>
  <c r="ED221" i="5"/>
  <c r="ET220" i="5"/>
  <c r="ES220" i="5"/>
  <c r="ER220" i="5"/>
  <c r="EQ220" i="5"/>
  <c r="EP220" i="5"/>
  <c r="EN220" i="5"/>
  <c r="EM220" i="5"/>
  <c r="EL220" i="5"/>
  <c r="EK220" i="5"/>
  <c r="EJ220" i="5"/>
  <c r="EH220" i="5"/>
  <c r="EG220" i="5"/>
  <c r="EF220" i="5"/>
  <c r="EE220" i="5"/>
  <c r="ED220" i="5"/>
  <c r="ET219" i="5"/>
  <c r="ES219" i="5"/>
  <c r="ER219" i="5"/>
  <c r="EQ219" i="5"/>
  <c r="EP219" i="5"/>
  <c r="EN219" i="5"/>
  <c r="EM219" i="5"/>
  <c r="EL219" i="5"/>
  <c r="EK219" i="5"/>
  <c r="EJ219" i="5"/>
  <c r="EH219" i="5"/>
  <c r="EG219" i="5"/>
  <c r="EF219" i="5"/>
  <c r="EE219" i="5"/>
  <c r="ED219" i="5"/>
  <c r="ET218" i="5"/>
  <c r="ES218" i="5"/>
  <c r="ER218" i="5"/>
  <c r="EQ218" i="5"/>
  <c r="EP218" i="5"/>
  <c r="EN218" i="5"/>
  <c r="EM218" i="5"/>
  <c r="EL218" i="5"/>
  <c r="EK218" i="5"/>
  <c r="EJ218" i="5"/>
  <c r="EH218" i="5"/>
  <c r="EG218" i="5"/>
  <c r="EF218" i="5"/>
  <c r="EE218" i="5"/>
  <c r="ED218" i="5"/>
  <c r="ET217" i="5"/>
  <c r="ES217" i="5"/>
  <c r="ER217" i="5"/>
  <c r="EQ217" i="5"/>
  <c r="EP217" i="5"/>
  <c r="EN217" i="5"/>
  <c r="EM217" i="5"/>
  <c r="EL217" i="5"/>
  <c r="EK217" i="5"/>
  <c r="EJ217" i="5"/>
  <c r="EH217" i="5"/>
  <c r="EG217" i="5"/>
  <c r="EF217" i="5"/>
  <c r="EE217" i="5"/>
  <c r="ED217" i="5"/>
  <c r="ET216" i="5"/>
  <c r="ES216" i="5"/>
  <c r="ER216" i="5"/>
  <c r="EQ216" i="5"/>
  <c r="EP216" i="5"/>
  <c r="EN216" i="5"/>
  <c r="EM216" i="5"/>
  <c r="EL216" i="5"/>
  <c r="EK216" i="5"/>
  <c r="EJ216" i="5"/>
  <c r="EH216" i="5"/>
  <c r="EG216" i="5"/>
  <c r="EF216" i="5"/>
  <c r="EE216" i="5"/>
  <c r="ED216" i="5"/>
  <c r="ET215" i="5"/>
  <c r="ES215" i="5"/>
  <c r="ER215" i="5"/>
  <c r="EQ215" i="5"/>
  <c r="EP215" i="5"/>
  <c r="EN215" i="5"/>
  <c r="EM215" i="5"/>
  <c r="EL215" i="5"/>
  <c r="EK215" i="5"/>
  <c r="EJ215" i="5"/>
  <c r="EH215" i="5"/>
  <c r="EG215" i="5"/>
  <c r="EF215" i="5"/>
  <c r="EE215" i="5"/>
  <c r="ED215" i="5"/>
  <c r="ET214" i="5"/>
  <c r="ES214" i="5"/>
  <c r="ER214" i="5"/>
  <c r="EQ214" i="5"/>
  <c r="EP214" i="5"/>
  <c r="EN214" i="5"/>
  <c r="EM214" i="5"/>
  <c r="EL214" i="5"/>
  <c r="EK214" i="5"/>
  <c r="EJ214" i="5"/>
  <c r="EH214" i="5"/>
  <c r="EG214" i="5"/>
  <c r="EF214" i="5"/>
  <c r="EE214" i="5"/>
  <c r="ED214" i="5"/>
  <c r="ET213" i="5"/>
  <c r="ES213" i="5"/>
  <c r="ER213" i="5"/>
  <c r="EQ213" i="5"/>
  <c r="EP213" i="5"/>
  <c r="EN213" i="5"/>
  <c r="EM213" i="5"/>
  <c r="EL213" i="5"/>
  <c r="EK213" i="5"/>
  <c r="EJ213" i="5"/>
  <c r="EH213" i="5"/>
  <c r="EG213" i="5"/>
  <c r="EF213" i="5"/>
  <c r="EE213" i="5"/>
  <c r="ED213" i="5"/>
  <c r="ET212" i="5"/>
  <c r="ES212" i="5"/>
  <c r="ER212" i="5"/>
  <c r="EQ212" i="5"/>
  <c r="EP212" i="5"/>
  <c r="EN212" i="5"/>
  <c r="EM212" i="5"/>
  <c r="EL212" i="5"/>
  <c r="EK212" i="5"/>
  <c r="EJ212" i="5"/>
  <c r="EH212" i="5"/>
  <c r="EG212" i="5"/>
  <c r="EF212" i="5"/>
  <c r="EE212" i="5"/>
  <c r="ED212" i="5"/>
  <c r="ET211" i="5"/>
  <c r="ES211" i="5"/>
  <c r="ER211" i="5"/>
  <c r="EQ211" i="5"/>
  <c r="EP211" i="5"/>
  <c r="EN211" i="5"/>
  <c r="EM211" i="5"/>
  <c r="EL211" i="5"/>
  <c r="EK211" i="5"/>
  <c r="EJ211" i="5"/>
  <c r="EH211" i="5"/>
  <c r="EG211" i="5"/>
  <c r="EF211" i="5"/>
  <c r="EE211" i="5"/>
  <c r="ED211" i="5"/>
  <c r="ET210" i="5"/>
  <c r="ES210" i="5"/>
  <c r="ER210" i="5"/>
  <c r="EQ210" i="5"/>
  <c r="EP210" i="5"/>
  <c r="EN210" i="5"/>
  <c r="EM210" i="5"/>
  <c r="EL210" i="5"/>
  <c r="EK210" i="5"/>
  <c r="EJ210" i="5"/>
  <c r="EH210" i="5"/>
  <c r="EG210" i="5"/>
  <c r="EF210" i="5"/>
  <c r="EE210" i="5"/>
  <c r="ED210" i="5"/>
  <c r="ET209" i="5"/>
  <c r="ES209" i="5"/>
  <c r="ER209" i="5"/>
  <c r="EQ209" i="5"/>
  <c r="EP209" i="5"/>
  <c r="EN209" i="5"/>
  <c r="EM209" i="5"/>
  <c r="EL209" i="5"/>
  <c r="EK209" i="5"/>
  <c r="EJ209" i="5"/>
  <c r="EH209" i="5"/>
  <c r="EG209" i="5"/>
  <c r="EF209" i="5"/>
  <c r="EE209" i="5"/>
  <c r="ED209" i="5"/>
  <c r="ET208" i="5"/>
  <c r="ES208" i="5"/>
  <c r="ER208" i="5"/>
  <c r="EQ208" i="5"/>
  <c r="EP208" i="5"/>
  <c r="EN208" i="5"/>
  <c r="EM208" i="5"/>
  <c r="EL208" i="5"/>
  <c r="EK208" i="5"/>
  <c r="EJ208" i="5"/>
  <c r="EH208" i="5"/>
  <c r="EG208" i="5"/>
  <c r="EF208" i="5"/>
  <c r="EE208" i="5"/>
  <c r="ED208" i="5"/>
  <c r="ET207" i="5"/>
  <c r="ES207" i="5"/>
  <c r="ER207" i="5"/>
  <c r="EQ207" i="5"/>
  <c r="EP207" i="5"/>
  <c r="EN207" i="5"/>
  <c r="EM207" i="5"/>
  <c r="EL207" i="5"/>
  <c r="EK207" i="5"/>
  <c r="EJ207" i="5"/>
  <c r="EH207" i="5"/>
  <c r="EG207" i="5"/>
  <c r="EF207" i="5"/>
  <c r="EE207" i="5"/>
  <c r="ED207" i="5"/>
  <c r="ET206" i="5"/>
  <c r="ES206" i="5"/>
  <c r="ER206" i="5"/>
  <c r="EQ206" i="5"/>
  <c r="EP206" i="5"/>
  <c r="EN206" i="5"/>
  <c r="EM206" i="5"/>
  <c r="EL206" i="5"/>
  <c r="EK206" i="5"/>
  <c r="EJ206" i="5"/>
  <c r="EH206" i="5"/>
  <c r="EG206" i="5"/>
  <c r="EF206" i="5"/>
  <c r="EE206" i="5"/>
  <c r="ED206" i="5"/>
  <c r="ET205" i="5"/>
  <c r="ES205" i="5"/>
  <c r="ER205" i="5"/>
  <c r="EQ205" i="5"/>
  <c r="EP205" i="5"/>
  <c r="EN205" i="5"/>
  <c r="EM205" i="5"/>
  <c r="EL205" i="5"/>
  <c r="EK205" i="5"/>
  <c r="EJ205" i="5"/>
  <c r="EH205" i="5"/>
  <c r="EG205" i="5"/>
  <c r="EF205" i="5"/>
  <c r="EE205" i="5"/>
  <c r="ED205" i="5"/>
  <c r="ET204" i="5"/>
  <c r="ES204" i="5"/>
  <c r="ER204" i="5"/>
  <c r="EQ204" i="5"/>
  <c r="EP204" i="5"/>
  <c r="EN204" i="5"/>
  <c r="EM204" i="5"/>
  <c r="EL204" i="5"/>
  <c r="EK204" i="5"/>
  <c r="EJ204" i="5"/>
  <c r="EH204" i="5"/>
  <c r="EG204" i="5"/>
  <c r="EF204" i="5"/>
  <c r="EE204" i="5"/>
  <c r="ED204" i="5"/>
  <c r="ET203" i="5"/>
  <c r="ES203" i="5"/>
  <c r="ER203" i="5"/>
  <c r="EQ203" i="5"/>
  <c r="EP203" i="5"/>
  <c r="EN203" i="5"/>
  <c r="EM203" i="5"/>
  <c r="EL203" i="5"/>
  <c r="EK203" i="5"/>
  <c r="EJ203" i="5"/>
  <c r="EH203" i="5"/>
  <c r="EG203" i="5"/>
  <c r="EF203" i="5"/>
  <c r="EE203" i="5"/>
  <c r="ED203" i="5"/>
  <c r="ET202" i="5"/>
  <c r="ES202" i="5"/>
  <c r="ER202" i="5"/>
  <c r="EQ202" i="5"/>
  <c r="EP202" i="5"/>
  <c r="EN202" i="5"/>
  <c r="EM202" i="5"/>
  <c r="EL202" i="5"/>
  <c r="EK202" i="5"/>
  <c r="EJ202" i="5"/>
  <c r="EH202" i="5"/>
  <c r="EG202" i="5"/>
  <c r="EF202" i="5"/>
  <c r="EE202" i="5"/>
  <c r="ED202" i="5"/>
  <c r="ET201" i="5"/>
  <c r="ES201" i="5"/>
  <c r="ER201" i="5"/>
  <c r="EQ201" i="5"/>
  <c r="EP201" i="5"/>
  <c r="EN201" i="5"/>
  <c r="EM201" i="5"/>
  <c r="EL201" i="5"/>
  <c r="EK201" i="5"/>
  <c r="EJ201" i="5"/>
  <c r="EH201" i="5"/>
  <c r="EG201" i="5"/>
  <c r="EF201" i="5"/>
  <c r="EE201" i="5"/>
  <c r="ED201" i="5"/>
  <c r="ET200" i="5"/>
  <c r="ES200" i="5"/>
  <c r="ER200" i="5"/>
  <c r="EQ200" i="5"/>
  <c r="EP200" i="5"/>
  <c r="EN200" i="5"/>
  <c r="EM200" i="5"/>
  <c r="EL200" i="5"/>
  <c r="EK200" i="5"/>
  <c r="EJ200" i="5"/>
  <c r="EH200" i="5"/>
  <c r="EG200" i="5"/>
  <c r="EF200" i="5"/>
  <c r="EE200" i="5"/>
  <c r="ED200" i="5"/>
  <c r="ET199" i="5"/>
  <c r="ES199" i="5"/>
  <c r="ER199" i="5"/>
  <c r="EQ199" i="5"/>
  <c r="EP199" i="5"/>
  <c r="EN199" i="5"/>
  <c r="EM199" i="5"/>
  <c r="EL199" i="5"/>
  <c r="EK199" i="5"/>
  <c r="EJ199" i="5"/>
  <c r="EH199" i="5"/>
  <c r="EG199" i="5"/>
  <c r="EF199" i="5"/>
  <c r="EE199" i="5"/>
  <c r="ED199" i="5"/>
  <c r="ET198" i="5"/>
  <c r="ES198" i="5"/>
  <c r="ER198" i="5"/>
  <c r="EQ198" i="5"/>
  <c r="EP198" i="5"/>
  <c r="EN198" i="5"/>
  <c r="EM198" i="5"/>
  <c r="EL198" i="5"/>
  <c r="EK198" i="5"/>
  <c r="EJ198" i="5"/>
  <c r="EH198" i="5"/>
  <c r="EG198" i="5"/>
  <c r="EF198" i="5"/>
  <c r="EE198" i="5"/>
  <c r="ED198" i="5"/>
  <c r="ET197" i="5"/>
  <c r="ES197" i="5"/>
  <c r="ER197" i="5"/>
  <c r="EQ197" i="5"/>
  <c r="EP197" i="5"/>
  <c r="EN197" i="5"/>
  <c r="EM197" i="5"/>
  <c r="EL197" i="5"/>
  <c r="EK197" i="5"/>
  <c r="EJ197" i="5"/>
  <c r="EH197" i="5"/>
  <c r="EG197" i="5"/>
  <c r="EF197" i="5"/>
  <c r="EE197" i="5"/>
  <c r="ED197" i="5"/>
  <c r="ET196" i="5"/>
  <c r="ES196" i="5"/>
  <c r="ER196" i="5"/>
  <c r="EQ196" i="5"/>
  <c r="EP196" i="5"/>
  <c r="EN196" i="5"/>
  <c r="EM196" i="5"/>
  <c r="EL196" i="5"/>
  <c r="EK196" i="5"/>
  <c r="EJ196" i="5"/>
  <c r="EH196" i="5"/>
  <c r="EG196" i="5"/>
  <c r="EF196" i="5"/>
  <c r="EE196" i="5"/>
  <c r="ED196" i="5"/>
  <c r="ET195" i="5"/>
  <c r="ES195" i="5"/>
  <c r="ER195" i="5"/>
  <c r="EQ195" i="5"/>
  <c r="EP195" i="5"/>
  <c r="EN195" i="5"/>
  <c r="EM195" i="5"/>
  <c r="EL195" i="5"/>
  <c r="EK195" i="5"/>
  <c r="EJ195" i="5"/>
  <c r="EH195" i="5"/>
  <c r="EG195" i="5"/>
  <c r="EF195" i="5"/>
  <c r="EE195" i="5"/>
  <c r="ED195" i="5"/>
  <c r="ET194" i="5"/>
  <c r="ES194" i="5"/>
  <c r="ER194" i="5"/>
  <c r="EQ194" i="5"/>
  <c r="EP194" i="5"/>
  <c r="EN194" i="5"/>
  <c r="EM194" i="5"/>
  <c r="EL194" i="5"/>
  <c r="EK194" i="5"/>
  <c r="EJ194" i="5"/>
  <c r="EH194" i="5"/>
  <c r="EG194" i="5"/>
  <c r="EF194" i="5"/>
  <c r="EE194" i="5"/>
  <c r="ED194" i="5"/>
  <c r="ET193" i="5"/>
  <c r="ES193" i="5"/>
  <c r="ER193" i="5"/>
  <c r="EQ193" i="5"/>
  <c r="EP193" i="5"/>
  <c r="EN193" i="5"/>
  <c r="EM193" i="5"/>
  <c r="EL193" i="5"/>
  <c r="EK193" i="5"/>
  <c r="EJ193" i="5"/>
  <c r="EH193" i="5"/>
  <c r="EG193" i="5"/>
  <c r="EF193" i="5"/>
  <c r="EE193" i="5"/>
  <c r="ED193" i="5"/>
  <c r="ET192" i="5"/>
  <c r="ES192" i="5"/>
  <c r="ER192" i="5"/>
  <c r="EQ192" i="5"/>
  <c r="EP192" i="5"/>
  <c r="EN192" i="5"/>
  <c r="EM192" i="5"/>
  <c r="EL192" i="5"/>
  <c r="EK192" i="5"/>
  <c r="EJ192" i="5"/>
  <c r="EH192" i="5"/>
  <c r="EG192" i="5"/>
  <c r="EF192" i="5"/>
  <c r="EE192" i="5"/>
  <c r="ED192" i="5"/>
  <c r="ET191" i="5"/>
  <c r="ES191" i="5"/>
  <c r="ER191" i="5"/>
  <c r="EQ191" i="5"/>
  <c r="EP191" i="5"/>
  <c r="EN191" i="5"/>
  <c r="EM191" i="5"/>
  <c r="EL191" i="5"/>
  <c r="EK191" i="5"/>
  <c r="EJ191" i="5"/>
  <c r="EH191" i="5"/>
  <c r="EG191" i="5"/>
  <c r="EF191" i="5"/>
  <c r="EE191" i="5"/>
  <c r="ED191" i="5"/>
  <c r="ET190" i="5"/>
  <c r="ES190" i="5"/>
  <c r="ER190" i="5"/>
  <c r="EQ190" i="5"/>
  <c r="EP190" i="5"/>
  <c r="EN190" i="5"/>
  <c r="EM190" i="5"/>
  <c r="EL190" i="5"/>
  <c r="EK190" i="5"/>
  <c r="EJ190" i="5"/>
  <c r="EH190" i="5"/>
  <c r="EG190" i="5"/>
  <c r="EF190" i="5"/>
  <c r="EE190" i="5"/>
  <c r="ED190" i="5"/>
  <c r="ET189" i="5"/>
  <c r="ES189" i="5"/>
  <c r="ER189" i="5"/>
  <c r="EQ189" i="5"/>
  <c r="EP189" i="5"/>
  <c r="EN189" i="5"/>
  <c r="EM189" i="5"/>
  <c r="EL189" i="5"/>
  <c r="EK189" i="5"/>
  <c r="EJ189" i="5"/>
  <c r="EH189" i="5"/>
  <c r="EG189" i="5"/>
  <c r="EF189" i="5"/>
  <c r="EE189" i="5"/>
  <c r="ED189" i="5"/>
  <c r="ET188" i="5"/>
  <c r="ES188" i="5"/>
  <c r="ER188" i="5"/>
  <c r="EQ188" i="5"/>
  <c r="EP188" i="5"/>
  <c r="EN188" i="5"/>
  <c r="EM188" i="5"/>
  <c r="EL188" i="5"/>
  <c r="EK188" i="5"/>
  <c r="EJ188" i="5"/>
  <c r="EH188" i="5"/>
  <c r="EG188" i="5"/>
  <c r="EF188" i="5"/>
  <c r="EE188" i="5"/>
  <c r="ED188" i="5"/>
  <c r="ET187" i="5"/>
  <c r="ES187" i="5"/>
  <c r="ER187" i="5"/>
  <c r="EQ187" i="5"/>
  <c r="EP187" i="5"/>
  <c r="EN187" i="5"/>
  <c r="EM187" i="5"/>
  <c r="EL187" i="5"/>
  <c r="EK187" i="5"/>
  <c r="EJ187" i="5"/>
  <c r="EH187" i="5"/>
  <c r="EG187" i="5"/>
  <c r="EF187" i="5"/>
  <c r="EE187" i="5"/>
  <c r="ED187" i="5"/>
  <c r="ET186" i="5"/>
  <c r="ES186" i="5"/>
  <c r="ER186" i="5"/>
  <c r="EQ186" i="5"/>
  <c r="EP186" i="5"/>
  <c r="EN186" i="5"/>
  <c r="EM186" i="5"/>
  <c r="EL186" i="5"/>
  <c r="EK186" i="5"/>
  <c r="EJ186" i="5"/>
  <c r="EH186" i="5"/>
  <c r="EG186" i="5"/>
  <c r="EF186" i="5"/>
  <c r="EE186" i="5"/>
  <c r="ED186" i="5"/>
  <c r="ET185" i="5"/>
  <c r="ES185" i="5"/>
  <c r="ER185" i="5"/>
  <c r="EQ185" i="5"/>
  <c r="EP185" i="5"/>
  <c r="EN185" i="5"/>
  <c r="EM185" i="5"/>
  <c r="EL185" i="5"/>
  <c r="EK185" i="5"/>
  <c r="EJ185" i="5"/>
  <c r="EH185" i="5"/>
  <c r="EG185" i="5"/>
  <c r="EF185" i="5"/>
  <c r="EE185" i="5"/>
  <c r="ED185" i="5"/>
  <c r="ET184" i="5"/>
  <c r="ES184" i="5"/>
  <c r="ER184" i="5"/>
  <c r="EQ184" i="5"/>
  <c r="EP184" i="5"/>
  <c r="EN184" i="5"/>
  <c r="EM184" i="5"/>
  <c r="EL184" i="5"/>
  <c r="EK184" i="5"/>
  <c r="EJ184" i="5"/>
  <c r="EH184" i="5"/>
  <c r="EG184" i="5"/>
  <c r="EF184" i="5"/>
  <c r="EE184" i="5"/>
  <c r="ED184" i="5"/>
  <c r="ET183" i="5"/>
  <c r="ES183" i="5"/>
  <c r="ER183" i="5"/>
  <c r="EQ183" i="5"/>
  <c r="EP183" i="5"/>
  <c r="EN183" i="5"/>
  <c r="EM183" i="5"/>
  <c r="EL183" i="5"/>
  <c r="EK183" i="5"/>
  <c r="EJ183" i="5"/>
  <c r="EH183" i="5"/>
  <c r="EG183" i="5"/>
  <c r="EF183" i="5"/>
  <c r="EE183" i="5"/>
  <c r="ED183" i="5"/>
  <c r="ET182" i="5"/>
  <c r="ES182" i="5"/>
  <c r="ER182" i="5"/>
  <c r="EQ182" i="5"/>
  <c r="EP182" i="5"/>
  <c r="EN182" i="5"/>
  <c r="EM182" i="5"/>
  <c r="EL182" i="5"/>
  <c r="EK182" i="5"/>
  <c r="EJ182" i="5"/>
  <c r="EH182" i="5"/>
  <c r="EG182" i="5"/>
  <c r="EF182" i="5"/>
  <c r="EE182" i="5"/>
  <c r="ED182" i="5"/>
  <c r="ET181" i="5"/>
  <c r="ES181" i="5"/>
  <c r="ER181" i="5"/>
  <c r="EQ181" i="5"/>
  <c r="EP181" i="5"/>
  <c r="EN181" i="5"/>
  <c r="EM181" i="5"/>
  <c r="EL181" i="5"/>
  <c r="EK181" i="5"/>
  <c r="EJ181" i="5"/>
  <c r="EH181" i="5"/>
  <c r="EG181" i="5"/>
  <c r="EF181" i="5"/>
  <c r="EE181" i="5"/>
  <c r="ED181" i="5"/>
  <c r="ET180" i="5"/>
  <c r="ES180" i="5"/>
  <c r="ER180" i="5"/>
  <c r="EQ180" i="5"/>
  <c r="EP180" i="5"/>
  <c r="EN180" i="5"/>
  <c r="EM180" i="5"/>
  <c r="EL180" i="5"/>
  <c r="EK180" i="5"/>
  <c r="EJ180" i="5"/>
  <c r="EH180" i="5"/>
  <c r="EG180" i="5"/>
  <c r="EF180" i="5"/>
  <c r="EE180" i="5"/>
  <c r="ED180" i="5"/>
  <c r="ET179" i="5"/>
  <c r="ES179" i="5"/>
  <c r="ER179" i="5"/>
  <c r="EQ179" i="5"/>
  <c r="EP179" i="5"/>
  <c r="EN179" i="5"/>
  <c r="EM179" i="5"/>
  <c r="EL179" i="5"/>
  <c r="EK179" i="5"/>
  <c r="EJ179" i="5"/>
  <c r="EH179" i="5"/>
  <c r="EG179" i="5"/>
  <c r="EF179" i="5"/>
  <c r="EE179" i="5"/>
  <c r="ED179" i="5"/>
  <c r="ET178" i="5"/>
  <c r="ES178" i="5"/>
  <c r="ER178" i="5"/>
  <c r="EQ178" i="5"/>
  <c r="EP178" i="5"/>
  <c r="EN178" i="5"/>
  <c r="EM178" i="5"/>
  <c r="EL178" i="5"/>
  <c r="EK178" i="5"/>
  <c r="EJ178" i="5"/>
  <c r="EH178" i="5"/>
  <c r="EG178" i="5"/>
  <c r="EF178" i="5"/>
  <c r="EE178" i="5"/>
  <c r="ED178" i="5"/>
  <c r="ET177" i="5"/>
  <c r="ES177" i="5"/>
  <c r="ER177" i="5"/>
  <c r="EQ177" i="5"/>
  <c r="EP177" i="5"/>
  <c r="EN177" i="5"/>
  <c r="EM177" i="5"/>
  <c r="EL177" i="5"/>
  <c r="EK177" i="5"/>
  <c r="EJ177" i="5"/>
  <c r="EH177" i="5"/>
  <c r="EG177" i="5"/>
  <c r="EF177" i="5"/>
  <c r="EE177" i="5"/>
  <c r="ED177" i="5"/>
  <c r="ET176" i="5"/>
  <c r="ES176" i="5"/>
  <c r="ER176" i="5"/>
  <c r="EQ176" i="5"/>
  <c r="EP176" i="5"/>
  <c r="EN176" i="5"/>
  <c r="EM176" i="5"/>
  <c r="EL176" i="5"/>
  <c r="EK176" i="5"/>
  <c r="EJ176" i="5"/>
  <c r="EH176" i="5"/>
  <c r="EG176" i="5"/>
  <c r="EF176" i="5"/>
  <c r="EE176" i="5"/>
  <c r="ED176" i="5"/>
  <c r="ET175" i="5"/>
  <c r="ES175" i="5"/>
  <c r="ER175" i="5"/>
  <c r="EQ175" i="5"/>
  <c r="EP175" i="5"/>
  <c r="EN175" i="5"/>
  <c r="EM175" i="5"/>
  <c r="EL175" i="5"/>
  <c r="EK175" i="5"/>
  <c r="EJ175" i="5"/>
  <c r="EH175" i="5"/>
  <c r="EG175" i="5"/>
  <c r="EF175" i="5"/>
  <c r="EE175" i="5"/>
  <c r="ED175" i="5"/>
  <c r="ET174" i="5"/>
  <c r="ES174" i="5"/>
  <c r="ER174" i="5"/>
  <c r="EQ174" i="5"/>
  <c r="EP174" i="5"/>
  <c r="EN174" i="5"/>
  <c r="EM174" i="5"/>
  <c r="EL174" i="5"/>
  <c r="EK174" i="5"/>
  <c r="EJ174" i="5"/>
  <c r="EH174" i="5"/>
  <c r="EG174" i="5"/>
  <c r="EF174" i="5"/>
  <c r="EE174" i="5"/>
  <c r="ED174" i="5"/>
  <c r="ET173" i="5"/>
  <c r="ES173" i="5"/>
  <c r="ER173" i="5"/>
  <c r="EQ173" i="5"/>
  <c r="EP173" i="5"/>
  <c r="EN173" i="5"/>
  <c r="EM173" i="5"/>
  <c r="EL173" i="5"/>
  <c r="EK173" i="5"/>
  <c r="EJ173" i="5"/>
  <c r="EH173" i="5"/>
  <c r="EG173" i="5"/>
  <c r="EF173" i="5"/>
  <c r="EE173" i="5"/>
  <c r="ED173" i="5"/>
  <c r="ET172" i="5"/>
  <c r="ES172" i="5"/>
  <c r="ER172" i="5"/>
  <c r="EQ172" i="5"/>
  <c r="EP172" i="5"/>
  <c r="EN172" i="5"/>
  <c r="EM172" i="5"/>
  <c r="EL172" i="5"/>
  <c r="EK172" i="5"/>
  <c r="EJ172" i="5"/>
  <c r="EH172" i="5"/>
  <c r="EG172" i="5"/>
  <c r="EF172" i="5"/>
  <c r="EE172" i="5"/>
  <c r="ED172" i="5"/>
  <c r="ET171" i="5"/>
  <c r="ES171" i="5"/>
  <c r="ER171" i="5"/>
  <c r="EQ171" i="5"/>
  <c r="EP171" i="5"/>
  <c r="EN171" i="5"/>
  <c r="EM171" i="5"/>
  <c r="EL171" i="5"/>
  <c r="EK171" i="5"/>
  <c r="EJ171" i="5"/>
  <c r="EH171" i="5"/>
  <c r="EG171" i="5"/>
  <c r="EF171" i="5"/>
  <c r="EE171" i="5"/>
  <c r="ED171" i="5"/>
  <c r="ET170" i="5"/>
  <c r="ES170" i="5"/>
  <c r="ER170" i="5"/>
  <c r="EQ170" i="5"/>
  <c r="EP170" i="5"/>
  <c r="EN170" i="5"/>
  <c r="EM170" i="5"/>
  <c r="EL170" i="5"/>
  <c r="EK170" i="5"/>
  <c r="EJ170" i="5"/>
  <c r="EH170" i="5"/>
  <c r="EG170" i="5"/>
  <c r="EF170" i="5"/>
  <c r="EE170" i="5"/>
  <c r="ED170" i="5"/>
  <c r="ET169" i="5"/>
  <c r="ES169" i="5"/>
  <c r="ER169" i="5"/>
  <c r="EQ169" i="5"/>
  <c r="EP169" i="5"/>
  <c r="EN169" i="5"/>
  <c r="EM169" i="5"/>
  <c r="EL169" i="5"/>
  <c r="EK169" i="5"/>
  <c r="EJ169" i="5"/>
  <c r="EH169" i="5"/>
  <c r="EG169" i="5"/>
  <c r="EF169" i="5"/>
  <c r="EE169" i="5"/>
  <c r="ED169" i="5"/>
  <c r="ET168" i="5"/>
  <c r="ES168" i="5"/>
  <c r="ER168" i="5"/>
  <c r="EQ168" i="5"/>
  <c r="EP168" i="5"/>
  <c r="EN168" i="5"/>
  <c r="EM168" i="5"/>
  <c r="EL168" i="5"/>
  <c r="EK168" i="5"/>
  <c r="EJ168" i="5"/>
  <c r="EH168" i="5"/>
  <c r="EG168" i="5"/>
  <c r="EF168" i="5"/>
  <c r="EE168" i="5"/>
  <c r="ED168" i="5"/>
  <c r="ET167" i="5"/>
  <c r="ES167" i="5"/>
  <c r="ER167" i="5"/>
  <c r="EQ167" i="5"/>
  <c r="EP167" i="5"/>
  <c r="EN167" i="5"/>
  <c r="EM167" i="5"/>
  <c r="EL167" i="5"/>
  <c r="EK167" i="5"/>
  <c r="EJ167" i="5"/>
  <c r="EH167" i="5"/>
  <c r="EG167" i="5"/>
  <c r="EF167" i="5"/>
  <c r="EE167" i="5"/>
  <c r="ED167" i="5"/>
  <c r="ET166" i="5"/>
  <c r="ES166" i="5"/>
  <c r="ER166" i="5"/>
  <c r="EQ166" i="5"/>
  <c r="EP166" i="5"/>
  <c r="EN166" i="5"/>
  <c r="EM166" i="5"/>
  <c r="EL166" i="5"/>
  <c r="EK166" i="5"/>
  <c r="EJ166" i="5"/>
  <c r="EH166" i="5"/>
  <c r="EG166" i="5"/>
  <c r="EF166" i="5"/>
  <c r="EE166" i="5"/>
  <c r="ED166" i="5"/>
  <c r="ET165" i="5"/>
  <c r="ES165" i="5"/>
  <c r="ER165" i="5"/>
  <c r="EQ165" i="5"/>
  <c r="EP165" i="5"/>
  <c r="EN165" i="5"/>
  <c r="EM165" i="5"/>
  <c r="EL165" i="5"/>
  <c r="EK165" i="5"/>
  <c r="EJ165" i="5"/>
  <c r="EH165" i="5"/>
  <c r="EG165" i="5"/>
  <c r="EF165" i="5"/>
  <c r="EE165" i="5"/>
  <c r="ED165" i="5"/>
  <c r="ET164" i="5"/>
  <c r="ES164" i="5"/>
  <c r="ER164" i="5"/>
  <c r="EQ164" i="5"/>
  <c r="EP164" i="5"/>
  <c r="EN164" i="5"/>
  <c r="EM164" i="5"/>
  <c r="EL164" i="5"/>
  <c r="EK164" i="5"/>
  <c r="EJ164" i="5"/>
  <c r="EH164" i="5"/>
  <c r="EG164" i="5"/>
  <c r="EF164" i="5"/>
  <c r="EE164" i="5"/>
  <c r="ED164" i="5"/>
  <c r="ET163" i="5"/>
  <c r="ES163" i="5"/>
  <c r="ER163" i="5"/>
  <c r="EQ163" i="5"/>
  <c r="EP163" i="5"/>
  <c r="EN163" i="5"/>
  <c r="EM163" i="5"/>
  <c r="EL163" i="5"/>
  <c r="EK163" i="5"/>
  <c r="EJ163" i="5"/>
  <c r="EH163" i="5"/>
  <c r="EG163" i="5"/>
  <c r="EF163" i="5"/>
  <c r="EE163" i="5"/>
  <c r="ED163" i="5"/>
  <c r="ET162" i="5"/>
  <c r="ES162" i="5"/>
  <c r="ER162" i="5"/>
  <c r="EQ162" i="5"/>
  <c r="EP162" i="5"/>
  <c r="EN162" i="5"/>
  <c r="EM162" i="5"/>
  <c r="EL162" i="5"/>
  <c r="EK162" i="5"/>
  <c r="EJ162" i="5"/>
  <c r="EH162" i="5"/>
  <c r="EG162" i="5"/>
  <c r="EF162" i="5"/>
  <c r="EE162" i="5"/>
  <c r="ED162" i="5"/>
  <c r="ET161" i="5"/>
  <c r="ES161" i="5"/>
  <c r="ER161" i="5"/>
  <c r="EQ161" i="5"/>
  <c r="EP161" i="5"/>
  <c r="EN161" i="5"/>
  <c r="EM161" i="5"/>
  <c r="EL161" i="5"/>
  <c r="EK161" i="5"/>
  <c r="EJ161" i="5"/>
  <c r="EH161" i="5"/>
  <c r="EG161" i="5"/>
  <c r="EF161" i="5"/>
  <c r="EE161" i="5"/>
  <c r="ED161" i="5"/>
  <c r="ET160" i="5"/>
  <c r="ES160" i="5"/>
  <c r="ER160" i="5"/>
  <c r="EQ160" i="5"/>
  <c r="EP160" i="5"/>
  <c r="EN160" i="5"/>
  <c r="EM160" i="5"/>
  <c r="EL160" i="5"/>
  <c r="EK160" i="5"/>
  <c r="EJ160" i="5"/>
  <c r="EH160" i="5"/>
  <c r="EG160" i="5"/>
  <c r="EF160" i="5"/>
  <c r="EE160" i="5"/>
  <c r="ED160" i="5"/>
  <c r="ET159" i="5"/>
  <c r="ES159" i="5"/>
  <c r="ER159" i="5"/>
  <c r="EQ159" i="5"/>
  <c r="EP159" i="5"/>
  <c r="EN159" i="5"/>
  <c r="EM159" i="5"/>
  <c r="EL159" i="5"/>
  <c r="EK159" i="5"/>
  <c r="EJ159" i="5"/>
  <c r="EH159" i="5"/>
  <c r="EG159" i="5"/>
  <c r="EF159" i="5"/>
  <c r="EE159" i="5"/>
  <c r="ED159" i="5"/>
  <c r="ET158" i="5"/>
  <c r="ES158" i="5"/>
  <c r="ER158" i="5"/>
  <c r="EQ158" i="5"/>
  <c r="EP158" i="5"/>
  <c r="EN158" i="5"/>
  <c r="EM158" i="5"/>
  <c r="EL158" i="5"/>
  <c r="EK158" i="5"/>
  <c r="EJ158" i="5"/>
  <c r="EH158" i="5"/>
  <c r="EG158" i="5"/>
  <c r="EF158" i="5"/>
  <c r="EE158" i="5"/>
  <c r="ED158" i="5"/>
  <c r="ET157" i="5"/>
  <c r="ES157" i="5"/>
  <c r="ER157" i="5"/>
  <c r="EQ157" i="5"/>
  <c r="EP157" i="5"/>
  <c r="EN157" i="5"/>
  <c r="EM157" i="5"/>
  <c r="EL157" i="5"/>
  <c r="EK157" i="5"/>
  <c r="EJ157" i="5"/>
  <c r="EH157" i="5"/>
  <c r="EG157" i="5"/>
  <c r="EF157" i="5"/>
  <c r="EE157" i="5"/>
  <c r="ED157" i="5"/>
  <c r="ET156" i="5"/>
  <c r="ES156" i="5"/>
  <c r="ER156" i="5"/>
  <c r="EQ156" i="5"/>
  <c r="EP156" i="5"/>
  <c r="EN156" i="5"/>
  <c r="EM156" i="5"/>
  <c r="EL156" i="5"/>
  <c r="EK156" i="5"/>
  <c r="EJ156" i="5"/>
  <c r="EH156" i="5"/>
  <c r="EG156" i="5"/>
  <c r="EF156" i="5"/>
  <c r="EE156" i="5"/>
  <c r="ED156" i="5"/>
  <c r="ET155" i="5"/>
  <c r="ES155" i="5"/>
  <c r="ER155" i="5"/>
  <c r="EQ155" i="5"/>
  <c r="EP155" i="5"/>
  <c r="EN155" i="5"/>
  <c r="EM155" i="5"/>
  <c r="EL155" i="5"/>
  <c r="EK155" i="5"/>
  <c r="EJ155" i="5"/>
  <c r="EH155" i="5"/>
  <c r="EG155" i="5"/>
  <c r="EF155" i="5"/>
  <c r="EE155" i="5"/>
  <c r="ED155" i="5"/>
  <c r="ET154" i="5"/>
  <c r="ES154" i="5"/>
  <c r="ER154" i="5"/>
  <c r="EQ154" i="5"/>
  <c r="EP154" i="5"/>
  <c r="EN154" i="5"/>
  <c r="EM154" i="5"/>
  <c r="EL154" i="5"/>
  <c r="EK154" i="5"/>
  <c r="EJ154" i="5"/>
  <c r="EH154" i="5"/>
  <c r="EG154" i="5"/>
  <c r="EF154" i="5"/>
  <c r="EE154" i="5"/>
  <c r="ED154" i="5"/>
  <c r="ET153" i="5"/>
  <c r="ES153" i="5"/>
  <c r="ER153" i="5"/>
  <c r="EQ153" i="5"/>
  <c r="EP153" i="5"/>
  <c r="EN153" i="5"/>
  <c r="EM153" i="5"/>
  <c r="EL153" i="5"/>
  <c r="EK153" i="5"/>
  <c r="EJ153" i="5"/>
  <c r="EH153" i="5"/>
  <c r="EG153" i="5"/>
  <c r="EF153" i="5"/>
  <c r="EE153" i="5"/>
  <c r="ED153" i="5"/>
  <c r="ET152" i="5"/>
  <c r="ES152" i="5"/>
  <c r="ER152" i="5"/>
  <c r="EQ152" i="5"/>
  <c r="EP152" i="5"/>
  <c r="EN152" i="5"/>
  <c r="EM152" i="5"/>
  <c r="EL152" i="5"/>
  <c r="EK152" i="5"/>
  <c r="EJ152" i="5"/>
  <c r="EH152" i="5"/>
  <c r="EG152" i="5"/>
  <c r="EF152" i="5"/>
  <c r="EE152" i="5"/>
  <c r="ED152" i="5"/>
  <c r="ET151" i="5"/>
  <c r="ES151" i="5"/>
  <c r="ER151" i="5"/>
  <c r="EQ151" i="5"/>
  <c r="EP151" i="5"/>
  <c r="EN151" i="5"/>
  <c r="EM151" i="5"/>
  <c r="EL151" i="5"/>
  <c r="EK151" i="5"/>
  <c r="EJ151" i="5"/>
  <c r="EH151" i="5"/>
  <c r="EG151" i="5"/>
  <c r="EF151" i="5"/>
  <c r="EE151" i="5"/>
  <c r="ED151" i="5"/>
  <c r="ET150" i="5"/>
  <c r="ES150" i="5"/>
  <c r="ER150" i="5"/>
  <c r="EQ150" i="5"/>
  <c r="EP150" i="5"/>
  <c r="EN150" i="5"/>
  <c r="EM150" i="5"/>
  <c r="EL150" i="5"/>
  <c r="EK150" i="5"/>
  <c r="EJ150" i="5"/>
  <c r="EH150" i="5"/>
  <c r="EG150" i="5"/>
  <c r="EF150" i="5"/>
  <c r="EE150" i="5"/>
  <c r="ED150" i="5"/>
  <c r="ET149" i="5"/>
  <c r="ES149" i="5"/>
  <c r="ER149" i="5"/>
  <c r="EQ149" i="5"/>
  <c r="EP149" i="5"/>
  <c r="EN149" i="5"/>
  <c r="EM149" i="5"/>
  <c r="EL149" i="5"/>
  <c r="EK149" i="5"/>
  <c r="EJ149" i="5"/>
  <c r="EH149" i="5"/>
  <c r="EG149" i="5"/>
  <c r="EF149" i="5"/>
  <c r="EE149" i="5"/>
  <c r="ED149" i="5"/>
  <c r="ET148" i="5"/>
  <c r="ES148" i="5"/>
  <c r="ER148" i="5"/>
  <c r="EQ148" i="5"/>
  <c r="EP148" i="5"/>
  <c r="EN148" i="5"/>
  <c r="EM148" i="5"/>
  <c r="EL148" i="5"/>
  <c r="EK148" i="5"/>
  <c r="EJ148" i="5"/>
  <c r="EH148" i="5"/>
  <c r="EG148" i="5"/>
  <c r="EF148" i="5"/>
  <c r="EE148" i="5"/>
  <c r="ED148" i="5"/>
  <c r="ET147" i="5"/>
  <c r="ES147" i="5"/>
  <c r="ER147" i="5"/>
  <c r="EQ147" i="5"/>
  <c r="EP147" i="5"/>
  <c r="EN147" i="5"/>
  <c r="EM147" i="5"/>
  <c r="EL147" i="5"/>
  <c r="EK147" i="5"/>
  <c r="EJ147" i="5"/>
  <c r="EH147" i="5"/>
  <c r="EG147" i="5"/>
  <c r="EF147" i="5"/>
  <c r="EE147" i="5"/>
  <c r="ED147" i="5"/>
  <c r="ET146" i="5"/>
  <c r="ES146" i="5"/>
  <c r="ER146" i="5"/>
  <c r="EQ146" i="5"/>
  <c r="EP146" i="5"/>
  <c r="EN146" i="5"/>
  <c r="EM146" i="5"/>
  <c r="EL146" i="5"/>
  <c r="EK146" i="5"/>
  <c r="EJ146" i="5"/>
  <c r="EH146" i="5"/>
  <c r="EG146" i="5"/>
  <c r="EF146" i="5"/>
  <c r="EE146" i="5"/>
  <c r="ED146" i="5"/>
  <c r="ET145" i="5"/>
  <c r="ES145" i="5"/>
  <c r="ER145" i="5"/>
  <c r="EQ145" i="5"/>
  <c r="EP145" i="5"/>
  <c r="EN145" i="5"/>
  <c r="EM145" i="5"/>
  <c r="EL145" i="5"/>
  <c r="EK145" i="5"/>
  <c r="EJ145" i="5"/>
  <c r="EH145" i="5"/>
  <c r="EG145" i="5"/>
  <c r="EF145" i="5"/>
  <c r="EE145" i="5"/>
  <c r="ED145" i="5"/>
  <c r="ET144" i="5"/>
  <c r="ES144" i="5"/>
  <c r="ER144" i="5"/>
  <c r="EQ144" i="5"/>
  <c r="EP144" i="5"/>
  <c r="EN144" i="5"/>
  <c r="EM144" i="5"/>
  <c r="EL144" i="5"/>
  <c r="EK144" i="5"/>
  <c r="EJ144" i="5"/>
  <c r="EH144" i="5"/>
  <c r="EG144" i="5"/>
  <c r="EF144" i="5"/>
  <c r="EE144" i="5"/>
  <c r="ED144" i="5"/>
  <c r="ET143" i="5"/>
  <c r="ES143" i="5"/>
  <c r="ER143" i="5"/>
  <c r="EQ143" i="5"/>
  <c r="EP143" i="5"/>
  <c r="EN143" i="5"/>
  <c r="EM143" i="5"/>
  <c r="EL143" i="5"/>
  <c r="EK143" i="5"/>
  <c r="EJ143" i="5"/>
  <c r="EH143" i="5"/>
  <c r="EG143" i="5"/>
  <c r="EF143" i="5"/>
  <c r="EE143" i="5"/>
  <c r="ED143" i="5"/>
  <c r="ET142" i="5"/>
  <c r="ES142" i="5"/>
  <c r="ER142" i="5"/>
  <c r="EQ142" i="5"/>
  <c r="EP142" i="5"/>
  <c r="EN142" i="5"/>
  <c r="EM142" i="5"/>
  <c r="EL142" i="5"/>
  <c r="EK142" i="5"/>
  <c r="EJ142" i="5"/>
  <c r="EH142" i="5"/>
  <c r="EG142" i="5"/>
  <c r="EF142" i="5"/>
  <c r="EE142" i="5"/>
  <c r="ED142" i="5"/>
  <c r="ET141" i="5"/>
  <c r="ES141" i="5"/>
  <c r="ER141" i="5"/>
  <c r="EQ141" i="5"/>
  <c r="EP141" i="5"/>
  <c r="EN141" i="5"/>
  <c r="EM141" i="5"/>
  <c r="EL141" i="5"/>
  <c r="EK141" i="5"/>
  <c r="EJ141" i="5"/>
  <c r="EH141" i="5"/>
  <c r="EG141" i="5"/>
  <c r="EF141" i="5"/>
  <c r="EE141" i="5"/>
  <c r="ED141" i="5"/>
  <c r="ET140" i="5"/>
  <c r="ES140" i="5"/>
  <c r="ER140" i="5"/>
  <c r="EQ140" i="5"/>
  <c r="EP140" i="5"/>
  <c r="EN140" i="5"/>
  <c r="EM140" i="5"/>
  <c r="EL140" i="5"/>
  <c r="EK140" i="5"/>
  <c r="EJ140" i="5"/>
  <c r="EH140" i="5"/>
  <c r="EG140" i="5"/>
  <c r="EF140" i="5"/>
  <c r="EE140" i="5"/>
  <c r="ED140" i="5"/>
  <c r="ET139" i="5"/>
  <c r="ES139" i="5"/>
  <c r="ER139" i="5"/>
  <c r="EQ139" i="5"/>
  <c r="EP139" i="5"/>
  <c r="EN139" i="5"/>
  <c r="EM139" i="5"/>
  <c r="EL139" i="5"/>
  <c r="EK139" i="5"/>
  <c r="EJ139" i="5"/>
  <c r="EH139" i="5"/>
  <c r="EG139" i="5"/>
  <c r="EF139" i="5"/>
  <c r="EE139" i="5"/>
  <c r="ED139" i="5"/>
  <c r="ET138" i="5"/>
  <c r="ES138" i="5"/>
  <c r="ER138" i="5"/>
  <c r="EQ138" i="5"/>
  <c r="EP138" i="5"/>
  <c r="EN138" i="5"/>
  <c r="EM138" i="5"/>
  <c r="EL138" i="5"/>
  <c r="EK138" i="5"/>
  <c r="EJ138" i="5"/>
  <c r="EH138" i="5"/>
  <c r="EG138" i="5"/>
  <c r="EF138" i="5"/>
  <c r="EE138" i="5"/>
  <c r="ED138" i="5"/>
  <c r="ET137" i="5"/>
  <c r="ES137" i="5"/>
  <c r="ER137" i="5"/>
  <c r="EQ137" i="5"/>
  <c r="EP137" i="5"/>
  <c r="EN137" i="5"/>
  <c r="EM137" i="5"/>
  <c r="EL137" i="5"/>
  <c r="EK137" i="5"/>
  <c r="EJ137" i="5"/>
  <c r="EH137" i="5"/>
  <c r="EG137" i="5"/>
  <c r="EF137" i="5"/>
  <c r="EE137" i="5"/>
  <c r="ED137" i="5"/>
  <c r="ET136" i="5"/>
  <c r="ES136" i="5"/>
  <c r="ER136" i="5"/>
  <c r="EQ136" i="5"/>
  <c r="EP136" i="5"/>
  <c r="EN136" i="5"/>
  <c r="EM136" i="5"/>
  <c r="EL136" i="5"/>
  <c r="EK136" i="5"/>
  <c r="EJ136" i="5"/>
  <c r="EH136" i="5"/>
  <c r="EG136" i="5"/>
  <c r="EF136" i="5"/>
  <c r="EE136" i="5"/>
  <c r="ED136" i="5"/>
  <c r="ET135" i="5"/>
  <c r="ES135" i="5"/>
  <c r="ER135" i="5"/>
  <c r="EQ135" i="5"/>
  <c r="EP135" i="5"/>
  <c r="EN135" i="5"/>
  <c r="EM135" i="5"/>
  <c r="EL135" i="5"/>
  <c r="EK135" i="5"/>
  <c r="EJ135" i="5"/>
  <c r="EH135" i="5"/>
  <c r="EG135" i="5"/>
  <c r="EF135" i="5"/>
  <c r="EE135" i="5"/>
  <c r="ED135" i="5"/>
  <c r="ET134" i="5"/>
  <c r="ES134" i="5"/>
  <c r="ER134" i="5"/>
  <c r="EQ134" i="5"/>
  <c r="EP134" i="5"/>
  <c r="EN134" i="5"/>
  <c r="EM134" i="5"/>
  <c r="EL134" i="5"/>
  <c r="EK134" i="5"/>
  <c r="EJ134" i="5"/>
  <c r="EH134" i="5"/>
  <c r="EG134" i="5"/>
  <c r="EF134" i="5"/>
  <c r="EE134" i="5"/>
  <c r="ED134" i="5"/>
  <c r="ET133" i="5"/>
  <c r="ES133" i="5"/>
  <c r="ER133" i="5"/>
  <c r="EQ133" i="5"/>
  <c r="EP133" i="5"/>
  <c r="EN133" i="5"/>
  <c r="EM133" i="5"/>
  <c r="EL133" i="5"/>
  <c r="EK133" i="5"/>
  <c r="EJ133" i="5"/>
  <c r="EH133" i="5"/>
  <c r="EG133" i="5"/>
  <c r="EF133" i="5"/>
  <c r="EE133" i="5"/>
  <c r="ED133" i="5"/>
  <c r="ET132" i="5"/>
  <c r="ES132" i="5"/>
  <c r="ER132" i="5"/>
  <c r="EQ132" i="5"/>
  <c r="EP132" i="5"/>
  <c r="EN132" i="5"/>
  <c r="EM132" i="5"/>
  <c r="EL132" i="5"/>
  <c r="EK132" i="5"/>
  <c r="EJ132" i="5"/>
  <c r="EH132" i="5"/>
  <c r="EG132" i="5"/>
  <c r="EF132" i="5"/>
  <c r="EE132" i="5"/>
  <c r="ED132" i="5"/>
  <c r="ET131" i="5"/>
  <c r="ES131" i="5"/>
  <c r="ER131" i="5"/>
  <c r="EQ131" i="5"/>
  <c r="EP131" i="5"/>
  <c r="EN131" i="5"/>
  <c r="EM131" i="5"/>
  <c r="EL131" i="5"/>
  <c r="EK131" i="5"/>
  <c r="EJ131" i="5"/>
  <c r="EH131" i="5"/>
  <c r="EG131" i="5"/>
  <c r="EF131" i="5"/>
  <c r="EE131" i="5"/>
  <c r="ED131" i="5"/>
  <c r="ET130" i="5"/>
  <c r="ES130" i="5"/>
  <c r="ER130" i="5"/>
  <c r="EQ130" i="5"/>
  <c r="EP130" i="5"/>
  <c r="EN130" i="5"/>
  <c r="EM130" i="5"/>
  <c r="EL130" i="5"/>
  <c r="EK130" i="5"/>
  <c r="EJ130" i="5"/>
  <c r="EH130" i="5"/>
  <c r="EG130" i="5"/>
  <c r="EF130" i="5"/>
  <c r="EE130" i="5"/>
  <c r="ED130" i="5"/>
  <c r="ET129" i="5"/>
  <c r="ES129" i="5"/>
  <c r="ER129" i="5"/>
  <c r="EQ129" i="5"/>
  <c r="EP129" i="5"/>
  <c r="EN129" i="5"/>
  <c r="EM129" i="5"/>
  <c r="EL129" i="5"/>
  <c r="EK129" i="5"/>
  <c r="EJ129" i="5"/>
  <c r="EH129" i="5"/>
  <c r="EG129" i="5"/>
  <c r="EF129" i="5"/>
  <c r="EE129" i="5"/>
  <c r="ED129" i="5"/>
  <c r="ET128" i="5"/>
  <c r="ES128" i="5"/>
  <c r="ER128" i="5"/>
  <c r="EQ128" i="5"/>
  <c r="EP128" i="5"/>
  <c r="EN128" i="5"/>
  <c r="EM128" i="5"/>
  <c r="EL128" i="5"/>
  <c r="EK128" i="5"/>
  <c r="EJ128" i="5"/>
  <c r="EH128" i="5"/>
  <c r="EG128" i="5"/>
  <c r="EF128" i="5"/>
  <c r="EE128" i="5"/>
  <c r="ED128" i="5"/>
  <c r="ET127" i="5"/>
  <c r="ES127" i="5"/>
  <c r="ER127" i="5"/>
  <c r="EQ127" i="5"/>
  <c r="EP127" i="5"/>
  <c r="EN127" i="5"/>
  <c r="EM127" i="5"/>
  <c r="EL127" i="5"/>
  <c r="EK127" i="5"/>
  <c r="EJ127" i="5"/>
  <c r="EH127" i="5"/>
  <c r="EG127" i="5"/>
  <c r="EF127" i="5"/>
  <c r="EE127" i="5"/>
  <c r="ED127" i="5"/>
  <c r="ET126" i="5"/>
  <c r="ES126" i="5"/>
  <c r="ER126" i="5"/>
  <c r="EQ126" i="5"/>
  <c r="EP126" i="5"/>
  <c r="EN126" i="5"/>
  <c r="EM126" i="5"/>
  <c r="EL126" i="5"/>
  <c r="EK126" i="5"/>
  <c r="EJ126" i="5"/>
  <c r="EH126" i="5"/>
  <c r="EG126" i="5"/>
  <c r="EF126" i="5"/>
  <c r="EE126" i="5"/>
  <c r="ED126" i="5"/>
  <c r="ET125" i="5"/>
  <c r="ES125" i="5"/>
  <c r="ER125" i="5"/>
  <c r="EQ125" i="5"/>
  <c r="EP125" i="5"/>
  <c r="EN125" i="5"/>
  <c r="EM125" i="5"/>
  <c r="EL125" i="5"/>
  <c r="EK125" i="5"/>
  <c r="EJ125" i="5"/>
  <c r="EH125" i="5"/>
  <c r="EG125" i="5"/>
  <c r="EF125" i="5"/>
  <c r="EE125" i="5"/>
  <c r="ED125" i="5"/>
  <c r="ET124" i="5"/>
  <c r="ES124" i="5"/>
  <c r="ER124" i="5"/>
  <c r="EQ124" i="5"/>
  <c r="EP124" i="5"/>
  <c r="EN124" i="5"/>
  <c r="EM124" i="5"/>
  <c r="EL124" i="5"/>
  <c r="EK124" i="5"/>
  <c r="EJ124" i="5"/>
  <c r="EH124" i="5"/>
  <c r="EG124" i="5"/>
  <c r="EF124" i="5"/>
  <c r="EE124" i="5"/>
  <c r="ED124" i="5"/>
  <c r="ET123" i="5"/>
  <c r="ES123" i="5"/>
  <c r="ER123" i="5"/>
  <c r="EQ123" i="5"/>
  <c r="EP123" i="5"/>
  <c r="EN123" i="5"/>
  <c r="EM123" i="5"/>
  <c r="EL123" i="5"/>
  <c r="EK123" i="5"/>
  <c r="EJ123" i="5"/>
  <c r="EH123" i="5"/>
  <c r="EG123" i="5"/>
  <c r="EF123" i="5"/>
  <c r="EE123" i="5"/>
  <c r="ED123" i="5"/>
  <c r="ET122" i="5"/>
  <c r="ES122" i="5"/>
  <c r="ER122" i="5"/>
  <c r="EQ122" i="5"/>
  <c r="EP122" i="5"/>
  <c r="EN122" i="5"/>
  <c r="EM122" i="5"/>
  <c r="EL122" i="5"/>
  <c r="EK122" i="5"/>
  <c r="EJ122" i="5"/>
  <c r="EH122" i="5"/>
  <c r="EG122" i="5"/>
  <c r="EF122" i="5"/>
  <c r="EE122" i="5"/>
  <c r="ED122" i="5"/>
  <c r="ET121" i="5"/>
  <c r="ES121" i="5"/>
  <c r="ER121" i="5"/>
  <c r="EQ121" i="5"/>
  <c r="EP121" i="5"/>
  <c r="EN121" i="5"/>
  <c r="EM121" i="5"/>
  <c r="EL121" i="5"/>
  <c r="EK121" i="5"/>
  <c r="EJ121" i="5"/>
  <c r="EH121" i="5"/>
  <c r="EG121" i="5"/>
  <c r="EF121" i="5"/>
  <c r="EE121" i="5"/>
  <c r="ED121" i="5"/>
  <c r="ET120" i="5"/>
  <c r="ES120" i="5"/>
  <c r="ER120" i="5"/>
  <c r="EQ120" i="5"/>
  <c r="EP120" i="5"/>
  <c r="EN120" i="5"/>
  <c r="EM120" i="5"/>
  <c r="EL120" i="5"/>
  <c r="EK120" i="5"/>
  <c r="EJ120" i="5"/>
  <c r="EH120" i="5"/>
  <c r="EG120" i="5"/>
  <c r="EF120" i="5"/>
  <c r="EE120" i="5"/>
  <c r="ED120" i="5"/>
  <c r="ET119" i="5"/>
  <c r="ES119" i="5"/>
  <c r="ER119" i="5"/>
  <c r="EQ119" i="5"/>
  <c r="EP119" i="5"/>
  <c r="EN119" i="5"/>
  <c r="EM119" i="5"/>
  <c r="EL119" i="5"/>
  <c r="EK119" i="5"/>
  <c r="EJ119" i="5"/>
  <c r="EH119" i="5"/>
  <c r="EG119" i="5"/>
  <c r="EF119" i="5"/>
  <c r="EE119" i="5"/>
  <c r="ED119" i="5"/>
  <c r="ET118" i="5"/>
  <c r="ES118" i="5"/>
  <c r="ER118" i="5"/>
  <c r="EQ118" i="5"/>
  <c r="EP118" i="5"/>
  <c r="EN118" i="5"/>
  <c r="EM118" i="5"/>
  <c r="EL118" i="5"/>
  <c r="EK118" i="5"/>
  <c r="EJ118" i="5"/>
  <c r="EH118" i="5"/>
  <c r="EG118" i="5"/>
  <c r="EF118" i="5"/>
  <c r="EE118" i="5"/>
  <c r="ED118" i="5"/>
  <c r="ET117" i="5"/>
  <c r="ES117" i="5"/>
  <c r="ER117" i="5"/>
  <c r="EQ117" i="5"/>
  <c r="EP117" i="5"/>
  <c r="EN117" i="5"/>
  <c r="EM117" i="5"/>
  <c r="EL117" i="5"/>
  <c r="EK117" i="5"/>
  <c r="EJ117" i="5"/>
  <c r="EH117" i="5"/>
  <c r="EG117" i="5"/>
  <c r="EF117" i="5"/>
  <c r="EE117" i="5"/>
  <c r="ED117" i="5"/>
  <c r="ET116" i="5"/>
  <c r="ES116" i="5"/>
  <c r="ER116" i="5"/>
  <c r="EQ116" i="5"/>
  <c r="EP116" i="5"/>
  <c r="EN116" i="5"/>
  <c r="EM116" i="5"/>
  <c r="EL116" i="5"/>
  <c r="EK116" i="5"/>
  <c r="EJ116" i="5"/>
  <c r="EH116" i="5"/>
  <c r="EG116" i="5"/>
  <c r="EF116" i="5"/>
  <c r="EE116" i="5"/>
  <c r="ED116" i="5"/>
  <c r="ET115" i="5"/>
  <c r="ES115" i="5"/>
  <c r="ER115" i="5"/>
  <c r="EQ115" i="5"/>
  <c r="EP115" i="5"/>
  <c r="EN115" i="5"/>
  <c r="EM115" i="5"/>
  <c r="EL115" i="5"/>
  <c r="EK115" i="5"/>
  <c r="EJ115" i="5"/>
  <c r="EH115" i="5"/>
  <c r="EG115" i="5"/>
  <c r="EF115" i="5"/>
  <c r="EE115" i="5"/>
  <c r="ED115" i="5"/>
  <c r="ET114" i="5"/>
  <c r="ES114" i="5"/>
  <c r="ER114" i="5"/>
  <c r="EQ114" i="5"/>
  <c r="EP114" i="5"/>
  <c r="EN114" i="5"/>
  <c r="EM114" i="5"/>
  <c r="EL114" i="5"/>
  <c r="EK114" i="5"/>
  <c r="EJ114" i="5"/>
  <c r="EH114" i="5"/>
  <c r="EG114" i="5"/>
  <c r="EF114" i="5"/>
  <c r="EE114" i="5"/>
  <c r="ED114" i="5"/>
  <c r="ET113" i="5"/>
  <c r="ES113" i="5"/>
  <c r="ER113" i="5"/>
  <c r="EQ113" i="5"/>
  <c r="EP113" i="5"/>
  <c r="EN113" i="5"/>
  <c r="EM113" i="5"/>
  <c r="EL113" i="5"/>
  <c r="EK113" i="5"/>
  <c r="EJ113" i="5"/>
  <c r="EH113" i="5"/>
  <c r="EG113" i="5"/>
  <c r="EF113" i="5"/>
  <c r="EE113" i="5"/>
  <c r="ED113" i="5"/>
  <c r="ET112" i="5"/>
  <c r="ES112" i="5"/>
  <c r="ER112" i="5"/>
  <c r="EQ112" i="5"/>
  <c r="EP112" i="5"/>
  <c r="EN112" i="5"/>
  <c r="EM112" i="5"/>
  <c r="EL112" i="5"/>
  <c r="EK112" i="5"/>
  <c r="EJ112" i="5"/>
  <c r="EH112" i="5"/>
  <c r="EG112" i="5"/>
  <c r="EF112" i="5"/>
  <c r="EE112" i="5"/>
  <c r="ED112" i="5"/>
  <c r="ET111" i="5"/>
  <c r="ES111" i="5"/>
  <c r="ER111" i="5"/>
  <c r="EQ111" i="5"/>
  <c r="EP111" i="5"/>
  <c r="EN111" i="5"/>
  <c r="EM111" i="5"/>
  <c r="EL111" i="5"/>
  <c r="EK111" i="5"/>
  <c r="EJ111" i="5"/>
  <c r="EH111" i="5"/>
  <c r="EG111" i="5"/>
  <c r="EF111" i="5"/>
  <c r="EE111" i="5"/>
  <c r="ED111" i="5"/>
  <c r="ET110" i="5"/>
  <c r="ES110" i="5"/>
  <c r="ER110" i="5"/>
  <c r="EQ110" i="5"/>
  <c r="EP110" i="5"/>
  <c r="EN110" i="5"/>
  <c r="EM110" i="5"/>
  <c r="EL110" i="5"/>
  <c r="EK110" i="5"/>
  <c r="EJ110" i="5"/>
  <c r="EH110" i="5"/>
  <c r="EG110" i="5"/>
  <c r="EF110" i="5"/>
  <c r="EE110" i="5"/>
  <c r="ED110" i="5"/>
  <c r="ET109" i="5"/>
  <c r="ES109" i="5"/>
  <c r="ER109" i="5"/>
  <c r="EQ109" i="5"/>
  <c r="EP109" i="5"/>
  <c r="EN109" i="5"/>
  <c r="EM109" i="5"/>
  <c r="EL109" i="5"/>
  <c r="EK109" i="5"/>
  <c r="EJ109" i="5"/>
  <c r="EH109" i="5"/>
  <c r="EG109" i="5"/>
  <c r="EF109" i="5"/>
  <c r="EE109" i="5"/>
  <c r="ED109" i="5"/>
  <c r="ET108" i="5"/>
  <c r="ES108" i="5"/>
  <c r="ER108" i="5"/>
  <c r="EQ108" i="5"/>
  <c r="EP108" i="5"/>
  <c r="EN108" i="5"/>
  <c r="EM108" i="5"/>
  <c r="EL108" i="5"/>
  <c r="EK108" i="5"/>
  <c r="EJ108" i="5"/>
  <c r="EH108" i="5"/>
  <c r="EG108" i="5"/>
  <c r="EF108" i="5"/>
  <c r="EE108" i="5"/>
  <c r="ED108" i="5"/>
  <c r="ET107" i="5"/>
  <c r="ES107" i="5"/>
  <c r="ER107" i="5"/>
  <c r="EQ107" i="5"/>
  <c r="EP107" i="5"/>
  <c r="EN107" i="5"/>
  <c r="EM107" i="5"/>
  <c r="EL107" i="5"/>
  <c r="EK107" i="5"/>
  <c r="EJ107" i="5"/>
  <c r="EH107" i="5"/>
  <c r="EG107" i="5"/>
  <c r="EF107" i="5"/>
  <c r="EE107" i="5"/>
  <c r="ED107" i="5"/>
  <c r="ET106" i="5"/>
  <c r="ES106" i="5"/>
  <c r="ER106" i="5"/>
  <c r="EQ106" i="5"/>
  <c r="EP106" i="5"/>
  <c r="EN106" i="5"/>
  <c r="EM106" i="5"/>
  <c r="EL106" i="5"/>
  <c r="EK106" i="5"/>
  <c r="EJ106" i="5"/>
  <c r="EH106" i="5"/>
  <c r="EG106" i="5"/>
  <c r="EF106" i="5"/>
  <c r="EE106" i="5"/>
  <c r="ED106" i="5"/>
  <c r="ET105" i="5"/>
  <c r="ES105" i="5"/>
  <c r="ER105" i="5"/>
  <c r="EQ105" i="5"/>
  <c r="EP105" i="5"/>
  <c r="EN105" i="5"/>
  <c r="EM105" i="5"/>
  <c r="EL105" i="5"/>
  <c r="EK105" i="5"/>
  <c r="EJ105" i="5"/>
  <c r="EH105" i="5"/>
  <c r="EG105" i="5"/>
  <c r="EF105" i="5"/>
  <c r="EE105" i="5"/>
  <c r="ED105" i="5"/>
  <c r="ET104" i="5"/>
  <c r="ES104" i="5"/>
  <c r="ER104" i="5"/>
  <c r="EQ104" i="5"/>
  <c r="EP104" i="5"/>
  <c r="EN104" i="5"/>
  <c r="EM104" i="5"/>
  <c r="EL104" i="5"/>
  <c r="EK104" i="5"/>
  <c r="EJ104" i="5"/>
  <c r="EH104" i="5"/>
  <c r="EG104" i="5"/>
  <c r="EF104" i="5"/>
  <c r="EE104" i="5"/>
  <c r="ED104" i="5"/>
  <c r="ET103" i="5"/>
  <c r="ES103" i="5"/>
  <c r="ER103" i="5"/>
  <c r="EQ103" i="5"/>
  <c r="EP103" i="5"/>
  <c r="EN103" i="5"/>
  <c r="EM103" i="5"/>
  <c r="EL103" i="5"/>
  <c r="EK103" i="5"/>
  <c r="EJ103" i="5"/>
  <c r="EH103" i="5"/>
  <c r="EG103" i="5"/>
  <c r="EF103" i="5"/>
  <c r="EE103" i="5"/>
  <c r="ED103" i="5"/>
  <c r="ET102" i="5"/>
  <c r="ES102" i="5"/>
  <c r="ER102" i="5"/>
  <c r="EQ102" i="5"/>
  <c r="EP102" i="5"/>
  <c r="EN102" i="5"/>
  <c r="EM102" i="5"/>
  <c r="EL102" i="5"/>
  <c r="EK102" i="5"/>
  <c r="EJ102" i="5"/>
  <c r="EH102" i="5"/>
  <c r="EG102" i="5"/>
  <c r="EF102" i="5"/>
  <c r="EE102" i="5"/>
  <c r="ED102" i="5"/>
  <c r="ET101" i="5"/>
  <c r="ES101" i="5"/>
  <c r="ER101" i="5"/>
  <c r="EQ101" i="5"/>
  <c r="EP101" i="5"/>
  <c r="EN101" i="5"/>
  <c r="EM101" i="5"/>
  <c r="EL101" i="5"/>
  <c r="EK101" i="5"/>
  <c r="EJ101" i="5"/>
  <c r="EH101" i="5"/>
  <c r="EG101" i="5"/>
  <c r="EF101" i="5"/>
  <c r="EE101" i="5"/>
  <c r="ED101" i="5"/>
  <c r="ET100" i="5"/>
  <c r="ES100" i="5"/>
  <c r="ER100" i="5"/>
  <c r="EQ100" i="5"/>
  <c r="EP100" i="5"/>
  <c r="EN100" i="5"/>
  <c r="EM100" i="5"/>
  <c r="EL100" i="5"/>
  <c r="EK100" i="5"/>
  <c r="EJ100" i="5"/>
  <c r="EH100" i="5"/>
  <c r="EG100" i="5"/>
  <c r="EF100" i="5"/>
  <c r="EE100" i="5"/>
  <c r="ED100" i="5"/>
  <c r="ET99" i="5"/>
  <c r="ES99" i="5"/>
  <c r="ER99" i="5"/>
  <c r="EQ99" i="5"/>
  <c r="EP99" i="5"/>
  <c r="EN99" i="5"/>
  <c r="EM99" i="5"/>
  <c r="EL99" i="5"/>
  <c r="EK99" i="5"/>
  <c r="EJ99" i="5"/>
  <c r="EH99" i="5"/>
  <c r="EG99" i="5"/>
  <c r="EF99" i="5"/>
  <c r="EE99" i="5"/>
  <c r="ED99" i="5"/>
  <c r="ET98" i="5"/>
  <c r="ES98" i="5"/>
  <c r="ER98" i="5"/>
  <c r="EQ98" i="5"/>
  <c r="EP98" i="5"/>
  <c r="EN98" i="5"/>
  <c r="EM98" i="5"/>
  <c r="EL98" i="5"/>
  <c r="EK98" i="5"/>
  <c r="EJ98" i="5"/>
  <c r="EH98" i="5"/>
  <c r="EG98" i="5"/>
  <c r="EF98" i="5"/>
  <c r="EE98" i="5"/>
  <c r="ED98" i="5"/>
  <c r="ET97" i="5"/>
  <c r="ES97" i="5"/>
  <c r="ER97" i="5"/>
  <c r="EQ97" i="5"/>
  <c r="EP97" i="5"/>
  <c r="EN97" i="5"/>
  <c r="EM97" i="5"/>
  <c r="EL97" i="5"/>
  <c r="EK97" i="5"/>
  <c r="EJ97" i="5"/>
  <c r="EH97" i="5"/>
  <c r="EG97" i="5"/>
  <c r="EF97" i="5"/>
  <c r="EE97" i="5"/>
  <c r="ED97" i="5"/>
  <c r="ET96" i="5"/>
  <c r="ES96" i="5"/>
  <c r="ER96" i="5"/>
  <c r="EQ96" i="5"/>
  <c r="EP96" i="5"/>
  <c r="EN96" i="5"/>
  <c r="EM96" i="5"/>
  <c r="EL96" i="5"/>
  <c r="EK96" i="5"/>
  <c r="EJ96" i="5"/>
  <c r="EH96" i="5"/>
  <c r="EG96" i="5"/>
  <c r="EF96" i="5"/>
  <c r="EE96" i="5"/>
  <c r="ED96" i="5"/>
  <c r="ET95" i="5"/>
  <c r="ES95" i="5"/>
  <c r="ER95" i="5"/>
  <c r="EQ95" i="5"/>
  <c r="EP95" i="5"/>
  <c r="EN95" i="5"/>
  <c r="EM95" i="5"/>
  <c r="EL95" i="5"/>
  <c r="EK95" i="5"/>
  <c r="EJ95" i="5"/>
  <c r="EH95" i="5"/>
  <c r="EG95" i="5"/>
  <c r="EF95" i="5"/>
  <c r="EE95" i="5"/>
  <c r="ED95" i="5"/>
  <c r="ET94" i="5"/>
  <c r="ES94" i="5"/>
  <c r="ER94" i="5"/>
  <c r="EQ94" i="5"/>
  <c r="EP94" i="5"/>
  <c r="EN94" i="5"/>
  <c r="EM94" i="5"/>
  <c r="EL94" i="5"/>
  <c r="EK94" i="5"/>
  <c r="EJ94" i="5"/>
  <c r="EH94" i="5"/>
  <c r="EG94" i="5"/>
  <c r="EF94" i="5"/>
  <c r="EE94" i="5"/>
  <c r="ED94" i="5"/>
  <c r="ET93" i="5"/>
  <c r="ES93" i="5"/>
  <c r="ER93" i="5"/>
  <c r="EQ93" i="5"/>
  <c r="EP93" i="5"/>
  <c r="EN93" i="5"/>
  <c r="EM93" i="5"/>
  <c r="EL93" i="5"/>
  <c r="EK93" i="5"/>
  <c r="EJ93" i="5"/>
  <c r="EH93" i="5"/>
  <c r="EG93" i="5"/>
  <c r="EF93" i="5"/>
  <c r="EE93" i="5"/>
  <c r="ED93" i="5"/>
  <c r="ET92" i="5"/>
  <c r="ES92" i="5"/>
  <c r="ER92" i="5"/>
  <c r="EQ92" i="5"/>
  <c r="EP92" i="5"/>
  <c r="EN92" i="5"/>
  <c r="EM92" i="5"/>
  <c r="EL92" i="5"/>
  <c r="EK92" i="5"/>
  <c r="EJ92" i="5"/>
  <c r="EH92" i="5"/>
  <c r="EG92" i="5"/>
  <c r="EF92" i="5"/>
  <c r="EE92" i="5"/>
  <c r="ED92" i="5"/>
  <c r="ET91" i="5"/>
  <c r="ES91" i="5"/>
  <c r="ER91" i="5"/>
  <c r="EQ91" i="5"/>
  <c r="EP91" i="5"/>
  <c r="EN91" i="5"/>
  <c r="EM91" i="5"/>
  <c r="EL91" i="5"/>
  <c r="EK91" i="5"/>
  <c r="EJ91" i="5"/>
  <c r="EH91" i="5"/>
  <c r="EG91" i="5"/>
  <c r="EF91" i="5"/>
  <c r="EE91" i="5"/>
  <c r="ED91" i="5"/>
  <c r="ET90" i="5"/>
  <c r="ES90" i="5"/>
  <c r="ER90" i="5"/>
  <c r="EQ90" i="5"/>
  <c r="EP90" i="5"/>
  <c r="EN90" i="5"/>
  <c r="EM90" i="5"/>
  <c r="EL90" i="5"/>
  <c r="EK90" i="5"/>
  <c r="EJ90" i="5"/>
  <c r="EH90" i="5"/>
  <c r="EG90" i="5"/>
  <c r="EF90" i="5"/>
  <c r="EE90" i="5"/>
  <c r="ED90" i="5"/>
  <c r="ET89" i="5"/>
  <c r="ES89" i="5"/>
  <c r="ER89" i="5"/>
  <c r="EQ89" i="5"/>
  <c r="EP89" i="5"/>
  <c r="EN89" i="5"/>
  <c r="EM89" i="5"/>
  <c r="EL89" i="5"/>
  <c r="EK89" i="5"/>
  <c r="EJ89" i="5"/>
  <c r="EH89" i="5"/>
  <c r="EG89" i="5"/>
  <c r="EF89" i="5"/>
  <c r="EE89" i="5"/>
  <c r="ED89" i="5"/>
  <c r="ET88" i="5"/>
  <c r="ES88" i="5"/>
  <c r="ER88" i="5"/>
  <c r="EQ88" i="5"/>
  <c r="EP88" i="5"/>
  <c r="EN88" i="5"/>
  <c r="EM88" i="5"/>
  <c r="EL88" i="5"/>
  <c r="EK88" i="5"/>
  <c r="EJ88" i="5"/>
  <c r="EH88" i="5"/>
  <c r="EG88" i="5"/>
  <c r="EF88" i="5"/>
  <c r="EE88" i="5"/>
  <c r="ED88" i="5"/>
  <c r="ET87" i="5"/>
  <c r="ES87" i="5"/>
  <c r="ER87" i="5"/>
  <c r="EQ87" i="5"/>
  <c r="EP87" i="5"/>
  <c r="EN87" i="5"/>
  <c r="EM87" i="5"/>
  <c r="EL87" i="5"/>
  <c r="EK87" i="5"/>
  <c r="EJ87" i="5"/>
  <c r="EH87" i="5"/>
  <c r="EG87" i="5"/>
  <c r="EF87" i="5"/>
  <c r="EE87" i="5"/>
  <c r="ED87" i="5"/>
  <c r="ET86" i="5"/>
  <c r="ES86" i="5"/>
  <c r="ER86" i="5"/>
  <c r="EQ86" i="5"/>
  <c r="EP86" i="5"/>
  <c r="EN86" i="5"/>
  <c r="EM86" i="5"/>
  <c r="EL86" i="5"/>
  <c r="EK86" i="5"/>
  <c r="EJ86" i="5"/>
  <c r="EH86" i="5"/>
  <c r="EG86" i="5"/>
  <c r="EF86" i="5"/>
  <c r="EE86" i="5"/>
  <c r="ED86" i="5"/>
  <c r="ET85" i="5"/>
  <c r="ES85" i="5"/>
  <c r="ER85" i="5"/>
  <c r="EQ85" i="5"/>
  <c r="EP85" i="5"/>
  <c r="EN85" i="5"/>
  <c r="EM85" i="5"/>
  <c r="EL85" i="5"/>
  <c r="EK85" i="5"/>
  <c r="EJ85" i="5"/>
  <c r="EH85" i="5"/>
  <c r="EG85" i="5"/>
  <c r="EF85" i="5"/>
  <c r="EE85" i="5"/>
  <c r="ED85" i="5"/>
  <c r="ET84" i="5"/>
  <c r="ES84" i="5"/>
  <c r="ER84" i="5"/>
  <c r="EQ84" i="5"/>
  <c r="EP84" i="5"/>
  <c r="EN84" i="5"/>
  <c r="EM84" i="5"/>
  <c r="EL84" i="5"/>
  <c r="EK84" i="5"/>
  <c r="EJ84" i="5"/>
  <c r="EH84" i="5"/>
  <c r="EG84" i="5"/>
  <c r="EF84" i="5"/>
  <c r="EE84" i="5"/>
  <c r="ED84" i="5"/>
  <c r="ET83" i="5"/>
  <c r="ES83" i="5"/>
  <c r="ER83" i="5"/>
  <c r="EQ83" i="5"/>
  <c r="EP83" i="5"/>
  <c r="EN83" i="5"/>
  <c r="EM83" i="5"/>
  <c r="EL83" i="5"/>
  <c r="EK83" i="5"/>
  <c r="EJ83" i="5"/>
  <c r="EH83" i="5"/>
  <c r="EG83" i="5"/>
  <c r="EF83" i="5"/>
  <c r="EE83" i="5"/>
  <c r="ED83" i="5"/>
  <c r="ET82" i="5"/>
  <c r="ES82" i="5"/>
  <c r="ER82" i="5"/>
  <c r="EQ82" i="5"/>
  <c r="EP82" i="5"/>
  <c r="EN82" i="5"/>
  <c r="EM82" i="5"/>
  <c r="EL82" i="5"/>
  <c r="EK82" i="5"/>
  <c r="EJ82" i="5"/>
  <c r="EH82" i="5"/>
  <c r="EG82" i="5"/>
  <c r="EF82" i="5"/>
  <c r="EE82" i="5"/>
  <c r="ED82" i="5"/>
  <c r="ET81" i="5"/>
  <c r="ES81" i="5"/>
  <c r="ER81" i="5"/>
  <c r="EQ81" i="5"/>
  <c r="EP81" i="5"/>
  <c r="EN81" i="5"/>
  <c r="EM81" i="5"/>
  <c r="EL81" i="5"/>
  <c r="EK81" i="5"/>
  <c r="EJ81" i="5"/>
  <c r="EH81" i="5"/>
  <c r="EG81" i="5"/>
  <c r="EF81" i="5"/>
  <c r="EE81" i="5"/>
  <c r="ED81" i="5"/>
  <c r="ET80" i="5"/>
  <c r="ES80" i="5"/>
  <c r="ER80" i="5"/>
  <c r="EQ80" i="5"/>
  <c r="EP80" i="5"/>
  <c r="EN80" i="5"/>
  <c r="EM80" i="5"/>
  <c r="EL80" i="5"/>
  <c r="EK80" i="5"/>
  <c r="EJ80" i="5"/>
  <c r="EH80" i="5"/>
  <c r="EG80" i="5"/>
  <c r="EF80" i="5"/>
  <c r="EE80" i="5"/>
  <c r="ED80" i="5"/>
  <c r="ET79" i="5"/>
  <c r="ES79" i="5"/>
  <c r="ER79" i="5"/>
  <c r="EQ79" i="5"/>
  <c r="EP79" i="5"/>
  <c r="EN79" i="5"/>
  <c r="EM79" i="5"/>
  <c r="EL79" i="5"/>
  <c r="EK79" i="5"/>
  <c r="EJ79" i="5"/>
  <c r="EH79" i="5"/>
  <c r="EG79" i="5"/>
  <c r="EF79" i="5"/>
  <c r="EE79" i="5"/>
  <c r="ED79" i="5"/>
  <c r="ET78" i="5"/>
  <c r="ES78" i="5"/>
  <c r="ER78" i="5"/>
  <c r="EQ78" i="5"/>
  <c r="EP78" i="5"/>
  <c r="EN78" i="5"/>
  <c r="EM78" i="5"/>
  <c r="EL78" i="5"/>
  <c r="EK78" i="5"/>
  <c r="EJ78" i="5"/>
  <c r="EH78" i="5"/>
  <c r="EG78" i="5"/>
  <c r="EF78" i="5"/>
  <c r="EE78" i="5"/>
  <c r="ED78" i="5"/>
  <c r="ET77" i="5"/>
  <c r="ES77" i="5"/>
  <c r="ER77" i="5"/>
  <c r="EQ77" i="5"/>
  <c r="EP77" i="5"/>
  <c r="EN77" i="5"/>
  <c r="EM77" i="5"/>
  <c r="EL77" i="5"/>
  <c r="EK77" i="5"/>
  <c r="EJ77" i="5"/>
  <c r="EH77" i="5"/>
  <c r="EG77" i="5"/>
  <c r="EF77" i="5"/>
  <c r="EE77" i="5"/>
  <c r="ED77" i="5"/>
  <c r="ET76" i="5"/>
  <c r="ES76" i="5"/>
  <c r="ER76" i="5"/>
  <c r="EQ76" i="5"/>
  <c r="EP76" i="5"/>
  <c r="EN76" i="5"/>
  <c r="EM76" i="5"/>
  <c r="EL76" i="5"/>
  <c r="EK76" i="5"/>
  <c r="EJ76" i="5"/>
  <c r="EH76" i="5"/>
  <c r="EG76" i="5"/>
  <c r="EF76" i="5"/>
  <c r="EE76" i="5"/>
  <c r="ED76" i="5"/>
  <c r="ET75" i="5"/>
  <c r="ES75" i="5"/>
  <c r="ER75" i="5"/>
  <c r="EQ75" i="5"/>
  <c r="EP75" i="5"/>
  <c r="EN75" i="5"/>
  <c r="EM75" i="5"/>
  <c r="EL75" i="5"/>
  <c r="EK75" i="5"/>
  <c r="EJ75" i="5"/>
  <c r="EH75" i="5"/>
  <c r="EG75" i="5"/>
  <c r="EF75" i="5"/>
  <c r="EE75" i="5"/>
  <c r="ED75" i="5"/>
  <c r="ET74" i="5"/>
  <c r="ES74" i="5"/>
  <c r="ER74" i="5"/>
  <c r="EQ74" i="5"/>
  <c r="EP74" i="5"/>
  <c r="EN74" i="5"/>
  <c r="EM74" i="5"/>
  <c r="EL74" i="5"/>
  <c r="EK74" i="5"/>
  <c r="EJ74" i="5"/>
  <c r="EH74" i="5"/>
  <c r="EG74" i="5"/>
  <c r="EF74" i="5"/>
  <c r="EE74" i="5"/>
  <c r="ED74" i="5"/>
  <c r="ET73" i="5"/>
  <c r="ES73" i="5"/>
  <c r="ER73" i="5"/>
  <c r="EQ73" i="5"/>
  <c r="EP73" i="5"/>
  <c r="EN73" i="5"/>
  <c r="EM73" i="5"/>
  <c r="EL73" i="5"/>
  <c r="EK73" i="5"/>
  <c r="EJ73" i="5"/>
  <c r="EH73" i="5"/>
  <c r="EG73" i="5"/>
  <c r="EF73" i="5"/>
  <c r="EE73" i="5"/>
  <c r="ED73" i="5"/>
  <c r="ET72" i="5"/>
  <c r="ES72" i="5"/>
  <c r="ER72" i="5"/>
  <c r="EQ72" i="5"/>
  <c r="EP72" i="5"/>
  <c r="EN72" i="5"/>
  <c r="EM72" i="5"/>
  <c r="EL72" i="5"/>
  <c r="EK72" i="5"/>
  <c r="EJ72" i="5"/>
  <c r="EH72" i="5"/>
  <c r="EG72" i="5"/>
  <c r="EF72" i="5"/>
  <c r="EE72" i="5"/>
  <c r="ED72" i="5"/>
  <c r="ET71" i="5"/>
  <c r="ES71" i="5"/>
  <c r="ER71" i="5"/>
  <c r="EQ71" i="5"/>
  <c r="EP71" i="5"/>
  <c r="EN71" i="5"/>
  <c r="EM71" i="5"/>
  <c r="EL71" i="5"/>
  <c r="EK71" i="5"/>
  <c r="EJ71" i="5"/>
  <c r="EH71" i="5"/>
  <c r="EG71" i="5"/>
  <c r="EF71" i="5"/>
  <c r="EE71" i="5"/>
  <c r="ED71" i="5"/>
  <c r="ET70" i="5"/>
  <c r="ES70" i="5"/>
  <c r="ER70" i="5"/>
  <c r="EQ70" i="5"/>
  <c r="EP70" i="5"/>
  <c r="EN70" i="5"/>
  <c r="EM70" i="5"/>
  <c r="EL70" i="5"/>
  <c r="EK70" i="5"/>
  <c r="EJ70" i="5"/>
  <c r="EH70" i="5"/>
  <c r="EG70" i="5"/>
  <c r="EF70" i="5"/>
  <c r="EE70" i="5"/>
  <c r="ED70" i="5"/>
  <c r="ET69" i="5"/>
  <c r="ES69" i="5"/>
  <c r="ER69" i="5"/>
  <c r="EQ69" i="5"/>
  <c r="EP69" i="5"/>
  <c r="EN69" i="5"/>
  <c r="EM69" i="5"/>
  <c r="EL69" i="5"/>
  <c r="EK69" i="5"/>
  <c r="EJ69" i="5"/>
  <c r="EH69" i="5"/>
  <c r="EG69" i="5"/>
  <c r="EF69" i="5"/>
  <c r="EE69" i="5"/>
  <c r="ED69" i="5"/>
  <c r="ET68" i="5"/>
  <c r="ES68" i="5"/>
  <c r="ER68" i="5"/>
  <c r="EQ68" i="5"/>
  <c r="EP68" i="5"/>
  <c r="EN68" i="5"/>
  <c r="EM68" i="5"/>
  <c r="EL68" i="5"/>
  <c r="EK68" i="5"/>
  <c r="EJ68" i="5"/>
  <c r="EH68" i="5"/>
  <c r="EG68" i="5"/>
  <c r="EF68" i="5"/>
  <c r="EE68" i="5"/>
  <c r="ED68" i="5"/>
  <c r="ET67" i="5"/>
  <c r="ES67" i="5"/>
  <c r="ER67" i="5"/>
  <c r="EQ67" i="5"/>
  <c r="EP67" i="5"/>
  <c r="EN67" i="5"/>
  <c r="EM67" i="5"/>
  <c r="EL67" i="5"/>
  <c r="EK67" i="5"/>
  <c r="EJ67" i="5"/>
  <c r="EH67" i="5"/>
  <c r="EG67" i="5"/>
  <c r="EF67" i="5"/>
  <c r="EE67" i="5"/>
  <c r="ED67" i="5"/>
  <c r="ET66" i="5"/>
  <c r="ES66" i="5"/>
  <c r="ER66" i="5"/>
  <c r="EQ66" i="5"/>
  <c r="EP66" i="5"/>
  <c r="EN66" i="5"/>
  <c r="EM66" i="5"/>
  <c r="EL66" i="5"/>
  <c r="EK66" i="5"/>
  <c r="EJ66" i="5"/>
  <c r="EH66" i="5"/>
  <c r="EG66" i="5"/>
  <c r="EF66" i="5"/>
  <c r="EE66" i="5"/>
  <c r="ED66" i="5"/>
  <c r="ET65" i="5"/>
  <c r="ES65" i="5"/>
  <c r="ER65" i="5"/>
  <c r="EQ65" i="5"/>
  <c r="EP65" i="5"/>
  <c r="EN65" i="5"/>
  <c r="EM65" i="5"/>
  <c r="EL65" i="5"/>
  <c r="EK65" i="5"/>
  <c r="EJ65" i="5"/>
  <c r="EH65" i="5"/>
  <c r="EG65" i="5"/>
  <c r="EF65" i="5"/>
  <c r="EE65" i="5"/>
  <c r="ED65" i="5"/>
  <c r="ET64" i="5"/>
  <c r="ES64" i="5"/>
  <c r="ER64" i="5"/>
  <c r="EQ64" i="5"/>
  <c r="EP64" i="5"/>
  <c r="EN64" i="5"/>
  <c r="EM64" i="5"/>
  <c r="EL64" i="5"/>
  <c r="EK64" i="5"/>
  <c r="EJ64" i="5"/>
  <c r="EH64" i="5"/>
  <c r="EG64" i="5"/>
  <c r="EF64" i="5"/>
  <c r="EE64" i="5"/>
  <c r="ED64" i="5"/>
  <c r="ET63" i="5"/>
  <c r="ES63" i="5"/>
  <c r="ER63" i="5"/>
  <c r="EQ63" i="5"/>
  <c r="EP63" i="5"/>
  <c r="EN63" i="5"/>
  <c r="EM63" i="5"/>
  <c r="EL63" i="5"/>
  <c r="EK63" i="5"/>
  <c r="EJ63" i="5"/>
  <c r="EH63" i="5"/>
  <c r="EG63" i="5"/>
  <c r="EF63" i="5"/>
  <c r="EE63" i="5"/>
  <c r="ED63" i="5"/>
  <c r="ET62" i="5"/>
  <c r="ES62" i="5"/>
  <c r="ER62" i="5"/>
  <c r="EQ62" i="5"/>
  <c r="EP62" i="5"/>
  <c r="EN62" i="5"/>
  <c r="EM62" i="5"/>
  <c r="EL62" i="5"/>
  <c r="EK62" i="5"/>
  <c r="EJ62" i="5"/>
  <c r="EH62" i="5"/>
  <c r="EG62" i="5"/>
  <c r="EF62" i="5"/>
  <c r="EE62" i="5"/>
  <c r="ED62" i="5"/>
  <c r="ET61" i="5"/>
  <c r="ES61" i="5"/>
  <c r="ER61" i="5"/>
  <c r="EQ61" i="5"/>
  <c r="EP61" i="5"/>
  <c r="EN61" i="5"/>
  <c r="EM61" i="5"/>
  <c r="EL61" i="5"/>
  <c r="EK61" i="5"/>
  <c r="EJ61" i="5"/>
  <c r="EH61" i="5"/>
  <c r="EG61" i="5"/>
  <c r="EF61" i="5"/>
  <c r="EE61" i="5"/>
  <c r="ED61" i="5"/>
  <c r="ET60" i="5"/>
  <c r="ES60" i="5"/>
  <c r="ER60" i="5"/>
  <c r="EQ60" i="5"/>
  <c r="EP60" i="5"/>
  <c r="EN60" i="5"/>
  <c r="EM60" i="5"/>
  <c r="EL60" i="5"/>
  <c r="EK60" i="5"/>
  <c r="EJ60" i="5"/>
  <c r="EH60" i="5"/>
  <c r="EG60" i="5"/>
  <c r="EF60" i="5"/>
  <c r="EE60" i="5"/>
  <c r="ED60" i="5"/>
  <c r="ET59" i="5"/>
  <c r="ES59" i="5"/>
  <c r="ER59" i="5"/>
  <c r="EQ59" i="5"/>
  <c r="EP59" i="5"/>
  <c r="EN59" i="5"/>
  <c r="EM59" i="5"/>
  <c r="EL59" i="5"/>
  <c r="EK59" i="5"/>
  <c r="EJ59" i="5"/>
  <c r="EH59" i="5"/>
  <c r="EG59" i="5"/>
  <c r="EF59" i="5"/>
  <c r="EE59" i="5"/>
  <c r="ED59" i="5"/>
  <c r="ET58" i="5"/>
  <c r="ES58" i="5"/>
  <c r="ER58" i="5"/>
  <c r="EQ58" i="5"/>
  <c r="EP58" i="5"/>
  <c r="EN58" i="5"/>
  <c r="EM58" i="5"/>
  <c r="EL58" i="5"/>
  <c r="EK58" i="5"/>
  <c r="EJ58" i="5"/>
  <c r="EH58" i="5"/>
  <c r="EG58" i="5"/>
  <c r="EF58" i="5"/>
  <c r="EE58" i="5"/>
  <c r="ED58" i="5"/>
  <c r="ET57" i="5"/>
  <c r="ES57" i="5"/>
  <c r="ER57" i="5"/>
  <c r="EQ57" i="5"/>
  <c r="EP57" i="5"/>
  <c r="EN57" i="5"/>
  <c r="EM57" i="5"/>
  <c r="EL57" i="5"/>
  <c r="EK57" i="5"/>
  <c r="EH57" i="5"/>
  <c r="EG57" i="5"/>
  <c r="EF57" i="5"/>
  <c r="EE57" i="5"/>
  <c r="ED57" i="5"/>
  <c r="ET56" i="5"/>
  <c r="ES56" i="5"/>
  <c r="ER56" i="5"/>
  <c r="EQ56" i="5"/>
  <c r="EP56" i="5"/>
  <c r="EN56" i="5"/>
  <c r="EM56" i="5"/>
  <c r="EL56" i="5"/>
  <c r="EK56" i="5"/>
  <c r="EH56" i="5"/>
  <c r="EG56" i="5"/>
  <c r="EF56" i="5"/>
  <c r="EE56" i="5"/>
  <c r="ED56" i="5"/>
  <c r="ET55" i="5"/>
  <c r="ES55" i="5"/>
  <c r="ER55" i="5"/>
  <c r="EQ55" i="5"/>
  <c r="EP55" i="5"/>
  <c r="EN55" i="5"/>
  <c r="EM55" i="5"/>
  <c r="EL55" i="5"/>
  <c r="EK55" i="5"/>
  <c r="EH55" i="5"/>
  <c r="EG55" i="5"/>
  <c r="EF55" i="5"/>
  <c r="EE55" i="5"/>
  <c r="ED55" i="5"/>
  <c r="ET54" i="5"/>
  <c r="ES54" i="5"/>
  <c r="ER54" i="5"/>
  <c r="EQ54" i="5"/>
  <c r="EP54" i="5"/>
  <c r="EN54" i="5"/>
  <c r="EM54" i="5"/>
  <c r="EL54" i="5"/>
  <c r="EK54" i="5"/>
  <c r="EH54" i="5"/>
  <c r="EG54" i="5"/>
  <c r="EF54" i="5"/>
  <c r="EE54" i="5"/>
  <c r="ED54" i="5"/>
  <c r="ET53" i="5"/>
  <c r="ES53" i="5"/>
  <c r="ER53" i="5"/>
  <c r="EQ53" i="5"/>
  <c r="EP53" i="5"/>
  <c r="EN53" i="5"/>
  <c r="EM53" i="5"/>
  <c r="EL53" i="5"/>
  <c r="EK53" i="5"/>
  <c r="EH53" i="5"/>
  <c r="EG53" i="5"/>
  <c r="EF53" i="5"/>
  <c r="EE53" i="5"/>
  <c r="ED53" i="5"/>
  <c r="ET52" i="5"/>
  <c r="ES52" i="5"/>
  <c r="ER52" i="5"/>
  <c r="EQ52" i="5"/>
  <c r="EP52" i="5"/>
  <c r="EN52" i="5"/>
  <c r="EM52" i="5"/>
  <c r="EL52" i="5"/>
  <c r="EK52" i="5"/>
  <c r="EH52" i="5"/>
  <c r="EG52" i="5"/>
  <c r="EF52" i="5"/>
  <c r="EE52" i="5"/>
  <c r="ED52" i="5"/>
  <c r="ET51" i="5"/>
  <c r="ES51" i="5"/>
  <c r="ER51" i="5"/>
  <c r="EQ51" i="5"/>
  <c r="EP51" i="5"/>
  <c r="EN51" i="5"/>
  <c r="EM51" i="5"/>
  <c r="EL51" i="5"/>
  <c r="EK51" i="5"/>
  <c r="EH51" i="5"/>
  <c r="EG51" i="5"/>
  <c r="EF51" i="5"/>
  <c r="EE51" i="5"/>
  <c r="ED51" i="5"/>
  <c r="ET50" i="5"/>
  <c r="ES50" i="5"/>
  <c r="ER50" i="5"/>
  <c r="EQ50" i="5"/>
  <c r="EP50" i="5"/>
  <c r="EN50" i="5"/>
  <c r="EM50" i="5"/>
  <c r="EL50" i="5"/>
  <c r="EK50" i="5"/>
  <c r="EH50" i="5"/>
  <c r="EG50" i="5"/>
  <c r="EF50" i="5"/>
  <c r="EE50" i="5"/>
  <c r="ED50" i="5"/>
  <c r="ET49" i="5"/>
  <c r="ES49" i="5"/>
  <c r="ER49" i="5"/>
  <c r="EQ49" i="5"/>
  <c r="EP49" i="5"/>
  <c r="EN49" i="5"/>
  <c r="EM49" i="5"/>
  <c r="EL49" i="5"/>
  <c r="EK49" i="5"/>
  <c r="EH49" i="5"/>
  <c r="EG49" i="5"/>
  <c r="EF49" i="5"/>
  <c r="EE49" i="5"/>
  <c r="ED49" i="5"/>
  <c r="ET48" i="5"/>
  <c r="ES48" i="5"/>
  <c r="ER48" i="5"/>
  <c r="EQ48" i="5"/>
  <c r="EP48" i="5"/>
  <c r="EN48" i="5"/>
  <c r="EM48" i="5"/>
  <c r="EL48" i="5"/>
  <c r="EK48" i="5"/>
  <c r="EH48" i="5"/>
  <c r="EG48" i="5"/>
  <c r="EF48" i="5"/>
  <c r="EE48" i="5"/>
  <c r="ED48" i="5"/>
  <c r="ET47" i="5"/>
  <c r="ES47" i="5"/>
  <c r="ER47" i="5"/>
  <c r="EQ47" i="5"/>
  <c r="EP47" i="5"/>
  <c r="EN47" i="5"/>
  <c r="EM47" i="5"/>
  <c r="EL47" i="5"/>
  <c r="EK47" i="5"/>
  <c r="EH47" i="5"/>
  <c r="EG47" i="5"/>
  <c r="EF47" i="5"/>
  <c r="EE47" i="5"/>
  <c r="ED47" i="5"/>
  <c r="ET46" i="5"/>
  <c r="ES46" i="5"/>
  <c r="ER46" i="5"/>
  <c r="EQ46" i="5"/>
  <c r="EP46" i="5"/>
  <c r="EN46" i="5"/>
  <c r="EM46" i="5"/>
  <c r="EL46" i="5"/>
  <c r="EK46" i="5"/>
  <c r="EH46" i="5"/>
  <c r="EG46" i="5"/>
  <c r="EF46" i="5"/>
  <c r="EE46" i="5"/>
  <c r="ED46" i="5"/>
  <c r="ET45" i="5"/>
  <c r="ES45" i="5"/>
  <c r="ER45" i="5"/>
  <c r="EQ45" i="5"/>
  <c r="EP45" i="5"/>
  <c r="EN45" i="5"/>
  <c r="EM45" i="5"/>
  <c r="EL45" i="5"/>
  <c r="EK45" i="5"/>
  <c r="EJ45" i="5"/>
  <c r="EH45" i="5"/>
  <c r="EG45" i="5"/>
  <c r="EF45" i="5"/>
  <c r="EE45" i="5"/>
  <c r="ED45" i="5"/>
  <c r="ET44" i="5"/>
  <c r="ES44" i="5"/>
  <c r="ER44" i="5"/>
  <c r="EQ44" i="5"/>
  <c r="EP44" i="5"/>
  <c r="EN44" i="5"/>
  <c r="EM44" i="5"/>
  <c r="EL44" i="5"/>
  <c r="EK44" i="5"/>
  <c r="EJ44" i="5"/>
  <c r="EH44" i="5"/>
  <c r="EG44" i="5"/>
  <c r="EF44" i="5"/>
  <c r="EE44" i="5"/>
  <c r="ED44" i="5"/>
  <c r="ET43" i="5"/>
  <c r="ES43" i="5"/>
  <c r="ER43" i="5"/>
  <c r="EQ43" i="5"/>
  <c r="EP43" i="5"/>
  <c r="EN43" i="5"/>
  <c r="EM43" i="5"/>
  <c r="EL43" i="5"/>
  <c r="EK43" i="5"/>
  <c r="EJ43" i="5"/>
  <c r="EH43" i="5"/>
  <c r="EG43" i="5"/>
  <c r="EF43" i="5"/>
  <c r="EE43" i="5"/>
  <c r="ED43" i="5"/>
  <c r="ET42" i="5"/>
  <c r="ES42" i="5"/>
  <c r="ER42" i="5"/>
  <c r="EQ42" i="5"/>
  <c r="EP42" i="5"/>
  <c r="EN42" i="5"/>
  <c r="EM42" i="5"/>
  <c r="EL42" i="5"/>
  <c r="EK42" i="5"/>
  <c r="EJ42" i="5"/>
  <c r="EH42" i="5"/>
  <c r="EG42" i="5"/>
  <c r="EF42" i="5"/>
  <c r="EE42" i="5"/>
  <c r="ED42" i="5"/>
  <c r="ET41" i="5"/>
  <c r="ES41" i="5"/>
  <c r="ER41" i="5"/>
  <c r="EQ41" i="5"/>
  <c r="EP41" i="5"/>
  <c r="EN41" i="5"/>
  <c r="EM41" i="5"/>
  <c r="EL41" i="5"/>
  <c r="EK41" i="5"/>
  <c r="EJ41" i="5"/>
  <c r="EH41" i="5"/>
  <c r="EG41" i="5"/>
  <c r="EF41" i="5"/>
  <c r="EE41" i="5"/>
  <c r="ED41" i="5"/>
  <c r="ET40" i="5"/>
  <c r="ES40" i="5"/>
  <c r="ER40" i="5"/>
  <c r="EQ40" i="5"/>
  <c r="EP40" i="5"/>
  <c r="EN40" i="5"/>
  <c r="EM40" i="5"/>
  <c r="EL40" i="5"/>
  <c r="EK40" i="5"/>
  <c r="EJ40" i="5"/>
  <c r="EH40" i="5"/>
  <c r="EG40" i="5"/>
  <c r="EF40" i="5"/>
  <c r="EE40" i="5"/>
  <c r="ED40" i="5"/>
  <c r="ET39" i="5"/>
  <c r="ES39" i="5"/>
  <c r="ER39" i="5"/>
  <c r="EQ39" i="5"/>
  <c r="EP39" i="5"/>
  <c r="EN39" i="5"/>
  <c r="EM39" i="5"/>
  <c r="EL39" i="5"/>
  <c r="EK39" i="5"/>
  <c r="EJ39" i="5"/>
  <c r="EH39" i="5"/>
  <c r="EG39" i="5"/>
  <c r="EF39" i="5"/>
  <c r="EE39" i="5"/>
  <c r="ED39" i="5"/>
  <c r="ET38" i="5"/>
  <c r="ES38" i="5"/>
  <c r="ER38" i="5"/>
  <c r="EQ38" i="5"/>
  <c r="EP38" i="5"/>
  <c r="EN38" i="5"/>
  <c r="EM38" i="5"/>
  <c r="EL38" i="5"/>
  <c r="EK38" i="5"/>
  <c r="EJ38" i="5"/>
  <c r="EH38" i="5"/>
  <c r="EG38" i="5"/>
  <c r="EF38" i="5"/>
  <c r="EE38" i="5"/>
  <c r="ED38" i="5"/>
  <c r="ET37" i="5"/>
  <c r="ES37" i="5"/>
  <c r="ER37" i="5"/>
  <c r="EQ37" i="5"/>
  <c r="EP37" i="5"/>
  <c r="EN37" i="5"/>
  <c r="EM37" i="5"/>
  <c r="EL37" i="5"/>
  <c r="EK37" i="5"/>
  <c r="EJ37" i="5"/>
  <c r="EH37" i="5"/>
  <c r="EG37" i="5"/>
  <c r="EF37" i="5"/>
  <c r="EE37" i="5"/>
  <c r="ED37" i="5"/>
  <c r="ET36" i="5"/>
  <c r="ES36" i="5"/>
  <c r="ER36" i="5"/>
  <c r="EQ36" i="5"/>
  <c r="EP36" i="5"/>
  <c r="EN36" i="5"/>
  <c r="EM36" i="5"/>
  <c r="EL36" i="5"/>
  <c r="EK36" i="5"/>
  <c r="EJ36" i="5"/>
  <c r="EH36" i="5"/>
  <c r="EG36" i="5"/>
  <c r="EF36" i="5"/>
  <c r="EE36" i="5"/>
  <c r="ED36" i="5"/>
  <c r="ET35" i="5"/>
  <c r="ES35" i="5"/>
  <c r="ER35" i="5"/>
  <c r="EQ35" i="5"/>
  <c r="EP35" i="5"/>
  <c r="EN35" i="5"/>
  <c r="EM35" i="5"/>
  <c r="EL35" i="5"/>
  <c r="EK35" i="5"/>
  <c r="EJ35" i="5"/>
  <c r="EH35" i="5"/>
  <c r="EG35" i="5"/>
  <c r="EF35" i="5"/>
  <c r="EE35" i="5"/>
  <c r="ED35" i="5"/>
  <c r="ET34" i="5"/>
  <c r="ES34" i="5"/>
  <c r="ER34" i="5"/>
  <c r="EQ34" i="5"/>
  <c r="EP34" i="5"/>
  <c r="EN34" i="5"/>
  <c r="EM34" i="5"/>
  <c r="EL34" i="5"/>
  <c r="EK34" i="5"/>
  <c r="EJ34" i="5"/>
  <c r="EH34" i="5"/>
  <c r="EG34" i="5"/>
  <c r="EF34" i="5"/>
  <c r="EE34" i="5"/>
  <c r="ED34" i="5"/>
  <c r="ET33" i="5"/>
  <c r="ES33" i="5"/>
  <c r="ER33" i="5"/>
  <c r="EQ33" i="5"/>
  <c r="EP33" i="5"/>
  <c r="EN33" i="5"/>
  <c r="EM33" i="5"/>
  <c r="EL33" i="5"/>
  <c r="EK33" i="5"/>
  <c r="EJ33" i="5"/>
  <c r="EH33" i="5"/>
  <c r="EG33" i="5"/>
  <c r="EF33" i="5"/>
  <c r="EE33" i="5"/>
  <c r="ED33" i="5"/>
  <c r="ET32" i="5"/>
  <c r="ES32" i="5"/>
  <c r="ER32" i="5"/>
  <c r="EQ32" i="5"/>
  <c r="EP32" i="5"/>
  <c r="EN32" i="5"/>
  <c r="EM32" i="5"/>
  <c r="EL32" i="5"/>
  <c r="EK32" i="5"/>
  <c r="EJ32" i="5"/>
  <c r="EH32" i="5"/>
  <c r="EG32" i="5"/>
  <c r="EF32" i="5"/>
  <c r="EE32" i="5"/>
  <c r="ED32" i="5"/>
  <c r="ET31" i="5"/>
  <c r="ES31" i="5"/>
  <c r="ER31" i="5"/>
  <c r="EQ31" i="5"/>
  <c r="EP31" i="5"/>
  <c r="EN31" i="5"/>
  <c r="EM31" i="5"/>
  <c r="EL31" i="5"/>
  <c r="EK31" i="5"/>
  <c r="EJ31" i="5"/>
  <c r="EH31" i="5"/>
  <c r="EG31" i="5"/>
  <c r="EF31" i="5"/>
  <c r="EE31" i="5"/>
  <c r="ED31" i="5"/>
  <c r="ET30" i="5"/>
  <c r="ES30" i="5"/>
  <c r="ER30" i="5"/>
  <c r="EQ30" i="5"/>
  <c r="EP30" i="5"/>
  <c r="EN30" i="5"/>
  <c r="EM30" i="5"/>
  <c r="EL30" i="5"/>
  <c r="EK30" i="5"/>
  <c r="EJ30" i="5"/>
  <c r="EH30" i="5"/>
  <c r="EG30" i="5"/>
  <c r="EF30" i="5"/>
  <c r="EE30" i="5"/>
  <c r="ED30" i="5"/>
  <c r="ET29" i="5"/>
  <c r="ES29" i="5"/>
  <c r="ER29" i="5"/>
  <c r="EQ29" i="5"/>
  <c r="EP29" i="5"/>
  <c r="EN29" i="5"/>
  <c r="EM29" i="5"/>
  <c r="EL29" i="5"/>
  <c r="EK29" i="5"/>
  <c r="EJ29" i="5"/>
  <c r="EH29" i="5"/>
  <c r="EG29" i="5"/>
  <c r="EF29" i="5"/>
  <c r="EE29" i="5"/>
  <c r="ED29" i="5"/>
  <c r="ET28" i="5"/>
  <c r="ES28" i="5"/>
  <c r="ER28" i="5"/>
  <c r="EQ28" i="5"/>
  <c r="EP28" i="5"/>
  <c r="EN28" i="5"/>
  <c r="EM28" i="5"/>
  <c r="EL28" i="5"/>
  <c r="EK28" i="5"/>
  <c r="EJ28" i="5"/>
  <c r="EH28" i="5"/>
  <c r="EG28" i="5"/>
  <c r="EF28" i="5"/>
  <c r="EE28" i="5"/>
  <c r="ED28" i="5"/>
  <c r="ET27" i="5"/>
  <c r="ES27" i="5"/>
  <c r="ER27" i="5"/>
  <c r="EQ27" i="5"/>
  <c r="EP27" i="5"/>
  <c r="EN27" i="5"/>
  <c r="EM27" i="5"/>
  <c r="EL27" i="5"/>
  <c r="EK27" i="5"/>
  <c r="EJ27" i="5"/>
  <c r="EH27" i="5"/>
  <c r="EG27" i="5"/>
  <c r="EF27" i="5"/>
  <c r="EE27" i="5"/>
  <c r="ED27" i="5"/>
  <c r="ET26" i="5"/>
  <c r="ES26" i="5"/>
  <c r="ER26" i="5"/>
  <c r="EQ26" i="5"/>
  <c r="EN26" i="5"/>
  <c r="EM26" i="5"/>
  <c r="EL26" i="5"/>
  <c r="EK26" i="5"/>
  <c r="EJ26" i="5"/>
  <c r="EH26" i="5"/>
  <c r="EG26" i="5"/>
  <c r="EF26" i="5"/>
  <c r="EE26" i="5"/>
  <c r="ED26" i="5"/>
  <c r="ET25" i="5"/>
  <c r="ES25" i="5"/>
  <c r="ER25" i="5"/>
  <c r="EQ25" i="5"/>
  <c r="EP25" i="5"/>
  <c r="EN25" i="5"/>
  <c r="EM25" i="5"/>
  <c r="EL25" i="5"/>
  <c r="EK25" i="5"/>
  <c r="EH25" i="5"/>
  <c r="EG25" i="5"/>
  <c r="EF25" i="5"/>
  <c r="EE25" i="5"/>
  <c r="ET24" i="5"/>
  <c r="ES24" i="5"/>
  <c r="ER24" i="5"/>
  <c r="EQ24" i="5"/>
  <c r="EP24" i="5"/>
  <c r="EN24" i="5"/>
  <c r="EM24" i="5"/>
  <c r="EL24" i="5"/>
  <c r="EK24" i="5"/>
  <c r="EH24" i="5"/>
  <c r="EG24" i="5"/>
  <c r="EF24" i="5"/>
  <c r="EE24" i="5"/>
  <c r="ET23" i="5"/>
  <c r="ES23" i="5"/>
  <c r="ER23" i="5"/>
  <c r="EQ23" i="5"/>
  <c r="EP23" i="5"/>
  <c r="EM23" i="5"/>
  <c r="EL23" i="5"/>
  <c r="EK23" i="5"/>
  <c r="EH23" i="5"/>
  <c r="EG23" i="5"/>
  <c r="EF23" i="5"/>
  <c r="EE23" i="5"/>
  <c r="ET22" i="5"/>
  <c r="ES22" i="5"/>
  <c r="ER22" i="5"/>
  <c r="EQ22" i="5"/>
  <c r="EP22" i="5"/>
  <c r="EN22" i="5"/>
  <c r="EM22" i="5"/>
  <c r="EL22" i="5"/>
  <c r="EK22" i="5"/>
  <c r="EH22" i="5"/>
  <c r="EG22" i="5"/>
  <c r="EF22" i="5"/>
  <c r="EE22" i="5"/>
  <c r="ET21" i="5"/>
  <c r="ES21" i="5"/>
  <c r="ER21" i="5"/>
  <c r="EQ21" i="5"/>
  <c r="EP21" i="5"/>
  <c r="EN21" i="5"/>
  <c r="EM21" i="5"/>
  <c r="EL21" i="5"/>
  <c r="EK21" i="5"/>
  <c r="EH21" i="5"/>
  <c r="EG21" i="5"/>
  <c r="EF21" i="5"/>
  <c r="EE21" i="5"/>
  <c r="ET20" i="5"/>
  <c r="ES20" i="5"/>
  <c r="ER20" i="5"/>
  <c r="EQ20" i="5"/>
  <c r="EP20" i="5"/>
  <c r="EN20" i="5"/>
  <c r="EM20" i="5"/>
  <c r="EL20" i="5"/>
  <c r="EK20" i="5"/>
  <c r="EH20" i="5"/>
  <c r="EG20" i="5"/>
  <c r="EF20" i="5"/>
  <c r="EE20" i="5"/>
  <c r="ET19" i="5"/>
  <c r="ES19" i="5"/>
  <c r="ER19" i="5"/>
  <c r="EQ19" i="5"/>
  <c r="EP19" i="5"/>
  <c r="EN19" i="5"/>
  <c r="EM19" i="5"/>
  <c r="EL19" i="5"/>
  <c r="EK19" i="5"/>
  <c r="EJ19" i="5"/>
  <c r="EH19" i="5"/>
  <c r="EG19" i="5"/>
  <c r="EF19" i="5"/>
  <c r="EE19" i="5"/>
  <c r="ET18" i="5"/>
  <c r="ES18" i="5"/>
  <c r="ER18" i="5"/>
  <c r="EQ18" i="5"/>
  <c r="EP18" i="5"/>
  <c r="EN18" i="5"/>
  <c r="EM18" i="5"/>
  <c r="EL18" i="5"/>
  <c r="EK18" i="5"/>
  <c r="EJ18" i="5"/>
  <c r="EH18" i="5"/>
  <c r="EG18" i="5"/>
  <c r="EF18" i="5"/>
  <c r="EE18" i="5"/>
  <c r="ET17" i="5"/>
  <c r="ES17" i="5"/>
  <c r="ER17" i="5"/>
  <c r="EQ17" i="5"/>
  <c r="EP17" i="5"/>
  <c r="EN17" i="5"/>
  <c r="EM17" i="5"/>
  <c r="EL17" i="5"/>
  <c r="EK17" i="5"/>
  <c r="EJ17" i="5"/>
  <c r="EH17" i="5"/>
  <c r="EG17" i="5"/>
  <c r="EF17" i="5"/>
  <c r="EE17" i="5"/>
  <c r="ET16" i="5"/>
  <c r="ES16" i="5"/>
  <c r="ER16" i="5"/>
  <c r="EQ16" i="5"/>
  <c r="EP16" i="5"/>
  <c r="EN16" i="5"/>
  <c r="EM16" i="5"/>
  <c r="EL16" i="5"/>
  <c r="EK16" i="5"/>
  <c r="EJ16" i="5"/>
  <c r="EH16" i="5"/>
  <c r="EG16" i="5"/>
  <c r="EF16" i="5"/>
  <c r="EE16" i="5"/>
  <c r="ET15" i="5"/>
  <c r="ES15" i="5"/>
  <c r="ER15" i="5"/>
  <c r="EQ15" i="5"/>
  <c r="EP15" i="5"/>
  <c r="EN15" i="5"/>
  <c r="EM15" i="5"/>
  <c r="EL15" i="5"/>
  <c r="EK15" i="5"/>
  <c r="EJ15" i="5"/>
  <c r="EH15" i="5"/>
  <c r="EG15" i="5"/>
  <c r="EF15" i="5"/>
  <c r="EE15" i="5"/>
  <c r="ET14" i="5"/>
  <c r="ES14" i="5"/>
  <c r="ER14" i="5"/>
  <c r="EQ14" i="5"/>
  <c r="EP14" i="5"/>
  <c r="EN14" i="5"/>
  <c r="EM14" i="5"/>
  <c r="EL14" i="5"/>
  <c r="EK14" i="5"/>
  <c r="EJ14" i="5"/>
  <c r="EH14" i="5"/>
  <c r="EG14" i="5"/>
  <c r="EF14" i="5"/>
  <c r="EE14" i="5"/>
  <c r="ED14" i="5"/>
  <c r="ET13" i="5"/>
  <c r="ES13" i="5"/>
  <c r="ER13" i="5"/>
  <c r="EQ13" i="5"/>
  <c r="EP13" i="5"/>
  <c r="EN13" i="5"/>
  <c r="EM13" i="5"/>
  <c r="EL13" i="5"/>
  <c r="EK13" i="5"/>
  <c r="EJ13" i="5"/>
  <c r="EH13" i="5"/>
  <c r="EG13" i="5"/>
  <c r="EF13" i="5"/>
  <c r="EE13" i="5"/>
  <c r="ED13" i="5"/>
  <c r="ET12" i="5"/>
  <c r="ES12" i="5"/>
  <c r="ER12" i="5"/>
  <c r="EQ12" i="5"/>
  <c r="EN12" i="5"/>
  <c r="EM12" i="5"/>
  <c r="EL12" i="5"/>
  <c r="EK12" i="5"/>
  <c r="EJ12" i="5"/>
  <c r="EH12" i="5"/>
  <c r="EG12" i="5"/>
  <c r="EF12" i="5"/>
  <c r="EE12" i="5"/>
  <c r="ED12" i="5"/>
  <c r="ET11" i="5"/>
  <c r="ES11" i="5"/>
  <c r="ER11" i="5"/>
  <c r="EQ11" i="5"/>
  <c r="EP11" i="5"/>
  <c r="EN11" i="5"/>
  <c r="EM11" i="5"/>
  <c r="EL11" i="5"/>
  <c r="EK11" i="5"/>
  <c r="EJ11" i="5"/>
  <c r="EH11" i="5"/>
  <c r="EG11" i="5"/>
  <c r="EF11" i="5"/>
  <c r="EE11" i="5"/>
  <c r="ED11" i="5"/>
  <c r="ET10" i="5"/>
  <c r="ES10" i="5"/>
  <c r="ER10" i="5"/>
  <c r="EQ10" i="5"/>
  <c r="EP10" i="5"/>
  <c r="EP12" i="5" s="1"/>
  <c r="EN10" i="5"/>
  <c r="EM10" i="5"/>
  <c r="EL10" i="5"/>
  <c r="EK10" i="5"/>
  <c r="EJ10" i="5"/>
  <c r="EH10" i="5"/>
  <c r="EG10" i="5"/>
  <c r="EF10" i="5"/>
  <c r="EE10" i="5"/>
  <c r="ED10" i="5"/>
  <c r="ET9" i="5"/>
  <c r="ES9" i="5"/>
  <c r="ER9" i="5"/>
  <c r="EQ9" i="5"/>
  <c r="EP9" i="5"/>
  <c r="EN9" i="5"/>
  <c r="EM9" i="5"/>
  <c r="EL9" i="5"/>
  <c r="EK9" i="5"/>
  <c r="EJ9" i="5"/>
  <c r="EH9" i="5"/>
  <c r="EG9" i="5"/>
  <c r="EF9" i="5"/>
  <c r="EE9" i="5"/>
  <c r="ET8" i="5"/>
  <c r="ES8" i="5"/>
  <c r="ER8" i="5"/>
  <c r="EQ8" i="5"/>
  <c r="EP8" i="5"/>
  <c r="EN8" i="5"/>
  <c r="EM8" i="5"/>
  <c r="EL8" i="5"/>
  <c r="EK8" i="5"/>
  <c r="EJ8" i="5"/>
  <c r="EJ20" i="5" s="1"/>
  <c r="EH8" i="5"/>
  <c r="EG8" i="5"/>
  <c r="EF8" i="5"/>
  <c r="EE8" i="5"/>
  <c r="ED8" i="5"/>
  <c r="ED15" i="5" s="1"/>
  <c r="DZ509" i="5"/>
  <c r="DY509" i="5"/>
  <c r="DX509" i="5"/>
  <c r="DW509" i="5"/>
  <c r="DV509" i="5"/>
  <c r="DU509" i="5"/>
  <c r="DS509" i="5"/>
  <c r="DR509" i="5"/>
  <c r="DQ509" i="5"/>
  <c r="DP509" i="5"/>
  <c r="DO509" i="5"/>
  <c r="DN509" i="5"/>
  <c r="DM509" i="5"/>
  <c r="DK509" i="5"/>
  <c r="DJ509" i="5"/>
  <c r="DI509" i="5"/>
  <c r="DH509" i="5"/>
  <c r="DG509" i="5"/>
  <c r="DF509" i="5"/>
  <c r="DD509" i="5"/>
  <c r="DC509" i="5"/>
  <c r="DB509" i="5"/>
  <c r="DA509" i="5"/>
  <c r="CZ509" i="5"/>
  <c r="CY509" i="5"/>
  <c r="CX509" i="5"/>
  <c r="CV509" i="5"/>
  <c r="CU509" i="5"/>
  <c r="CT509" i="5"/>
  <c r="CS509" i="5"/>
  <c r="CR509" i="5"/>
  <c r="CQ509" i="5"/>
  <c r="CP509" i="5"/>
  <c r="CN509" i="5"/>
  <c r="CM509" i="5"/>
  <c r="CL509" i="5"/>
  <c r="CK509" i="5"/>
  <c r="CJ509" i="5"/>
  <c r="CI509" i="5"/>
  <c r="CG509" i="5"/>
  <c r="CF509" i="5"/>
  <c r="CE509" i="5"/>
  <c r="CD509" i="5"/>
  <c r="CC509" i="5"/>
  <c r="CB509" i="5"/>
  <c r="CA509" i="5"/>
  <c r="BY509" i="5"/>
  <c r="BX509" i="5"/>
  <c r="BW509" i="5"/>
  <c r="BV509" i="5"/>
  <c r="BU509" i="5"/>
  <c r="BT509" i="5"/>
  <c r="BS509" i="5"/>
  <c r="BQ509" i="5"/>
  <c r="BP509" i="5"/>
  <c r="BO509" i="5"/>
  <c r="BN509" i="5"/>
  <c r="BM509" i="5"/>
  <c r="BL509" i="5"/>
  <c r="BK509" i="5"/>
  <c r="BI509" i="5"/>
  <c r="BH509" i="5"/>
  <c r="BG509" i="5"/>
  <c r="BF509" i="5"/>
  <c r="BE509" i="5"/>
  <c r="BD509" i="5"/>
  <c r="BC509" i="5"/>
  <c r="BA509" i="5"/>
  <c r="AZ509" i="5"/>
  <c r="AY509" i="5"/>
  <c r="AX509" i="5"/>
  <c r="AW509" i="5"/>
  <c r="AV509" i="5"/>
  <c r="AU509" i="5"/>
  <c r="AS509" i="5"/>
  <c r="AR509" i="5"/>
  <c r="AQ509" i="5"/>
  <c r="AP509" i="5"/>
  <c r="AO509" i="5"/>
  <c r="AN509" i="5"/>
  <c r="AM509" i="5"/>
  <c r="AK509" i="5"/>
  <c r="AJ509" i="5"/>
  <c r="AI509" i="5"/>
  <c r="AH509" i="5"/>
  <c r="AG509" i="5"/>
  <c r="AF509" i="5"/>
  <c r="AE509" i="5"/>
  <c r="AC509" i="5"/>
  <c r="AB509" i="5"/>
  <c r="AA509" i="5"/>
  <c r="Z509" i="5"/>
  <c r="Y509" i="5"/>
  <c r="X509" i="5"/>
  <c r="W509" i="5"/>
  <c r="U509" i="5"/>
  <c r="T509" i="5"/>
  <c r="S509" i="5"/>
  <c r="R509" i="5"/>
  <c r="Q509" i="5"/>
  <c r="P509" i="5"/>
  <c r="O509" i="5"/>
  <c r="M509" i="5"/>
  <c r="L509" i="5"/>
  <c r="K509" i="5"/>
  <c r="J509" i="5"/>
  <c r="I509" i="5"/>
  <c r="H509" i="5"/>
  <c r="F509" i="5"/>
  <c r="E509" i="5"/>
  <c r="D509" i="5"/>
  <c r="C509" i="5"/>
  <c r="B509" i="5"/>
  <c r="A509" i="5"/>
  <c r="DZ508" i="5"/>
  <c r="DY508" i="5"/>
  <c r="DX508" i="5"/>
  <c r="DW508" i="5"/>
  <c r="DV508" i="5"/>
  <c r="DU508" i="5"/>
  <c r="DS508" i="5"/>
  <c r="DR508" i="5"/>
  <c r="DQ508" i="5"/>
  <c r="DP508" i="5"/>
  <c r="DO508" i="5"/>
  <c r="DN508" i="5"/>
  <c r="DM508" i="5"/>
  <c r="DK508" i="5"/>
  <c r="DJ508" i="5"/>
  <c r="DI508" i="5"/>
  <c r="DH508" i="5"/>
  <c r="DG508" i="5"/>
  <c r="DF508" i="5"/>
  <c r="DD508" i="5"/>
  <c r="DC508" i="5"/>
  <c r="DB508" i="5"/>
  <c r="DA508" i="5"/>
  <c r="CZ508" i="5"/>
  <c r="CY508" i="5"/>
  <c r="CX508" i="5"/>
  <c r="CV508" i="5"/>
  <c r="CU508" i="5"/>
  <c r="CT508" i="5"/>
  <c r="CS508" i="5"/>
  <c r="CR508" i="5"/>
  <c r="CQ508" i="5"/>
  <c r="CP508" i="5"/>
  <c r="CN508" i="5"/>
  <c r="CM508" i="5"/>
  <c r="CL508" i="5"/>
  <c r="CK508" i="5"/>
  <c r="CJ508" i="5"/>
  <c r="CI508" i="5"/>
  <c r="CG508" i="5"/>
  <c r="CF508" i="5"/>
  <c r="CE508" i="5"/>
  <c r="CD508" i="5"/>
  <c r="CC508" i="5"/>
  <c r="CB508" i="5"/>
  <c r="CA508" i="5"/>
  <c r="BY508" i="5"/>
  <c r="BX508" i="5"/>
  <c r="BW508" i="5"/>
  <c r="BV508" i="5"/>
  <c r="BU508" i="5"/>
  <c r="BT508" i="5"/>
  <c r="BS508" i="5"/>
  <c r="BQ508" i="5"/>
  <c r="BP508" i="5"/>
  <c r="BO508" i="5"/>
  <c r="BN508" i="5"/>
  <c r="BM508" i="5"/>
  <c r="BL508" i="5"/>
  <c r="BK508" i="5"/>
  <c r="BI508" i="5"/>
  <c r="BH508" i="5"/>
  <c r="BG508" i="5"/>
  <c r="BF508" i="5"/>
  <c r="BE508" i="5"/>
  <c r="BD508" i="5"/>
  <c r="BC508" i="5"/>
  <c r="BA508" i="5"/>
  <c r="AZ508" i="5"/>
  <c r="AY508" i="5"/>
  <c r="AX508" i="5"/>
  <c r="AW508" i="5"/>
  <c r="AV508" i="5"/>
  <c r="AU508" i="5"/>
  <c r="AS508" i="5"/>
  <c r="AR508" i="5"/>
  <c r="AQ508" i="5"/>
  <c r="AP508" i="5"/>
  <c r="AO508" i="5"/>
  <c r="AN508" i="5"/>
  <c r="AM508" i="5"/>
  <c r="AK508" i="5"/>
  <c r="AJ508" i="5"/>
  <c r="AI508" i="5"/>
  <c r="AH508" i="5"/>
  <c r="AG508" i="5"/>
  <c r="AF508" i="5"/>
  <c r="AE508" i="5"/>
  <c r="AC508" i="5"/>
  <c r="AB508" i="5"/>
  <c r="AA508" i="5"/>
  <c r="Z508" i="5"/>
  <c r="Y508" i="5"/>
  <c r="X508" i="5"/>
  <c r="W508" i="5"/>
  <c r="U508" i="5"/>
  <c r="T508" i="5"/>
  <c r="S508" i="5"/>
  <c r="R508" i="5"/>
  <c r="Q508" i="5"/>
  <c r="P508" i="5"/>
  <c r="O508" i="5"/>
  <c r="M508" i="5"/>
  <c r="L508" i="5"/>
  <c r="K508" i="5"/>
  <c r="J508" i="5"/>
  <c r="I508" i="5"/>
  <c r="H508" i="5"/>
  <c r="F508" i="5"/>
  <c r="E508" i="5"/>
  <c r="D508" i="5"/>
  <c r="C508" i="5"/>
  <c r="B508" i="5"/>
  <c r="A508" i="5"/>
  <c r="DZ507" i="5"/>
  <c r="DY507" i="5"/>
  <c r="DX507" i="5"/>
  <c r="DW507" i="5"/>
  <c r="DV507" i="5"/>
  <c r="DU507" i="5"/>
  <c r="DS507" i="5"/>
  <c r="EB507" i="5" s="1"/>
  <c r="DR507" i="5"/>
  <c r="DQ507" i="5"/>
  <c r="DP507" i="5"/>
  <c r="DO507" i="5"/>
  <c r="DN507" i="5"/>
  <c r="DM507" i="5"/>
  <c r="DK507" i="5"/>
  <c r="DJ507" i="5"/>
  <c r="DI507" i="5"/>
  <c r="DH507" i="5"/>
  <c r="DG507" i="5"/>
  <c r="DF507" i="5"/>
  <c r="DD507" i="5"/>
  <c r="DC507" i="5"/>
  <c r="DB507" i="5"/>
  <c r="DA507" i="5"/>
  <c r="CZ507" i="5"/>
  <c r="CY507" i="5"/>
  <c r="CX507" i="5"/>
  <c r="CV507" i="5"/>
  <c r="CU507" i="5"/>
  <c r="CT507" i="5"/>
  <c r="CS507" i="5"/>
  <c r="CR507" i="5"/>
  <c r="CQ507" i="5"/>
  <c r="CP507" i="5"/>
  <c r="CN507" i="5"/>
  <c r="CM507" i="5"/>
  <c r="CL507" i="5"/>
  <c r="CK507" i="5"/>
  <c r="CJ507" i="5"/>
  <c r="CI507" i="5"/>
  <c r="CG507" i="5"/>
  <c r="CF507" i="5"/>
  <c r="CE507" i="5"/>
  <c r="CD507" i="5"/>
  <c r="CC507" i="5"/>
  <c r="CB507" i="5"/>
  <c r="CA507" i="5"/>
  <c r="BY507" i="5"/>
  <c r="BX507" i="5"/>
  <c r="BW507" i="5"/>
  <c r="BV507" i="5"/>
  <c r="BU507" i="5"/>
  <c r="BT507" i="5"/>
  <c r="BS507" i="5"/>
  <c r="BQ507" i="5"/>
  <c r="BP507" i="5"/>
  <c r="BO507" i="5"/>
  <c r="BN507" i="5"/>
  <c r="BM507" i="5"/>
  <c r="BL507" i="5"/>
  <c r="BK507" i="5"/>
  <c r="BI507" i="5"/>
  <c r="BH507" i="5"/>
  <c r="BG507" i="5"/>
  <c r="BF507" i="5"/>
  <c r="BE507" i="5"/>
  <c r="BD507" i="5"/>
  <c r="BC507" i="5"/>
  <c r="BA507" i="5"/>
  <c r="AZ507" i="5"/>
  <c r="AY507" i="5"/>
  <c r="AX507" i="5"/>
  <c r="AW507" i="5"/>
  <c r="AV507" i="5"/>
  <c r="AU507" i="5"/>
  <c r="AS507" i="5"/>
  <c r="AR507" i="5"/>
  <c r="AQ507" i="5"/>
  <c r="AP507" i="5"/>
  <c r="AO507" i="5"/>
  <c r="AN507" i="5"/>
  <c r="AM507" i="5"/>
  <c r="AK507" i="5"/>
  <c r="AJ507" i="5"/>
  <c r="AI507" i="5"/>
  <c r="AH507" i="5"/>
  <c r="AG507" i="5"/>
  <c r="AF507" i="5"/>
  <c r="AE507" i="5"/>
  <c r="AC507" i="5"/>
  <c r="AB507" i="5"/>
  <c r="AA507" i="5"/>
  <c r="Z507" i="5"/>
  <c r="Y507" i="5"/>
  <c r="X507" i="5"/>
  <c r="W507" i="5"/>
  <c r="U507" i="5"/>
  <c r="T507" i="5"/>
  <c r="S507" i="5"/>
  <c r="R507" i="5"/>
  <c r="Q507" i="5"/>
  <c r="P507" i="5"/>
  <c r="O507" i="5"/>
  <c r="M507" i="5"/>
  <c r="L507" i="5"/>
  <c r="K507" i="5"/>
  <c r="J507" i="5"/>
  <c r="I507" i="5"/>
  <c r="H507" i="5"/>
  <c r="F507" i="5"/>
  <c r="E507" i="5"/>
  <c r="D507" i="5"/>
  <c r="C507" i="5"/>
  <c r="B507" i="5"/>
  <c r="A507" i="5"/>
  <c r="DZ506" i="5"/>
  <c r="DY506" i="5"/>
  <c r="DX506" i="5"/>
  <c r="DW506" i="5"/>
  <c r="DV506" i="5"/>
  <c r="DU506" i="5"/>
  <c r="DS506" i="5"/>
  <c r="DR506" i="5"/>
  <c r="DQ506" i="5"/>
  <c r="DP506" i="5"/>
  <c r="DO506" i="5"/>
  <c r="DN506" i="5"/>
  <c r="DM506" i="5"/>
  <c r="DK506" i="5"/>
  <c r="DJ506" i="5"/>
  <c r="DI506" i="5"/>
  <c r="DH506" i="5"/>
  <c r="DG506" i="5"/>
  <c r="DF506" i="5"/>
  <c r="DD506" i="5"/>
  <c r="DC506" i="5"/>
  <c r="DB506" i="5"/>
  <c r="DA506" i="5"/>
  <c r="CZ506" i="5"/>
  <c r="CY506" i="5"/>
  <c r="CX506" i="5"/>
  <c r="CV506" i="5"/>
  <c r="CU506" i="5"/>
  <c r="CT506" i="5"/>
  <c r="CS506" i="5"/>
  <c r="CR506" i="5"/>
  <c r="CQ506" i="5"/>
  <c r="CP506" i="5"/>
  <c r="CN506" i="5"/>
  <c r="CM506" i="5"/>
  <c r="CL506" i="5"/>
  <c r="CK506" i="5"/>
  <c r="CJ506" i="5"/>
  <c r="CI506" i="5"/>
  <c r="CG506" i="5"/>
  <c r="CF506" i="5"/>
  <c r="CE506" i="5"/>
  <c r="CD506" i="5"/>
  <c r="CC506" i="5"/>
  <c r="CB506" i="5"/>
  <c r="CA506" i="5"/>
  <c r="BY506" i="5"/>
  <c r="BX506" i="5"/>
  <c r="BW506" i="5"/>
  <c r="BV506" i="5"/>
  <c r="BU506" i="5"/>
  <c r="BT506" i="5"/>
  <c r="BS506" i="5"/>
  <c r="BQ506" i="5"/>
  <c r="BP506" i="5"/>
  <c r="BO506" i="5"/>
  <c r="BN506" i="5"/>
  <c r="BM506" i="5"/>
  <c r="BL506" i="5"/>
  <c r="BK506" i="5"/>
  <c r="BI506" i="5"/>
  <c r="BH506" i="5"/>
  <c r="BG506" i="5"/>
  <c r="BF506" i="5"/>
  <c r="BE506" i="5"/>
  <c r="BD506" i="5"/>
  <c r="BC506" i="5"/>
  <c r="BA506" i="5"/>
  <c r="AZ506" i="5"/>
  <c r="AY506" i="5"/>
  <c r="AX506" i="5"/>
  <c r="AW506" i="5"/>
  <c r="AV506" i="5"/>
  <c r="AU506" i="5"/>
  <c r="AS506" i="5"/>
  <c r="AR506" i="5"/>
  <c r="AQ506" i="5"/>
  <c r="AP506" i="5"/>
  <c r="AO506" i="5"/>
  <c r="AN506" i="5"/>
  <c r="AM506" i="5"/>
  <c r="AK506" i="5"/>
  <c r="AJ506" i="5"/>
  <c r="AI506" i="5"/>
  <c r="AH506" i="5"/>
  <c r="AG506" i="5"/>
  <c r="AF506" i="5"/>
  <c r="AE506" i="5"/>
  <c r="AC506" i="5"/>
  <c r="AB506" i="5"/>
  <c r="AA506" i="5"/>
  <c r="Z506" i="5"/>
  <c r="Y506" i="5"/>
  <c r="X506" i="5"/>
  <c r="W506" i="5"/>
  <c r="U506" i="5"/>
  <c r="T506" i="5"/>
  <c r="S506" i="5"/>
  <c r="R506" i="5"/>
  <c r="Q506" i="5"/>
  <c r="P506" i="5"/>
  <c r="O506" i="5"/>
  <c r="M506" i="5"/>
  <c r="L506" i="5"/>
  <c r="K506" i="5"/>
  <c r="J506" i="5"/>
  <c r="I506" i="5"/>
  <c r="H506" i="5"/>
  <c r="F506" i="5"/>
  <c r="E506" i="5"/>
  <c r="D506" i="5"/>
  <c r="C506" i="5"/>
  <c r="B506" i="5"/>
  <c r="A506" i="5"/>
  <c r="DZ505" i="5"/>
  <c r="DY505" i="5"/>
  <c r="DX505" i="5"/>
  <c r="DW505" i="5"/>
  <c r="DV505" i="5"/>
  <c r="DU505" i="5"/>
  <c r="DS505" i="5"/>
  <c r="EB505" i="5" s="1"/>
  <c r="DR505" i="5"/>
  <c r="DQ505" i="5"/>
  <c r="DP505" i="5"/>
  <c r="DO505" i="5"/>
  <c r="DN505" i="5"/>
  <c r="DM505" i="5"/>
  <c r="DK505" i="5"/>
  <c r="DJ505" i="5"/>
  <c r="DI505" i="5"/>
  <c r="DH505" i="5"/>
  <c r="DG505" i="5"/>
  <c r="DF505" i="5"/>
  <c r="DD505" i="5"/>
  <c r="DC505" i="5"/>
  <c r="DB505" i="5"/>
  <c r="DA505" i="5"/>
  <c r="CZ505" i="5"/>
  <c r="CY505" i="5"/>
  <c r="CX505" i="5"/>
  <c r="CV505" i="5"/>
  <c r="CU505" i="5"/>
  <c r="CT505" i="5"/>
  <c r="CS505" i="5"/>
  <c r="CR505" i="5"/>
  <c r="CQ505" i="5"/>
  <c r="CP505" i="5"/>
  <c r="CN505" i="5"/>
  <c r="CM505" i="5"/>
  <c r="CL505" i="5"/>
  <c r="CK505" i="5"/>
  <c r="CJ505" i="5"/>
  <c r="CI505" i="5"/>
  <c r="CG505" i="5"/>
  <c r="CF505" i="5"/>
  <c r="CE505" i="5"/>
  <c r="CD505" i="5"/>
  <c r="CC505" i="5"/>
  <c r="CB505" i="5"/>
  <c r="CA505" i="5"/>
  <c r="BY505" i="5"/>
  <c r="BX505" i="5"/>
  <c r="BW505" i="5"/>
  <c r="BV505" i="5"/>
  <c r="BU505" i="5"/>
  <c r="BT505" i="5"/>
  <c r="BS505" i="5"/>
  <c r="BQ505" i="5"/>
  <c r="BP505" i="5"/>
  <c r="BO505" i="5"/>
  <c r="BN505" i="5"/>
  <c r="BM505" i="5"/>
  <c r="BL505" i="5"/>
  <c r="BK505" i="5"/>
  <c r="BI505" i="5"/>
  <c r="BH505" i="5"/>
  <c r="BG505" i="5"/>
  <c r="BF505" i="5"/>
  <c r="BE505" i="5"/>
  <c r="BD505" i="5"/>
  <c r="BC505" i="5"/>
  <c r="BA505" i="5"/>
  <c r="AZ505" i="5"/>
  <c r="AY505" i="5"/>
  <c r="AX505" i="5"/>
  <c r="AW505" i="5"/>
  <c r="AV505" i="5"/>
  <c r="AU505" i="5"/>
  <c r="AS505" i="5"/>
  <c r="AR505" i="5"/>
  <c r="AQ505" i="5"/>
  <c r="AP505" i="5"/>
  <c r="AO505" i="5"/>
  <c r="AN505" i="5"/>
  <c r="AM505" i="5"/>
  <c r="AK505" i="5"/>
  <c r="AJ505" i="5"/>
  <c r="AI505" i="5"/>
  <c r="AH505" i="5"/>
  <c r="AG505" i="5"/>
  <c r="AF505" i="5"/>
  <c r="AE505" i="5"/>
  <c r="AC505" i="5"/>
  <c r="AB505" i="5"/>
  <c r="AA505" i="5"/>
  <c r="Z505" i="5"/>
  <c r="Y505" i="5"/>
  <c r="X505" i="5"/>
  <c r="W505" i="5"/>
  <c r="U505" i="5"/>
  <c r="T505" i="5"/>
  <c r="S505" i="5"/>
  <c r="R505" i="5"/>
  <c r="Q505" i="5"/>
  <c r="P505" i="5"/>
  <c r="O505" i="5"/>
  <c r="M505" i="5"/>
  <c r="L505" i="5"/>
  <c r="K505" i="5"/>
  <c r="J505" i="5"/>
  <c r="I505" i="5"/>
  <c r="H505" i="5"/>
  <c r="F505" i="5"/>
  <c r="E505" i="5"/>
  <c r="D505" i="5"/>
  <c r="C505" i="5"/>
  <c r="B505" i="5"/>
  <c r="A505" i="5"/>
  <c r="DZ504" i="5"/>
  <c r="DY504" i="5"/>
  <c r="DX504" i="5"/>
  <c r="DW504" i="5"/>
  <c r="DV504" i="5"/>
  <c r="DU504" i="5"/>
  <c r="DS504" i="5"/>
  <c r="DR504" i="5"/>
  <c r="DQ504" i="5"/>
  <c r="DP504" i="5"/>
  <c r="DO504" i="5"/>
  <c r="DN504" i="5"/>
  <c r="DM504" i="5"/>
  <c r="DK504" i="5"/>
  <c r="DJ504" i="5"/>
  <c r="DI504" i="5"/>
  <c r="DH504" i="5"/>
  <c r="DG504" i="5"/>
  <c r="DF504" i="5"/>
  <c r="DD504" i="5"/>
  <c r="DC504" i="5"/>
  <c r="DB504" i="5"/>
  <c r="DA504" i="5"/>
  <c r="CZ504" i="5"/>
  <c r="CY504" i="5"/>
  <c r="CX504" i="5"/>
  <c r="CV504" i="5"/>
  <c r="CU504" i="5"/>
  <c r="CT504" i="5"/>
  <c r="CS504" i="5"/>
  <c r="CR504" i="5"/>
  <c r="CQ504" i="5"/>
  <c r="CP504" i="5"/>
  <c r="CN504" i="5"/>
  <c r="CM504" i="5"/>
  <c r="CL504" i="5"/>
  <c r="CK504" i="5"/>
  <c r="CJ504" i="5"/>
  <c r="CI504" i="5"/>
  <c r="CG504" i="5"/>
  <c r="CF504" i="5"/>
  <c r="CE504" i="5"/>
  <c r="CD504" i="5"/>
  <c r="CC504" i="5"/>
  <c r="CB504" i="5"/>
  <c r="CA504" i="5"/>
  <c r="BY504" i="5"/>
  <c r="BX504" i="5"/>
  <c r="BW504" i="5"/>
  <c r="BV504" i="5"/>
  <c r="BU504" i="5"/>
  <c r="BT504" i="5"/>
  <c r="BS504" i="5"/>
  <c r="BQ504" i="5"/>
  <c r="BP504" i="5"/>
  <c r="BO504" i="5"/>
  <c r="BN504" i="5"/>
  <c r="BM504" i="5"/>
  <c r="BL504" i="5"/>
  <c r="BK504" i="5"/>
  <c r="BI504" i="5"/>
  <c r="BH504" i="5"/>
  <c r="BG504" i="5"/>
  <c r="BF504" i="5"/>
  <c r="BE504" i="5"/>
  <c r="BD504" i="5"/>
  <c r="BC504" i="5"/>
  <c r="BA504" i="5"/>
  <c r="AZ504" i="5"/>
  <c r="AY504" i="5"/>
  <c r="AX504" i="5"/>
  <c r="AW504" i="5"/>
  <c r="AV504" i="5"/>
  <c r="AU504" i="5"/>
  <c r="AS504" i="5"/>
  <c r="AR504" i="5"/>
  <c r="AQ504" i="5"/>
  <c r="AP504" i="5"/>
  <c r="AO504" i="5"/>
  <c r="AN504" i="5"/>
  <c r="AM504" i="5"/>
  <c r="AK504" i="5"/>
  <c r="AJ504" i="5"/>
  <c r="AI504" i="5"/>
  <c r="AH504" i="5"/>
  <c r="AG504" i="5"/>
  <c r="AF504" i="5"/>
  <c r="AE504" i="5"/>
  <c r="AC504" i="5"/>
  <c r="AB504" i="5"/>
  <c r="AA504" i="5"/>
  <c r="Z504" i="5"/>
  <c r="Y504" i="5"/>
  <c r="X504" i="5"/>
  <c r="W504" i="5"/>
  <c r="U504" i="5"/>
  <c r="T504" i="5"/>
  <c r="S504" i="5"/>
  <c r="R504" i="5"/>
  <c r="Q504" i="5"/>
  <c r="P504" i="5"/>
  <c r="O504" i="5"/>
  <c r="M504" i="5"/>
  <c r="L504" i="5"/>
  <c r="K504" i="5"/>
  <c r="J504" i="5"/>
  <c r="I504" i="5"/>
  <c r="H504" i="5"/>
  <c r="F504" i="5"/>
  <c r="E504" i="5"/>
  <c r="D504" i="5"/>
  <c r="C504" i="5"/>
  <c r="B504" i="5"/>
  <c r="A504" i="5"/>
  <c r="DZ503" i="5"/>
  <c r="DY503" i="5"/>
  <c r="DX503" i="5"/>
  <c r="DW503" i="5"/>
  <c r="DV503" i="5"/>
  <c r="DU503" i="5"/>
  <c r="DS503" i="5"/>
  <c r="EB503" i="5" s="1"/>
  <c r="DR503" i="5"/>
  <c r="DQ503" i="5"/>
  <c r="DP503" i="5"/>
  <c r="DO503" i="5"/>
  <c r="DN503" i="5"/>
  <c r="DM503" i="5"/>
  <c r="DK503" i="5"/>
  <c r="DJ503" i="5"/>
  <c r="DI503" i="5"/>
  <c r="DH503" i="5"/>
  <c r="DG503" i="5"/>
  <c r="DF503" i="5"/>
  <c r="DD503" i="5"/>
  <c r="DC503" i="5"/>
  <c r="DB503" i="5"/>
  <c r="DA503" i="5"/>
  <c r="CZ503" i="5"/>
  <c r="CY503" i="5"/>
  <c r="CX503" i="5"/>
  <c r="CV503" i="5"/>
  <c r="CU503" i="5"/>
  <c r="CT503" i="5"/>
  <c r="CS503" i="5"/>
  <c r="CR503" i="5"/>
  <c r="CQ503" i="5"/>
  <c r="CP503" i="5"/>
  <c r="CN503" i="5"/>
  <c r="CM503" i="5"/>
  <c r="CL503" i="5"/>
  <c r="CK503" i="5"/>
  <c r="CJ503" i="5"/>
  <c r="CI503" i="5"/>
  <c r="CG503" i="5"/>
  <c r="CF503" i="5"/>
  <c r="CE503" i="5"/>
  <c r="CD503" i="5"/>
  <c r="CC503" i="5"/>
  <c r="CB503" i="5"/>
  <c r="CA503" i="5"/>
  <c r="BY503" i="5"/>
  <c r="BX503" i="5"/>
  <c r="BW503" i="5"/>
  <c r="BV503" i="5"/>
  <c r="BU503" i="5"/>
  <c r="BT503" i="5"/>
  <c r="BS503" i="5"/>
  <c r="BQ503" i="5"/>
  <c r="BP503" i="5"/>
  <c r="BO503" i="5"/>
  <c r="BN503" i="5"/>
  <c r="BM503" i="5"/>
  <c r="BL503" i="5"/>
  <c r="BK503" i="5"/>
  <c r="BI503" i="5"/>
  <c r="BH503" i="5"/>
  <c r="BG503" i="5"/>
  <c r="BF503" i="5"/>
  <c r="BE503" i="5"/>
  <c r="BD503" i="5"/>
  <c r="BC503" i="5"/>
  <c r="BA503" i="5"/>
  <c r="AZ503" i="5"/>
  <c r="AY503" i="5"/>
  <c r="AX503" i="5"/>
  <c r="AW503" i="5"/>
  <c r="AV503" i="5"/>
  <c r="AU503" i="5"/>
  <c r="AS503" i="5"/>
  <c r="AR503" i="5"/>
  <c r="AQ503" i="5"/>
  <c r="AP503" i="5"/>
  <c r="AO503" i="5"/>
  <c r="AN503" i="5"/>
  <c r="AM503" i="5"/>
  <c r="AK503" i="5"/>
  <c r="AJ503" i="5"/>
  <c r="AI503" i="5"/>
  <c r="AH503" i="5"/>
  <c r="AG503" i="5"/>
  <c r="AF503" i="5"/>
  <c r="AE503" i="5"/>
  <c r="AC503" i="5"/>
  <c r="AB503" i="5"/>
  <c r="AA503" i="5"/>
  <c r="Z503" i="5"/>
  <c r="Y503" i="5"/>
  <c r="X503" i="5"/>
  <c r="W503" i="5"/>
  <c r="U503" i="5"/>
  <c r="T503" i="5"/>
  <c r="S503" i="5"/>
  <c r="R503" i="5"/>
  <c r="Q503" i="5"/>
  <c r="P503" i="5"/>
  <c r="O503" i="5"/>
  <c r="M503" i="5"/>
  <c r="L503" i="5"/>
  <c r="K503" i="5"/>
  <c r="J503" i="5"/>
  <c r="I503" i="5"/>
  <c r="H503" i="5"/>
  <c r="F503" i="5"/>
  <c r="E503" i="5"/>
  <c r="D503" i="5"/>
  <c r="C503" i="5"/>
  <c r="B503" i="5"/>
  <c r="A503" i="5"/>
  <c r="DZ502" i="5"/>
  <c r="DY502" i="5"/>
  <c r="DX502" i="5"/>
  <c r="DW502" i="5"/>
  <c r="DV502" i="5"/>
  <c r="DU502" i="5"/>
  <c r="DS502" i="5"/>
  <c r="DR502" i="5"/>
  <c r="DQ502" i="5"/>
  <c r="DP502" i="5"/>
  <c r="DO502" i="5"/>
  <c r="DN502" i="5"/>
  <c r="DM502" i="5"/>
  <c r="DK502" i="5"/>
  <c r="DJ502" i="5"/>
  <c r="DI502" i="5"/>
  <c r="DH502" i="5"/>
  <c r="DG502" i="5"/>
  <c r="DF502" i="5"/>
  <c r="DD502" i="5"/>
  <c r="DC502" i="5"/>
  <c r="DB502" i="5"/>
  <c r="DA502" i="5"/>
  <c r="CZ502" i="5"/>
  <c r="CY502" i="5"/>
  <c r="CX502" i="5"/>
  <c r="CV502" i="5"/>
  <c r="CU502" i="5"/>
  <c r="CT502" i="5"/>
  <c r="CS502" i="5"/>
  <c r="CR502" i="5"/>
  <c r="CQ502" i="5"/>
  <c r="CP502" i="5"/>
  <c r="CN502" i="5"/>
  <c r="CM502" i="5"/>
  <c r="CL502" i="5"/>
  <c r="CK502" i="5"/>
  <c r="CJ502" i="5"/>
  <c r="CI502" i="5"/>
  <c r="CG502" i="5"/>
  <c r="CF502" i="5"/>
  <c r="CE502" i="5"/>
  <c r="CD502" i="5"/>
  <c r="CC502" i="5"/>
  <c r="CB502" i="5"/>
  <c r="CA502" i="5"/>
  <c r="BY502" i="5"/>
  <c r="BX502" i="5"/>
  <c r="BW502" i="5"/>
  <c r="BV502" i="5"/>
  <c r="BU502" i="5"/>
  <c r="BT502" i="5"/>
  <c r="BS502" i="5"/>
  <c r="BQ502" i="5"/>
  <c r="BP502" i="5"/>
  <c r="BO502" i="5"/>
  <c r="BN502" i="5"/>
  <c r="BM502" i="5"/>
  <c r="BL502" i="5"/>
  <c r="BK502" i="5"/>
  <c r="BI502" i="5"/>
  <c r="BH502" i="5"/>
  <c r="BG502" i="5"/>
  <c r="BF502" i="5"/>
  <c r="BE502" i="5"/>
  <c r="BD502" i="5"/>
  <c r="BC502" i="5"/>
  <c r="BA502" i="5"/>
  <c r="AZ502" i="5"/>
  <c r="AY502" i="5"/>
  <c r="AX502" i="5"/>
  <c r="AW502" i="5"/>
  <c r="AV502" i="5"/>
  <c r="AU502" i="5"/>
  <c r="AS502" i="5"/>
  <c r="AR502" i="5"/>
  <c r="AQ502" i="5"/>
  <c r="AP502" i="5"/>
  <c r="AO502" i="5"/>
  <c r="AN502" i="5"/>
  <c r="AM502" i="5"/>
  <c r="AK502" i="5"/>
  <c r="AJ502" i="5"/>
  <c r="AI502" i="5"/>
  <c r="AH502" i="5"/>
  <c r="AG502" i="5"/>
  <c r="AF502" i="5"/>
  <c r="AE502" i="5"/>
  <c r="AC502" i="5"/>
  <c r="AB502" i="5"/>
  <c r="AA502" i="5"/>
  <c r="Z502" i="5"/>
  <c r="Y502" i="5"/>
  <c r="X502" i="5"/>
  <c r="W502" i="5"/>
  <c r="U502" i="5"/>
  <c r="T502" i="5"/>
  <c r="S502" i="5"/>
  <c r="R502" i="5"/>
  <c r="Q502" i="5"/>
  <c r="P502" i="5"/>
  <c r="O502" i="5"/>
  <c r="M502" i="5"/>
  <c r="L502" i="5"/>
  <c r="K502" i="5"/>
  <c r="J502" i="5"/>
  <c r="I502" i="5"/>
  <c r="H502" i="5"/>
  <c r="F502" i="5"/>
  <c r="E502" i="5"/>
  <c r="D502" i="5"/>
  <c r="C502" i="5"/>
  <c r="B502" i="5"/>
  <c r="A502" i="5"/>
  <c r="DZ501" i="5"/>
  <c r="DY501" i="5"/>
  <c r="DX501" i="5"/>
  <c r="DW501" i="5"/>
  <c r="DV501" i="5"/>
  <c r="DU501" i="5"/>
  <c r="DS501" i="5"/>
  <c r="EB501" i="5" s="1"/>
  <c r="DR501" i="5"/>
  <c r="DQ501" i="5"/>
  <c r="DP501" i="5"/>
  <c r="DO501" i="5"/>
  <c r="DN501" i="5"/>
  <c r="DM501" i="5"/>
  <c r="DK501" i="5"/>
  <c r="DJ501" i="5"/>
  <c r="DI501" i="5"/>
  <c r="DH501" i="5"/>
  <c r="DG501" i="5"/>
  <c r="DF501" i="5"/>
  <c r="DD501" i="5"/>
  <c r="DC501" i="5"/>
  <c r="DB501" i="5"/>
  <c r="DA501" i="5"/>
  <c r="CZ501" i="5"/>
  <c r="CY501" i="5"/>
  <c r="CX501" i="5"/>
  <c r="CV501" i="5"/>
  <c r="CU501" i="5"/>
  <c r="CT501" i="5"/>
  <c r="CS501" i="5"/>
  <c r="CR501" i="5"/>
  <c r="CQ501" i="5"/>
  <c r="CP501" i="5"/>
  <c r="CN501" i="5"/>
  <c r="CM501" i="5"/>
  <c r="CL501" i="5"/>
  <c r="CK501" i="5"/>
  <c r="CJ501" i="5"/>
  <c r="CI501" i="5"/>
  <c r="CG501" i="5"/>
  <c r="CF501" i="5"/>
  <c r="CE501" i="5"/>
  <c r="CD501" i="5"/>
  <c r="CC501" i="5"/>
  <c r="CB501" i="5"/>
  <c r="CA501" i="5"/>
  <c r="BY501" i="5"/>
  <c r="BX501" i="5"/>
  <c r="BW501" i="5"/>
  <c r="BV501" i="5"/>
  <c r="BU501" i="5"/>
  <c r="BT501" i="5"/>
  <c r="BS501" i="5"/>
  <c r="BQ501" i="5"/>
  <c r="BP501" i="5"/>
  <c r="BO501" i="5"/>
  <c r="BN501" i="5"/>
  <c r="BM501" i="5"/>
  <c r="BL501" i="5"/>
  <c r="BK501" i="5"/>
  <c r="BI501" i="5"/>
  <c r="BH501" i="5"/>
  <c r="BG501" i="5"/>
  <c r="BF501" i="5"/>
  <c r="BE501" i="5"/>
  <c r="BD501" i="5"/>
  <c r="BC501" i="5"/>
  <c r="BA501" i="5"/>
  <c r="AZ501" i="5"/>
  <c r="AY501" i="5"/>
  <c r="AX501" i="5"/>
  <c r="AW501" i="5"/>
  <c r="AV501" i="5"/>
  <c r="AU501" i="5"/>
  <c r="AS501" i="5"/>
  <c r="AR501" i="5"/>
  <c r="AQ501" i="5"/>
  <c r="AP501" i="5"/>
  <c r="AO501" i="5"/>
  <c r="AN501" i="5"/>
  <c r="AM501" i="5"/>
  <c r="AK501" i="5"/>
  <c r="AJ501" i="5"/>
  <c r="AI501" i="5"/>
  <c r="AH501" i="5"/>
  <c r="AG501" i="5"/>
  <c r="AF501" i="5"/>
  <c r="AE501" i="5"/>
  <c r="AC501" i="5"/>
  <c r="AB501" i="5"/>
  <c r="AA501" i="5"/>
  <c r="Z501" i="5"/>
  <c r="Y501" i="5"/>
  <c r="X501" i="5"/>
  <c r="W501" i="5"/>
  <c r="U501" i="5"/>
  <c r="T501" i="5"/>
  <c r="S501" i="5"/>
  <c r="R501" i="5"/>
  <c r="Q501" i="5"/>
  <c r="P501" i="5"/>
  <c r="O501" i="5"/>
  <c r="M501" i="5"/>
  <c r="L501" i="5"/>
  <c r="K501" i="5"/>
  <c r="J501" i="5"/>
  <c r="I501" i="5"/>
  <c r="H501" i="5"/>
  <c r="F501" i="5"/>
  <c r="E501" i="5"/>
  <c r="D501" i="5"/>
  <c r="C501" i="5"/>
  <c r="B501" i="5"/>
  <c r="A501" i="5"/>
  <c r="DZ500" i="5"/>
  <c r="DY500" i="5"/>
  <c r="DX500" i="5"/>
  <c r="DW500" i="5"/>
  <c r="DV500" i="5"/>
  <c r="DU500" i="5"/>
  <c r="DS500" i="5"/>
  <c r="DR500" i="5"/>
  <c r="DQ500" i="5"/>
  <c r="DP500" i="5"/>
  <c r="DO500" i="5"/>
  <c r="DN500" i="5"/>
  <c r="DM500" i="5"/>
  <c r="DK500" i="5"/>
  <c r="DJ500" i="5"/>
  <c r="DI500" i="5"/>
  <c r="DH500" i="5"/>
  <c r="DG500" i="5"/>
  <c r="DF500" i="5"/>
  <c r="DD500" i="5"/>
  <c r="DC500" i="5"/>
  <c r="DB500" i="5"/>
  <c r="DA500" i="5"/>
  <c r="CZ500" i="5"/>
  <c r="CY500" i="5"/>
  <c r="CX500" i="5"/>
  <c r="CV500" i="5"/>
  <c r="CU500" i="5"/>
  <c r="CT500" i="5"/>
  <c r="CS500" i="5"/>
  <c r="CR500" i="5"/>
  <c r="CQ500" i="5"/>
  <c r="CP500" i="5"/>
  <c r="CN500" i="5"/>
  <c r="CM500" i="5"/>
  <c r="CL500" i="5"/>
  <c r="CK500" i="5"/>
  <c r="CJ500" i="5"/>
  <c r="CI500" i="5"/>
  <c r="CG500" i="5"/>
  <c r="CF500" i="5"/>
  <c r="CE500" i="5"/>
  <c r="CD500" i="5"/>
  <c r="CC500" i="5"/>
  <c r="CB500" i="5"/>
  <c r="CA500" i="5"/>
  <c r="BY500" i="5"/>
  <c r="BX500" i="5"/>
  <c r="BW500" i="5"/>
  <c r="BV500" i="5"/>
  <c r="BU500" i="5"/>
  <c r="BT500" i="5"/>
  <c r="BS500" i="5"/>
  <c r="BQ500" i="5"/>
  <c r="BP500" i="5"/>
  <c r="BO500" i="5"/>
  <c r="BN500" i="5"/>
  <c r="BM500" i="5"/>
  <c r="BL500" i="5"/>
  <c r="BK500" i="5"/>
  <c r="BI500" i="5"/>
  <c r="BH500" i="5"/>
  <c r="BG500" i="5"/>
  <c r="BF500" i="5"/>
  <c r="BE500" i="5"/>
  <c r="BD500" i="5"/>
  <c r="BC500" i="5"/>
  <c r="BA500" i="5"/>
  <c r="AZ500" i="5"/>
  <c r="AY500" i="5"/>
  <c r="AX500" i="5"/>
  <c r="AW500" i="5"/>
  <c r="AV500" i="5"/>
  <c r="AU500" i="5"/>
  <c r="AS500" i="5"/>
  <c r="AR500" i="5"/>
  <c r="AQ500" i="5"/>
  <c r="AP500" i="5"/>
  <c r="AO500" i="5"/>
  <c r="AN500" i="5"/>
  <c r="AM500" i="5"/>
  <c r="AK500" i="5"/>
  <c r="AJ500" i="5"/>
  <c r="AI500" i="5"/>
  <c r="AH500" i="5"/>
  <c r="AG500" i="5"/>
  <c r="AF500" i="5"/>
  <c r="AE500" i="5"/>
  <c r="AC500" i="5"/>
  <c r="AB500" i="5"/>
  <c r="AA500" i="5"/>
  <c r="Z500" i="5"/>
  <c r="Y500" i="5"/>
  <c r="X500" i="5"/>
  <c r="W500" i="5"/>
  <c r="U500" i="5"/>
  <c r="T500" i="5"/>
  <c r="S500" i="5"/>
  <c r="R500" i="5"/>
  <c r="Q500" i="5"/>
  <c r="P500" i="5"/>
  <c r="O500" i="5"/>
  <c r="M500" i="5"/>
  <c r="L500" i="5"/>
  <c r="K500" i="5"/>
  <c r="J500" i="5"/>
  <c r="I500" i="5"/>
  <c r="H500" i="5"/>
  <c r="F500" i="5"/>
  <c r="E500" i="5"/>
  <c r="D500" i="5"/>
  <c r="C500" i="5"/>
  <c r="B500" i="5"/>
  <c r="A500" i="5"/>
  <c r="DZ499" i="5"/>
  <c r="DY499" i="5"/>
  <c r="DX499" i="5"/>
  <c r="DW499" i="5"/>
  <c r="DV499" i="5"/>
  <c r="DU499" i="5"/>
  <c r="DS499" i="5"/>
  <c r="EB499" i="5" s="1"/>
  <c r="DR499" i="5"/>
  <c r="DQ499" i="5"/>
  <c r="DP499" i="5"/>
  <c r="DO499" i="5"/>
  <c r="DN499" i="5"/>
  <c r="DM499" i="5"/>
  <c r="DK499" i="5"/>
  <c r="DJ499" i="5"/>
  <c r="DI499" i="5"/>
  <c r="DH499" i="5"/>
  <c r="DG499" i="5"/>
  <c r="DF499" i="5"/>
  <c r="DD499" i="5"/>
  <c r="DC499" i="5"/>
  <c r="DB499" i="5"/>
  <c r="DA499" i="5"/>
  <c r="CZ499" i="5"/>
  <c r="CY499" i="5"/>
  <c r="CX499" i="5"/>
  <c r="CV499" i="5"/>
  <c r="CU499" i="5"/>
  <c r="CT499" i="5"/>
  <c r="CS499" i="5"/>
  <c r="CR499" i="5"/>
  <c r="CQ499" i="5"/>
  <c r="CP499" i="5"/>
  <c r="CN499" i="5"/>
  <c r="CM499" i="5"/>
  <c r="CL499" i="5"/>
  <c r="CK499" i="5"/>
  <c r="CJ499" i="5"/>
  <c r="CI499" i="5"/>
  <c r="CG499" i="5"/>
  <c r="CF499" i="5"/>
  <c r="CE499" i="5"/>
  <c r="CD499" i="5"/>
  <c r="CC499" i="5"/>
  <c r="CB499" i="5"/>
  <c r="CA499" i="5"/>
  <c r="BY499" i="5"/>
  <c r="BX499" i="5"/>
  <c r="BW499" i="5"/>
  <c r="BV499" i="5"/>
  <c r="BU499" i="5"/>
  <c r="BT499" i="5"/>
  <c r="BS499" i="5"/>
  <c r="BQ499" i="5"/>
  <c r="BP499" i="5"/>
  <c r="BO499" i="5"/>
  <c r="BN499" i="5"/>
  <c r="BM499" i="5"/>
  <c r="BL499" i="5"/>
  <c r="BK499" i="5"/>
  <c r="BI499" i="5"/>
  <c r="BH499" i="5"/>
  <c r="BG499" i="5"/>
  <c r="BF499" i="5"/>
  <c r="BE499" i="5"/>
  <c r="BD499" i="5"/>
  <c r="BC499" i="5"/>
  <c r="BA499" i="5"/>
  <c r="AZ499" i="5"/>
  <c r="AY499" i="5"/>
  <c r="AX499" i="5"/>
  <c r="AW499" i="5"/>
  <c r="AV499" i="5"/>
  <c r="AU499" i="5"/>
  <c r="AS499" i="5"/>
  <c r="AR499" i="5"/>
  <c r="AQ499" i="5"/>
  <c r="AP499" i="5"/>
  <c r="AO499" i="5"/>
  <c r="AN499" i="5"/>
  <c r="AM499" i="5"/>
  <c r="AK499" i="5"/>
  <c r="AJ499" i="5"/>
  <c r="AI499" i="5"/>
  <c r="AH499" i="5"/>
  <c r="AG499" i="5"/>
  <c r="AF499" i="5"/>
  <c r="AE499" i="5"/>
  <c r="AC499" i="5"/>
  <c r="AB499" i="5"/>
  <c r="AA499" i="5"/>
  <c r="Z499" i="5"/>
  <c r="Y499" i="5"/>
  <c r="X499" i="5"/>
  <c r="W499" i="5"/>
  <c r="U499" i="5"/>
  <c r="T499" i="5"/>
  <c r="S499" i="5"/>
  <c r="R499" i="5"/>
  <c r="Q499" i="5"/>
  <c r="P499" i="5"/>
  <c r="O499" i="5"/>
  <c r="M499" i="5"/>
  <c r="L499" i="5"/>
  <c r="K499" i="5"/>
  <c r="J499" i="5"/>
  <c r="I499" i="5"/>
  <c r="H499" i="5"/>
  <c r="F499" i="5"/>
  <c r="E499" i="5"/>
  <c r="D499" i="5"/>
  <c r="C499" i="5"/>
  <c r="B499" i="5"/>
  <c r="A499" i="5"/>
  <c r="DZ498" i="5"/>
  <c r="DY498" i="5"/>
  <c r="DX498" i="5"/>
  <c r="DW498" i="5"/>
  <c r="DV498" i="5"/>
  <c r="DU498" i="5"/>
  <c r="DS498" i="5"/>
  <c r="DR498" i="5"/>
  <c r="DQ498" i="5"/>
  <c r="DP498" i="5"/>
  <c r="DO498" i="5"/>
  <c r="DN498" i="5"/>
  <c r="DM498" i="5"/>
  <c r="DK498" i="5"/>
  <c r="DJ498" i="5"/>
  <c r="DI498" i="5"/>
  <c r="DH498" i="5"/>
  <c r="DG498" i="5"/>
  <c r="DF498" i="5"/>
  <c r="DD498" i="5"/>
  <c r="DC498" i="5"/>
  <c r="DB498" i="5"/>
  <c r="DA498" i="5"/>
  <c r="CZ498" i="5"/>
  <c r="CY498" i="5"/>
  <c r="CX498" i="5"/>
  <c r="CV498" i="5"/>
  <c r="CU498" i="5"/>
  <c r="CT498" i="5"/>
  <c r="CS498" i="5"/>
  <c r="CR498" i="5"/>
  <c r="CQ498" i="5"/>
  <c r="CP498" i="5"/>
  <c r="CN498" i="5"/>
  <c r="CM498" i="5"/>
  <c r="CL498" i="5"/>
  <c r="CK498" i="5"/>
  <c r="CJ498" i="5"/>
  <c r="CI498" i="5"/>
  <c r="CG498" i="5"/>
  <c r="CF498" i="5"/>
  <c r="CE498" i="5"/>
  <c r="CD498" i="5"/>
  <c r="CC498" i="5"/>
  <c r="CB498" i="5"/>
  <c r="CA498" i="5"/>
  <c r="BY498" i="5"/>
  <c r="BX498" i="5"/>
  <c r="BW498" i="5"/>
  <c r="BV498" i="5"/>
  <c r="BU498" i="5"/>
  <c r="BT498" i="5"/>
  <c r="BS498" i="5"/>
  <c r="BQ498" i="5"/>
  <c r="BP498" i="5"/>
  <c r="BO498" i="5"/>
  <c r="BN498" i="5"/>
  <c r="BM498" i="5"/>
  <c r="BL498" i="5"/>
  <c r="BK498" i="5"/>
  <c r="BI498" i="5"/>
  <c r="BH498" i="5"/>
  <c r="BG498" i="5"/>
  <c r="BF498" i="5"/>
  <c r="BE498" i="5"/>
  <c r="BD498" i="5"/>
  <c r="BC498" i="5"/>
  <c r="BA498" i="5"/>
  <c r="AZ498" i="5"/>
  <c r="AY498" i="5"/>
  <c r="AX498" i="5"/>
  <c r="AW498" i="5"/>
  <c r="AV498" i="5"/>
  <c r="AU498" i="5"/>
  <c r="AS498" i="5"/>
  <c r="AR498" i="5"/>
  <c r="AQ498" i="5"/>
  <c r="AP498" i="5"/>
  <c r="AO498" i="5"/>
  <c r="AN498" i="5"/>
  <c r="AM498" i="5"/>
  <c r="AK498" i="5"/>
  <c r="AJ498" i="5"/>
  <c r="AI498" i="5"/>
  <c r="AH498" i="5"/>
  <c r="AG498" i="5"/>
  <c r="AF498" i="5"/>
  <c r="AE498" i="5"/>
  <c r="AC498" i="5"/>
  <c r="AB498" i="5"/>
  <c r="AA498" i="5"/>
  <c r="Z498" i="5"/>
  <c r="Y498" i="5"/>
  <c r="X498" i="5"/>
  <c r="W498" i="5"/>
  <c r="U498" i="5"/>
  <c r="T498" i="5"/>
  <c r="S498" i="5"/>
  <c r="R498" i="5"/>
  <c r="Q498" i="5"/>
  <c r="P498" i="5"/>
  <c r="O498" i="5"/>
  <c r="M498" i="5"/>
  <c r="L498" i="5"/>
  <c r="K498" i="5"/>
  <c r="J498" i="5"/>
  <c r="I498" i="5"/>
  <c r="H498" i="5"/>
  <c r="F498" i="5"/>
  <c r="E498" i="5"/>
  <c r="D498" i="5"/>
  <c r="C498" i="5"/>
  <c r="B498" i="5"/>
  <c r="A498" i="5"/>
  <c r="DZ497" i="5"/>
  <c r="DY497" i="5"/>
  <c r="DX497" i="5"/>
  <c r="DW497" i="5"/>
  <c r="DV497" i="5"/>
  <c r="DU497" i="5"/>
  <c r="DS497" i="5"/>
  <c r="EB497" i="5" s="1"/>
  <c r="DR497" i="5"/>
  <c r="DQ497" i="5"/>
  <c r="DP497" i="5"/>
  <c r="DO497" i="5"/>
  <c r="DN497" i="5"/>
  <c r="DM497" i="5"/>
  <c r="DK497" i="5"/>
  <c r="DJ497" i="5"/>
  <c r="DI497" i="5"/>
  <c r="DH497" i="5"/>
  <c r="DG497" i="5"/>
  <c r="DF497" i="5"/>
  <c r="DD497" i="5"/>
  <c r="DC497" i="5"/>
  <c r="DB497" i="5"/>
  <c r="DA497" i="5"/>
  <c r="CZ497" i="5"/>
  <c r="CY497" i="5"/>
  <c r="CX497" i="5"/>
  <c r="CV497" i="5"/>
  <c r="CU497" i="5"/>
  <c r="CT497" i="5"/>
  <c r="CS497" i="5"/>
  <c r="CR497" i="5"/>
  <c r="CQ497" i="5"/>
  <c r="CP497" i="5"/>
  <c r="CN497" i="5"/>
  <c r="CM497" i="5"/>
  <c r="CL497" i="5"/>
  <c r="CK497" i="5"/>
  <c r="CJ497" i="5"/>
  <c r="CI497" i="5"/>
  <c r="CG497" i="5"/>
  <c r="CF497" i="5"/>
  <c r="CE497" i="5"/>
  <c r="CD497" i="5"/>
  <c r="CC497" i="5"/>
  <c r="CB497" i="5"/>
  <c r="CA497" i="5"/>
  <c r="BY497" i="5"/>
  <c r="BX497" i="5"/>
  <c r="BW497" i="5"/>
  <c r="BV497" i="5"/>
  <c r="BU497" i="5"/>
  <c r="BT497" i="5"/>
  <c r="BS497" i="5"/>
  <c r="BQ497" i="5"/>
  <c r="BP497" i="5"/>
  <c r="BO497" i="5"/>
  <c r="BN497" i="5"/>
  <c r="BM497" i="5"/>
  <c r="BL497" i="5"/>
  <c r="BK497" i="5"/>
  <c r="BI497" i="5"/>
  <c r="BH497" i="5"/>
  <c r="BG497" i="5"/>
  <c r="BF497" i="5"/>
  <c r="BE497" i="5"/>
  <c r="BD497" i="5"/>
  <c r="BC497" i="5"/>
  <c r="BA497" i="5"/>
  <c r="AZ497" i="5"/>
  <c r="AY497" i="5"/>
  <c r="AX497" i="5"/>
  <c r="AW497" i="5"/>
  <c r="AV497" i="5"/>
  <c r="AU497" i="5"/>
  <c r="AS497" i="5"/>
  <c r="AR497" i="5"/>
  <c r="AQ497" i="5"/>
  <c r="AP497" i="5"/>
  <c r="AO497" i="5"/>
  <c r="AN497" i="5"/>
  <c r="AM497" i="5"/>
  <c r="AK497" i="5"/>
  <c r="AJ497" i="5"/>
  <c r="AI497" i="5"/>
  <c r="AH497" i="5"/>
  <c r="AG497" i="5"/>
  <c r="AF497" i="5"/>
  <c r="AE497" i="5"/>
  <c r="AC497" i="5"/>
  <c r="AB497" i="5"/>
  <c r="AA497" i="5"/>
  <c r="Z497" i="5"/>
  <c r="Y497" i="5"/>
  <c r="X497" i="5"/>
  <c r="W497" i="5"/>
  <c r="U497" i="5"/>
  <c r="T497" i="5"/>
  <c r="S497" i="5"/>
  <c r="R497" i="5"/>
  <c r="Q497" i="5"/>
  <c r="P497" i="5"/>
  <c r="O497" i="5"/>
  <c r="M497" i="5"/>
  <c r="L497" i="5"/>
  <c r="K497" i="5"/>
  <c r="J497" i="5"/>
  <c r="I497" i="5"/>
  <c r="H497" i="5"/>
  <c r="F497" i="5"/>
  <c r="E497" i="5"/>
  <c r="D497" i="5"/>
  <c r="C497" i="5"/>
  <c r="B497" i="5"/>
  <c r="A497" i="5"/>
  <c r="DZ496" i="5"/>
  <c r="DY496" i="5"/>
  <c r="DX496" i="5"/>
  <c r="DW496" i="5"/>
  <c r="DV496" i="5"/>
  <c r="DU496" i="5"/>
  <c r="DS496" i="5"/>
  <c r="DR496" i="5"/>
  <c r="DQ496" i="5"/>
  <c r="DP496" i="5"/>
  <c r="DO496" i="5"/>
  <c r="DN496" i="5"/>
  <c r="DM496" i="5"/>
  <c r="DK496" i="5"/>
  <c r="DJ496" i="5"/>
  <c r="DI496" i="5"/>
  <c r="DH496" i="5"/>
  <c r="DG496" i="5"/>
  <c r="DF496" i="5"/>
  <c r="DD496" i="5"/>
  <c r="DC496" i="5"/>
  <c r="DB496" i="5"/>
  <c r="DA496" i="5"/>
  <c r="CZ496" i="5"/>
  <c r="CY496" i="5"/>
  <c r="CX496" i="5"/>
  <c r="CV496" i="5"/>
  <c r="CU496" i="5"/>
  <c r="CT496" i="5"/>
  <c r="CS496" i="5"/>
  <c r="CR496" i="5"/>
  <c r="CQ496" i="5"/>
  <c r="CP496" i="5"/>
  <c r="CN496" i="5"/>
  <c r="CM496" i="5"/>
  <c r="CL496" i="5"/>
  <c r="CK496" i="5"/>
  <c r="CJ496" i="5"/>
  <c r="CI496" i="5"/>
  <c r="CG496" i="5"/>
  <c r="CF496" i="5"/>
  <c r="CE496" i="5"/>
  <c r="CD496" i="5"/>
  <c r="CC496" i="5"/>
  <c r="CB496" i="5"/>
  <c r="CA496" i="5"/>
  <c r="BY496" i="5"/>
  <c r="BX496" i="5"/>
  <c r="BW496" i="5"/>
  <c r="BV496" i="5"/>
  <c r="BU496" i="5"/>
  <c r="BT496" i="5"/>
  <c r="BS496" i="5"/>
  <c r="BQ496" i="5"/>
  <c r="BP496" i="5"/>
  <c r="BO496" i="5"/>
  <c r="BN496" i="5"/>
  <c r="BM496" i="5"/>
  <c r="BL496" i="5"/>
  <c r="BK496" i="5"/>
  <c r="BI496" i="5"/>
  <c r="BH496" i="5"/>
  <c r="BG496" i="5"/>
  <c r="BF496" i="5"/>
  <c r="BE496" i="5"/>
  <c r="BD496" i="5"/>
  <c r="BC496" i="5"/>
  <c r="BA496" i="5"/>
  <c r="AZ496" i="5"/>
  <c r="AY496" i="5"/>
  <c r="AX496" i="5"/>
  <c r="AW496" i="5"/>
  <c r="AV496" i="5"/>
  <c r="AU496" i="5"/>
  <c r="AS496" i="5"/>
  <c r="AR496" i="5"/>
  <c r="AQ496" i="5"/>
  <c r="AP496" i="5"/>
  <c r="AO496" i="5"/>
  <c r="AN496" i="5"/>
  <c r="AM496" i="5"/>
  <c r="AK496" i="5"/>
  <c r="AJ496" i="5"/>
  <c r="AI496" i="5"/>
  <c r="AH496" i="5"/>
  <c r="AG496" i="5"/>
  <c r="AF496" i="5"/>
  <c r="AE496" i="5"/>
  <c r="AC496" i="5"/>
  <c r="AB496" i="5"/>
  <c r="AA496" i="5"/>
  <c r="Z496" i="5"/>
  <c r="Y496" i="5"/>
  <c r="X496" i="5"/>
  <c r="W496" i="5"/>
  <c r="U496" i="5"/>
  <c r="T496" i="5"/>
  <c r="S496" i="5"/>
  <c r="R496" i="5"/>
  <c r="Q496" i="5"/>
  <c r="P496" i="5"/>
  <c r="O496" i="5"/>
  <c r="M496" i="5"/>
  <c r="L496" i="5"/>
  <c r="K496" i="5"/>
  <c r="J496" i="5"/>
  <c r="I496" i="5"/>
  <c r="H496" i="5"/>
  <c r="F496" i="5"/>
  <c r="E496" i="5"/>
  <c r="D496" i="5"/>
  <c r="C496" i="5"/>
  <c r="B496" i="5"/>
  <c r="A496" i="5"/>
  <c r="DZ495" i="5"/>
  <c r="DY495" i="5"/>
  <c r="DX495" i="5"/>
  <c r="DW495" i="5"/>
  <c r="DV495" i="5"/>
  <c r="DU495" i="5"/>
  <c r="DS495" i="5"/>
  <c r="EB495" i="5" s="1"/>
  <c r="DR495" i="5"/>
  <c r="DQ495" i="5"/>
  <c r="DP495" i="5"/>
  <c r="DO495" i="5"/>
  <c r="DN495" i="5"/>
  <c r="DM495" i="5"/>
  <c r="DK495" i="5"/>
  <c r="DJ495" i="5"/>
  <c r="DI495" i="5"/>
  <c r="DH495" i="5"/>
  <c r="DG495" i="5"/>
  <c r="DF495" i="5"/>
  <c r="DD495" i="5"/>
  <c r="DC495" i="5"/>
  <c r="DB495" i="5"/>
  <c r="DA495" i="5"/>
  <c r="CZ495" i="5"/>
  <c r="CY495" i="5"/>
  <c r="CX495" i="5"/>
  <c r="CV495" i="5"/>
  <c r="CU495" i="5"/>
  <c r="CT495" i="5"/>
  <c r="CS495" i="5"/>
  <c r="CR495" i="5"/>
  <c r="CQ495" i="5"/>
  <c r="CP495" i="5"/>
  <c r="CN495" i="5"/>
  <c r="CM495" i="5"/>
  <c r="CL495" i="5"/>
  <c r="CK495" i="5"/>
  <c r="CJ495" i="5"/>
  <c r="CI495" i="5"/>
  <c r="CG495" i="5"/>
  <c r="CF495" i="5"/>
  <c r="CE495" i="5"/>
  <c r="CD495" i="5"/>
  <c r="CC495" i="5"/>
  <c r="CB495" i="5"/>
  <c r="CA495" i="5"/>
  <c r="BY495" i="5"/>
  <c r="BX495" i="5"/>
  <c r="BW495" i="5"/>
  <c r="BV495" i="5"/>
  <c r="BU495" i="5"/>
  <c r="BT495" i="5"/>
  <c r="BS495" i="5"/>
  <c r="BQ495" i="5"/>
  <c r="BP495" i="5"/>
  <c r="BO495" i="5"/>
  <c r="BN495" i="5"/>
  <c r="BM495" i="5"/>
  <c r="BL495" i="5"/>
  <c r="BK495" i="5"/>
  <c r="BI495" i="5"/>
  <c r="BH495" i="5"/>
  <c r="BG495" i="5"/>
  <c r="BF495" i="5"/>
  <c r="BE495" i="5"/>
  <c r="BD495" i="5"/>
  <c r="BC495" i="5"/>
  <c r="BA495" i="5"/>
  <c r="AZ495" i="5"/>
  <c r="AY495" i="5"/>
  <c r="AX495" i="5"/>
  <c r="AW495" i="5"/>
  <c r="AV495" i="5"/>
  <c r="AU495" i="5"/>
  <c r="AS495" i="5"/>
  <c r="AR495" i="5"/>
  <c r="AQ495" i="5"/>
  <c r="AP495" i="5"/>
  <c r="AO495" i="5"/>
  <c r="AN495" i="5"/>
  <c r="AM495" i="5"/>
  <c r="AK495" i="5"/>
  <c r="AJ495" i="5"/>
  <c r="AI495" i="5"/>
  <c r="AH495" i="5"/>
  <c r="AG495" i="5"/>
  <c r="AF495" i="5"/>
  <c r="AE495" i="5"/>
  <c r="AC495" i="5"/>
  <c r="AB495" i="5"/>
  <c r="AA495" i="5"/>
  <c r="Z495" i="5"/>
  <c r="Y495" i="5"/>
  <c r="X495" i="5"/>
  <c r="W495" i="5"/>
  <c r="U495" i="5"/>
  <c r="T495" i="5"/>
  <c r="S495" i="5"/>
  <c r="R495" i="5"/>
  <c r="Q495" i="5"/>
  <c r="P495" i="5"/>
  <c r="O495" i="5"/>
  <c r="M495" i="5"/>
  <c r="L495" i="5"/>
  <c r="K495" i="5"/>
  <c r="J495" i="5"/>
  <c r="I495" i="5"/>
  <c r="H495" i="5"/>
  <c r="F495" i="5"/>
  <c r="E495" i="5"/>
  <c r="D495" i="5"/>
  <c r="C495" i="5"/>
  <c r="B495" i="5"/>
  <c r="A495" i="5"/>
  <c r="DZ494" i="5"/>
  <c r="DY494" i="5"/>
  <c r="DX494" i="5"/>
  <c r="DW494" i="5"/>
  <c r="DV494" i="5"/>
  <c r="DU494" i="5"/>
  <c r="DS494" i="5"/>
  <c r="DR494" i="5"/>
  <c r="DQ494" i="5"/>
  <c r="DP494" i="5"/>
  <c r="DO494" i="5"/>
  <c r="DN494" i="5"/>
  <c r="DM494" i="5"/>
  <c r="DK494" i="5"/>
  <c r="DJ494" i="5"/>
  <c r="DI494" i="5"/>
  <c r="DH494" i="5"/>
  <c r="DG494" i="5"/>
  <c r="DF494" i="5"/>
  <c r="DD494" i="5"/>
  <c r="DC494" i="5"/>
  <c r="DB494" i="5"/>
  <c r="DA494" i="5"/>
  <c r="CZ494" i="5"/>
  <c r="CY494" i="5"/>
  <c r="CX494" i="5"/>
  <c r="CV494" i="5"/>
  <c r="CU494" i="5"/>
  <c r="CT494" i="5"/>
  <c r="CS494" i="5"/>
  <c r="CR494" i="5"/>
  <c r="CQ494" i="5"/>
  <c r="CP494" i="5"/>
  <c r="CN494" i="5"/>
  <c r="CM494" i="5"/>
  <c r="CL494" i="5"/>
  <c r="CK494" i="5"/>
  <c r="CJ494" i="5"/>
  <c r="CI494" i="5"/>
  <c r="CG494" i="5"/>
  <c r="CF494" i="5"/>
  <c r="CE494" i="5"/>
  <c r="CD494" i="5"/>
  <c r="CC494" i="5"/>
  <c r="CB494" i="5"/>
  <c r="CA494" i="5"/>
  <c r="BY494" i="5"/>
  <c r="BX494" i="5"/>
  <c r="BW494" i="5"/>
  <c r="BV494" i="5"/>
  <c r="BU494" i="5"/>
  <c r="BT494" i="5"/>
  <c r="BS494" i="5"/>
  <c r="BQ494" i="5"/>
  <c r="BP494" i="5"/>
  <c r="BO494" i="5"/>
  <c r="BN494" i="5"/>
  <c r="BM494" i="5"/>
  <c r="BL494" i="5"/>
  <c r="BK494" i="5"/>
  <c r="BI494" i="5"/>
  <c r="BH494" i="5"/>
  <c r="BG494" i="5"/>
  <c r="BF494" i="5"/>
  <c r="BE494" i="5"/>
  <c r="BD494" i="5"/>
  <c r="BC494" i="5"/>
  <c r="BA494" i="5"/>
  <c r="AZ494" i="5"/>
  <c r="AY494" i="5"/>
  <c r="AX494" i="5"/>
  <c r="AW494" i="5"/>
  <c r="AV494" i="5"/>
  <c r="AU494" i="5"/>
  <c r="AS494" i="5"/>
  <c r="AR494" i="5"/>
  <c r="AQ494" i="5"/>
  <c r="AP494" i="5"/>
  <c r="AO494" i="5"/>
  <c r="AN494" i="5"/>
  <c r="AM494" i="5"/>
  <c r="AK494" i="5"/>
  <c r="AJ494" i="5"/>
  <c r="AI494" i="5"/>
  <c r="AH494" i="5"/>
  <c r="AG494" i="5"/>
  <c r="AF494" i="5"/>
  <c r="AE494" i="5"/>
  <c r="AC494" i="5"/>
  <c r="AB494" i="5"/>
  <c r="AA494" i="5"/>
  <c r="Z494" i="5"/>
  <c r="Y494" i="5"/>
  <c r="X494" i="5"/>
  <c r="W494" i="5"/>
  <c r="U494" i="5"/>
  <c r="T494" i="5"/>
  <c r="S494" i="5"/>
  <c r="R494" i="5"/>
  <c r="Q494" i="5"/>
  <c r="P494" i="5"/>
  <c r="O494" i="5"/>
  <c r="M494" i="5"/>
  <c r="L494" i="5"/>
  <c r="K494" i="5"/>
  <c r="J494" i="5"/>
  <c r="I494" i="5"/>
  <c r="H494" i="5"/>
  <c r="F494" i="5"/>
  <c r="E494" i="5"/>
  <c r="D494" i="5"/>
  <c r="C494" i="5"/>
  <c r="B494" i="5"/>
  <c r="A494" i="5"/>
  <c r="DZ493" i="5"/>
  <c r="DY493" i="5"/>
  <c r="DX493" i="5"/>
  <c r="DW493" i="5"/>
  <c r="DV493" i="5"/>
  <c r="DU493" i="5"/>
  <c r="DS493" i="5"/>
  <c r="EB493" i="5" s="1"/>
  <c r="DR493" i="5"/>
  <c r="DQ493" i="5"/>
  <c r="DP493" i="5"/>
  <c r="DO493" i="5"/>
  <c r="DN493" i="5"/>
  <c r="DM493" i="5"/>
  <c r="DK493" i="5"/>
  <c r="DJ493" i="5"/>
  <c r="DI493" i="5"/>
  <c r="DH493" i="5"/>
  <c r="DG493" i="5"/>
  <c r="DF493" i="5"/>
  <c r="DD493" i="5"/>
  <c r="DC493" i="5"/>
  <c r="DB493" i="5"/>
  <c r="DA493" i="5"/>
  <c r="CZ493" i="5"/>
  <c r="CY493" i="5"/>
  <c r="CX493" i="5"/>
  <c r="CV493" i="5"/>
  <c r="CU493" i="5"/>
  <c r="CT493" i="5"/>
  <c r="CS493" i="5"/>
  <c r="CR493" i="5"/>
  <c r="CQ493" i="5"/>
  <c r="CP493" i="5"/>
  <c r="CN493" i="5"/>
  <c r="CM493" i="5"/>
  <c r="CL493" i="5"/>
  <c r="CK493" i="5"/>
  <c r="CJ493" i="5"/>
  <c r="CI493" i="5"/>
  <c r="CG493" i="5"/>
  <c r="CF493" i="5"/>
  <c r="CE493" i="5"/>
  <c r="CD493" i="5"/>
  <c r="CC493" i="5"/>
  <c r="CB493" i="5"/>
  <c r="CA493" i="5"/>
  <c r="BY493" i="5"/>
  <c r="BX493" i="5"/>
  <c r="BW493" i="5"/>
  <c r="BV493" i="5"/>
  <c r="BU493" i="5"/>
  <c r="BT493" i="5"/>
  <c r="BS493" i="5"/>
  <c r="BQ493" i="5"/>
  <c r="BP493" i="5"/>
  <c r="BO493" i="5"/>
  <c r="BN493" i="5"/>
  <c r="BM493" i="5"/>
  <c r="BL493" i="5"/>
  <c r="BK493" i="5"/>
  <c r="BI493" i="5"/>
  <c r="BH493" i="5"/>
  <c r="BG493" i="5"/>
  <c r="BF493" i="5"/>
  <c r="BE493" i="5"/>
  <c r="BD493" i="5"/>
  <c r="BC493" i="5"/>
  <c r="BA493" i="5"/>
  <c r="AZ493" i="5"/>
  <c r="AY493" i="5"/>
  <c r="AX493" i="5"/>
  <c r="AW493" i="5"/>
  <c r="AV493" i="5"/>
  <c r="AU493" i="5"/>
  <c r="AS493" i="5"/>
  <c r="AR493" i="5"/>
  <c r="AQ493" i="5"/>
  <c r="AP493" i="5"/>
  <c r="AO493" i="5"/>
  <c r="AN493" i="5"/>
  <c r="AM493" i="5"/>
  <c r="AK493" i="5"/>
  <c r="AJ493" i="5"/>
  <c r="AI493" i="5"/>
  <c r="AH493" i="5"/>
  <c r="AG493" i="5"/>
  <c r="AF493" i="5"/>
  <c r="AE493" i="5"/>
  <c r="AC493" i="5"/>
  <c r="AB493" i="5"/>
  <c r="AA493" i="5"/>
  <c r="Z493" i="5"/>
  <c r="Y493" i="5"/>
  <c r="X493" i="5"/>
  <c r="W493" i="5"/>
  <c r="U493" i="5"/>
  <c r="T493" i="5"/>
  <c r="S493" i="5"/>
  <c r="R493" i="5"/>
  <c r="Q493" i="5"/>
  <c r="P493" i="5"/>
  <c r="O493" i="5"/>
  <c r="M493" i="5"/>
  <c r="L493" i="5"/>
  <c r="K493" i="5"/>
  <c r="J493" i="5"/>
  <c r="I493" i="5"/>
  <c r="H493" i="5"/>
  <c r="F493" i="5"/>
  <c r="E493" i="5"/>
  <c r="D493" i="5"/>
  <c r="C493" i="5"/>
  <c r="B493" i="5"/>
  <c r="A493" i="5"/>
  <c r="DZ492" i="5"/>
  <c r="DY492" i="5"/>
  <c r="DX492" i="5"/>
  <c r="DW492" i="5"/>
  <c r="DV492" i="5"/>
  <c r="DU492" i="5"/>
  <c r="DS492" i="5"/>
  <c r="DR492" i="5"/>
  <c r="DQ492" i="5"/>
  <c r="DP492" i="5"/>
  <c r="DO492" i="5"/>
  <c r="DN492" i="5"/>
  <c r="DM492" i="5"/>
  <c r="DK492" i="5"/>
  <c r="DJ492" i="5"/>
  <c r="DI492" i="5"/>
  <c r="DH492" i="5"/>
  <c r="DG492" i="5"/>
  <c r="DF492" i="5"/>
  <c r="DD492" i="5"/>
  <c r="DC492" i="5"/>
  <c r="DB492" i="5"/>
  <c r="DA492" i="5"/>
  <c r="CZ492" i="5"/>
  <c r="CY492" i="5"/>
  <c r="CX492" i="5"/>
  <c r="CV492" i="5"/>
  <c r="CU492" i="5"/>
  <c r="CT492" i="5"/>
  <c r="CS492" i="5"/>
  <c r="CR492" i="5"/>
  <c r="CQ492" i="5"/>
  <c r="CP492" i="5"/>
  <c r="CN492" i="5"/>
  <c r="CM492" i="5"/>
  <c r="CL492" i="5"/>
  <c r="CK492" i="5"/>
  <c r="CJ492" i="5"/>
  <c r="CI492" i="5"/>
  <c r="CG492" i="5"/>
  <c r="CF492" i="5"/>
  <c r="CE492" i="5"/>
  <c r="CD492" i="5"/>
  <c r="CC492" i="5"/>
  <c r="CB492" i="5"/>
  <c r="CA492" i="5"/>
  <c r="BY492" i="5"/>
  <c r="BX492" i="5"/>
  <c r="BW492" i="5"/>
  <c r="BV492" i="5"/>
  <c r="BU492" i="5"/>
  <c r="BT492" i="5"/>
  <c r="BS492" i="5"/>
  <c r="BQ492" i="5"/>
  <c r="BP492" i="5"/>
  <c r="BO492" i="5"/>
  <c r="BN492" i="5"/>
  <c r="BM492" i="5"/>
  <c r="BL492" i="5"/>
  <c r="BK492" i="5"/>
  <c r="BI492" i="5"/>
  <c r="BH492" i="5"/>
  <c r="BG492" i="5"/>
  <c r="BF492" i="5"/>
  <c r="BE492" i="5"/>
  <c r="BD492" i="5"/>
  <c r="BC492" i="5"/>
  <c r="BA492" i="5"/>
  <c r="AZ492" i="5"/>
  <c r="AY492" i="5"/>
  <c r="AX492" i="5"/>
  <c r="AW492" i="5"/>
  <c r="AV492" i="5"/>
  <c r="AU492" i="5"/>
  <c r="AS492" i="5"/>
  <c r="AR492" i="5"/>
  <c r="AQ492" i="5"/>
  <c r="AP492" i="5"/>
  <c r="AO492" i="5"/>
  <c r="AN492" i="5"/>
  <c r="AM492" i="5"/>
  <c r="AK492" i="5"/>
  <c r="AJ492" i="5"/>
  <c r="AI492" i="5"/>
  <c r="AH492" i="5"/>
  <c r="AG492" i="5"/>
  <c r="AF492" i="5"/>
  <c r="AE492" i="5"/>
  <c r="AC492" i="5"/>
  <c r="AB492" i="5"/>
  <c r="AA492" i="5"/>
  <c r="Z492" i="5"/>
  <c r="Y492" i="5"/>
  <c r="X492" i="5"/>
  <c r="W492" i="5"/>
  <c r="U492" i="5"/>
  <c r="T492" i="5"/>
  <c r="S492" i="5"/>
  <c r="R492" i="5"/>
  <c r="Q492" i="5"/>
  <c r="P492" i="5"/>
  <c r="O492" i="5"/>
  <c r="M492" i="5"/>
  <c r="L492" i="5"/>
  <c r="K492" i="5"/>
  <c r="J492" i="5"/>
  <c r="I492" i="5"/>
  <c r="H492" i="5"/>
  <c r="F492" i="5"/>
  <c r="E492" i="5"/>
  <c r="D492" i="5"/>
  <c r="C492" i="5"/>
  <c r="B492" i="5"/>
  <c r="A492" i="5"/>
  <c r="DZ491" i="5"/>
  <c r="DY491" i="5"/>
  <c r="DX491" i="5"/>
  <c r="DW491" i="5"/>
  <c r="DV491" i="5"/>
  <c r="DU491" i="5"/>
  <c r="DS491" i="5"/>
  <c r="EB491" i="5" s="1"/>
  <c r="DR491" i="5"/>
  <c r="DQ491" i="5"/>
  <c r="DP491" i="5"/>
  <c r="DO491" i="5"/>
  <c r="DN491" i="5"/>
  <c r="DM491" i="5"/>
  <c r="DK491" i="5"/>
  <c r="DJ491" i="5"/>
  <c r="DI491" i="5"/>
  <c r="DH491" i="5"/>
  <c r="DG491" i="5"/>
  <c r="DF491" i="5"/>
  <c r="DD491" i="5"/>
  <c r="DC491" i="5"/>
  <c r="DB491" i="5"/>
  <c r="DA491" i="5"/>
  <c r="CZ491" i="5"/>
  <c r="CY491" i="5"/>
  <c r="CX491" i="5"/>
  <c r="CV491" i="5"/>
  <c r="CU491" i="5"/>
  <c r="CT491" i="5"/>
  <c r="CS491" i="5"/>
  <c r="CR491" i="5"/>
  <c r="CQ491" i="5"/>
  <c r="CP491" i="5"/>
  <c r="CN491" i="5"/>
  <c r="CM491" i="5"/>
  <c r="CL491" i="5"/>
  <c r="CK491" i="5"/>
  <c r="CJ491" i="5"/>
  <c r="CI491" i="5"/>
  <c r="CG491" i="5"/>
  <c r="CF491" i="5"/>
  <c r="CE491" i="5"/>
  <c r="CD491" i="5"/>
  <c r="CC491" i="5"/>
  <c r="CB491" i="5"/>
  <c r="CA491" i="5"/>
  <c r="BY491" i="5"/>
  <c r="BX491" i="5"/>
  <c r="BW491" i="5"/>
  <c r="BV491" i="5"/>
  <c r="BU491" i="5"/>
  <c r="BT491" i="5"/>
  <c r="BS491" i="5"/>
  <c r="BQ491" i="5"/>
  <c r="BP491" i="5"/>
  <c r="BO491" i="5"/>
  <c r="BN491" i="5"/>
  <c r="BM491" i="5"/>
  <c r="BL491" i="5"/>
  <c r="BK491" i="5"/>
  <c r="BI491" i="5"/>
  <c r="BH491" i="5"/>
  <c r="BG491" i="5"/>
  <c r="BF491" i="5"/>
  <c r="BE491" i="5"/>
  <c r="BD491" i="5"/>
  <c r="BC491" i="5"/>
  <c r="BA491" i="5"/>
  <c r="AZ491" i="5"/>
  <c r="AY491" i="5"/>
  <c r="AX491" i="5"/>
  <c r="AW491" i="5"/>
  <c r="AV491" i="5"/>
  <c r="AU491" i="5"/>
  <c r="AS491" i="5"/>
  <c r="AR491" i="5"/>
  <c r="AQ491" i="5"/>
  <c r="AP491" i="5"/>
  <c r="AO491" i="5"/>
  <c r="AN491" i="5"/>
  <c r="AM491" i="5"/>
  <c r="AK491" i="5"/>
  <c r="AJ491" i="5"/>
  <c r="AI491" i="5"/>
  <c r="AH491" i="5"/>
  <c r="AG491" i="5"/>
  <c r="AF491" i="5"/>
  <c r="AE491" i="5"/>
  <c r="AC491" i="5"/>
  <c r="AB491" i="5"/>
  <c r="AA491" i="5"/>
  <c r="Z491" i="5"/>
  <c r="Y491" i="5"/>
  <c r="X491" i="5"/>
  <c r="W491" i="5"/>
  <c r="U491" i="5"/>
  <c r="T491" i="5"/>
  <c r="S491" i="5"/>
  <c r="R491" i="5"/>
  <c r="Q491" i="5"/>
  <c r="P491" i="5"/>
  <c r="O491" i="5"/>
  <c r="M491" i="5"/>
  <c r="L491" i="5"/>
  <c r="K491" i="5"/>
  <c r="J491" i="5"/>
  <c r="I491" i="5"/>
  <c r="H491" i="5"/>
  <c r="F491" i="5"/>
  <c r="E491" i="5"/>
  <c r="D491" i="5"/>
  <c r="C491" i="5"/>
  <c r="B491" i="5"/>
  <c r="A491" i="5"/>
  <c r="DZ490" i="5"/>
  <c r="DY490" i="5"/>
  <c r="DX490" i="5"/>
  <c r="DW490" i="5"/>
  <c r="DV490" i="5"/>
  <c r="DU490" i="5"/>
  <c r="DS490" i="5"/>
  <c r="DR490" i="5"/>
  <c r="DQ490" i="5"/>
  <c r="DP490" i="5"/>
  <c r="DO490" i="5"/>
  <c r="DN490" i="5"/>
  <c r="DM490" i="5"/>
  <c r="DK490" i="5"/>
  <c r="DJ490" i="5"/>
  <c r="DI490" i="5"/>
  <c r="DH490" i="5"/>
  <c r="DG490" i="5"/>
  <c r="DF490" i="5"/>
  <c r="DD490" i="5"/>
  <c r="DC490" i="5"/>
  <c r="DB490" i="5"/>
  <c r="DA490" i="5"/>
  <c r="CZ490" i="5"/>
  <c r="CY490" i="5"/>
  <c r="CX490" i="5"/>
  <c r="CV490" i="5"/>
  <c r="CU490" i="5"/>
  <c r="CT490" i="5"/>
  <c r="CS490" i="5"/>
  <c r="CR490" i="5"/>
  <c r="CQ490" i="5"/>
  <c r="CP490" i="5"/>
  <c r="CN490" i="5"/>
  <c r="CM490" i="5"/>
  <c r="CL490" i="5"/>
  <c r="CK490" i="5"/>
  <c r="CJ490" i="5"/>
  <c r="CI490" i="5"/>
  <c r="CG490" i="5"/>
  <c r="CF490" i="5"/>
  <c r="CE490" i="5"/>
  <c r="CD490" i="5"/>
  <c r="CC490" i="5"/>
  <c r="CB490" i="5"/>
  <c r="CA490" i="5"/>
  <c r="BY490" i="5"/>
  <c r="BX490" i="5"/>
  <c r="BW490" i="5"/>
  <c r="BV490" i="5"/>
  <c r="BU490" i="5"/>
  <c r="BT490" i="5"/>
  <c r="BS490" i="5"/>
  <c r="BQ490" i="5"/>
  <c r="BP490" i="5"/>
  <c r="BO490" i="5"/>
  <c r="BN490" i="5"/>
  <c r="BM490" i="5"/>
  <c r="BL490" i="5"/>
  <c r="BK490" i="5"/>
  <c r="BI490" i="5"/>
  <c r="BH490" i="5"/>
  <c r="BG490" i="5"/>
  <c r="BF490" i="5"/>
  <c r="BE490" i="5"/>
  <c r="BD490" i="5"/>
  <c r="BC490" i="5"/>
  <c r="BA490" i="5"/>
  <c r="AZ490" i="5"/>
  <c r="AY490" i="5"/>
  <c r="AX490" i="5"/>
  <c r="AW490" i="5"/>
  <c r="AV490" i="5"/>
  <c r="AU490" i="5"/>
  <c r="AS490" i="5"/>
  <c r="AR490" i="5"/>
  <c r="AQ490" i="5"/>
  <c r="AP490" i="5"/>
  <c r="AO490" i="5"/>
  <c r="AN490" i="5"/>
  <c r="AM490" i="5"/>
  <c r="AK490" i="5"/>
  <c r="AJ490" i="5"/>
  <c r="AI490" i="5"/>
  <c r="AH490" i="5"/>
  <c r="AG490" i="5"/>
  <c r="AF490" i="5"/>
  <c r="AE490" i="5"/>
  <c r="AC490" i="5"/>
  <c r="AB490" i="5"/>
  <c r="AA490" i="5"/>
  <c r="Z490" i="5"/>
  <c r="Y490" i="5"/>
  <c r="X490" i="5"/>
  <c r="W490" i="5"/>
  <c r="U490" i="5"/>
  <c r="T490" i="5"/>
  <c r="S490" i="5"/>
  <c r="R490" i="5"/>
  <c r="Q490" i="5"/>
  <c r="P490" i="5"/>
  <c r="O490" i="5"/>
  <c r="M490" i="5"/>
  <c r="L490" i="5"/>
  <c r="K490" i="5"/>
  <c r="J490" i="5"/>
  <c r="I490" i="5"/>
  <c r="H490" i="5"/>
  <c r="F490" i="5"/>
  <c r="E490" i="5"/>
  <c r="D490" i="5"/>
  <c r="C490" i="5"/>
  <c r="B490" i="5"/>
  <c r="A490" i="5"/>
  <c r="DZ489" i="5"/>
  <c r="DY489" i="5"/>
  <c r="DX489" i="5"/>
  <c r="DW489" i="5"/>
  <c r="DV489" i="5"/>
  <c r="DU489" i="5"/>
  <c r="DS489" i="5"/>
  <c r="EB489" i="5" s="1"/>
  <c r="DR489" i="5"/>
  <c r="DQ489" i="5"/>
  <c r="DP489" i="5"/>
  <c r="DO489" i="5"/>
  <c r="DN489" i="5"/>
  <c r="DM489" i="5"/>
  <c r="DK489" i="5"/>
  <c r="DJ489" i="5"/>
  <c r="DI489" i="5"/>
  <c r="DH489" i="5"/>
  <c r="DG489" i="5"/>
  <c r="DF489" i="5"/>
  <c r="DD489" i="5"/>
  <c r="DC489" i="5"/>
  <c r="DB489" i="5"/>
  <c r="DA489" i="5"/>
  <c r="CZ489" i="5"/>
  <c r="CY489" i="5"/>
  <c r="CX489" i="5"/>
  <c r="CV489" i="5"/>
  <c r="CU489" i="5"/>
  <c r="CT489" i="5"/>
  <c r="CS489" i="5"/>
  <c r="CR489" i="5"/>
  <c r="CQ489" i="5"/>
  <c r="CP489" i="5"/>
  <c r="CN489" i="5"/>
  <c r="CM489" i="5"/>
  <c r="CL489" i="5"/>
  <c r="CK489" i="5"/>
  <c r="CJ489" i="5"/>
  <c r="CI489" i="5"/>
  <c r="CG489" i="5"/>
  <c r="CF489" i="5"/>
  <c r="CE489" i="5"/>
  <c r="CD489" i="5"/>
  <c r="CC489" i="5"/>
  <c r="CB489" i="5"/>
  <c r="CA489" i="5"/>
  <c r="BY489" i="5"/>
  <c r="BX489" i="5"/>
  <c r="BW489" i="5"/>
  <c r="BV489" i="5"/>
  <c r="BU489" i="5"/>
  <c r="BT489" i="5"/>
  <c r="BS489" i="5"/>
  <c r="BQ489" i="5"/>
  <c r="BP489" i="5"/>
  <c r="BO489" i="5"/>
  <c r="BN489" i="5"/>
  <c r="BM489" i="5"/>
  <c r="BL489" i="5"/>
  <c r="BK489" i="5"/>
  <c r="BI489" i="5"/>
  <c r="BH489" i="5"/>
  <c r="BG489" i="5"/>
  <c r="BF489" i="5"/>
  <c r="BE489" i="5"/>
  <c r="BD489" i="5"/>
  <c r="BC489" i="5"/>
  <c r="BA489" i="5"/>
  <c r="AZ489" i="5"/>
  <c r="AY489" i="5"/>
  <c r="AX489" i="5"/>
  <c r="AW489" i="5"/>
  <c r="AV489" i="5"/>
  <c r="AU489" i="5"/>
  <c r="AS489" i="5"/>
  <c r="AR489" i="5"/>
  <c r="AQ489" i="5"/>
  <c r="AP489" i="5"/>
  <c r="AO489" i="5"/>
  <c r="AN489" i="5"/>
  <c r="AM489" i="5"/>
  <c r="AK489" i="5"/>
  <c r="AJ489" i="5"/>
  <c r="AI489" i="5"/>
  <c r="AH489" i="5"/>
  <c r="AG489" i="5"/>
  <c r="AF489" i="5"/>
  <c r="AE489" i="5"/>
  <c r="AC489" i="5"/>
  <c r="AB489" i="5"/>
  <c r="AA489" i="5"/>
  <c r="Z489" i="5"/>
  <c r="Y489" i="5"/>
  <c r="X489" i="5"/>
  <c r="W489" i="5"/>
  <c r="U489" i="5"/>
  <c r="T489" i="5"/>
  <c r="S489" i="5"/>
  <c r="R489" i="5"/>
  <c r="Q489" i="5"/>
  <c r="P489" i="5"/>
  <c r="O489" i="5"/>
  <c r="M489" i="5"/>
  <c r="L489" i="5"/>
  <c r="K489" i="5"/>
  <c r="J489" i="5"/>
  <c r="I489" i="5"/>
  <c r="H489" i="5"/>
  <c r="F489" i="5"/>
  <c r="E489" i="5"/>
  <c r="D489" i="5"/>
  <c r="C489" i="5"/>
  <c r="B489" i="5"/>
  <c r="A489" i="5"/>
  <c r="DZ488" i="5"/>
  <c r="DY488" i="5"/>
  <c r="DX488" i="5"/>
  <c r="DW488" i="5"/>
  <c r="DV488" i="5"/>
  <c r="DU488" i="5"/>
  <c r="DS488" i="5"/>
  <c r="DR488" i="5"/>
  <c r="DQ488" i="5"/>
  <c r="DP488" i="5"/>
  <c r="DO488" i="5"/>
  <c r="DN488" i="5"/>
  <c r="DM488" i="5"/>
  <c r="DK488" i="5"/>
  <c r="DJ488" i="5"/>
  <c r="DI488" i="5"/>
  <c r="DH488" i="5"/>
  <c r="DG488" i="5"/>
  <c r="DF488" i="5"/>
  <c r="DD488" i="5"/>
  <c r="DC488" i="5"/>
  <c r="DB488" i="5"/>
  <c r="DA488" i="5"/>
  <c r="CZ488" i="5"/>
  <c r="CY488" i="5"/>
  <c r="CX488" i="5"/>
  <c r="CV488" i="5"/>
  <c r="CU488" i="5"/>
  <c r="CT488" i="5"/>
  <c r="CS488" i="5"/>
  <c r="CR488" i="5"/>
  <c r="CQ488" i="5"/>
  <c r="CP488" i="5"/>
  <c r="CN488" i="5"/>
  <c r="CM488" i="5"/>
  <c r="CL488" i="5"/>
  <c r="CK488" i="5"/>
  <c r="CJ488" i="5"/>
  <c r="CI488" i="5"/>
  <c r="CG488" i="5"/>
  <c r="CF488" i="5"/>
  <c r="CE488" i="5"/>
  <c r="CD488" i="5"/>
  <c r="CC488" i="5"/>
  <c r="CB488" i="5"/>
  <c r="CA488" i="5"/>
  <c r="BY488" i="5"/>
  <c r="BX488" i="5"/>
  <c r="BW488" i="5"/>
  <c r="BV488" i="5"/>
  <c r="BU488" i="5"/>
  <c r="BT488" i="5"/>
  <c r="BS488" i="5"/>
  <c r="BQ488" i="5"/>
  <c r="BP488" i="5"/>
  <c r="BO488" i="5"/>
  <c r="BN488" i="5"/>
  <c r="BM488" i="5"/>
  <c r="BL488" i="5"/>
  <c r="BK488" i="5"/>
  <c r="BI488" i="5"/>
  <c r="BH488" i="5"/>
  <c r="BG488" i="5"/>
  <c r="BF488" i="5"/>
  <c r="BE488" i="5"/>
  <c r="BD488" i="5"/>
  <c r="BC488" i="5"/>
  <c r="BA488" i="5"/>
  <c r="AZ488" i="5"/>
  <c r="AY488" i="5"/>
  <c r="AX488" i="5"/>
  <c r="AW488" i="5"/>
  <c r="AV488" i="5"/>
  <c r="AU488" i="5"/>
  <c r="AS488" i="5"/>
  <c r="AR488" i="5"/>
  <c r="AQ488" i="5"/>
  <c r="AP488" i="5"/>
  <c r="AO488" i="5"/>
  <c r="AN488" i="5"/>
  <c r="AM488" i="5"/>
  <c r="AK488" i="5"/>
  <c r="AJ488" i="5"/>
  <c r="AI488" i="5"/>
  <c r="AH488" i="5"/>
  <c r="AG488" i="5"/>
  <c r="AF488" i="5"/>
  <c r="AE488" i="5"/>
  <c r="AC488" i="5"/>
  <c r="AB488" i="5"/>
  <c r="AA488" i="5"/>
  <c r="Z488" i="5"/>
  <c r="Y488" i="5"/>
  <c r="X488" i="5"/>
  <c r="W488" i="5"/>
  <c r="U488" i="5"/>
  <c r="T488" i="5"/>
  <c r="S488" i="5"/>
  <c r="R488" i="5"/>
  <c r="Q488" i="5"/>
  <c r="P488" i="5"/>
  <c r="O488" i="5"/>
  <c r="M488" i="5"/>
  <c r="L488" i="5"/>
  <c r="K488" i="5"/>
  <c r="J488" i="5"/>
  <c r="I488" i="5"/>
  <c r="H488" i="5"/>
  <c r="F488" i="5"/>
  <c r="E488" i="5"/>
  <c r="D488" i="5"/>
  <c r="C488" i="5"/>
  <c r="B488" i="5"/>
  <c r="A488" i="5"/>
  <c r="DZ487" i="5"/>
  <c r="DY487" i="5"/>
  <c r="DX487" i="5"/>
  <c r="DW487" i="5"/>
  <c r="DV487" i="5"/>
  <c r="DU487" i="5"/>
  <c r="DS487" i="5"/>
  <c r="EB487" i="5" s="1"/>
  <c r="DR487" i="5"/>
  <c r="DQ487" i="5"/>
  <c r="DP487" i="5"/>
  <c r="DO487" i="5"/>
  <c r="DN487" i="5"/>
  <c r="DM487" i="5"/>
  <c r="DK487" i="5"/>
  <c r="DJ487" i="5"/>
  <c r="DI487" i="5"/>
  <c r="DH487" i="5"/>
  <c r="DG487" i="5"/>
  <c r="DF487" i="5"/>
  <c r="DD487" i="5"/>
  <c r="DC487" i="5"/>
  <c r="DB487" i="5"/>
  <c r="DA487" i="5"/>
  <c r="CZ487" i="5"/>
  <c r="CY487" i="5"/>
  <c r="CX487" i="5"/>
  <c r="CV487" i="5"/>
  <c r="CU487" i="5"/>
  <c r="CT487" i="5"/>
  <c r="CS487" i="5"/>
  <c r="CR487" i="5"/>
  <c r="CQ487" i="5"/>
  <c r="CP487" i="5"/>
  <c r="CN487" i="5"/>
  <c r="CM487" i="5"/>
  <c r="CL487" i="5"/>
  <c r="CK487" i="5"/>
  <c r="CJ487" i="5"/>
  <c r="CI487" i="5"/>
  <c r="CG487" i="5"/>
  <c r="CF487" i="5"/>
  <c r="CE487" i="5"/>
  <c r="CD487" i="5"/>
  <c r="CC487" i="5"/>
  <c r="CB487" i="5"/>
  <c r="CA487" i="5"/>
  <c r="BY487" i="5"/>
  <c r="BX487" i="5"/>
  <c r="BW487" i="5"/>
  <c r="BV487" i="5"/>
  <c r="BU487" i="5"/>
  <c r="BT487" i="5"/>
  <c r="BS487" i="5"/>
  <c r="BQ487" i="5"/>
  <c r="BP487" i="5"/>
  <c r="BO487" i="5"/>
  <c r="BN487" i="5"/>
  <c r="BM487" i="5"/>
  <c r="BL487" i="5"/>
  <c r="BK487" i="5"/>
  <c r="BI487" i="5"/>
  <c r="BH487" i="5"/>
  <c r="BG487" i="5"/>
  <c r="BF487" i="5"/>
  <c r="BE487" i="5"/>
  <c r="BD487" i="5"/>
  <c r="BC487" i="5"/>
  <c r="BA487" i="5"/>
  <c r="AZ487" i="5"/>
  <c r="AY487" i="5"/>
  <c r="AX487" i="5"/>
  <c r="AW487" i="5"/>
  <c r="AV487" i="5"/>
  <c r="AU487" i="5"/>
  <c r="AS487" i="5"/>
  <c r="AR487" i="5"/>
  <c r="AQ487" i="5"/>
  <c r="AP487" i="5"/>
  <c r="AO487" i="5"/>
  <c r="AN487" i="5"/>
  <c r="AM487" i="5"/>
  <c r="AK487" i="5"/>
  <c r="AJ487" i="5"/>
  <c r="AI487" i="5"/>
  <c r="AH487" i="5"/>
  <c r="AG487" i="5"/>
  <c r="AF487" i="5"/>
  <c r="AE487" i="5"/>
  <c r="AC487" i="5"/>
  <c r="AB487" i="5"/>
  <c r="AA487" i="5"/>
  <c r="Z487" i="5"/>
  <c r="Y487" i="5"/>
  <c r="X487" i="5"/>
  <c r="W487" i="5"/>
  <c r="U487" i="5"/>
  <c r="T487" i="5"/>
  <c r="S487" i="5"/>
  <c r="R487" i="5"/>
  <c r="Q487" i="5"/>
  <c r="P487" i="5"/>
  <c r="O487" i="5"/>
  <c r="M487" i="5"/>
  <c r="L487" i="5"/>
  <c r="K487" i="5"/>
  <c r="J487" i="5"/>
  <c r="I487" i="5"/>
  <c r="H487" i="5"/>
  <c r="F487" i="5"/>
  <c r="E487" i="5"/>
  <c r="D487" i="5"/>
  <c r="C487" i="5"/>
  <c r="B487" i="5"/>
  <c r="A487" i="5"/>
  <c r="DZ486" i="5"/>
  <c r="DY486" i="5"/>
  <c r="DX486" i="5"/>
  <c r="DW486" i="5"/>
  <c r="DV486" i="5"/>
  <c r="DU486" i="5"/>
  <c r="DS486" i="5"/>
  <c r="DR486" i="5"/>
  <c r="DQ486" i="5"/>
  <c r="DP486" i="5"/>
  <c r="DO486" i="5"/>
  <c r="DN486" i="5"/>
  <c r="DM486" i="5"/>
  <c r="DK486" i="5"/>
  <c r="DJ486" i="5"/>
  <c r="DI486" i="5"/>
  <c r="DH486" i="5"/>
  <c r="DG486" i="5"/>
  <c r="DF486" i="5"/>
  <c r="DD486" i="5"/>
  <c r="DC486" i="5"/>
  <c r="DB486" i="5"/>
  <c r="DA486" i="5"/>
  <c r="CZ486" i="5"/>
  <c r="CY486" i="5"/>
  <c r="CX486" i="5"/>
  <c r="CV486" i="5"/>
  <c r="CU486" i="5"/>
  <c r="CT486" i="5"/>
  <c r="CS486" i="5"/>
  <c r="CR486" i="5"/>
  <c r="CQ486" i="5"/>
  <c r="CP486" i="5"/>
  <c r="CN486" i="5"/>
  <c r="CM486" i="5"/>
  <c r="CL486" i="5"/>
  <c r="CK486" i="5"/>
  <c r="CJ486" i="5"/>
  <c r="CI486" i="5"/>
  <c r="CG486" i="5"/>
  <c r="CF486" i="5"/>
  <c r="CE486" i="5"/>
  <c r="CD486" i="5"/>
  <c r="CC486" i="5"/>
  <c r="CB486" i="5"/>
  <c r="CA486" i="5"/>
  <c r="BY486" i="5"/>
  <c r="BX486" i="5"/>
  <c r="BW486" i="5"/>
  <c r="BV486" i="5"/>
  <c r="BU486" i="5"/>
  <c r="BT486" i="5"/>
  <c r="BS486" i="5"/>
  <c r="BQ486" i="5"/>
  <c r="BP486" i="5"/>
  <c r="BO486" i="5"/>
  <c r="BN486" i="5"/>
  <c r="BM486" i="5"/>
  <c r="BL486" i="5"/>
  <c r="BK486" i="5"/>
  <c r="BI486" i="5"/>
  <c r="BH486" i="5"/>
  <c r="BG486" i="5"/>
  <c r="BF486" i="5"/>
  <c r="BE486" i="5"/>
  <c r="BD486" i="5"/>
  <c r="BC486" i="5"/>
  <c r="BA486" i="5"/>
  <c r="AZ486" i="5"/>
  <c r="AY486" i="5"/>
  <c r="AX486" i="5"/>
  <c r="AW486" i="5"/>
  <c r="AV486" i="5"/>
  <c r="AU486" i="5"/>
  <c r="AS486" i="5"/>
  <c r="AR486" i="5"/>
  <c r="AQ486" i="5"/>
  <c r="AP486" i="5"/>
  <c r="AO486" i="5"/>
  <c r="AN486" i="5"/>
  <c r="AM486" i="5"/>
  <c r="AK486" i="5"/>
  <c r="AJ486" i="5"/>
  <c r="AI486" i="5"/>
  <c r="AH486" i="5"/>
  <c r="AG486" i="5"/>
  <c r="AF486" i="5"/>
  <c r="AE486" i="5"/>
  <c r="AC486" i="5"/>
  <c r="AB486" i="5"/>
  <c r="AA486" i="5"/>
  <c r="Z486" i="5"/>
  <c r="Y486" i="5"/>
  <c r="X486" i="5"/>
  <c r="W486" i="5"/>
  <c r="U486" i="5"/>
  <c r="T486" i="5"/>
  <c r="S486" i="5"/>
  <c r="R486" i="5"/>
  <c r="Q486" i="5"/>
  <c r="P486" i="5"/>
  <c r="O486" i="5"/>
  <c r="M486" i="5"/>
  <c r="L486" i="5"/>
  <c r="K486" i="5"/>
  <c r="J486" i="5"/>
  <c r="I486" i="5"/>
  <c r="H486" i="5"/>
  <c r="F486" i="5"/>
  <c r="E486" i="5"/>
  <c r="D486" i="5"/>
  <c r="C486" i="5"/>
  <c r="B486" i="5"/>
  <c r="A486" i="5"/>
  <c r="DZ485" i="5"/>
  <c r="DY485" i="5"/>
  <c r="DX485" i="5"/>
  <c r="DW485" i="5"/>
  <c r="DV485" i="5"/>
  <c r="DU485" i="5"/>
  <c r="DS485" i="5"/>
  <c r="EB485" i="5" s="1"/>
  <c r="DR485" i="5"/>
  <c r="DQ485" i="5"/>
  <c r="DP485" i="5"/>
  <c r="DO485" i="5"/>
  <c r="DN485" i="5"/>
  <c r="DM485" i="5"/>
  <c r="DK485" i="5"/>
  <c r="DJ485" i="5"/>
  <c r="DI485" i="5"/>
  <c r="DH485" i="5"/>
  <c r="DG485" i="5"/>
  <c r="DF485" i="5"/>
  <c r="DD485" i="5"/>
  <c r="DC485" i="5"/>
  <c r="DB485" i="5"/>
  <c r="DA485" i="5"/>
  <c r="CZ485" i="5"/>
  <c r="CY485" i="5"/>
  <c r="CX485" i="5"/>
  <c r="CV485" i="5"/>
  <c r="CU485" i="5"/>
  <c r="CT485" i="5"/>
  <c r="CS485" i="5"/>
  <c r="CR485" i="5"/>
  <c r="CQ485" i="5"/>
  <c r="CP485" i="5"/>
  <c r="CN485" i="5"/>
  <c r="CM485" i="5"/>
  <c r="CL485" i="5"/>
  <c r="CK485" i="5"/>
  <c r="CJ485" i="5"/>
  <c r="CI485" i="5"/>
  <c r="CG485" i="5"/>
  <c r="CF485" i="5"/>
  <c r="CE485" i="5"/>
  <c r="CD485" i="5"/>
  <c r="CC485" i="5"/>
  <c r="CB485" i="5"/>
  <c r="CA485" i="5"/>
  <c r="BY485" i="5"/>
  <c r="BX485" i="5"/>
  <c r="BW485" i="5"/>
  <c r="BV485" i="5"/>
  <c r="BU485" i="5"/>
  <c r="BT485" i="5"/>
  <c r="BS485" i="5"/>
  <c r="BQ485" i="5"/>
  <c r="BP485" i="5"/>
  <c r="BO485" i="5"/>
  <c r="BN485" i="5"/>
  <c r="BM485" i="5"/>
  <c r="BL485" i="5"/>
  <c r="BK485" i="5"/>
  <c r="BI485" i="5"/>
  <c r="BH485" i="5"/>
  <c r="BG485" i="5"/>
  <c r="BF485" i="5"/>
  <c r="BE485" i="5"/>
  <c r="BD485" i="5"/>
  <c r="BC485" i="5"/>
  <c r="BA485" i="5"/>
  <c r="AZ485" i="5"/>
  <c r="AY485" i="5"/>
  <c r="AX485" i="5"/>
  <c r="AW485" i="5"/>
  <c r="AV485" i="5"/>
  <c r="AU485" i="5"/>
  <c r="AS485" i="5"/>
  <c r="AR485" i="5"/>
  <c r="AQ485" i="5"/>
  <c r="AP485" i="5"/>
  <c r="AO485" i="5"/>
  <c r="AN485" i="5"/>
  <c r="AM485" i="5"/>
  <c r="AK485" i="5"/>
  <c r="AJ485" i="5"/>
  <c r="AI485" i="5"/>
  <c r="AH485" i="5"/>
  <c r="AG485" i="5"/>
  <c r="AF485" i="5"/>
  <c r="AE485" i="5"/>
  <c r="AC485" i="5"/>
  <c r="AB485" i="5"/>
  <c r="AA485" i="5"/>
  <c r="Z485" i="5"/>
  <c r="Y485" i="5"/>
  <c r="X485" i="5"/>
  <c r="W485" i="5"/>
  <c r="U485" i="5"/>
  <c r="T485" i="5"/>
  <c r="S485" i="5"/>
  <c r="R485" i="5"/>
  <c r="Q485" i="5"/>
  <c r="P485" i="5"/>
  <c r="O485" i="5"/>
  <c r="M485" i="5"/>
  <c r="L485" i="5"/>
  <c r="K485" i="5"/>
  <c r="J485" i="5"/>
  <c r="I485" i="5"/>
  <c r="H485" i="5"/>
  <c r="F485" i="5"/>
  <c r="E485" i="5"/>
  <c r="D485" i="5"/>
  <c r="C485" i="5"/>
  <c r="B485" i="5"/>
  <c r="A485" i="5"/>
  <c r="DZ484" i="5"/>
  <c r="DY484" i="5"/>
  <c r="DX484" i="5"/>
  <c r="DW484" i="5"/>
  <c r="DV484" i="5"/>
  <c r="DU484" i="5"/>
  <c r="DS484" i="5"/>
  <c r="DR484" i="5"/>
  <c r="DQ484" i="5"/>
  <c r="DP484" i="5"/>
  <c r="DO484" i="5"/>
  <c r="DN484" i="5"/>
  <c r="DM484" i="5"/>
  <c r="DK484" i="5"/>
  <c r="DJ484" i="5"/>
  <c r="DI484" i="5"/>
  <c r="DH484" i="5"/>
  <c r="DG484" i="5"/>
  <c r="DF484" i="5"/>
  <c r="DD484" i="5"/>
  <c r="DC484" i="5"/>
  <c r="DB484" i="5"/>
  <c r="DA484" i="5"/>
  <c r="CZ484" i="5"/>
  <c r="CY484" i="5"/>
  <c r="CX484" i="5"/>
  <c r="CV484" i="5"/>
  <c r="CU484" i="5"/>
  <c r="CT484" i="5"/>
  <c r="CS484" i="5"/>
  <c r="CR484" i="5"/>
  <c r="CQ484" i="5"/>
  <c r="CP484" i="5"/>
  <c r="CN484" i="5"/>
  <c r="CM484" i="5"/>
  <c r="CL484" i="5"/>
  <c r="CK484" i="5"/>
  <c r="CJ484" i="5"/>
  <c r="CI484" i="5"/>
  <c r="CG484" i="5"/>
  <c r="CF484" i="5"/>
  <c r="CE484" i="5"/>
  <c r="CD484" i="5"/>
  <c r="CC484" i="5"/>
  <c r="CB484" i="5"/>
  <c r="CA484" i="5"/>
  <c r="BY484" i="5"/>
  <c r="BX484" i="5"/>
  <c r="BW484" i="5"/>
  <c r="BV484" i="5"/>
  <c r="BU484" i="5"/>
  <c r="BT484" i="5"/>
  <c r="BS484" i="5"/>
  <c r="BQ484" i="5"/>
  <c r="BP484" i="5"/>
  <c r="BO484" i="5"/>
  <c r="BN484" i="5"/>
  <c r="BM484" i="5"/>
  <c r="BL484" i="5"/>
  <c r="BK484" i="5"/>
  <c r="BI484" i="5"/>
  <c r="BH484" i="5"/>
  <c r="BG484" i="5"/>
  <c r="BF484" i="5"/>
  <c r="BE484" i="5"/>
  <c r="BD484" i="5"/>
  <c r="BC484" i="5"/>
  <c r="BA484" i="5"/>
  <c r="AZ484" i="5"/>
  <c r="AY484" i="5"/>
  <c r="AX484" i="5"/>
  <c r="AW484" i="5"/>
  <c r="AV484" i="5"/>
  <c r="AU484" i="5"/>
  <c r="AS484" i="5"/>
  <c r="AR484" i="5"/>
  <c r="AQ484" i="5"/>
  <c r="AP484" i="5"/>
  <c r="AO484" i="5"/>
  <c r="AN484" i="5"/>
  <c r="AM484" i="5"/>
  <c r="AK484" i="5"/>
  <c r="AJ484" i="5"/>
  <c r="AI484" i="5"/>
  <c r="AH484" i="5"/>
  <c r="AG484" i="5"/>
  <c r="AF484" i="5"/>
  <c r="AE484" i="5"/>
  <c r="AC484" i="5"/>
  <c r="AB484" i="5"/>
  <c r="AA484" i="5"/>
  <c r="Z484" i="5"/>
  <c r="Y484" i="5"/>
  <c r="X484" i="5"/>
  <c r="W484" i="5"/>
  <c r="U484" i="5"/>
  <c r="T484" i="5"/>
  <c r="S484" i="5"/>
  <c r="R484" i="5"/>
  <c r="Q484" i="5"/>
  <c r="P484" i="5"/>
  <c r="O484" i="5"/>
  <c r="M484" i="5"/>
  <c r="L484" i="5"/>
  <c r="K484" i="5"/>
  <c r="J484" i="5"/>
  <c r="I484" i="5"/>
  <c r="H484" i="5"/>
  <c r="F484" i="5"/>
  <c r="E484" i="5"/>
  <c r="D484" i="5"/>
  <c r="C484" i="5"/>
  <c r="B484" i="5"/>
  <c r="A484" i="5"/>
  <c r="DZ483" i="5"/>
  <c r="DY483" i="5"/>
  <c r="DX483" i="5"/>
  <c r="DW483" i="5"/>
  <c r="DV483" i="5"/>
  <c r="DU483" i="5"/>
  <c r="DS483" i="5"/>
  <c r="EB483" i="5" s="1"/>
  <c r="DR483" i="5"/>
  <c r="DQ483" i="5"/>
  <c r="DP483" i="5"/>
  <c r="DO483" i="5"/>
  <c r="DN483" i="5"/>
  <c r="DM483" i="5"/>
  <c r="DK483" i="5"/>
  <c r="DJ483" i="5"/>
  <c r="DI483" i="5"/>
  <c r="DH483" i="5"/>
  <c r="DG483" i="5"/>
  <c r="DF483" i="5"/>
  <c r="DD483" i="5"/>
  <c r="DC483" i="5"/>
  <c r="DB483" i="5"/>
  <c r="DA483" i="5"/>
  <c r="CZ483" i="5"/>
  <c r="CY483" i="5"/>
  <c r="CX483" i="5"/>
  <c r="CV483" i="5"/>
  <c r="CU483" i="5"/>
  <c r="CT483" i="5"/>
  <c r="CS483" i="5"/>
  <c r="CR483" i="5"/>
  <c r="CQ483" i="5"/>
  <c r="CP483" i="5"/>
  <c r="CN483" i="5"/>
  <c r="CM483" i="5"/>
  <c r="CL483" i="5"/>
  <c r="CK483" i="5"/>
  <c r="CJ483" i="5"/>
  <c r="CI483" i="5"/>
  <c r="CG483" i="5"/>
  <c r="CF483" i="5"/>
  <c r="CE483" i="5"/>
  <c r="CD483" i="5"/>
  <c r="CC483" i="5"/>
  <c r="CB483" i="5"/>
  <c r="CA483" i="5"/>
  <c r="BY483" i="5"/>
  <c r="BX483" i="5"/>
  <c r="BW483" i="5"/>
  <c r="BV483" i="5"/>
  <c r="BU483" i="5"/>
  <c r="BT483" i="5"/>
  <c r="BS483" i="5"/>
  <c r="BQ483" i="5"/>
  <c r="BP483" i="5"/>
  <c r="BO483" i="5"/>
  <c r="BN483" i="5"/>
  <c r="BM483" i="5"/>
  <c r="BL483" i="5"/>
  <c r="BK483" i="5"/>
  <c r="BI483" i="5"/>
  <c r="BH483" i="5"/>
  <c r="BG483" i="5"/>
  <c r="BF483" i="5"/>
  <c r="BE483" i="5"/>
  <c r="BD483" i="5"/>
  <c r="BC483" i="5"/>
  <c r="BA483" i="5"/>
  <c r="AZ483" i="5"/>
  <c r="AY483" i="5"/>
  <c r="AX483" i="5"/>
  <c r="AW483" i="5"/>
  <c r="AV483" i="5"/>
  <c r="AU483" i="5"/>
  <c r="AS483" i="5"/>
  <c r="AR483" i="5"/>
  <c r="AQ483" i="5"/>
  <c r="AP483" i="5"/>
  <c r="AO483" i="5"/>
  <c r="AN483" i="5"/>
  <c r="AM483" i="5"/>
  <c r="AK483" i="5"/>
  <c r="AJ483" i="5"/>
  <c r="AI483" i="5"/>
  <c r="AH483" i="5"/>
  <c r="AG483" i="5"/>
  <c r="AF483" i="5"/>
  <c r="AE483" i="5"/>
  <c r="AC483" i="5"/>
  <c r="AB483" i="5"/>
  <c r="AA483" i="5"/>
  <c r="Z483" i="5"/>
  <c r="Y483" i="5"/>
  <c r="X483" i="5"/>
  <c r="W483" i="5"/>
  <c r="U483" i="5"/>
  <c r="T483" i="5"/>
  <c r="S483" i="5"/>
  <c r="R483" i="5"/>
  <c r="Q483" i="5"/>
  <c r="P483" i="5"/>
  <c r="O483" i="5"/>
  <c r="M483" i="5"/>
  <c r="L483" i="5"/>
  <c r="K483" i="5"/>
  <c r="J483" i="5"/>
  <c r="I483" i="5"/>
  <c r="H483" i="5"/>
  <c r="F483" i="5"/>
  <c r="E483" i="5"/>
  <c r="D483" i="5"/>
  <c r="C483" i="5"/>
  <c r="B483" i="5"/>
  <c r="A483" i="5"/>
  <c r="DZ482" i="5"/>
  <c r="DY482" i="5"/>
  <c r="DX482" i="5"/>
  <c r="DW482" i="5"/>
  <c r="DV482" i="5"/>
  <c r="DU482" i="5"/>
  <c r="DS482" i="5"/>
  <c r="DR482" i="5"/>
  <c r="DQ482" i="5"/>
  <c r="DP482" i="5"/>
  <c r="DO482" i="5"/>
  <c r="DN482" i="5"/>
  <c r="DM482" i="5"/>
  <c r="DK482" i="5"/>
  <c r="DJ482" i="5"/>
  <c r="DI482" i="5"/>
  <c r="DH482" i="5"/>
  <c r="DG482" i="5"/>
  <c r="DF482" i="5"/>
  <c r="DD482" i="5"/>
  <c r="DC482" i="5"/>
  <c r="DB482" i="5"/>
  <c r="DA482" i="5"/>
  <c r="CZ482" i="5"/>
  <c r="CY482" i="5"/>
  <c r="CX482" i="5"/>
  <c r="CV482" i="5"/>
  <c r="CU482" i="5"/>
  <c r="CT482" i="5"/>
  <c r="CS482" i="5"/>
  <c r="CR482" i="5"/>
  <c r="CQ482" i="5"/>
  <c r="CP482" i="5"/>
  <c r="CN482" i="5"/>
  <c r="CM482" i="5"/>
  <c r="CL482" i="5"/>
  <c r="CK482" i="5"/>
  <c r="CJ482" i="5"/>
  <c r="CI482" i="5"/>
  <c r="CG482" i="5"/>
  <c r="CF482" i="5"/>
  <c r="CE482" i="5"/>
  <c r="CD482" i="5"/>
  <c r="CC482" i="5"/>
  <c r="CB482" i="5"/>
  <c r="CA482" i="5"/>
  <c r="BY482" i="5"/>
  <c r="BX482" i="5"/>
  <c r="BW482" i="5"/>
  <c r="BV482" i="5"/>
  <c r="BU482" i="5"/>
  <c r="BT482" i="5"/>
  <c r="BS482" i="5"/>
  <c r="BQ482" i="5"/>
  <c r="BP482" i="5"/>
  <c r="BO482" i="5"/>
  <c r="BN482" i="5"/>
  <c r="BM482" i="5"/>
  <c r="BL482" i="5"/>
  <c r="BK482" i="5"/>
  <c r="BI482" i="5"/>
  <c r="BH482" i="5"/>
  <c r="BG482" i="5"/>
  <c r="BF482" i="5"/>
  <c r="BE482" i="5"/>
  <c r="BD482" i="5"/>
  <c r="BC482" i="5"/>
  <c r="BA482" i="5"/>
  <c r="AZ482" i="5"/>
  <c r="AY482" i="5"/>
  <c r="AX482" i="5"/>
  <c r="AW482" i="5"/>
  <c r="AV482" i="5"/>
  <c r="AU482" i="5"/>
  <c r="AS482" i="5"/>
  <c r="AR482" i="5"/>
  <c r="AQ482" i="5"/>
  <c r="AP482" i="5"/>
  <c r="AO482" i="5"/>
  <c r="AN482" i="5"/>
  <c r="AM482" i="5"/>
  <c r="AK482" i="5"/>
  <c r="AJ482" i="5"/>
  <c r="AI482" i="5"/>
  <c r="AH482" i="5"/>
  <c r="AG482" i="5"/>
  <c r="AF482" i="5"/>
  <c r="AE482" i="5"/>
  <c r="AC482" i="5"/>
  <c r="AB482" i="5"/>
  <c r="AA482" i="5"/>
  <c r="Z482" i="5"/>
  <c r="Y482" i="5"/>
  <c r="X482" i="5"/>
  <c r="W482" i="5"/>
  <c r="U482" i="5"/>
  <c r="T482" i="5"/>
  <c r="S482" i="5"/>
  <c r="R482" i="5"/>
  <c r="Q482" i="5"/>
  <c r="P482" i="5"/>
  <c r="O482" i="5"/>
  <c r="M482" i="5"/>
  <c r="L482" i="5"/>
  <c r="K482" i="5"/>
  <c r="J482" i="5"/>
  <c r="I482" i="5"/>
  <c r="H482" i="5"/>
  <c r="F482" i="5"/>
  <c r="E482" i="5"/>
  <c r="D482" i="5"/>
  <c r="C482" i="5"/>
  <c r="B482" i="5"/>
  <c r="A482" i="5"/>
  <c r="DZ481" i="5"/>
  <c r="DY481" i="5"/>
  <c r="DX481" i="5"/>
  <c r="DW481" i="5"/>
  <c r="DV481" i="5"/>
  <c r="DU481" i="5"/>
  <c r="DS481" i="5"/>
  <c r="EB481" i="5" s="1"/>
  <c r="DR481" i="5"/>
  <c r="DQ481" i="5"/>
  <c r="DP481" i="5"/>
  <c r="DO481" i="5"/>
  <c r="DN481" i="5"/>
  <c r="DM481" i="5"/>
  <c r="DK481" i="5"/>
  <c r="DJ481" i="5"/>
  <c r="DI481" i="5"/>
  <c r="DH481" i="5"/>
  <c r="DG481" i="5"/>
  <c r="DF481" i="5"/>
  <c r="DD481" i="5"/>
  <c r="DC481" i="5"/>
  <c r="DB481" i="5"/>
  <c r="DA481" i="5"/>
  <c r="CZ481" i="5"/>
  <c r="CY481" i="5"/>
  <c r="CX481" i="5"/>
  <c r="CV481" i="5"/>
  <c r="CU481" i="5"/>
  <c r="CT481" i="5"/>
  <c r="CS481" i="5"/>
  <c r="CR481" i="5"/>
  <c r="CQ481" i="5"/>
  <c r="CP481" i="5"/>
  <c r="CN481" i="5"/>
  <c r="CM481" i="5"/>
  <c r="CL481" i="5"/>
  <c r="CK481" i="5"/>
  <c r="CJ481" i="5"/>
  <c r="CI481" i="5"/>
  <c r="CG481" i="5"/>
  <c r="CF481" i="5"/>
  <c r="CE481" i="5"/>
  <c r="CD481" i="5"/>
  <c r="CC481" i="5"/>
  <c r="CB481" i="5"/>
  <c r="CA481" i="5"/>
  <c r="BY481" i="5"/>
  <c r="BX481" i="5"/>
  <c r="BW481" i="5"/>
  <c r="BV481" i="5"/>
  <c r="BU481" i="5"/>
  <c r="BT481" i="5"/>
  <c r="BS481" i="5"/>
  <c r="BQ481" i="5"/>
  <c r="BP481" i="5"/>
  <c r="BO481" i="5"/>
  <c r="BN481" i="5"/>
  <c r="BM481" i="5"/>
  <c r="BL481" i="5"/>
  <c r="BK481" i="5"/>
  <c r="BI481" i="5"/>
  <c r="BH481" i="5"/>
  <c r="BG481" i="5"/>
  <c r="BF481" i="5"/>
  <c r="BE481" i="5"/>
  <c r="BD481" i="5"/>
  <c r="BC481" i="5"/>
  <c r="BA481" i="5"/>
  <c r="AZ481" i="5"/>
  <c r="AY481" i="5"/>
  <c r="AX481" i="5"/>
  <c r="AW481" i="5"/>
  <c r="AV481" i="5"/>
  <c r="AU481" i="5"/>
  <c r="AS481" i="5"/>
  <c r="AR481" i="5"/>
  <c r="AQ481" i="5"/>
  <c r="AP481" i="5"/>
  <c r="AO481" i="5"/>
  <c r="AN481" i="5"/>
  <c r="AM481" i="5"/>
  <c r="AK481" i="5"/>
  <c r="AJ481" i="5"/>
  <c r="AI481" i="5"/>
  <c r="AH481" i="5"/>
  <c r="AG481" i="5"/>
  <c r="AF481" i="5"/>
  <c r="AE481" i="5"/>
  <c r="AC481" i="5"/>
  <c r="AB481" i="5"/>
  <c r="AA481" i="5"/>
  <c r="Z481" i="5"/>
  <c r="Y481" i="5"/>
  <c r="X481" i="5"/>
  <c r="W481" i="5"/>
  <c r="U481" i="5"/>
  <c r="T481" i="5"/>
  <c r="S481" i="5"/>
  <c r="R481" i="5"/>
  <c r="Q481" i="5"/>
  <c r="P481" i="5"/>
  <c r="O481" i="5"/>
  <c r="M481" i="5"/>
  <c r="L481" i="5"/>
  <c r="K481" i="5"/>
  <c r="J481" i="5"/>
  <c r="I481" i="5"/>
  <c r="H481" i="5"/>
  <c r="F481" i="5"/>
  <c r="E481" i="5"/>
  <c r="D481" i="5"/>
  <c r="C481" i="5"/>
  <c r="B481" i="5"/>
  <c r="A481" i="5"/>
  <c r="DZ480" i="5"/>
  <c r="DY480" i="5"/>
  <c r="DX480" i="5"/>
  <c r="DW480" i="5"/>
  <c r="DV480" i="5"/>
  <c r="DU480" i="5"/>
  <c r="DS480" i="5"/>
  <c r="DR480" i="5"/>
  <c r="DQ480" i="5"/>
  <c r="DP480" i="5"/>
  <c r="DO480" i="5"/>
  <c r="DN480" i="5"/>
  <c r="DM480" i="5"/>
  <c r="DK480" i="5"/>
  <c r="DJ480" i="5"/>
  <c r="DI480" i="5"/>
  <c r="DH480" i="5"/>
  <c r="DG480" i="5"/>
  <c r="DF480" i="5"/>
  <c r="DD480" i="5"/>
  <c r="DC480" i="5"/>
  <c r="DB480" i="5"/>
  <c r="DA480" i="5"/>
  <c r="CZ480" i="5"/>
  <c r="CY480" i="5"/>
  <c r="CX480" i="5"/>
  <c r="CV480" i="5"/>
  <c r="CU480" i="5"/>
  <c r="CT480" i="5"/>
  <c r="CS480" i="5"/>
  <c r="CR480" i="5"/>
  <c r="CQ480" i="5"/>
  <c r="CP480" i="5"/>
  <c r="CN480" i="5"/>
  <c r="CM480" i="5"/>
  <c r="CL480" i="5"/>
  <c r="CK480" i="5"/>
  <c r="CJ480" i="5"/>
  <c r="CI480" i="5"/>
  <c r="CG480" i="5"/>
  <c r="CF480" i="5"/>
  <c r="CE480" i="5"/>
  <c r="CD480" i="5"/>
  <c r="CC480" i="5"/>
  <c r="CB480" i="5"/>
  <c r="CA480" i="5"/>
  <c r="BY480" i="5"/>
  <c r="BX480" i="5"/>
  <c r="BW480" i="5"/>
  <c r="BV480" i="5"/>
  <c r="BU480" i="5"/>
  <c r="BT480" i="5"/>
  <c r="BS480" i="5"/>
  <c r="BQ480" i="5"/>
  <c r="BP480" i="5"/>
  <c r="BO480" i="5"/>
  <c r="BN480" i="5"/>
  <c r="BM480" i="5"/>
  <c r="BL480" i="5"/>
  <c r="BK480" i="5"/>
  <c r="BI480" i="5"/>
  <c r="BH480" i="5"/>
  <c r="BG480" i="5"/>
  <c r="BF480" i="5"/>
  <c r="BE480" i="5"/>
  <c r="BD480" i="5"/>
  <c r="BC480" i="5"/>
  <c r="BA480" i="5"/>
  <c r="AZ480" i="5"/>
  <c r="AY480" i="5"/>
  <c r="AX480" i="5"/>
  <c r="AW480" i="5"/>
  <c r="AV480" i="5"/>
  <c r="AU480" i="5"/>
  <c r="AS480" i="5"/>
  <c r="AR480" i="5"/>
  <c r="AQ480" i="5"/>
  <c r="AP480" i="5"/>
  <c r="AO480" i="5"/>
  <c r="AN480" i="5"/>
  <c r="AM480" i="5"/>
  <c r="AK480" i="5"/>
  <c r="AJ480" i="5"/>
  <c r="AI480" i="5"/>
  <c r="AH480" i="5"/>
  <c r="AG480" i="5"/>
  <c r="AF480" i="5"/>
  <c r="AE480" i="5"/>
  <c r="AC480" i="5"/>
  <c r="AB480" i="5"/>
  <c r="AA480" i="5"/>
  <c r="Z480" i="5"/>
  <c r="Y480" i="5"/>
  <c r="X480" i="5"/>
  <c r="W480" i="5"/>
  <c r="U480" i="5"/>
  <c r="T480" i="5"/>
  <c r="S480" i="5"/>
  <c r="R480" i="5"/>
  <c r="Q480" i="5"/>
  <c r="P480" i="5"/>
  <c r="O480" i="5"/>
  <c r="M480" i="5"/>
  <c r="L480" i="5"/>
  <c r="K480" i="5"/>
  <c r="J480" i="5"/>
  <c r="I480" i="5"/>
  <c r="H480" i="5"/>
  <c r="F480" i="5"/>
  <c r="E480" i="5"/>
  <c r="D480" i="5"/>
  <c r="C480" i="5"/>
  <c r="B480" i="5"/>
  <c r="A480" i="5"/>
  <c r="DZ479" i="5"/>
  <c r="DY479" i="5"/>
  <c r="DX479" i="5"/>
  <c r="DW479" i="5"/>
  <c r="DV479" i="5"/>
  <c r="DU479" i="5"/>
  <c r="DS479" i="5"/>
  <c r="EB479" i="5" s="1"/>
  <c r="DR479" i="5"/>
  <c r="DQ479" i="5"/>
  <c r="DP479" i="5"/>
  <c r="DO479" i="5"/>
  <c r="DN479" i="5"/>
  <c r="DM479" i="5"/>
  <c r="DK479" i="5"/>
  <c r="DJ479" i="5"/>
  <c r="DI479" i="5"/>
  <c r="DH479" i="5"/>
  <c r="DG479" i="5"/>
  <c r="DF479" i="5"/>
  <c r="DD479" i="5"/>
  <c r="DC479" i="5"/>
  <c r="DB479" i="5"/>
  <c r="DA479" i="5"/>
  <c r="CZ479" i="5"/>
  <c r="CY479" i="5"/>
  <c r="CX479" i="5"/>
  <c r="CV479" i="5"/>
  <c r="CU479" i="5"/>
  <c r="CT479" i="5"/>
  <c r="CS479" i="5"/>
  <c r="CR479" i="5"/>
  <c r="CQ479" i="5"/>
  <c r="CP479" i="5"/>
  <c r="CN479" i="5"/>
  <c r="CM479" i="5"/>
  <c r="CL479" i="5"/>
  <c r="CK479" i="5"/>
  <c r="CJ479" i="5"/>
  <c r="CI479" i="5"/>
  <c r="CG479" i="5"/>
  <c r="CF479" i="5"/>
  <c r="CE479" i="5"/>
  <c r="CD479" i="5"/>
  <c r="CC479" i="5"/>
  <c r="CB479" i="5"/>
  <c r="CA479" i="5"/>
  <c r="BY479" i="5"/>
  <c r="BX479" i="5"/>
  <c r="BW479" i="5"/>
  <c r="BV479" i="5"/>
  <c r="BU479" i="5"/>
  <c r="BT479" i="5"/>
  <c r="BS479" i="5"/>
  <c r="BQ479" i="5"/>
  <c r="BP479" i="5"/>
  <c r="BO479" i="5"/>
  <c r="BN479" i="5"/>
  <c r="BM479" i="5"/>
  <c r="BL479" i="5"/>
  <c r="BK479" i="5"/>
  <c r="BI479" i="5"/>
  <c r="BH479" i="5"/>
  <c r="BG479" i="5"/>
  <c r="BF479" i="5"/>
  <c r="BE479" i="5"/>
  <c r="BD479" i="5"/>
  <c r="BC479" i="5"/>
  <c r="BA479" i="5"/>
  <c r="AZ479" i="5"/>
  <c r="AY479" i="5"/>
  <c r="AX479" i="5"/>
  <c r="AW479" i="5"/>
  <c r="AV479" i="5"/>
  <c r="AU479" i="5"/>
  <c r="AS479" i="5"/>
  <c r="AR479" i="5"/>
  <c r="AQ479" i="5"/>
  <c r="AP479" i="5"/>
  <c r="AO479" i="5"/>
  <c r="AN479" i="5"/>
  <c r="AM479" i="5"/>
  <c r="AK479" i="5"/>
  <c r="AJ479" i="5"/>
  <c r="AI479" i="5"/>
  <c r="AH479" i="5"/>
  <c r="AG479" i="5"/>
  <c r="AF479" i="5"/>
  <c r="AE479" i="5"/>
  <c r="AC479" i="5"/>
  <c r="AB479" i="5"/>
  <c r="AA479" i="5"/>
  <c r="Z479" i="5"/>
  <c r="Y479" i="5"/>
  <c r="X479" i="5"/>
  <c r="W479" i="5"/>
  <c r="U479" i="5"/>
  <c r="T479" i="5"/>
  <c r="S479" i="5"/>
  <c r="R479" i="5"/>
  <c r="Q479" i="5"/>
  <c r="P479" i="5"/>
  <c r="O479" i="5"/>
  <c r="M479" i="5"/>
  <c r="L479" i="5"/>
  <c r="K479" i="5"/>
  <c r="J479" i="5"/>
  <c r="I479" i="5"/>
  <c r="H479" i="5"/>
  <c r="F479" i="5"/>
  <c r="E479" i="5"/>
  <c r="D479" i="5"/>
  <c r="C479" i="5"/>
  <c r="B479" i="5"/>
  <c r="A479" i="5"/>
  <c r="DZ478" i="5"/>
  <c r="DY478" i="5"/>
  <c r="DX478" i="5"/>
  <c r="DW478" i="5"/>
  <c r="DV478" i="5"/>
  <c r="DU478" i="5"/>
  <c r="DS478" i="5"/>
  <c r="DR478" i="5"/>
  <c r="DQ478" i="5"/>
  <c r="DP478" i="5"/>
  <c r="DO478" i="5"/>
  <c r="DN478" i="5"/>
  <c r="DM478" i="5"/>
  <c r="DK478" i="5"/>
  <c r="DJ478" i="5"/>
  <c r="DI478" i="5"/>
  <c r="DH478" i="5"/>
  <c r="DG478" i="5"/>
  <c r="DF478" i="5"/>
  <c r="DD478" i="5"/>
  <c r="DC478" i="5"/>
  <c r="DB478" i="5"/>
  <c r="DA478" i="5"/>
  <c r="CZ478" i="5"/>
  <c r="CY478" i="5"/>
  <c r="CX478" i="5"/>
  <c r="CV478" i="5"/>
  <c r="CU478" i="5"/>
  <c r="CT478" i="5"/>
  <c r="CS478" i="5"/>
  <c r="CR478" i="5"/>
  <c r="CQ478" i="5"/>
  <c r="CP478" i="5"/>
  <c r="CN478" i="5"/>
  <c r="CM478" i="5"/>
  <c r="CL478" i="5"/>
  <c r="CK478" i="5"/>
  <c r="CJ478" i="5"/>
  <c r="CI478" i="5"/>
  <c r="CG478" i="5"/>
  <c r="CF478" i="5"/>
  <c r="CE478" i="5"/>
  <c r="CD478" i="5"/>
  <c r="CC478" i="5"/>
  <c r="CB478" i="5"/>
  <c r="CA478" i="5"/>
  <c r="BY478" i="5"/>
  <c r="BX478" i="5"/>
  <c r="BW478" i="5"/>
  <c r="BV478" i="5"/>
  <c r="BU478" i="5"/>
  <c r="BT478" i="5"/>
  <c r="BS478" i="5"/>
  <c r="BQ478" i="5"/>
  <c r="BP478" i="5"/>
  <c r="BO478" i="5"/>
  <c r="BN478" i="5"/>
  <c r="BM478" i="5"/>
  <c r="BL478" i="5"/>
  <c r="BK478" i="5"/>
  <c r="BI478" i="5"/>
  <c r="BH478" i="5"/>
  <c r="BG478" i="5"/>
  <c r="BF478" i="5"/>
  <c r="BE478" i="5"/>
  <c r="BD478" i="5"/>
  <c r="BC478" i="5"/>
  <c r="BA478" i="5"/>
  <c r="AZ478" i="5"/>
  <c r="AY478" i="5"/>
  <c r="AX478" i="5"/>
  <c r="AW478" i="5"/>
  <c r="AV478" i="5"/>
  <c r="AU478" i="5"/>
  <c r="AS478" i="5"/>
  <c r="AR478" i="5"/>
  <c r="AQ478" i="5"/>
  <c r="AP478" i="5"/>
  <c r="AO478" i="5"/>
  <c r="AN478" i="5"/>
  <c r="AM478" i="5"/>
  <c r="AK478" i="5"/>
  <c r="AJ478" i="5"/>
  <c r="AI478" i="5"/>
  <c r="AH478" i="5"/>
  <c r="AG478" i="5"/>
  <c r="AF478" i="5"/>
  <c r="AE478" i="5"/>
  <c r="AC478" i="5"/>
  <c r="AB478" i="5"/>
  <c r="AA478" i="5"/>
  <c r="Z478" i="5"/>
  <c r="Y478" i="5"/>
  <c r="X478" i="5"/>
  <c r="W478" i="5"/>
  <c r="U478" i="5"/>
  <c r="T478" i="5"/>
  <c r="S478" i="5"/>
  <c r="R478" i="5"/>
  <c r="Q478" i="5"/>
  <c r="P478" i="5"/>
  <c r="O478" i="5"/>
  <c r="M478" i="5"/>
  <c r="L478" i="5"/>
  <c r="K478" i="5"/>
  <c r="J478" i="5"/>
  <c r="I478" i="5"/>
  <c r="H478" i="5"/>
  <c r="F478" i="5"/>
  <c r="E478" i="5"/>
  <c r="D478" i="5"/>
  <c r="C478" i="5"/>
  <c r="B478" i="5"/>
  <c r="A478" i="5"/>
  <c r="DZ477" i="5"/>
  <c r="DY477" i="5"/>
  <c r="DX477" i="5"/>
  <c r="DW477" i="5"/>
  <c r="DV477" i="5"/>
  <c r="DU477" i="5"/>
  <c r="DS477" i="5"/>
  <c r="EB477" i="5" s="1"/>
  <c r="DR477" i="5"/>
  <c r="DQ477" i="5"/>
  <c r="DP477" i="5"/>
  <c r="DO477" i="5"/>
  <c r="DN477" i="5"/>
  <c r="DM477" i="5"/>
  <c r="DK477" i="5"/>
  <c r="DJ477" i="5"/>
  <c r="DI477" i="5"/>
  <c r="DH477" i="5"/>
  <c r="DG477" i="5"/>
  <c r="DF477" i="5"/>
  <c r="DD477" i="5"/>
  <c r="DC477" i="5"/>
  <c r="DB477" i="5"/>
  <c r="DA477" i="5"/>
  <c r="CZ477" i="5"/>
  <c r="CY477" i="5"/>
  <c r="CX477" i="5"/>
  <c r="CV477" i="5"/>
  <c r="CU477" i="5"/>
  <c r="CT477" i="5"/>
  <c r="CS477" i="5"/>
  <c r="CR477" i="5"/>
  <c r="CQ477" i="5"/>
  <c r="CP477" i="5"/>
  <c r="CN477" i="5"/>
  <c r="CM477" i="5"/>
  <c r="CL477" i="5"/>
  <c r="CK477" i="5"/>
  <c r="CJ477" i="5"/>
  <c r="CI477" i="5"/>
  <c r="CG477" i="5"/>
  <c r="CF477" i="5"/>
  <c r="CE477" i="5"/>
  <c r="CD477" i="5"/>
  <c r="CC477" i="5"/>
  <c r="CB477" i="5"/>
  <c r="CA477" i="5"/>
  <c r="BY477" i="5"/>
  <c r="BX477" i="5"/>
  <c r="BW477" i="5"/>
  <c r="BV477" i="5"/>
  <c r="BU477" i="5"/>
  <c r="BT477" i="5"/>
  <c r="BS477" i="5"/>
  <c r="BQ477" i="5"/>
  <c r="BP477" i="5"/>
  <c r="BO477" i="5"/>
  <c r="BN477" i="5"/>
  <c r="BM477" i="5"/>
  <c r="BL477" i="5"/>
  <c r="BK477" i="5"/>
  <c r="BI477" i="5"/>
  <c r="BH477" i="5"/>
  <c r="BG477" i="5"/>
  <c r="BF477" i="5"/>
  <c r="BE477" i="5"/>
  <c r="BD477" i="5"/>
  <c r="BC477" i="5"/>
  <c r="BA477" i="5"/>
  <c r="AZ477" i="5"/>
  <c r="AY477" i="5"/>
  <c r="AX477" i="5"/>
  <c r="AW477" i="5"/>
  <c r="AV477" i="5"/>
  <c r="AU477" i="5"/>
  <c r="AS477" i="5"/>
  <c r="AR477" i="5"/>
  <c r="AQ477" i="5"/>
  <c r="AP477" i="5"/>
  <c r="AO477" i="5"/>
  <c r="AN477" i="5"/>
  <c r="AM477" i="5"/>
  <c r="AK477" i="5"/>
  <c r="AJ477" i="5"/>
  <c r="AI477" i="5"/>
  <c r="AH477" i="5"/>
  <c r="AG477" i="5"/>
  <c r="AF477" i="5"/>
  <c r="AE477" i="5"/>
  <c r="AC477" i="5"/>
  <c r="AB477" i="5"/>
  <c r="AA477" i="5"/>
  <c r="Z477" i="5"/>
  <c r="Y477" i="5"/>
  <c r="X477" i="5"/>
  <c r="W477" i="5"/>
  <c r="U477" i="5"/>
  <c r="T477" i="5"/>
  <c r="S477" i="5"/>
  <c r="R477" i="5"/>
  <c r="Q477" i="5"/>
  <c r="P477" i="5"/>
  <c r="O477" i="5"/>
  <c r="M477" i="5"/>
  <c r="L477" i="5"/>
  <c r="K477" i="5"/>
  <c r="J477" i="5"/>
  <c r="I477" i="5"/>
  <c r="H477" i="5"/>
  <c r="F477" i="5"/>
  <c r="E477" i="5"/>
  <c r="D477" i="5"/>
  <c r="C477" i="5"/>
  <c r="B477" i="5"/>
  <c r="A477" i="5"/>
  <c r="DZ476" i="5"/>
  <c r="DY476" i="5"/>
  <c r="DX476" i="5"/>
  <c r="DW476" i="5"/>
  <c r="DV476" i="5"/>
  <c r="DU476" i="5"/>
  <c r="DS476" i="5"/>
  <c r="DR476" i="5"/>
  <c r="DQ476" i="5"/>
  <c r="DP476" i="5"/>
  <c r="DO476" i="5"/>
  <c r="DN476" i="5"/>
  <c r="DM476" i="5"/>
  <c r="DK476" i="5"/>
  <c r="DJ476" i="5"/>
  <c r="DI476" i="5"/>
  <c r="DH476" i="5"/>
  <c r="DG476" i="5"/>
  <c r="DF476" i="5"/>
  <c r="DD476" i="5"/>
  <c r="DC476" i="5"/>
  <c r="DB476" i="5"/>
  <c r="DA476" i="5"/>
  <c r="CZ476" i="5"/>
  <c r="CY476" i="5"/>
  <c r="CX476" i="5"/>
  <c r="CV476" i="5"/>
  <c r="CU476" i="5"/>
  <c r="CT476" i="5"/>
  <c r="CS476" i="5"/>
  <c r="CR476" i="5"/>
  <c r="CQ476" i="5"/>
  <c r="CP476" i="5"/>
  <c r="CN476" i="5"/>
  <c r="CM476" i="5"/>
  <c r="CL476" i="5"/>
  <c r="CK476" i="5"/>
  <c r="CJ476" i="5"/>
  <c r="CI476" i="5"/>
  <c r="CG476" i="5"/>
  <c r="CF476" i="5"/>
  <c r="CE476" i="5"/>
  <c r="CD476" i="5"/>
  <c r="CC476" i="5"/>
  <c r="CB476" i="5"/>
  <c r="CA476" i="5"/>
  <c r="BY476" i="5"/>
  <c r="BX476" i="5"/>
  <c r="BW476" i="5"/>
  <c r="BV476" i="5"/>
  <c r="BU476" i="5"/>
  <c r="BT476" i="5"/>
  <c r="BS476" i="5"/>
  <c r="BQ476" i="5"/>
  <c r="BP476" i="5"/>
  <c r="BO476" i="5"/>
  <c r="BN476" i="5"/>
  <c r="BM476" i="5"/>
  <c r="BL476" i="5"/>
  <c r="BK476" i="5"/>
  <c r="BI476" i="5"/>
  <c r="BH476" i="5"/>
  <c r="BG476" i="5"/>
  <c r="BF476" i="5"/>
  <c r="BE476" i="5"/>
  <c r="BD476" i="5"/>
  <c r="BC476" i="5"/>
  <c r="BA476" i="5"/>
  <c r="AZ476" i="5"/>
  <c r="AY476" i="5"/>
  <c r="AX476" i="5"/>
  <c r="AW476" i="5"/>
  <c r="AV476" i="5"/>
  <c r="AU476" i="5"/>
  <c r="AS476" i="5"/>
  <c r="AR476" i="5"/>
  <c r="AQ476" i="5"/>
  <c r="AP476" i="5"/>
  <c r="AO476" i="5"/>
  <c r="AN476" i="5"/>
  <c r="AM476" i="5"/>
  <c r="AK476" i="5"/>
  <c r="AJ476" i="5"/>
  <c r="AI476" i="5"/>
  <c r="AH476" i="5"/>
  <c r="AG476" i="5"/>
  <c r="AF476" i="5"/>
  <c r="AE476" i="5"/>
  <c r="AC476" i="5"/>
  <c r="AB476" i="5"/>
  <c r="AA476" i="5"/>
  <c r="Z476" i="5"/>
  <c r="Y476" i="5"/>
  <c r="X476" i="5"/>
  <c r="W476" i="5"/>
  <c r="U476" i="5"/>
  <c r="T476" i="5"/>
  <c r="S476" i="5"/>
  <c r="R476" i="5"/>
  <c r="Q476" i="5"/>
  <c r="P476" i="5"/>
  <c r="O476" i="5"/>
  <c r="M476" i="5"/>
  <c r="L476" i="5"/>
  <c r="K476" i="5"/>
  <c r="J476" i="5"/>
  <c r="I476" i="5"/>
  <c r="H476" i="5"/>
  <c r="F476" i="5"/>
  <c r="E476" i="5"/>
  <c r="D476" i="5"/>
  <c r="C476" i="5"/>
  <c r="B476" i="5"/>
  <c r="A476" i="5"/>
  <c r="DZ475" i="5"/>
  <c r="DY475" i="5"/>
  <c r="DX475" i="5"/>
  <c r="DW475" i="5"/>
  <c r="DV475" i="5"/>
  <c r="DU475" i="5"/>
  <c r="DS475" i="5"/>
  <c r="EB475" i="5" s="1"/>
  <c r="DR475" i="5"/>
  <c r="DQ475" i="5"/>
  <c r="DP475" i="5"/>
  <c r="DO475" i="5"/>
  <c r="DN475" i="5"/>
  <c r="DM475" i="5"/>
  <c r="DK475" i="5"/>
  <c r="DJ475" i="5"/>
  <c r="DI475" i="5"/>
  <c r="DH475" i="5"/>
  <c r="DG475" i="5"/>
  <c r="DF475" i="5"/>
  <c r="DD475" i="5"/>
  <c r="DC475" i="5"/>
  <c r="DB475" i="5"/>
  <c r="DA475" i="5"/>
  <c r="CZ475" i="5"/>
  <c r="CY475" i="5"/>
  <c r="CX475" i="5"/>
  <c r="CV475" i="5"/>
  <c r="CU475" i="5"/>
  <c r="CT475" i="5"/>
  <c r="CS475" i="5"/>
  <c r="CR475" i="5"/>
  <c r="CQ475" i="5"/>
  <c r="CP475" i="5"/>
  <c r="CN475" i="5"/>
  <c r="CM475" i="5"/>
  <c r="CL475" i="5"/>
  <c r="CK475" i="5"/>
  <c r="CJ475" i="5"/>
  <c r="CI475" i="5"/>
  <c r="CG475" i="5"/>
  <c r="CF475" i="5"/>
  <c r="CE475" i="5"/>
  <c r="CD475" i="5"/>
  <c r="CC475" i="5"/>
  <c r="CB475" i="5"/>
  <c r="CA475" i="5"/>
  <c r="BY475" i="5"/>
  <c r="BX475" i="5"/>
  <c r="BW475" i="5"/>
  <c r="BV475" i="5"/>
  <c r="BU475" i="5"/>
  <c r="BT475" i="5"/>
  <c r="BS475" i="5"/>
  <c r="BQ475" i="5"/>
  <c r="BP475" i="5"/>
  <c r="BO475" i="5"/>
  <c r="BN475" i="5"/>
  <c r="BM475" i="5"/>
  <c r="BL475" i="5"/>
  <c r="BK475" i="5"/>
  <c r="BI475" i="5"/>
  <c r="BH475" i="5"/>
  <c r="BG475" i="5"/>
  <c r="BF475" i="5"/>
  <c r="BE475" i="5"/>
  <c r="BD475" i="5"/>
  <c r="BC475" i="5"/>
  <c r="BA475" i="5"/>
  <c r="AZ475" i="5"/>
  <c r="AY475" i="5"/>
  <c r="AX475" i="5"/>
  <c r="AW475" i="5"/>
  <c r="AV475" i="5"/>
  <c r="AU475" i="5"/>
  <c r="AS475" i="5"/>
  <c r="AR475" i="5"/>
  <c r="AQ475" i="5"/>
  <c r="AP475" i="5"/>
  <c r="AO475" i="5"/>
  <c r="AN475" i="5"/>
  <c r="AM475" i="5"/>
  <c r="AK475" i="5"/>
  <c r="AJ475" i="5"/>
  <c r="AI475" i="5"/>
  <c r="AH475" i="5"/>
  <c r="AG475" i="5"/>
  <c r="AF475" i="5"/>
  <c r="AE475" i="5"/>
  <c r="AC475" i="5"/>
  <c r="AB475" i="5"/>
  <c r="AA475" i="5"/>
  <c r="Z475" i="5"/>
  <c r="Y475" i="5"/>
  <c r="X475" i="5"/>
  <c r="W475" i="5"/>
  <c r="U475" i="5"/>
  <c r="T475" i="5"/>
  <c r="S475" i="5"/>
  <c r="R475" i="5"/>
  <c r="Q475" i="5"/>
  <c r="P475" i="5"/>
  <c r="O475" i="5"/>
  <c r="M475" i="5"/>
  <c r="L475" i="5"/>
  <c r="K475" i="5"/>
  <c r="J475" i="5"/>
  <c r="I475" i="5"/>
  <c r="H475" i="5"/>
  <c r="F475" i="5"/>
  <c r="E475" i="5"/>
  <c r="D475" i="5"/>
  <c r="C475" i="5"/>
  <c r="B475" i="5"/>
  <c r="A475" i="5"/>
  <c r="DZ474" i="5"/>
  <c r="DY474" i="5"/>
  <c r="DX474" i="5"/>
  <c r="DW474" i="5"/>
  <c r="DV474" i="5"/>
  <c r="DU474" i="5"/>
  <c r="DS474" i="5"/>
  <c r="DR474" i="5"/>
  <c r="DQ474" i="5"/>
  <c r="DP474" i="5"/>
  <c r="DO474" i="5"/>
  <c r="DN474" i="5"/>
  <c r="DM474" i="5"/>
  <c r="DK474" i="5"/>
  <c r="DJ474" i="5"/>
  <c r="DI474" i="5"/>
  <c r="DH474" i="5"/>
  <c r="DG474" i="5"/>
  <c r="DF474" i="5"/>
  <c r="DD474" i="5"/>
  <c r="DC474" i="5"/>
  <c r="DB474" i="5"/>
  <c r="DA474" i="5"/>
  <c r="CZ474" i="5"/>
  <c r="CY474" i="5"/>
  <c r="CX474" i="5"/>
  <c r="CV474" i="5"/>
  <c r="CU474" i="5"/>
  <c r="CT474" i="5"/>
  <c r="CS474" i="5"/>
  <c r="CR474" i="5"/>
  <c r="CQ474" i="5"/>
  <c r="CP474" i="5"/>
  <c r="CN474" i="5"/>
  <c r="CM474" i="5"/>
  <c r="CL474" i="5"/>
  <c r="CK474" i="5"/>
  <c r="CJ474" i="5"/>
  <c r="CI474" i="5"/>
  <c r="CG474" i="5"/>
  <c r="CF474" i="5"/>
  <c r="CE474" i="5"/>
  <c r="CD474" i="5"/>
  <c r="CC474" i="5"/>
  <c r="CB474" i="5"/>
  <c r="CA474" i="5"/>
  <c r="BY474" i="5"/>
  <c r="BX474" i="5"/>
  <c r="BW474" i="5"/>
  <c r="BV474" i="5"/>
  <c r="BU474" i="5"/>
  <c r="BT474" i="5"/>
  <c r="BS474" i="5"/>
  <c r="BQ474" i="5"/>
  <c r="BP474" i="5"/>
  <c r="BO474" i="5"/>
  <c r="BN474" i="5"/>
  <c r="BM474" i="5"/>
  <c r="BL474" i="5"/>
  <c r="BK474" i="5"/>
  <c r="BI474" i="5"/>
  <c r="BH474" i="5"/>
  <c r="BG474" i="5"/>
  <c r="BF474" i="5"/>
  <c r="BE474" i="5"/>
  <c r="BD474" i="5"/>
  <c r="BC474" i="5"/>
  <c r="BA474" i="5"/>
  <c r="AZ474" i="5"/>
  <c r="AY474" i="5"/>
  <c r="AX474" i="5"/>
  <c r="AW474" i="5"/>
  <c r="AV474" i="5"/>
  <c r="AU474" i="5"/>
  <c r="AS474" i="5"/>
  <c r="AR474" i="5"/>
  <c r="AQ474" i="5"/>
  <c r="AP474" i="5"/>
  <c r="AO474" i="5"/>
  <c r="AN474" i="5"/>
  <c r="AM474" i="5"/>
  <c r="AK474" i="5"/>
  <c r="AJ474" i="5"/>
  <c r="AI474" i="5"/>
  <c r="AH474" i="5"/>
  <c r="AG474" i="5"/>
  <c r="AF474" i="5"/>
  <c r="AE474" i="5"/>
  <c r="AC474" i="5"/>
  <c r="AB474" i="5"/>
  <c r="AA474" i="5"/>
  <c r="Z474" i="5"/>
  <c r="Y474" i="5"/>
  <c r="X474" i="5"/>
  <c r="W474" i="5"/>
  <c r="U474" i="5"/>
  <c r="T474" i="5"/>
  <c r="S474" i="5"/>
  <c r="R474" i="5"/>
  <c r="Q474" i="5"/>
  <c r="P474" i="5"/>
  <c r="O474" i="5"/>
  <c r="M474" i="5"/>
  <c r="L474" i="5"/>
  <c r="K474" i="5"/>
  <c r="J474" i="5"/>
  <c r="I474" i="5"/>
  <c r="H474" i="5"/>
  <c r="F474" i="5"/>
  <c r="E474" i="5"/>
  <c r="D474" i="5"/>
  <c r="C474" i="5"/>
  <c r="B474" i="5"/>
  <c r="A474" i="5"/>
  <c r="DZ473" i="5"/>
  <c r="DY473" i="5"/>
  <c r="DX473" i="5"/>
  <c r="DW473" i="5"/>
  <c r="DV473" i="5"/>
  <c r="DU473" i="5"/>
  <c r="DS473" i="5"/>
  <c r="EB473" i="5" s="1"/>
  <c r="DR473" i="5"/>
  <c r="DQ473" i="5"/>
  <c r="DP473" i="5"/>
  <c r="DO473" i="5"/>
  <c r="DN473" i="5"/>
  <c r="DM473" i="5"/>
  <c r="DK473" i="5"/>
  <c r="DJ473" i="5"/>
  <c r="DI473" i="5"/>
  <c r="DH473" i="5"/>
  <c r="DG473" i="5"/>
  <c r="DF473" i="5"/>
  <c r="DD473" i="5"/>
  <c r="DC473" i="5"/>
  <c r="DB473" i="5"/>
  <c r="DA473" i="5"/>
  <c r="CZ473" i="5"/>
  <c r="CY473" i="5"/>
  <c r="CX473" i="5"/>
  <c r="CV473" i="5"/>
  <c r="CU473" i="5"/>
  <c r="CT473" i="5"/>
  <c r="CS473" i="5"/>
  <c r="CR473" i="5"/>
  <c r="CQ473" i="5"/>
  <c r="CP473" i="5"/>
  <c r="CN473" i="5"/>
  <c r="CM473" i="5"/>
  <c r="CL473" i="5"/>
  <c r="CK473" i="5"/>
  <c r="CJ473" i="5"/>
  <c r="CI473" i="5"/>
  <c r="CG473" i="5"/>
  <c r="CF473" i="5"/>
  <c r="CE473" i="5"/>
  <c r="CD473" i="5"/>
  <c r="CC473" i="5"/>
  <c r="CB473" i="5"/>
  <c r="CA473" i="5"/>
  <c r="BY473" i="5"/>
  <c r="BX473" i="5"/>
  <c r="BW473" i="5"/>
  <c r="BV473" i="5"/>
  <c r="BU473" i="5"/>
  <c r="BT473" i="5"/>
  <c r="BS473" i="5"/>
  <c r="BQ473" i="5"/>
  <c r="BP473" i="5"/>
  <c r="BO473" i="5"/>
  <c r="BN473" i="5"/>
  <c r="BM473" i="5"/>
  <c r="BL473" i="5"/>
  <c r="BK473" i="5"/>
  <c r="BI473" i="5"/>
  <c r="BH473" i="5"/>
  <c r="BG473" i="5"/>
  <c r="BF473" i="5"/>
  <c r="BE473" i="5"/>
  <c r="BD473" i="5"/>
  <c r="BC473" i="5"/>
  <c r="BA473" i="5"/>
  <c r="AZ473" i="5"/>
  <c r="AY473" i="5"/>
  <c r="AX473" i="5"/>
  <c r="AW473" i="5"/>
  <c r="AV473" i="5"/>
  <c r="AU473" i="5"/>
  <c r="AS473" i="5"/>
  <c r="AR473" i="5"/>
  <c r="AQ473" i="5"/>
  <c r="AP473" i="5"/>
  <c r="AO473" i="5"/>
  <c r="AN473" i="5"/>
  <c r="AM473" i="5"/>
  <c r="AK473" i="5"/>
  <c r="AJ473" i="5"/>
  <c r="AI473" i="5"/>
  <c r="AH473" i="5"/>
  <c r="AG473" i="5"/>
  <c r="AF473" i="5"/>
  <c r="AE473" i="5"/>
  <c r="AC473" i="5"/>
  <c r="AB473" i="5"/>
  <c r="AA473" i="5"/>
  <c r="Z473" i="5"/>
  <c r="Y473" i="5"/>
  <c r="X473" i="5"/>
  <c r="W473" i="5"/>
  <c r="U473" i="5"/>
  <c r="T473" i="5"/>
  <c r="S473" i="5"/>
  <c r="R473" i="5"/>
  <c r="Q473" i="5"/>
  <c r="P473" i="5"/>
  <c r="O473" i="5"/>
  <c r="M473" i="5"/>
  <c r="L473" i="5"/>
  <c r="K473" i="5"/>
  <c r="J473" i="5"/>
  <c r="I473" i="5"/>
  <c r="H473" i="5"/>
  <c r="F473" i="5"/>
  <c r="E473" i="5"/>
  <c r="D473" i="5"/>
  <c r="C473" i="5"/>
  <c r="B473" i="5"/>
  <c r="A473" i="5"/>
  <c r="DZ472" i="5"/>
  <c r="DY472" i="5"/>
  <c r="DX472" i="5"/>
  <c r="DW472" i="5"/>
  <c r="DV472" i="5"/>
  <c r="DU472" i="5"/>
  <c r="DS472" i="5"/>
  <c r="DR472" i="5"/>
  <c r="DQ472" i="5"/>
  <c r="DP472" i="5"/>
  <c r="DO472" i="5"/>
  <c r="DN472" i="5"/>
  <c r="DM472" i="5"/>
  <c r="DK472" i="5"/>
  <c r="DJ472" i="5"/>
  <c r="DI472" i="5"/>
  <c r="DH472" i="5"/>
  <c r="DG472" i="5"/>
  <c r="DF472" i="5"/>
  <c r="DD472" i="5"/>
  <c r="DC472" i="5"/>
  <c r="DB472" i="5"/>
  <c r="DA472" i="5"/>
  <c r="CZ472" i="5"/>
  <c r="CY472" i="5"/>
  <c r="CX472" i="5"/>
  <c r="CV472" i="5"/>
  <c r="CU472" i="5"/>
  <c r="CT472" i="5"/>
  <c r="CS472" i="5"/>
  <c r="CR472" i="5"/>
  <c r="CQ472" i="5"/>
  <c r="CP472" i="5"/>
  <c r="CN472" i="5"/>
  <c r="CM472" i="5"/>
  <c r="CL472" i="5"/>
  <c r="CK472" i="5"/>
  <c r="CJ472" i="5"/>
  <c r="CI472" i="5"/>
  <c r="CG472" i="5"/>
  <c r="CF472" i="5"/>
  <c r="CE472" i="5"/>
  <c r="CD472" i="5"/>
  <c r="CC472" i="5"/>
  <c r="CB472" i="5"/>
  <c r="CA472" i="5"/>
  <c r="BY472" i="5"/>
  <c r="BX472" i="5"/>
  <c r="BW472" i="5"/>
  <c r="BV472" i="5"/>
  <c r="BU472" i="5"/>
  <c r="BT472" i="5"/>
  <c r="BS472" i="5"/>
  <c r="BQ472" i="5"/>
  <c r="BP472" i="5"/>
  <c r="BO472" i="5"/>
  <c r="BN472" i="5"/>
  <c r="BM472" i="5"/>
  <c r="BL472" i="5"/>
  <c r="BK472" i="5"/>
  <c r="BI472" i="5"/>
  <c r="BH472" i="5"/>
  <c r="BG472" i="5"/>
  <c r="BF472" i="5"/>
  <c r="BE472" i="5"/>
  <c r="BD472" i="5"/>
  <c r="BC472" i="5"/>
  <c r="BA472" i="5"/>
  <c r="AZ472" i="5"/>
  <c r="AY472" i="5"/>
  <c r="AX472" i="5"/>
  <c r="AW472" i="5"/>
  <c r="AV472" i="5"/>
  <c r="AU472" i="5"/>
  <c r="AS472" i="5"/>
  <c r="AR472" i="5"/>
  <c r="AQ472" i="5"/>
  <c r="AP472" i="5"/>
  <c r="AO472" i="5"/>
  <c r="AN472" i="5"/>
  <c r="AM472" i="5"/>
  <c r="AK472" i="5"/>
  <c r="AJ472" i="5"/>
  <c r="AI472" i="5"/>
  <c r="AH472" i="5"/>
  <c r="AG472" i="5"/>
  <c r="AF472" i="5"/>
  <c r="AE472" i="5"/>
  <c r="AC472" i="5"/>
  <c r="AB472" i="5"/>
  <c r="AA472" i="5"/>
  <c r="Z472" i="5"/>
  <c r="Y472" i="5"/>
  <c r="X472" i="5"/>
  <c r="W472" i="5"/>
  <c r="U472" i="5"/>
  <c r="T472" i="5"/>
  <c r="S472" i="5"/>
  <c r="R472" i="5"/>
  <c r="Q472" i="5"/>
  <c r="P472" i="5"/>
  <c r="O472" i="5"/>
  <c r="M472" i="5"/>
  <c r="L472" i="5"/>
  <c r="K472" i="5"/>
  <c r="J472" i="5"/>
  <c r="I472" i="5"/>
  <c r="H472" i="5"/>
  <c r="F472" i="5"/>
  <c r="E472" i="5"/>
  <c r="D472" i="5"/>
  <c r="C472" i="5"/>
  <c r="B472" i="5"/>
  <c r="A472" i="5"/>
  <c r="DZ471" i="5"/>
  <c r="DY471" i="5"/>
  <c r="DX471" i="5"/>
  <c r="DW471" i="5"/>
  <c r="DV471" i="5"/>
  <c r="DU471" i="5"/>
  <c r="DS471" i="5"/>
  <c r="EB471" i="5" s="1"/>
  <c r="DR471" i="5"/>
  <c r="DQ471" i="5"/>
  <c r="DP471" i="5"/>
  <c r="DO471" i="5"/>
  <c r="DN471" i="5"/>
  <c r="DM471" i="5"/>
  <c r="DK471" i="5"/>
  <c r="DJ471" i="5"/>
  <c r="DI471" i="5"/>
  <c r="DH471" i="5"/>
  <c r="DG471" i="5"/>
  <c r="DF471" i="5"/>
  <c r="DD471" i="5"/>
  <c r="DC471" i="5"/>
  <c r="DB471" i="5"/>
  <c r="DA471" i="5"/>
  <c r="CZ471" i="5"/>
  <c r="CY471" i="5"/>
  <c r="CX471" i="5"/>
  <c r="CV471" i="5"/>
  <c r="CU471" i="5"/>
  <c r="CT471" i="5"/>
  <c r="CS471" i="5"/>
  <c r="CR471" i="5"/>
  <c r="CQ471" i="5"/>
  <c r="CP471" i="5"/>
  <c r="CN471" i="5"/>
  <c r="CM471" i="5"/>
  <c r="CL471" i="5"/>
  <c r="CK471" i="5"/>
  <c r="CJ471" i="5"/>
  <c r="CI471" i="5"/>
  <c r="CG471" i="5"/>
  <c r="CF471" i="5"/>
  <c r="CE471" i="5"/>
  <c r="CD471" i="5"/>
  <c r="CC471" i="5"/>
  <c r="CB471" i="5"/>
  <c r="CA471" i="5"/>
  <c r="BY471" i="5"/>
  <c r="BX471" i="5"/>
  <c r="BW471" i="5"/>
  <c r="BV471" i="5"/>
  <c r="BU471" i="5"/>
  <c r="BT471" i="5"/>
  <c r="BS471" i="5"/>
  <c r="BQ471" i="5"/>
  <c r="BP471" i="5"/>
  <c r="BO471" i="5"/>
  <c r="BN471" i="5"/>
  <c r="BM471" i="5"/>
  <c r="BL471" i="5"/>
  <c r="BK471" i="5"/>
  <c r="BI471" i="5"/>
  <c r="BH471" i="5"/>
  <c r="BG471" i="5"/>
  <c r="BF471" i="5"/>
  <c r="BE471" i="5"/>
  <c r="BD471" i="5"/>
  <c r="BC471" i="5"/>
  <c r="BA471" i="5"/>
  <c r="AZ471" i="5"/>
  <c r="AY471" i="5"/>
  <c r="AX471" i="5"/>
  <c r="AW471" i="5"/>
  <c r="AV471" i="5"/>
  <c r="AU471" i="5"/>
  <c r="AS471" i="5"/>
  <c r="AR471" i="5"/>
  <c r="AQ471" i="5"/>
  <c r="AP471" i="5"/>
  <c r="AO471" i="5"/>
  <c r="AN471" i="5"/>
  <c r="AM471" i="5"/>
  <c r="AK471" i="5"/>
  <c r="AJ471" i="5"/>
  <c r="AI471" i="5"/>
  <c r="AH471" i="5"/>
  <c r="AG471" i="5"/>
  <c r="AF471" i="5"/>
  <c r="AE471" i="5"/>
  <c r="AC471" i="5"/>
  <c r="AB471" i="5"/>
  <c r="AA471" i="5"/>
  <c r="Z471" i="5"/>
  <c r="Y471" i="5"/>
  <c r="X471" i="5"/>
  <c r="W471" i="5"/>
  <c r="U471" i="5"/>
  <c r="T471" i="5"/>
  <c r="S471" i="5"/>
  <c r="R471" i="5"/>
  <c r="Q471" i="5"/>
  <c r="P471" i="5"/>
  <c r="O471" i="5"/>
  <c r="M471" i="5"/>
  <c r="L471" i="5"/>
  <c r="K471" i="5"/>
  <c r="J471" i="5"/>
  <c r="I471" i="5"/>
  <c r="H471" i="5"/>
  <c r="F471" i="5"/>
  <c r="E471" i="5"/>
  <c r="D471" i="5"/>
  <c r="C471" i="5"/>
  <c r="B471" i="5"/>
  <c r="A471" i="5"/>
  <c r="DZ470" i="5"/>
  <c r="DY470" i="5"/>
  <c r="DX470" i="5"/>
  <c r="DW470" i="5"/>
  <c r="DV470" i="5"/>
  <c r="DU470" i="5"/>
  <c r="DS470" i="5"/>
  <c r="DR470" i="5"/>
  <c r="DQ470" i="5"/>
  <c r="DP470" i="5"/>
  <c r="DO470" i="5"/>
  <c r="DN470" i="5"/>
  <c r="DM470" i="5"/>
  <c r="DK470" i="5"/>
  <c r="DJ470" i="5"/>
  <c r="DI470" i="5"/>
  <c r="DH470" i="5"/>
  <c r="DG470" i="5"/>
  <c r="DF470" i="5"/>
  <c r="DD470" i="5"/>
  <c r="DC470" i="5"/>
  <c r="DB470" i="5"/>
  <c r="DA470" i="5"/>
  <c r="CZ470" i="5"/>
  <c r="CY470" i="5"/>
  <c r="CX470" i="5"/>
  <c r="CV470" i="5"/>
  <c r="CU470" i="5"/>
  <c r="CT470" i="5"/>
  <c r="CS470" i="5"/>
  <c r="CR470" i="5"/>
  <c r="CQ470" i="5"/>
  <c r="CP470" i="5"/>
  <c r="CN470" i="5"/>
  <c r="CM470" i="5"/>
  <c r="CL470" i="5"/>
  <c r="CK470" i="5"/>
  <c r="CJ470" i="5"/>
  <c r="CI470" i="5"/>
  <c r="CG470" i="5"/>
  <c r="CF470" i="5"/>
  <c r="CE470" i="5"/>
  <c r="CD470" i="5"/>
  <c r="CC470" i="5"/>
  <c r="CB470" i="5"/>
  <c r="CA470" i="5"/>
  <c r="BY470" i="5"/>
  <c r="BX470" i="5"/>
  <c r="BW470" i="5"/>
  <c r="BV470" i="5"/>
  <c r="BU470" i="5"/>
  <c r="BT470" i="5"/>
  <c r="BS470" i="5"/>
  <c r="BQ470" i="5"/>
  <c r="BP470" i="5"/>
  <c r="BO470" i="5"/>
  <c r="BN470" i="5"/>
  <c r="BM470" i="5"/>
  <c r="BL470" i="5"/>
  <c r="BK470" i="5"/>
  <c r="BI470" i="5"/>
  <c r="BH470" i="5"/>
  <c r="BG470" i="5"/>
  <c r="BF470" i="5"/>
  <c r="BE470" i="5"/>
  <c r="BD470" i="5"/>
  <c r="BC470" i="5"/>
  <c r="BA470" i="5"/>
  <c r="AZ470" i="5"/>
  <c r="AY470" i="5"/>
  <c r="AX470" i="5"/>
  <c r="AW470" i="5"/>
  <c r="AV470" i="5"/>
  <c r="AU470" i="5"/>
  <c r="AS470" i="5"/>
  <c r="AR470" i="5"/>
  <c r="AQ470" i="5"/>
  <c r="AP470" i="5"/>
  <c r="AO470" i="5"/>
  <c r="AN470" i="5"/>
  <c r="AM470" i="5"/>
  <c r="AK470" i="5"/>
  <c r="AJ470" i="5"/>
  <c r="AI470" i="5"/>
  <c r="AH470" i="5"/>
  <c r="AG470" i="5"/>
  <c r="AF470" i="5"/>
  <c r="AE470" i="5"/>
  <c r="AC470" i="5"/>
  <c r="AB470" i="5"/>
  <c r="AA470" i="5"/>
  <c r="Z470" i="5"/>
  <c r="Y470" i="5"/>
  <c r="X470" i="5"/>
  <c r="W470" i="5"/>
  <c r="U470" i="5"/>
  <c r="T470" i="5"/>
  <c r="S470" i="5"/>
  <c r="R470" i="5"/>
  <c r="Q470" i="5"/>
  <c r="P470" i="5"/>
  <c r="O470" i="5"/>
  <c r="M470" i="5"/>
  <c r="L470" i="5"/>
  <c r="K470" i="5"/>
  <c r="J470" i="5"/>
  <c r="I470" i="5"/>
  <c r="H470" i="5"/>
  <c r="F470" i="5"/>
  <c r="E470" i="5"/>
  <c r="D470" i="5"/>
  <c r="C470" i="5"/>
  <c r="B470" i="5"/>
  <c r="A470" i="5"/>
  <c r="DZ469" i="5"/>
  <c r="DY469" i="5"/>
  <c r="DX469" i="5"/>
  <c r="DW469" i="5"/>
  <c r="DV469" i="5"/>
  <c r="DU469" i="5"/>
  <c r="DS469" i="5"/>
  <c r="EB469" i="5" s="1"/>
  <c r="DR469" i="5"/>
  <c r="DQ469" i="5"/>
  <c r="DP469" i="5"/>
  <c r="DO469" i="5"/>
  <c r="DN469" i="5"/>
  <c r="DM469" i="5"/>
  <c r="DK469" i="5"/>
  <c r="DJ469" i="5"/>
  <c r="DI469" i="5"/>
  <c r="DH469" i="5"/>
  <c r="DG469" i="5"/>
  <c r="DF469" i="5"/>
  <c r="DD469" i="5"/>
  <c r="DC469" i="5"/>
  <c r="DB469" i="5"/>
  <c r="DA469" i="5"/>
  <c r="CZ469" i="5"/>
  <c r="CY469" i="5"/>
  <c r="CX469" i="5"/>
  <c r="CV469" i="5"/>
  <c r="CU469" i="5"/>
  <c r="CT469" i="5"/>
  <c r="CS469" i="5"/>
  <c r="CR469" i="5"/>
  <c r="CQ469" i="5"/>
  <c r="CP469" i="5"/>
  <c r="CN469" i="5"/>
  <c r="CM469" i="5"/>
  <c r="CL469" i="5"/>
  <c r="CK469" i="5"/>
  <c r="CJ469" i="5"/>
  <c r="CI469" i="5"/>
  <c r="CG469" i="5"/>
  <c r="CF469" i="5"/>
  <c r="CE469" i="5"/>
  <c r="CD469" i="5"/>
  <c r="CC469" i="5"/>
  <c r="CB469" i="5"/>
  <c r="CA469" i="5"/>
  <c r="BY469" i="5"/>
  <c r="BX469" i="5"/>
  <c r="BW469" i="5"/>
  <c r="BV469" i="5"/>
  <c r="BU469" i="5"/>
  <c r="BT469" i="5"/>
  <c r="BS469" i="5"/>
  <c r="BQ469" i="5"/>
  <c r="BP469" i="5"/>
  <c r="BO469" i="5"/>
  <c r="BN469" i="5"/>
  <c r="BM469" i="5"/>
  <c r="BL469" i="5"/>
  <c r="BK469" i="5"/>
  <c r="BI469" i="5"/>
  <c r="BH469" i="5"/>
  <c r="BG469" i="5"/>
  <c r="BF469" i="5"/>
  <c r="BE469" i="5"/>
  <c r="BD469" i="5"/>
  <c r="BC469" i="5"/>
  <c r="BA469" i="5"/>
  <c r="AZ469" i="5"/>
  <c r="AY469" i="5"/>
  <c r="AX469" i="5"/>
  <c r="AW469" i="5"/>
  <c r="AV469" i="5"/>
  <c r="AU469" i="5"/>
  <c r="AS469" i="5"/>
  <c r="AR469" i="5"/>
  <c r="AQ469" i="5"/>
  <c r="AP469" i="5"/>
  <c r="AO469" i="5"/>
  <c r="AN469" i="5"/>
  <c r="AM469" i="5"/>
  <c r="AK469" i="5"/>
  <c r="AJ469" i="5"/>
  <c r="AI469" i="5"/>
  <c r="AH469" i="5"/>
  <c r="AG469" i="5"/>
  <c r="AF469" i="5"/>
  <c r="AE469" i="5"/>
  <c r="AC469" i="5"/>
  <c r="AB469" i="5"/>
  <c r="AA469" i="5"/>
  <c r="Z469" i="5"/>
  <c r="Y469" i="5"/>
  <c r="X469" i="5"/>
  <c r="W469" i="5"/>
  <c r="U469" i="5"/>
  <c r="T469" i="5"/>
  <c r="S469" i="5"/>
  <c r="R469" i="5"/>
  <c r="Q469" i="5"/>
  <c r="P469" i="5"/>
  <c r="O469" i="5"/>
  <c r="M469" i="5"/>
  <c r="L469" i="5"/>
  <c r="K469" i="5"/>
  <c r="J469" i="5"/>
  <c r="I469" i="5"/>
  <c r="H469" i="5"/>
  <c r="F469" i="5"/>
  <c r="E469" i="5"/>
  <c r="D469" i="5"/>
  <c r="C469" i="5"/>
  <c r="B469" i="5"/>
  <c r="A469" i="5"/>
  <c r="DZ468" i="5"/>
  <c r="DY468" i="5"/>
  <c r="DX468" i="5"/>
  <c r="DW468" i="5"/>
  <c r="DV468" i="5"/>
  <c r="DU468" i="5"/>
  <c r="DS468" i="5"/>
  <c r="DR468" i="5"/>
  <c r="DQ468" i="5"/>
  <c r="DP468" i="5"/>
  <c r="DO468" i="5"/>
  <c r="DN468" i="5"/>
  <c r="DM468" i="5"/>
  <c r="DK468" i="5"/>
  <c r="DJ468" i="5"/>
  <c r="DI468" i="5"/>
  <c r="DH468" i="5"/>
  <c r="DG468" i="5"/>
  <c r="DF468" i="5"/>
  <c r="DD468" i="5"/>
  <c r="DC468" i="5"/>
  <c r="DB468" i="5"/>
  <c r="DA468" i="5"/>
  <c r="CZ468" i="5"/>
  <c r="CY468" i="5"/>
  <c r="CX468" i="5"/>
  <c r="CV468" i="5"/>
  <c r="CU468" i="5"/>
  <c r="CT468" i="5"/>
  <c r="CS468" i="5"/>
  <c r="CR468" i="5"/>
  <c r="CQ468" i="5"/>
  <c r="CP468" i="5"/>
  <c r="CN468" i="5"/>
  <c r="CM468" i="5"/>
  <c r="CL468" i="5"/>
  <c r="CK468" i="5"/>
  <c r="CJ468" i="5"/>
  <c r="CI468" i="5"/>
  <c r="CG468" i="5"/>
  <c r="CF468" i="5"/>
  <c r="CE468" i="5"/>
  <c r="CD468" i="5"/>
  <c r="CC468" i="5"/>
  <c r="CB468" i="5"/>
  <c r="CA468" i="5"/>
  <c r="BY468" i="5"/>
  <c r="BX468" i="5"/>
  <c r="BW468" i="5"/>
  <c r="BV468" i="5"/>
  <c r="BU468" i="5"/>
  <c r="BT468" i="5"/>
  <c r="BS468" i="5"/>
  <c r="BQ468" i="5"/>
  <c r="BP468" i="5"/>
  <c r="BO468" i="5"/>
  <c r="BN468" i="5"/>
  <c r="BM468" i="5"/>
  <c r="BL468" i="5"/>
  <c r="BK468" i="5"/>
  <c r="BI468" i="5"/>
  <c r="BH468" i="5"/>
  <c r="BG468" i="5"/>
  <c r="BF468" i="5"/>
  <c r="BE468" i="5"/>
  <c r="BD468" i="5"/>
  <c r="BC468" i="5"/>
  <c r="BA468" i="5"/>
  <c r="AZ468" i="5"/>
  <c r="AY468" i="5"/>
  <c r="AX468" i="5"/>
  <c r="AW468" i="5"/>
  <c r="AV468" i="5"/>
  <c r="AU468" i="5"/>
  <c r="AS468" i="5"/>
  <c r="AR468" i="5"/>
  <c r="AQ468" i="5"/>
  <c r="AP468" i="5"/>
  <c r="AO468" i="5"/>
  <c r="AN468" i="5"/>
  <c r="AM468" i="5"/>
  <c r="AK468" i="5"/>
  <c r="AJ468" i="5"/>
  <c r="AI468" i="5"/>
  <c r="AH468" i="5"/>
  <c r="AG468" i="5"/>
  <c r="AF468" i="5"/>
  <c r="AE468" i="5"/>
  <c r="AC468" i="5"/>
  <c r="AB468" i="5"/>
  <c r="AA468" i="5"/>
  <c r="Z468" i="5"/>
  <c r="Y468" i="5"/>
  <c r="X468" i="5"/>
  <c r="W468" i="5"/>
  <c r="U468" i="5"/>
  <c r="T468" i="5"/>
  <c r="S468" i="5"/>
  <c r="R468" i="5"/>
  <c r="Q468" i="5"/>
  <c r="P468" i="5"/>
  <c r="O468" i="5"/>
  <c r="M468" i="5"/>
  <c r="L468" i="5"/>
  <c r="K468" i="5"/>
  <c r="J468" i="5"/>
  <c r="I468" i="5"/>
  <c r="H468" i="5"/>
  <c r="F468" i="5"/>
  <c r="E468" i="5"/>
  <c r="D468" i="5"/>
  <c r="C468" i="5"/>
  <c r="B468" i="5"/>
  <c r="A468" i="5"/>
  <c r="DZ467" i="5"/>
  <c r="DY467" i="5"/>
  <c r="DX467" i="5"/>
  <c r="DW467" i="5"/>
  <c r="DV467" i="5"/>
  <c r="DU467" i="5"/>
  <c r="DS467" i="5"/>
  <c r="EB467" i="5" s="1"/>
  <c r="DR467" i="5"/>
  <c r="DQ467" i="5"/>
  <c r="DP467" i="5"/>
  <c r="DO467" i="5"/>
  <c r="DN467" i="5"/>
  <c r="DM467" i="5"/>
  <c r="DK467" i="5"/>
  <c r="DJ467" i="5"/>
  <c r="DI467" i="5"/>
  <c r="DH467" i="5"/>
  <c r="DG467" i="5"/>
  <c r="DF467" i="5"/>
  <c r="DD467" i="5"/>
  <c r="DC467" i="5"/>
  <c r="DB467" i="5"/>
  <c r="DA467" i="5"/>
  <c r="CZ467" i="5"/>
  <c r="CY467" i="5"/>
  <c r="CX467" i="5"/>
  <c r="CV467" i="5"/>
  <c r="CU467" i="5"/>
  <c r="CT467" i="5"/>
  <c r="CS467" i="5"/>
  <c r="CR467" i="5"/>
  <c r="CQ467" i="5"/>
  <c r="CP467" i="5"/>
  <c r="CN467" i="5"/>
  <c r="CM467" i="5"/>
  <c r="CL467" i="5"/>
  <c r="CK467" i="5"/>
  <c r="CJ467" i="5"/>
  <c r="CI467" i="5"/>
  <c r="CG467" i="5"/>
  <c r="CF467" i="5"/>
  <c r="CE467" i="5"/>
  <c r="CD467" i="5"/>
  <c r="CC467" i="5"/>
  <c r="CB467" i="5"/>
  <c r="CA467" i="5"/>
  <c r="BY467" i="5"/>
  <c r="BX467" i="5"/>
  <c r="BW467" i="5"/>
  <c r="BV467" i="5"/>
  <c r="BU467" i="5"/>
  <c r="BT467" i="5"/>
  <c r="BS467" i="5"/>
  <c r="BQ467" i="5"/>
  <c r="BP467" i="5"/>
  <c r="BO467" i="5"/>
  <c r="BN467" i="5"/>
  <c r="BM467" i="5"/>
  <c r="BL467" i="5"/>
  <c r="BK467" i="5"/>
  <c r="BI467" i="5"/>
  <c r="BH467" i="5"/>
  <c r="BG467" i="5"/>
  <c r="BF467" i="5"/>
  <c r="BE467" i="5"/>
  <c r="BD467" i="5"/>
  <c r="BC467" i="5"/>
  <c r="BA467" i="5"/>
  <c r="AZ467" i="5"/>
  <c r="AY467" i="5"/>
  <c r="AX467" i="5"/>
  <c r="AW467" i="5"/>
  <c r="AV467" i="5"/>
  <c r="AU467" i="5"/>
  <c r="AS467" i="5"/>
  <c r="AR467" i="5"/>
  <c r="AQ467" i="5"/>
  <c r="AP467" i="5"/>
  <c r="AO467" i="5"/>
  <c r="AN467" i="5"/>
  <c r="AM467" i="5"/>
  <c r="AK467" i="5"/>
  <c r="AJ467" i="5"/>
  <c r="AI467" i="5"/>
  <c r="AH467" i="5"/>
  <c r="AG467" i="5"/>
  <c r="AF467" i="5"/>
  <c r="AE467" i="5"/>
  <c r="AC467" i="5"/>
  <c r="AB467" i="5"/>
  <c r="AA467" i="5"/>
  <c r="Z467" i="5"/>
  <c r="Y467" i="5"/>
  <c r="X467" i="5"/>
  <c r="W467" i="5"/>
  <c r="U467" i="5"/>
  <c r="T467" i="5"/>
  <c r="S467" i="5"/>
  <c r="R467" i="5"/>
  <c r="Q467" i="5"/>
  <c r="P467" i="5"/>
  <c r="O467" i="5"/>
  <c r="M467" i="5"/>
  <c r="L467" i="5"/>
  <c r="K467" i="5"/>
  <c r="J467" i="5"/>
  <c r="I467" i="5"/>
  <c r="H467" i="5"/>
  <c r="F467" i="5"/>
  <c r="E467" i="5"/>
  <c r="D467" i="5"/>
  <c r="C467" i="5"/>
  <c r="B467" i="5"/>
  <c r="A467" i="5"/>
  <c r="DZ466" i="5"/>
  <c r="DY466" i="5"/>
  <c r="DX466" i="5"/>
  <c r="DW466" i="5"/>
  <c r="DV466" i="5"/>
  <c r="DU466" i="5"/>
  <c r="DS466" i="5"/>
  <c r="DR466" i="5"/>
  <c r="DQ466" i="5"/>
  <c r="DP466" i="5"/>
  <c r="DO466" i="5"/>
  <c r="DN466" i="5"/>
  <c r="DM466" i="5"/>
  <c r="DK466" i="5"/>
  <c r="DJ466" i="5"/>
  <c r="DI466" i="5"/>
  <c r="DH466" i="5"/>
  <c r="DG466" i="5"/>
  <c r="DF466" i="5"/>
  <c r="DD466" i="5"/>
  <c r="DC466" i="5"/>
  <c r="DB466" i="5"/>
  <c r="DA466" i="5"/>
  <c r="CZ466" i="5"/>
  <c r="CY466" i="5"/>
  <c r="CX466" i="5"/>
  <c r="CV466" i="5"/>
  <c r="CU466" i="5"/>
  <c r="CT466" i="5"/>
  <c r="CS466" i="5"/>
  <c r="CR466" i="5"/>
  <c r="CQ466" i="5"/>
  <c r="CP466" i="5"/>
  <c r="CN466" i="5"/>
  <c r="CM466" i="5"/>
  <c r="CL466" i="5"/>
  <c r="CK466" i="5"/>
  <c r="CJ466" i="5"/>
  <c r="CI466" i="5"/>
  <c r="CG466" i="5"/>
  <c r="CF466" i="5"/>
  <c r="CE466" i="5"/>
  <c r="CD466" i="5"/>
  <c r="CC466" i="5"/>
  <c r="CB466" i="5"/>
  <c r="CA466" i="5"/>
  <c r="BY466" i="5"/>
  <c r="BX466" i="5"/>
  <c r="BW466" i="5"/>
  <c r="BV466" i="5"/>
  <c r="BU466" i="5"/>
  <c r="BT466" i="5"/>
  <c r="BS466" i="5"/>
  <c r="BQ466" i="5"/>
  <c r="BP466" i="5"/>
  <c r="BO466" i="5"/>
  <c r="BN466" i="5"/>
  <c r="BM466" i="5"/>
  <c r="BL466" i="5"/>
  <c r="BK466" i="5"/>
  <c r="BI466" i="5"/>
  <c r="BH466" i="5"/>
  <c r="BG466" i="5"/>
  <c r="BF466" i="5"/>
  <c r="BE466" i="5"/>
  <c r="BD466" i="5"/>
  <c r="BC466" i="5"/>
  <c r="BA466" i="5"/>
  <c r="AZ466" i="5"/>
  <c r="AY466" i="5"/>
  <c r="AX466" i="5"/>
  <c r="AW466" i="5"/>
  <c r="AV466" i="5"/>
  <c r="AU466" i="5"/>
  <c r="AS466" i="5"/>
  <c r="AR466" i="5"/>
  <c r="AQ466" i="5"/>
  <c r="AP466" i="5"/>
  <c r="AO466" i="5"/>
  <c r="AN466" i="5"/>
  <c r="AM466" i="5"/>
  <c r="AK466" i="5"/>
  <c r="AJ466" i="5"/>
  <c r="AI466" i="5"/>
  <c r="AH466" i="5"/>
  <c r="AG466" i="5"/>
  <c r="AF466" i="5"/>
  <c r="AE466" i="5"/>
  <c r="AC466" i="5"/>
  <c r="AB466" i="5"/>
  <c r="AA466" i="5"/>
  <c r="Z466" i="5"/>
  <c r="Y466" i="5"/>
  <c r="X466" i="5"/>
  <c r="W466" i="5"/>
  <c r="U466" i="5"/>
  <c r="T466" i="5"/>
  <c r="S466" i="5"/>
  <c r="R466" i="5"/>
  <c r="Q466" i="5"/>
  <c r="P466" i="5"/>
  <c r="O466" i="5"/>
  <c r="M466" i="5"/>
  <c r="L466" i="5"/>
  <c r="K466" i="5"/>
  <c r="J466" i="5"/>
  <c r="I466" i="5"/>
  <c r="H466" i="5"/>
  <c r="F466" i="5"/>
  <c r="E466" i="5"/>
  <c r="D466" i="5"/>
  <c r="C466" i="5"/>
  <c r="B466" i="5"/>
  <c r="A466" i="5"/>
  <c r="DZ465" i="5"/>
  <c r="DY465" i="5"/>
  <c r="DX465" i="5"/>
  <c r="DW465" i="5"/>
  <c r="DV465" i="5"/>
  <c r="DU465" i="5"/>
  <c r="DS465" i="5"/>
  <c r="EB465" i="5" s="1"/>
  <c r="DR465" i="5"/>
  <c r="DQ465" i="5"/>
  <c r="DP465" i="5"/>
  <c r="DO465" i="5"/>
  <c r="DN465" i="5"/>
  <c r="DM465" i="5"/>
  <c r="DK465" i="5"/>
  <c r="DJ465" i="5"/>
  <c r="DI465" i="5"/>
  <c r="DH465" i="5"/>
  <c r="DG465" i="5"/>
  <c r="DF465" i="5"/>
  <c r="DD465" i="5"/>
  <c r="DC465" i="5"/>
  <c r="DB465" i="5"/>
  <c r="DA465" i="5"/>
  <c r="CZ465" i="5"/>
  <c r="CY465" i="5"/>
  <c r="CX465" i="5"/>
  <c r="CV465" i="5"/>
  <c r="CU465" i="5"/>
  <c r="CT465" i="5"/>
  <c r="CS465" i="5"/>
  <c r="CR465" i="5"/>
  <c r="CQ465" i="5"/>
  <c r="CP465" i="5"/>
  <c r="CN465" i="5"/>
  <c r="CM465" i="5"/>
  <c r="CL465" i="5"/>
  <c r="CK465" i="5"/>
  <c r="CJ465" i="5"/>
  <c r="CI465" i="5"/>
  <c r="CG465" i="5"/>
  <c r="CF465" i="5"/>
  <c r="CE465" i="5"/>
  <c r="CD465" i="5"/>
  <c r="CC465" i="5"/>
  <c r="CB465" i="5"/>
  <c r="CA465" i="5"/>
  <c r="BY465" i="5"/>
  <c r="BX465" i="5"/>
  <c r="BW465" i="5"/>
  <c r="BV465" i="5"/>
  <c r="BU465" i="5"/>
  <c r="BT465" i="5"/>
  <c r="BS465" i="5"/>
  <c r="BQ465" i="5"/>
  <c r="BP465" i="5"/>
  <c r="BO465" i="5"/>
  <c r="BN465" i="5"/>
  <c r="BM465" i="5"/>
  <c r="BL465" i="5"/>
  <c r="BK465" i="5"/>
  <c r="BI465" i="5"/>
  <c r="BH465" i="5"/>
  <c r="BG465" i="5"/>
  <c r="BF465" i="5"/>
  <c r="BE465" i="5"/>
  <c r="BD465" i="5"/>
  <c r="BC465" i="5"/>
  <c r="BA465" i="5"/>
  <c r="AZ465" i="5"/>
  <c r="AY465" i="5"/>
  <c r="AX465" i="5"/>
  <c r="AW465" i="5"/>
  <c r="AV465" i="5"/>
  <c r="AU465" i="5"/>
  <c r="AS465" i="5"/>
  <c r="AR465" i="5"/>
  <c r="AQ465" i="5"/>
  <c r="AP465" i="5"/>
  <c r="AO465" i="5"/>
  <c r="AN465" i="5"/>
  <c r="AM465" i="5"/>
  <c r="AK465" i="5"/>
  <c r="AJ465" i="5"/>
  <c r="AI465" i="5"/>
  <c r="AH465" i="5"/>
  <c r="AG465" i="5"/>
  <c r="AF465" i="5"/>
  <c r="AE465" i="5"/>
  <c r="AC465" i="5"/>
  <c r="AB465" i="5"/>
  <c r="AA465" i="5"/>
  <c r="Z465" i="5"/>
  <c r="Y465" i="5"/>
  <c r="X465" i="5"/>
  <c r="W465" i="5"/>
  <c r="U465" i="5"/>
  <c r="T465" i="5"/>
  <c r="S465" i="5"/>
  <c r="R465" i="5"/>
  <c r="Q465" i="5"/>
  <c r="P465" i="5"/>
  <c r="O465" i="5"/>
  <c r="M465" i="5"/>
  <c r="L465" i="5"/>
  <c r="K465" i="5"/>
  <c r="J465" i="5"/>
  <c r="I465" i="5"/>
  <c r="H465" i="5"/>
  <c r="F465" i="5"/>
  <c r="E465" i="5"/>
  <c r="D465" i="5"/>
  <c r="C465" i="5"/>
  <c r="B465" i="5"/>
  <c r="A465" i="5"/>
  <c r="DZ464" i="5"/>
  <c r="DY464" i="5"/>
  <c r="DX464" i="5"/>
  <c r="DW464" i="5"/>
  <c r="DV464" i="5"/>
  <c r="DU464" i="5"/>
  <c r="DS464" i="5"/>
  <c r="DR464" i="5"/>
  <c r="DQ464" i="5"/>
  <c r="DP464" i="5"/>
  <c r="DO464" i="5"/>
  <c r="DN464" i="5"/>
  <c r="DM464" i="5"/>
  <c r="DK464" i="5"/>
  <c r="DJ464" i="5"/>
  <c r="DI464" i="5"/>
  <c r="DH464" i="5"/>
  <c r="DG464" i="5"/>
  <c r="DF464" i="5"/>
  <c r="DD464" i="5"/>
  <c r="DC464" i="5"/>
  <c r="DB464" i="5"/>
  <c r="DA464" i="5"/>
  <c r="CZ464" i="5"/>
  <c r="CY464" i="5"/>
  <c r="CX464" i="5"/>
  <c r="CV464" i="5"/>
  <c r="CU464" i="5"/>
  <c r="CT464" i="5"/>
  <c r="CS464" i="5"/>
  <c r="CR464" i="5"/>
  <c r="CQ464" i="5"/>
  <c r="CP464" i="5"/>
  <c r="CN464" i="5"/>
  <c r="CM464" i="5"/>
  <c r="CL464" i="5"/>
  <c r="CK464" i="5"/>
  <c r="CJ464" i="5"/>
  <c r="CI464" i="5"/>
  <c r="CG464" i="5"/>
  <c r="CF464" i="5"/>
  <c r="CE464" i="5"/>
  <c r="CD464" i="5"/>
  <c r="CC464" i="5"/>
  <c r="CB464" i="5"/>
  <c r="CA464" i="5"/>
  <c r="BY464" i="5"/>
  <c r="BX464" i="5"/>
  <c r="BW464" i="5"/>
  <c r="BV464" i="5"/>
  <c r="BU464" i="5"/>
  <c r="BT464" i="5"/>
  <c r="BS464" i="5"/>
  <c r="BQ464" i="5"/>
  <c r="BP464" i="5"/>
  <c r="BO464" i="5"/>
  <c r="BN464" i="5"/>
  <c r="BM464" i="5"/>
  <c r="BL464" i="5"/>
  <c r="BK464" i="5"/>
  <c r="BI464" i="5"/>
  <c r="BH464" i="5"/>
  <c r="BG464" i="5"/>
  <c r="BF464" i="5"/>
  <c r="BE464" i="5"/>
  <c r="BD464" i="5"/>
  <c r="BC464" i="5"/>
  <c r="BA464" i="5"/>
  <c r="AZ464" i="5"/>
  <c r="AY464" i="5"/>
  <c r="AX464" i="5"/>
  <c r="AW464" i="5"/>
  <c r="AV464" i="5"/>
  <c r="AU464" i="5"/>
  <c r="AS464" i="5"/>
  <c r="AR464" i="5"/>
  <c r="AQ464" i="5"/>
  <c r="AP464" i="5"/>
  <c r="AO464" i="5"/>
  <c r="AN464" i="5"/>
  <c r="AM464" i="5"/>
  <c r="AK464" i="5"/>
  <c r="AJ464" i="5"/>
  <c r="AI464" i="5"/>
  <c r="AH464" i="5"/>
  <c r="AG464" i="5"/>
  <c r="AF464" i="5"/>
  <c r="AE464" i="5"/>
  <c r="AC464" i="5"/>
  <c r="AB464" i="5"/>
  <c r="AA464" i="5"/>
  <c r="Z464" i="5"/>
  <c r="Y464" i="5"/>
  <c r="X464" i="5"/>
  <c r="W464" i="5"/>
  <c r="U464" i="5"/>
  <c r="T464" i="5"/>
  <c r="S464" i="5"/>
  <c r="R464" i="5"/>
  <c r="Q464" i="5"/>
  <c r="P464" i="5"/>
  <c r="O464" i="5"/>
  <c r="M464" i="5"/>
  <c r="L464" i="5"/>
  <c r="K464" i="5"/>
  <c r="J464" i="5"/>
  <c r="I464" i="5"/>
  <c r="H464" i="5"/>
  <c r="F464" i="5"/>
  <c r="E464" i="5"/>
  <c r="D464" i="5"/>
  <c r="C464" i="5"/>
  <c r="B464" i="5"/>
  <c r="A464" i="5"/>
  <c r="DZ463" i="5"/>
  <c r="DY463" i="5"/>
  <c r="DX463" i="5"/>
  <c r="DW463" i="5"/>
  <c r="DV463" i="5"/>
  <c r="DU463" i="5"/>
  <c r="DS463" i="5"/>
  <c r="EB463" i="5" s="1"/>
  <c r="DR463" i="5"/>
  <c r="DQ463" i="5"/>
  <c r="DP463" i="5"/>
  <c r="DO463" i="5"/>
  <c r="DN463" i="5"/>
  <c r="DM463" i="5"/>
  <c r="DK463" i="5"/>
  <c r="DJ463" i="5"/>
  <c r="DI463" i="5"/>
  <c r="DH463" i="5"/>
  <c r="DG463" i="5"/>
  <c r="DF463" i="5"/>
  <c r="DD463" i="5"/>
  <c r="DC463" i="5"/>
  <c r="DB463" i="5"/>
  <c r="DA463" i="5"/>
  <c r="CZ463" i="5"/>
  <c r="CY463" i="5"/>
  <c r="CX463" i="5"/>
  <c r="CV463" i="5"/>
  <c r="CU463" i="5"/>
  <c r="CT463" i="5"/>
  <c r="CS463" i="5"/>
  <c r="CR463" i="5"/>
  <c r="CQ463" i="5"/>
  <c r="CP463" i="5"/>
  <c r="CN463" i="5"/>
  <c r="CM463" i="5"/>
  <c r="CL463" i="5"/>
  <c r="CK463" i="5"/>
  <c r="CJ463" i="5"/>
  <c r="CI463" i="5"/>
  <c r="CG463" i="5"/>
  <c r="CF463" i="5"/>
  <c r="CE463" i="5"/>
  <c r="CD463" i="5"/>
  <c r="CC463" i="5"/>
  <c r="CB463" i="5"/>
  <c r="CA463" i="5"/>
  <c r="BY463" i="5"/>
  <c r="BX463" i="5"/>
  <c r="BW463" i="5"/>
  <c r="BV463" i="5"/>
  <c r="BU463" i="5"/>
  <c r="BT463" i="5"/>
  <c r="BS463" i="5"/>
  <c r="BQ463" i="5"/>
  <c r="BP463" i="5"/>
  <c r="BO463" i="5"/>
  <c r="BN463" i="5"/>
  <c r="BM463" i="5"/>
  <c r="BL463" i="5"/>
  <c r="BK463" i="5"/>
  <c r="BI463" i="5"/>
  <c r="BH463" i="5"/>
  <c r="BG463" i="5"/>
  <c r="BF463" i="5"/>
  <c r="BE463" i="5"/>
  <c r="BD463" i="5"/>
  <c r="BC463" i="5"/>
  <c r="BA463" i="5"/>
  <c r="AZ463" i="5"/>
  <c r="AY463" i="5"/>
  <c r="AX463" i="5"/>
  <c r="AW463" i="5"/>
  <c r="AV463" i="5"/>
  <c r="AU463" i="5"/>
  <c r="AS463" i="5"/>
  <c r="AR463" i="5"/>
  <c r="AQ463" i="5"/>
  <c r="AP463" i="5"/>
  <c r="AO463" i="5"/>
  <c r="AN463" i="5"/>
  <c r="AM463" i="5"/>
  <c r="AK463" i="5"/>
  <c r="AJ463" i="5"/>
  <c r="AI463" i="5"/>
  <c r="AH463" i="5"/>
  <c r="AG463" i="5"/>
  <c r="AF463" i="5"/>
  <c r="AE463" i="5"/>
  <c r="AC463" i="5"/>
  <c r="AB463" i="5"/>
  <c r="AA463" i="5"/>
  <c r="Z463" i="5"/>
  <c r="Y463" i="5"/>
  <c r="X463" i="5"/>
  <c r="W463" i="5"/>
  <c r="U463" i="5"/>
  <c r="T463" i="5"/>
  <c r="S463" i="5"/>
  <c r="R463" i="5"/>
  <c r="Q463" i="5"/>
  <c r="P463" i="5"/>
  <c r="O463" i="5"/>
  <c r="M463" i="5"/>
  <c r="L463" i="5"/>
  <c r="K463" i="5"/>
  <c r="J463" i="5"/>
  <c r="I463" i="5"/>
  <c r="H463" i="5"/>
  <c r="F463" i="5"/>
  <c r="E463" i="5"/>
  <c r="D463" i="5"/>
  <c r="C463" i="5"/>
  <c r="B463" i="5"/>
  <c r="A463" i="5"/>
  <c r="DZ462" i="5"/>
  <c r="DY462" i="5"/>
  <c r="DX462" i="5"/>
  <c r="DW462" i="5"/>
  <c r="DV462" i="5"/>
  <c r="DU462" i="5"/>
  <c r="DS462" i="5"/>
  <c r="DR462" i="5"/>
  <c r="DQ462" i="5"/>
  <c r="DP462" i="5"/>
  <c r="DO462" i="5"/>
  <c r="DN462" i="5"/>
  <c r="DM462" i="5"/>
  <c r="DK462" i="5"/>
  <c r="DJ462" i="5"/>
  <c r="DI462" i="5"/>
  <c r="DH462" i="5"/>
  <c r="DG462" i="5"/>
  <c r="DF462" i="5"/>
  <c r="DD462" i="5"/>
  <c r="DC462" i="5"/>
  <c r="DB462" i="5"/>
  <c r="DA462" i="5"/>
  <c r="CZ462" i="5"/>
  <c r="CY462" i="5"/>
  <c r="CX462" i="5"/>
  <c r="CV462" i="5"/>
  <c r="CU462" i="5"/>
  <c r="CT462" i="5"/>
  <c r="CS462" i="5"/>
  <c r="CR462" i="5"/>
  <c r="CQ462" i="5"/>
  <c r="CP462" i="5"/>
  <c r="CN462" i="5"/>
  <c r="CM462" i="5"/>
  <c r="CL462" i="5"/>
  <c r="CK462" i="5"/>
  <c r="CJ462" i="5"/>
  <c r="CI462" i="5"/>
  <c r="CG462" i="5"/>
  <c r="CF462" i="5"/>
  <c r="CE462" i="5"/>
  <c r="CD462" i="5"/>
  <c r="CC462" i="5"/>
  <c r="CB462" i="5"/>
  <c r="CA462" i="5"/>
  <c r="BY462" i="5"/>
  <c r="BX462" i="5"/>
  <c r="BW462" i="5"/>
  <c r="BV462" i="5"/>
  <c r="BU462" i="5"/>
  <c r="BT462" i="5"/>
  <c r="BS462" i="5"/>
  <c r="BQ462" i="5"/>
  <c r="BP462" i="5"/>
  <c r="BO462" i="5"/>
  <c r="BN462" i="5"/>
  <c r="BM462" i="5"/>
  <c r="BL462" i="5"/>
  <c r="BK462" i="5"/>
  <c r="BI462" i="5"/>
  <c r="BH462" i="5"/>
  <c r="BG462" i="5"/>
  <c r="BF462" i="5"/>
  <c r="BE462" i="5"/>
  <c r="BD462" i="5"/>
  <c r="BC462" i="5"/>
  <c r="BA462" i="5"/>
  <c r="AZ462" i="5"/>
  <c r="AY462" i="5"/>
  <c r="AX462" i="5"/>
  <c r="AW462" i="5"/>
  <c r="AV462" i="5"/>
  <c r="AU462" i="5"/>
  <c r="AS462" i="5"/>
  <c r="AR462" i="5"/>
  <c r="AQ462" i="5"/>
  <c r="AP462" i="5"/>
  <c r="AO462" i="5"/>
  <c r="AN462" i="5"/>
  <c r="AM462" i="5"/>
  <c r="AK462" i="5"/>
  <c r="AJ462" i="5"/>
  <c r="AI462" i="5"/>
  <c r="AH462" i="5"/>
  <c r="AG462" i="5"/>
  <c r="AF462" i="5"/>
  <c r="AE462" i="5"/>
  <c r="AC462" i="5"/>
  <c r="AB462" i="5"/>
  <c r="AA462" i="5"/>
  <c r="Z462" i="5"/>
  <c r="Y462" i="5"/>
  <c r="X462" i="5"/>
  <c r="W462" i="5"/>
  <c r="U462" i="5"/>
  <c r="T462" i="5"/>
  <c r="S462" i="5"/>
  <c r="R462" i="5"/>
  <c r="Q462" i="5"/>
  <c r="P462" i="5"/>
  <c r="O462" i="5"/>
  <c r="M462" i="5"/>
  <c r="L462" i="5"/>
  <c r="K462" i="5"/>
  <c r="J462" i="5"/>
  <c r="I462" i="5"/>
  <c r="H462" i="5"/>
  <c r="F462" i="5"/>
  <c r="E462" i="5"/>
  <c r="D462" i="5"/>
  <c r="C462" i="5"/>
  <c r="B462" i="5"/>
  <c r="A462" i="5"/>
  <c r="DZ461" i="5"/>
  <c r="DY461" i="5"/>
  <c r="DX461" i="5"/>
  <c r="DW461" i="5"/>
  <c r="DV461" i="5"/>
  <c r="DU461" i="5"/>
  <c r="DS461" i="5"/>
  <c r="EB461" i="5" s="1"/>
  <c r="DR461" i="5"/>
  <c r="DQ461" i="5"/>
  <c r="DP461" i="5"/>
  <c r="DO461" i="5"/>
  <c r="DN461" i="5"/>
  <c r="DM461" i="5"/>
  <c r="DK461" i="5"/>
  <c r="DJ461" i="5"/>
  <c r="DI461" i="5"/>
  <c r="DH461" i="5"/>
  <c r="DG461" i="5"/>
  <c r="DF461" i="5"/>
  <c r="DD461" i="5"/>
  <c r="DC461" i="5"/>
  <c r="DB461" i="5"/>
  <c r="DA461" i="5"/>
  <c r="CZ461" i="5"/>
  <c r="CY461" i="5"/>
  <c r="CX461" i="5"/>
  <c r="CV461" i="5"/>
  <c r="CU461" i="5"/>
  <c r="CT461" i="5"/>
  <c r="CS461" i="5"/>
  <c r="CR461" i="5"/>
  <c r="CQ461" i="5"/>
  <c r="CP461" i="5"/>
  <c r="CN461" i="5"/>
  <c r="CM461" i="5"/>
  <c r="CL461" i="5"/>
  <c r="CK461" i="5"/>
  <c r="CJ461" i="5"/>
  <c r="CI461" i="5"/>
  <c r="CG461" i="5"/>
  <c r="CF461" i="5"/>
  <c r="CE461" i="5"/>
  <c r="CD461" i="5"/>
  <c r="CC461" i="5"/>
  <c r="CB461" i="5"/>
  <c r="CA461" i="5"/>
  <c r="BY461" i="5"/>
  <c r="BX461" i="5"/>
  <c r="BW461" i="5"/>
  <c r="BV461" i="5"/>
  <c r="BU461" i="5"/>
  <c r="BT461" i="5"/>
  <c r="BS461" i="5"/>
  <c r="BQ461" i="5"/>
  <c r="BP461" i="5"/>
  <c r="BO461" i="5"/>
  <c r="BN461" i="5"/>
  <c r="BM461" i="5"/>
  <c r="BL461" i="5"/>
  <c r="BK461" i="5"/>
  <c r="BI461" i="5"/>
  <c r="BH461" i="5"/>
  <c r="BG461" i="5"/>
  <c r="BF461" i="5"/>
  <c r="BE461" i="5"/>
  <c r="BD461" i="5"/>
  <c r="BC461" i="5"/>
  <c r="BA461" i="5"/>
  <c r="AZ461" i="5"/>
  <c r="AY461" i="5"/>
  <c r="AX461" i="5"/>
  <c r="AW461" i="5"/>
  <c r="AV461" i="5"/>
  <c r="AU461" i="5"/>
  <c r="AS461" i="5"/>
  <c r="AR461" i="5"/>
  <c r="AQ461" i="5"/>
  <c r="AP461" i="5"/>
  <c r="AO461" i="5"/>
  <c r="AN461" i="5"/>
  <c r="AM461" i="5"/>
  <c r="AK461" i="5"/>
  <c r="AJ461" i="5"/>
  <c r="AI461" i="5"/>
  <c r="AH461" i="5"/>
  <c r="AG461" i="5"/>
  <c r="AF461" i="5"/>
  <c r="AE461" i="5"/>
  <c r="AC461" i="5"/>
  <c r="AB461" i="5"/>
  <c r="AA461" i="5"/>
  <c r="Z461" i="5"/>
  <c r="Y461" i="5"/>
  <c r="X461" i="5"/>
  <c r="W461" i="5"/>
  <c r="U461" i="5"/>
  <c r="T461" i="5"/>
  <c r="S461" i="5"/>
  <c r="R461" i="5"/>
  <c r="Q461" i="5"/>
  <c r="P461" i="5"/>
  <c r="O461" i="5"/>
  <c r="M461" i="5"/>
  <c r="L461" i="5"/>
  <c r="K461" i="5"/>
  <c r="J461" i="5"/>
  <c r="I461" i="5"/>
  <c r="H461" i="5"/>
  <c r="F461" i="5"/>
  <c r="E461" i="5"/>
  <c r="D461" i="5"/>
  <c r="C461" i="5"/>
  <c r="B461" i="5"/>
  <c r="A461" i="5"/>
  <c r="DZ460" i="5"/>
  <c r="DY460" i="5"/>
  <c r="DX460" i="5"/>
  <c r="DW460" i="5"/>
  <c r="DV460" i="5"/>
  <c r="DU460" i="5"/>
  <c r="DS460" i="5"/>
  <c r="DR460" i="5"/>
  <c r="DQ460" i="5"/>
  <c r="DP460" i="5"/>
  <c r="DO460" i="5"/>
  <c r="DN460" i="5"/>
  <c r="DM460" i="5"/>
  <c r="DK460" i="5"/>
  <c r="DJ460" i="5"/>
  <c r="DI460" i="5"/>
  <c r="DH460" i="5"/>
  <c r="DG460" i="5"/>
  <c r="DF460" i="5"/>
  <c r="DD460" i="5"/>
  <c r="DC460" i="5"/>
  <c r="DB460" i="5"/>
  <c r="DA460" i="5"/>
  <c r="CZ460" i="5"/>
  <c r="CY460" i="5"/>
  <c r="CX460" i="5"/>
  <c r="CV460" i="5"/>
  <c r="CU460" i="5"/>
  <c r="CT460" i="5"/>
  <c r="CS460" i="5"/>
  <c r="CR460" i="5"/>
  <c r="CQ460" i="5"/>
  <c r="CP460" i="5"/>
  <c r="CN460" i="5"/>
  <c r="CM460" i="5"/>
  <c r="CL460" i="5"/>
  <c r="CK460" i="5"/>
  <c r="CJ460" i="5"/>
  <c r="CI460" i="5"/>
  <c r="CG460" i="5"/>
  <c r="CF460" i="5"/>
  <c r="CE460" i="5"/>
  <c r="CD460" i="5"/>
  <c r="CC460" i="5"/>
  <c r="CB460" i="5"/>
  <c r="CA460" i="5"/>
  <c r="BY460" i="5"/>
  <c r="BX460" i="5"/>
  <c r="BW460" i="5"/>
  <c r="BV460" i="5"/>
  <c r="BU460" i="5"/>
  <c r="BT460" i="5"/>
  <c r="BS460" i="5"/>
  <c r="BQ460" i="5"/>
  <c r="BP460" i="5"/>
  <c r="BO460" i="5"/>
  <c r="BN460" i="5"/>
  <c r="BM460" i="5"/>
  <c r="BL460" i="5"/>
  <c r="BK460" i="5"/>
  <c r="BI460" i="5"/>
  <c r="BH460" i="5"/>
  <c r="BG460" i="5"/>
  <c r="BF460" i="5"/>
  <c r="BE460" i="5"/>
  <c r="BD460" i="5"/>
  <c r="BC460" i="5"/>
  <c r="BA460" i="5"/>
  <c r="AZ460" i="5"/>
  <c r="AY460" i="5"/>
  <c r="AX460" i="5"/>
  <c r="AW460" i="5"/>
  <c r="AV460" i="5"/>
  <c r="AU460" i="5"/>
  <c r="AS460" i="5"/>
  <c r="AR460" i="5"/>
  <c r="AQ460" i="5"/>
  <c r="AP460" i="5"/>
  <c r="AO460" i="5"/>
  <c r="AN460" i="5"/>
  <c r="AM460" i="5"/>
  <c r="AK460" i="5"/>
  <c r="AJ460" i="5"/>
  <c r="AI460" i="5"/>
  <c r="AH460" i="5"/>
  <c r="AG460" i="5"/>
  <c r="AF460" i="5"/>
  <c r="AE460" i="5"/>
  <c r="AC460" i="5"/>
  <c r="AB460" i="5"/>
  <c r="AA460" i="5"/>
  <c r="Z460" i="5"/>
  <c r="Y460" i="5"/>
  <c r="X460" i="5"/>
  <c r="W460" i="5"/>
  <c r="U460" i="5"/>
  <c r="T460" i="5"/>
  <c r="S460" i="5"/>
  <c r="R460" i="5"/>
  <c r="Q460" i="5"/>
  <c r="P460" i="5"/>
  <c r="O460" i="5"/>
  <c r="M460" i="5"/>
  <c r="L460" i="5"/>
  <c r="K460" i="5"/>
  <c r="J460" i="5"/>
  <c r="I460" i="5"/>
  <c r="H460" i="5"/>
  <c r="F460" i="5"/>
  <c r="E460" i="5"/>
  <c r="D460" i="5"/>
  <c r="C460" i="5"/>
  <c r="B460" i="5"/>
  <c r="A460" i="5"/>
  <c r="DZ459" i="5"/>
  <c r="DY459" i="5"/>
  <c r="DX459" i="5"/>
  <c r="DW459" i="5"/>
  <c r="DV459" i="5"/>
  <c r="DU459" i="5"/>
  <c r="DS459" i="5"/>
  <c r="EB459" i="5" s="1"/>
  <c r="DR459" i="5"/>
  <c r="DQ459" i="5"/>
  <c r="DP459" i="5"/>
  <c r="DO459" i="5"/>
  <c r="DN459" i="5"/>
  <c r="DM459" i="5"/>
  <c r="DK459" i="5"/>
  <c r="DJ459" i="5"/>
  <c r="DI459" i="5"/>
  <c r="DH459" i="5"/>
  <c r="DG459" i="5"/>
  <c r="DF459" i="5"/>
  <c r="DD459" i="5"/>
  <c r="DC459" i="5"/>
  <c r="DB459" i="5"/>
  <c r="DA459" i="5"/>
  <c r="CZ459" i="5"/>
  <c r="CY459" i="5"/>
  <c r="CX459" i="5"/>
  <c r="CV459" i="5"/>
  <c r="CU459" i="5"/>
  <c r="CT459" i="5"/>
  <c r="CS459" i="5"/>
  <c r="CR459" i="5"/>
  <c r="CQ459" i="5"/>
  <c r="CP459" i="5"/>
  <c r="CN459" i="5"/>
  <c r="CM459" i="5"/>
  <c r="CL459" i="5"/>
  <c r="CK459" i="5"/>
  <c r="CJ459" i="5"/>
  <c r="CI459" i="5"/>
  <c r="CG459" i="5"/>
  <c r="CF459" i="5"/>
  <c r="CE459" i="5"/>
  <c r="CD459" i="5"/>
  <c r="CC459" i="5"/>
  <c r="CB459" i="5"/>
  <c r="CA459" i="5"/>
  <c r="BY459" i="5"/>
  <c r="BX459" i="5"/>
  <c r="BW459" i="5"/>
  <c r="BV459" i="5"/>
  <c r="BU459" i="5"/>
  <c r="BT459" i="5"/>
  <c r="BS459" i="5"/>
  <c r="BQ459" i="5"/>
  <c r="BP459" i="5"/>
  <c r="BO459" i="5"/>
  <c r="BN459" i="5"/>
  <c r="BM459" i="5"/>
  <c r="BL459" i="5"/>
  <c r="BK459" i="5"/>
  <c r="BI459" i="5"/>
  <c r="BH459" i="5"/>
  <c r="BG459" i="5"/>
  <c r="BF459" i="5"/>
  <c r="BE459" i="5"/>
  <c r="BD459" i="5"/>
  <c r="BC459" i="5"/>
  <c r="BA459" i="5"/>
  <c r="AZ459" i="5"/>
  <c r="AY459" i="5"/>
  <c r="AX459" i="5"/>
  <c r="AW459" i="5"/>
  <c r="AV459" i="5"/>
  <c r="AU459" i="5"/>
  <c r="AS459" i="5"/>
  <c r="AR459" i="5"/>
  <c r="AQ459" i="5"/>
  <c r="AP459" i="5"/>
  <c r="AO459" i="5"/>
  <c r="AN459" i="5"/>
  <c r="AM459" i="5"/>
  <c r="AK459" i="5"/>
  <c r="AJ459" i="5"/>
  <c r="AI459" i="5"/>
  <c r="AH459" i="5"/>
  <c r="AG459" i="5"/>
  <c r="AF459" i="5"/>
  <c r="AE459" i="5"/>
  <c r="AC459" i="5"/>
  <c r="AB459" i="5"/>
  <c r="AA459" i="5"/>
  <c r="Z459" i="5"/>
  <c r="Y459" i="5"/>
  <c r="X459" i="5"/>
  <c r="W459" i="5"/>
  <c r="U459" i="5"/>
  <c r="T459" i="5"/>
  <c r="S459" i="5"/>
  <c r="R459" i="5"/>
  <c r="Q459" i="5"/>
  <c r="P459" i="5"/>
  <c r="O459" i="5"/>
  <c r="M459" i="5"/>
  <c r="L459" i="5"/>
  <c r="K459" i="5"/>
  <c r="J459" i="5"/>
  <c r="I459" i="5"/>
  <c r="H459" i="5"/>
  <c r="F459" i="5"/>
  <c r="E459" i="5"/>
  <c r="D459" i="5"/>
  <c r="C459" i="5"/>
  <c r="B459" i="5"/>
  <c r="A459" i="5"/>
  <c r="DZ458" i="5"/>
  <c r="DY458" i="5"/>
  <c r="DX458" i="5"/>
  <c r="DW458" i="5"/>
  <c r="DV458" i="5"/>
  <c r="DU458" i="5"/>
  <c r="DS458" i="5"/>
  <c r="DR458" i="5"/>
  <c r="DQ458" i="5"/>
  <c r="DP458" i="5"/>
  <c r="DO458" i="5"/>
  <c r="DN458" i="5"/>
  <c r="DM458" i="5"/>
  <c r="DK458" i="5"/>
  <c r="DJ458" i="5"/>
  <c r="DI458" i="5"/>
  <c r="DH458" i="5"/>
  <c r="DG458" i="5"/>
  <c r="DF458" i="5"/>
  <c r="DD458" i="5"/>
  <c r="DC458" i="5"/>
  <c r="DB458" i="5"/>
  <c r="DA458" i="5"/>
  <c r="CZ458" i="5"/>
  <c r="CY458" i="5"/>
  <c r="CX458" i="5"/>
  <c r="CV458" i="5"/>
  <c r="CU458" i="5"/>
  <c r="CT458" i="5"/>
  <c r="CS458" i="5"/>
  <c r="CR458" i="5"/>
  <c r="CQ458" i="5"/>
  <c r="CP458" i="5"/>
  <c r="CN458" i="5"/>
  <c r="CM458" i="5"/>
  <c r="CL458" i="5"/>
  <c r="CK458" i="5"/>
  <c r="CJ458" i="5"/>
  <c r="CI458" i="5"/>
  <c r="CG458" i="5"/>
  <c r="CF458" i="5"/>
  <c r="CE458" i="5"/>
  <c r="CD458" i="5"/>
  <c r="CC458" i="5"/>
  <c r="CB458" i="5"/>
  <c r="CA458" i="5"/>
  <c r="BY458" i="5"/>
  <c r="BX458" i="5"/>
  <c r="BW458" i="5"/>
  <c r="BV458" i="5"/>
  <c r="BU458" i="5"/>
  <c r="BT458" i="5"/>
  <c r="BS458" i="5"/>
  <c r="BQ458" i="5"/>
  <c r="BP458" i="5"/>
  <c r="BO458" i="5"/>
  <c r="BN458" i="5"/>
  <c r="BM458" i="5"/>
  <c r="BL458" i="5"/>
  <c r="BK458" i="5"/>
  <c r="BI458" i="5"/>
  <c r="BH458" i="5"/>
  <c r="BG458" i="5"/>
  <c r="BF458" i="5"/>
  <c r="BE458" i="5"/>
  <c r="BD458" i="5"/>
  <c r="BC458" i="5"/>
  <c r="BA458" i="5"/>
  <c r="AZ458" i="5"/>
  <c r="AY458" i="5"/>
  <c r="AX458" i="5"/>
  <c r="AW458" i="5"/>
  <c r="AV458" i="5"/>
  <c r="AU458" i="5"/>
  <c r="AS458" i="5"/>
  <c r="AR458" i="5"/>
  <c r="AQ458" i="5"/>
  <c r="AP458" i="5"/>
  <c r="AO458" i="5"/>
  <c r="AN458" i="5"/>
  <c r="AM458" i="5"/>
  <c r="AK458" i="5"/>
  <c r="AJ458" i="5"/>
  <c r="AI458" i="5"/>
  <c r="AH458" i="5"/>
  <c r="AG458" i="5"/>
  <c r="AF458" i="5"/>
  <c r="AE458" i="5"/>
  <c r="AC458" i="5"/>
  <c r="AB458" i="5"/>
  <c r="AA458" i="5"/>
  <c r="Z458" i="5"/>
  <c r="Y458" i="5"/>
  <c r="X458" i="5"/>
  <c r="W458" i="5"/>
  <c r="U458" i="5"/>
  <c r="T458" i="5"/>
  <c r="S458" i="5"/>
  <c r="R458" i="5"/>
  <c r="Q458" i="5"/>
  <c r="P458" i="5"/>
  <c r="O458" i="5"/>
  <c r="M458" i="5"/>
  <c r="L458" i="5"/>
  <c r="K458" i="5"/>
  <c r="J458" i="5"/>
  <c r="I458" i="5"/>
  <c r="H458" i="5"/>
  <c r="F458" i="5"/>
  <c r="E458" i="5"/>
  <c r="D458" i="5"/>
  <c r="C458" i="5"/>
  <c r="B458" i="5"/>
  <c r="A458" i="5"/>
  <c r="DZ457" i="5"/>
  <c r="DY457" i="5"/>
  <c r="DX457" i="5"/>
  <c r="DW457" i="5"/>
  <c r="DV457" i="5"/>
  <c r="DU457" i="5"/>
  <c r="DS457" i="5"/>
  <c r="EB457" i="5" s="1"/>
  <c r="DR457" i="5"/>
  <c r="DQ457" i="5"/>
  <c r="DP457" i="5"/>
  <c r="DO457" i="5"/>
  <c r="DN457" i="5"/>
  <c r="DM457" i="5"/>
  <c r="DK457" i="5"/>
  <c r="DJ457" i="5"/>
  <c r="DI457" i="5"/>
  <c r="DH457" i="5"/>
  <c r="DG457" i="5"/>
  <c r="DF457" i="5"/>
  <c r="DD457" i="5"/>
  <c r="DC457" i="5"/>
  <c r="DB457" i="5"/>
  <c r="DA457" i="5"/>
  <c r="CZ457" i="5"/>
  <c r="CY457" i="5"/>
  <c r="CX457" i="5"/>
  <c r="CV457" i="5"/>
  <c r="CU457" i="5"/>
  <c r="CT457" i="5"/>
  <c r="CS457" i="5"/>
  <c r="CR457" i="5"/>
  <c r="CQ457" i="5"/>
  <c r="CP457" i="5"/>
  <c r="CN457" i="5"/>
  <c r="CM457" i="5"/>
  <c r="CL457" i="5"/>
  <c r="CK457" i="5"/>
  <c r="CJ457" i="5"/>
  <c r="CI457" i="5"/>
  <c r="CG457" i="5"/>
  <c r="CF457" i="5"/>
  <c r="CE457" i="5"/>
  <c r="CD457" i="5"/>
  <c r="CC457" i="5"/>
  <c r="CB457" i="5"/>
  <c r="CA457" i="5"/>
  <c r="BY457" i="5"/>
  <c r="BX457" i="5"/>
  <c r="BW457" i="5"/>
  <c r="BV457" i="5"/>
  <c r="BU457" i="5"/>
  <c r="BT457" i="5"/>
  <c r="BS457" i="5"/>
  <c r="BQ457" i="5"/>
  <c r="BP457" i="5"/>
  <c r="BO457" i="5"/>
  <c r="BN457" i="5"/>
  <c r="BM457" i="5"/>
  <c r="BL457" i="5"/>
  <c r="BK457" i="5"/>
  <c r="BI457" i="5"/>
  <c r="BH457" i="5"/>
  <c r="BG457" i="5"/>
  <c r="BF457" i="5"/>
  <c r="BE457" i="5"/>
  <c r="BD457" i="5"/>
  <c r="BC457" i="5"/>
  <c r="BA457" i="5"/>
  <c r="AZ457" i="5"/>
  <c r="AY457" i="5"/>
  <c r="AX457" i="5"/>
  <c r="AW457" i="5"/>
  <c r="AV457" i="5"/>
  <c r="AU457" i="5"/>
  <c r="AS457" i="5"/>
  <c r="AR457" i="5"/>
  <c r="AQ457" i="5"/>
  <c r="AP457" i="5"/>
  <c r="AO457" i="5"/>
  <c r="AN457" i="5"/>
  <c r="AM457" i="5"/>
  <c r="AK457" i="5"/>
  <c r="AJ457" i="5"/>
  <c r="AI457" i="5"/>
  <c r="AH457" i="5"/>
  <c r="AG457" i="5"/>
  <c r="AF457" i="5"/>
  <c r="AE457" i="5"/>
  <c r="AC457" i="5"/>
  <c r="AB457" i="5"/>
  <c r="AA457" i="5"/>
  <c r="Z457" i="5"/>
  <c r="Y457" i="5"/>
  <c r="X457" i="5"/>
  <c r="W457" i="5"/>
  <c r="U457" i="5"/>
  <c r="T457" i="5"/>
  <c r="S457" i="5"/>
  <c r="R457" i="5"/>
  <c r="Q457" i="5"/>
  <c r="P457" i="5"/>
  <c r="O457" i="5"/>
  <c r="M457" i="5"/>
  <c r="L457" i="5"/>
  <c r="K457" i="5"/>
  <c r="J457" i="5"/>
  <c r="I457" i="5"/>
  <c r="H457" i="5"/>
  <c r="F457" i="5"/>
  <c r="E457" i="5"/>
  <c r="D457" i="5"/>
  <c r="C457" i="5"/>
  <c r="B457" i="5"/>
  <c r="A457" i="5"/>
  <c r="DZ456" i="5"/>
  <c r="DY456" i="5"/>
  <c r="DX456" i="5"/>
  <c r="DW456" i="5"/>
  <c r="DV456" i="5"/>
  <c r="DU456" i="5"/>
  <c r="DS456" i="5"/>
  <c r="DR456" i="5"/>
  <c r="DQ456" i="5"/>
  <c r="DP456" i="5"/>
  <c r="DO456" i="5"/>
  <c r="DN456" i="5"/>
  <c r="DM456" i="5"/>
  <c r="DK456" i="5"/>
  <c r="DJ456" i="5"/>
  <c r="DI456" i="5"/>
  <c r="DH456" i="5"/>
  <c r="DG456" i="5"/>
  <c r="DF456" i="5"/>
  <c r="DD456" i="5"/>
  <c r="DC456" i="5"/>
  <c r="DB456" i="5"/>
  <c r="DA456" i="5"/>
  <c r="CZ456" i="5"/>
  <c r="CY456" i="5"/>
  <c r="CX456" i="5"/>
  <c r="CV456" i="5"/>
  <c r="CU456" i="5"/>
  <c r="CT456" i="5"/>
  <c r="CS456" i="5"/>
  <c r="CR456" i="5"/>
  <c r="CQ456" i="5"/>
  <c r="CP456" i="5"/>
  <c r="CN456" i="5"/>
  <c r="CM456" i="5"/>
  <c r="CL456" i="5"/>
  <c r="CK456" i="5"/>
  <c r="CJ456" i="5"/>
  <c r="CI456" i="5"/>
  <c r="CG456" i="5"/>
  <c r="CF456" i="5"/>
  <c r="CE456" i="5"/>
  <c r="CD456" i="5"/>
  <c r="CC456" i="5"/>
  <c r="CB456" i="5"/>
  <c r="CA456" i="5"/>
  <c r="BY456" i="5"/>
  <c r="BX456" i="5"/>
  <c r="BW456" i="5"/>
  <c r="BV456" i="5"/>
  <c r="BU456" i="5"/>
  <c r="BT456" i="5"/>
  <c r="BS456" i="5"/>
  <c r="BQ456" i="5"/>
  <c r="BP456" i="5"/>
  <c r="BO456" i="5"/>
  <c r="BN456" i="5"/>
  <c r="BM456" i="5"/>
  <c r="BL456" i="5"/>
  <c r="BK456" i="5"/>
  <c r="BI456" i="5"/>
  <c r="BH456" i="5"/>
  <c r="BG456" i="5"/>
  <c r="BF456" i="5"/>
  <c r="BE456" i="5"/>
  <c r="BD456" i="5"/>
  <c r="BC456" i="5"/>
  <c r="BA456" i="5"/>
  <c r="AZ456" i="5"/>
  <c r="AY456" i="5"/>
  <c r="AX456" i="5"/>
  <c r="AW456" i="5"/>
  <c r="AV456" i="5"/>
  <c r="AU456" i="5"/>
  <c r="AS456" i="5"/>
  <c r="AR456" i="5"/>
  <c r="AQ456" i="5"/>
  <c r="AP456" i="5"/>
  <c r="AO456" i="5"/>
  <c r="AN456" i="5"/>
  <c r="AM456" i="5"/>
  <c r="AK456" i="5"/>
  <c r="AJ456" i="5"/>
  <c r="AI456" i="5"/>
  <c r="AH456" i="5"/>
  <c r="AG456" i="5"/>
  <c r="AF456" i="5"/>
  <c r="AE456" i="5"/>
  <c r="AC456" i="5"/>
  <c r="AB456" i="5"/>
  <c r="AA456" i="5"/>
  <c r="Z456" i="5"/>
  <c r="Y456" i="5"/>
  <c r="X456" i="5"/>
  <c r="W456" i="5"/>
  <c r="U456" i="5"/>
  <c r="T456" i="5"/>
  <c r="S456" i="5"/>
  <c r="R456" i="5"/>
  <c r="Q456" i="5"/>
  <c r="P456" i="5"/>
  <c r="O456" i="5"/>
  <c r="M456" i="5"/>
  <c r="L456" i="5"/>
  <c r="K456" i="5"/>
  <c r="J456" i="5"/>
  <c r="I456" i="5"/>
  <c r="H456" i="5"/>
  <c r="F456" i="5"/>
  <c r="E456" i="5"/>
  <c r="D456" i="5"/>
  <c r="C456" i="5"/>
  <c r="B456" i="5"/>
  <c r="A456" i="5"/>
  <c r="DZ455" i="5"/>
  <c r="DY455" i="5"/>
  <c r="DX455" i="5"/>
  <c r="DW455" i="5"/>
  <c r="DV455" i="5"/>
  <c r="DU455" i="5"/>
  <c r="DS455" i="5"/>
  <c r="EB455" i="5" s="1"/>
  <c r="DR455" i="5"/>
  <c r="DQ455" i="5"/>
  <c r="DP455" i="5"/>
  <c r="DO455" i="5"/>
  <c r="DN455" i="5"/>
  <c r="DM455" i="5"/>
  <c r="DK455" i="5"/>
  <c r="DJ455" i="5"/>
  <c r="DI455" i="5"/>
  <c r="DH455" i="5"/>
  <c r="DG455" i="5"/>
  <c r="DF455" i="5"/>
  <c r="DD455" i="5"/>
  <c r="DC455" i="5"/>
  <c r="DB455" i="5"/>
  <c r="DA455" i="5"/>
  <c r="CZ455" i="5"/>
  <c r="CY455" i="5"/>
  <c r="CX455" i="5"/>
  <c r="CV455" i="5"/>
  <c r="CU455" i="5"/>
  <c r="CT455" i="5"/>
  <c r="CS455" i="5"/>
  <c r="CR455" i="5"/>
  <c r="CQ455" i="5"/>
  <c r="CP455" i="5"/>
  <c r="CN455" i="5"/>
  <c r="CM455" i="5"/>
  <c r="CL455" i="5"/>
  <c r="CK455" i="5"/>
  <c r="CJ455" i="5"/>
  <c r="CI455" i="5"/>
  <c r="CG455" i="5"/>
  <c r="CF455" i="5"/>
  <c r="CE455" i="5"/>
  <c r="CD455" i="5"/>
  <c r="CC455" i="5"/>
  <c r="CB455" i="5"/>
  <c r="CA455" i="5"/>
  <c r="BY455" i="5"/>
  <c r="BX455" i="5"/>
  <c r="BW455" i="5"/>
  <c r="BV455" i="5"/>
  <c r="BU455" i="5"/>
  <c r="BT455" i="5"/>
  <c r="BS455" i="5"/>
  <c r="BQ455" i="5"/>
  <c r="BP455" i="5"/>
  <c r="BO455" i="5"/>
  <c r="BN455" i="5"/>
  <c r="BM455" i="5"/>
  <c r="BL455" i="5"/>
  <c r="BK455" i="5"/>
  <c r="BI455" i="5"/>
  <c r="BH455" i="5"/>
  <c r="BG455" i="5"/>
  <c r="BF455" i="5"/>
  <c r="BE455" i="5"/>
  <c r="BD455" i="5"/>
  <c r="BC455" i="5"/>
  <c r="BA455" i="5"/>
  <c r="AZ455" i="5"/>
  <c r="AY455" i="5"/>
  <c r="AX455" i="5"/>
  <c r="AW455" i="5"/>
  <c r="AV455" i="5"/>
  <c r="AU455" i="5"/>
  <c r="AS455" i="5"/>
  <c r="AR455" i="5"/>
  <c r="AQ455" i="5"/>
  <c r="AP455" i="5"/>
  <c r="AO455" i="5"/>
  <c r="AN455" i="5"/>
  <c r="AM455" i="5"/>
  <c r="AK455" i="5"/>
  <c r="AJ455" i="5"/>
  <c r="AI455" i="5"/>
  <c r="AH455" i="5"/>
  <c r="AG455" i="5"/>
  <c r="AF455" i="5"/>
  <c r="AE455" i="5"/>
  <c r="AC455" i="5"/>
  <c r="AB455" i="5"/>
  <c r="AA455" i="5"/>
  <c r="Z455" i="5"/>
  <c r="Y455" i="5"/>
  <c r="X455" i="5"/>
  <c r="W455" i="5"/>
  <c r="U455" i="5"/>
  <c r="T455" i="5"/>
  <c r="S455" i="5"/>
  <c r="R455" i="5"/>
  <c r="Q455" i="5"/>
  <c r="P455" i="5"/>
  <c r="O455" i="5"/>
  <c r="M455" i="5"/>
  <c r="L455" i="5"/>
  <c r="K455" i="5"/>
  <c r="J455" i="5"/>
  <c r="I455" i="5"/>
  <c r="H455" i="5"/>
  <c r="F455" i="5"/>
  <c r="E455" i="5"/>
  <c r="D455" i="5"/>
  <c r="C455" i="5"/>
  <c r="B455" i="5"/>
  <c r="A455" i="5"/>
  <c r="DZ454" i="5"/>
  <c r="DY454" i="5"/>
  <c r="DX454" i="5"/>
  <c r="DW454" i="5"/>
  <c r="DV454" i="5"/>
  <c r="DU454" i="5"/>
  <c r="DS454" i="5"/>
  <c r="DR454" i="5"/>
  <c r="DQ454" i="5"/>
  <c r="DP454" i="5"/>
  <c r="DO454" i="5"/>
  <c r="DN454" i="5"/>
  <c r="DM454" i="5"/>
  <c r="DK454" i="5"/>
  <c r="DJ454" i="5"/>
  <c r="DI454" i="5"/>
  <c r="DH454" i="5"/>
  <c r="DG454" i="5"/>
  <c r="DF454" i="5"/>
  <c r="DD454" i="5"/>
  <c r="DC454" i="5"/>
  <c r="DB454" i="5"/>
  <c r="DA454" i="5"/>
  <c r="CZ454" i="5"/>
  <c r="CY454" i="5"/>
  <c r="CX454" i="5"/>
  <c r="CV454" i="5"/>
  <c r="CU454" i="5"/>
  <c r="CT454" i="5"/>
  <c r="CS454" i="5"/>
  <c r="CR454" i="5"/>
  <c r="CQ454" i="5"/>
  <c r="CP454" i="5"/>
  <c r="CN454" i="5"/>
  <c r="CM454" i="5"/>
  <c r="CL454" i="5"/>
  <c r="CK454" i="5"/>
  <c r="CJ454" i="5"/>
  <c r="CI454" i="5"/>
  <c r="CG454" i="5"/>
  <c r="CF454" i="5"/>
  <c r="CE454" i="5"/>
  <c r="CD454" i="5"/>
  <c r="CC454" i="5"/>
  <c r="CB454" i="5"/>
  <c r="CA454" i="5"/>
  <c r="BY454" i="5"/>
  <c r="BX454" i="5"/>
  <c r="BW454" i="5"/>
  <c r="BV454" i="5"/>
  <c r="BU454" i="5"/>
  <c r="BT454" i="5"/>
  <c r="BS454" i="5"/>
  <c r="BQ454" i="5"/>
  <c r="BP454" i="5"/>
  <c r="BO454" i="5"/>
  <c r="BN454" i="5"/>
  <c r="BM454" i="5"/>
  <c r="BL454" i="5"/>
  <c r="BK454" i="5"/>
  <c r="BI454" i="5"/>
  <c r="BH454" i="5"/>
  <c r="BG454" i="5"/>
  <c r="BF454" i="5"/>
  <c r="BE454" i="5"/>
  <c r="BD454" i="5"/>
  <c r="BC454" i="5"/>
  <c r="BA454" i="5"/>
  <c r="AZ454" i="5"/>
  <c r="AY454" i="5"/>
  <c r="AX454" i="5"/>
  <c r="AW454" i="5"/>
  <c r="AV454" i="5"/>
  <c r="AU454" i="5"/>
  <c r="AS454" i="5"/>
  <c r="AR454" i="5"/>
  <c r="AQ454" i="5"/>
  <c r="AP454" i="5"/>
  <c r="AO454" i="5"/>
  <c r="AN454" i="5"/>
  <c r="AM454" i="5"/>
  <c r="AK454" i="5"/>
  <c r="AJ454" i="5"/>
  <c r="AI454" i="5"/>
  <c r="AH454" i="5"/>
  <c r="AG454" i="5"/>
  <c r="AF454" i="5"/>
  <c r="AE454" i="5"/>
  <c r="AC454" i="5"/>
  <c r="AB454" i="5"/>
  <c r="AA454" i="5"/>
  <c r="Z454" i="5"/>
  <c r="Y454" i="5"/>
  <c r="X454" i="5"/>
  <c r="W454" i="5"/>
  <c r="U454" i="5"/>
  <c r="T454" i="5"/>
  <c r="S454" i="5"/>
  <c r="R454" i="5"/>
  <c r="Q454" i="5"/>
  <c r="P454" i="5"/>
  <c r="O454" i="5"/>
  <c r="M454" i="5"/>
  <c r="L454" i="5"/>
  <c r="K454" i="5"/>
  <c r="J454" i="5"/>
  <c r="I454" i="5"/>
  <c r="H454" i="5"/>
  <c r="F454" i="5"/>
  <c r="E454" i="5"/>
  <c r="D454" i="5"/>
  <c r="C454" i="5"/>
  <c r="B454" i="5"/>
  <c r="A454" i="5"/>
  <c r="DZ453" i="5"/>
  <c r="DY453" i="5"/>
  <c r="DX453" i="5"/>
  <c r="DW453" i="5"/>
  <c r="DV453" i="5"/>
  <c r="DU453" i="5"/>
  <c r="DS453" i="5"/>
  <c r="EB453" i="5" s="1"/>
  <c r="DR453" i="5"/>
  <c r="DQ453" i="5"/>
  <c r="DP453" i="5"/>
  <c r="DO453" i="5"/>
  <c r="DN453" i="5"/>
  <c r="DM453" i="5"/>
  <c r="DK453" i="5"/>
  <c r="DJ453" i="5"/>
  <c r="DI453" i="5"/>
  <c r="DH453" i="5"/>
  <c r="DG453" i="5"/>
  <c r="DF453" i="5"/>
  <c r="DD453" i="5"/>
  <c r="DC453" i="5"/>
  <c r="DB453" i="5"/>
  <c r="DA453" i="5"/>
  <c r="CZ453" i="5"/>
  <c r="CY453" i="5"/>
  <c r="CX453" i="5"/>
  <c r="CV453" i="5"/>
  <c r="CU453" i="5"/>
  <c r="CT453" i="5"/>
  <c r="CS453" i="5"/>
  <c r="CR453" i="5"/>
  <c r="CQ453" i="5"/>
  <c r="CP453" i="5"/>
  <c r="CN453" i="5"/>
  <c r="CM453" i="5"/>
  <c r="CL453" i="5"/>
  <c r="CK453" i="5"/>
  <c r="CJ453" i="5"/>
  <c r="CI453" i="5"/>
  <c r="CG453" i="5"/>
  <c r="CF453" i="5"/>
  <c r="CE453" i="5"/>
  <c r="CD453" i="5"/>
  <c r="CC453" i="5"/>
  <c r="CB453" i="5"/>
  <c r="CA453" i="5"/>
  <c r="BY453" i="5"/>
  <c r="BX453" i="5"/>
  <c r="BW453" i="5"/>
  <c r="BV453" i="5"/>
  <c r="BU453" i="5"/>
  <c r="BT453" i="5"/>
  <c r="BS453" i="5"/>
  <c r="BQ453" i="5"/>
  <c r="BP453" i="5"/>
  <c r="BO453" i="5"/>
  <c r="BN453" i="5"/>
  <c r="BM453" i="5"/>
  <c r="BL453" i="5"/>
  <c r="BK453" i="5"/>
  <c r="BI453" i="5"/>
  <c r="BH453" i="5"/>
  <c r="BG453" i="5"/>
  <c r="BF453" i="5"/>
  <c r="BE453" i="5"/>
  <c r="BD453" i="5"/>
  <c r="BC453" i="5"/>
  <c r="BA453" i="5"/>
  <c r="AZ453" i="5"/>
  <c r="AY453" i="5"/>
  <c r="AX453" i="5"/>
  <c r="AW453" i="5"/>
  <c r="AV453" i="5"/>
  <c r="AU453" i="5"/>
  <c r="AS453" i="5"/>
  <c r="AR453" i="5"/>
  <c r="AQ453" i="5"/>
  <c r="AP453" i="5"/>
  <c r="AO453" i="5"/>
  <c r="AN453" i="5"/>
  <c r="AM453" i="5"/>
  <c r="AK453" i="5"/>
  <c r="AJ453" i="5"/>
  <c r="AI453" i="5"/>
  <c r="AH453" i="5"/>
  <c r="AG453" i="5"/>
  <c r="AF453" i="5"/>
  <c r="AE453" i="5"/>
  <c r="AC453" i="5"/>
  <c r="AB453" i="5"/>
  <c r="AA453" i="5"/>
  <c r="Z453" i="5"/>
  <c r="Y453" i="5"/>
  <c r="X453" i="5"/>
  <c r="W453" i="5"/>
  <c r="U453" i="5"/>
  <c r="T453" i="5"/>
  <c r="S453" i="5"/>
  <c r="R453" i="5"/>
  <c r="Q453" i="5"/>
  <c r="P453" i="5"/>
  <c r="O453" i="5"/>
  <c r="M453" i="5"/>
  <c r="L453" i="5"/>
  <c r="K453" i="5"/>
  <c r="J453" i="5"/>
  <c r="I453" i="5"/>
  <c r="H453" i="5"/>
  <c r="F453" i="5"/>
  <c r="E453" i="5"/>
  <c r="D453" i="5"/>
  <c r="C453" i="5"/>
  <c r="B453" i="5"/>
  <c r="A453" i="5"/>
  <c r="DZ452" i="5"/>
  <c r="DY452" i="5"/>
  <c r="DX452" i="5"/>
  <c r="DW452" i="5"/>
  <c r="DV452" i="5"/>
  <c r="DU452" i="5"/>
  <c r="DS452" i="5"/>
  <c r="DR452" i="5"/>
  <c r="DQ452" i="5"/>
  <c r="DP452" i="5"/>
  <c r="DO452" i="5"/>
  <c r="DN452" i="5"/>
  <c r="DM452" i="5"/>
  <c r="DK452" i="5"/>
  <c r="DJ452" i="5"/>
  <c r="DI452" i="5"/>
  <c r="DH452" i="5"/>
  <c r="DG452" i="5"/>
  <c r="DF452" i="5"/>
  <c r="DD452" i="5"/>
  <c r="DC452" i="5"/>
  <c r="DB452" i="5"/>
  <c r="DA452" i="5"/>
  <c r="CZ452" i="5"/>
  <c r="CY452" i="5"/>
  <c r="CX452" i="5"/>
  <c r="CV452" i="5"/>
  <c r="CU452" i="5"/>
  <c r="CT452" i="5"/>
  <c r="CS452" i="5"/>
  <c r="CR452" i="5"/>
  <c r="CQ452" i="5"/>
  <c r="CP452" i="5"/>
  <c r="CN452" i="5"/>
  <c r="CM452" i="5"/>
  <c r="CL452" i="5"/>
  <c r="CK452" i="5"/>
  <c r="CJ452" i="5"/>
  <c r="CI452" i="5"/>
  <c r="CG452" i="5"/>
  <c r="CF452" i="5"/>
  <c r="CE452" i="5"/>
  <c r="CD452" i="5"/>
  <c r="CC452" i="5"/>
  <c r="CB452" i="5"/>
  <c r="CA452" i="5"/>
  <c r="BY452" i="5"/>
  <c r="BX452" i="5"/>
  <c r="BW452" i="5"/>
  <c r="BV452" i="5"/>
  <c r="BU452" i="5"/>
  <c r="BT452" i="5"/>
  <c r="BS452" i="5"/>
  <c r="BQ452" i="5"/>
  <c r="BP452" i="5"/>
  <c r="BO452" i="5"/>
  <c r="BN452" i="5"/>
  <c r="BM452" i="5"/>
  <c r="BL452" i="5"/>
  <c r="BK452" i="5"/>
  <c r="BI452" i="5"/>
  <c r="BH452" i="5"/>
  <c r="BG452" i="5"/>
  <c r="BF452" i="5"/>
  <c r="BE452" i="5"/>
  <c r="BD452" i="5"/>
  <c r="BC452" i="5"/>
  <c r="BA452" i="5"/>
  <c r="AZ452" i="5"/>
  <c r="AY452" i="5"/>
  <c r="AX452" i="5"/>
  <c r="AW452" i="5"/>
  <c r="AV452" i="5"/>
  <c r="AU452" i="5"/>
  <c r="AS452" i="5"/>
  <c r="AR452" i="5"/>
  <c r="AQ452" i="5"/>
  <c r="AP452" i="5"/>
  <c r="AO452" i="5"/>
  <c r="AN452" i="5"/>
  <c r="AM452" i="5"/>
  <c r="AK452" i="5"/>
  <c r="AJ452" i="5"/>
  <c r="AI452" i="5"/>
  <c r="AH452" i="5"/>
  <c r="AG452" i="5"/>
  <c r="AF452" i="5"/>
  <c r="AE452" i="5"/>
  <c r="AC452" i="5"/>
  <c r="AB452" i="5"/>
  <c r="AA452" i="5"/>
  <c r="Z452" i="5"/>
  <c r="Y452" i="5"/>
  <c r="X452" i="5"/>
  <c r="W452" i="5"/>
  <c r="U452" i="5"/>
  <c r="T452" i="5"/>
  <c r="S452" i="5"/>
  <c r="R452" i="5"/>
  <c r="Q452" i="5"/>
  <c r="P452" i="5"/>
  <c r="O452" i="5"/>
  <c r="M452" i="5"/>
  <c r="L452" i="5"/>
  <c r="K452" i="5"/>
  <c r="J452" i="5"/>
  <c r="I452" i="5"/>
  <c r="H452" i="5"/>
  <c r="F452" i="5"/>
  <c r="E452" i="5"/>
  <c r="D452" i="5"/>
  <c r="C452" i="5"/>
  <c r="B452" i="5"/>
  <c r="A452" i="5"/>
  <c r="DZ451" i="5"/>
  <c r="DY451" i="5"/>
  <c r="DX451" i="5"/>
  <c r="DW451" i="5"/>
  <c r="DV451" i="5"/>
  <c r="DU451" i="5"/>
  <c r="DS451" i="5"/>
  <c r="EB451" i="5" s="1"/>
  <c r="DR451" i="5"/>
  <c r="DQ451" i="5"/>
  <c r="DP451" i="5"/>
  <c r="EA451" i="5" s="1"/>
  <c r="DO451" i="5"/>
  <c r="DN451" i="5"/>
  <c r="DM451" i="5"/>
  <c r="DK451" i="5"/>
  <c r="DJ451" i="5"/>
  <c r="DI451" i="5"/>
  <c r="DH451" i="5"/>
  <c r="DG451" i="5"/>
  <c r="DF451" i="5"/>
  <c r="DD451" i="5"/>
  <c r="DC451" i="5"/>
  <c r="DB451" i="5"/>
  <c r="DA451" i="5"/>
  <c r="CZ451" i="5"/>
  <c r="CY451" i="5"/>
  <c r="CX451" i="5"/>
  <c r="CV451" i="5"/>
  <c r="CU451" i="5"/>
  <c r="CT451" i="5"/>
  <c r="CS451" i="5"/>
  <c r="CR451" i="5"/>
  <c r="CQ451" i="5"/>
  <c r="CP451" i="5"/>
  <c r="CN451" i="5"/>
  <c r="CM451" i="5"/>
  <c r="CL451" i="5"/>
  <c r="CK451" i="5"/>
  <c r="CJ451" i="5"/>
  <c r="CI451" i="5"/>
  <c r="CG451" i="5"/>
  <c r="CF451" i="5"/>
  <c r="CE451" i="5"/>
  <c r="CD451" i="5"/>
  <c r="CC451" i="5"/>
  <c r="CB451" i="5"/>
  <c r="CA451" i="5"/>
  <c r="BY451" i="5"/>
  <c r="BX451" i="5"/>
  <c r="BW451" i="5"/>
  <c r="BV451" i="5"/>
  <c r="BU451" i="5"/>
  <c r="BT451" i="5"/>
  <c r="BS451" i="5"/>
  <c r="BQ451" i="5"/>
  <c r="BP451" i="5"/>
  <c r="BO451" i="5"/>
  <c r="BN451" i="5"/>
  <c r="BM451" i="5"/>
  <c r="BL451" i="5"/>
  <c r="BK451" i="5"/>
  <c r="BI451" i="5"/>
  <c r="BH451" i="5"/>
  <c r="BG451" i="5"/>
  <c r="BF451" i="5"/>
  <c r="BE451" i="5"/>
  <c r="BD451" i="5"/>
  <c r="BC451" i="5"/>
  <c r="BA451" i="5"/>
  <c r="AZ451" i="5"/>
  <c r="AY451" i="5"/>
  <c r="AX451" i="5"/>
  <c r="AW451" i="5"/>
  <c r="AV451" i="5"/>
  <c r="AU451" i="5"/>
  <c r="AS451" i="5"/>
  <c r="AR451" i="5"/>
  <c r="AQ451" i="5"/>
  <c r="AP451" i="5"/>
  <c r="AO451" i="5"/>
  <c r="AN451" i="5"/>
  <c r="AM451" i="5"/>
  <c r="AK451" i="5"/>
  <c r="AJ451" i="5"/>
  <c r="AI451" i="5"/>
  <c r="AH451" i="5"/>
  <c r="AG451" i="5"/>
  <c r="AF451" i="5"/>
  <c r="AE451" i="5"/>
  <c r="AC451" i="5"/>
  <c r="AB451" i="5"/>
  <c r="AA451" i="5"/>
  <c r="Z451" i="5"/>
  <c r="Y451" i="5"/>
  <c r="X451" i="5"/>
  <c r="W451" i="5"/>
  <c r="U451" i="5"/>
  <c r="T451" i="5"/>
  <c r="S451" i="5"/>
  <c r="R451" i="5"/>
  <c r="Q451" i="5"/>
  <c r="P451" i="5"/>
  <c r="O451" i="5"/>
  <c r="M451" i="5"/>
  <c r="L451" i="5"/>
  <c r="K451" i="5"/>
  <c r="J451" i="5"/>
  <c r="I451" i="5"/>
  <c r="H451" i="5"/>
  <c r="F451" i="5"/>
  <c r="E451" i="5"/>
  <c r="D451" i="5"/>
  <c r="C451" i="5"/>
  <c r="B451" i="5"/>
  <c r="A451" i="5"/>
  <c r="DZ450" i="5"/>
  <c r="DY450" i="5"/>
  <c r="DX450" i="5"/>
  <c r="DW450" i="5"/>
  <c r="DV450" i="5"/>
  <c r="DU450" i="5"/>
  <c r="DS450" i="5"/>
  <c r="DR450" i="5"/>
  <c r="DQ450" i="5"/>
  <c r="DP450" i="5"/>
  <c r="DO450" i="5"/>
  <c r="DN450" i="5"/>
  <c r="DM450" i="5"/>
  <c r="DK450" i="5"/>
  <c r="DJ450" i="5"/>
  <c r="DI450" i="5"/>
  <c r="DH450" i="5"/>
  <c r="DG450" i="5"/>
  <c r="DF450" i="5"/>
  <c r="DD450" i="5"/>
  <c r="DC450" i="5"/>
  <c r="DB450" i="5"/>
  <c r="DA450" i="5"/>
  <c r="CZ450" i="5"/>
  <c r="CY450" i="5"/>
  <c r="CX450" i="5"/>
  <c r="CV450" i="5"/>
  <c r="CU450" i="5"/>
  <c r="CT450" i="5"/>
  <c r="CS450" i="5"/>
  <c r="CR450" i="5"/>
  <c r="CQ450" i="5"/>
  <c r="CP450" i="5"/>
  <c r="CN450" i="5"/>
  <c r="CM450" i="5"/>
  <c r="CL450" i="5"/>
  <c r="CK450" i="5"/>
  <c r="CJ450" i="5"/>
  <c r="CI450" i="5"/>
  <c r="CG450" i="5"/>
  <c r="CF450" i="5"/>
  <c r="CE450" i="5"/>
  <c r="CD450" i="5"/>
  <c r="CC450" i="5"/>
  <c r="CB450" i="5"/>
  <c r="CA450" i="5"/>
  <c r="BY450" i="5"/>
  <c r="BX450" i="5"/>
  <c r="BW450" i="5"/>
  <c r="BV450" i="5"/>
  <c r="BU450" i="5"/>
  <c r="BT450" i="5"/>
  <c r="BS450" i="5"/>
  <c r="BQ450" i="5"/>
  <c r="BP450" i="5"/>
  <c r="BO450" i="5"/>
  <c r="BN450" i="5"/>
  <c r="BM450" i="5"/>
  <c r="BL450" i="5"/>
  <c r="BK450" i="5"/>
  <c r="BI450" i="5"/>
  <c r="BH450" i="5"/>
  <c r="BG450" i="5"/>
  <c r="BF450" i="5"/>
  <c r="BE450" i="5"/>
  <c r="BD450" i="5"/>
  <c r="BC450" i="5"/>
  <c r="BA450" i="5"/>
  <c r="AZ450" i="5"/>
  <c r="AY450" i="5"/>
  <c r="AX450" i="5"/>
  <c r="AW450" i="5"/>
  <c r="AV450" i="5"/>
  <c r="AU450" i="5"/>
  <c r="AS450" i="5"/>
  <c r="AR450" i="5"/>
  <c r="AQ450" i="5"/>
  <c r="AP450" i="5"/>
  <c r="AO450" i="5"/>
  <c r="AN450" i="5"/>
  <c r="AM450" i="5"/>
  <c r="AK450" i="5"/>
  <c r="AJ450" i="5"/>
  <c r="AI450" i="5"/>
  <c r="AH450" i="5"/>
  <c r="AG450" i="5"/>
  <c r="AF450" i="5"/>
  <c r="AE450" i="5"/>
  <c r="AC450" i="5"/>
  <c r="AB450" i="5"/>
  <c r="AA450" i="5"/>
  <c r="Z450" i="5"/>
  <c r="Y450" i="5"/>
  <c r="X450" i="5"/>
  <c r="W450" i="5"/>
  <c r="U450" i="5"/>
  <c r="T450" i="5"/>
  <c r="S450" i="5"/>
  <c r="R450" i="5"/>
  <c r="Q450" i="5"/>
  <c r="P450" i="5"/>
  <c r="O450" i="5"/>
  <c r="M450" i="5"/>
  <c r="L450" i="5"/>
  <c r="K450" i="5"/>
  <c r="J450" i="5"/>
  <c r="I450" i="5"/>
  <c r="H450" i="5"/>
  <c r="F450" i="5"/>
  <c r="E450" i="5"/>
  <c r="D450" i="5"/>
  <c r="C450" i="5"/>
  <c r="B450" i="5"/>
  <c r="A450" i="5"/>
  <c r="DZ449" i="5"/>
  <c r="DY449" i="5"/>
  <c r="DX449" i="5"/>
  <c r="DW449" i="5"/>
  <c r="DV449" i="5"/>
  <c r="DU449" i="5"/>
  <c r="DS449" i="5"/>
  <c r="EB449" i="5" s="1"/>
  <c r="DR449" i="5"/>
  <c r="DQ449" i="5"/>
  <c r="DP449" i="5"/>
  <c r="DO449" i="5"/>
  <c r="DN449" i="5"/>
  <c r="DM449" i="5"/>
  <c r="DK449" i="5"/>
  <c r="DJ449" i="5"/>
  <c r="DI449" i="5"/>
  <c r="DH449" i="5"/>
  <c r="DG449" i="5"/>
  <c r="DF449" i="5"/>
  <c r="DD449" i="5"/>
  <c r="DC449" i="5"/>
  <c r="DB449" i="5"/>
  <c r="DA449" i="5"/>
  <c r="CZ449" i="5"/>
  <c r="CY449" i="5"/>
  <c r="CX449" i="5"/>
  <c r="CV449" i="5"/>
  <c r="CU449" i="5"/>
  <c r="CT449" i="5"/>
  <c r="CS449" i="5"/>
  <c r="CR449" i="5"/>
  <c r="CQ449" i="5"/>
  <c r="CP449" i="5"/>
  <c r="CN449" i="5"/>
  <c r="CM449" i="5"/>
  <c r="CL449" i="5"/>
  <c r="CK449" i="5"/>
  <c r="CJ449" i="5"/>
  <c r="CI449" i="5"/>
  <c r="CG449" i="5"/>
  <c r="CF449" i="5"/>
  <c r="CE449" i="5"/>
  <c r="CD449" i="5"/>
  <c r="CC449" i="5"/>
  <c r="CB449" i="5"/>
  <c r="CA449" i="5"/>
  <c r="BY449" i="5"/>
  <c r="BX449" i="5"/>
  <c r="BW449" i="5"/>
  <c r="BV449" i="5"/>
  <c r="BU449" i="5"/>
  <c r="BT449" i="5"/>
  <c r="BS449" i="5"/>
  <c r="BQ449" i="5"/>
  <c r="BP449" i="5"/>
  <c r="BO449" i="5"/>
  <c r="BN449" i="5"/>
  <c r="BM449" i="5"/>
  <c r="BL449" i="5"/>
  <c r="BK449" i="5"/>
  <c r="BI449" i="5"/>
  <c r="BH449" i="5"/>
  <c r="BG449" i="5"/>
  <c r="BF449" i="5"/>
  <c r="BE449" i="5"/>
  <c r="BD449" i="5"/>
  <c r="BC449" i="5"/>
  <c r="BA449" i="5"/>
  <c r="AZ449" i="5"/>
  <c r="AY449" i="5"/>
  <c r="AX449" i="5"/>
  <c r="AW449" i="5"/>
  <c r="AV449" i="5"/>
  <c r="AU449" i="5"/>
  <c r="AS449" i="5"/>
  <c r="AR449" i="5"/>
  <c r="AQ449" i="5"/>
  <c r="AP449" i="5"/>
  <c r="AO449" i="5"/>
  <c r="AN449" i="5"/>
  <c r="AM449" i="5"/>
  <c r="AK449" i="5"/>
  <c r="AJ449" i="5"/>
  <c r="AI449" i="5"/>
  <c r="AH449" i="5"/>
  <c r="AG449" i="5"/>
  <c r="AF449" i="5"/>
  <c r="AE449" i="5"/>
  <c r="AC449" i="5"/>
  <c r="AB449" i="5"/>
  <c r="AA449" i="5"/>
  <c r="Z449" i="5"/>
  <c r="Y449" i="5"/>
  <c r="X449" i="5"/>
  <c r="W449" i="5"/>
  <c r="U449" i="5"/>
  <c r="T449" i="5"/>
  <c r="S449" i="5"/>
  <c r="R449" i="5"/>
  <c r="Q449" i="5"/>
  <c r="P449" i="5"/>
  <c r="O449" i="5"/>
  <c r="M449" i="5"/>
  <c r="L449" i="5"/>
  <c r="K449" i="5"/>
  <c r="J449" i="5"/>
  <c r="I449" i="5"/>
  <c r="H449" i="5"/>
  <c r="F449" i="5"/>
  <c r="E449" i="5"/>
  <c r="D449" i="5"/>
  <c r="C449" i="5"/>
  <c r="B449" i="5"/>
  <c r="A449" i="5"/>
  <c r="DZ448" i="5"/>
  <c r="DY448" i="5"/>
  <c r="DX448" i="5"/>
  <c r="DW448" i="5"/>
  <c r="DV448" i="5"/>
  <c r="DU448" i="5"/>
  <c r="DS448" i="5"/>
  <c r="DR448" i="5"/>
  <c r="DQ448" i="5"/>
  <c r="DP448" i="5"/>
  <c r="DO448" i="5"/>
  <c r="DN448" i="5"/>
  <c r="DM448" i="5"/>
  <c r="DK448" i="5"/>
  <c r="DJ448" i="5"/>
  <c r="DI448" i="5"/>
  <c r="DH448" i="5"/>
  <c r="DG448" i="5"/>
  <c r="DF448" i="5"/>
  <c r="DD448" i="5"/>
  <c r="DC448" i="5"/>
  <c r="DB448" i="5"/>
  <c r="DA448" i="5"/>
  <c r="CZ448" i="5"/>
  <c r="CY448" i="5"/>
  <c r="CX448" i="5"/>
  <c r="CV448" i="5"/>
  <c r="CU448" i="5"/>
  <c r="CT448" i="5"/>
  <c r="CS448" i="5"/>
  <c r="CR448" i="5"/>
  <c r="CQ448" i="5"/>
  <c r="CP448" i="5"/>
  <c r="CN448" i="5"/>
  <c r="CM448" i="5"/>
  <c r="CL448" i="5"/>
  <c r="CK448" i="5"/>
  <c r="CJ448" i="5"/>
  <c r="CI448" i="5"/>
  <c r="CG448" i="5"/>
  <c r="CF448" i="5"/>
  <c r="CE448" i="5"/>
  <c r="CD448" i="5"/>
  <c r="CC448" i="5"/>
  <c r="CB448" i="5"/>
  <c r="CA448" i="5"/>
  <c r="BY448" i="5"/>
  <c r="BX448" i="5"/>
  <c r="BW448" i="5"/>
  <c r="BV448" i="5"/>
  <c r="BU448" i="5"/>
  <c r="BT448" i="5"/>
  <c r="BS448" i="5"/>
  <c r="BQ448" i="5"/>
  <c r="BP448" i="5"/>
  <c r="BO448" i="5"/>
  <c r="BN448" i="5"/>
  <c r="BM448" i="5"/>
  <c r="BL448" i="5"/>
  <c r="BK448" i="5"/>
  <c r="BI448" i="5"/>
  <c r="BH448" i="5"/>
  <c r="BG448" i="5"/>
  <c r="BF448" i="5"/>
  <c r="BE448" i="5"/>
  <c r="BD448" i="5"/>
  <c r="BC448" i="5"/>
  <c r="BA448" i="5"/>
  <c r="AZ448" i="5"/>
  <c r="AY448" i="5"/>
  <c r="AX448" i="5"/>
  <c r="AW448" i="5"/>
  <c r="AV448" i="5"/>
  <c r="AU448" i="5"/>
  <c r="AS448" i="5"/>
  <c r="AR448" i="5"/>
  <c r="AQ448" i="5"/>
  <c r="AP448" i="5"/>
  <c r="AO448" i="5"/>
  <c r="AN448" i="5"/>
  <c r="AM448" i="5"/>
  <c r="AK448" i="5"/>
  <c r="AJ448" i="5"/>
  <c r="AI448" i="5"/>
  <c r="AH448" i="5"/>
  <c r="AG448" i="5"/>
  <c r="AF448" i="5"/>
  <c r="AE448" i="5"/>
  <c r="AC448" i="5"/>
  <c r="AB448" i="5"/>
  <c r="AA448" i="5"/>
  <c r="Z448" i="5"/>
  <c r="Y448" i="5"/>
  <c r="X448" i="5"/>
  <c r="W448" i="5"/>
  <c r="U448" i="5"/>
  <c r="T448" i="5"/>
  <c r="S448" i="5"/>
  <c r="R448" i="5"/>
  <c r="Q448" i="5"/>
  <c r="P448" i="5"/>
  <c r="O448" i="5"/>
  <c r="M448" i="5"/>
  <c r="L448" i="5"/>
  <c r="K448" i="5"/>
  <c r="J448" i="5"/>
  <c r="I448" i="5"/>
  <c r="H448" i="5"/>
  <c r="F448" i="5"/>
  <c r="E448" i="5"/>
  <c r="D448" i="5"/>
  <c r="C448" i="5"/>
  <c r="B448" i="5"/>
  <c r="A448" i="5"/>
  <c r="DZ447" i="5"/>
  <c r="DY447" i="5"/>
  <c r="DX447" i="5"/>
  <c r="DW447" i="5"/>
  <c r="DV447" i="5"/>
  <c r="DU447" i="5"/>
  <c r="DS447" i="5"/>
  <c r="EB447" i="5" s="1"/>
  <c r="DR447" i="5"/>
  <c r="DQ447" i="5"/>
  <c r="DP447" i="5"/>
  <c r="DO447" i="5"/>
  <c r="DN447" i="5"/>
  <c r="DM447" i="5"/>
  <c r="DK447" i="5"/>
  <c r="DJ447" i="5"/>
  <c r="DI447" i="5"/>
  <c r="DH447" i="5"/>
  <c r="DG447" i="5"/>
  <c r="DF447" i="5"/>
  <c r="DD447" i="5"/>
  <c r="DC447" i="5"/>
  <c r="DB447" i="5"/>
  <c r="DA447" i="5"/>
  <c r="CZ447" i="5"/>
  <c r="CY447" i="5"/>
  <c r="CX447" i="5"/>
  <c r="CV447" i="5"/>
  <c r="CU447" i="5"/>
  <c r="CT447" i="5"/>
  <c r="CS447" i="5"/>
  <c r="CR447" i="5"/>
  <c r="CQ447" i="5"/>
  <c r="CP447" i="5"/>
  <c r="CN447" i="5"/>
  <c r="CM447" i="5"/>
  <c r="CL447" i="5"/>
  <c r="CK447" i="5"/>
  <c r="CJ447" i="5"/>
  <c r="CI447" i="5"/>
  <c r="CG447" i="5"/>
  <c r="CF447" i="5"/>
  <c r="CE447" i="5"/>
  <c r="CD447" i="5"/>
  <c r="CC447" i="5"/>
  <c r="CB447" i="5"/>
  <c r="CA447" i="5"/>
  <c r="BY447" i="5"/>
  <c r="BX447" i="5"/>
  <c r="BW447" i="5"/>
  <c r="BV447" i="5"/>
  <c r="BU447" i="5"/>
  <c r="BT447" i="5"/>
  <c r="BS447" i="5"/>
  <c r="BQ447" i="5"/>
  <c r="BP447" i="5"/>
  <c r="BO447" i="5"/>
  <c r="BN447" i="5"/>
  <c r="BM447" i="5"/>
  <c r="BL447" i="5"/>
  <c r="BK447" i="5"/>
  <c r="BI447" i="5"/>
  <c r="BH447" i="5"/>
  <c r="BG447" i="5"/>
  <c r="BF447" i="5"/>
  <c r="BE447" i="5"/>
  <c r="BD447" i="5"/>
  <c r="BC447" i="5"/>
  <c r="BA447" i="5"/>
  <c r="AZ447" i="5"/>
  <c r="AY447" i="5"/>
  <c r="AX447" i="5"/>
  <c r="AW447" i="5"/>
  <c r="AV447" i="5"/>
  <c r="AU447" i="5"/>
  <c r="AS447" i="5"/>
  <c r="AR447" i="5"/>
  <c r="AQ447" i="5"/>
  <c r="AP447" i="5"/>
  <c r="AO447" i="5"/>
  <c r="AN447" i="5"/>
  <c r="AM447" i="5"/>
  <c r="AK447" i="5"/>
  <c r="AJ447" i="5"/>
  <c r="AI447" i="5"/>
  <c r="AH447" i="5"/>
  <c r="AG447" i="5"/>
  <c r="AF447" i="5"/>
  <c r="AE447" i="5"/>
  <c r="AC447" i="5"/>
  <c r="AB447" i="5"/>
  <c r="AA447" i="5"/>
  <c r="Z447" i="5"/>
  <c r="Y447" i="5"/>
  <c r="X447" i="5"/>
  <c r="W447" i="5"/>
  <c r="U447" i="5"/>
  <c r="T447" i="5"/>
  <c r="S447" i="5"/>
  <c r="R447" i="5"/>
  <c r="Q447" i="5"/>
  <c r="P447" i="5"/>
  <c r="O447" i="5"/>
  <c r="M447" i="5"/>
  <c r="L447" i="5"/>
  <c r="K447" i="5"/>
  <c r="J447" i="5"/>
  <c r="I447" i="5"/>
  <c r="H447" i="5"/>
  <c r="F447" i="5"/>
  <c r="E447" i="5"/>
  <c r="D447" i="5"/>
  <c r="C447" i="5"/>
  <c r="B447" i="5"/>
  <c r="A447" i="5"/>
  <c r="DZ446" i="5"/>
  <c r="DY446" i="5"/>
  <c r="DX446" i="5"/>
  <c r="DW446" i="5"/>
  <c r="DV446" i="5"/>
  <c r="DU446" i="5"/>
  <c r="DS446" i="5"/>
  <c r="DR446" i="5"/>
  <c r="DQ446" i="5"/>
  <c r="DP446" i="5"/>
  <c r="DO446" i="5"/>
  <c r="DN446" i="5"/>
  <c r="DM446" i="5"/>
  <c r="DK446" i="5"/>
  <c r="DJ446" i="5"/>
  <c r="DI446" i="5"/>
  <c r="DH446" i="5"/>
  <c r="DG446" i="5"/>
  <c r="DF446" i="5"/>
  <c r="DD446" i="5"/>
  <c r="DC446" i="5"/>
  <c r="DB446" i="5"/>
  <c r="DA446" i="5"/>
  <c r="CZ446" i="5"/>
  <c r="CY446" i="5"/>
  <c r="CX446" i="5"/>
  <c r="CV446" i="5"/>
  <c r="CU446" i="5"/>
  <c r="CT446" i="5"/>
  <c r="CS446" i="5"/>
  <c r="CR446" i="5"/>
  <c r="CQ446" i="5"/>
  <c r="CP446" i="5"/>
  <c r="CN446" i="5"/>
  <c r="CM446" i="5"/>
  <c r="CL446" i="5"/>
  <c r="CK446" i="5"/>
  <c r="CJ446" i="5"/>
  <c r="CI446" i="5"/>
  <c r="CG446" i="5"/>
  <c r="CF446" i="5"/>
  <c r="CE446" i="5"/>
  <c r="CD446" i="5"/>
  <c r="CC446" i="5"/>
  <c r="CB446" i="5"/>
  <c r="CA446" i="5"/>
  <c r="BY446" i="5"/>
  <c r="BX446" i="5"/>
  <c r="BW446" i="5"/>
  <c r="BV446" i="5"/>
  <c r="BU446" i="5"/>
  <c r="BT446" i="5"/>
  <c r="BS446" i="5"/>
  <c r="BQ446" i="5"/>
  <c r="BP446" i="5"/>
  <c r="BO446" i="5"/>
  <c r="BN446" i="5"/>
  <c r="BM446" i="5"/>
  <c r="BL446" i="5"/>
  <c r="BK446" i="5"/>
  <c r="BI446" i="5"/>
  <c r="BH446" i="5"/>
  <c r="BG446" i="5"/>
  <c r="BF446" i="5"/>
  <c r="BE446" i="5"/>
  <c r="BD446" i="5"/>
  <c r="BC446" i="5"/>
  <c r="BA446" i="5"/>
  <c r="AZ446" i="5"/>
  <c r="AY446" i="5"/>
  <c r="AX446" i="5"/>
  <c r="AW446" i="5"/>
  <c r="AV446" i="5"/>
  <c r="AU446" i="5"/>
  <c r="AS446" i="5"/>
  <c r="AR446" i="5"/>
  <c r="AQ446" i="5"/>
  <c r="AP446" i="5"/>
  <c r="AO446" i="5"/>
  <c r="AN446" i="5"/>
  <c r="AM446" i="5"/>
  <c r="AK446" i="5"/>
  <c r="AJ446" i="5"/>
  <c r="AI446" i="5"/>
  <c r="AH446" i="5"/>
  <c r="AG446" i="5"/>
  <c r="AF446" i="5"/>
  <c r="AE446" i="5"/>
  <c r="AC446" i="5"/>
  <c r="AB446" i="5"/>
  <c r="AA446" i="5"/>
  <c r="Z446" i="5"/>
  <c r="Y446" i="5"/>
  <c r="X446" i="5"/>
  <c r="W446" i="5"/>
  <c r="U446" i="5"/>
  <c r="T446" i="5"/>
  <c r="S446" i="5"/>
  <c r="R446" i="5"/>
  <c r="Q446" i="5"/>
  <c r="P446" i="5"/>
  <c r="O446" i="5"/>
  <c r="M446" i="5"/>
  <c r="L446" i="5"/>
  <c r="K446" i="5"/>
  <c r="J446" i="5"/>
  <c r="I446" i="5"/>
  <c r="H446" i="5"/>
  <c r="F446" i="5"/>
  <c r="E446" i="5"/>
  <c r="D446" i="5"/>
  <c r="C446" i="5"/>
  <c r="B446" i="5"/>
  <c r="A446" i="5"/>
  <c r="DZ445" i="5"/>
  <c r="DY445" i="5"/>
  <c r="DX445" i="5"/>
  <c r="DW445" i="5"/>
  <c r="DV445" i="5"/>
  <c r="DU445" i="5"/>
  <c r="DS445" i="5"/>
  <c r="EB445" i="5" s="1"/>
  <c r="DR445" i="5"/>
  <c r="DQ445" i="5"/>
  <c r="DP445" i="5"/>
  <c r="EA445" i="5" s="1"/>
  <c r="DO445" i="5"/>
  <c r="DN445" i="5"/>
  <c r="DM445" i="5"/>
  <c r="DK445" i="5"/>
  <c r="DJ445" i="5"/>
  <c r="DI445" i="5"/>
  <c r="DH445" i="5"/>
  <c r="DG445" i="5"/>
  <c r="DF445" i="5"/>
  <c r="DD445" i="5"/>
  <c r="DC445" i="5"/>
  <c r="DB445" i="5"/>
  <c r="DA445" i="5"/>
  <c r="CZ445" i="5"/>
  <c r="CY445" i="5"/>
  <c r="CX445" i="5"/>
  <c r="CV445" i="5"/>
  <c r="CU445" i="5"/>
  <c r="CT445" i="5"/>
  <c r="CS445" i="5"/>
  <c r="CR445" i="5"/>
  <c r="CQ445" i="5"/>
  <c r="CP445" i="5"/>
  <c r="CN445" i="5"/>
  <c r="CM445" i="5"/>
  <c r="CL445" i="5"/>
  <c r="CK445" i="5"/>
  <c r="CJ445" i="5"/>
  <c r="CI445" i="5"/>
  <c r="CG445" i="5"/>
  <c r="CF445" i="5"/>
  <c r="CE445" i="5"/>
  <c r="CD445" i="5"/>
  <c r="CC445" i="5"/>
  <c r="CB445" i="5"/>
  <c r="CA445" i="5"/>
  <c r="BY445" i="5"/>
  <c r="BX445" i="5"/>
  <c r="BW445" i="5"/>
  <c r="BV445" i="5"/>
  <c r="BU445" i="5"/>
  <c r="BT445" i="5"/>
  <c r="BS445" i="5"/>
  <c r="BQ445" i="5"/>
  <c r="BP445" i="5"/>
  <c r="BO445" i="5"/>
  <c r="BN445" i="5"/>
  <c r="BM445" i="5"/>
  <c r="BL445" i="5"/>
  <c r="BK445" i="5"/>
  <c r="BI445" i="5"/>
  <c r="BH445" i="5"/>
  <c r="BG445" i="5"/>
  <c r="BF445" i="5"/>
  <c r="BE445" i="5"/>
  <c r="BD445" i="5"/>
  <c r="BC445" i="5"/>
  <c r="BA445" i="5"/>
  <c r="AZ445" i="5"/>
  <c r="AY445" i="5"/>
  <c r="AX445" i="5"/>
  <c r="AW445" i="5"/>
  <c r="AV445" i="5"/>
  <c r="AU445" i="5"/>
  <c r="AS445" i="5"/>
  <c r="AR445" i="5"/>
  <c r="AQ445" i="5"/>
  <c r="AP445" i="5"/>
  <c r="AO445" i="5"/>
  <c r="AN445" i="5"/>
  <c r="AM445" i="5"/>
  <c r="AK445" i="5"/>
  <c r="AJ445" i="5"/>
  <c r="AI445" i="5"/>
  <c r="AH445" i="5"/>
  <c r="AG445" i="5"/>
  <c r="AF445" i="5"/>
  <c r="AE445" i="5"/>
  <c r="AC445" i="5"/>
  <c r="AB445" i="5"/>
  <c r="AA445" i="5"/>
  <c r="Z445" i="5"/>
  <c r="Y445" i="5"/>
  <c r="X445" i="5"/>
  <c r="W445" i="5"/>
  <c r="U445" i="5"/>
  <c r="T445" i="5"/>
  <c r="S445" i="5"/>
  <c r="R445" i="5"/>
  <c r="Q445" i="5"/>
  <c r="P445" i="5"/>
  <c r="O445" i="5"/>
  <c r="M445" i="5"/>
  <c r="L445" i="5"/>
  <c r="K445" i="5"/>
  <c r="J445" i="5"/>
  <c r="I445" i="5"/>
  <c r="H445" i="5"/>
  <c r="F445" i="5"/>
  <c r="E445" i="5"/>
  <c r="D445" i="5"/>
  <c r="C445" i="5"/>
  <c r="B445" i="5"/>
  <c r="A445" i="5"/>
  <c r="DZ444" i="5"/>
  <c r="DY444" i="5"/>
  <c r="DX444" i="5"/>
  <c r="DW444" i="5"/>
  <c r="DV444" i="5"/>
  <c r="DU444" i="5"/>
  <c r="DS444" i="5"/>
  <c r="DR444" i="5"/>
  <c r="DQ444" i="5"/>
  <c r="DP444" i="5"/>
  <c r="DO444" i="5"/>
  <c r="DN444" i="5"/>
  <c r="DM444" i="5"/>
  <c r="DK444" i="5"/>
  <c r="DJ444" i="5"/>
  <c r="DI444" i="5"/>
  <c r="DH444" i="5"/>
  <c r="DG444" i="5"/>
  <c r="DF444" i="5"/>
  <c r="DD444" i="5"/>
  <c r="DC444" i="5"/>
  <c r="DB444" i="5"/>
  <c r="DA444" i="5"/>
  <c r="CZ444" i="5"/>
  <c r="CY444" i="5"/>
  <c r="CX444" i="5"/>
  <c r="CV444" i="5"/>
  <c r="CU444" i="5"/>
  <c r="CT444" i="5"/>
  <c r="CS444" i="5"/>
  <c r="CR444" i="5"/>
  <c r="CQ444" i="5"/>
  <c r="CP444" i="5"/>
  <c r="CN444" i="5"/>
  <c r="CM444" i="5"/>
  <c r="CL444" i="5"/>
  <c r="CK444" i="5"/>
  <c r="CJ444" i="5"/>
  <c r="CI444" i="5"/>
  <c r="CG444" i="5"/>
  <c r="CF444" i="5"/>
  <c r="CE444" i="5"/>
  <c r="CD444" i="5"/>
  <c r="CC444" i="5"/>
  <c r="CB444" i="5"/>
  <c r="CA444" i="5"/>
  <c r="BY444" i="5"/>
  <c r="BX444" i="5"/>
  <c r="BW444" i="5"/>
  <c r="BV444" i="5"/>
  <c r="BU444" i="5"/>
  <c r="BT444" i="5"/>
  <c r="BS444" i="5"/>
  <c r="BQ444" i="5"/>
  <c r="BP444" i="5"/>
  <c r="BO444" i="5"/>
  <c r="BN444" i="5"/>
  <c r="BM444" i="5"/>
  <c r="BL444" i="5"/>
  <c r="BK444" i="5"/>
  <c r="BI444" i="5"/>
  <c r="BH444" i="5"/>
  <c r="BG444" i="5"/>
  <c r="BF444" i="5"/>
  <c r="BE444" i="5"/>
  <c r="BD444" i="5"/>
  <c r="BC444" i="5"/>
  <c r="BA444" i="5"/>
  <c r="AZ444" i="5"/>
  <c r="AY444" i="5"/>
  <c r="AX444" i="5"/>
  <c r="AW444" i="5"/>
  <c r="AV444" i="5"/>
  <c r="AU444" i="5"/>
  <c r="AS444" i="5"/>
  <c r="AR444" i="5"/>
  <c r="AQ444" i="5"/>
  <c r="AP444" i="5"/>
  <c r="AO444" i="5"/>
  <c r="AN444" i="5"/>
  <c r="AM444" i="5"/>
  <c r="AK444" i="5"/>
  <c r="AJ444" i="5"/>
  <c r="AI444" i="5"/>
  <c r="AH444" i="5"/>
  <c r="AG444" i="5"/>
  <c r="AF444" i="5"/>
  <c r="AE444" i="5"/>
  <c r="AC444" i="5"/>
  <c r="AB444" i="5"/>
  <c r="AA444" i="5"/>
  <c r="Z444" i="5"/>
  <c r="Y444" i="5"/>
  <c r="X444" i="5"/>
  <c r="W444" i="5"/>
  <c r="U444" i="5"/>
  <c r="T444" i="5"/>
  <c r="S444" i="5"/>
  <c r="R444" i="5"/>
  <c r="Q444" i="5"/>
  <c r="P444" i="5"/>
  <c r="O444" i="5"/>
  <c r="M444" i="5"/>
  <c r="L444" i="5"/>
  <c r="K444" i="5"/>
  <c r="J444" i="5"/>
  <c r="I444" i="5"/>
  <c r="H444" i="5"/>
  <c r="F444" i="5"/>
  <c r="E444" i="5"/>
  <c r="D444" i="5"/>
  <c r="C444" i="5"/>
  <c r="B444" i="5"/>
  <c r="A444" i="5"/>
  <c r="DZ443" i="5"/>
  <c r="DY443" i="5"/>
  <c r="DX443" i="5"/>
  <c r="DW443" i="5"/>
  <c r="DV443" i="5"/>
  <c r="DU443" i="5"/>
  <c r="DS443" i="5"/>
  <c r="EB443" i="5" s="1"/>
  <c r="DR443" i="5"/>
  <c r="DQ443" i="5"/>
  <c r="DP443" i="5"/>
  <c r="EA443" i="5" s="1"/>
  <c r="DO443" i="5"/>
  <c r="DN443" i="5"/>
  <c r="DM443" i="5"/>
  <c r="DK443" i="5"/>
  <c r="DJ443" i="5"/>
  <c r="DI443" i="5"/>
  <c r="DH443" i="5"/>
  <c r="DG443" i="5"/>
  <c r="DF443" i="5"/>
  <c r="DD443" i="5"/>
  <c r="DC443" i="5"/>
  <c r="DB443" i="5"/>
  <c r="DA443" i="5"/>
  <c r="CZ443" i="5"/>
  <c r="CY443" i="5"/>
  <c r="CX443" i="5"/>
  <c r="CV443" i="5"/>
  <c r="CU443" i="5"/>
  <c r="CT443" i="5"/>
  <c r="CS443" i="5"/>
  <c r="CR443" i="5"/>
  <c r="CQ443" i="5"/>
  <c r="CP443" i="5"/>
  <c r="CN443" i="5"/>
  <c r="CM443" i="5"/>
  <c r="CL443" i="5"/>
  <c r="CK443" i="5"/>
  <c r="CJ443" i="5"/>
  <c r="CI443" i="5"/>
  <c r="CG443" i="5"/>
  <c r="CF443" i="5"/>
  <c r="CE443" i="5"/>
  <c r="CD443" i="5"/>
  <c r="CC443" i="5"/>
  <c r="CB443" i="5"/>
  <c r="CA443" i="5"/>
  <c r="BY443" i="5"/>
  <c r="BX443" i="5"/>
  <c r="BW443" i="5"/>
  <c r="BV443" i="5"/>
  <c r="BU443" i="5"/>
  <c r="BT443" i="5"/>
  <c r="BS443" i="5"/>
  <c r="BQ443" i="5"/>
  <c r="BP443" i="5"/>
  <c r="BO443" i="5"/>
  <c r="BN443" i="5"/>
  <c r="BM443" i="5"/>
  <c r="BL443" i="5"/>
  <c r="BK443" i="5"/>
  <c r="BI443" i="5"/>
  <c r="BH443" i="5"/>
  <c r="BG443" i="5"/>
  <c r="BF443" i="5"/>
  <c r="BE443" i="5"/>
  <c r="BD443" i="5"/>
  <c r="BC443" i="5"/>
  <c r="BA443" i="5"/>
  <c r="AZ443" i="5"/>
  <c r="AY443" i="5"/>
  <c r="AX443" i="5"/>
  <c r="AW443" i="5"/>
  <c r="AV443" i="5"/>
  <c r="AU443" i="5"/>
  <c r="AS443" i="5"/>
  <c r="AR443" i="5"/>
  <c r="AQ443" i="5"/>
  <c r="AP443" i="5"/>
  <c r="AO443" i="5"/>
  <c r="AN443" i="5"/>
  <c r="AM443" i="5"/>
  <c r="AK443" i="5"/>
  <c r="AJ443" i="5"/>
  <c r="AI443" i="5"/>
  <c r="AH443" i="5"/>
  <c r="AG443" i="5"/>
  <c r="AF443" i="5"/>
  <c r="AE443" i="5"/>
  <c r="AC443" i="5"/>
  <c r="AB443" i="5"/>
  <c r="AA443" i="5"/>
  <c r="Z443" i="5"/>
  <c r="Y443" i="5"/>
  <c r="X443" i="5"/>
  <c r="W443" i="5"/>
  <c r="U443" i="5"/>
  <c r="T443" i="5"/>
  <c r="S443" i="5"/>
  <c r="R443" i="5"/>
  <c r="Q443" i="5"/>
  <c r="P443" i="5"/>
  <c r="O443" i="5"/>
  <c r="M443" i="5"/>
  <c r="L443" i="5"/>
  <c r="K443" i="5"/>
  <c r="J443" i="5"/>
  <c r="I443" i="5"/>
  <c r="H443" i="5"/>
  <c r="F443" i="5"/>
  <c r="E443" i="5"/>
  <c r="D443" i="5"/>
  <c r="C443" i="5"/>
  <c r="B443" i="5"/>
  <c r="A443" i="5"/>
  <c r="DZ442" i="5"/>
  <c r="DY442" i="5"/>
  <c r="DX442" i="5"/>
  <c r="DW442" i="5"/>
  <c r="DV442" i="5"/>
  <c r="DU442" i="5"/>
  <c r="DS442" i="5"/>
  <c r="DR442" i="5"/>
  <c r="DQ442" i="5"/>
  <c r="DP442" i="5"/>
  <c r="DO442" i="5"/>
  <c r="DN442" i="5"/>
  <c r="DM442" i="5"/>
  <c r="DK442" i="5"/>
  <c r="DJ442" i="5"/>
  <c r="DI442" i="5"/>
  <c r="DH442" i="5"/>
  <c r="DG442" i="5"/>
  <c r="DF442" i="5"/>
  <c r="DD442" i="5"/>
  <c r="DC442" i="5"/>
  <c r="DB442" i="5"/>
  <c r="DA442" i="5"/>
  <c r="CZ442" i="5"/>
  <c r="CY442" i="5"/>
  <c r="CX442" i="5"/>
  <c r="CV442" i="5"/>
  <c r="CU442" i="5"/>
  <c r="CT442" i="5"/>
  <c r="CS442" i="5"/>
  <c r="CR442" i="5"/>
  <c r="CQ442" i="5"/>
  <c r="CP442" i="5"/>
  <c r="CN442" i="5"/>
  <c r="CM442" i="5"/>
  <c r="CL442" i="5"/>
  <c r="CK442" i="5"/>
  <c r="CJ442" i="5"/>
  <c r="CI442" i="5"/>
  <c r="CG442" i="5"/>
  <c r="CF442" i="5"/>
  <c r="CE442" i="5"/>
  <c r="CD442" i="5"/>
  <c r="CC442" i="5"/>
  <c r="CB442" i="5"/>
  <c r="CA442" i="5"/>
  <c r="BY442" i="5"/>
  <c r="BX442" i="5"/>
  <c r="BW442" i="5"/>
  <c r="BV442" i="5"/>
  <c r="BU442" i="5"/>
  <c r="BT442" i="5"/>
  <c r="BS442" i="5"/>
  <c r="BQ442" i="5"/>
  <c r="BP442" i="5"/>
  <c r="BO442" i="5"/>
  <c r="BN442" i="5"/>
  <c r="BM442" i="5"/>
  <c r="BL442" i="5"/>
  <c r="BK442" i="5"/>
  <c r="BI442" i="5"/>
  <c r="BH442" i="5"/>
  <c r="BG442" i="5"/>
  <c r="BF442" i="5"/>
  <c r="BE442" i="5"/>
  <c r="BD442" i="5"/>
  <c r="BC442" i="5"/>
  <c r="BA442" i="5"/>
  <c r="AZ442" i="5"/>
  <c r="AY442" i="5"/>
  <c r="AX442" i="5"/>
  <c r="AW442" i="5"/>
  <c r="AV442" i="5"/>
  <c r="AU442" i="5"/>
  <c r="AS442" i="5"/>
  <c r="AR442" i="5"/>
  <c r="AQ442" i="5"/>
  <c r="AP442" i="5"/>
  <c r="AO442" i="5"/>
  <c r="AN442" i="5"/>
  <c r="AM442" i="5"/>
  <c r="AK442" i="5"/>
  <c r="AJ442" i="5"/>
  <c r="AI442" i="5"/>
  <c r="AH442" i="5"/>
  <c r="AG442" i="5"/>
  <c r="AF442" i="5"/>
  <c r="AE442" i="5"/>
  <c r="AC442" i="5"/>
  <c r="AB442" i="5"/>
  <c r="AA442" i="5"/>
  <c r="Z442" i="5"/>
  <c r="Y442" i="5"/>
  <c r="X442" i="5"/>
  <c r="W442" i="5"/>
  <c r="U442" i="5"/>
  <c r="T442" i="5"/>
  <c r="S442" i="5"/>
  <c r="R442" i="5"/>
  <c r="Q442" i="5"/>
  <c r="P442" i="5"/>
  <c r="O442" i="5"/>
  <c r="M442" i="5"/>
  <c r="L442" i="5"/>
  <c r="K442" i="5"/>
  <c r="J442" i="5"/>
  <c r="I442" i="5"/>
  <c r="H442" i="5"/>
  <c r="F442" i="5"/>
  <c r="E442" i="5"/>
  <c r="D442" i="5"/>
  <c r="C442" i="5"/>
  <c r="B442" i="5"/>
  <c r="A442" i="5"/>
  <c r="DZ441" i="5"/>
  <c r="DY441" i="5"/>
  <c r="DX441" i="5"/>
  <c r="DW441" i="5"/>
  <c r="DV441" i="5"/>
  <c r="DU441" i="5"/>
  <c r="DS441" i="5"/>
  <c r="EB441" i="5" s="1"/>
  <c r="DR441" i="5"/>
  <c r="DQ441" i="5"/>
  <c r="DP441" i="5"/>
  <c r="DO441" i="5"/>
  <c r="DN441" i="5"/>
  <c r="DM441" i="5"/>
  <c r="DK441" i="5"/>
  <c r="DJ441" i="5"/>
  <c r="DI441" i="5"/>
  <c r="DH441" i="5"/>
  <c r="DG441" i="5"/>
  <c r="DF441" i="5"/>
  <c r="DD441" i="5"/>
  <c r="DC441" i="5"/>
  <c r="DB441" i="5"/>
  <c r="DA441" i="5"/>
  <c r="CZ441" i="5"/>
  <c r="CY441" i="5"/>
  <c r="CX441" i="5"/>
  <c r="CV441" i="5"/>
  <c r="CU441" i="5"/>
  <c r="CT441" i="5"/>
  <c r="CS441" i="5"/>
  <c r="CR441" i="5"/>
  <c r="CQ441" i="5"/>
  <c r="CP441" i="5"/>
  <c r="CN441" i="5"/>
  <c r="CM441" i="5"/>
  <c r="CL441" i="5"/>
  <c r="CK441" i="5"/>
  <c r="CJ441" i="5"/>
  <c r="CI441" i="5"/>
  <c r="CG441" i="5"/>
  <c r="CF441" i="5"/>
  <c r="CE441" i="5"/>
  <c r="CD441" i="5"/>
  <c r="CC441" i="5"/>
  <c r="CB441" i="5"/>
  <c r="CA441" i="5"/>
  <c r="BY441" i="5"/>
  <c r="BX441" i="5"/>
  <c r="BW441" i="5"/>
  <c r="BV441" i="5"/>
  <c r="BU441" i="5"/>
  <c r="BT441" i="5"/>
  <c r="BS441" i="5"/>
  <c r="BQ441" i="5"/>
  <c r="BP441" i="5"/>
  <c r="BO441" i="5"/>
  <c r="BN441" i="5"/>
  <c r="BM441" i="5"/>
  <c r="BL441" i="5"/>
  <c r="BK441" i="5"/>
  <c r="BI441" i="5"/>
  <c r="BH441" i="5"/>
  <c r="BG441" i="5"/>
  <c r="BF441" i="5"/>
  <c r="BE441" i="5"/>
  <c r="BD441" i="5"/>
  <c r="BC441" i="5"/>
  <c r="BA441" i="5"/>
  <c r="AZ441" i="5"/>
  <c r="AY441" i="5"/>
  <c r="AX441" i="5"/>
  <c r="AW441" i="5"/>
  <c r="AV441" i="5"/>
  <c r="AU441" i="5"/>
  <c r="AS441" i="5"/>
  <c r="AR441" i="5"/>
  <c r="AQ441" i="5"/>
  <c r="AP441" i="5"/>
  <c r="AO441" i="5"/>
  <c r="AN441" i="5"/>
  <c r="AM441" i="5"/>
  <c r="AK441" i="5"/>
  <c r="AJ441" i="5"/>
  <c r="AI441" i="5"/>
  <c r="AH441" i="5"/>
  <c r="AG441" i="5"/>
  <c r="AF441" i="5"/>
  <c r="AE441" i="5"/>
  <c r="AC441" i="5"/>
  <c r="AB441" i="5"/>
  <c r="AA441" i="5"/>
  <c r="Z441" i="5"/>
  <c r="Y441" i="5"/>
  <c r="X441" i="5"/>
  <c r="W441" i="5"/>
  <c r="U441" i="5"/>
  <c r="T441" i="5"/>
  <c r="S441" i="5"/>
  <c r="R441" i="5"/>
  <c r="Q441" i="5"/>
  <c r="P441" i="5"/>
  <c r="O441" i="5"/>
  <c r="M441" i="5"/>
  <c r="L441" i="5"/>
  <c r="K441" i="5"/>
  <c r="J441" i="5"/>
  <c r="I441" i="5"/>
  <c r="H441" i="5"/>
  <c r="F441" i="5"/>
  <c r="E441" i="5"/>
  <c r="D441" i="5"/>
  <c r="C441" i="5"/>
  <c r="B441" i="5"/>
  <c r="A441" i="5"/>
  <c r="DZ440" i="5"/>
  <c r="DY440" i="5"/>
  <c r="DX440" i="5"/>
  <c r="DW440" i="5"/>
  <c r="DV440" i="5"/>
  <c r="DU440" i="5"/>
  <c r="DS440" i="5"/>
  <c r="DR440" i="5"/>
  <c r="DQ440" i="5"/>
  <c r="DP440" i="5"/>
  <c r="DO440" i="5"/>
  <c r="DN440" i="5"/>
  <c r="DM440" i="5"/>
  <c r="DK440" i="5"/>
  <c r="DJ440" i="5"/>
  <c r="DI440" i="5"/>
  <c r="DH440" i="5"/>
  <c r="DG440" i="5"/>
  <c r="DF440" i="5"/>
  <c r="DD440" i="5"/>
  <c r="DC440" i="5"/>
  <c r="DB440" i="5"/>
  <c r="DA440" i="5"/>
  <c r="CZ440" i="5"/>
  <c r="CY440" i="5"/>
  <c r="CX440" i="5"/>
  <c r="CV440" i="5"/>
  <c r="CU440" i="5"/>
  <c r="CT440" i="5"/>
  <c r="CS440" i="5"/>
  <c r="CR440" i="5"/>
  <c r="CQ440" i="5"/>
  <c r="CP440" i="5"/>
  <c r="CN440" i="5"/>
  <c r="CM440" i="5"/>
  <c r="CL440" i="5"/>
  <c r="CK440" i="5"/>
  <c r="CJ440" i="5"/>
  <c r="CI440" i="5"/>
  <c r="CG440" i="5"/>
  <c r="CF440" i="5"/>
  <c r="CE440" i="5"/>
  <c r="CD440" i="5"/>
  <c r="CC440" i="5"/>
  <c r="CB440" i="5"/>
  <c r="CA440" i="5"/>
  <c r="BY440" i="5"/>
  <c r="BX440" i="5"/>
  <c r="BW440" i="5"/>
  <c r="BV440" i="5"/>
  <c r="BU440" i="5"/>
  <c r="BT440" i="5"/>
  <c r="BS440" i="5"/>
  <c r="BQ440" i="5"/>
  <c r="BP440" i="5"/>
  <c r="BO440" i="5"/>
  <c r="BN440" i="5"/>
  <c r="BM440" i="5"/>
  <c r="BL440" i="5"/>
  <c r="BK440" i="5"/>
  <c r="BI440" i="5"/>
  <c r="BH440" i="5"/>
  <c r="BG440" i="5"/>
  <c r="BF440" i="5"/>
  <c r="BE440" i="5"/>
  <c r="BD440" i="5"/>
  <c r="BC440" i="5"/>
  <c r="BA440" i="5"/>
  <c r="AZ440" i="5"/>
  <c r="AY440" i="5"/>
  <c r="AX440" i="5"/>
  <c r="AW440" i="5"/>
  <c r="AV440" i="5"/>
  <c r="AU440" i="5"/>
  <c r="AS440" i="5"/>
  <c r="AR440" i="5"/>
  <c r="AQ440" i="5"/>
  <c r="AP440" i="5"/>
  <c r="AO440" i="5"/>
  <c r="AN440" i="5"/>
  <c r="AM440" i="5"/>
  <c r="AK440" i="5"/>
  <c r="AJ440" i="5"/>
  <c r="AI440" i="5"/>
  <c r="AH440" i="5"/>
  <c r="AG440" i="5"/>
  <c r="AF440" i="5"/>
  <c r="AE440" i="5"/>
  <c r="AC440" i="5"/>
  <c r="AB440" i="5"/>
  <c r="AA440" i="5"/>
  <c r="Z440" i="5"/>
  <c r="Y440" i="5"/>
  <c r="X440" i="5"/>
  <c r="W440" i="5"/>
  <c r="U440" i="5"/>
  <c r="T440" i="5"/>
  <c r="S440" i="5"/>
  <c r="R440" i="5"/>
  <c r="Q440" i="5"/>
  <c r="P440" i="5"/>
  <c r="O440" i="5"/>
  <c r="M440" i="5"/>
  <c r="L440" i="5"/>
  <c r="K440" i="5"/>
  <c r="J440" i="5"/>
  <c r="I440" i="5"/>
  <c r="H440" i="5"/>
  <c r="F440" i="5"/>
  <c r="E440" i="5"/>
  <c r="D440" i="5"/>
  <c r="C440" i="5"/>
  <c r="B440" i="5"/>
  <c r="A440" i="5"/>
  <c r="DZ439" i="5"/>
  <c r="DY439" i="5"/>
  <c r="DX439" i="5"/>
  <c r="DW439" i="5"/>
  <c r="DV439" i="5"/>
  <c r="DU439" i="5"/>
  <c r="DS439" i="5"/>
  <c r="EB439" i="5" s="1"/>
  <c r="DR439" i="5"/>
  <c r="DQ439" i="5"/>
  <c r="DP439" i="5"/>
  <c r="DO439" i="5"/>
  <c r="DN439" i="5"/>
  <c r="DM439" i="5"/>
  <c r="DK439" i="5"/>
  <c r="DJ439" i="5"/>
  <c r="DI439" i="5"/>
  <c r="DH439" i="5"/>
  <c r="DG439" i="5"/>
  <c r="DF439" i="5"/>
  <c r="DD439" i="5"/>
  <c r="DC439" i="5"/>
  <c r="DB439" i="5"/>
  <c r="DA439" i="5"/>
  <c r="CZ439" i="5"/>
  <c r="CY439" i="5"/>
  <c r="CX439" i="5"/>
  <c r="CV439" i="5"/>
  <c r="CU439" i="5"/>
  <c r="CT439" i="5"/>
  <c r="CS439" i="5"/>
  <c r="CR439" i="5"/>
  <c r="CQ439" i="5"/>
  <c r="CP439" i="5"/>
  <c r="CN439" i="5"/>
  <c r="CM439" i="5"/>
  <c r="CL439" i="5"/>
  <c r="CK439" i="5"/>
  <c r="CJ439" i="5"/>
  <c r="CI439" i="5"/>
  <c r="CG439" i="5"/>
  <c r="CF439" i="5"/>
  <c r="CE439" i="5"/>
  <c r="CD439" i="5"/>
  <c r="CC439" i="5"/>
  <c r="CB439" i="5"/>
  <c r="CA439" i="5"/>
  <c r="BY439" i="5"/>
  <c r="BX439" i="5"/>
  <c r="BW439" i="5"/>
  <c r="BV439" i="5"/>
  <c r="BU439" i="5"/>
  <c r="BT439" i="5"/>
  <c r="BS439" i="5"/>
  <c r="BQ439" i="5"/>
  <c r="BP439" i="5"/>
  <c r="BO439" i="5"/>
  <c r="BN439" i="5"/>
  <c r="BM439" i="5"/>
  <c r="BL439" i="5"/>
  <c r="BK439" i="5"/>
  <c r="BI439" i="5"/>
  <c r="BH439" i="5"/>
  <c r="BG439" i="5"/>
  <c r="BF439" i="5"/>
  <c r="BE439" i="5"/>
  <c r="BD439" i="5"/>
  <c r="BC439" i="5"/>
  <c r="BA439" i="5"/>
  <c r="AZ439" i="5"/>
  <c r="AY439" i="5"/>
  <c r="AX439" i="5"/>
  <c r="AW439" i="5"/>
  <c r="AV439" i="5"/>
  <c r="AU439" i="5"/>
  <c r="AS439" i="5"/>
  <c r="AR439" i="5"/>
  <c r="AQ439" i="5"/>
  <c r="AP439" i="5"/>
  <c r="AO439" i="5"/>
  <c r="AN439" i="5"/>
  <c r="AM439" i="5"/>
  <c r="AK439" i="5"/>
  <c r="AJ439" i="5"/>
  <c r="AI439" i="5"/>
  <c r="AH439" i="5"/>
  <c r="AG439" i="5"/>
  <c r="AF439" i="5"/>
  <c r="AE439" i="5"/>
  <c r="AC439" i="5"/>
  <c r="AB439" i="5"/>
  <c r="AA439" i="5"/>
  <c r="Z439" i="5"/>
  <c r="Y439" i="5"/>
  <c r="X439" i="5"/>
  <c r="W439" i="5"/>
  <c r="U439" i="5"/>
  <c r="T439" i="5"/>
  <c r="S439" i="5"/>
  <c r="R439" i="5"/>
  <c r="Q439" i="5"/>
  <c r="P439" i="5"/>
  <c r="O439" i="5"/>
  <c r="M439" i="5"/>
  <c r="L439" i="5"/>
  <c r="K439" i="5"/>
  <c r="J439" i="5"/>
  <c r="I439" i="5"/>
  <c r="H439" i="5"/>
  <c r="F439" i="5"/>
  <c r="E439" i="5"/>
  <c r="D439" i="5"/>
  <c r="C439" i="5"/>
  <c r="B439" i="5"/>
  <c r="A439" i="5"/>
  <c r="DZ438" i="5"/>
  <c r="DY438" i="5"/>
  <c r="DX438" i="5"/>
  <c r="DW438" i="5"/>
  <c r="DV438" i="5"/>
  <c r="DU438" i="5"/>
  <c r="DS438" i="5"/>
  <c r="DR438" i="5"/>
  <c r="DQ438" i="5"/>
  <c r="DP438" i="5"/>
  <c r="DO438" i="5"/>
  <c r="DN438" i="5"/>
  <c r="DM438" i="5"/>
  <c r="DK438" i="5"/>
  <c r="DJ438" i="5"/>
  <c r="DI438" i="5"/>
  <c r="DH438" i="5"/>
  <c r="DG438" i="5"/>
  <c r="DF438" i="5"/>
  <c r="DD438" i="5"/>
  <c r="DC438" i="5"/>
  <c r="DB438" i="5"/>
  <c r="DA438" i="5"/>
  <c r="CZ438" i="5"/>
  <c r="CY438" i="5"/>
  <c r="CX438" i="5"/>
  <c r="CV438" i="5"/>
  <c r="CU438" i="5"/>
  <c r="CT438" i="5"/>
  <c r="CS438" i="5"/>
  <c r="CR438" i="5"/>
  <c r="CQ438" i="5"/>
  <c r="CP438" i="5"/>
  <c r="CN438" i="5"/>
  <c r="CM438" i="5"/>
  <c r="CL438" i="5"/>
  <c r="CK438" i="5"/>
  <c r="CJ438" i="5"/>
  <c r="CI438" i="5"/>
  <c r="CG438" i="5"/>
  <c r="CF438" i="5"/>
  <c r="CE438" i="5"/>
  <c r="CD438" i="5"/>
  <c r="CC438" i="5"/>
  <c r="CB438" i="5"/>
  <c r="CA438" i="5"/>
  <c r="BY438" i="5"/>
  <c r="BX438" i="5"/>
  <c r="BW438" i="5"/>
  <c r="BV438" i="5"/>
  <c r="BU438" i="5"/>
  <c r="BT438" i="5"/>
  <c r="BS438" i="5"/>
  <c r="BQ438" i="5"/>
  <c r="BP438" i="5"/>
  <c r="BO438" i="5"/>
  <c r="BN438" i="5"/>
  <c r="BM438" i="5"/>
  <c r="BL438" i="5"/>
  <c r="BK438" i="5"/>
  <c r="BI438" i="5"/>
  <c r="BH438" i="5"/>
  <c r="BG438" i="5"/>
  <c r="BF438" i="5"/>
  <c r="BE438" i="5"/>
  <c r="BD438" i="5"/>
  <c r="BC438" i="5"/>
  <c r="BA438" i="5"/>
  <c r="AZ438" i="5"/>
  <c r="AY438" i="5"/>
  <c r="AX438" i="5"/>
  <c r="AW438" i="5"/>
  <c r="AV438" i="5"/>
  <c r="AU438" i="5"/>
  <c r="AS438" i="5"/>
  <c r="AR438" i="5"/>
  <c r="AQ438" i="5"/>
  <c r="AP438" i="5"/>
  <c r="AO438" i="5"/>
  <c r="AN438" i="5"/>
  <c r="AM438" i="5"/>
  <c r="AK438" i="5"/>
  <c r="AJ438" i="5"/>
  <c r="AI438" i="5"/>
  <c r="AH438" i="5"/>
  <c r="AG438" i="5"/>
  <c r="AF438" i="5"/>
  <c r="AE438" i="5"/>
  <c r="AC438" i="5"/>
  <c r="AB438" i="5"/>
  <c r="AA438" i="5"/>
  <c r="Z438" i="5"/>
  <c r="Y438" i="5"/>
  <c r="X438" i="5"/>
  <c r="W438" i="5"/>
  <c r="U438" i="5"/>
  <c r="T438" i="5"/>
  <c r="S438" i="5"/>
  <c r="R438" i="5"/>
  <c r="Q438" i="5"/>
  <c r="P438" i="5"/>
  <c r="O438" i="5"/>
  <c r="M438" i="5"/>
  <c r="L438" i="5"/>
  <c r="K438" i="5"/>
  <c r="J438" i="5"/>
  <c r="I438" i="5"/>
  <c r="H438" i="5"/>
  <c r="F438" i="5"/>
  <c r="E438" i="5"/>
  <c r="D438" i="5"/>
  <c r="C438" i="5"/>
  <c r="B438" i="5"/>
  <c r="A438" i="5"/>
  <c r="DZ437" i="5"/>
  <c r="DY437" i="5"/>
  <c r="DX437" i="5"/>
  <c r="DW437" i="5"/>
  <c r="DV437" i="5"/>
  <c r="DU437" i="5"/>
  <c r="DS437" i="5"/>
  <c r="EB437" i="5" s="1"/>
  <c r="DR437" i="5"/>
  <c r="DQ437" i="5"/>
  <c r="DP437" i="5"/>
  <c r="EA437" i="5" s="1"/>
  <c r="DO437" i="5"/>
  <c r="DN437" i="5"/>
  <c r="DM437" i="5"/>
  <c r="DK437" i="5"/>
  <c r="DJ437" i="5"/>
  <c r="DI437" i="5"/>
  <c r="DH437" i="5"/>
  <c r="DG437" i="5"/>
  <c r="DF437" i="5"/>
  <c r="DD437" i="5"/>
  <c r="DC437" i="5"/>
  <c r="DB437" i="5"/>
  <c r="DA437" i="5"/>
  <c r="CZ437" i="5"/>
  <c r="CY437" i="5"/>
  <c r="CX437" i="5"/>
  <c r="CV437" i="5"/>
  <c r="CU437" i="5"/>
  <c r="CT437" i="5"/>
  <c r="CS437" i="5"/>
  <c r="CR437" i="5"/>
  <c r="CQ437" i="5"/>
  <c r="CP437" i="5"/>
  <c r="CN437" i="5"/>
  <c r="CM437" i="5"/>
  <c r="CL437" i="5"/>
  <c r="CK437" i="5"/>
  <c r="CJ437" i="5"/>
  <c r="CI437" i="5"/>
  <c r="CG437" i="5"/>
  <c r="CF437" i="5"/>
  <c r="CE437" i="5"/>
  <c r="CD437" i="5"/>
  <c r="CC437" i="5"/>
  <c r="CB437" i="5"/>
  <c r="CA437" i="5"/>
  <c r="BY437" i="5"/>
  <c r="BX437" i="5"/>
  <c r="BW437" i="5"/>
  <c r="BV437" i="5"/>
  <c r="BU437" i="5"/>
  <c r="BT437" i="5"/>
  <c r="BS437" i="5"/>
  <c r="BQ437" i="5"/>
  <c r="BP437" i="5"/>
  <c r="BO437" i="5"/>
  <c r="BN437" i="5"/>
  <c r="BM437" i="5"/>
  <c r="BL437" i="5"/>
  <c r="BK437" i="5"/>
  <c r="BI437" i="5"/>
  <c r="BH437" i="5"/>
  <c r="BG437" i="5"/>
  <c r="BF437" i="5"/>
  <c r="BE437" i="5"/>
  <c r="BD437" i="5"/>
  <c r="BC437" i="5"/>
  <c r="BA437" i="5"/>
  <c r="AZ437" i="5"/>
  <c r="AY437" i="5"/>
  <c r="AX437" i="5"/>
  <c r="AW437" i="5"/>
  <c r="AV437" i="5"/>
  <c r="AU437" i="5"/>
  <c r="AS437" i="5"/>
  <c r="AR437" i="5"/>
  <c r="AQ437" i="5"/>
  <c r="AP437" i="5"/>
  <c r="AO437" i="5"/>
  <c r="AN437" i="5"/>
  <c r="AM437" i="5"/>
  <c r="AK437" i="5"/>
  <c r="AJ437" i="5"/>
  <c r="AI437" i="5"/>
  <c r="AH437" i="5"/>
  <c r="AG437" i="5"/>
  <c r="AF437" i="5"/>
  <c r="AE437" i="5"/>
  <c r="AC437" i="5"/>
  <c r="AB437" i="5"/>
  <c r="AA437" i="5"/>
  <c r="Z437" i="5"/>
  <c r="Y437" i="5"/>
  <c r="X437" i="5"/>
  <c r="W437" i="5"/>
  <c r="U437" i="5"/>
  <c r="T437" i="5"/>
  <c r="S437" i="5"/>
  <c r="R437" i="5"/>
  <c r="Q437" i="5"/>
  <c r="P437" i="5"/>
  <c r="O437" i="5"/>
  <c r="M437" i="5"/>
  <c r="L437" i="5"/>
  <c r="K437" i="5"/>
  <c r="J437" i="5"/>
  <c r="I437" i="5"/>
  <c r="H437" i="5"/>
  <c r="F437" i="5"/>
  <c r="E437" i="5"/>
  <c r="D437" i="5"/>
  <c r="C437" i="5"/>
  <c r="B437" i="5"/>
  <c r="A437" i="5"/>
  <c r="DZ436" i="5"/>
  <c r="DY436" i="5"/>
  <c r="DX436" i="5"/>
  <c r="DW436" i="5"/>
  <c r="DV436" i="5"/>
  <c r="DU436" i="5"/>
  <c r="DS436" i="5"/>
  <c r="DR436" i="5"/>
  <c r="DQ436" i="5"/>
  <c r="DP436" i="5"/>
  <c r="DO436" i="5"/>
  <c r="DN436" i="5"/>
  <c r="DM436" i="5"/>
  <c r="DK436" i="5"/>
  <c r="DJ436" i="5"/>
  <c r="DI436" i="5"/>
  <c r="DH436" i="5"/>
  <c r="DG436" i="5"/>
  <c r="DF436" i="5"/>
  <c r="DD436" i="5"/>
  <c r="DC436" i="5"/>
  <c r="DB436" i="5"/>
  <c r="DA436" i="5"/>
  <c r="CZ436" i="5"/>
  <c r="CY436" i="5"/>
  <c r="CX436" i="5"/>
  <c r="CV436" i="5"/>
  <c r="CU436" i="5"/>
  <c r="CT436" i="5"/>
  <c r="CS436" i="5"/>
  <c r="CR436" i="5"/>
  <c r="CQ436" i="5"/>
  <c r="CP436" i="5"/>
  <c r="CN436" i="5"/>
  <c r="CM436" i="5"/>
  <c r="CL436" i="5"/>
  <c r="CK436" i="5"/>
  <c r="CJ436" i="5"/>
  <c r="CI436" i="5"/>
  <c r="CG436" i="5"/>
  <c r="CF436" i="5"/>
  <c r="CE436" i="5"/>
  <c r="CD436" i="5"/>
  <c r="CC436" i="5"/>
  <c r="CB436" i="5"/>
  <c r="CA436" i="5"/>
  <c r="BY436" i="5"/>
  <c r="BX436" i="5"/>
  <c r="BW436" i="5"/>
  <c r="BV436" i="5"/>
  <c r="BU436" i="5"/>
  <c r="BT436" i="5"/>
  <c r="BS436" i="5"/>
  <c r="BQ436" i="5"/>
  <c r="BP436" i="5"/>
  <c r="BO436" i="5"/>
  <c r="BN436" i="5"/>
  <c r="BM436" i="5"/>
  <c r="BL436" i="5"/>
  <c r="BK436" i="5"/>
  <c r="BI436" i="5"/>
  <c r="BH436" i="5"/>
  <c r="BG436" i="5"/>
  <c r="BF436" i="5"/>
  <c r="BE436" i="5"/>
  <c r="BD436" i="5"/>
  <c r="BC436" i="5"/>
  <c r="BA436" i="5"/>
  <c r="AZ436" i="5"/>
  <c r="AY436" i="5"/>
  <c r="AX436" i="5"/>
  <c r="AW436" i="5"/>
  <c r="AV436" i="5"/>
  <c r="AU436" i="5"/>
  <c r="AS436" i="5"/>
  <c r="AR436" i="5"/>
  <c r="AQ436" i="5"/>
  <c r="AP436" i="5"/>
  <c r="AO436" i="5"/>
  <c r="AN436" i="5"/>
  <c r="AM436" i="5"/>
  <c r="AK436" i="5"/>
  <c r="AJ436" i="5"/>
  <c r="AI436" i="5"/>
  <c r="AH436" i="5"/>
  <c r="AG436" i="5"/>
  <c r="AF436" i="5"/>
  <c r="AE436" i="5"/>
  <c r="AC436" i="5"/>
  <c r="AB436" i="5"/>
  <c r="AA436" i="5"/>
  <c r="Z436" i="5"/>
  <c r="Y436" i="5"/>
  <c r="X436" i="5"/>
  <c r="W436" i="5"/>
  <c r="U436" i="5"/>
  <c r="T436" i="5"/>
  <c r="S436" i="5"/>
  <c r="R436" i="5"/>
  <c r="Q436" i="5"/>
  <c r="P436" i="5"/>
  <c r="O436" i="5"/>
  <c r="M436" i="5"/>
  <c r="L436" i="5"/>
  <c r="K436" i="5"/>
  <c r="J436" i="5"/>
  <c r="I436" i="5"/>
  <c r="H436" i="5"/>
  <c r="F436" i="5"/>
  <c r="E436" i="5"/>
  <c r="D436" i="5"/>
  <c r="C436" i="5"/>
  <c r="B436" i="5"/>
  <c r="A436" i="5"/>
  <c r="DZ435" i="5"/>
  <c r="DY435" i="5"/>
  <c r="DX435" i="5"/>
  <c r="DW435" i="5"/>
  <c r="DV435" i="5"/>
  <c r="DU435" i="5"/>
  <c r="DS435" i="5"/>
  <c r="EB435" i="5" s="1"/>
  <c r="DR435" i="5"/>
  <c r="DQ435" i="5"/>
  <c r="DP435" i="5"/>
  <c r="EA435" i="5" s="1"/>
  <c r="DO435" i="5"/>
  <c r="DN435" i="5"/>
  <c r="DM435" i="5"/>
  <c r="DK435" i="5"/>
  <c r="DJ435" i="5"/>
  <c r="DI435" i="5"/>
  <c r="DH435" i="5"/>
  <c r="DG435" i="5"/>
  <c r="DF435" i="5"/>
  <c r="DD435" i="5"/>
  <c r="DC435" i="5"/>
  <c r="DB435" i="5"/>
  <c r="DA435" i="5"/>
  <c r="CZ435" i="5"/>
  <c r="CY435" i="5"/>
  <c r="CX435" i="5"/>
  <c r="CV435" i="5"/>
  <c r="CU435" i="5"/>
  <c r="CT435" i="5"/>
  <c r="CS435" i="5"/>
  <c r="CR435" i="5"/>
  <c r="CQ435" i="5"/>
  <c r="CP435" i="5"/>
  <c r="CN435" i="5"/>
  <c r="CM435" i="5"/>
  <c r="CL435" i="5"/>
  <c r="CK435" i="5"/>
  <c r="CJ435" i="5"/>
  <c r="CI435" i="5"/>
  <c r="CG435" i="5"/>
  <c r="CF435" i="5"/>
  <c r="CE435" i="5"/>
  <c r="CD435" i="5"/>
  <c r="CC435" i="5"/>
  <c r="CB435" i="5"/>
  <c r="CA435" i="5"/>
  <c r="BY435" i="5"/>
  <c r="BX435" i="5"/>
  <c r="BW435" i="5"/>
  <c r="BV435" i="5"/>
  <c r="BU435" i="5"/>
  <c r="BT435" i="5"/>
  <c r="BS435" i="5"/>
  <c r="BQ435" i="5"/>
  <c r="BP435" i="5"/>
  <c r="BO435" i="5"/>
  <c r="BN435" i="5"/>
  <c r="BM435" i="5"/>
  <c r="BL435" i="5"/>
  <c r="BK435" i="5"/>
  <c r="BI435" i="5"/>
  <c r="BH435" i="5"/>
  <c r="BG435" i="5"/>
  <c r="BF435" i="5"/>
  <c r="BE435" i="5"/>
  <c r="BD435" i="5"/>
  <c r="BC435" i="5"/>
  <c r="BA435" i="5"/>
  <c r="AZ435" i="5"/>
  <c r="AY435" i="5"/>
  <c r="AX435" i="5"/>
  <c r="AW435" i="5"/>
  <c r="AV435" i="5"/>
  <c r="AU435" i="5"/>
  <c r="AS435" i="5"/>
  <c r="AR435" i="5"/>
  <c r="AQ435" i="5"/>
  <c r="AP435" i="5"/>
  <c r="AO435" i="5"/>
  <c r="AN435" i="5"/>
  <c r="AM435" i="5"/>
  <c r="AK435" i="5"/>
  <c r="AJ435" i="5"/>
  <c r="AI435" i="5"/>
  <c r="AH435" i="5"/>
  <c r="AG435" i="5"/>
  <c r="AF435" i="5"/>
  <c r="AE435" i="5"/>
  <c r="AC435" i="5"/>
  <c r="AB435" i="5"/>
  <c r="AA435" i="5"/>
  <c r="Z435" i="5"/>
  <c r="Y435" i="5"/>
  <c r="X435" i="5"/>
  <c r="W435" i="5"/>
  <c r="U435" i="5"/>
  <c r="T435" i="5"/>
  <c r="S435" i="5"/>
  <c r="R435" i="5"/>
  <c r="Q435" i="5"/>
  <c r="P435" i="5"/>
  <c r="O435" i="5"/>
  <c r="M435" i="5"/>
  <c r="L435" i="5"/>
  <c r="K435" i="5"/>
  <c r="J435" i="5"/>
  <c r="I435" i="5"/>
  <c r="H435" i="5"/>
  <c r="F435" i="5"/>
  <c r="E435" i="5"/>
  <c r="D435" i="5"/>
  <c r="C435" i="5"/>
  <c r="B435" i="5"/>
  <c r="A435" i="5"/>
  <c r="DZ434" i="5"/>
  <c r="DY434" i="5"/>
  <c r="DX434" i="5"/>
  <c r="DW434" i="5"/>
  <c r="DV434" i="5"/>
  <c r="DU434" i="5"/>
  <c r="DS434" i="5"/>
  <c r="DR434" i="5"/>
  <c r="DQ434" i="5"/>
  <c r="DP434" i="5"/>
  <c r="DO434" i="5"/>
  <c r="DN434" i="5"/>
  <c r="DM434" i="5"/>
  <c r="DK434" i="5"/>
  <c r="DJ434" i="5"/>
  <c r="DI434" i="5"/>
  <c r="DH434" i="5"/>
  <c r="DG434" i="5"/>
  <c r="DF434" i="5"/>
  <c r="DD434" i="5"/>
  <c r="DC434" i="5"/>
  <c r="DB434" i="5"/>
  <c r="DA434" i="5"/>
  <c r="CZ434" i="5"/>
  <c r="CY434" i="5"/>
  <c r="CX434" i="5"/>
  <c r="CV434" i="5"/>
  <c r="CU434" i="5"/>
  <c r="CT434" i="5"/>
  <c r="CS434" i="5"/>
  <c r="CR434" i="5"/>
  <c r="CQ434" i="5"/>
  <c r="CP434" i="5"/>
  <c r="CN434" i="5"/>
  <c r="CM434" i="5"/>
  <c r="CL434" i="5"/>
  <c r="CK434" i="5"/>
  <c r="CJ434" i="5"/>
  <c r="CI434" i="5"/>
  <c r="CG434" i="5"/>
  <c r="CF434" i="5"/>
  <c r="CE434" i="5"/>
  <c r="CD434" i="5"/>
  <c r="CC434" i="5"/>
  <c r="CB434" i="5"/>
  <c r="CA434" i="5"/>
  <c r="BY434" i="5"/>
  <c r="BX434" i="5"/>
  <c r="BW434" i="5"/>
  <c r="BV434" i="5"/>
  <c r="BU434" i="5"/>
  <c r="BT434" i="5"/>
  <c r="BS434" i="5"/>
  <c r="BQ434" i="5"/>
  <c r="BP434" i="5"/>
  <c r="BO434" i="5"/>
  <c r="BN434" i="5"/>
  <c r="BM434" i="5"/>
  <c r="BL434" i="5"/>
  <c r="BK434" i="5"/>
  <c r="BI434" i="5"/>
  <c r="BH434" i="5"/>
  <c r="BG434" i="5"/>
  <c r="BF434" i="5"/>
  <c r="BE434" i="5"/>
  <c r="BD434" i="5"/>
  <c r="BC434" i="5"/>
  <c r="BA434" i="5"/>
  <c r="AZ434" i="5"/>
  <c r="AY434" i="5"/>
  <c r="AX434" i="5"/>
  <c r="AW434" i="5"/>
  <c r="AV434" i="5"/>
  <c r="AU434" i="5"/>
  <c r="AS434" i="5"/>
  <c r="AR434" i="5"/>
  <c r="AQ434" i="5"/>
  <c r="AP434" i="5"/>
  <c r="AO434" i="5"/>
  <c r="AN434" i="5"/>
  <c r="AM434" i="5"/>
  <c r="AK434" i="5"/>
  <c r="AJ434" i="5"/>
  <c r="AI434" i="5"/>
  <c r="AH434" i="5"/>
  <c r="AG434" i="5"/>
  <c r="AF434" i="5"/>
  <c r="AE434" i="5"/>
  <c r="AC434" i="5"/>
  <c r="AB434" i="5"/>
  <c r="AA434" i="5"/>
  <c r="Z434" i="5"/>
  <c r="Y434" i="5"/>
  <c r="X434" i="5"/>
  <c r="W434" i="5"/>
  <c r="U434" i="5"/>
  <c r="T434" i="5"/>
  <c r="S434" i="5"/>
  <c r="R434" i="5"/>
  <c r="Q434" i="5"/>
  <c r="P434" i="5"/>
  <c r="O434" i="5"/>
  <c r="M434" i="5"/>
  <c r="L434" i="5"/>
  <c r="K434" i="5"/>
  <c r="J434" i="5"/>
  <c r="I434" i="5"/>
  <c r="H434" i="5"/>
  <c r="F434" i="5"/>
  <c r="E434" i="5"/>
  <c r="D434" i="5"/>
  <c r="C434" i="5"/>
  <c r="B434" i="5"/>
  <c r="A434" i="5"/>
  <c r="DZ433" i="5"/>
  <c r="DY433" i="5"/>
  <c r="DX433" i="5"/>
  <c r="DW433" i="5"/>
  <c r="DV433" i="5"/>
  <c r="DU433" i="5"/>
  <c r="DS433" i="5"/>
  <c r="EB433" i="5" s="1"/>
  <c r="DR433" i="5"/>
  <c r="DQ433" i="5"/>
  <c r="DP433" i="5"/>
  <c r="DO433" i="5"/>
  <c r="DN433" i="5"/>
  <c r="DM433" i="5"/>
  <c r="DK433" i="5"/>
  <c r="DJ433" i="5"/>
  <c r="DI433" i="5"/>
  <c r="DH433" i="5"/>
  <c r="DG433" i="5"/>
  <c r="DF433" i="5"/>
  <c r="DD433" i="5"/>
  <c r="DC433" i="5"/>
  <c r="DB433" i="5"/>
  <c r="DA433" i="5"/>
  <c r="CZ433" i="5"/>
  <c r="CY433" i="5"/>
  <c r="CX433" i="5"/>
  <c r="CV433" i="5"/>
  <c r="CU433" i="5"/>
  <c r="CT433" i="5"/>
  <c r="CS433" i="5"/>
  <c r="CR433" i="5"/>
  <c r="CQ433" i="5"/>
  <c r="CP433" i="5"/>
  <c r="CN433" i="5"/>
  <c r="CM433" i="5"/>
  <c r="CL433" i="5"/>
  <c r="CK433" i="5"/>
  <c r="CJ433" i="5"/>
  <c r="CI433" i="5"/>
  <c r="CG433" i="5"/>
  <c r="CF433" i="5"/>
  <c r="CE433" i="5"/>
  <c r="CD433" i="5"/>
  <c r="CC433" i="5"/>
  <c r="CB433" i="5"/>
  <c r="CA433" i="5"/>
  <c r="BY433" i="5"/>
  <c r="BX433" i="5"/>
  <c r="BW433" i="5"/>
  <c r="BV433" i="5"/>
  <c r="BU433" i="5"/>
  <c r="BT433" i="5"/>
  <c r="BS433" i="5"/>
  <c r="BQ433" i="5"/>
  <c r="BP433" i="5"/>
  <c r="BO433" i="5"/>
  <c r="BN433" i="5"/>
  <c r="BM433" i="5"/>
  <c r="BL433" i="5"/>
  <c r="BK433" i="5"/>
  <c r="BI433" i="5"/>
  <c r="BH433" i="5"/>
  <c r="BG433" i="5"/>
  <c r="BF433" i="5"/>
  <c r="BE433" i="5"/>
  <c r="BD433" i="5"/>
  <c r="BC433" i="5"/>
  <c r="BA433" i="5"/>
  <c r="AZ433" i="5"/>
  <c r="AY433" i="5"/>
  <c r="AX433" i="5"/>
  <c r="AW433" i="5"/>
  <c r="AV433" i="5"/>
  <c r="AU433" i="5"/>
  <c r="AS433" i="5"/>
  <c r="AR433" i="5"/>
  <c r="AQ433" i="5"/>
  <c r="AP433" i="5"/>
  <c r="AO433" i="5"/>
  <c r="AN433" i="5"/>
  <c r="AM433" i="5"/>
  <c r="AK433" i="5"/>
  <c r="AJ433" i="5"/>
  <c r="AI433" i="5"/>
  <c r="AH433" i="5"/>
  <c r="AG433" i="5"/>
  <c r="AF433" i="5"/>
  <c r="AE433" i="5"/>
  <c r="AC433" i="5"/>
  <c r="AB433" i="5"/>
  <c r="AA433" i="5"/>
  <c r="Z433" i="5"/>
  <c r="Y433" i="5"/>
  <c r="X433" i="5"/>
  <c r="W433" i="5"/>
  <c r="U433" i="5"/>
  <c r="T433" i="5"/>
  <c r="S433" i="5"/>
  <c r="R433" i="5"/>
  <c r="Q433" i="5"/>
  <c r="P433" i="5"/>
  <c r="O433" i="5"/>
  <c r="M433" i="5"/>
  <c r="L433" i="5"/>
  <c r="K433" i="5"/>
  <c r="J433" i="5"/>
  <c r="I433" i="5"/>
  <c r="H433" i="5"/>
  <c r="F433" i="5"/>
  <c r="E433" i="5"/>
  <c r="D433" i="5"/>
  <c r="C433" i="5"/>
  <c r="B433" i="5"/>
  <c r="A433" i="5"/>
  <c r="DZ432" i="5"/>
  <c r="DY432" i="5"/>
  <c r="DX432" i="5"/>
  <c r="DW432" i="5"/>
  <c r="DV432" i="5"/>
  <c r="DU432" i="5"/>
  <c r="DS432" i="5"/>
  <c r="DR432" i="5"/>
  <c r="DQ432" i="5"/>
  <c r="DP432" i="5"/>
  <c r="DO432" i="5"/>
  <c r="DN432" i="5"/>
  <c r="DM432" i="5"/>
  <c r="DK432" i="5"/>
  <c r="DJ432" i="5"/>
  <c r="DI432" i="5"/>
  <c r="DH432" i="5"/>
  <c r="DG432" i="5"/>
  <c r="DF432" i="5"/>
  <c r="DD432" i="5"/>
  <c r="DC432" i="5"/>
  <c r="DB432" i="5"/>
  <c r="DA432" i="5"/>
  <c r="CZ432" i="5"/>
  <c r="CY432" i="5"/>
  <c r="CX432" i="5"/>
  <c r="CV432" i="5"/>
  <c r="CU432" i="5"/>
  <c r="CT432" i="5"/>
  <c r="CS432" i="5"/>
  <c r="CR432" i="5"/>
  <c r="CQ432" i="5"/>
  <c r="CP432" i="5"/>
  <c r="CN432" i="5"/>
  <c r="CM432" i="5"/>
  <c r="CL432" i="5"/>
  <c r="CK432" i="5"/>
  <c r="CJ432" i="5"/>
  <c r="CI432" i="5"/>
  <c r="CG432" i="5"/>
  <c r="CF432" i="5"/>
  <c r="CE432" i="5"/>
  <c r="CD432" i="5"/>
  <c r="CC432" i="5"/>
  <c r="CB432" i="5"/>
  <c r="CA432" i="5"/>
  <c r="BY432" i="5"/>
  <c r="BX432" i="5"/>
  <c r="BW432" i="5"/>
  <c r="BV432" i="5"/>
  <c r="BU432" i="5"/>
  <c r="BT432" i="5"/>
  <c r="BS432" i="5"/>
  <c r="BQ432" i="5"/>
  <c r="BP432" i="5"/>
  <c r="BO432" i="5"/>
  <c r="BN432" i="5"/>
  <c r="BM432" i="5"/>
  <c r="BL432" i="5"/>
  <c r="BK432" i="5"/>
  <c r="BI432" i="5"/>
  <c r="BH432" i="5"/>
  <c r="BG432" i="5"/>
  <c r="BF432" i="5"/>
  <c r="BE432" i="5"/>
  <c r="BD432" i="5"/>
  <c r="BC432" i="5"/>
  <c r="BA432" i="5"/>
  <c r="AZ432" i="5"/>
  <c r="AY432" i="5"/>
  <c r="AX432" i="5"/>
  <c r="AW432" i="5"/>
  <c r="AV432" i="5"/>
  <c r="AU432" i="5"/>
  <c r="AS432" i="5"/>
  <c r="AR432" i="5"/>
  <c r="AQ432" i="5"/>
  <c r="AP432" i="5"/>
  <c r="AO432" i="5"/>
  <c r="AN432" i="5"/>
  <c r="AM432" i="5"/>
  <c r="AK432" i="5"/>
  <c r="AJ432" i="5"/>
  <c r="AI432" i="5"/>
  <c r="AH432" i="5"/>
  <c r="AG432" i="5"/>
  <c r="AF432" i="5"/>
  <c r="AE432" i="5"/>
  <c r="AC432" i="5"/>
  <c r="AB432" i="5"/>
  <c r="AA432" i="5"/>
  <c r="Z432" i="5"/>
  <c r="Y432" i="5"/>
  <c r="X432" i="5"/>
  <c r="W432" i="5"/>
  <c r="U432" i="5"/>
  <c r="T432" i="5"/>
  <c r="S432" i="5"/>
  <c r="R432" i="5"/>
  <c r="Q432" i="5"/>
  <c r="P432" i="5"/>
  <c r="O432" i="5"/>
  <c r="M432" i="5"/>
  <c r="L432" i="5"/>
  <c r="K432" i="5"/>
  <c r="J432" i="5"/>
  <c r="I432" i="5"/>
  <c r="H432" i="5"/>
  <c r="F432" i="5"/>
  <c r="E432" i="5"/>
  <c r="D432" i="5"/>
  <c r="C432" i="5"/>
  <c r="B432" i="5"/>
  <c r="A432" i="5"/>
  <c r="DZ431" i="5"/>
  <c r="DY431" i="5"/>
  <c r="DX431" i="5"/>
  <c r="DW431" i="5"/>
  <c r="DV431" i="5"/>
  <c r="DU431" i="5"/>
  <c r="DS431" i="5"/>
  <c r="EB431" i="5" s="1"/>
  <c r="DR431" i="5"/>
  <c r="DQ431" i="5"/>
  <c r="DP431" i="5"/>
  <c r="DO431" i="5"/>
  <c r="DN431" i="5"/>
  <c r="DM431" i="5"/>
  <c r="DK431" i="5"/>
  <c r="DJ431" i="5"/>
  <c r="DI431" i="5"/>
  <c r="DH431" i="5"/>
  <c r="DG431" i="5"/>
  <c r="DF431" i="5"/>
  <c r="DD431" i="5"/>
  <c r="DC431" i="5"/>
  <c r="DB431" i="5"/>
  <c r="DA431" i="5"/>
  <c r="CZ431" i="5"/>
  <c r="CY431" i="5"/>
  <c r="CX431" i="5"/>
  <c r="CV431" i="5"/>
  <c r="CU431" i="5"/>
  <c r="CT431" i="5"/>
  <c r="CS431" i="5"/>
  <c r="CR431" i="5"/>
  <c r="CQ431" i="5"/>
  <c r="CP431" i="5"/>
  <c r="CN431" i="5"/>
  <c r="CM431" i="5"/>
  <c r="CL431" i="5"/>
  <c r="CK431" i="5"/>
  <c r="CJ431" i="5"/>
  <c r="CI431" i="5"/>
  <c r="CG431" i="5"/>
  <c r="CF431" i="5"/>
  <c r="CE431" i="5"/>
  <c r="CD431" i="5"/>
  <c r="CC431" i="5"/>
  <c r="CB431" i="5"/>
  <c r="CA431" i="5"/>
  <c r="BY431" i="5"/>
  <c r="BX431" i="5"/>
  <c r="BW431" i="5"/>
  <c r="BV431" i="5"/>
  <c r="BU431" i="5"/>
  <c r="BT431" i="5"/>
  <c r="BS431" i="5"/>
  <c r="BQ431" i="5"/>
  <c r="BP431" i="5"/>
  <c r="BO431" i="5"/>
  <c r="BN431" i="5"/>
  <c r="BM431" i="5"/>
  <c r="BL431" i="5"/>
  <c r="BK431" i="5"/>
  <c r="BI431" i="5"/>
  <c r="BH431" i="5"/>
  <c r="BG431" i="5"/>
  <c r="BF431" i="5"/>
  <c r="BE431" i="5"/>
  <c r="BD431" i="5"/>
  <c r="BC431" i="5"/>
  <c r="BA431" i="5"/>
  <c r="AZ431" i="5"/>
  <c r="AY431" i="5"/>
  <c r="AX431" i="5"/>
  <c r="AW431" i="5"/>
  <c r="AV431" i="5"/>
  <c r="AU431" i="5"/>
  <c r="AS431" i="5"/>
  <c r="AR431" i="5"/>
  <c r="AQ431" i="5"/>
  <c r="AP431" i="5"/>
  <c r="AO431" i="5"/>
  <c r="AN431" i="5"/>
  <c r="AM431" i="5"/>
  <c r="AK431" i="5"/>
  <c r="AJ431" i="5"/>
  <c r="AI431" i="5"/>
  <c r="AH431" i="5"/>
  <c r="AG431" i="5"/>
  <c r="AF431" i="5"/>
  <c r="AE431" i="5"/>
  <c r="AC431" i="5"/>
  <c r="AB431" i="5"/>
  <c r="AA431" i="5"/>
  <c r="Z431" i="5"/>
  <c r="Y431" i="5"/>
  <c r="X431" i="5"/>
  <c r="W431" i="5"/>
  <c r="U431" i="5"/>
  <c r="T431" i="5"/>
  <c r="S431" i="5"/>
  <c r="R431" i="5"/>
  <c r="Q431" i="5"/>
  <c r="P431" i="5"/>
  <c r="O431" i="5"/>
  <c r="M431" i="5"/>
  <c r="L431" i="5"/>
  <c r="K431" i="5"/>
  <c r="J431" i="5"/>
  <c r="I431" i="5"/>
  <c r="H431" i="5"/>
  <c r="F431" i="5"/>
  <c r="E431" i="5"/>
  <c r="D431" i="5"/>
  <c r="C431" i="5"/>
  <c r="B431" i="5"/>
  <c r="A431" i="5"/>
  <c r="DZ430" i="5"/>
  <c r="DY430" i="5"/>
  <c r="DX430" i="5"/>
  <c r="DW430" i="5"/>
  <c r="DV430" i="5"/>
  <c r="DU430" i="5"/>
  <c r="DS430" i="5"/>
  <c r="DR430" i="5"/>
  <c r="DQ430" i="5"/>
  <c r="DP430" i="5"/>
  <c r="DO430" i="5"/>
  <c r="DN430" i="5"/>
  <c r="DM430" i="5"/>
  <c r="DK430" i="5"/>
  <c r="DJ430" i="5"/>
  <c r="DI430" i="5"/>
  <c r="DH430" i="5"/>
  <c r="DG430" i="5"/>
  <c r="DF430" i="5"/>
  <c r="DD430" i="5"/>
  <c r="DC430" i="5"/>
  <c r="DB430" i="5"/>
  <c r="DA430" i="5"/>
  <c r="CZ430" i="5"/>
  <c r="CY430" i="5"/>
  <c r="CX430" i="5"/>
  <c r="CV430" i="5"/>
  <c r="CU430" i="5"/>
  <c r="CT430" i="5"/>
  <c r="CS430" i="5"/>
  <c r="CR430" i="5"/>
  <c r="CQ430" i="5"/>
  <c r="CP430" i="5"/>
  <c r="CN430" i="5"/>
  <c r="CM430" i="5"/>
  <c r="CL430" i="5"/>
  <c r="CK430" i="5"/>
  <c r="CJ430" i="5"/>
  <c r="CI430" i="5"/>
  <c r="CG430" i="5"/>
  <c r="CF430" i="5"/>
  <c r="CE430" i="5"/>
  <c r="CD430" i="5"/>
  <c r="CC430" i="5"/>
  <c r="CB430" i="5"/>
  <c r="CA430" i="5"/>
  <c r="BY430" i="5"/>
  <c r="BX430" i="5"/>
  <c r="BW430" i="5"/>
  <c r="BV430" i="5"/>
  <c r="BU430" i="5"/>
  <c r="BT430" i="5"/>
  <c r="BS430" i="5"/>
  <c r="BQ430" i="5"/>
  <c r="BP430" i="5"/>
  <c r="BO430" i="5"/>
  <c r="BN430" i="5"/>
  <c r="BM430" i="5"/>
  <c r="BL430" i="5"/>
  <c r="BK430" i="5"/>
  <c r="BI430" i="5"/>
  <c r="BH430" i="5"/>
  <c r="BG430" i="5"/>
  <c r="BF430" i="5"/>
  <c r="BE430" i="5"/>
  <c r="BD430" i="5"/>
  <c r="BC430" i="5"/>
  <c r="BA430" i="5"/>
  <c r="AZ430" i="5"/>
  <c r="AY430" i="5"/>
  <c r="AX430" i="5"/>
  <c r="AW430" i="5"/>
  <c r="AV430" i="5"/>
  <c r="AU430" i="5"/>
  <c r="AS430" i="5"/>
  <c r="AR430" i="5"/>
  <c r="AQ430" i="5"/>
  <c r="AP430" i="5"/>
  <c r="AO430" i="5"/>
  <c r="AN430" i="5"/>
  <c r="AM430" i="5"/>
  <c r="AK430" i="5"/>
  <c r="AJ430" i="5"/>
  <c r="AI430" i="5"/>
  <c r="AH430" i="5"/>
  <c r="AG430" i="5"/>
  <c r="AF430" i="5"/>
  <c r="AE430" i="5"/>
  <c r="AC430" i="5"/>
  <c r="AB430" i="5"/>
  <c r="AA430" i="5"/>
  <c r="Z430" i="5"/>
  <c r="Y430" i="5"/>
  <c r="X430" i="5"/>
  <c r="W430" i="5"/>
  <c r="U430" i="5"/>
  <c r="T430" i="5"/>
  <c r="S430" i="5"/>
  <c r="R430" i="5"/>
  <c r="Q430" i="5"/>
  <c r="P430" i="5"/>
  <c r="O430" i="5"/>
  <c r="M430" i="5"/>
  <c r="L430" i="5"/>
  <c r="K430" i="5"/>
  <c r="J430" i="5"/>
  <c r="I430" i="5"/>
  <c r="H430" i="5"/>
  <c r="F430" i="5"/>
  <c r="E430" i="5"/>
  <c r="D430" i="5"/>
  <c r="C430" i="5"/>
  <c r="B430" i="5"/>
  <c r="A430" i="5"/>
  <c r="DZ429" i="5"/>
  <c r="DY429" i="5"/>
  <c r="DX429" i="5"/>
  <c r="DW429" i="5"/>
  <c r="DV429" i="5"/>
  <c r="DU429" i="5"/>
  <c r="DS429" i="5"/>
  <c r="EB429" i="5" s="1"/>
  <c r="DR429" i="5"/>
  <c r="DQ429" i="5"/>
  <c r="DP429" i="5"/>
  <c r="EA429" i="5" s="1"/>
  <c r="DO429" i="5"/>
  <c r="DN429" i="5"/>
  <c r="DM429" i="5"/>
  <c r="DK429" i="5"/>
  <c r="DJ429" i="5"/>
  <c r="DI429" i="5"/>
  <c r="DH429" i="5"/>
  <c r="DG429" i="5"/>
  <c r="DF429" i="5"/>
  <c r="DD429" i="5"/>
  <c r="DC429" i="5"/>
  <c r="DB429" i="5"/>
  <c r="DA429" i="5"/>
  <c r="CZ429" i="5"/>
  <c r="CY429" i="5"/>
  <c r="CX429" i="5"/>
  <c r="CV429" i="5"/>
  <c r="CU429" i="5"/>
  <c r="CT429" i="5"/>
  <c r="CS429" i="5"/>
  <c r="CR429" i="5"/>
  <c r="CQ429" i="5"/>
  <c r="CP429" i="5"/>
  <c r="CN429" i="5"/>
  <c r="CM429" i="5"/>
  <c r="CL429" i="5"/>
  <c r="CK429" i="5"/>
  <c r="CJ429" i="5"/>
  <c r="CI429" i="5"/>
  <c r="CG429" i="5"/>
  <c r="CF429" i="5"/>
  <c r="CE429" i="5"/>
  <c r="CD429" i="5"/>
  <c r="CC429" i="5"/>
  <c r="CB429" i="5"/>
  <c r="CA429" i="5"/>
  <c r="BY429" i="5"/>
  <c r="BX429" i="5"/>
  <c r="BW429" i="5"/>
  <c r="BV429" i="5"/>
  <c r="BU429" i="5"/>
  <c r="BT429" i="5"/>
  <c r="BS429" i="5"/>
  <c r="BQ429" i="5"/>
  <c r="BP429" i="5"/>
  <c r="BO429" i="5"/>
  <c r="BN429" i="5"/>
  <c r="BM429" i="5"/>
  <c r="BL429" i="5"/>
  <c r="BK429" i="5"/>
  <c r="BI429" i="5"/>
  <c r="BH429" i="5"/>
  <c r="BG429" i="5"/>
  <c r="BF429" i="5"/>
  <c r="BE429" i="5"/>
  <c r="BD429" i="5"/>
  <c r="BC429" i="5"/>
  <c r="BA429" i="5"/>
  <c r="AZ429" i="5"/>
  <c r="AY429" i="5"/>
  <c r="AX429" i="5"/>
  <c r="AW429" i="5"/>
  <c r="AV429" i="5"/>
  <c r="AU429" i="5"/>
  <c r="AS429" i="5"/>
  <c r="AR429" i="5"/>
  <c r="AQ429" i="5"/>
  <c r="AP429" i="5"/>
  <c r="AO429" i="5"/>
  <c r="AN429" i="5"/>
  <c r="AM429" i="5"/>
  <c r="AK429" i="5"/>
  <c r="AJ429" i="5"/>
  <c r="AI429" i="5"/>
  <c r="AH429" i="5"/>
  <c r="AG429" i="5"/>
  <c r="AF429" i="5"/>
  <c r="AE429" i="5"/>
  <c r="AC429" i="5"/>
  <c r="AB429" i="5"/>
  <c r="AA429" i="5"/>
  <c r="Z429" i="5"/>
  <c r="Y429" i="5"/>
  <c r="X429" i="5"/>
  <c r="W429" i="5"/>
  <c r="U429" i="5"/>
  <c r="T429" i="5"/>
  <c r="S429" i="5"/>
  <c r="R429" i="5"/>
  <c r="Q429" i="5"/>
  <c r="P429" i="5"/>
  <c r="O429" i="5"/>
  <c r="M429" i="5"/>
  <c r="L429" i="5"/>
  <c r="K429" i="5"/>
  <c r="J429" i="5"/>
  <c r="I429" i="5"/>
  <c r="H429" i="5"/>
  <c r="F429" i="5"/>
  <c r="E429" i="5"/>
  <c r="D429" i="5"/>
  <c r="C429" i="5"/>
  <c r="B429" i="5"/>
  <c r="A429" i="5"/>
  <c r="DZ428" i="5"/>
  <c r="DY428" i="5"/>
  <c r="DX428" i="5"/>
  <c r="DW428" i="5"/>
  <c r="DV428" i="5"/>
  <c r="DU428" i="5"/>
  <c r="DS428" i="5"/>
  <c r="DR428" i="5"/>
  <c r="DQ428" i="5"/>
  <c r="DP428" i="5"/>
  <c r="DO428" i="5"/>
  <c r="DN428" i="5"/>
  <c r="DM428" i="5"/>
  <c r="DK428" i="5"/>
  <c r="DJ428" i="5"/>
  <c r="DI428" i="5"/>
  <c r="DH428" i="5"/>
  <c r="DG428" i="5"/>
  <c r="DF428" i="5"/>
  <c r="DD428" i="5"/>
  <c r="DC428" i="5"/>
  <c r="DB428" i="5"/>
  <c r="DA428" i="5"/>
  <c r="CZ428" i="5"/>
  <c r="CY428" i="5"/>
  <c r="CX428" i="5"/>
  <c r="CV428" i="5"/>
  <c r="CU428" i="5"/>
  <c r="CT428" i="5"/>
  <c r="CS428" i="5"/>
  <c r="CR428" i="5"/>
  <c r="CQ428" i="5"/>
  <c r="CP428" i="5"/>
  <c r="CN428" i="5"/>
  <c r="CM428" i="5"/>
  <c r="CL428" i="5"/>
  <c r="CK428" i="5"/>
  <c r="CJ428" i="5"/>
  <c r="CI428" i="5"/>
  <c r="CG428" i="5"/>
  <c r="CF428" i="5"/>
  <c r="CE428" i="5"/>
  <c r="CD428" i="5"/>
  <c r="CC428" i="5"/>
  <c r="CB428" i="5"/>
  <c r="CA428" i="5"/>
  <c r="BY428" i="5"/>
  <c r="BX428" i="5"/>
  <c r="BW428" i="5"/>
  <c r="BV428" i="5"/>
  <c r="BU428" i="5"/>
  <c r="BT428" i="5"/>
  <c r="BS428" i="5"/>
  <c r="BQ428" i="5"/>
  <c r="BP428" i="5"/>
  <c r="BO428" i="5"/>
  <c r="BN428" i="5"/>
  <c r="BM428" i="5"/>
  <c r="BL428" i="5"/>
  <c r="BK428" i="5"/>
  <c r="BI428" i="5"/>
  <c r="BH428" i="5"/>
  <c r="BG428" i="5"/>
  <c r="BF428" i="5"/>
  <c r="BE428" i="5"/>
  <c r="BD428" i="5"/>
  <c r="BC428" i="5"/>
  <c r="BA428" i="5"/>
  <c r="AZ428" i="5"/>
  <c r="AY428" i="5"/>
  <c r="AX428" i="5"/>
  <c r="AW428" i="5"/>
  <c r="AV428" i="5"/>
  <c r="AU428" i="5"/>
  <c r="AS428" i="5"/>
  <c r="AR428" i="5"/>
  <c r="AQ428" i="5"/>
  <c r="AP428" i="5"/>
  <c r="AO428" i="5"/>
  <c r="AN428" i="5"/>
  <c r="AM428" i="5"/>
  <c r="AK428" i="5"/>
  <c r="AJ428" i="5"/>
  <c r="AI428" i="5"/>
  <c r="AH428" i="5"/>
  <c r="AG428" i="5"/>
  <c r="AF428" i="5"/>
  <c r="AE428" i="5"/>
  <c r="AC428" i="5"/>
  <c r="AB428" i="5"/>
  <c r="AA428" i="5"/>
  <c r="Z428" i="5"/>
  <c r="Y428" i="5"/>
  <c r="X428" i="5"/>
  <c r="W428" i="5"/>
  <c r="U428" i="5"/>
  <c r="T428" i="5"/>
  <c r="S428" i="5"/>
  <c r="R428" i="5"/>
  <c r="Q428" i="5"/>
  <c r="P428" i="5"/>
  <c r="O428" i="5"/>
  <c r="M428" i="5"/>
  <c r="L428" i="5"/>
  <c r="K428" i="5"/>
  <c r="J428" i="5"/>
  <c r="I428" i="5"/>
  <c r="H428" i="5"/>
  <c r="F428" i="5"/>
  <c r="E428" i="5"/>
  <c r="D428" i="5"/>
  <c r="C428" i="5"/>
  <c r="B428" i="5"/>
  <c r="A428" i="5"/>
  <c r="DZ427" i="5"/>
  <c r="DY427" i="5"/>
  <c r="DX427" i="5"/>
  <c r="DW427" i="5"/>
  <c r="DV427" i="5"/>
  <c r="DU427" i="5"/>
  <c r="DS427" i="5"/>
  <c r="EB427" i="5" s="1"/>
  <c r="DR427" i="5"/>
  <c r="DQ427" i="5"/>
  <c r="DP427" i="5"/>
  <c r="EA427" i="5" s="1"/>
  <c r="DO427" i="5"/>
  <c r="DN427" i="5"/>
  <c r="DM427" i="5"/>
  <c r="DK427" i="5"/>
  <c r="DJ427" i="5"/>
  <c r="DI427" i="5"/>
  <c r="DH427" i="5"/>
  <c r="DG427" i="5"/>
  <c r="DF427" i="5"/>
  <c r="DD427" i="5"/>
  <c r="DC427" i="5"/>
  <c r="DB427" i="5"/>
  <c r="DA427" i="5"/>
  <c r="CZ427" i="5"/>
  <c r="CY427" i="5"/>
  <c r="CX427" i="5"/>
  <c r="CV427" i="5"/>
  <c r="CU427" i="5"/>
  <c r="CT427" i="5"/>
  <c r="CS427" i="5"/>
  <c r="CR427" i="5"/>
  <c r="CQ427" i="5"/>
  <c r="CP427" i="5"/>
  <c r="CN427" i="5"/>
  <c r="CM427" i="5"/>
  <c r="CL427" i="5"/>
  <c r="CK427" i="5"/>
  <c r="CJ427" i="5"/>
  <c r="CI427" i="5"/>
  <c r="CG427" i="5"/>
  <c r="CF427" i="5"/>
  <c r="CE427" i="5"/>
  <c r="CD427" i="5"/>
  <c r="CC427" i="5"/>
  <c r="CB427" i="5"/>
  <c r="CA427" i="5"/>
  <c r="BY427" i="5"/>
  <c r="BX427" i="5"/>
  <c r="BW427" i="5"/>
  <c r="BV427" i="5"/>
  <c r="BU427" i="5"/>
  <c r="BT427" i="5"/>
  <c r="BS427" i="5"/>
  <c r="BQ427" i="5"/>
  <c r="BP427" i="5"/>
  <c r="BO427" i="5"/>
  <c r="BN427" i="5"/>
  <c r="BM427" i="5"/>
  <c r="BL427" i="5"/>
  <c r="BK427" i="5"/>
  <c r="BI427" i="5"/>
  <c r="BH427" i="5"/>
  <c r="BG427" i="5"/>
  <c r="BF427" i="5"/>
  <c r="BE427" i="5"/>
  <c r="BD427" i="5"/>
  <c r="BC427" i="5"/>
  <c r="BA427" i="5"/>
  <c r="AZ427" i="5"/>
  <c r="AY427" i="5"/>
  <c r="AX427" i="5"/>
  <c r="AW427" i="5"/>
  <c r="AV427" i="5"/>
  <c r="AU427" i="5"/>
  <c r="AS427" i="5"/>
  <c r="AR427" i="5"/>
  <c r="AQ427" i="5"/>
  <c r="AP427" i="5"/>
  <c r="AO427" i="5"/>
  <c r="AN427" i="5"/>
  <c r="AM427" i="5"/>
  <c r="AK427" i="5"/>
  <c r="AJ427" i="5"/>
  <c r="AI427" i="5"/>
  <c r="AH427" i="5"/>
  <c r="AG427" i="5"/>
  <c r="AF427" i="5"/>
  <c r="AE427" i="5"/>
  <c r="AC427" i="5"/>
  <c r="AB427" i="5"/>
  <c r="AA427" i="5"/>
  <c r="Z427" i="5"/>
  <c r="Y427" i="5"/>
  <c r="X427" i="5"/>
  <c r="W427" i="5"/>
  <c r="U427" i="5"/>
  <c r="T427" i="5"/>
  <c r="S427" i="5"/>
  <c r="R427" i="5"/>
  <c r="Q427" i="5"/>
  <c r="P427" i="5"/>
  <c r="O427" i="5"/>
  <c r="M427" i="5"/>
  <c r="L427" i="5"/>
  <c r="K427" i="5"/>
  <c r="J427" i="5"/>
  <c r="I427" i="5"/>
  <c r="H427" i="5"/>
  <c r="F427" i="5"/>
  <c r="E427" i="5"/>
  <c r="D427" i="5"/>
  <c r="C427" i="5"/>
  <c r="B427" i="5"/>
  <c r="A427" i="5"/>
  <c r="DZ426" i="5"/>
  <c r="DY426" i="5"/>
  <c r="DX426" i="5"/>
  <c r="DW426" i="5"/>
  <c r="DV426" i="5"/>
  <c r="DU426" i="5"/>
  <c r="DS426" i="5"/>
  <c r="DR426" i="5"/>
  <c r="DQ426" i="5"/>
  <c r="DP426" i="5"/>
  <c r="DO426" i="5"/>
  <c r="DN426" i="5"/>
  <c r="DM426" i="5"/>
  <c r="DK426" i="5"/>
  <c r="DJ426" i="5"/>
  <c r="DI426" i="5"/>
  <c r="DH426" i="5"/>
  <c r="DG426" i="5"/>
  <c r="DF426" i="5"/>
  <c r="DD426" i="5"/>
  <c r="DC426" i="5"/>
  <c r="DB426" i="5"/>
  <c r="DA426" i="5"/>
  <c r="CZ426" i="5"/>
  <c r="CY426" i="5"/>
  <c r="CX426" i="5"/>
  <c r="CV426" i="5"/>
  <c r="CU426" i="5"/>
  <c r="CT426" i="5"/>
  <c r="CS426" i="5"/>
  <c r="CR426" i="5"/>
  <c r="CQ426" i="5"/>
  <c r="CP426" i="5"/>
  <c r="CN426" i="5"/>
  <c r="CM426" i="5"/>
  <c r="CL426" i="5"/>
  <c r="CK426" i="5"/>
  <c r="CJ426" i="5"/>
  <c r="CI426" i="5"/>
  <c r="CG426" i="5"/>
  <c r="CF426" i="5"/>
  <c r="CE426" i="5"/>
  <c r="CD426" i="5"/>
  <c r="CC426" i="5"/>
  <c r="CB426" i="5"/>
  <c r="CA426" i="5"/>
  <c r="BY426" i="5"/>
  <c r="BX426" i="5"/>
  <c r="BW426" i="5"/>
  <c r="BV426" i="5"/>
  <c r="BU426" i="5"/>
  <c r="BT426" i="5"/>
  <c r="BS426" i="5"/>
  <c r="BQ426" i="5"/>
  <c r="BP426" i="5"/>
  <c r="BO426" i="5"/>
  <c r="BN426" i="5"/>
  <c r="BM426" i="5"/>
  <c r="BL426" i="5"/>
  <c r="BK426" i="5"/>
  <c r="BI426" i="5"/>
  <c r="BH426" i="5"/>
  <c r="BG426" i="5"/>
  <c r="BF426" i="5"/>
  <c r="BE426" i="5"/>
  <c r="BD426" i="5"/>
  <c r="BC426" i="5"/>
  <c r="BA426" i="5"/>
  <c r="AZ426" i="5"/>
  <c r="AY426" i="5"/>
  <c r="AX426" i="5"/>
  <c r="AW426" i="5"/>
  <c r="AV426" i="5"/>
  <c r="AU426" i="5"/>
  <c r="AS426" i="5"/>
  <c r="AR426" i="5"/>
  <c r="AQ426" i="5"/>
  <c r="AP426" i="5"/>
  <c r="AO426" i="5"/>
  <c r="AN426" i="5"/>
  <c r="AM426" i="5"/>
  <c r="AK426" i="5"/>
  <c r="AJ426" i="5"/>
  <c r="AI426" i="5"/>
  <c r="AH426" i="5"/>
  <c r="AG426" i="5"/>
  <c r="AF426" i="5"/>
  <c r="AE426" i="5"/>
  <c r="AC426" i="5"/>
  <c r="AB426" i="5"/>
  <c r="AA426" i="5"/>
  <c r="Z426" i="5"/>
  <c r="Y426" i="5"/>
  <c r="X426" i="5"/>
  <c r="W426" i="5"/>
  <c r="U426" i="5"/>
  <c r="T426" i="5"/>
  <c r="S426" i="5"/>
  <c r="R426" i="5"/>
  <c r="Q426" i="5"/>
  <c r="P426" i="5"/>
  <c r="O426" i="5"/>
  <c r="M426" i="5"/>
  <c r="L426" i="5"/>
  <c r="K426" i="5"/>
  <c r="J426" i="5"/>
  <c r="I426" i="5"/>
  <c r="H426" i="5"/>
  <c r="F426" i="5"/>
  <c r="E426" i="5"/>
  <c r="D426" i="5"/>
  <c r="C426" i="5"/>
  <c r="B426" i="5"/>
  <c r="A426" i="5"/>
  <c r="DZ425" i="5"/>
  <c r="DY425" i="5"/>
  <c r="DX425" i="5"/>
  <c r="DW425" i="5"/>
  <c r="DV425" i="5"/>
  <c r="DU425" i="5"/>
  <c r="DS425" i="5"/>
  <c r="EB425" i="5" s="1"/>
  <c r="DR425" i="5"/>
  <c r="DQ425" i="5"/>
  <c r="DP425" i="5"/>
  <c r="DO425" i="5"/>
  <c r="DN425" i="5"/>
  <c r="DM425" i="5"/>
  <c r="DK425" i="5"/>
  <c r="DJ425" i="5"/>
  <c r="DI425" i="5"/>
  <c r="DH425" i="5"/>
  <c r="DG425" i="5"/>
  <c r="DF425" i="5"/>
  <c r="DD425" i="5"/>
  <c r="DC425" i="5"/>
  <c r="DB425" i="5"/>
  <c r="DA425" i="5"/>
  <c r="CZ425" i="5"/>
  <c r="CY425" i="5"/>
  <c r="CX425" i="5"/>
  <c r="CV425" i="5"/>
  <c r="CU425" i="5"/>
  <c r="CT425" i="5"/>
  <c r="CS425" i="5"/>
  <c r="CR425" i="5"/>
  <c r="CQ425" i="5"/>
  <c r="CP425" i="5"/>
  <c r="CN425" i="5"/>
  <c r="CM425" i="5"/>
  <c r="CL425" i="5"/>
  <c r="CK425" i="5"/>
  <c r="CJ425" i="5"/>
  <c r="CI425" i="5"/>
  <c r="CG425" i="5"/>
  <c r="CF425" i="5"/>
  <c r="CE425" i="5"/>
  <c r="CD425" i="5"/>
  <c r="CC425" i="5"/>
  <c r="CB425" i="5"/>
  <c r="CA425" i="5"/>
  <c r="BY425" i="5"/>
  <c r="BX425" i="5"/>
  <c r="BW425" i="5"/>
  <c r="BV425" i="5"/>
  <c r="BU425" i="5"/>
  <c r="BT425" i="5"/>
  <c r="BS425" i="5"/>
  <c r="BQ425" i="5"/>
  <c r="BP425" i="5"/>
  <c r="BO425" i="5"/>
  <c r="BN425" i="5"/>
  <c r="BM425" i="5"/>
  <c r="BL425" i="5"/>
  <c r="BK425" i="5"/>
  <c r="BI425" i="5"/>
  <c r="BH425" i="5"/>
  <c r="BG425" i="5"/>
  <c r="BF425" i="5"/>
  <c r="BE425" i="5"/>
  <c r="BD425" i="5"/>
  <c r="BC425" i="5"/>
  <c r="BA425" i="5"/>
  <c r="AZ425" i="5"/>
  <c r="AY425" i="5"/>
  <c r="AX425" i="5"/>
  <c r="AW425" i="5"/>
  <c r="AV425" i="5"/>
  <c r="AU425" i="5"/>
  <c r="AS425" i="5"/>
  <c r="AR425" i="5"/>
  <c r="AQ425" i="5"/>
  <c r="AP425" i="5"/>
  <c r="AO425" i="5"/>
  <c r="AN425" i="5"/>
  <c r="AM425" i="5"/>
  <c r="AK425" i="5"/>
  <c r="AJ425" i="5"/>
  <c r="AI425" i="5"/>
  <c r="AH425" i="5"/>
  <c r="AG425" i="5"/>
  <c r="AF425" i="5"/>
  <c r="AE425" i="5"/>
  <c r="AC425" i="5"/>
  <c r="AB425" i="5"/>
  <c r="AA425" i="5"/>
  <c r="Z425" i="5"/>
  <c r="Y425" i="5"/>
  <c r="X425" i="5"/>
  <c r="W425" i="5"/>
  <c r="U425" i="5"/>
  <c r="T425" i="5"/>
  <c r="S425" i="5"/>
  <c r="R425" i="5"/>
  <c r="Q425" i="5"/>
  <c r="P425" i="5"/>
  <c r="O425" i="5"/>
  <c r="M425" i="5"/>
  <c r="L425" i="5"/>
  <c r="K425" i="5"/>
  <c r="J425" i="5"/>
  <c r="I425" i="5"/>
  <c r="H425" i="5"/>
  <c r="F425" i="5"/>
  <c r="E425" i="5"/>
  <c r="D425" i="5"/>
  <c r="C425" i="5"/>
  <c r="B425" i="5"/>
  <c r="A425" i="5"/>
  <c r="DZ424" i="5"/>
  <c r="DY424" i="5"/>
  <c r="DX424" i="5"/>
  <c r="DW424" i="5"/>
  <c r="DV424" i="5"/>
  <c r="DU424" i="5"/>
  <c r="DS424" i="5"/>
  <c r="DR424" i="5"/>
  <c r="DQ424" i="5"/>
  <c r="DP424" i="5"/>
  <c r="DO424" i="5"/>
  <c r="DN424" i="5"/>
  <c r="DM424" i="5"/>
  <c r="DK424" i="5"/>
  <c r="DJ424" i="5"/>
  <c r="DI424" i="5"/>
  <c r="DH424" i="5"/>
  <c r="DG424" i="5"/>
  <c r="DF424" i="5"/>
  <c r="DD424" i="5"/>
  <c r="DC424" i="5"/>
  <c r="DB424" i="5"/>
  <c r="DA424" i="5"/>
  <c r="CZ424" i="5"/>
  <c r="CY424" i="5"/>
  <c r="CX424" i="5"/>
  <c r="CV424" i="5"/>
  <c r="CU424" i="5"/>
  <c r="CT424" i="5"/>
  <c r="CS424" i="5"/>
  <c r="CR424" i="5"/>
  <c r="CQ424" i="5"/>
  <c r="CP424" i="5"/>
  <c r="CN424" i="5"/>
  <c r="CM424" i="5"/>
  <c r="CL424" i="5"/>
  <c r="CK424" i="5"/>
  <c r="CJ424" i="5"/>
  <c r="CI424" i="5"/>
  <c r="CG424" i="5"/>
  <c r="CF424" i="5"/>
  <c r="CE424" i="5"/>
  <c r="CD424" i="5"/>
  <c r="CC424" i="5"/>
  <c r="CB424" i="5"/>
  <c r="CA424" i="5"/>
  <c r="BY424" i="5"/>
  <c r="BX424" i="5"/>
  <c r="BW424" i="5"/>
  <c r="BV424" i="5"/>
  <c r="BU424" i="5"/>
  <c r="BT424" i="5"/>
  <c r="BS424" i="5"/>
  <c r="BQ424" i="5"/>
  <c r="BP424" i="5"/>
  <c r="BO424" i="5"/>
  <c r="BN424" i="5"/>
  <c r="BM424" i="5"/>
  <c r="BL424" i="5"/>
  <c r="BK424" i="5"/>
  <c r="BI424" i="5"/>
  <c r="BH424" i="5"/>
  <c r="BG424" i="5"/>
  <c r="BF424" i="5"/>
  <c r="BE424" i="5"/>
  <c r="BD424" i="5"/>
  <c r="BC424" i="5"/>
  <c r="BA424" i="5"/>
  <c r="AZ424" i="5"/>
  <c r="AY424" i="5"/>
  <c r="AX424" i="5"/>
  <c r="AW424" i="5"/>
  <c r="AV424" i="5"/>
  <c r="AU424" i="5"/>
  <c r="AS424" i="5"/>
  <c r="AR424" i="5"/>
  <c r="AQ424" i="5"/>
  <c r="AP424" i="5"/>
  <c r="AO424" i="5"/>
  <c r="AN424" i="5"/>
  <c r="AM424" i="5"/>
  <c r="AK424" i="5"/>
  <c r="AJ424" i="5"/>
  <c r="AI424" i="5"/>
  <c r="AH424" i="5"/>
  <c r="AG424" i="5"/>
  <c r="AF424" i="5"/>
  <c r="AE424" i="5"/>
  <c r="AC424" i="5"/>
  <c r="AB424" i="5"/>
  <c r="AA424" i="5"/>
  <c r="Z424" i="5"/>
  <c r="Y424" i="5"/>
  <c r="X424" i="5"/>
  <c r="W424" i="5"/>
  <c r="U424" i="5"/>
  <c r="T424" i="5"/>
  <c r="S424" i="5"/>
  <c r="R424" i="5"/>
  <c r="Q424" i="5"/>
  <c r="P424" i="5"/>
  <c r="O424" i="5"/>
  <c r="M424" i="5"/>
  <c r="L424" i="5"/>
  <c r="K424" i="5"/>
  <c r="J424" i="5"/>
  <c r="I424" i="5"/>
  <c r="H424" i="5"/>
  <c r="F424" i="5"/>
  <c r="E424" i="5"/>
  <c r="D424" i="5"/>
  <c r="C424" i="5"/>
  <c r="B424" i="5"/>
  <c r="A424" i="5"/>
  <c r="DZ423" i="5"/>
  <c r="DY423" i="5"/>
  <c r="DX423" i="5"/>
  <c r="DW423" i="5"/>
  <c r="DV423" i="5"/>
  <c r="DU423" i="5"/>
  <c r="DS423" i="5"/>
  <c r="EB423" i="5" s="1"/>
  <c r="DR423" i="5"/>
  <c r="DQ423" i="5"/>
  <c r="DP423" i="5"/>
  <c r="DO423" i="5"/>
  <c r="DN423" i="5"/>
  <c r="DM423" i="5"/>
  <c r="DK423" i="5"/>
  <c r="DJ423" i="5"/>
  <c r="DI423" i="5"/>
  <c r="DH423" i="5"/>
  <c r="DG423" i="5"/>
  <c r="DF423" i="5"/>
  <c r="DD423" i="5"/>
  <c r="DC423" i="5"/>
  <c r="DB423" i="5"/>
  <c r="DA423" i="5"/>
  <c r="CZ423" i="5"/>
  <c r="CY423" i="5"/>
  <c r="CX423" i="5"/>
  <c r="CV423" i="5"/>
  <c r="CU423" i="5"/>
  <c r="CT423" i="5"/>
  <c r="CS423" i="5"/>
  <c r="CR423" i="5"/>
  <c r="CQ423" i="5"/>
  <c r="CP423" i="5"/>
  <c r="CN423" i="5"/>
  <c r="CM423" i="5"/>
  <c r="CL423" i="5"/>
  <c r="CK423" i="5"/>
  <c r="CJ423" i="5"/>
  <c r="CI423" i="5"/>
  <c r="CG423" i="5"/>
  <c r="CF423" i="5"/>
  <c r="CE423" i="5"/>
  <c r="CD423" i="5"/>
  <c r="CC423" i="5"/>
  <c r="CB423" i="5"/>
  <c r="CA423" i="5"/>
  <c r="BY423" i="5"/>
  <c r="BX423" i="5"/>
  <c r="BW423" i="5"/>
  <c r="BV423" i="5"/>
  <c r="BU423" i="5"/>
  <c r="BT423" i="5"/>
  <c r="BS423" i="5"/>
  <c r="BQ423" i="5"/>
  <c r="BP423" i="5"/>
  <c r="BO423" i="5"/>
  <c r="BN423" i="5"/>
  <c r="BM423" i="5"/>
  <c r="BL423" i="5"/>
  <c r="BK423" i="5"/>
  <c r="BI423" i="5"/>
  <c r="BH423" i="5"/>
  <c r="BG423" i="5"/>
  <c r="BF423" i="5"/>
  <c r="BE423" i="5"/>
  <c r="BD423" i="5"/>
  <c r="BC423" i="5"/>
  <c r="BA423" i="5"/>
  <c r="AZ423" i="5"/>
  <c r="AY423" i="5"/>
  <c r="AX423" i="5"/>
  <c r="AW423" i="5"/>
  <c r="AV423" i="5"/>
  <c r="AU423" i="5"/>
  <c r="AS423" i="5"/>
  <c r="AR423" i="5"/>
  <c r="AQ423" i="5"/>
  <c r="AP423" i="5"/>
  <c r="AO423" i="5"/>
  <c r="AN423" i="5"/>
  <c r="AM423" i="5"/>
  <c r="AK423" i="5"/>
  <c r="AJ423" i="5"/>
  <c r="AI423" i="5"/>
  <c r="AH423" i="5"/>
  <c r="AG423" i="5"/>
  <c r="AF423" i="5"/>
  <c r="AE423" i="5"/>
  <c r="AC423" i="5"/>
  <c r="AB423" i="5"/>
  <c r="AA423" i="5"/>
  <c r="Z423" i="5"/>
  <c r="Y423" i="5"/>
  <c r="X423" i="5"/>
  <c r="W423" i="5"/>
  <c r="U423" i="5"/>
  <c r="T423" i="5"/>
  <c r="S423" i="5"/>
  <c r="R423" i="5"/>
  <c r="Q423" i="5"/>
  <c r="P423" i="5"/>
  <c r="O423" i="5"/>
  <c r="M423" i="5"/>
  <c r="L423" i="5"/>
  <c r="K423" i="5"/>
  <c r="J423" i="5"/>
  <c r="I423" i="5"/>
  <c r="H423" i="5"/>
  <c r="F423" i="5"/>
  <c r="E423" i="5"/>
  <c r="D423" i="5"/>
  <c r="C423" i="5"/>
  <c r="B423" i="5"/>
  <c r="A423" i="5"/>
  <c r="DZ422" i="5"/>
  <c r="DY422" i="5"/>
  <c r="DX422" i="5"/>
  <c r="DW422" i="5"/>
  <c r="DV422" i="5"/>
  <c r="DU422" i="5"/>
  <c r="DS422" i="5"/>
  <c r="DR422" i="5"/>
  <c r="DQ422" i="5"/>
  <c r="DP422" i="5"/>
  <c r="DO422" i="5"/>
  <c r="DN422" i="5"/>
  <c r="DM422" i="5"/>
  <c r="DK422" i="5"/>
  <c r="DJ422" i="5"/>
  <c r="DI422" i="5"/>
  <c r="DH422" i="5"/>
  <c r="DG422" i="5"/>
  <c r="DF422" i="5"/>
  <c r="DD422" i="5"/>
  <c r="DC422" i="5"/>
  <c r="DB422" i="5"/>
  <c r="DA422" i="5"/>
  <c r="CZ422" i="5"/>
  <c r="CY422" i="5"/>
  <c r="CX422" i="5"/>
  <c r="CV422" i="5"/>
  <c r="CU422" i="5"/>
  <c r="CT422" i="5"/>
  <c r="CS422" i="5"/>
  <c r="CR422" i="5"/>
  <c r="CQ422" i="5"/>
  <c r="CP422" i="5"/>
  <c r="CN422" i="5"/>
  <c r="CM422" i="5"/>
  <c r="CL422" i="5"/>
  <c r="CK422" i="5"/>
  <c r="CJ422" i="5"/>
  <c r="CI422" i="5"/>
  <c r="CG422" i="5"/>
  <c r="CF422" i="5"/>
  <c r="CE422" i="5"/>
  <c r="CD422" i="5"/>
  <c r="CC422" i="5"/>
  <c r="CB422" i="5"/>
  <c r="CA422" i="5"/>
  <c r="BY422" i="5"/>
  <c r="BX422" i="5"/>
  <c r="BW422" i="5"/>
  <c r="BV422" i="5"/>
  <c r="BU422" i="5"/>
  <c r="BT422" i="5"/>
  <c r="BS422" i="5"/>
  <c r="BQ422" i="5"/>
  <c r="BP422" i="5"/>
  <c r="BO422" i="5"/>
  <c r="BN422" i="5"/>
  <c r="BM422" i="5"/>
  <c r="BL422" i="5"/>
  <c r="BK422" i="5"/>
  <c r="BI422" i="5"/>
  <c r="BH422" i="5"/>
  <c r="BG422" i="5"/>
  <c r="BF422" i="5"/>
  <c r="BE422" i="5"/>
  <c r="BD422" i="5"/>
  <c r="BC422" i="5"/>
  <c r="BA422" i="5"/>
  <c r="AZ422" i="5"/>
  <c r="AY422" i="5"/>
  <c r="AX422" i="5"/>
  <c r="AW422" i="5"/>
  <c r="AV422" i="5"/>
  <c r="AU422" i="5"/>
  <c r="AS422" i="5"/>
  <c r="AR422" i="5"/>
  <c r="AQ422" i="5"/>
  <c r="AP422" i="5"/>
  <c r="AO422" i="5"/>
  <c r="AN422" i="5"/>
  <c r="AM422" i="5"/>
  <c r="AK422" i="5"/>
  <c r="AJ422" i="5"/>
  <c r="AI422" i="5"/>
  <c r="AH422" i="5"/>
  <c r="AG422" i="5"/>
  <c r="AF422" i="5"/>
  <c r="AE422" i="5"/>
  <c r="AC422" i="5"/>
  <c r="AB422" i="5"/>
  <c r="AA422" i="5"/>
  <c r="Z422" i="5"/>
  <c r="Y422" i="5"/>
  <c r="X422" i="5"/>
  <c r="W422" i="5"/>
  <c r="U422" i="5"/>
  <c r="T422" i="5"/>
  <c r="S422" i="5"/>
  <c r="R422" i="5"/>
  <c r="Q422" i="5"/>
  <c r="P422" i="5"/>
  <c r="O422" i="5"/>
  <c r="M422" i="5"/>
  <c r="L422" i="5"/>
  <c r="K422" i="5"/>
  <c r="J422" i="5"/>
  <c r="I422" i="5"/>
  <c r="H422" i="5"/>
  <c r="F422" i="5"/>
  <c r="E422" i="5"/>
  <c r="D422" i="5"/>
  <c r="C422" i="5"/>
  <c r="B422" i="5"/>
  <c r="A422" i="5"/>
  <c r="DZ421" i="5"/>
  <c r="DY421" i="5"/>
  <c r="DX421" i="5"/>
  <c r="DW421" i="5"/>
  <c r="DV421" i="5"/>
  <c r="DU421" i="5"/>
  <c r="DS421" i="5"/>
  <c r="EB421" i="5" s="1"/>
  <c r="DR421" i="5"/>
  <c r="DQ421" i="5"/>
  <c r="DP421" i="5"/>
  <c r="EA421" i="5" s="1"/>
  <c r="DO421" i="5"/>
  <c r="DN421" i="5"/>
  <c r="DM421" i="5"/>
  <c r="DK421" i="5"/>
  <c r="DJ421" i="5"/>
  <c r="DI421" i="5"/>
  <c r="DH421" i="5"/>
  <c r="DG421" i="5"/>
  <c r="DF421" i="5"/>
  <c r="DD421" i="5"/>
  <c r="DC421" i="5"/>
  <c r="DB421" i="5"/>
  <c r="DA421" i="5"/>
  <c r="CZ421" i="5"/>
  <c r="CY421" i="5"/>
  <c r="CX421" i="5"/>
  <c r="CV421" i="5"/>
  <c r="CU421" i="5"/>
  <c r="CT421" i="5"/>
  <c r="CS421" i="5"/>
  <c r="CR421" i="5"/>
  <c r="CQ421" i="5"/>
  <c r="CP421" i="5"/>
  <c r="CN421" i="5"/>
  <c r="CM421" i="5"/>
  <c r="CL421" i="5"/>
  <c r="CK421" i="5"/>
  <c r="CJ421" i="5"/>
  <c r="CI421" i="5"/>
  <c r="CG421" i="5"/>
  <c r="CF421" i="5"/>
  <c r="CE421" i="5"/>
  <c r="CD421" i="5"/>
  <c r="CC421" i="5"/>
  <c r="CB421" i="5"/>
  <c r="CA421" i="5"/>
  <c r="BY421" i="5"/>
  <c r="BX421" i="5"/>
  <c r="BW421" i="5"/>
  <c r="BV421" i="5"/>
  <c r="BU421" i="5"/>
  <c r="BT421" i="5"/>
  <c r="BS421" i="5"/>
  <c r="BQ421" i="5"/>
  <c r="BP421" i="5"/>
  <c r="BO421" i="5"/>
  <c r="BN421" i="5"/>
  <c r="BM421" i="5"/>
  <c r="BL421" i="5"/>
  <c r="BK421" i="5"/>
  <c r="BI421" i="5"/>
  <c r="BH421" i="5"/>
  <c r="BG421" i="5"/>
  <c r="BF421" i="5"/>
  <c r="BE421" i="5"/>
  <c r="BD421" i="5"/>
  <c r="BC421" i="5"/>
  <c r="BA421" i="5"/>
  <c r="AZ421" i="5"/>
  <c r="AY421" i="5"/>
  <c r="AX421" i="5"/>
  <c r="AW421" i="5"/>
  <c r="AV421" i="5"/>
  <c r="AU421" i="5"/>
  <c r="AS421" i="5"/>
  <c r="AR421" i="5"/>
  <c r="AQ421" i="5"/>
  <c r="AP421" i="5"/>
  <c r="AO421" i="5"/>
  <c r="AN421" i="5"/>
  <c r="AM421" i="5"/>
  <c r="AK421" i="5"/>
  <c r="AJ421" i="5"/>
  <c r="AI421" i="5"/>
  <c r="AH421" i="5"/>
  <c r="AG421" i="5"/>
  <c r="AF421" i="5"/>
  <c r="AE421" i="5"/>
  <c r="AC421" i="5"/>
  <c r="AB421" i="5"/>
  <c r="AA421" i="5"/>
  <c r="Z421" i="5"/>
  <c r="Y421" i="5"/>
  <c r="X421" i="5"/>
  <c r="W421" i="5"/>
  <c r="U421" i="5"/>
  <c r="T421" i="5"/>
  <c r="S421" i="5"/>
  <c r="R421" i="5"/>
  <c r="Q421" i="5"/>
  <c r="P421" i="5"/>
  <c r="O421" i="5"/>
  <c r="M421" i="5"/>
  <c r="L421" i="5"/>
  <c r="K421" i="5"/>
  <c r="J421" i="5"/>
  <c r="I421" i="5"/>
  <c r="H421" i="5"/>
  <c r="F421" i="5"/>
  <c r="E421" i="5"/>
  <c r="D421" i="5"/>
  <c r="C421" i="5"/>
  <c r="B421" i="5"/>
  <c r="A421" i="5"/>
  <c r="DZ420" i="5"/>
  <c r="DY420" i="5"/>
  <c r="DX420" i="5"/>
  <c r="DW420" i="5"/>
  <c r="DV420" i="5"/>
  <c r="DU420" i="5"/>
  <c r="DS420" i="5"/>
  <c r="DR420" i="5"/>
  <c r="DQ420" i="5"/>
  <c r="DP420" i="5"/>
  <c r="DO420" i="5"/>
  <c r="DN420" i="5"/>
  <c r="DM420" i="5"/>
  <c r="DK420" i="5"/>
  <c r="DJ420" i="5"/>
  <c r="DI420" i="5"/>
  <c r="DH420" i="5"/>
  <c r="DG420" i="5"/>
  <c r="DF420" i="5"/>
  <c r="DD420" i="5"/>
  <c r="DC420" i="5"/>
  <c r="DB420" i="5"/>
  <c r="DA420" i="5"/>
  <c r="CZ420" i="5"/>
  <c r="CY420" i="5"/>
  <c r="CX420" i="5"/>
  <c r="CV420" i="5"/>
  <c r="CU420" i="5"/>
  <c r="CT420" i="5"/>
  <c r="CS420" i="5"/>
  <c r="CR420" i="5"/>
  <c r="CQ420" i="5"/>
  <c r="CP420" i="5"/>
  <c r="CN420" i="5"/>
  <c r="CM420" i="5"/>
  <c r="CL420" i="5"/>
  <c r="CK420" i="5"/>
  <c r="CJ420" i="5"/>
  <c r="CI420" i="5"/>
  <c r="CG420" i="5"/>
  <c r="CF420" i="5"/>
  <c r="CE420" i="5"/>
  <c r="CD420" i="5"/>
  <c r="CC420" i="5"/>
  <c r="CB420" i="5"/>
  <c r="CA420" i="5"/>
  <c r="BY420" i="5"/>
  <c r="BX420" i="5"/>
  <c r="BW420" i="5"/>
  <c r="BV420" i="5"/>
  <c r="BU420" i="5"/>
  <c r="BT420" i="5"/>
  <c r="BS420" i="5"/>
  <c r="BQ420" i="5"/>
  <c r="BP420" i="5"/>
  <c r="BO420" i="5"/>
  <c r="BN420" i="5"/>
  <c r="BM420" i="5"/>
  <c r="BL420" i="5"/>
  <c r="BK420" i="5"/>
  <c r="BI420" i="5"/>
  <c r="BH420" i="5"/>
  <c r="BG420" i="5"/>
  <c r="BF420" i="5"/>
  <c r="BE420" i="5"/>
  <c r="BD420" i="5"/>
  <c r="BC420" i="5"/>
  <c r="BA420" i="5"/>
  <c r="AZ420" i="5"/>
  <c r="AY420" i="5"/>
  <c r="AX420" i="5"/>
  <c r="AW420" i="5"/>
  <c r="AV420" i="5"/>
  <c r="AU420" i="5"/>
  <c r="AS420" i="5"/>
  <c r="AR420" i="5"/>
  <c r="AQ420" i="5"/>
  <c r="AP420" i="5"/>
  <c r="AO420" i="5"/>
  <c r="AN420" i="5"/>
  <c r="AM420" i="5"/>
  <c r="AK420" i="5"/>
  <c r="AJ420" i="5"/>
  <c r="AI420" i="5"/>
  <c r="AH420" i="5"/>
  <c r="AG420" i="5"/>
  <c r="AF420" i="5"/>
  <c r="AE420" i="5"/>
  <c r="AC420" i="5"/>
  <c r="AB420" i="5"/>
  <c r="AA420" i="5"/>
  <c r="Z420" i="5"/>
  <c r="Y420" i="5"/>
  <c r="X420" i="5"/>
  <c r="W420" i="5"/>
  <c r="U420" i="5"/>
  <c r="T420" i="5"/>
  <c r="S420" i="5"/>
  <c r="R420" i="5"/>
  <c r="Q420" i="5"/>
  <c r="P420" i="5"/>
  <c r="O420" i="5"/>
  <c r="M420" i="5"/>
  <c r="L420" i="5"/>
  <c r="K420" i="5"/>
  <c r="J420" i="5"/>
  <c r="I420" i="5"/>
  <c r="H420" i="5"/>
  <c r="F420" i="5"/>
  <c r="E420" i="5"/>
  <c r="D420" i="5"/>
  <c r="C420" i="5"/>
  <c r="B420" i="5"/>
  <c r="A420" i="5"/>
  <c r="DZ419" i="5"/>
  <c r="DY419" i="5"/>
  <c r="DX419" i="5"/>
  <c r="DW419" i="5"/>
  <c r="DV419" i="5"/>
  <c r="DU419" i="5"/>
  <c r="DS419" i="5"/>
  <c r="EB419" i="5" s="1"/>
  <c r="DR419" i="5"/>
  <c r="DQ419" i="5"/>
  <c r="DP419" i="5"/>
  <c r="EA419" i="5" s="1"/>
  <c r="DO419" i="5"/>
  <c r="DN419" i="5"/>
  <c r="DM419" i="5"/>
  <c r="DK419" i="5"/>
  <c r="DJ419" i="5"/>
  <c r="DI419" i="5"/>
  <c r="DH419" i="5"/>
  <c r="DG419" i="5"/>
  <c r="DF419" i="5"/>
  <c r="DD419" i="5"/>
  <c r="DC419" i="5"/>
  <c r="DB419" i="5"/>
  <c r="DA419" i="5"/>
  <c r="CZ419" i="5"/>
  <c r="CY419" i="5"/>
  <c r="CX419" i="5"/>
  <c r="CV419" i="5"/>
  <c r="CU419" i="5"/>
  <c r="CT419" i="5"/>
  <c r="CS419" i="5"/>
  <c r="CR419" i="5"/>
  <c r="CQ419" i="5"/>
  <c r="CP419" i="5"/>
  <c r="CN419" i="5"/>
  <c r="CM419" i="5"/>
  <c r="CL419" i="5"/>
  <c r="CK419" i="5"/>
  <c r="CJ419" i="5"/>
  <c r="CI419" i="5"/>
  <c r="CG419" i="5"/>
  <c r="CF419" i="5"/>
  <c r="CE419" i="5"/>
  <c r="CD419" i="5"/>
  <c r="CC419" i="5"/>
  <c r="CB419" i="5"/>
  <c r="CA419" i="5"/>
  <c r="BY419" i="5"/>
  <c r="BX419" i="5"/>
  <c r="BW419" i="5"/>
  <c r="BV419" i="5"/>
  <c r="BU419" i="5"/>
  <c r="BT419" i="5"/>
  <c r="BS419" i="5"/>
  <c r="BQ419" i="5"/>
  <c r="BP419" i="5"/>
  <c r="BO419" i="5"/>
  <c r="BN419" i="5"/>
  <c r="BM419" i="5"/>
  <c r="BL419" i="5"/>
  <c r="BK419" i="5"/>
  <c r="BI419" i="5"/>
  <c r="BH419" i="5"/>
  <c r="BG419" i="5"/>
  <c r="BF419" i="5"/>
  <c r="BE419" i="5"/>
  <c r="BD419" i="5"/>
  <c r="BC419" i="5"/>
  <c r="BA419" i="5"/>
  <c r="AZ419" i="5"/>
  <c r="AY419" i="5"/>
  <c r="AX419" i="5"/>
  <c r="AW419" i="5"/>
  <c r="AV419" i="5"/>
  <c r="AU419" i="5"/>
  <c r="AS419" i="5"/>
  <c r="AR419" i="5"/>
  <c r="AQ419" i="5"/>
  <c r="AP419" i="5"/>
  <c r="AO419" i="5"/>
  <c r="AN419" i="5"/>
  <c r="AM419" i="5"/>
  <c r="AK419" i="5"/>
  <c r="AJ419" i="5"/>
  <c r="AI419" i="5"/>
  <c r="AH419" i="5"/>
  <c r="AG419" i="5"/>
  <c r="AF419" i="5"/>
  <c r="AE419" i="5"/>
  <c r="AC419" i="5"/>
  <c r="AB419" i="5"/>
  <c r="AA419" i="5"/>
  <c r="Z419" i="5"/>
  <c r="Y419" i="5"/>
  <c r="X419" i="5"/>
  <c r="W419" i="5"/>
  <c r="U419" i="5"/>
  <c r="T419" i="5"/>
  <c r="S419" i="5"/>
  <c r="R419" i="5"/>
  <c r="Q419" i="5"/>
  <c r="P419" i="5"/>
  <c r="O419" i="5"/>
  <c r="M419" i="5"/>
  <c r="L419" i="5"/>
  <c r="K419" i="5"/>
  <c r="J419" i="5"/>
  <c r="I419" i="5"/>
  <c r="H419" i="5"/>
  <c r="F419" i="5"/>
  <c r="E419" i="5"/>
  <c r="D419" i="5"/>
  <c r="C419" i="5"/>
  <c r="B419" i="5"/>
  <c r="A419" i="5"/>
  <c r="DZ418" i="5"/>
  <c r="DY418" i="5"/>
  <c r="DX418" i="5"/>
  <c r="DW418" i="5"/>
  <c r="DV418" i="5"/>
  <c r="DU418" i="5"/>
  <c r="DS418" i="5"/>
  <c r="DR418" i="5"/>
  <c r="DQ418" i="5"/>
  <c r="DP418" i="5"/>
  <c r="DO418" i="5"/>
  <c r="DN418" i="5"/>
  <c r="DM418" i="5"/>
  <c r="DK418" i="5"/>
  <c r="DJ418" i="5"/>
  <c r="DI418" i="5"/>
  <c r="DH418" i="5"/>
  <c r="DG418" i="5"/>
  <c r="DF418" i="5"/>
  <c r="DD418" i="5"/>
  <c r="DC418" i="5"/>
  <c r="DB418" i="5"/>
  <c r="DA418" i="5"/>
  <c r="CZ418" i="5"/>
  <c r="CY418" i="5"/>
  <c r="CX418" i="5"/>
  <c r="CV418" i="5"/>
  <c r="CU418" i="5"/>
  <c r="CT418" i="5"/>
  <c r="CS418" i="5"/>
  <c r="CR418" i="5"/>
  <c r="CQ418" i="5"/>
  <c r="CP418" i="5"/>
  <c r="CN418" i="5"/>
  <c r="CM418" i="5"/>
  <c r="CL418" i="5"/>
  <c r="CK418" i="5"/>
  <c r="CJ418" i="5"/>
  <c r="CI418" i="5"/>
  <c r="CG418" i="5"/>
  <c r="CF418" i="5"/>
  <c r="CE418" i="5"/>
  <c r="CD418" i="5"/>
  <c r="CC418" i="5"/>
  <c r="CB418" i="5"/>
  <c r="CA418" i="5"/>
  <c r="BY418" i="5"/>
  <c r="BX418" i="5"/>
  <c r="BW418" i="5"/>
  <c r="BV418" i="5"/>
  <c r="BU418" i="5"/>
  <c r="BT418" i="5"/>
  <c r="BS418" i="5"/>
  <c r="BQ418" i="5"/>
  <c r="BP418" i="5"/>
  <c r="BO418" i="5"/>
  <c r="BN418" i="5"/>
  <c r="BM418" i="5"/>
  <c r="BL418" i="5"/>
  <c r="BK418" i="5"/>
  <c r="BI418" i="5"/>
  <c r="BH418" i="5"/>
  <c r="BG418" i="5"/>
  <c r="BF418" i="5"/>
  <c r="BE418" i="5"/>
  <c r="BD418" i="5"/>
  <c r="BC418" i="5"/>
  <c r="BA418" i="5"/>
  <c r="AZ418" i="5"/>
  <c r="AY418" i="5"/>
  <c r="AX418" i="5"/>
  <c r="AW418" i="5"/>
  <c r="AV418" i="5"/>
  <c r="AU418" i="5"/>
  <c r="AS418" i="5"/>
  <c r="AR418" i="5"/>
  <c r="AQ418" i="5"/>
  <c r="AP418" i="5"/>
  <c r="AO418" i="5"/>
  <c r="AN418" i="5"/>
  <c r="AM418" i="5"/>
  <c r="AK418" i="5"/>
  <c r="AJ418" i="5"/>
  <c r="AI418" i="5"/>
  <c r="AH418" i="5"/>
  <c r="AG418" i="5"/>
  <c r="AF418" i="5"/>
  <c r="AE418" i="5"/>
  <c r="AC418" i="5"/>
  <c r="AB418" i="5"/>
  <c r="AA418" i="5"/>
  <c r="Z418" i="5"/>
  <c r="Y418" i="5"/>
  <c r="X418" i="5"/>
  <c r="W418" i="5"/>
  <c r="U418" i="5"/>
  <c r="T418" i="5"/>
  <c r="S418" i="5"/>
  <c r="R418" i="5"/>
  <c r="Q418" i="5"/>
  <c r="P418" i="5"/>
  <c r="O418" i="5"/>
  <c r="M418" i="5"/>
  <c r="L418" i="5"/>
  <c r="K418" i="5"/>
  <c r="J418" i="5"/>
  <c r="I418" i="5"/>
  <c r="H418" i="5"/>
  <c r="F418" i="5"/>
  <c r="E418" i="5"/>
  <c r="D418" i="5"/>
  <c r="C418" i="5"/>
  <c r="B418" i="5"/>
  <c r="A418" i="5"/>
  <c r="DZ417" i="5"/>
  <c r="DY417" i="5"/>
  <c r="DX417" i="5"/>
  <c r="DW417" i="5"/>
  <c r="DV417" i="5"/>
  <c r="DU417" i="5"/>
  <c r="DS417" i="5"/>
  <c r="EB417" i="5" s="1"/>
  <c r="DR417" i="5"/>
  <c r="DQ417" i="5"/>
  <c r="DP417" i="5"/>
  <c r="DO417" i="5"/>
  <c r="DN417" i="5"/>
  <c r="DM417" i="5"/>
  <c r="DK417" i="5"/>
  <c r="DJ417" i="5"/>
  <c r="DI417" i="5"/>
  <c r="DH417" i="5"/>
  <c r="DG417" i="5"/>
  <c r="DF417" i="5"/>
  <c r="DD417" i="5"/>
  <c r="DC417" i="5"/>
  <c r="DB417" i="5"/>
  <c r="DA417" i="5"/>
  <c r="CZ417" i="5"/>
  <c r="CY417" i="5"/>
  <c r="CX417" i="5"/>
  <c r="CV417" i="5"/>
  <c r="CU417" i="5"/>
  <c r="CT417" i="5"/>
  <c r="CS417" i="5"/>
  <c r="CR417" i="5"/>
  <c r="CQ417" i="5"/>
  <c r="CP417" i="5"/>
  <c r="CN417" i="5"/>
  <c r="CM417" i="5"/>
  <c r="CL417" i="5"/>
  <c r="CK417" i="5"/>
  <c r="CJ417" i="5"/>
  <c r="CI417" i="5"/>
  <c r="CG417" i="5"/>
  <c r="CF417" i="5"/>
  <c r="CE417" i="5"/>
  <c r="CD417" i="5"/>
  <c r="CC417" i="5"/>
  <c r="CB417" i="5"/>
  <c r="CA417" i="5"/>
  <c r="BY417" i="5"/>
  <c r="BX417" i="5"/>
  <c r="BW417" i="5"/>
  <c r="BV417" i="5"/>
  <c r="BU417" i="5"/>
  <c r="BT417" i="5"/>
  <c r="BS417" i="5"/>
  <c r="BQ417" i="5"/>
  <c r="BP417" i="5"/>
  <c r="BO417" i="5"/>
  <c r="BN417" i="5"/>
  <c r="BM417" i="5"/>
  <c r="BL417" i="5"/>
  <c r="BK417" i="5"/>
  <c r="BI417" i="5"/>
  <c r="BH417" i="5"/>
  <c r="BG417" i="5"/>
  <c r="BF417" i="5"/>
  <c r="BE417" i="5"/>
  <c r="BD417" i="5"/>
  <c r="BC417" i="5"/>
  <c r="BA417" i="5"/>
  <c r="AZ417" i="5"/>
  <c r="AY417" i="5"/>
  <c r="AX417" i="5"/>
  <c r="AW417" i="5"/>
  <c r="AV417" i="5"/>
  <c r="AU417" i="5"/>
  <c r="AS417" i="5"/>
  <c r="AR417" i="5"/>
  <c r="AQ417" i="5"/>
  <c r="AP417" i="5"/>
  <c r="AO417" i="5"/>
  <c r="AN417" i="5"/>
  <c r="AM417" i="5"/>
  <c r="AK417" i="5"/>
  <c r="AJ417" i="5"/>
  <c r="AI417" i="5"/>
  <c r="AH417" i="5"/>
  <c r="AG417" i="5"/>
  <c r="AF417" i="5"/>
  <c r="AE417" i="5"/>
  <c r="AC417" i="5"/>
  <c r="AB417" i="5"/>
  <c r="AA417" i="5"/>
  <c r="Z417" i="5"/>
  <c r="Y417" i="5"/>
  <c r="X417" i="5"/>
  <c r="W417" i="5"/>
  <c r="U417" i="5"/>
  <c r="T417" i="5"/>
  <c r="S417" i="5"/>
  <c r="R417" i="5"/>
  <c r="Q417" i="5"/>
  <c r="P417" i="5"/>
  <c r="O417" i="5"/>
  <c r="M417" i="5"/>
  <c r="L417" i="5"/>
  <c r="K417" i="5"/>
  <c r="J417" i="5"/>
  <c r="I417" i="5"/>
  <c r="H417" i="5"/>
  <c r="F417" i="5"/>
  <c r="E417" i="5"/>
  <c r="D417" i="5"/>
  <c r="C417" i="5"/>
  <c r="B417" i="5"/>
  <c r="A417" i="5"/>
  <c r="DZ416" i="5"/>
  <c r="DY416" i="5"/>
  <c r="DX416" i="5"/>
  <c r="DW416" i="5"/>
  <c r="DV416" i="5"/>
  <c r="DU416" i="5"/>
  <c r="DS416" i="5"/>
  <c r="DR416" i="5"/>
  <c r="DQ416" i="5"/>
  <c r="DP416" i="5"/>
  <c r="DO416" i="5"/>
  <c r="DN416" i="5"/>
  <c r="DM416" i="5"/>
  <c r="DK416" i="5"/>
  <c r="DJ416" i="5"/>
  <c r="DI416" i="5"/>
  <c r="DH416" i="5"/>
  <c r="DG416" i="5"/>
  <c r="DF416" i="5"/>
  <c r="DD416" i="5"/>
  <c r="DC416" i="5"/>
  <c r="DB416" i="5"/>
  <c r="DA416" i="5"/>
  <c r="CZ416" i="5"/>
  <c r="CY416" i="5"/>
  <c r="CX416" i="5"/>
  <c r="CV416" i="5"/>
  <c r="CU416" i="5"/>
  <c r="CT416" i="5"/>
  <c r="CS416" i="5"/>
  <c r="CR416" i="5"/>
  <c r="CQ416" i="5"/>
  <c r="CP416" i="5"/>
  <c r="CN416" i="5"/>
  <c r="CM416" i="5"/>
  <c r="CL416" i="5"/>
  <c r="CK416" i="5"/>
  <c r="CJ416" i="5"/>
  <c r="CI416" i="5"/>
  <c r="CG416" i="5"/>
  <c r="CF416" i="5"/>
  <c r="CE416" i="5"/>
  <c r="CD416" i="5"/>
  <c r="CC416" i="5"/>
  <c r="CB416" i="5"/>
  <c r="CA416" i="5"/>
  <c r="BY416" i="5"/>
  <c r="BX416" i="5"/>
  <c r="BW416" i="5"/>
  <c r="BV416" i="5"/>
  <c r="BU416" i="5"/>
  <c r="BT416" i="5"/>
  <c r="BS416" i="5"/>
  <c r="BQ416" i="5"/>
  <c r="BP416" i="5"/>
  <c r="BO416" i="5"/>
  <c r="BN416" i="5"/>
  <c r="BM416" i="5"/>
  <c r="BL416" i="5"/>
  <c r="BK416" i="5"/>
  <c r="BI416" i="5"/>
  <c r="BH416" i="5"/>
  <c r="BG416" i="5"/>
  <c r="BF416" i="5"/>
  <c r="BE416" i="5"/>
  <c r="BD416" i="5"/>
  <c r="BC416" i="5"/>
  <c r="BA416" i="5"/>
  <c r="AZ416" i="5"/>
  <c r="AY416" i="5"/>
  <c r="AX416" i="5"/>
  <c r="AW416" i="5"/>
  <c r="AV416" i="5"/>
  <c r="AU416" i="5"/>
  <c r="AS416" i="5"/>
  <c r="AR416" i="5"/>
  <c r="AQ416" i="5"/>
  <c r="AP416" i="5"/>
  <c r="AO416" i="5"/>
  <c r="AN416" i="5"/>
  <c r="AM416" i="5"/>
  <c r="AK416" i="5"/>
  <c r="AJ416" i="5"/>
  <c r="AI416" i="5"/>
  <c r="AH416" i="5"/>
  <c r="AG416" i="5"/>
  <c r="AF416" i="5"/>
  <c r="AE416" i="5"/>
  <c r="AC416" i="5"/>
  <c r="AB416" i="5"/>
  <c r="AA416" i="5"/>
  <c r="Z416" i="5"/>
  <c r="Y416" i="5"/>
  <c r="X416" i="5"/>
  <c r="W416" i="5"/>
  <c r="U416" i="5"/>
  <c r="T416" i="5"/>
  <c r="S416" i="5"/>
  <c r="R416" i="5"/>
  <c r="Q416" i="5"/>
  <c r="P416" i="5"/>
  <c r="O416" i="5"/>
  <c r="M416" i="5"/>
  <c r="L416" i="5"/>
  <c r="K416" i="5"/>
  <c r="J416" i="5"/>
  <c r="I416" i="5"/>
  <c r="H416" i="5"/>
  <c r="F416" i="5"/>
  <c r="E416" i="5"/>
  <c r="D416" i="5"/>
  <c r="C416" i="5"/>
  <c r="B416" i="5"/>
  <c r="A416" i="5"/>
  <c r="DZ415" i="5"/>
  <c r="DY415" i="5"/>
  <c r="DX415" i="5"/>
  <c r="DW415" i="5"/>
  <c r="DV415" i="5"/>
  <c r="DU415" i="5"/>
  <c r="DS415" i="5"/>
  <c r="EB415" i="5" s="1"/>
  <c r="DR415" i="5"/>
  <c r="DQ415" i="5"/>
  <c r="DP415" i="5"/>
  <c r="DO415" i="5"/>
  <c r="DN415" i="5"/>
  <c r="DM415" i="5"/>
  <c r="DK415" i="5"/>
  <c r="DJ415" i="5"/>
  <c r="DI415" i="5"/>
  <c r="DH415" i="5"/>
  <c r="DG415" i="5"/>
  <c r="DF415" i="5"/>
  <c r="DD415" i="5"/>
  <c r="DC415" i="5"/>
  <c r="DB415" i="5"/>
  <c r="DA415" i="5"/>
  <c r="CZ415" i="5"/>
  <c r="CY415" i="5"/>
  <c r="CX415" i="5"/>
  <c r="CV415" i="5"/>
  <c r="CU415" i="5"/>
  <c r="CT415" i="5"/>
  <c r="CS415" i="5"/>
  <c r="CR415" i="5"/>
  <c r="CQ415" i="5"/>
  <c r="CP415" i="5"/>
  <c r="CN415" i="5"/>
  <c r="CM415" i="5"/>
  <c r="CL415" i="5"/>
  <c r="CK415" i="5"/>
  <c r="CJ415" i="5"/>
  <c r="CI415" i="5"/>
  <c r="CG415" i="5"/>
  <c r="CF415" i="5"/>
  <c r="CE415" i="5"/>
  <c r="CD415" i="5"/>
  <c r="CC415" i="5"/>
  <c r="CB415" i="5"/>
  <c r="CA415" i="5"/>
  <c r="BY415" i="5"/>
  <c r="BX415" i="5"/>
  <c r="BW415" i="5"/>
  <c r="BV415" i="5"/>
  <c r="BU415" i="5"/>
  <c r="BT415" i="5"/>
  <c r="BS415" i="5"/>
  <c r="BQ415" i="5"/>
  <c r="BP415" i="5"/>
  <c r="BO415" i="5"/>
  <c r="BN415" i="5"/>
  <c r="BM415" i="5"/>
  <c r="BL415" i="5"/>
  <c r="BK415" i="5"/>
  <c r="BI415" i="5"/>
  <c r="BH415" i="5"/>
  <c r="BG415" i="5"/>
  <c r="BF415" i="5"/>
  <c r="BE415" i="5"/>
  <c r="BD415" i="5"/>
  <c r="BC415" i="5"/>
  <c r="BA415" i="5"/>
  <c r="AZ415" i="5"/>
  <c r="AY415" i="5"/>
  <c r="AX415" i="5"/>
  <c r="AW415" i="5"/>
  <c r="AV415" i="5"/>
  <c r="AU415" i="5"/>
  <c r="AS415" i="5"/>
  <c r="AR415" i="5"/>
  <c r="AQ415" i="5"/>
  <c r="AP415" i="5"/>
  <c r="AO415" i="5"/>
  <c r="AN415" i="5"/>
  <c r="AM415" i="5"/>
  <c r="AK415" i="5"/>
  <c r="AJ415" i="5"/>
  <c r="AI415" i="5"/>
  <c r="AH415" i="5"/>
  <c r="AG415" i="5"/>
  <c r="AF415" i="5"/>
  <c r="AE415" i="5"/>
  <c r="AC415" i="5"/>
  <c r="AB415" i="5"/>
  <c r="AA415" i="5"/>
  <c r="Z415" i="5"/>
  <c r="Y415" i="5"/>
  <c r="X415" i="5"/>
  <c r="W415" i="5"/>
  <c r="U415" i="5"/>
  <c r="T415" i="5"/>
  <c r="S415" i="5"/>
  <c r="R415" i="5"/>
  <c r="Q415" i="5"/>
  <c r="P415" i="5"/>
  <c r="O415" i="5"/>
  <c r="M415" i="5"/>
  <c r="L415" i="5"/>
  <c r="K415" i="5"/>
  <c r="J415" i="5"/>
  <c r="I415" i="5"/>
  <c r="H415" i="5"/>
  <c r="F415" i="5"/>
  <c r="E415" i="5"/>
  <c r="D415" i="5"/>
  <c r="C415" i="5"/>
  <c r="B415" i="5"/>
  <c r="A415" i="5"/>
  <c r="DZ414" i="5"/>
  <c r="DY414" i="5"/>
  <c r="DX414" i="5"/>
  <c r="DW414" i="5"/>
  <c r="DV414" i="5"/>
  <c r="DU414" i="5"/>
  <c r="DS414" i="5"/>
  <c r="DR414" i="5"/>
  <c r="DQ414" i="5"/>
  <c r="DP414" i="5"/>
  <c r="DO414" i="5"/>
  <c r="DN414" i="5"/>
  <c r="DM414" i="5"/>
  <c r="DK414" i="5"/>
  <c r="DJ414" i="5"/>
  <c r="DI414" i="5"/>
  <c r="DH414" i="5"/>
  <c r="DG414" i="5"/>
  <c r="DF414" i="5"/>
  <c r="DD414" i="5"/>
  <c r="DC414" i="5"/>
  <c r="DB414" i="5"/>
  <c r="DA414" i="5"/>
  <c r="CZ414" i="5"/>
  <c r="CY414" i="5"/>
  <c r="CX414" i="5"/>
  <c r="CV414" i="5"/>
  <c r="CU414" i="5"/>
  <c r="CT414" i="5"/>
  <c r="CS414" i="5"/>
  <c r="CR414" i="5"/>
  <c r="CQ414" i="5"/>
  <c r="CP414" i="5"/>
  <c r="CN414" i="5"/>
  <c r="CM414" i="5"/>
  <c r="CL414" i="5"/>
  <c r="CK414" i="5"/>
  <c r="CJ414" i="5"/>
  <c r="CI414" i="5"/>
  <c r="CG414" i="5"/>
  <c r="CF414" i="5"/>
  <c r="CE414" i="5"/>
  <c r="CD414" i="5"/>
  <c r="CC414" i="5"/>
  <c r="CB414" i="5"/>
  <c r="CA414" i="5"/>
  <c r="BY414" i="5"/>
  <c r="BX414" i="5"/>
  <c r="BW414" i="5"/>
  <c r="BV414" i="5"/>
  <c r="BU414" i="5"/>
  <c r="BT414" i="5"/>
  <c r="BS414" i="5"/>
  <c r="BQ414" i="5"/>
  <c r="BP414" i="5"/>
  <c r="BO414" i="5"/>
  <c r="BN414" i="5"/>
  <c r="BM414" i="5"/>
  <c r="BL414" i="5"/>
  <c r="BK414" i="5"/>
  <c r="BI414" i="5"/>
  <c r="BH414" i="5"/>
  <c r="BG414" i="5"/>
  <c r="BF414" i="5"/>
  <c r="BE414" i="5"/>
  <c r="BD414" i="5"/>
  <c r="BC414" i="5"/>
  <c r="BA414" i="5"/>
  <c r="AZ414" i="5"/>
  <c r="AY414" i="5"/>
  <c r="AX414" i="5"/>
  <c r="AW414" i="5"/>
  <c r="AV414" i="5"/>
  <c r="AU414" i="5"/>
  <c r="AS414" i="5"/>
  <c r="AR414" i="5"/>
  <c r="AQ414" i="5"/>
  <c r="AP414" i="5"/>
  <c r="AO414" i="5"/>
  <c r="AN414" i="5"/>
  <c r="AM414" i="5"/>
  <c r="AK414" i="5"/>
  <c r="AJ414" i="5"/>
  <c r="AI414" i="5"/>
  <c r="AH414" i="5"/>
  <c r="AG414" i="5"/>
  <c r="AF414" i="5"/>
  <c r="AE414" i="5"/>
  <c r="AC414" i="5"/>
  <c r="AB414" i="5"/>
  <c r="AA414" i="5"/>
  <c r="Z414" i="5"/>
  <c r="Y414" i="5"/>
  <c r="X414" i="5"/>
  <c r="W414" i="5"/>
  <c r="U414" i="5"/>
  <c r="T414" i="5"/>
  <c r="S414" i="5"/>
  <c r="R414" i="5"/>
  <c r="Q414" i="5"/>
  <c r="P414" i="5"/>
  <c r="O414" i="5"/>
  <c r="M414" i="5"/>
  <c r="L414" i="5"/>
  <c r="K414" i="5"/>
  <c r="J414" i="5"/>
  <c r="I414" i="5"/>
  <c r="H414" i="5"/>
  <c r="F414" i="5"/>
  <c r="E414" i="5"/>
  <c r="D414" i="5"/>
  <c r="C414" i="5"/>
  <c r="B414" i="5"/>
  <c r="A414" i="5"/>
  <c r="DZ413" i="5"/>
  <c r="DY413" i="5"/>
  <c r="DX413" i="5"/>
  <c r="DW413" i="5"/>
  <c r="DV413" i="5"/>
  <c r="DU413" i="5"/>
  <c r="DS413" i="5"/>
  <c r="EB413" i="5" s="1"/>
  <c r="DR413" i="5"/>
  <c r="DQ413" i="5"/>
  <c r="DP413" i="5"/>
  <c r="EA413" i="5" s="1"/>
  <c r="DO413" i="5"/>
  <c r="DN413" i="5"/>
  <c r="DM413" i="5"/>
  <c r="DK413" i="5"/>
  <c r="DJ413" i="5"/>
  <c r="DI413" i="5"/>
  <c r="DH413" i="5"/>
  <c r="DG413" i="5"/>
  <c r="DF413" i="5"/>
  <c r="DD413" i="5"/>
  <c r="DC413" i="5"/>
  <c r="DB413" i="5"/>
  <c r="DA413" i="5"/>
  <c r="CZ413" i="5"/>
  <c r="CY413" i="5"/>
  <c r="CX413" i="5"/>
  <c r="CV413" i="5"/>
  <c r="CU413" i="5"/>
  <c r="CT413" i="5"/>
  <c r="CS413" i="5"/>
  <c r="CR413" i="5"/>
  <c r="CQ413" i="5"/>
  <c r="CP413" i="5"/>
  <c r="CN413" i="5"/>
  <c r="CM413" i="5"/>
  <c r="CL413" i="5"/>
  <c r="CK413" i="5"/>
  <c r="CJ413" i="5"/>
  <c r="CI413" i="5"/>
  <c r="CG413" i="5"/>
  <c r="CF413" i="5"/>
  <c r="CE413" i="5"/>
  <c r="CD413" i="5"/>
  <c r="CC413" i="5"/>
  <c r="CB413" i="5"/>
  <c r="CA413" i="5"/>
  <c r="BY413" i="5"/>
  <c r="BX413" i="5"/>
  <c r="BW413" i="5"/>
  <c r="BV413" i="5"/>
  <c r="BU413" i="5"/>
  <c r="BT413" i="5"/>
  <c r="BS413" i="5"/>
  <c r="BQ413" i="5"/>
  <c r="BP413" i="5"/>
  <c r="BO413" i="5"/>
  <c r="BN413" i="5"/>
  <c r="BM413" i="5"/>
  <c r="BL413" i="5"/>
  <c r="BK413" i="5"/>
  <c r="BI413" i="5"/>
  <c r="BH413" i="5"/>
  <c r="BG413" i="5"/>
  <c r="BF413" i="5"/>
  <c r="BE413" i="5"/>
  <c r="BD413" i="5"/>
  <c r="BC413" i="5"/>
  <c r="BA413" i="5"/>
  <c r="AZ413" i="5"/>
  <c r="AY413" i="5"/>
  <c r="AX413" i="5"/>
  <c r="AW413" i="5"/>
  <c r="AV413" i="5"/>
  <c r="AU413" i="5"/>
  <c r="AS413" i="5"/>
  <c r="AR413" i="5"/>
  <c r="AQ413" i="5"/>
  <c r="AP413" i="5"/>
  <c r="AO413" i="5"/>
  <c r="AN413" i="5"/>
  <c r="AM413" i="5"/>
  <c r="AK413" i="5"/>
  <c r="AJ413" i="5"/>
  <c r="AI413" i="5"/>
  <c r="AH413" i="5"/>
  <c r="AG413" i="5"/>
  <c r="AF413" i="5"/>
  <c r="AE413" i="5"/>
  <c r="AC413" i="5"/>
  <c r="AB413" i="5"/>
  <c r="AA413" i="5"/>
  <c r="Z413" i="5"/>
  <c r="Y413" i="5"/>
  <c r="X413" i="5"/>
  <c r="W413" i="5"/>
  <c r="U413" i="5"/>
  <c r="T413" i="5"/>
  <c r="S413" i="5"/>
  <c r="R413" i="5"/>
  <c r="Q413" i="5"/>
  <c r="P413" i="5"/>
  <c r="O413" i="5"/>
  <c r="M413" i="5"/>
  <c r="L413" i="5"/>
  <c r="K413" i="5"/>
  <c r="J413" i="5"/>
  <c r="I413" i="5"/>
  <c r="H413" i="5"/>
  <c r="F413" i="5"/>
  <c r="E413" i="5"/>
  <c r="D413" i="5"/>
  <c r="C413" i="5"/>
  <c r="B413" i="5"/>
  <c r="A413" i="5"/>
  <c r="DZ412" i="5"/>
  <c r="DY412" i="5"/>
  <c r="DX412" i="5"/>
  <c r="DW412" i="5"/>
  <c r="DV412" i="5"/>
  <c r="DU412" i="5"/>
  <c r="DS412" i="5"/>
  <c r="DR412" i="5"/>
  <c r="DQ412" i="5"/>
  <c r="DP412" i="5"/>
  <c r="DO412" i="5"/>
  <c r="DN412" i="5"/>
  <c r="DM412" i="5"/>
  <c r="DK412" i="5"/>
  <c r="DJ412" i="5"/>
  <c r="DI412" i="5"/>
  <c r="DH412" i="5"/>
  <c r="DG412" i="5"/>
  <c r="DF412" i="5"/>
  <c r="DD412" i="5"/>
  <c r="DC412" i="5"/>
  <c r="DB412" i="5"/>
  <c r="DA412" i="5"/>
  <c r="CZ412" i="5"/>
  <c r="CY412" i="5"/>
  <c r="CX412" i="5"/>
  <c r="CV412" i="5"/>
  <c r="CU412" i="5"/>
  <c r="CT412" i="5"/>
  <c r="CS412" i="5"/>
  <c r="CR412" i="5"/>
  <c r="CQ412" i="5"/>
  <c r="CP412" i="5"/>
  <c r="CN412" i="5"/>
  <c r="CM412" i="5"/>
  <c r="CL412" i="5"/>
  <c r="CK412" i="5"/>
  <c r="CJ412" i="5"/>
  <c r="CI412" i="5"/>
  <c r="CG412" i="5"/>
  <c r="CF412" i="5"/>
  <c r="CE412" i="5"/>
  <c r="CD412" i="5"/>
  <c r="CC412" i="5"/>
  <c r="CB412" i="5"/>
  <c r="CA412" i="5"/>
  <c r="BY412" i="5"/>
  <c r="BX412" i="5"/>
  <c r="BW412" i="5"/>
  <c r="BV412" i="5"/>
  <c r="BU412" i="5"/>
  <c r="BT412" i="5"/>
  <c r="BS412" i="5"/>
  <c r="BQ412" i="5"/>
  <c r="BP412" i="5"/>
  <c r="BO412" i="5"/>
  <c r="BN412" i="5"/>
  <c r="BM412" i="5"/>
  <c r="BL412" i="5"/>
  <c r="BK412" i="5"/>
  <c r="BI412" i="5"/>
  <c r="BH412" i="5"/>
  <c r="BG412" i="5"/>
  <c r="BF412" i="5"/>
  <c r="BE412" i="5"/>
  <c r="BD412" i="5"/>
  <c r="BC412" i="5"/>
  <c r="BA412" i="5"/>
  <c r="AZ412" i="5"/>
  <c r="AY412" i="5"/>
  <c r="AX412" i="5"/>
  <c r="AW412" i="5"/>
  <c r="AV412" i="5"/>
  <c r="AU412" i="5"/>
  <c r="AS412" i="5"/>
  <c r="AR412" i="5"/>
  <c r="AQ412" i="5"/>
  <c r="AP412" i="5"/>
  <c r="AO412" i="5"/>
  <c r="AN412" i="5"/>
  <c r="AM412" i="5"/>
  <c r="AK412" i="5"/>
  <c r="AJ412" i="5"/>
  <c r="AI412" i="5"/>
  <c r="AH412" i="5"/>
  <c r="AG412" i="5"/>
  <c r="AF412" i="5"/>
  <c r="AE412" i="5"/>
  <c r="AC412" i="5"/>
  <c r="AB412" i="5"/>
  <c r="AA412" i="5"/>
  <c r="Z412" i="5"/>
  <c r="Y412" i="5"/>
  <c r="X412" i="5"/>
  <c r="W412" i="5"/>
  <c r="U412" i="5"/>
  <c r="T412" i="5"/>
  <c r="S412" i="5"/>
  <c r="R412" i="5"/>
  <c r="Q412" i="5"/>
  <c r="P412" i="5"/>
  <c r="O412" i="5"/>
  <c r="M412" i="5"/>
  <c r="L412" i="5"/>
  <c r="K412" i="5"/>
  <c r="J412" i="5"/>
  <c r="I412" i="5"/>
  <c r="H412" i="5"/>
  <c r="F412" i="5"/>
  <c r="E412" i="5"/>
  <c r="D412" i="5"/>
  <c r="C412" i="5"/>
  <c r="B412" i="5"/>
  <c r="A412" i="5"/>
  <c r="DZ411" i="5"/>
  <c r="DY411" i="5"/>
  <c r="DX411" i="5"/>
  <c r="DW411" i="5"/>
  <c r="DV411" i="5"/>
  <c r="DU411" i="5"/>
  <c r="DS411" i="5"/>
  <c r="EB411" i="5" s="1"/>
  <c r="DR411" i="5"/>
  <c r="DQ411" i="5"/>
  <c r="DP411" i="5"/>
  <c r="EA411" i="5" s="1"/>
  <c r="DO411" i="5"/>
  <c r="DN411" i="5"/>
  <c r="DM411" i="5"/>
  <c r="DK411" i="5"/>
  <c r="DJ411" i="5"/>
  <c r="DI411" i="5"/>
  <c r="DH411" i="5"/>
  <c r="DG411" i="5"/>
  <c r="DF411" i="5"/>
  <c r="DD411" i="5"/>
  <c r="DC411" i="5"/>
  <c r="DB411" i="5"/>
  <c r="DA411" i="5"/>
  <c r="CZ411" i="5"/>
  <c r="CY411" i="5"/>
  <c r="CX411" i="5"/>
  <c r="CV411" i="5"/>
  <c r="CU411" i="5"/>
  <c r="CT411" i="5"/>
  <c r="CS411" i="5"/>
  <c r="CR411" i="5"/>
  <c r="CQ411" i="5"/>
  <c r="CP411" i="5"/>
  <c r="CN411" i="5"/>
  <c r="CM411" i="5"/>
  <c r="CL411" i="5"/>
  <c r="CK411" i="5"/>
  <c r="CJ411" i="5"/>
  <c r="CI411" i="5"/>
  <c r="CG411" i="5"/>
  <c r="CF411" i="5"/>
  <c r="CE411" i="5"/>
  <c r="CD411" i="5"/>
  <c r="CC411" i="5"/>
  <c r="CB411" i="5"/>
  <c r="CA411" i="5"/>
  <c r="BY411" i="5"/>
  <c r="BX411" i="5"/>
  <c r="BW411" i="5"/>
  <c r="BV411" i="5"/>
  <c r="BU411" i="5"/>
  <c r="BT411" i="5"/>
  <c r="BS411" i="5"/>
  <c r="BQ411" i="5"/>
  <c r="BP411" i="5"/>
  <c r="BO411" i="5"/>
  <c r="BN411" i="5"/>
  <c r="BM411" i="5"/>
  <c r="BL411" i="5"/>
  <c r="BK411" i="5"/>
  <c r="BI411" i="5"/>
  <c r="BH411" i="5"/>
  <c r="BG411" i="5"/>
  <c r="BF411" i="5"/>
  <c r="BE411" i="5"/>
  <c r="BD411" i="5"/>
  <c r="BC411" i="5"/>
  <c r="BA411" i="5"/>
  <c r="AZ411" i="5"/>
  <c r="AY411" i="5"/>
  <c r="AX411" i="5"/>
  <c r="AW411" i="5"/>
  <c r="AV411" i="5"/>
  <c r="AU411" i="5"/>
  <c r="AS411" i="5"/>
  <c r="AR411" i="5"/>
  <c r="AQ411" i="5"/>
  <c r="AP411" i="5"/>
  <c r="AO411" i="5"/>
  <c r="AN411" i="5"/>
  <c r="AM411" i="5"/>
  <c r="AK411" i="5"/>
  <c r="AJ411" i="5"/>
  <c r="AI411" i="5"/>
  <c r="AH411" i="5"/>
  <c r="AG411" i="5"/>
  <c r="AF411" i="5"/>
  <c r="AE411" i="5"/>
  <c r="AC411" i="5"/>
  <c r="AB411" i="5"/>
  <c r="AA411" i="5"/>
  <c r="Z411" i="5"/>
  <c r="Y411" i="5"/>
  <c r="X411" i="5"/>
  <c r="W411" i="5"/>
  <c r="U411" i="5"/>
  <c r="T411" i="5"/>
  <c r="S411" i="5"/>
  <c r="R411" i="5"/>
  <c r="Q411" i="5"/>
  <c r="P411" i="5"/>
  <c r="O411" i="5"/>
  <c r="M411" i="5"/>
  <c r="L411" i="5"/>
  <c r="K411" i="5"/>
  <c r="J411" i="5"/>
  <c r="I411" i="5"/>
  <c r="H411" i="5"/>
  <c r="F411" i="5"/>
  <c r="E411" i="5"/>
  <c r="D411" i="5"/>
  <c r="C411" i="5"/>
  <c r="B411" i="5"/>
  <c r="A411" i="5"/>
  <c r="DZ410" i="5"/>
  <c r="DY410" i="5"/>
  <c r="DX410" i="5"/>
  <c r="DW410" i="5"/>
  <c r="DV410" i="5"/>
  <c r="DU410" i="5"/>
  <c r="DS410" i="5"/>
  <c r="DR410" i="5"/>
  <c r="DQ410" i="5"/>
  <c r="DP410" i="5"/>
  <c r="DO410" i="5"/>
  <c r="DN410" i="5"/>
  <c r="DM410" i="5"/>
  <c r="DK410" i="5"/>
  <c r="DJ410" i="5"/>
  <c r="DI410" i="5"/>
  <c r="DH410" i="5"/>
  <c r="DG410" i="5"/>
  <c r="DF410" i="5"/>
  <c r="DD410" i="5"/>
  <c r="DC410" i="5"/>
  <c r="DB410" i="5"/>
  <c r="DA410" i="5"/>
  <c r="CZ410" i="5"/>
  <c r="CY410" i="5"/>
  <c r="CX410" i="5"/>
  <c r="CV410" i="5"/>
  <c r="CU410" i="5"/>
  <c r="CT410" i="5"/>
  <c r="CS410" i="5"/>
  <c r="CR410" i="5"/>
  <c r="CQ410" i="5"/>
  <c r="CP410" i="5"/>
  <c r="CN410" i="5"/>
  <c r="CM410" i="5"/>
  <c r="CL410" i="5"/>
  <c r="CK410" i="5"/>
  <c r="CJ410" i="5"/>
  <c r="CI410" i="5"/>
  <c r="CG410" i="5"/>
  <c r="CF410" i="5"/>
  <c r="CE410" i="5"/>
  <c r="CD410" i="5"/>
  <c r="CC410" i="5"/>
  <c r="CB410" i="5"/>
  <c r="CA410" i="5"/>
  <c r="BY410" i="5"/>
  <c r="BX410" i="5"/>
  <c r="BW410" i="5"/>
  <c r="BV410" i="5"/>
  <c r="BU410" i="5"/>
  <c r="BT410" i="5"/>
  <c r="BS410" i="5"/>
  <c r="BQ410" i="5"/>
  <c r="BP410" i="5"/>
  <c r="BO410" i="5"/>
  <c r="BN410" i="5"/>
  <c r="BM410" i="5"/>
  <c r="BL410" i="5"/>
  <c r="BK410" i="5"/>
  <c r="BI410" i="5"/>
  <c r="BH410" i="5"/>
  <c r="BG410" i="5"/>
  <c r="BF410" i="5"/>
  <c r="BE410" i="5"/>
  <c r="BD410" i="5"/>
  <c r="BC410" i="5"/>
  <c r="BA410" i="5"/>
  <c r="AZ410" i="5"/>
  <c r="AY410" i="5"/>
  <c r="AX410" i="5"/>
  <c r="AW410" i="5"/>
  <c r="AV410" i="5"/>
  <c r="AU410" i="5"/>
  <c r="AS410" i="5"/>
  <c r="AR410" i="5"/>
  <c r="AQ410" i="5"/>
  <c r="AP410" i="5"/>
  <c r="AO410" i="5"/>
  <c r="AN410" i="5"/>
  <c r="AM410" i="5"/>
  <c r="AK410" i="5"/>
  <c r="AJ410" i="5"/>
  <c r="AI410" i="5"/>
  <c r="AH410" i="5"/>
  <c r="AG410" i="5"/>
  <c r="AF410" i="5"/>
  <c r="AE410" i="5"/>
  <c r="AC410" i="5"/>
  <c r="AB410" i="5"/>
  <c r="AA410" i="5"/>
  <c r="Z410" i="5"/>
  <c r="Y410" i="5"/>
  <c r="X410" i="5"/>
  <c r="W410" i="5"/>
  <c r="U410" i="5"/>
  <c r="T410" i="5"/>
  <c r="S410" i="5"/>
  <c r="R410" i="5"/>
  <c r="Q410" i="5"/>
  <c r="P410" i="5"/>
  <c r="O410" i="5"/>
  <c r="M410" i="5"/>
  <c r="L410" i="5"/>
  <c r="K410" i="5"/>
  <c r="J410" i="5"/>
  <c r="I410" i="5"/>
  <c r="H410" i="5"/>
  <c r="F410" i="5"/>
  <c r="E410" i="5"/>
  <c r="D410" i="5"/>
  <c r="C410" i="5"/>
  <c r="B410" i="5"/>
  <c r="A410" i="5"/>
  <c r="DZ409" i="5"/>
  <c r="DY409" i="5"/>
  <c r="DX409" i="5"/>
  <c r="DW409" i="5"/>
  <c r="DV409" i="5"/>
  <c r="DU409" i="5"/>
  <c r="DS409" i="5"/>
  <c r="EB409" i="5" s="1"/>
  <c r="DR409" i="5"/>
  <c r="DQ409" i="5"/>
  <c r="DP409" i="5"/>
  <c r="DO409" i="5"/>
  <c r="DN409" i="5"/>
  <c r="DM409" i="5"/>
  <c r="DK409" i="5"/>
  <c r="DJ409" i="5"/>
  <c r="DI409" i="5"/>
  <c r="DH409" i="5"/>
  <c r="DG409" i="5"/>
  <c r="DF409" i="5"/>
  <c r="DD409" i="5"/>
  <c r="DC409" i="5"/>
  <c r="DB409" i="5"/>
  <c r="DA409" i="5"/>
  <c r="CZ409" i="5"/>
  <c r="CY409" i="5"/>
  <c r="CX409" i="5"/>
  <c r="CV409" i="5"/>
  <c r="CU409" i="5"/>
  <c r="CT409" i="5"/>
  <c r="CS409" i="5"/>
  <c r="CR409" i="5"/>
  <c r="CQ409" i="5"/>
  <c r="CP409" i="5"/>
  <c r="CN409" i="5"/>
  <c r="CM409" i="5"/>
  <c r="CL409" i="5"/>
  <c r="CK409" i="5"/>
  <c r="CJ409" i="5"/>
  <c r="CI409" i="5"/>
  <c r="CG409" i="5"/>
  <c r="CF409" i="5"/>
  <c r="CE409" i="5"/>
  <c r="CD409" i="5"/>
  <c r="CC409" i="5"/>
  <c r="CB409" i="5"/>
  <c r="CA409" i="5"/>
  <c r="BY409" i="5"/>
  <c r="BX409" i="5"/>
  <c r="BW409" i="5"/>
  <c r="BV409" i="5"/>
  <c r="BU409" i="5"/>
  <c r="BT409" i="5"/>
  <c r="BS409" i="5"/>
  <c r="BQ409" i="5"/>
  <c r="BP409" i="5"/>
  <c r="BO409" i="5"/>
  <c r="BN409" i="5"/>
  <c r="BM409" i="5"/>
  <c r="BL409" i="5"/>
  <c r="BK409" i="5"/>
  <c r="BI409" i="5"/>
  <c r="BH409" i="5"/>
  <c r="BG409" i="5"/>
  <c r="BF409" i="5"/>
  <c r="BE409" i="5"/>
  <c r="BD409" i="5"/>
  <c r="BC409" i="5"/>
  <c r="BA409" i="5"/>
  <c r="AZ409" i="5"/>
  <c r="AY409" i="5"/>
  <c r="AX409" i="5"/>
  <c r="AW409" i="5"/>
  <c r="AV409" i="5"/>
  <c r="AU409" i="5"/>
  <c r="AS409" i="5"/>
  <c r="AR409" i="5"/>
  <c r="AQ409" i="5"/>
  <c r="AP409" i="5"/>
  <c r="AO409" i="5"/>
  <c r="AN409" i="5"/>
  <c r="AM409" i="5"/>
  <c r="AK409" i="5"/>
  <c r="AJ409" i="5"/>
  <c r="AI409" i="5"/>
  <c r="AH409" i="5"/>
  <c r="AG409" i="5"/>
  <c r="AF409" i="5"/>
  <c r="AE409" i="5"/>
  <c r="AC409" i="5"/>
  <c r="AB409" i="5"/>
  <c r="AA409" i="5"/>
  <c r="Z409" i="5"/>
  <c r="Y409" i="5"/>
  <c r="X409" i="5"/>
  <c r="W409" i="5"/>
  <c r="U409" i="5"/>
  <c r="T409" i="5"/>
  <c r="S409" i="5"/>
  <c r="R409" i="5"/>
  <c r="Q409" i="5"/>
  <c r="P409" i="5"/>
  <c r="O409" i="5"/>
  <c r="M409" i="5"/>
  <c r="L409" i="5"/>
  <c r="K409" i="5"/>
  <c r="J409" i="5"/>
  <c r="I409" i="5"/>
  <c r="H409" i="5"/>
  <c r="F409" i="5"/>
  <c r="E409" i="5"/>
  <c r="D409" i="5"/>
  <c r="C409" i="5"/>
  <c r="B409" i="5"/>
  <c r="A409" i="5"/>
  <c r="DZ408" i="5"/>
  <c r="DY408" i="5"/>
  <c r="DX408" i="5"/>
  <c r="DW408" i="5"/>
  <c r="DV408" i="5"/>
  <c r="DU408" i="5"/>
  <c r="DS408" i="5"/>
  <c r="DR408" i="5"/>
  <c r="DQ408" i="5"/>
  <c r="DP408" i="5"/>
  <c r="DO408" i="5"/>
  <c r="DN408" i="5"/>
  <c r="DM408" i="5"/>
  <c r="DK408" i="5"/>
  <c r="DJ408" i="5"/>
  <c r="DI408" i="5"/>
  <c r="DH408" i="5"/>
  <c r="DG408" i="5"/>
  <c r="DF408" i="5"/>
  <c r="DD408" i="5"/>
  <c r="DC408" i="5"/>
  <c r="DB408" i="5"/>
  <c r="DA408" i="5"/>
  <c r="CZ408" i="5"/>
  <c r="CY408" i="5"/>
  <c r="CX408" i="5"/>
  <c r="CV408" i="5"/>
  <c r="CU408" i="5"/>
  <c r="CT408" i="5"/>
  <c r="CS408" i="5"/>
  <c r="CR408" i="5"/>
  <c r="CQ408" i="5"/>
  <c r="CP408" i="5"/>
  <c r="CN408" i="5"/>
  <c r="CM408" i="5"/>
  <c r="CL408" i="5"/>
  <c r="CK408" i="5"/>
  <c r="CJ408" i="5"/>
  <c r="CI408" i="5"/>
  <c r="CG408" i="5"/>
  <c r="CF408" i="5"/>
  <c r="CE408" i="5"/>
  <c r="CD408" i="5"/>
  <c r="CC408" i="5"/>
  <c r="CB408" i="5"/>
  <c r="CA408" i="5"/>
  <c r="BY408" i="5"/>
  <c r="BX408" i="5"/>
  <c r="BW408" i="5"/>
  <c r="BV408" i="5"/>
  <c r="BU408" i="5"/>
  <c r="BT408" i="5"/>
  <c r="BS408" i="5"/>
  <c r="BQ408" i="5"/>
  <c r="BP408" i="5"/>
  <c r="BO408" i="5"/>
  <c r="BN408" i="5"/>
  <c r="BM408" i="5"/>
  <c r="BL408" i="5"/>
  <c r="BK408" i="5"/>
  <c r="BI408" i="5"/>
  <c r="BH408" i="5"/>
  <c r="BG408" i="5"/>
  <c r="BF408" i="5"/>
  <c r="BE408" i="5"/>
  <c r="BD408" i="5"/>
  <c r="BC408" i="5"/>
  <c r="BA408" i="5"/>
  <c r="AZ408" i="5"/>
  <c r="AY408" i="5"/>
  <c r="AX408" i="5"/>
  <c r="AW408" i="5"/>
  <c r="AV408" i="5"/>
  <c r="AU408" i="5"/>
  <c r="AS408" i="5"/>
  <c r="AR408" i="5"/>
  <c r="AQ408" i="5"/>
  <c r="AP408" i="5"/>
  <c r="AO408" i="5"/>
  <c r="AN408" i="5"/>
  <c r="AM408" i="5"/>
  <c r="AK408" i="5"/>
  <c r="AJ408" i="5"/>
  <c r="AI408" i="5"/>
  <c r="AH408" i="5"/>
  <c r="AG408" i="5"/>
  <c r="AF408" i="5"/>
  <c r="AE408" i="5"/>
  <c r="AC408" i="5"/>
  <c r="AB408" i="5"/>
  <c r="AA408" i="5"/>
  <c r="Z408" i="5"/>
  <c r="Y408" i="5"/>
  <c r="X408" i="5"/>
  <c r="W408" i="5"/>
  <c r="U408" i="5"/>
  <c r="T408" i="5"/>
  <c r="S408" i="5"/>
  <c r="R408" i="5"/>
  <c r="Q408" i="5"/>
  <c r="P408" i="5"/>
  <c r="O408" i="5"/>
  <c r="M408" i="5"/>
  <c r="L408" i="5"/>
  <c r="K408" i="5"/>
  <c r="J408" i="5"/>
  <c r="I408" i="5"/>
  <c r="H408" i="5"/>
  <c r="F408" i="5"/>
  <c r="E408" i="5"/>
  <c r="D408" i="5"/>
  <c r="C408" i="5"/>
  <c r="B408" i="5"/>
  <c r="A408" i="5"/>
  <c r="DZ407" i="5"/>
  <c r="DY407" i="5"/>
  <c r="DX407" i="5"/>
  <c r="DW407" i="5"/>
  <c r="DV407" i="5"/>
  <c r="DU407" i="5"/>
  <c r="DS407" i="5"/>
  <c r="EB407" i="5" s="1"/>
  <c r="DR407" i="5"/>
  <c r="DQ407" i="5"/>
  <c r="DP407" i="5"/>
  <c r="DO407" i="5"/>
  <c r="DN407" i="5"/>
  <c r="DM407" i="5"/>
  <c r="DK407" i="5"/>
  <c r="DJ407" i="5"/>
  <c r="DI407" i="5"/>
  <c r="DH407" i="5"/>
  <c r="DG407" i="5"/>
  <c r="DF407" i="5"/>
  <c r="DD407" i="5"/>
  <c r="DC407" i="5"/>
  <c r="DB407" i="5"/>
  <c r="DA407" i="5"/>
  <c r="CZ407" i="5"/>
  <c r="CY407" i="5"/>
  <c r="CX407" i="5"/>
  <c r="CV407" i="5"/>
  <c r="CU407" i="5"/>
  <c r="CT407" i="5"/>
  <c r="CS407" i="5"/>
  <c r="CR407" i="5"/>
  <c r="CQ407" i="5"/>
  <c r="CP407" i="5"/>
  <c r="CN407" i="5"/>
  <c r="CM407" i="5"/>
  <c r="CL407" i="5"/>
  <c r="CK407" i="5"/>
  <c r="CJ407" i="5"/>
  <c r="CI407" i="5"/>
  <c r="CG407" i="5"/>
  <c r="CF407" i="5"/>
  <c r="CE407" i="5"/>
  <c r="CD407" i="5"/>
  <c r="CC407" i="5"/>
  <c r="CB407" i="5"/>
  <c r="CA407" i="5"/>
  <c r="BY407" i="5"/>
  <c r="BX407" i="5"/>
  <c r="BW407" i="5"/>
  <c r="BV407" i="5"/>
  <c r="BU407" i="5"/>
  <c r="BT407" i="5"/>
  <c r="BS407" i="5"/>
  <c r="BQ407" i="5"/>
  <c r="BP407" i="5"/>
  <c r="BO407" i="5"/>
  <c r="BN407" i="5"/>
  <c r="BM407" i="5"/>
  <c r="BL407" i="5"/>
  <c r="BK407" i="5"/>
  <c r="BI407" i="5"/>
  <c r="BH407" i="5"/>
  <c r="BG407" i="5"/>
  <c r="BF407" i="5"/>
  <c r="BE407" i="5"/>
  <c r="BD407" i="5"/>
  <c r="BC407" i="5"/>
  <c r="BA407" i="5"/>
  <c r="AZ407" i="5"/>
  <c r="AY407" i="5"/>
  <c r="AX407" i="5"/>
  <c r="AW407" i="5"/>
  <c r="AV407" i="5"/>
  <c r="AU407" i="5"/>
  <c r="AS407" i="5"/>
  <c r="AR407" i="5"/>
  <c r="AQ407" i="5"/>
  <c r="AP407" i="5"/>
  <c r="AO407" i="5"/>
  <c r="AN407" i="5"/>
  <c r="AM407" i="5"/>
  <c r="AK407" i="5"/>
  <c r="AJ407" i="5"/>
  <c r="AI407" i="5"/>
  <c r="AH407" i="5"/>
  <c r="AG407" i="5"/>
  <c r="AF407" i="5"/>
  <c r="AE407" i="5"/>
  <c r="AC407" i="5"/>
  <c r="AB407" i="5"/>
  <c r="AA407" i="5"/>
  <c r="Z407" i="5"/>
  <c r="Y407" i="5"/>
  <c r="X407" i="5"/>
  <c r="W407" i="5"/>
  <c r="U407" i="5"/>
  <c r="T407" i="5"/>
  <c r="S407" i="5"/>
  <c r="R407" i="5"/>
  <c r="Q407" i="5"/>
  <c r="P407" i="5"/>
  <c r="O407" i="5"/>
  <c r="M407" i="5"/>
  <c r="L407" i="5"/>
  <c r="K407" i="5"/>
  <c r="J407" i="5"/>
  <c r="I407" i="5"/>
  <c r="H407" i="5"/>
  <c r="F407" i="5"/>
  <c r="E407" i="5"/>
  <c r="D407" i="5"/>
  <c r="C407" i="5"/>
  <c r="B407" i="5"/>
  <c r="A407" i="5"/>
  <c r="DZ406" i="5"/>
  <c r="DY406" i="5"/>
  <c r="DX406" i="5"/>
  <c r="DW406" i="5"/>
  <c r="DV406" i="5"/>
  <c r="DU406" i="5"/>
  <c r="DS406" i="5"/>
  <c r="DR406" i="5"/>
  <c r="DQ406" i="5"/>
  <c r="DP406" i="5"/>
  <c r="DO406" i="5"/>
  <c r="DN406" i="5"/>
  <c r="DM406" i="5"/>
  <c r="DK406" i="5"/>
  <c r="DJ406" i="5"/>
  <c r="DI406" i="5"/>
  <c r="DH406" i="5"/>
  <c r="DG406" i="5"/>
  <c r="DF406" i="5"/>
  <c r="DD406" i="5"/>
  <c r="DC406" i="5"/>
  <c r="DB406" i="5"/>
  <c r="DA406" i="5"/>
  <c r="CZ406" i="5"/>
  <c r="CY406" i="5"/>
  <c r="CX406" i="5"/>
  <c r="CV406" i="5"/>
  <c r="CU406" i="5"/>
  <c r="CT406" i="5"/>
  <c r="CS406" i="5"/>
  <c r="CR406" i="5"/>
  <c r="CQ406" i="5"/>
  <c r="CP406" i="5"/>
  <c r="CN406" i="5"/>
  <c r="CM406" i="5"/>
  <c r="CL406" i="5"/>
  <c r="CK406" i="5"/>
  <c r="CJ406" i="5"/>
  <c r="CI406" i="5"/>
  <c r="CG406" i="5"/>
  <c r="CF406" i="5"/>
  <c r="CE406" i="5"/>
  <c r="CD406" i="5"/>
  <c r="CC406" i="5"/>
  <c r="CB406" i="5"/>
  <c r="CA406" i="5"/>
  <c r="BY406" i="5"/>
  <c r="BX406" i="5"/>
  <c r="BW406" i="5"/>
  <c r="BV406" i="5"/>
  <c r="BU406" i="5"/>
  <c r="BT406" i="5"/>
  <c r="BS406" i="5"/>
  <c r="BQ406" i="5"/>
  <c r="BP406" i="5"/>
  <c r="BO406" i="5"/>
  <c r="BN406" i="5"/>
  <c r="BM406" i="5"/>
  <c r="BL406" i="5"/>
  <c r="BK406" i="5"/>
  <c r="BI406" i="5"/>
  <c r="BH406" i="5"/>
  <c r="BG406" i="5"/>
  <c r="BF406" i="5"/>
  <c r="BE406" i="5"/>
  <c r="BD406" i="5"/>
  <c r="BC406" i="5"/>
  <c r="BA406" i="5"/>
  <c r="AZ406" i="5"/>
  <c r="AY406" i="5"/>
  <c r="AX406" i="5"/>
  <c r="AW406" i="5"/>
  <c r="AV406" i="5"/>
  <c r="AU406" i="5"/>
  <c r="AS406" i="5"/>
  <c r="AR406" i="5"/>
  <c r="AQ406" i="5"/>
  <c r="AP406" i="5"/>
  <c r="AO406" i="5"/>
  <c r="AN406" i="5"/>
  <c r="AM406" i="5"/>
  <c r="AK406" i="5"/>
  <c r="AJ406" i="5"/>
  <c r="AI406" i="5"/>
  <c r="AH406" i="5"/>
  <c r="AG406" i="5"/>
  <c r="AF406" i="5"/>
  <c r="AE406" i="5"/>
  <c r="AC406" i="5"/>
  <c r="AB406" i="5"/>
  <c r="AA406" i="5"/>
  <c r="Z406" i="5"/>
  <c r="Y406" i="5"/>
  <c r="X406" i="5"/>
  <c r="W406" i="5"/>
  <c r="U406" i="5"/>
  <c r="T406" i="5"/>
  <c r="S406" i="5"/>
  <c r="R406" i="5"/>
  <c r="Q406" i="5"/>
  <c r="P406" i="5"/>
  <c r="O406" i="5"/>
  <c r="M406" i="5"/>
  <c r="L406" i="5"/>
  <c r="K406" i="5"/>
  <c r="J406" i="5"/>
  <c r="I406" i="5"/>
  <c r="H406" i="5"/>
  <c r="F406" i="5"/>
  <c r="E406" i="5"/>
  <c r="D406" i="5"/>
  <c r="C406" i="5"/>
  <c r="B406" i="5"/>
  <c r="A406" i="5"/>
  <c r="DZ405" i="5"/>
  <c r="DY405" i="5"/>
  <c r="DX405" i="5"/>
  <c r="DW405" i="5"/>
  <c r="DV405" i="5"/>
  <c r="DU405" i="5"/>
  <c r="DS405" i="5"/>
  <c r="EB405" i="5" s="1"/>
  <c r="DR405" i="5"/>
  <c r="DQ405" i="5"/>
  <c r="DP405" i="5"/>
  <c r="EA405" i="5" s="1"/>
  <c r="DO405" i="5"/>
  <c r="DN405" i="5"/>
  <c r="DM405" i="5"/>
  <c r="DK405" i="5"/>
  <c r="DJ405" i="5"/>
  <c r="DI405" i="5"/>
  <c r="DH405" i="5"/>
  <c r="DG405" i="5"/>
  <c r="DF405" i="5"/>
  <c r="DD405" i="5"/>
  <c r="DC405" i="5"/>
  <c r="DB405" i="5"/>
  <c r="DA405" i="5"/>
  <c r="CZ405" i="5"/>
  <c r="CY405" i="5"/>
  <c r="CX405" i="5"/>
  <c r="CV405" i="5"/>
  <c r="CU405" i="5"/>
  <c r="CT405" i="5"/>
  <c r="CS405" i="5"/>
  <c r="CR405" i="5"/>
  <c r="CQ405" i="5"/>
  <c r="CP405" i="5"/>
  <c r="CN405" i="5"/>
  <c r="CM405" i="5"/>
  <c r="CL405" i="5"/>
  <c r="CK405" i="5"/>
  <c r="CJ405" i="5"/>
  <c r="CI405" i="5"/>
  <c r="CG405" i="5"/>
  <c r="CF405" i="5"/>
  <c r="CE405" i="5"/>
  <c r="CD405" i="5"/>
  <c r="CC405" i="5"/>
  <c r="CB405" i="5"/>
  <c r="CA405" i="5"/>
  <c r="BY405" i="5"/>
  <c r="BX405" i="5"/>
  <c r="BW405" i="5"/>
  <c r="BV405" i="5"/>
  <c r="BU405" i="5"/>
  <c r="BT405" i="5"/>
  <c r="BS405" i="5"/>
  <c r="BQ405" i="5"/>
  <c r="BP405" i="5"/>
  <c r="BO405" i="5"/>
  <c r="BN405" i="5"/>
  <c r="BM405" i="5"/>
  <c r="BL405" i="5"/>
  <c r="BK405" i="5"/>
  <c r="BI405" i="5"/>
  <c r="BH405" i="5"/>
  <c r="BG405" i="5"/>
  <c r="BF405" i="5"/>
  <c r="BE405" i="5"/>
  <c r="BD405" i="5"/>
  <c r="BC405" i="5"/>
  <c r="BA405" i="5"/>
  <c r="AZ405" i="5"/>
  <c r="AY405" i="5"/>
  <c r="AX405" i="5"/>
  <c r="AW405" i="5"/>
  <c r="AV405" i="5"/>
  <c r="AU405" i="5"/>
  <c r="AS405" i="5"/>
  <c r="AR405" i="5"/>
  <c r="AQ405" i="5"/>
  <c r="AP405" i="5"/>
  <c r="AO405" i="5"/>
  <c r="AN405" i="5"/>
  <c r="AM405" i="5"/>
  <c r="AK405" i="5"/>
  <c r="AJ405" i="5"/>
  <c r="AI405" i="5"/>
  <c r="AH405" i="5"/>
  <c r="AG405" i="5"/>
  <c r="AF405" i="5"/>
  <c r="AE405" i="5"/>
  <c r="AC405" i="5"/>
  <c r="AB405" i="5"/>
  <c r="AA405" i="5"/>
  <c r="Z405" i="5"/>
  <c r="Y405" i="5"/>
  <c r="X405" i="5"/>
  <c r="W405" i="5"/>
  <c r="U405" i="5"/>
  <c r="T405" i="5"/>
  <c r="S405" i="5"/>
  <c r="R405" i="5"/>
  <c r="Q405" i="5"/>
  <c r="P405" i="5"/>
  <c r="O405" i="5"/>
  <c r="M405" i="5"/>
  <c r="L405" i="5"/>
  <c r="K405" i="5"/>
  <c r="J405" i="5"/>
  <c r="I405" i="5"/>
  <c r="H405" i="5"/>
  <c r="F405" i="5"/>
  <c r="E405" i="5"/>
  <c r="D405" i="5"/>
  <c r="C405" i="5"/>
  <c r="B405" i="5"/>
  <c r="A405" i="5"/>
  <c r="DZ404" i="5"/>
  <c r="DY404" i="5"/>
  <c r="DX404" i="5"/>
  <c r="DW404" i="5"/>
  <c r="DV404" i="5"/>
  <c r="DU404" i="5"/>
  <c r="DS404" i="5"/>
  <c r="DR404" i="5"/>
  <c r="DQ404" i="5"/>
  <c r="DP404" i="5"/>
  <c r="DO404" i="5"/>
  <c r="DN404" i="5"/>
  <c r="DM404" i="5"/>
  <c r="DK404" i="5"/>
  <c r="DJ404" i="5"/>
  <c r="DI404" i="5"/>
  <c r="DH404" i="5"/>
  <c r="DG404" i="5"/>
  <c r="DF404" i="5"/>
  <c r="DD404" i="5"/>
  <c r="DC404" i="5"/>
  <c r="DB404" i="5"/>
  <c r="DA404" i="5"/>
  <c r="CZ404" i="5"/>
  <c r="CY404" i="5"/>
  <c r="CX404" i="5"/>
  <c r="CV404" i="5"/>
  <c r="CU404" i="5"/>
  <c r="CT404" i="5"/>
  <c r="CS404" i="5"/>
  <c r="CR404" i="5"/>
  <c r="CQ404" i="5"/>
  <c r="CP404" i="5"/>
  <c r="CN404" i="5"/>
  <c r="CM404" i="5"/>
  <c r="CL404" i="5"/>
  <c r="CK404" i="5"/>
  <c r="CJ404" i="5"/>
  <c r="CI404" i="5"/>
  <c r="CG404" i="5"/>
  <c r="CF404" i="5"/>
  <c r="CE404" i="5"/>
  <c r="CD404" i="5"/>
  <c r="CC404" i="5"/>
  <c r="CB404" i="5"/>
  <c r="CA404" i="5"/>
  <c r="BY404" i="5"/>
  <c r="BX404" i="5"/>
  <c r="BW404" i="5"/>
  <c r="BV404" i="5"/>
  <c r="BU404" i="5"/>
  <c r="BT404" i="5"/>
  <c r="BS404" i="5"/>
  <c r="BQ404" i="5"/>
  <c r="BP404" i="5"/>
  <c r="BO404" i="5"/>
  <c r="BN404" i="5"/>
  <c r="BM404" i="5"/>
  <c r="BL404" i="5"/>
  <c r="BK404" i="5"/>
  <c r="BI404" i="5"/>
  <c r="BH404" i="5"/>
  <c r="BG404" i="5"/>
  <c r="BF404" i="5"/>
  <c r="BE404" i="5"/>
  <c r="BD404" i="5"/>
  <c r="BC404" i="5"/>
  <c r="BA404" i="5"/>
  <c r="AZ404" i="5"/>
  <c r="AY404" i="5"/>
  <c r="AX404" i="5"/>
  <c r="AW404" i="5"/>
  <c r="AV404" i="5"/>
  <c r="AU404" i="5"/>
  <c r="AS404" i="5"/>
  <c r="AR404" i="5"/>
  <c r="AQ404" i="5"/>
  <c r="AP404" i="5"/>
  <c r="AO404" i="5"/>
  <c r="AN404" i="5"/>
  <c r="AM404" i="5"/>
  <c r="AK404" i="5"/>
  <c r="AJ404" i="5"/>
  <c r="AI404" i="5"/>
  <c r="AH404" i="5"/>
  <c r="AG404" i="5"/>
  <c r="AF404" i="5"/>
  <c r="AE404" i="5"/>
  <c r="AC404" i="5"/>
  <c r="AB404" i="5"/>
  <c r="AA404" i="5"/>
  <c r="Z404" i="5"/>
  <c r="Y404" i="5"/>
  <c r="X404" i="5"/>
  <c r="W404" i="5"/>
  <c r="U404" i="5"/>
  <c r="T404" i="5"/>
  <c r="S404" i="5"/>
  <c r="R404" i="5"/>
  <c r="Q404" i="5"/>
  <c r="P404" i="5"/>
  <c r="O404" i="5"/>
  <c r="M404" i="5"/>
  <c r="L404" i="5"/>
  <c r="K404" i="5"/>
  <c r="J404" i="5"/>
  <c r="I404" i="5"/>
  <c r="H404" i="5"/>
  <c r="F404" i="5"/>
  <c r="E404" i="5"/>
  <c r="D404" i="5"/>
  <c r="C404" i="5"/>
  <c r="B404" i="5"/>
  <c r="A404" i="5"/>
  <c r="DZ403" i="5"/>
  <c r="DY403" i="5"/>
  <c r="DX403" i="5"/>
  <c r="DW403" i="5"/>
  <c r="DV403" i="5"/>
  <c r="DU403" i="5"/>
  <c r="DS403" i="5"/>
  <c r="EB403" i="5" s="1"/>
  <c r="DR403" i="5"/>
  <c r="DQ403" i="5"/>
  <c r="DP403" i="5"/>
  <c r="EA403" i="5" s="1"/>
  <c r="DO403" i="5"/>
  <c r="DN403" i="5"/>
  <c r="DM403" i="5"/>
  <c r="DK403" i="5"/>
  <c r="DJ403" i="5"/>
  <c r="DI403" i="5"/>
  <c r="DH403" i="5"/>
  <c r="DG403" i="5"/>
  <c r="DF403" i="5"/>
  <c r="DD403" i="5"/>
  <c r="DC403" i="5"/>
  <c r="DB403" i="5"/>
  <c r="DA403" i="5"/>
  <c r="CZ403" i="5"/>
  <c r="CY403" i="5"/>
  <c r="CX403" i="5"/>
  <c r="CV403" i="5"/>
  <c r="CU403" i="5"/>
  <c r="CT403" i="5"/>
  <c r="CS403" i="5"/>
  <c r="CR403" i="5"/>
  <c r="CQ403" i="5"/>
  <c r="CP403" i="5"/>
  <c r="CN403" i="5"/>
  <c r="CM403" i="5"/>
  <c r="CL403" i="5"/>
  <c r="CK403" i="5"/>
  <c r="CJ403" i="5"/>
  <c r="CI403" i="5"/>
  <c r="CG403" i="5"/>
  <c r="CF403" i="5"/>
  <c r="CE403" i="5"/>
  <c r="CD403" i="5"/>
  <c r="CC403" i="5"/>
  <c r="CB403" i="5"/>
  <c r="CA403" i="5"/>
  <c r="BY403" i="5"/>
  <c r="BX403" i="5"/>
  <c r="BW403" i="5"/>
  <c r="BV403" i="5"/>
  <c r="BU403" i="5"/>
  <c r="BT403" i="5"/>
  <c r="BS403" i="5"/>
  <c r="BQ403" i="5"/>
  <c r="BP403" i="5"/>
  <c r="BO403" i="5"/>
  <c r="BN403" i="5"/>
  <c r="BM403" i="5"/>
  <c r="BL403" i="5"/>
  <c r="BK403" i="5"/>
  <c r="BI403" i="5"/>
  <c r="BH403" i="5"/>
  <c r="BG403" i="5"/>
  <c r="BF403" i="5"/>
  <c r="BE403" i="5"/>
  <c r="BD403" i="5"/>
  <c r="BC403" i="5"/>
  <c r="BA403" i="5"/>
  <c r="AZ403" i="5"/>
  <c r="AY403" i="5"/>
  <c r="AX403" i="5"/>
  <c r="AW403" i="5"/>
  <c r="AV403" i="5"/>
  <c r="AU403" i="5"/>
  <c r="AS403" i="5"/>
  <c r="AR403" i="5"/>
  <c r="AQ403" i="5"/>
  <c r="AP403" i="5"/>
  <c r="AO403" i="5"/>
  <c r="AN403" i="5"/>
  <c r="AM403" i="5"/>
  <c r="AK403" i="5"/>
  <c r="AJ403" i="5"/>
  <c r="AI403" i="5"/>
  <c r="AH403" i="5"/>
  <c r="AG403" i="5"/>
  <c r="AF403" i="5"/>
  <c r="AE403" i="5"/>
  <c r="AC403" i="5"/>
  <c r="AB403" i="5"/>
  <c r="AA403" i="5"/>
  <c r="Z403" i="5"/>
  <c r="Y403" i="5"/>
  <c r="X403" i="5"/>
  <c r="W403" i="5"/>
  <c r="U403" i="5"/>
  <c r="T403" i="5"/>
  <c r="S403" i="5"/>
  <c r="R403" i="5"/>
  <c r="Q403" i="5"/>
  <c r="P403" i="5"/>
  <c r="O403" i="5"/>
  <c r="M403" i="5"/>
  <c r="L403" i="5"/>
  <c r="K403" i="5"/>
  <c r="J403" i="5"/>
  <c r="I403" i="5"/>
  <c r="H403" i="5"/>
  <c r="F403" i="5"/>
  <c r="E403" i="5"/>
  <c r="D403" i="5"/>
  <c r="C403" i="5"/>
  <c r="B403" i="5"/>
  <c r="A403" i="5"/>
  <c r="DZ402" i="5"/>
  <c r="DY402" i="5"/>
  <c r="DX402" i="5"/>
  <c r="DW402" i="5"/>
  <c r="DV402" i="5"/>
  <c r="DU402" i="5"/>
  <c r="DS402" i="5"/>
  <c r="DR402" i="5"/>
  <c r="DQ402" i="5"/>
  <c r="DP402" i="5"/>
  <c r="DO402" i="5"/>
  <c r="DN402" i="5"/>
  <c r="DM402" i="5"/>
  <c r="DK402" i="5"/>
  <c r="DJ402" i="5"/>
  <c r="DI402" i="5"/>
  <c r="DH402" i="5"/>
  <c r="DG402" i="5"/>
  <c r="DF402" i="5"/>
  <c r="DD402" i="5"/>
  <c r="DC402" i="5"/>
  <c r="DB402" i="5"/>
  <c r="DA402" i="5"/>
  <c r="CZ402" i="5"/>
  <c r="CY402" i="5"/>
  <c r="CX402" i="5"/>
  <c r="CV402" i="5"/>
  <c r="CU402" i="5"/>
  <c r="CT402" i="5"/>
  <c r="CS402" i="5"/>
  <c r="CR402" i="5"/>
  <c r="CQ402" i="5"/>
  <c r="CP402" i="5"/>
  <c r="CN402" i="5"/>
  <c r="CM402" i="5"/>
  <c r="CL402" i="5"/>
  <c r="CK402" i="5"/>
  <c r="CJ402" i="5"/>
  <c r="CI402" i="5"/>
  <c r="CG402" i="5"/>
  <c r="CF402" i="5"/>
  <c r="CE402" i="5"/>
  <c r="CD402" i="5"/>
  <c r="CC402" i="5"/>
  <c r="CB402" i="5"/>
  <c r="CA402" i="5"/>
  <c r="BY402" i="5"/>
  <c r="BX402" i="5"/>
  <c r="BW402" i="5"/>
  <c r="BV402" i="5"/>
  <c r="BU402" i="5"/>
  <c r="BT402" i="5"/>
  <c r="BS402" i="5"/>
  <c r="BQ402" i="5"/>
  <c r="BP402" i="5"/>
  <c r="BO402" i="5"/>
  <c r="BN402" i="5"/>
  <c r="BM402" i="5"/>
  <c r="BL402" i="5"/>
  <c r="BK402" i="5"/>
  <c r="BI402" i="5"/>
  <c r="BH402" i="5"/>
  <c r="BG402" i="5"/>
  <c r="BF402" i="5"/>
  <c r="BE402" i="5"/>
  <c r="BD402" i="5"/>
  <c r="BC402" i="5"/>
  <c r="BA402" i="5"/>
  <c r="AZ402" i="5"/>
  <c r="AY402" i="5"/>
  <c r="AX402" i="5"/>
  <c r="AW402" i="5"/>
  <c r="AV402" i="5"/>
  <c r="AU402" i="5"/>
  <c r="AS402" i="5"/>
  <c r="AR402" i="5"/>
  <c r="AQ402" i="5"/>
  <c r="AP402" i="5"/>
  <c r="AO402" i="5"/>
  <c r="AN402" i="5"/>
  <c r="AM402" i="5"/>
  <c r="AK402" i="5"/>
  <c r="AJ402" i="5"/>
  <c r="AI402" i="5"/>
  <c r="AH402" i="5"/>
  <c r="AG402" i="5"/>
  <c r="AF402" i="5"/>
  <c r="AE402" i="5"/>
  <c r="AC402" i="5"/>
  <c r="AB402" i="5"/>
  <c r="AA402" i="5"/>
  <c r="Z402" i="5"/>
  <c r="Y402" i="5"/>
  <c r="X402" i="5"/>
  <c r="W402" i="5"/>
  <c r="U402" i="5"/>
  <c r="T402" i="5"/>
  <c r="S402" i="5"/>
  <c r="R402" i="5"/>
  <c r="Q402" i="5"/>
  <c r="P402" i="5"/>
  <c r="O402" i="5"/>
  <c r="M402" i="5"/>
  <c r="L402" i="5"/>
  <c r="K402" i="5"/>
  <c r="J402" i="5"/>
  <c r="I402" i="5"/>
  <c r="H402" i="5"/>
  <c r="F402" i="5"/>
  <c r="E402" i="5"/>
  <c r="D402" i="5"/>
  <c r="C402" i="5"/>
  <c r="B402" i="5"/>
  <c r="A402" i="5"/>
  <c r="DZ401" i="5"/>
  <c r="DY401" i="5"/>
  <c r="DX401" i="5"/>
  <c r="DW401" i="5"/>
  <c r="DV401" i="5"/>
  <c r="DU401" i="5"/>
  <c r="DS401" i="5"/>
  <c r="EB401" i="5" s="1"/>
  <c r="DR401" i="5"/>
  <c r="DQ401" i="5"/>
  <c r="DP401" i="5"/>
  <c r="DO401" i="5"/>
  <c r="DN401" i="5"/>
  <c r="DM401" i="5"/>
  <c r="DK401" i="5"/>
  <c r="DJ401" i="5"/>
  <c r="DI401" i="5"/>
  <c r="DH401" i="5"/>
  <c r="DG401" i="5"/>
  <c r="DF401" i="5"/>
  <c r="DD401" i="5"/>
  <c r="DC401" i="5"/>
  <c r="DB401" i="5"/>
  <c r="DA401" i="5"/>
  <c r="CZ401" i="5"/>
  <c r="CY401" i="5"/>
  <c r="CX401" i="5"/>
  <c r="CV401" i="5"/>
  <c r="CU401" i="5"/>
  <c r="CT401" i="5"/>
  <c r="CS401" i="5"/>
  <c r="CR401" i="5"/>
  <c r="CQ401" i="5"/>
  <c r="CP401" i="5"/>
  <c r="CN401" i="5"/>
  <c r="CM401" i="5"/>
  <c r="CL401" i="5"/>
  <c r="CK401" i="5"/>
  <c r="CJ401" i="5"/>
  <c r="CI401" i="5"/>
  <c r="CG401" i="5"/>
  <c r="CF401" i="5"/>
  <c r="CE401" i="5"/>
  <c r="CD401" i="5"/>
  <c r="CC401" i="5"/>
  <c r="CB401" i="5"/>
  <c r="CA401" i="5"/>
  <c r="BY401" i="5"/>
  <c r="BX401" i="5"/>
  <c r="BW401" i="5"/>
  <c r="BV401" i="5"/>
  <c r="BU401" i="5"/>
  <c r="BT401" i="5"/>
  <c r="BS401" i="5"/>
  <c r="BQ401" i="5"/>
  <c r="BP401" i="5"/>
  <c r="BO401" i="5"/>
  <c r="BN401" i="5"/>
  <c r="BM401" i="5"/>
  <c r="BL401" i="5"/>
  <c r="BK401" i="5"/>
  <c r="BI401" i="5"/>
  <c r="BH401" i="5"/>
  <c r="BG401" i="5"/>
  <c r="BF401" i="5"/>
  <c r="BE401" i="5"/>
  <c r="BD401" i="5"/>
  <c r="BC401" i="5"/>
  <c r="BA401" i="5"/>
  <c r="AZ401" i="5"/>
  <c r="AY401" i="5"/>
  <c r="AX401" i="5"/>
  <c r="AW401" i="5"/>
  <c r="AV401" i="5"/>
  <c r="AU401" i="5"/>
  <c r="AS401" i="5"/>
  <c r="AR401" i="5"/>
  <c r="AQ401" i="5"/>
  <c r="AP401" i="5"/>
  <c r="AO401" i="5"/>
  <c r="AN401" i="5"/>
  <c r="AM401" i="5"/>
  <c r="AK401" i="5"/>
  <c r="AJ401" i="5"/>
  <c r="AI401" i="5"/>
  <c r="AH401" i="5"/>
  <c r="AG401" i="5"/>
  <c r="AF401" i="5"/>
  <c r="AE401" i="5"/>
  <c r="AC401" i="5"/>
  <c r="AB401" i="5"/>
  <c r="AA401" i="5"/>
  <c r="Z401" i="5"/>
  <c r="Y401" i="5"/>
  <c r="X401" i="5"/>
  <c r="W401" i="5"/>
  <c r="U401" i="5"/>
  <c r="T401" i="5"/>
  <c r="S401" i="5"/>
  <c r="R401" i="5"/>
  <c r="Q401" i="5"/>
  <c r="P401" i="5"/>
  <c r="O401" i="5"/>
  <c r="M401" i="5"/>
  <c r="L401" i="5"/>
  <c r="K401" i="5"/>
  <c r="J401" i="5"/>
  <c r="I401" i="5"/>
  <c r="H401" i="5"/>
  <c r="F401" i="5"/>
  <c r="E401" i="5"/>
  <c r="D401" i="5"/>
  <c r="C401" i="5"/>
  <c r="B401" i="5"/>
  <c r="A401" i="5"/>
  <c r="DZ400" i="5"/>
  <c r="DY400" i="5"/>
  <c r="DX400" i="5"/>
  <c r="DW400" i="5"/>
  <c r="DV400" i="5"/>
  <c r="DU400" i="5"/>
  <c r="DS400" i="5"/>
  <c r="DR400" i="5"/>
  <c r="DQ400" i="5"/>
  <c r="DP400" i="5"/>
  <c r="DO400" i="5"/>
  <c r="DN400" i="5"/>
  <c r="DM400" i="5"/>
  <c r="DK400" i="5"/>
  <c r="DJ400" i="5"/>
  <c r="DI400" i="5"/>
  <c r="DH400" i="5"/>
  <c r="DG400" i="5"/>
  <c r="DF400" i="5"/>
  <c r="DD400" i="5"/>
  <c r="DC400" i="5"/>
  <c r="DB400" i="5"/>
  <c r="DA400" i="5"/>
  <c r="CZ400" i="5"/>
  <c r="CY400" i="5"/>
  <c r="CX400" i="5"/>
  <c r="CV400" i="5"/>
  <c r="CU400" i="5"/>
  <c r="CT400" i="5"/>
  <c r="CS400" i="5"/>
  <c r="CR400" i="5"/>
  <c r="CQ400" i="5"/>
  <c r="CP400" i="5"/>
  <c r="CN400" i="5"/>
  <c r="CM400" i="5"/>
  <c r="CL400" i="5"/>
  <c r="CK400" i="5"/>
  <c r="CJ400" i="5"/>
  <c r="CI400" i="5"/>
  <c r="CG400" i="5"/>
  <c r="CF400" i="5"/>
  <c r="CE400" i="5"/>
  <c r="CD400" i="5"/>
  <c r="CC400" i="5"/>
  <c r="CB400" i="5"/>
  <c r="CA400" i="5"/>
  <c r="BY400" i="5"/>
  <c r="BX400" i="5"/>
  <c r="BW400" i="5"/>
  <c r="BV400" i="5"/>
  <c r="BU400" i="5"/>
  <c r="BT400" i="5"/>
  <c r="BS400" i="5"/>
  <c r="BQ400" i="5"/>
  <c r="BP400" i="5"/>
  <c r="BO400" i="5"/>
  <c r="BN400" i="5"/>
  <c r="BM400" i="5"/>
  <c r="BL400" i="5"/>
  <c r="BK400" i="5"/>
  <c r="BI400" i="5"/>
  <c r="BH400" i="5"/>
  <c r="BG400" i="5"/>
  <c r="BF400" i="5"/>
  <c r="BE400" i="5"/>
  <c r="BD400" i="5"/>
  <c r="BC400" i="5"/>
  <c r="BA400" i="5"/>
  <c r="AZ400" i="5"/>
  <c r="AY400" i="5"/>
  <c r="AX400" i="5"/>
  <c r="AW400" i="5"/>
  <c r="AV400" i="5"/>
  <c r="AU400" i="5"/>
  <c r="AS400" i="5"/>
  <c r="AR400" i="5"/>
  <c r="AQ400" i="5"/>
  <c r="AP400" i="5"/>
  <c r="AO400" i="5"/>
  <c r="AN400" i="5"/>
  <c r="AM400" i="5"/>
  <c r="AK400" i="5"/>
  <c r="AJ400" i="5"/>
  <c r="AI400" i="5"/>
  <c r="AH400" i="5"/>
  <c r="AG400" i="5"/>
  <c r="AF400" i="5"/>
  <c r="AE400" i="5"/>
  <c r="AC400" i="5"/>
  <c r="AB400" i="5"/>
  <c r="AA400" i="5"/>
  <c r="Z400" i="5"/>
  <c r="Y400" i="5"/>
  <c r="X400" i="5"/>
  <c r="W400" i="5"/>
  <c r="U400" i="5"/>
  <c r="T400" i="5"/>
  <c r="S400" i="5"/>
  <c r="R400" i="5"/>
  <c r="Q400" i="5"/>
  <c r="P400" i="5"/>
  <c r="O400" i="5"/>
  <c r="M400" i="5"/>
  <c r="L400" i="5"/>
  <c r="K400" i="5"/>
  <c r="J400" i="5"/>
  <c r="I400" i="5"/>
  <c r="H400" i="5"/>
  <c r="F400" i="5"/>
  <c r="E400" i="5"/>
  <c r="D400" i="5"/>
  <c r="C400" i="5"/>
  <c r="B400" i="5"/>
  <c r="A400" i="5"/>
  <c r="DZ399" i="5"/>
  <c r="DY399" i="5"/>
  <c r="DX399" i="5"/>
  <c r="DW399" i="5"/>
  <c r="DV399" i="5"/>
  <c r="DU399" i="5"/>
  <c r="DS399" i="5"/>
  <c r="EB399" i="5" s="1"/>
  <c r="DR399" i="5"/>
  <c r="DQ399" i="5"/>
  <c r="DP399" i="5"/>
  <c r="DO399" i="5"/>
  <c r="DN399" i="5"/>
  <c r="DM399" i="5"/>
  <c r="DK399" i="5"/>
  <c r="DJ399" i="5"/>
  <c r="DI399" i="5"/>
  <c r="DH399" i="5"/>
  <c r="DG399" i="5"/>
  <c r="DF399" i="5"/>
  <c r="DD399" i="5"/>
  <c r="DC399" i="5"/>
  <c r="DB399" i="5"/>
  <c r="DA399" i="5"/>
  <c r="CZ399" i="5"/>
  <c r="CY399" i="5"/>
  <c r="CX399" i="5"/>
  <c r="CV399" i="5"/>
  <c r="CU399" i="5"/>
  <c r="CT399" i="5"/>
  <c r="CS399" i="5"/>
  <c r="CR399" i="5"/>
  <c r="CQ399" i="5"/>
  <c r="CP399" i="5"/>
  <c r="CN399" i="5"/>
  <c r="CM399" i="5"/>
  <c r="CL399" i="5"/>
  <c r="CK399" i="5"/>
  <c r="CJ399" i="5"/>
  <c r="CI399" i="5"/>
  <c r="CG399" i="5"/>
  <c r="CF399" i="5"/>
  <c r="CE399" i="5"/>
  <c r="CD399" i="5"/>
  <c r="CC399" i="5"/>
  <c r="CB399" i="5"/>
  <c r="CA399" i="5"/>
  <c r="BY399" i="5"/>
  <c r="BX399" i="5"/>
  <c r="BW399" i="5"/>
  <c r="BV399" i="5"/>
  <c r="BU399" i="5"/>
  <c r="BT399" i="5"/>
  <c r="BS399" i="5"/>
  <c r="BQ399" i="5"/>
  <c r="BP399" i="5"/>
  <c r="BO399" i="5"/>
  <c r="BN399" i="5"/>
  <c r="BM399" i="5"/>
  <c r="BL399" i="5"/>
  <c r="BK399" i="5"/>
  <c r="BI399" i="5"/>
  <c r="BH399" i="5"/>
  <c r="BG399" i="5"/>
  <c r="BF399" i="5"/>
  <c r="BE399" i="5"/>
  <c r="BD399" i="5"/>
  <c r="BC399" i="5"/>
  <c r="BA399" i="5"/>
  <c r="AZ399" i="5"/>
  <c r="AY399" i="5"/>
  <c r="AX399" i="5"/>
  <c r="AW399" i="5"/>
  <c r="AV399" i="5"/>
  <c r="AU399" i="5"/>
  <c r="AS399" i="5"/>
  <c r="AR399" i="5"/>
  <c r="AQ399" i="5"/>
  <c r="AP399" i="5"/>
  <c r="AO399" i="5"/>
  <c r="AN399" i="5"/>
  <c r="AM399" i="5"/>
  <c r="AK399" i="5"/>
  <c r="AJ399" i="5"/>
  <c r="AI399" i="5"/>
  <c r="AH399" i="5"/>
  <c r="AG399" i="5"/>
  <c r="AF399" i="5"/>
  <c r="AE399" i="5"/>
  <c r="AC399" i="5"/>
  <c r="AB399" i="5"/>
  <c r="AA399" i="5"/>
  <c r="Z399" i="5"/>
  <c r="Y399" i="5"/>
  <c r="X399" i="5"/>
  <c r="W399" i="5"/>
  <c r="U399" i="5"/>
  <c r="T399" i="5"/>
  <c r="S399" i="5"/>
  <c r="R399" i="5"/>
  <c r="Q399" i="5"/>
  <c r="P399" i="5"/>
  <c r="O399" i="5"/>
  <c r="M399" i="5"/>
  <c r="L399" i="5"/>
  <c r="K399" i="5"/>
  <c r="J399" i="5"/>
  <c r="I399" i="5"/>
  <c r="H399" i="5"/>
  <c r="F399" i="5"/>
  <c r="E399" i="5"/>
  <c r="D399" i="5"/>
  <c r="C399" i="5"/>
  <c r="B399" i="5"/>
  <c r="A399" i="5"/>
  <c r="DZ398" i="5"/>
  <c r="DY398" i="5"/>
  <c r="DX398" i="5"/>
  <c r="DW398" i="5"/>
  <c r="DV398" i="5"/>
  <c r="DU398" i="5"/>
  <c r="DS398" i="5"/>
  <c r="DR398" i="5"/>
  <c r="DQ398" i="5"/>
  <c r="DP398" i="5"/>
  <c r="DO398" i="5"/>
  <c r="DN398" i="5"/>
  <c r="DM398" i="5"/>
  <c r="DK398" i="5"/>
  <c r="DJ398" i="5"/>
  <c r="DI398" i="5"/>
  <c r="DH398" i="5"/>
  <c r="DG398" i="5"/>
  <c r="DF398" i="5"/>
  <c r="DD398" i="5"/>
  <c r="DC398" i="5"/>
  <c r="DB398" i="5"/>
  <c r="DA398" i="5"/>
  <c r="CZ398" i="5"/>
  <c r="CY398" i="5"/>
  <c r="CX398" i="5"/>
  <c r="CV398" i="5"/>
  <c r="CU398" i="5"/>
  <c r="CT398" i="5"/>
  <c r="CS398" i="5"/>
  <c r="CR398" i="5"/>
  <c r="CQ398" i="5"/>
  <c r="CP398" i="5"/>
  <c r="CN398" i="5"/>
  <c r="CM398" i="5"/>
  <c r="CL398" i="5"/>
  <c r="CK398" i="5"/>
  <c r="CJ398" i="5"/>
  <c r="CI398" i="5"/>
  <c r="CG398" i="5"/>
  <c r="CF398" i="5"/>
  <c r="CE398" i="5"/>
  <c r="CD398" i="5"/>
  <c r="CC398" i="5"/>
  <c r="CB398" i="5"/>
  <c r="CA398" i="5"/>
  <c r="BY398" i="5"/>
  <c r="BX398" i="5"/>
  <c r="BW398" i="5"/>
  <c r="BV398" i="5"/>
  <c r="BU398" i="5"/>
  <c r="BT398" i="5"/>
  <c r="BS398" i="5"/>
  <c r="BQ398" i="5"/>
  <c r="BP398" i="5"/>
  <c r="BO398" i="5"/>
  <c r="BN398" i="5"/>
  <c r="BM398" i="5"/>
  <c r="BL398" i="5"/>
  <c r="BK398" i="5"/>
  <c r="BI398" i="5"/>
  <c r="BH398" i="5"/>
  <c r="BG398" i="5"/>
  <c r="BF398" i="5"/>
  <c r="BE398" i="5"/>
  <c r="BD398" i="5"/>
  <c r="BC398" i="5"/>
  <c r="BA398" i="5"/>
  <c r="AZ398" i="5"/>
  <c r="AY398" i="5"/>
  <c r="AX398" i="5"/>
  <c r="AW398" i="5"/>
  <c r="AV398" i="5"/>
  <c r="AU398" i="5"/>
  <c r="AS398" i="5"/>
  <c r="AR398" i="5"/>
  <c r="AQ398" i="5"/>
  <c r="AP398" i="5"/>
  <c r="AO398" i="5"/>
  <c r="AN398" i="5"/>
  <c r="AM398" i="5"/>
  <c r="AK398" i="5"/>
  <c r="AJ398" i="5"/>
  <c r="AI398" i="5"/>
  <c r="AH398" i="5"/>
  <c r="AG398" i="5"/>
  <c r="AF398" i="5"/>
  <c r="AE398" i="5"/>
  <c r="AC398" i="5"/>
  <c r="AB398" i="5"/>
  <c r="AA398" i="5"/>
  <c r="Z398" i="5"/>
  <c r="Y398" i="5"/>
  <c r="X398" i="5"/>
  <c r="W398" i="5"/>
  <c r="U398" i="5"/>
  <c r="T398" i="5"/>
  <c r="S398" i="5"/>
  <c r="R398" i="5"/>
  <c r="Q398" i="5"/>
  <c r="P398" i="5"/>
  <c r="O398" i="5"/>
  <c r="M398" i="5"/>
  <c r="L398" i="5"/>
  <c r="K398" i="5"/>
  <c r="J398" i="5"/>
  <c r="I398" i="5"/>
  <c r="H398" i="5"/>
  <c r="F398" i="5"/>
  <c r="E398" i="5"/>
  <c r="D398" i="5"/>
  <c r="C398" i="5"/>
  <c r="B398" i="5"/>
  <c r="A398" i="5"/>
  <c r="DZ397" i="5"/>
  <c r="DY397" i="5"/>
  <c r="DX397" i="5"/>
  <c r="DW397" i="5"/>
  <c r="DV397" i="5"/>
  <c r="DU397" i="5"/>
  <c r="DS397" i="5"/>
  <c r="EB397" i="5" s="1"/>
  <c r="DR397" i="5"/>
  <c r="DQ397" i="5"/>
  <c r="DP397" i="5"/>
  <c r="EA397" i="5" s="1"/>
  <c r="DO397" i="5"/>
  <c r="DN397" i="5"/>
  <c r="DM397" i="5"/>
  <c r="DK397" i="5"/>
  <c r="DJ397" i="5"/>
  <c r="DI397" i="5"/>
  <c r="DH397" i="5"/>
  <c r="DG397" i="5"/>
  <c r="DF397" i="5"/>
  <c r="DD397" i="5"/>
  <c r="DC397" i="5"/>
  <c r="DB397" i="5"/>
  <c r="DA397" i="5"/>
  <c r="CZ397" i="5"/>
  <c r="CY397" i="5"/>
  <c r="CX397" i="5"/>
  <c r="CV397" i="5"/>
  <c r="CU397" i="5"/>
  <c r="CT397" i="5"/>
  <c r="CS397" i="5"/>
  <c r="CR397" i="5"/>
  <c r="CQ397" i="5"/>
  <c r="CP397" i="5"/>
  <c r="CN397" i="5"/>
  <c r="CM397" i="5"/>
  <c r="CL397" i="5"/>
  <c r="CK397" i="5"/>
  <c r="CJ397" i="5"/>
  <c r="CI397" i="5"/>
  <c r="CG397" i="5"/>
  <c r="CF397" i="5"/>
  <c r="CE397" i="5"/>
  <c r="CD397" i="5"/>
  <c r="CC397" i="5"/>
  <c r="CB397" i="5"/>
  <c r="CA397" i="5"/>
  <c r="BY397" i="5"/>
  <c r="BX397" i="5"/>
  <c r="BW397" i="5"/>
  <c r="BV397" i="5"/>
  <c r="BU397" i="5"/>
  <c r="BT397" i="5"/>
  <c r="BS397" i="5"/>
  <c r="BQ397" i="5"/>
  <c r="BP397" i="5"/>
  <c r="BO397" i="5"/>
  <c r="BN397" i="5"/>
  <c r="BM397" i="5"/>
  <c r="BL397" i="5"/>
  <c r="BK397" i="5"/>
  <c r="BI397" i="5"/>
  <c r="BH397" i="5"/>
  <c r="BG397" i="5"/>
  <c r="BF397" i="5"/>
  <c r="BE397" i="5"/>
  <c r="BD397" i="5"/>
  <c r="BC397" i="5"/>
  <c r="BA397" i="5"/>
  <c r="AZ397" i="5"/>
  <c r="AY397" i="5"/>
  <c r="AX397" i="5"/>
  <c r="AW397" i="5"/>
  <c r="AV397" i="5"/>
  <c r="AU397" i="5"/>
  <c r="AS397" i="5"/>
  <c r="AR397" i="5"/>
  <c r="AQ397" i="5"/>
  <c r="AP397" i="5"/>
  <c r="AO397" i="5"/>
  <c r="AN397" i="5"/>
  <c r="AM397" i="5"/>
  <c r="AK397" i="5"/>
  <c r="AJ397" i="5"/>
  <c r="AI397" i="5"/>
  <c r="AH397" i="5"/>
  <c r="AG397" i="5"/>
  <c r="AF397" i="5"/>
  <c r="AE397" i="5"/>
  <c r="AC397" i="5"/>
  <c r="AB397" i="5"/>
  <c r="AA397" i="5"/>
  <c r="Z397" i="5"/>
  <c r="Y397" i="5"/>
  <c r="X397" i="5"/>
  <c r="W397" i="5"/>
  <c r="U397" i="5"/>
  <c r="T397" i="5"/>
  <c r="S397" i="5"/>
  <c r="R397" i="5"/>
  <c r="Q397" i="5"/>
  <c r="P397" i="5"/>
  <c r="O397" i="5"/>
  <c r="M397" i="5"/>
  <c r="L397" i="5"/>
  <c r="K397" i="5"/>
  <c r="J397" i="5"/>
  <c r="I397" i="5"/>
  <c r="H397" i="5"/>
  <c r="F397" i="5"/>
  <c r="E397" i="5"/>
  <c r="D397" i="5"/>
  <c r="C397" i="5"/>
  <c r="B397" i="5"/>
  <c r="A397" i="5"/>
  <c r="DZ396" i="5"/>
  <c r="DY396" i="5"/>
  <c r="DX396" i="5"/>
  <c r="DW396" i="5"/>
  <c r="DV396" i="5"/>
  <c r="DU396" i="5"/>
  <c r="DS396" i="5"/>
  <c r="DR396" i="5"/>
  <c r="DQ396" i="5"/>
  <c r="DP396" i="5"/>
  <c r="DO396" i="5"/>
  <c r="DN396" i="5"/>
  <c r="DM396" i="5"/>
  <c r="DK396" i="5"/>
  <c r="DJ396" i="5"/>
  <c r="DI396" i="5"/>
  <c r="DH396" i="5"/>
  <c r="DG396" i="5"/>
  <c r="DF396" i="5"/>
  <c r="DD396" i="5"/>
  <c r="DC396" i="5"/>
  <c r="DB396" i="5"/>
  <c r="DA396" i="5"/>
  <c r="CZ396" i="5"/>
  <c r="CY396" i="5"/>
  <c r="CX396" i="5"/>
  <c r="CV396" i="5"/>
  <c r="CU396" i="5"/>
  <c r="CT396" i="5"/>
  <c r="CS396" i="5"/>
  <c r="CR396" i="5"/>
  <c r="CQ396" i="5"/>
  <c r="CP396" i="5"/>
  <c r="CN396" i="5"/>
  <c r="CM396" i="5"/>
  <c r="CL396" i="5"/>
  <c r="CK396" i="5"/>
  <c r="CJ396" i="5"/>
  <c r="CI396" i="5"/>
  <c r="CG396" i="5"/>
  <c r="CF396" i="5"/>
  <c r="CE396" i="5"/>
  <c r="CD396" i="5"/>
  <c r="CC396" i="5"/>
  <c r="CB396" i="5"/>
  <c r="CA396" i="5"/>
  <c r="BY396" i="5"/>
  <c r="BX396" i="5"/>
  <c r="BW396" i="5"/>
  <c r="BV396" i="5"/>
  <c r="BU396" i="5"/>
  <c r="BT396" i="5"/>
  <c r="BS396" i="5"/>
  <c r="BQ396" i="5"/>
  <c r="BP396" i="5"/>
  <c r="BO396" i="5"/>
  <c r="BN396" i="5"/>
  <c r="BM396" i="5"/>
  <c r="BL396" i="5"/>
  <c r="BK396" i="5"/>
  <c r="BI396" i="5"/>
  <c r="BH396" i="5"/>
  <c r="BG396" i="5"/>
  <c r="BF396" i="5"/>
  <c r="BE396" i="5"/>
  <c r="BD396" i="5"/>
  <c r="BC396" i="5"/>
  <c r="BA396" i="5"/>
  <c r="AZ396" i="5"/>
  <c r="AY396" i="5"/>
  <c r="AX396" i="5"/>
  <c r="AW396" i="5"/>
  <c r="AV396" i="5"/>
  <c r="AU396" i="5"/>
  <c r="AS396" i="5"/>
  <c r="AR396" i="5"/>
  <c r="AQ396" i="5"/>
  <c r="AP396" i="5"/>
  <c r="AO396" i="5"/>
  <c r="AN396" i="5"/>
  <c r="AM396" i="5"/>
  <c r="AK396" i="5"/>
  <c r="AJ396" i="5"/>
  <c r="AI396" i="5"/>
  <c r="AH396" i="5"/>
  <c r="AG396" i="5"/>
  <c r="AF396" i="5"/>
  <c r="AE396" i="5"/>
  <c r="AC396" i="5"/>
  <c r="AB396" i="5"/>
  <c r="AA396" i="5"/>
  <c r="Z396" i="5"/>
  <c r="Y396" i="5"/>
  <c r="X396" i="5"/>
  <c r="W396" i="5"/>
  <c r="U396" i="5"/>
  <c r="T396" i="5"/>
  <c r="S396" i="5"/>
  <c r="R396" i="5"/>
  <c r="Q396" i="5"/>
  <c r="P396" i="5"/>
  <c r="O396" i="5"/>
  <c r="M396" i="5"/>
  <c r="L396" i="5"/>
  <c r="K396" i="5"/>
  <c r="J396" i="5"/>
  <c r="I396" i="5"/>
  <c r="H396" i="5"/>
  <c r="F396" i="5"/>
  <c r="E396" i="5"/>
  <c r="D396" i="5"/>
  <c r="C396" i="5"/>
  <c r="B396" i="5"/>
  <c r="A396" i="5"/>
  <c r="DZ395" i="5"/>
  <c r="DY395" i="5"/>
  <c r="DX395" i="5"/>
  <c r="DW395" i="5"/>
  <c r="DV395" i="5"/>
  <c r="DU395" i="5"/>
  <c r="DS395" i="5"/>
  <c r="EB395" i="5" s="1"/>
  <c r="DR395" i="5"/>
  <c r="DQ395" i="5"/>
  <c r="DP395" i="5"/>
  <c r="EA395" i="5" s="1"/>
  <c r="DO395" i="5"/>
  <c r="DN395" i="5"/>
  <c r="DM395" i="5"/>
  <c r="DK395" i="5"/>
  <c r="DJ395" i="5"/>
  <c r="DI395" i="5"/>
  <c r="DH395" i="5"/>
  <c r="DG395" i="5"/>
  <c r="DF395" i="5"/>
  <c r="DD395" i="5"/>
  <c r="DC395" i="5"/>
  <c r="DB395" i="5"/>
  <c r="DA395" i="5"/>
  <c r="CZ395" i="5"/>
  <c r="CY395" i="5"/>
  <c r="CX395" i="5"/>
  <c r="CV395" i="5"/>
  <c r="CU395" i="5"/>
  <c r="CT395" i="5"/>
  <c r="CS395" i="5"/>
  <c r="CR395" i="5"/>
  <c r="CQ395" i="5"/>
  <c r="CP395" i="5"/>
  <c r="CN395" i="5"/>
  <c r="CM395" i="5"/>
  <c r="CL395" i="5"/>
  <c r="CK395" i="5"/>
  <c r="CJ395" i="5"/>
  <c r="CI395" i="5"/>
  <c r="CG395" i="5"/>
  <c r="CF395" i="5"/>
  <c r="CE395" i="5"/>
  <c r="CD395" i="5"/>
  <c r="CC395" i="5"/>
  <c r="CB395" i="5"/>
  <c r="CA395" i="5"/>
  <c r="BY395" i="5"/>
  <c r="BX395" i="5"/>
  <c r="BW395" i="5"/>
  <c r="BV395" i="5"/>
  <c r="BU395" i="5"/>
  <c r="BT395" i="5"/>
  <c r="BS395" i="5"/>
  <c r="BQ395" i="5"/>
  <c r="BP395" i="5"/>
  <c r="BO395" i="5"/>
  <c r="BN395" i="5"/>
  <c r="BM395" i="5"/>
  <c r="BL395" i="5"/>
  <c r="BK395" i="5"/>
  <c r="BI395" i="5"/>
  <c r="BH395" i="5"/>
  <c r="BG395" i="5"/>
  <c r="BF395" i="5"/>
  <c r="BE395" i="5"/>
  <c r="BD395" i="5"/>
  <c r="BC395" i="5"/>
  <c r="BA395" i="5"/>
  <c r="AZ395" i="5"/>
  <c r="AY395" i="5"/>
  <c r="AX395" i="5"/>
  <c r="AW395" i="5"/>
  <c r="AV395" i="5"/>
  <c r="AU395" i="5"/>
  <c r="AS395" i="5"/>
  <c r="AR395" i="5"/>
  <c r="AQ395" i="5"/>
  <c r="AP395" i="5"/>
  <c r="AO395" i="5"/>
  <c r="AN395" i="5"/>
  <c r="AM395" i="5"/>
  <c r="AK395" i="5"/>
  <c r="AJ395" i="5"/>
  <c r="AI395" i="5"/>
  <c r="AH395" i="5"/>
  <c r="AG395" i="5"/>
  <c r="AF395" i="5"/>
  <c r="AE395" i="5"/>
  <c r="AC395" i="5"/>
  <c r="AB395" i="5"/>
  <c r="AA395" i="5"/>
  <c r="Z395" i="5"/>
  <c r="Y395" i="5"/>
  <c r="X395" i="5"/>
  <c r="W395" i="5"/>
  <c r="U395" i="5"/>
  <c r="T395" i="5"/>
  <c r="S395" i="5"/>
  <c r="R395" i="5"/>
  <c r="Q395" i="5"/>
  <c r="P395" i="5"/>
  <c r="O395" i="5"/>
  <c r="M395" i="5"/>
  <c r="L395" i="5"/>
  <c r="K395" i="5"/>
  <c r="J395" i="5"/>
  <c r="I395" i="5"/>
  <c r="H395" i="5"/>
  <c r="F395" i="5"/>
  <c r="E395" i="5"/>
  <c r="D395" i="5"/>
  <c r="C395" i="5"/>
  <c r="B395" i="5"/>
  <c r="A395" i="5"/>
  <c r="DZ394" i="5"/>
  <c r="DY394" i="5"/>
  <c r="DX394" i="5"/>
  <c r="DW394" i="5"/>
  <c r="DV394" i="5"/>
  <c r="DU394" i="5"/>
  <c r="DS394" i="5"/>
  <c r="DR394" i="5"/>
  <c r="DQ394" i="5"/>
  <c r="DP394" i="5"/>
  <c r="DO394" i="5"/>
  <c r="DN394" i="5"/>
  <c r="DM394" i="5"/>
  <c r="DK394" i="5"/>
  <c r="DJ394" i="5"/>
  <c r="DI394" i="5"/>
  <c r="DH394" i="5"/>
  <c r="DG394" i="5"/>
  <c r="DF394" i="5"/>
  <c r="DD394" i="5"/>
  <c r="DC394" i="5"/>
  <c r="DB394" i="5"/>
  <c r="DA394" i="5"/>
  <c r="CZ394" i="5"/>
  <c r="CY394" i="5"/>
  <c r="CX394" i="5"/>
  <c r="CV394" i="5"/>
  <c r="CU394" i="5"/>
  <c r="CT394" i="5"/>
  <c r="CS394" i="5"/>
  <c r="CR394" i="5"/>
  <c r="CQ394" i="5"/>
  <c r="CP394" i="5"/>
  <c r="CN394" i="5"/>
  <c r="CM394" i="5"/>
  <c r="CL394" i="5"/>
  <c r="CK394" i="5"/>
  <c r="CJ394" i="5"/>
  <c r="CI394" i="5"/>
  <c r="CG394" i="5"/>
  <c r="CF394" i="5"/>
  <c r="CE394" i="5"/>
  <c r="CD394" i="5"/>
  <c r="CC394" i="5"/>
  <c r="CB394" i="5"/>
  <c r="CA394" i="5"/>
  <c r="BY394" i="5"/>
  <c r="BX394" i="5"/>
  <c r="BW394" i="5"/>
  <c r="BV394" i="5"/>
  <c r="BU394" i="5"/>
  <c r="BT394" i="5"/>
  <c r="BS394" i="5"/>
  <c r="BQ394" i="5"/>
  <c r="BP394" i="5"/>
  <c r="BO394" i="5"/>
  <c r="BN394" i="5"/>
  <c r="BM394" i="5"/>
  <c r="BL394" i="5"/>
  <c r="BK394" i="5"/>
  <c r="BI394" i="5"/>
  <c r="BH394" i="5"/>
  <c r="BG394" i="5"/>
  <c r="BF394" i="5"/>
  <c r="BE394" i="5"/>
  <c r="BD394" i="5"/>
  <c r="BC394" i="5"/>
  <c r="BA394" i="5"/>
  <c r="AZ394" i="5"/>
  <c r="AY394" i="5"/>
  <c r="AX394" i="5"/>
  <c r="AW394" i="5"/>
  <c r="AV394" i="5"/>
  <c r="AU394" i="5"/>
  <c r="AS394" i="5"/>
  <c r="AR394" i="5"/>
  <c r="AQ394" i="5"/>
  <c r="AP394" i="5"/>
  <c r="AO394" i="5"/>
  <c r="AN394" i="5"/>
  <c r="AM394" i="5"/>
  <c r="AK394" i="5"/>
  <c r="AJ394" i="5"/>
  <c r="AI394" i="5"/>
  <c r="AH394" i="5"/>
  <c r="AG394" i="5"/>
  <c r="AF394" i="5"/>
  <c r="AE394" i="5"/>
  <c r="AC394" i="5"/>
  <c r="AB394" i="5"/>
  <c r="AA394" i="5"/>
  <c r="Z394" i="5"/>
  <c r="Y394" i="5"/>
  <c r="X394" i="5"/>
  <c r="W394" i="5"/>
  <c r="U394" i="5"/>
  <c r="T394" i="5"/>
  <c r="S394" i="5"/>
  <c r="R394" i="5"/>
  <c r="Q394" i="5"/>
  <c r="P394" i="5"/>
  <c r="O394" i="5"/>
  <c r="M394" i="5"/>
  <c r="L394" i="5"/>
  <c r="K394" i="5"/>
  <c r="J394" i="5"/>
  <c r="I394" i="5"/>
  <c r="H394" i="5"/>
  <c r="F394" i="5"/>
  <c r="E394" i="5"/>
  <c r="D394" i="5"/>
  <c r="C394" i="5"/>
  <c r="B394" i="5"/>
  <c r="A394" i="5"/>
  <c r="DZ393" i="5"/>
  <c r="DY393" i="5"/>
  <c r="DX393" i="5"/>
  <c r="DW393" i="5"/>
  <c r="DV393" i="5"/>
  <c r="DU393" i="5"/>
  <c r="DS393" i="5"/>
  <c r="EB393" i="5" s="1"/>
  <c r="DR393" i="5"/>
  <c r="DQ393" i="5"/>
  <c r="DP393" i="5"/>
  <c r="DO393" i="5"/>
  <c r="DN393" i="5"/>
  <c r="DM393" i="5"/>
  <c r="DK393" i="5"/>
  <c r="DJ393" i="5"/>
  <c r="DI393" i="5"/>
  <c r="DH393" i="5"/>
  <c r="DG393" i="5"/>
  <c r="DF393" i="5"/>
  <c r="DD393" i="5"/>
  <c r="DC393" i="5"/>
  <c r="DB393" i="5"/>
  <c r="DA393" i="5"/>
  <c r="CZ393" i="5"/>
  <c r="CY393" i="5"/>
  <c r="CX393" i="5"/>
  <c r="CV393" i="5"/>
  <c r="CU393" i="5"/>
  <c r="CT393" i="5"/>
  <c r="CS393" i="5"/>
  <c r="CR393" i="5"/>
  <c r="CQ393" i="5"/>
  <c r="CP393" i="5"/>
  <c r="CN393" i="5"/>
  <c r="CM393" i="5"/>
  <c r="CL393" i="5"/>
  <c r="CK393" i="5"/>
  <c r="CJ393" i="5"/>
  <c r="CI393" i="5"/>
  <c r="CG393" i="5"/>
  <c r="CF393" i="5"/>
  <c r="CE393" i="5"/>
  <c r="CD393" i="5"/>
  <c r="CC393" i="5"/>
  <c r="CB393" i="5"/>
  <c r="CA393" i="5"/>
  <c r="BY393" i="5"/>
  <c r="BX393" i="5"/>
  <c r="BW393" i="5"/>
  <c r="BV393" i="5"/>
  <c r="BU393" i="5"/>
  <c r="BT393" i="5"/>
  <c r="BS393" i="5"/>
  <c r="BQ393" i="5"/>
  <c r="BP393" i="5"/>
  <c r="BO393" i="5"/>
  <c r="BN393" i="5"/>
  <c r="BM393" i="5"/>
  <c r="BL393" i="5"/>
  <c r="BK393" i="5"/>
  <c r="BI393" i="5"/>
  <c r="BH393" i="5"/>
  <c r="BG393" i="5"/>
  <c r="BF393" i="5"/>
  <c r="BE393" i="5"/>
  <c r="BD393" i="5"/>
  <c r="BC393" i="5"/>
  <c r="BA393" i="5"/>
  <c r="AZ393" i="5"/>
  <c r="AY393" i="5"/>
  <c r="AX393" i="5"/>
  <c r="AW393" i="5"/>
  <c r="AV393" i="5"/>
  <c r="AU393" i="5"/>
  <c r="AS393" i="5"/>
  <c r="AR393" i="5"/>
  <c r="AQ393" i="5"/>
  <c r="AP393" i="5"/>
  <c r="AO393" i="5"/>
  <c r="AN393" i="5"/>
  <c r="AM393" i="5"/>
  <c r="AK393" i="5"/>
  <c r="AJ393" i="5"/>
  <c r="AI393" i="5"/>
  <c r="AH393" i="5"/>
  <c r="AG393" i="5"/>
  <c r="AF393" i="5"/>
  <c r="AE393" i="5"/>
  <c r="AC393" i="5"/>
  <c r="AB393" i="5"/>
  <c r="AA393" i="5"/>
  <c r="Z393" i="5"/>
  <c r="Y393" i="5"/>
  <c r="X393" i="5"/>
  <c r="W393" i="5"/>
  <c r="U393" i="5"/>
  <c r="T393" i="5"/>
  <c r="S393" i="5"/>
  <c r="R393" i="5"/>
  <c r="Q393" i="5"/>
  <c r="P393" i="5"/>
  <c r="O393" i="5"/>
  <c r="M393" i="5"/>
  <c r="L393" i="5"/>
  <c r="K393" i="5"/>
  <c r="J393" i="5"/>
  <c r="I393" i="5"/>
  <c r="H393" i="5"/>
  <c r="F393" i="5"/>
  <c r="E393" i="5"/>
  <c r="D393" i="5"/>
  <c r="C393" i="5"/>
  <c r="B393" i="5"/>
  <c r="A393" i="5"/>
  <c r="DZ392" i="5"/>
  <c r="DY392" i="5"/>
  <c r="DX392" i="5"/>
  <c r="DW392" i="5"/>
  <c r="DV392" i="5"/>
  <c r="DU392" i="5"/>
  <c r="DS392" i="5"/>
  <c r="DR392" i="5"/>
  <c r="DQ392" i="5"/>
  <c r="DP392" i="5"/>
  <c r="DO392" i="5"/>
  <c r="DN392" i="5"/>
  <c r="DM392" i="5"/>
  <c r="DK392" i="5"/>
  <c r="DJ392" i="5"/>
  <c r="DI392" i="5"/>
  <c r="DH392" i="5"/>
  <c r="DG392" i="5"/>
  <c r="DF392" i="5"/>
  <c r="DD392" i="5"/>
  <c r="DC392" i="5"/>
  <c r="DB392" i="5"/>
  <c r="DA392" i="5"/>
  <c r="CZ392" i="5"/>
  <c r="CY392" i="5"/>
  <c r="CX392" i="5"/>
  <c r="CV392" i="5"/>
  <c r="CU392" i="5"/>
  <c r="CT392" i="5"/>
  <c r="CS392" i="5"/>
  <c r="CR392" i="5"/>
  <c r="CQ392" i="5"/>
  <c r="CP392" i="5"/>
  <c r="CN392" i="5"/>
  <c r="CM392" i="5"/>
  <c r="CL392" i="5"/>
  <c r="CK392" i="5"/>
  <c r="CJ392" i="5"/>
  <c r="CI392" i="5"/>
  <c r="CG392" i="5"/>
  <c r="CF392" i="5"/>
  <c r="CE392" i="5"/>
  <c r="CD392" i="5"/>
  <c r="CC392" i="5"/>
  <c r="CB392" i="5"/>
  <c r="CA392" i="5"/>
  <c r="BY392" i="5"/>
  <c r="BX392" i="5"/>
  <c r="BW392" i="5"/>
  <c r="BV392" i="5"/>
  <c r="BU392" i="5"/>
  <c r="BT392" i="5"/>
  <c r="BS392" i="5"/>
  <c r="BQ392" i="5"/>
  <c r="BP392" i="5"/>
  <c r="BO392" i="5"/>
  <c r="BN392" i="5"/>
  <c r="BM392" i="5"/>
  <c r="BL392" i="5"/>
  <c r="BK392" i="5"/>
  <c r="BI392" i="5"/>
  <c r="BH392" i="5"/>
  <c r="BG392" i="5"/>
  <c r="BF392" i="5"/>
  <c r="BE392" i="5"/>
  <c r="BD392" i="5"/>
  <c r="BC392" i="5"/>
  <c r="BA392" i="5"/>
  <c r="AZ392" i="5"/>
  <c r="AY392" i="5"/>
  <c r="AX392" i="5"/>
  <c r="AW392" i="5"/>
  <c r="AV392" i="5"/>
  <c r="AU392" i="5"/>
  <c r="AS392" i="5"/>
  <c r="AR392" i="5"/>
  <c r="AQ392" i="5"/>
  <c r="AP392" i="5"/>
  <c r="AO392" i="5"/>
  <c r="AN392" i="5"/>
  <c r="AM392" i="5"/>
  <c r="AK392" i="5"/>
  <c r="AJ392" i="5"/>
  <c r="AI392" i="5"/>
  <c r="AH392" i="5"/>
  <c r="AG392" i="5"/>
  <c r="AF392" i="5"/>
  <c r="AE392" i="5"/>
  <c r="AC392" i="5"/>
  <c r="AB392" i="5"/>
  <c r="AA392" i="5"/>
  <c r="Z392" i="5"/>
  <c r="Y392" i="5"/>
  <c r="X392" i="5"/>
  <c r="W392" i="5"/>
  <c r="U392" i="5"/>
  <c r="T392" i="5"/>
  <c r="S392" i="5"/>
  <c r="R392" i="5"/>
  <c r="Q392" i="5"/>
  <c r="P392" i="5"/>
  <c r="O392" i="5"/>
  <c r="M392" i="5"/>
  <c r="L392" i="5"/>
  <c r="K392" i="5"/>
  <c r="J392" i="5"/>
  <c r="I392" i="5"/>
  <c r="H392" i="5"/>
  <c r="F392" i="5"/>
  <c r="E392" i="5"/>
  <c r="D392" i="5"/>
  <c r="C392" i="5"/>
  <c r="B392" i="5"/>
  <c r="A392" i="5"/>
  <c r="DZ391" i="5"/>
  <c r="DY391" i="5"/>
  <c r="DX391" i="5"/>
  <c r="DW391" i="5"/>
  <c r="DV391" i="5"/>
  <c r="DU391" i="5"/>
  <c r="DS391" i="5"/>
  <c r="EB391" i="5" s="1"/>
  <c r="DR391" i="5"/>
  <c r="DQ391" i="5"/>
  <c r="DP391" i="5"/>
  <c r="EA391" i="5" s="1"/>
  <c r="DO391" i="5"/>
  <c r="DN391" i="5"/>
  <c r="DM391" i="5"/>
  <c r="DK391" i="5"/>
  <c r="DJ391" i="5"/>
  <c r="DI391" i="5"/>
  <c r="DH391" i="5"/>
  <c r="DG391" i="5"/>
  <c r="DF391" i="5"/>
  <c r="DD391" i="5"/>
  <c r="DC391" i="5"/>
  <c r="DB391" i="5"/>
  <c r="DA391" i="5"/>
  <c r="CZ391" i="5"/>
  <c r="CY391" i="5"/>
  <c r="CX391" i="5"/>
  <c r="CV391" i="5"/>
  <c r="CU391" i="5"/>
  <c r="CT391" i="5"/>
  <c r="CS391" i="5"/>
  <c r="CR391" i="5"/>
  <c r="CQ391" i="5"/>
  <c r="CP391" i="5"/>
  <c r="CN391" i="5"/>
  <c r="CM391" i="5"/>
  <c r="CL391" i="5"/>
  <c r="CK391" i="5"/>
  <c r="CJ391" i="5"/>
  <c r="CI391" i="5"/>
  <c r="CG391" i="5"/>
  <c r="CF391" i="5"/>
  <c r="CE391" i="5"/>
  <c r="CD391" i="5"/>
  <c r="CC391" i="5"/>
  <c r="CB391" i="5"/>
  <c r="CA391" i="5"/>
  <c r="BY391" i="5"/>
  <c r="BX391" i="5"/>
  <c r="BW391" i="5"/>
  <c r="BV391" i="5"/>
  <c r="BU391" i="5"/>
  <c r="BT391" i="5"/>
  <c r="BS391" i="5"/>
  <c r="BQ391" i="5"/>
  <c r="BP391" i="5"/>
  <c r="BO391" i="5"/>
  <c r="BN391" i="5"/>
  <c r="BM391" i="5"/>
  <c r="BL391" i="5"/>
  <c r="BK391" i="5"/>
  <c r="BI391" i="5"/>
  <c r="BH391" i="5"/>
  <c r="BG391" i="5"/>
  <c r="BF391" i="5"/>
  <c r="BE391" i="5"/>
  <c r="BD391" i="5"/>
  <c r="BC391" i="5"/>
  <c r="BA391" i="5"/>
  <c r="AZ391" i="5"/>
  <c r="AY391" i="5"/>
  <c r="AX391" i="5"/>
  <c r="AW391" i="5"/>
  <c r="AV391" i="5"/>
  <c r="AU391" i="5"/>
  <c r="AS391" i="5"/>
  <c r="AR391" i="5"/>
  <c r="AQ391" i="5"/>
  <c r="AP391" i="5"/>
  <c r="AO391" i="5"/>
  <c r="AN391" i="5"/>
  <c r="AM391" i="5"/>
  <c r="AK391" i="5"/>
  <c r="AJ391" i="5"/>
  <c r="AI391" i="5"/>
  <c r="AH391" i="5"/>
  <c r="AG391" i="5"/>
  <c r="AF391" i="5"/>
  <c r="AE391" i="5"/>
  <c r="AC391" i="5"/>
  <c r="AB391" i="5"/>
  <c r="AA391" i="5"/>
  <c r="Z391" i="5"/>
  <c r="Y391" i="5"/>
  <c r="X391" i="5"/>
  <c r="W391" i="5"/>
  <c r="U391" i="5"/>
  <c r="T391" i="5"/>
  <c r="S391" i="5"/>
  <c r="R391" i="5"/>
  <c r="Q391" i="5"/>
  <c r="P391" i="5"/>
  <c r="O391" i="5"/>
  <c r="M391" i="5"/>
  <c r="L391" i="5"/>
  <c r="K391" i="5"/>
  <c r="J391" i="5"/>
  <c r="I391" i="5"/>
  <c r="H391" i="5"/>
  <c r="F391" i="5"/>
  <c r="E391" i="5"/>
  <c r="D391" i="5"/>
  <c r="C391" i="5"/>
  <c r="B391" i="5"/>
  <c r="A391" i="5"/>
  <c r="DZ390" i="5"/>
  <c r="DY390" i="5"/>
  <c r="DX390" i="5"/>
  <c r="DW390" i="5"/>
  <c r="DV390" i="5"/>
  <c r="DU390" i="5"/>
  <c r="DS390" i="5"/>
  <c r="DR390" i="5"/>
  <c r="DQ390" i="5"/>
  <c r="DP390" i="5"/>
  <c r="DO390" i="5"/>
  <c r="DN390" i="5"/>
  <c r="DM390" i="5"/>
  <c r="DK390" i="5"/>
  <c r="DJ390" i="5"/>
  <c r="DI390" i="5"/>
  <c r="DH390" i="5"/>
  <c r="DG390" i="5"/>
  <c r="DF390" i="5"/>
  <c r="DD390" i="5"/>
  <c r="DC390" i="5"/>
  <c r="DB390" i="5"/>
  <c r="DA390" i="5"/>
  <c r="CZ390" i="5"/>
  <c r="CY390" i="5"/>
  <c r="CX390" i="5"/>
  <c r="CV390" i="5"/>
  <c r="CU390" i="5"/>
  <c r="CT390" i="5"/>
  <c r="CS390" i="5"/>
  <c r="CR390" i="5"/>
  <c r="CQ390" i="5"/>
  <c r="CP390" i="5"/>
  <c r="CN390" i="5"/>
  <c r="CM390" i="5"/>
  <c r="CL390" i="5"/>
  <c r="CK390" i="5"/>
  <c r="CJ390" i="5"/>
  <c r="CI390" i="5"/>
  <c r="CG390" i="5"/>
  <c r="CF390" i="5"/>
  <c r="CE390" i="5"/>
  <c r="CD390" i="5"/>
  <c r="CC390" i="5"/>
  <c r="CB390" i="5"/>
  <c r="CA390" i="5"/>
  <c r="BY390" i="5"/>
  <c r="BX390" i="5"/>
  <c r="BW390" i="5"/>
  <c r="BV390" i="5"/>
  <c r="BU390" i="5"/>
  <c r="BT390" i="5"/>
  <c r="BS390" i="5"/>
  <c r="BQ390" i="5"/>
  <c r="BP390" i="5"/>
  <c r="BO390" i="5"/>
  <c r="BN390" i="5"/>
  <c r="BM390" i="5"/>
  <c r="BL390" i="5"/>
  <c r="BK390" i="5"/>
  <c r="BI390" i="5"/>
  <c r="BH390" i="5"/>
  <c r="BG390" i="5"/>
  <c r="BF390" i="5"/>
  <c r="BE390" i="5"/>
  <c r="BD390" i="5"/>
  <c r="BC390" i="5"/>
  <c r="BA390" i="5"/>
  <c r="AZ390" i="5"/>
  <c r="AY390" i="5"/>
  <c r="AX390" i="5"/>
  <c r="AW390" i="5"/>
  <c r="AV390" i="5"/>
  <c r="AU390" i="5"/>
  <c r="AS390" i="5"/>
  <c r="AR390" i="5"/>
  <c r="AQ390" i="5"/>
  <c r="AP390" i="5"/>
  <c r="AO390" i="5"/>
  <c r="AN390" i="5"/>
  <c r="AM390" i="5"/>
  <c r="AK390" i="5"/>
  <c r="AJ390" i="5"/>
  <c r="AI390" i="5"/>
  <c r="AH390" i="5"/>
  <c r="AG390" i="5"/>
  <c r="AF390" i="5"/>
  <c r="AE390" i="5"/>
  <c r="AC390" i="5"/>
  <c r="AB390" i="5"/>
  <c r="AA390" i="5"/>
  <c r="Z390" i="5"/>
  <c r="Y390" i="5"/>
  <c r="X390" i="5"/>
  <c r="W390" i="5"/>
  <c r="U390" i="5"/>
  <c r="T390" i="5"/>
  <c r="S390" i="5"/>
  <c r="R390" i="5"/>
  <c r="Q390" i="5"/>
  <c r="P390" i="5"/>
  <c r="O390" i="5"/>
  <c r="M390" i="5"/>
  <c r="L390" i="5"/>
  <c r="K390" i="5"/>
  <c r="J390" i="5"/>
  <c r="I390" i="5"/>
  <c r="H390" i="5"/>
  <c r="F390" i="5"/>
  <c r="E390" i="5"/>
  <c r="D390" i="5"/>
  <c r="C390" i="5"/>
  <c r="B390" i="5"/>
  <c r="A390" i="5"/>
  <c r="DZ389" i="5"/>
  <c r="DY389" i="5"/>
  <c r="DX389" i="5"/>
  <c r="DW389" i="5"/>
  <c r="DV389" i="5"/>
  <c r="DU389" i="5"/>
  <c r="DS389" i="5"/>
  <c r="EB389" i="5" s="1"/>
  <c r="DR389" i="5"/>
  <c r="DQ389" i="5"/>
  <c r="DP389" i="5"/>
  <c r="EA389" i="5" s="1"/>
  <c r="DO389" i="5"/>
  <c r="DN389" i="5"/>
  <c r="DM389" i="5"/>
  <c r="DK389" i="5"/>
  <c r="DJ389" i="5"/>
  <c r="DI389" i="5"/>
  <c r="DH389" i="5"/>
  <c r="DG389" i="5"/>
  <c r="DF389" i="5"/>
  <c r="DD389" i="5"/>
  <c r="DC389" i="5"/>
  <c r="DB389" i="5"/>
  <c r="DA389" i="5"/>
  <c r="CZ389" i="5"/>
  <c r="CY389" i="5"/>
  <c r="CX389" i="5"/>
  <c r="CV389" i="5"/>
  <c r="CU389" i="5"/>
  <c r="CT389" i="5"/>
  <c r="CS389" i="5"/>
  <c r="CR389" i="5"/>
  <c r="CQ389" i="5"/>
  <c r="CP389" i="5"/>
  <c r="CN389" i="5"/>
  <c r="CM389" i="5"/>
  <c r="CL389" i="5"/>
  <c r="CK389" i="5"/>
  <c r="CJ389" i="5"/>
  <c r="CI389" i="5"/>
  <c r="CG389" i="5"/>
  <c r="CF389" i="5"/>
  <c r="CE389" i="5"/>
  <c r="CD389" i="5"/>
  <c r="CC389" i="5"/>
  <c r="CB389" i="5"/>
  <c r="CA389" i="5"/>
  <c r="BY389" i="5"/>
  <c r="BX389" i="5"/>
  <c r="BW389" i="5"/>
  <c r="BV389" i="5"/>
  <c r="BU389" i="5"/>
  <c r="BT389" i="5"/>
  <c r="BS389" i="5"/>
  <c r="BQ389" i="5"/>
  <c r="BP389" i="5"/>
  <c r="BO389" i="5"/>
  <c r="BN389" i="5"/>
  <c r="BM389" i="5"/>
  <c r="BL389" i="5"/>
  <c r="BK389" i="5"/>
  <c r="BI389" i="5"/>
  <c r="BH389" i="5"/>
  <c r="BG389" i="5"/>
  <c r="BF389" i="5"/>
  <c r="BE389" i="5"/>
  <c r="BD389" i="5"/>
  <c r="BC389" i="5"/>
  <c r="BA389" i="5"/>
  <c r="AZ389" i="5"/>
  <c r="AY389" i="5"/>
  <c r="AX389" i="5"/>
  <c r="AW389" i="5"/>
  <c r="AV389" i="5"/>
  <c r="AU389" i="5"/>
  <c r="AS389" i="5"/>
  <c r="AR389" i="5"/>
  <c r="AQ389" i="5"/>
  <c r="AP389" i="5"/>
  <c r="AO389" i="5"/>
  <c r="AN389" i="5"/>
  <c r="AM389" i="5"/>
  <c r="AK389" i="5"/>
  <c r="AJ389" i="5"/>
  <c r="AI389" i="5"/>
  <c r="AH389" i="5"/>
  <c r="AG389" i="5"/>
  <c r="AF389" i="5"/>
  <c r="AE389" i="5"/>
  <c r="AC389" i="5"/>
  <c r="AB389" i="5"/>
  <c r="AA389" i="5"/>
  <c r="Z389" i="5"/>
  <c r="Y389" i="5"/>
  <c r="X389" i="5"/>
  <c r="W389" i="5"/>
  <c r="U389" i="5"/>
  <c r="T389" i="5"/>
  <c r="S389" i="5"/>
  <c r="R389" i="5"/>
  <c r="Q389" i="5"/>
  <c r="P389" i="5"/>
  <c r="O389" i="5"/>
  <c r="M389" i="5"/>
  <c r="L389" i="5"/>
  <c r="K389" i="5"/>
  <c r="J389" i="5"/>
  <c r="I389" i="5"/>
  <c r="H389" i="5"/>
  <c r="F389" i="5"/>
  <c r="E389" i="5"/>
  <c r="D389" i="5"/>
  <c r="C389" i="5"/>
  <c r="B389" i="5"/>
  <c r="A389" i="5"/>
  <c r="DZ388" i="5"/>
  <c r="DY388" i="5"/>
  <c r="DX388" i="5"/>
  <c r="DW388" i="5"/>
  <c r="DV388" i="5"/>
  <c r="DU388" i="5"/>
  <c r="DS388" i="5"/>
  <c r="DR388" i="5"/>
  <c r="DQ388" i="5"/>
  <c r="DP388" i="5"/>
  <c r="DO388" i="5"/>
  <c r="DN388" i="5"/>
  <c r="DM388" i="5"/>
  <c r="DK388" i="5"/>
  <c r="DJ388" i="5"/>
  <c r="DI388" i="5"/>
  <c r="DH388" i="5"/>
  <c r="DG388" i="5"/>
  <c r="DF388" i="5"/>
  <c r="DD388" i="5"/>
  <c r="DC388" i="5"/>
  <c r="DB388" i="5"/>
  <c r="DA388" i="5"/>
  <c r="CZ388" i="5"/>
  <c r="CY388" i="5"/>
  <c r="CX388" i="5"/>
  <c r="CV388" i="5"/>
  <c r="CU388" i="5"/>
  <c r="CT388" i="5"/>
  <c r="CS388" i="5"/>
  <c r="CR388" i="5"/>
  <c r="CQ388" i="5"/>
  <c r="CP388" i="5"/>
  <c r="CN388" i="5"/>
  <c r="CM388" i="5"/>
  <c r="CL388" i="5"/>
  <c r="CK388" i="5"/>
  <c r="CJ388" i="5"/>
  <c r="CI388" i="5"/>
  <c r="CG388" i="5"/>
  <c r="CF388" i="5"/>
  <c r="CE388" i="5"/>
  <c r="CD388" i="5"/>
  <c r="CC388" i="5"/>
  <c r="CB388" i="5"/>
  <c r="CA388" i="5"/>
  <c r="BY388" i="5"/>
  <c r="BX388" i="5"/>
  <c r="BW388" i="5"/>
  <c r="BV388" i="5"/>
  <c r="BU388" i="5"/>
  <c r="BT388" i="5"/>
  <c r="BS388" i="5"/>
  <c r="BQ388" i="5"/>
  <c r="BP388" i="5"/>
  <c r="BO388" i="5"/>
  <c r="BN388" i="5"/>
  <c r="BM388" i="5"/>
  <c r="BL388" i="5"/>
  <c r="BK388" i="5"/>
  <c r="BI388" i="5"/>
  <c r="BH388" i="5"/>
  <c r="BG388" i="5"/>
  <c r="BF388" i="5"/>
  <c r="BE388" i="5"/>
  <c r="BD388" i="5"/>
  <c r="BC388" i="5"/>
  <c r="BA388" i="5"/>
  <c r="AZ388" i="5"/>
  <c r="AY388" i="5"/>
  <c r="AX388" i="5"/>
  <c r="AW388" i="5"/>
  <c r="AV388" i="5"/>
  <c r="AU388" i="5"/>
  <c r="AS388" i="5"/>
  <c r="AR388" i="5"/>
  <c r="AQ388" i="5"/>
  <c r="AP388" i="5"/>
  <c r="AO388" i="5"/>
  <c r="AN388" i="5"/>
  <c r="AM388" i="5"/>
  <c r="AK388" i="5"/>
  <c r="AJ388" i="5"/>
  <c r="AI388" i="5"/>
  <c r="AH388" i="5"/>
  <c r="AG388" i="5"/>
  <c r="AF388" i="5"/>
  <c r="AE388" i="5"/>
  <c r="AC388" i="5"/>
  <c r="AB388" i="5"/>
  <c r="AA388" i="5"/>
  <c r="Z388" i="5"/>
  <c r="Y388" i="5"/>
  <c r="X388" i="5"/>
  <c r="W388" i="5"/>
  <c r="U388" i="5"/>
  <c r="T388" i="5"/>
  <c r="S388" i="5"/>
  <c r="R388" i="5"/>
  <c r="Q388" i="5"/>
  <c r="P388" i="5"/>
  <c r="O388" i="5"/>
  <c r="M388" i="5"/>
  <c r="L388" i="5"/>
  <c r="K388" i="5"/>
  <c r="J388" i="5"/>
  <c r="I388" i="5"/>
  <c r="H388" i="5"/>
  <c r="F388" i="5"/>
  <c r="E388" i="5"/>
  <c r="D388" i="5"/>
  <c r="C388" i="5"/>
  <c r="B388" i="5"/>
  <c r="A388" i="5"/>
  <c r="DZ387" i="5"/>
  <c r="DY387" i="5"/>
  <c r="DX387" i="5"/>
  <c r="DW387" i="5"/>
  <c r="DV387" i="5"/>
  <c r="DU387" i="5"/>
  <c r="DS387" i="5"/>
  <c r="EB387" i="5" s="1"/>
  <c r="DR387" i="5"/>
  <c r="DQ387" i="5"/>
  <c r="DP387" i="5"/>
  <c r="EA387" i="5" s="1"/>
  <c r="DO387" i="5"/>
  <c r="DN387" i="5"/>
  <c r="DM387" i="5"/>
  <c r="DK387" i="5"/>
  <c r="DJ387" i="5"/>
  <c r="DI387" i="5"/>
  <c r="DH387" i="5"/>
  <c r="DG387" i="5"/>
  <c r="DF387" i="5"/>
  <c r="DD387" i="5"/>
  <c r="DC387" i="5"/>
  <c r="DB387" i="5"/>
  <c r="DA387" i="5"/>
  <c r="CZ387" i="5"/>
  <c r="CY387" i="5"/>
  <c r="CX387" i="5"/>
  <c r="CV387" i="5"/>
  <c r="CU387" i="5"/>
  <c r="CT387" i="5"/>
  <c r="CS387" i="5"/>
  <c r="CR387" i="5"/>
  <c r="CQ387" i="5"/>
  <c r="CP387" i="5"/>
  <c r="CN387" i="5"/>
  <c r="CM387" i="5"/>
  <c r="CL387" i="5"/>
  <c r="CK387" i="5"/>
  <c r="CJ387" i="5"/>
  <c r="CI387" i="5"/>
  <c r="CG387" i="5"/>
  <c r="CF387" i="5"/>
  <c r="CE387" i="5"/>
  <c r="CD387" i="5"/>
  <c r="CC387" i="5"/>
  <c r="CB387" i="5"/>
  <c r="CA387" i="5"/>
  <c r="BY387" i="5"/>
  <c r="BX387" i="5"/>
  <c r="BW387" i="5"/>
  <c r="BV387" i="5"/>
  <c r="BU387" i="5"/>
  <c r="BT387" i="5"/>
  <c r="BS387" i="5"/>
  <c r="BQ387" i="5"/>
  <c r="BP387" i="5"/>
  <c r="BO387" i="5"/>
  <c r="BN387" i="5"/>
  <c r="BM387" i="5"/>
  <c r="BL387" i="5"/>
  <c r="BK387" i="5"/>
  <c r="BI387" i="5"/>
  <c r="BH387" i="5"/>
  <c r="BG387" i="5"/>
  <c r="BF387" i="5"/>
  <c r="BE387" i="5"/>
  <c r="BD387" i="5"/>
  <c r="BC387" i="5"/>
  <c r="BA387" i="5"/>
  <c r="AZ387" i="5"/>
  <c r="AY387" i="5"/>
  <c r="AX387" i="5"/>
  <c r="AW387" i="5"/>
  <c r="AV387" i="5"/>
  <c r="AU387" i="5"/>
  <c r="AS387" i="5"/>
  <c r="AR387" i="5"/>
  <c r="AQ387" i="5"/>
  <c r="AP387" i="5"/>
  <c r="AO387" i="5"/>
  <c r="AN387" i="5"/>
  <c r="AM387" i="5"/>
  <c r="AK387" i="5"/>
  <c r="AJ387" i="5"/>
  <c r="AI387" i="5"/>
  <c r="AH387" i="5"/>
  <c r="AG387" i="5"/>
  <c r="AF387" i="5"/>
  <c r="AE387" i="5"/>
  <c r="AC387" i="5"/>
  <c r="AB387" i="5"/>
  <c r="AA387" i="5"/>
  <c r="Z387" i="5"/>
  <c r="Y387" i="5"/>
  <c r="X387" i="5"/>
  <c r="W387" i="5"/>
  <c r="U387" i="5"/>
  <c r="T387" i="5"/>
  <c r="S387" i="5"/>
  <c r="R387" i="5"/>
  <c r="Q387" i="5"/>
  <c r="P387" i="5"/>
  <c r="O387" i="5"/>
  <c r="M387" i="5"/>
  <c r="L387" i="5"/>
  <c r="K387" i="5"/>
  <c r="J387" i="5"/>
  <c r="I387" i="5"/>
  <c r="H387" i="5"/>
  <c r="F387" i="5"/>
  <c r="E387" i="5"/>
  <c r="D387" i="5"/>
  <c r="C387" i="5"/>
  <c r="B387" i="5"/>
  <c r="A387" i="5"/>
  <c r="DZ386" i="5"/>
  <c r="DY386" i="5"/>
  <c r="DX386" i="5"/>
  <c r="DW386" i="5"/>
  <c r="DV386" i="5"/>
  <c r="DU386" i="5"/>
  <c r="DS386" i="5"/>
  <c r="DR386" i="5"/>
  <c r="DQ386" i="5"/>
  <c r="DP386" i="5"/>
  <c r="DO386" i="5"/>
  <c r="DN386" i="5"/>
  <c r="DM386" i="5"/>
  <c r="DK386" i="5"/>
  <c r="DJ386" i="5"/>
  <c r="DI386" i="5"/>
  <c r="DH386" i="5"/>
  <c r="DG386" i="5"/>
  <c r="DF386" i="5"/>
  <c r="DD386" i="5"/>
  <c r="DC386" i="5"/>
  <c r="DB386" i="5"/>
  <c r="DA386" i="5"/>
  <c r="CZ386" i="5"/>
  <c r="CY386" i="5"/>
  <c r="CX386" i="5"/>
  <c r="CV386" i="5"/>
  <c r="CU386" i="5"/>
  <c r="CT386" i="5"/>
  <c r="CS386" i="5"/>
  <c r="CR386" i="5"/>
  <c r="CQ386" i="5"/>
  <c r="CP386" i="5"/>
  <c r="CN386" i="5"/>
  <c r="CM386" i="5"/>
  <c r="CL386" i="5"/>
  <c r="CK386" i="5"/>
  <c r="CJ386" i="5"/>
  <c r="CI386" i="5"/>
  <c r="CG386" i="5"/>
  <c r="CF386" i="5"/>
  <c r="CE386" i="5"/>
  <c r="CD386" i="5"/>
  <c r="CC386" i="5"/>
  <c r="CB386" i="5"/>
  <c r="CA386" i="5"/>
  <c r="BY386" i="5"/>
  <c r="BX386" i="5"/>
  <c r="BW386" i="5"/>
  <c r="BV386" i="5"/>
  <c r="BU386" i="5"/>
  <c r="BT386" i="5"/>
  <c r="BS386" i="5"/>
  <c r="BQ386" i="5"/>
  <c r="BP386" i="5"/>
  <c r="BO386" i="5"/>
  <c r="BN386" i="5"/>
  <c r="BM386" i="5"/>
  <c r="BL386" i="5"/>
  <c r="BK386" i="5"/>
  <c r="BI386" i="5"/>
  <c r="BH386" i="5"/>
  <c r="BG386" i="5"/>
  <c r="BF386" i="5"/>
  <c r="BE386" i="5"/>
  <c r="BD386" i="5"/>
  <c r="BC386" i="5"/>
  <c r="BA386" i="5"/>
  <c r="AZ386" i="5"/>
  <c r="AY386" i="5"/>
  <c r="AX386" i="5"/>
  <c r="AW386" i="5"/>
  <c r="AV386" i="5"/>
  <c r="AU386" i="5"/>
  <c r="AS386" i="5"/>
  <c r="AR386" i="5"/>
  <c r="AQ386" i="5"/>
  <c r="AP386" i="5"/>
  <c r="AO386" i="5"/>
  <c r="AN386" i="5"/>
  <c r="AM386" i="5"/>
  <c r="AK386" i="5"/>
  <c r="AJ386" i="5"/>
  <c r="AI386" i="5"/>
  <c r="AH386" i="5"/>
  <c r="AG386" i="5"/>
  <c r="AF386" i="5"/>
  <c r="AE386" i="5"/>
  <c r="AC386" i="5"/>
  <c r="AB386" i="5"/>
  <c r="AA386" i="5"/>
  <c r="Z386" i="5"/>
  <c r="Y386" i="5"/>
  <c r="X386" i="5"/>
  <c r="W386" i="5"/>
  <c r="U386" i="5"/>
  <c r="T386" i="5"/>
  <c r="S386" i="5"/>
  <c r="R386" i="5"/>
  <c r="Q386" i="5"/>
  <c r="P386" i="5"/>
  <c r="O386" i="5"/>
  <c r="M386" i="5"/>
  <c r="L386" i="5"/>
  <c r="K386" i="5"/>
  <c r="J386" i="5"/>
  <c r="I386" i="5"/>
  <c r="H386" i="5"/>
  <c r="F386" i="5"/>
  <c r="E386" i="5"/>
  <c r="D386" i="5"/>
  <c r="C386" i="5"/>
  <c r="B386" i="5"/>
  <c r="A386" i="5"/>
  <c r="DZ385" i="5"/>
  <c r="DY385" i="5"/>
  <c r="DX385" i="5"/>
  <c r="DW385" i="5"/>
  <c r="DV385" i="5"/>
  <c r="DU385" i="5"/>
  <c r="DS385" i="5"/>
  <c r="EB385" i="5" s="1"/>
  <c r="DR385" i="5"/>
  <c r="DQ385" i="5"/>
  <c r="DP385" i="5"/>
  <c r="EA385" i="5" s="1"/>
  <c r="DO385" i="5"/>
  <c r="DN385" i="5"/>
  <c r="DM385" i="5"/>
  <c r="DK385" i="5"/>
  <c r="DJ385" i="5"/>
  <c r="DI385" i="5"/>
  <c r="DH385" i="5"/>
  <c r="DG385" i="5"/>
  <c r="DF385" i="5"/>
  <c r="DD385" i="5"/>
  <c r="DC385" i="5"/>
  <c r="DB385" i="5"/>
  <c r="DA385" i="5"/>
  <c r="CZ385" i="5"/>
  <c r="CY385" i="5"/>
  <c r="CX385" i="5"/>
  <c r="CV385" i="5"/>
  <c r="CU385" i="5"/>
  <c r="CT385" i="5"/>
  <c r="CS385" i="5"/>
  <c r="CR385" i="5"/>
  <c r="CQ385" i="5"/>
  <c r="CP385" i="5"/>
  <c r="CN385" i="5"/>
  <c r="CM385" i="5"/>
  <c r="CL385" i="5"/>
  <c r="CK385" i="5"/>
  <c r="CJ385" i="5"/>
  <c r="CI385" i="5"/>
  <c r="CG385" i="5"/>
  <c r="CF385" i="5"/>
  <c r="CE385" i="5"/>
  <c r="CD385" i="5"/>
  <c r="CC385" i="5"/>
  <c r="CB385" i="5"/>
  <c r="CA385" i="5"/>
  <c r="BY385" i="5"/>
  <c r="BX385" i="5"/>
  <c r="BW385" i="5"/>
  <c r="BV385" i="5"/>
  <c r="BU385" i="5"/>
  <c r="BT385" i="5"/>
  <c r="BS385" i="5"/>
  <c r="BQ385" i="5"/>
  <c r="BP385" i="5"/>
  <c r="BO385" i="5"/>
  <c r="BN385" i="5"/>
  <c r="BM385" i="5"/>
  <c r="BL385" i="5"/>
  <c r="BK385" i="5"/>
  <c r="BI385" i="5"/>
  <c r="BH385" i="5"/>
  <c r="BG385" i="5"/>
  <c r="BF385" i="5"/>
  <c r="BE385" i="5"/>
  <c r="BD385" i="5"/>
  <c r="BC385" i="5"/>
  <c r="BA385" i="5"/>
  <c r="AZ385" i="5"/>
  <c r="AY385" i="5"/>
  <c r="AX385" i="5"/>
  <c r="AW385" i="5"/>
  <c r="AV385" i="5"/>
  <c r="AU385" i="5"/>
  <c r="AS385" i="5"/>
  <c r="AR385" i="5"/>
  <c r="AQ385" i="5"/>
  <c r="AP385" i="5"/>
  <c r="AO385" i="5"/>
  <c r="AN385" i="5"/>
  <c r="AM385" i="5"/>
  <c r="AK385" i="5"/>
  <c r="AJ385" i="5"/>
  <c r="AI385" i="5"/>
  <c r="AH385" i="5"/>
  <c r="AG385" i="5"/>
  <c r="AF385" i="5"/>
  <c r="AE385" i="5"/>
  <c r="AC385" i="5"/>
  <c r="AB385" i="5"/>
  <c r="AA385" i="5"/>
  <c r="Z385" i="5"/>
  <c r="Y385" i="5"/>
  <c r="X385" i="5"/>
  <c r="W385" i="5"/>
  <c r="U385" i="5"/>
  <c r="T385" i="5"/>
  <c r="S385" i="5"/>
  <c r="R385" i="5"/>
  <c r="Q385" i="5"/>
  <c r="P385" i="5"/>
  <c r="O385" i="5"/>
  <c r="M385" i="5"/>
  <c r="L385" i="5"/>
  <c r="K385" i="5"/>
  <c r="J385" i="5"/>
  <c r="I385" i="5"/>
  <c r="H385" i="5"/>
  <c r="F385" i="5"/>
  <c r="E385" i="5"/>
  <c r="D385" i="5"/>
  <c r="C385" i="5"/>
  <c r="B385" i="5"/>
  <c r="A385" i="5"/>
  <c r="DZ384" i="5"/>
  <c r="DY384" i="5"/>
  <c r="DX384" i="5"/>
  <c r="DW384" i="5"/>
  <c r="DV384" i="5"/>
  <c r="DU384" i="5"/>
  <c r="DS384" i="5"/>
  <c r="DR384" i="5"/>
  <c r="DQ384" i="5"/>
  <c r="DP384" i="5"/>
  <c r="DO384" i="5"/>
  <c r="DN384" i="5"/>
  <c r="DM384" i="5"/>
  <c r="DK384" i="5"/>
  <c r="DJ384" i="5"/>
  <c r="DI384" i="5"/>
  <c r="DH384" i="5"/>
  <c r="DG384" i="5"/>
  <c r="DF384" i="5"/>
  <c r="DD384" i="5"/>
  <c r="DC384" i="5"/>
  <c r="DB384" i="5"/>
  <c r="DA384" i="5"/>
  <c r="CZ384" i="5"/>
  <c r="CY384" i="5"/>
  <c r="CX384" i="5"/>
  <c r="CV384" i="5"/>
  <c r="CU384" i="5"/>
  <c r="CT384" i="5"/>
  <c r="CS384" i="5"/>
  <c r="CR384" i="5"/>
  <c r="CQ384" i="5"/>
  <c r="CP384" i="5"/>
  <c r="CN384" i="5"/>
  <c r="CM384" i="5"/>
  <c r="CL384" i="5"/>
  <c r="CK384" i="5"/>
  <c r="CJ384" i="5"/>
  <c r="CI384" i="5"/>
  <c r="CG384" i="5"/>
  <c r="CF384" i="5"/>
  <c r="CE384" i="5"/>
  <c r="CD384" i="5"/>
  <c r="CC384" i="5"/>
  <c r="CB384" i="5"/>
  <c r="CA384" i="5"/>
  <c r="BY384" i="5"/>
  <c r="BX384" i="5"/>
  <c r="BW384" i="5"/>
  <c r="BV384" i="5"/>
  <c r="BU384" i="5"/>
  <c r="BT384" i="5"/>
  <c r="BS384" i="5"/>
  <c r="BQ384" i="5"/>
  <c r="BP384" i="5"/>
  <c r="BO384" i="5"/>
  <c r="BN384" i="5"/>
  <c r="BM384" i="5"/>
  <c r="BL384" i="5"/>
  <c r="BK384" i="5"/>
  <c r="BI384" i="5"/>
  <c r="BH384" i="5"/>
  <c r="BG384" i="5"/>
  <c r="BF384" i="5"/>
  <c r="BE384" i="5"/>
  <c r="BD384" i="5"/>
  <c r="BC384" i="5"/>
  <c r="BA384" i="5"/>
  <c r="AZ384" i="5"/>
  <c r="AY384" i="5"/>
  <c r="AX384" i="5"/>
  <c r="AW384" i="5"/>
  <c r="AV384" i="5"/>
  <c r="AU384" i="5"/>
  <c r="AS384" i="5"/>
  <c r="AR384" i="5"/>
  <c r="AQ384" i="5"/>
  <c r="AP384" i="5"/>
  <c r="AO384" i="5"/>
  <c r="AN384" i="5"/>
  <c r="AM384" i="5"/>
  <c r="AK384" i="5"/>
  <c r="AJ384" i="5"/>
  <c r="AI384" i="5"/>
  <c r="AH384" i="5"/>
  <c r="AG384" i="5"/>
  <c r="AF384" i="5"/>
  <c r="AE384" i="5"/>
  <c r="AC384" i="5"/>
  <c r="AB384" i="5"/>
  <c r="AA384" i="5"/>
  <c r="Z384" i="5"/>
  <c r="Y384" i="5"/>
  <c r="X384" i="5"/>
  <c r="W384" i="5"/>
  <c r="U384" i="5"/>
  <c r="T384" i="5"/>
  <c r="S384" i="5"/>
  <c r="R384" i="5"/>
  <c r="Q384" i="5"/>
  <c r="P384" i="5"/>
  <c r="O384" i="5"/>
  <c r="M384" i="5"/>
  <c r="L384" i="5"/>
  <c r="K384" i="5"/>
  <c r="J384" i="5"/>
  <c r="I384" i="5"/>
  <c r="H384" i="5"/>
  <c r="F384" i="5"/>
  <c r="E384" i="5"/>
  <c r="D384" i="5"/>
  <c r="C384" i="5"/>
  <c r="B384" i="5"/>
  <c r="A384" i="5"/>
  <c r="DZ383" i="5"/>
  <c r="DY383" i="5"/>
  <c r="DX383" i="5"/>
  <c r="DW383" i="5"/>
  <c r="DV383" i="5"/>
  <c r="DU383" i="5"/>
  <c r="DS383" i="5"/>
  <c r="EB383" i="5" s="1"/>
  <c r="DR383" i="5"/>
  <c r="DQ383" i="5"/>
  <c r="DP383" i="5"/>
  <c r="EA383" i="5" s="1"/>
  <c r="DO383" i="5"/>
  <c r="DN383" i="5"/>
  <c r="DM383" i="5"/>
  <c r="DK383" i="5"/>
  <c r="DJ383" i="5"/>
  <c r="DI383" i="5"/>
  <c r="DH383" i="5"/>
  <c r="DG383" i="5"/>
  <c r="DF383" i="5"/>
  <c r="DD383" i="5"/>
  <c r="DC383" i="5"/>
  <c r="DB383" i="5"/>
  <c r="DA383" i="5"/>
  <c r="CZ383" i="5"/>
  <c r="CY383" i="5"/>
  <c r="CX383" i="5"/>
  <c r="CV383" i="5"/>
  <c r="CU383" i="5"/>
  <c r="CT383" i="5"/>
  <c r="CS383" i="5"/>
  <c r="CR383" i="5"/>
  <c r="CQ383" i="5"/>
  <c r="CP383" i="5"/>
  <c r="CN383" i="5"/>
  <c r="CM383" i="5"/>
  <c r="CL383" i="5"/>
  <c r="CK383" i="5"/>
  <c r="CJ383" i="5"/>
  <c r="CI383" i="5"/>
  <c r="CG383" i="5"/>
  <c r="CF383" i="5"/>
  <c r="CE383" i="5"/>
  <c r="CD383" i="5"/>
  <c r="CC383" i="5"/>
  <c r="CB383" i="5"/>
  <c r="CA383" i="5"/>
  <c r="BY383" i="5"/>
  <c r="BX383" i="5"/>
  <c r="BW383" i="5"/>
  <c r="BV383" i="5"/>
  <c r="BU383" i="5"/>
  <c r="BT383" i="5"/>
  <c r="BS383" i="5"/>
  <c r="BQ383" i="5"/>
  <c r="BP383" i="5"/>
  <c r="BO383" i="5"/>
  <c r="BN383" i="5"/>
  <c r="BM383" i="5"/>
  <c r="BL383" i="5"/>
  <c r="BK383" i="5"/>
  <c r="BI383" i="5"/>
  <c r="BH383" i="5"/>
  <c r="BG383" i="5"/>
  <c r="BF383" i="5"/>
  <c r="BE383" i="5"/>
  <c r="BD383" i="5"/>
  <c r="BC383" i="5"/>
  <c r="BA383" i="5"/>
  <c r="AZ383" i="5"/>
  <c r="AY383" i="5"/>
  <c r="AX383" i="5"/>
  <c r="AW383" i="5"/>
  <c r="AV383" i="5"/>
  <c r="AU383" i="5"/>
  <c r="AS383" i="5"/>
  <c r="AR383" i="5"/>
  <c r="AQ383" i="5"/>
  <c r="AP383" i="5"/>
  <c r="AO383" i="5"/>
  <c r="AN383" i="5"/>
  <c r="AM383" i="5"/>
  <c r="AK383" i="5"/>
  <c r="AJ383" i="5"/>
  <c r="AI383" i="5"/>
  <c r="AH383" i="5"/>
  <c r="AG383" i="5"/>
  <c r="AF383" i="5"/>
  <c r="AE383" i="5"/>
  <c r="AC383" i="5"/>
  <c r="AB383" i="5"/>
  <c r="AA383" i="5"/>
  <c r="Z383" i="5"/>
  <c r="Y383" i="5"/>
  <c r="X383" i="5"/>
  <c r="W383" i="5"/>
  <c r="U383" i="5"/>
  <c r="T383" i="5"/>
  <c r="S383" i="5"/>
  <c r="R383" i="5"/>
  <c r="Q383" i="5"/>
  <c r="P383" i="5"/>
  <c r="O383" i="5"/>
  <c r="M383" i="5"/>
  <c r="L383" i="5"/>
  <c r="K383" i="5"/>
  <c r="J383" i="5"/>
  <c r="I383" i="5"/>
  <c r="H383" i="5"/>
  <c r="F383" i="5"/>
  <c r="E383" i="5"/>
  <c r="D383" i="5"/>
  <c r="C383" i="5"/>
  <c r="B383" i="5"/>
  <c r="A383" i="5"/>
  <c r="DZ382" i="5"/>
  <c r="DY382" i="5"/>
  <c r="DX382" i="5"/>
  <c r="DW382" i="5"/>
  <c r="DV382" i="5"/>
  <c r="DU382" i="5"/>
  <c r="DS382" i="5"/>
  <c r="DR382" i="5"/>
  <c r="DQ382" i="5"/>
  <c r="DP382" i="5"/>
  <c r="DO382" i="5"/>
  <c r="DN382" i="5"/>
  <c r="DM382" i="5"/>
  <c r="DK382" i="5"/>
  <c r="DJ382" i="5"/>
  <c r="DI382" i="5"/>
  <c r="DH382" i="5"/>
  <c r="DG382" i="5"/>
  <c r="DF382" i="5"/>
  <c r="DD382" i="5"/>
  <c r="DC382" i="5"/>
  <c r="DB382" i="5"/>
  <c r="DA382" i="5"/>
  <c r="CZ382" i="5"/>
  <c r="CY382" i="5"/>
  <c r="CX382" i="5"/>
  <c r="CV382" i="5"/>
  <c r="CU382" i="5"/>
  <c r="CT382" i="5"/>
  <c r="CS382" i="5"/>
  <c r="CR382" i="5"/>
  <c r="CQ382" i="5"/>
  <c r="CP382" i="5"/>
  <c r="CN382" i="5"/>
  <c r="CM382" i="5"/>
  <c r="CL382" i="5"/>
  <c r="CK382" i="5"/>
  <c r="CJ382" i="5"/>
  <c r="CI382" i="5"/>
  <c r="CG382" i="5"/>
  <c r="CF382" i="5"/>
  <c r="CE382" i="5"/>
  <c r="CD382" i="5"/>
  <c r="CC382" i="5"/>
  <c r="CB382" i="5"/>
  <c r="CA382" i="5"/>
  <c r="BY382" i="5"/>
  <c r="BX382" i="5"/>
  <c r="BW382" i="5"/>
  <c r="BV382" i="5"/>
  <c r="BU382" i="5"/>
  <c r="BT382" i="5"/>
  <c r="BS382" i="5"/>
  <c r="BQ382" i="5"/>
  <c r="BP382" i="5"/>
  <c r="BO382" i="5"/>
  <c r="BN382" i="5"/>
  <c r="BM382" i="5"/>
  <c r="BL382" i="5"/>
  <c r="BK382" i="5"/>
  <c r="BI382" i="5"/>
  <c r="BH382" i="5"/>
  <c r="BG382" i="5"/>
  <c r="BF382" i="5"/>
  <c r="BE382" i="5"/>
  <c r="BD382" i="5"/>
  <c r="BC382" i="5"/>
  <c r="BA382" i="5"/>
  <c r="AZ382" i="5"/>
  <c r="AY382" i="5"/>
  <c r="AX382" i="5"/>
  <c r="AW382" i="5"/>
  <c r="AV382" i="5"/>
  <c r="AU382" i="5"/>
  <c r="AS382" i="5"/>
  <c r="AR382" i="5"/>
  <c r="AQ382" i="5"/>
  <c r="AP382" i="5"/>
  <c r="AO382" i="5"/>
  <c r="AN382" i="5"/>
  <c r="AM382" i="5"/>
  <c r="AK382" i="5"/>
  <c r="AJ382" i="5"/>
  <c r="AI382" i="5"/>
  <c r="AH382" i="5"/>
  <c r="AG382" i="5"/>
  <c r="AF382" i="5"/>
  <c r="AE382" i="5"/>
  <c r="AC382" i="5"/>
  <c r="AB382" i="5"/>
  <c r="AA382" i="5"/>
  <c r="Z382" i="5"/>
  <c r="Y382" i="5"/>
  <c r="X382" i="5"/>
  <c r="W382" i="5"/>
  <c r="U382" i="5"/>
  <c r="T382" i="5"/>
  <c r="S382" i="5"/>
  <c r="R382" i="5"/>
  <c r="Q382" i="5"/>
  <c r="P382" i="5"/>
  <c r="O382" i="5"/>
  <c r="M382" i="5"/>
  <c r="L382" i="5"/>
  <c r="K382" i="5"/>
  <c r="J382" i="5"/>
  <c r="I382" i="5"/>
  <c r="H382" i="5"/>
  <c r="F382" i="5"/>
  <c r="E382" i="5"/>
  <c r="D382" i="5"/>
  <c r="C382" i="5"/>
  <c r="B382" i="5"/>
  <c r="A382" i="5"/>
  <c r="DZ381" i="5"/>
  <c r="DY381" i="5"/>
  <c r="DX381" i="5"/>
  <c r="DW381" i="5"/>
  <c r="DV381" i="5"/>
  <c r="DU381" i="5"/>
  <c r="DS381" i="5"/>
  <c r="EB381" i="5" s="1"/>
  <c r="DR381" i="5"/>
  <c r="DQ381" i="5"/>
  <c r="DP381" i="5"/>
  <c r="EA381" i="5" s="1"/>
  <c r="DO381" i="5"/>
  <c r="DN381" i="5"/>
  <c r="DM381" i="5"/>
  <c r="DK381" i="5"/>
  <c r="DJ381" i="5"/>
  <c r="DI381" i="5"/>
  <c r="DH381" i="5"/>
  <c r="DG381" i="5"/>
  <c r="DF381" i="5"/>
  <c r="DD381" i="5"/>
  <c r="DC381" i="5"/>
  <c r="DB381" i="5"/>
  <c r="DA381" i="5"/>
  <c r="CZ381" i="5"/>
  <c r="CY381" i="5"/>
  <c r="CX381" i="5"/>
  <c r="CV381" i="5"/>
  <c r="CU381" i="5"/>
  <c r="CT381" i="5"/>
  <c r="CS381" i="5"/>
  <c r="CR381" i="5"/>
  <c r="CQ381" i="5"/>
  <c r="CP381" i="5"/>
  <c r="CN381" i="5"/>
  <c r="CM381" i="5"/>
  <c r="CL381" i="5"/>
  <c r="CK381" i="5"/>
  <c r="CJ381" i="5"/>
  <c r="CI381" i="5"/>
  <c r="CG381" i="5"/>
  <c r="CF381" i="5"/>
  <c r="CE381" i="5"/>
  <c r="CD381" i="5"/>
  <c r="CC381" i="5"/>
  <c r="CB381" i="5"/>
  <c r="CA381" i="5"/>
  <c r="BY381" i="5"/>
  <c r="BX381" i="5"/>
  <c r="BW381" i="5"/>
  <c r="BV381" i="5"/>
  <c r="BU381" i="5"/>
  <c r="BT381" i="5"/>
  <c r="BS381" i="5"/>
  <c r="BQ381" i="5"/>
  <c r="BP381" i="5"/>
  <c r="BO381" i="5"/>
  <c r="BN381" i="5"/>
  <c r="BM381" i="5"/>
  <c r="BL381" i="5"/>
  <c r="BK381" i="5"/>
  <c r="BI381" i="5"/>
  <c r="BH381" i="5"/>
  <c r="BG381" i="5"/>
  <c r="BF381" i="5"/>
  <c r="BE381" i="5"/>
  <c r="BD381" i="5"/>
  <c r="BC381" i="5"/>
  <c r="BA381" i="5"/>
  <c r="AZ381" i="5"/>
  <c r="AY381" i="5"/>
  <c r="AX381" i="5"/>
  <c r="AW381" i="5"/>
  <c r="AV381" i="5"/>
  <c r="AU381" i="5"/>
  <c r="AS381" i="5"/>
  <c r="AR381" i="5"/>
  <c r="AQ381" i="5"/>
  <c r="AP381" i="5"/>
  <c r="AO381" i="5"/>
  <c r="AN381" i="5"/>
  <c r="AM381" i="5"/>
  <c r="AK381" i="5"/>
  <c r="AJ381" i="5"/>
  <c r="AI381" i="5"/>
  <c r="AH381" i="5"/>
  <c r="AG381" i="5"/>
  <c r="AF381" i="5"/>
  <c r="AE381" i="5"/>
  <c r="AC381" i="5"/>
  <c r="AB381" i="5"/>
  <c r="AA381" i="5"/>
  <c r="Z381" i="5"/>
  <c r="Y381" i="5"/>
  <c r="X381" i="5"/>
  <c r="W381" i="5"/>
  <c r="U381" i="5"/>
  <c r="T381" i="5"/>
  <c r="S381" i="5"/>
  <c r="R381" i="5"/>
  <c r="Q381" i="5"/>
  <c r="P381" i="5"/>
  <c r="O381" i="5"/>
  <c r="M381" i="5"/>
  <c r="L381" i="5"/>
  <c r="K381" i="5"/>
  <c r="J381" i="5"/>
  <c r="I381" i="5"/>
  <c r="H381" i="5"/>
  <c r="F381" i="5"/>
  <c r="E381" i="5"/>
  <c r="D381" i="5"/>
  <c r="C381" i="5"/>
  <c r="B381" i="5"/>
  <c r="A381" i="5"/>
  <c r="DZ380" i="5"/>
  <c r="DY380" i="5"/>
  <c r="DX380" i="5"/>
  <c r="DW380" i="5"/>
  <c r="DV380" i="5"/>
  <c r="DU380" i="5"/>
  <c r="DS380" i="5"/>
  <c r="DR380" i="5"/>
  <c r="DQ380" i="5"/>
  <c r="DP380" i="5"/>
  <c r="DO380" i="5"/>
  <c r="DN380" i="5"/>
  <c r="DM380" i="5"/>
  <c r="DK380" i="5"/>
  <c r="DJ380" i="5"/>
  <c r="DI380" i="5"/>
  <c r="DH380" i="5"/>
  <c r="DG380" i="5"/>
  <c r="DF380" i="5"/>
  <c r="DD380" i="5"/>
  <c r="DC380" i="5"/>
  <c r="DB380" i="5"/>
  <c r="DA380" i="5"/>
  <c r="CZ380" i="5"/>
  <c r="CY380" i="5"/>
  <c r="CX380" i="5"/>
  <c r="CV380" i="5"/>
  <c r="CU380" i="5"/>
  <c r="CT380" i="5"/>
  <c r="CS380" i="5"/>
  <c r="CR380" i="5"/>
  <c r="CQ380" i="5"/>
  <c r="CP380" i="5"/>
  <c r="CN380" i="5"/>
  <c r="CM380" i="5"/>
  <c r="CL380" i="5"/>
  <c r="CK380" i="5"/>
  <c r="CJ380" i="5"/>
  <c r="CI380" i="5"/>
  <c r="CG380" i="5"/>
  <c r="CF380" i="5"/>
  <c r="CE380" i="5"/>
  <c r="CD380" i="5"/>
  <c r="CC380" i="5"/>
  <c r="CB380" i="5"/>
  <c r="CA380" i="5"/>
  <c r="BY380" i="5"/>
  <c r="BX380" i="5"/>
  <c r="BW380" i="5"/>
  <c r="BV380" i="5"/>
  <c r="BU380" i="5"/>
  <c r="BT380" i="5"/>
  <c r="BS380" i="5"/>
  <c r="BQ380" i="5"/>
  <c r="BP380" i="5"/>
  <c r="BO380" i="5"/>
  <c r="BN380" i="5"/>
  <c r="BM380" i="5"/>
  <c r="BL380" i="5"/>
  <c r="BK380" i="5"/>
  <c r="BI380" i="5"/>
  <c r="BH380" i="5"/>
  <c r="BG380" i="5"/>
  <c r="BF380" i="5"/>
  <c r="BE380" i="5"/>
  <c r="BD380" i="5"/>
  <c r="BC380" i="5"/>
  <c r="BA380" i="5"/>
  <c r="AZ380" i="5"/>
  <c r="AY380" i="5"/>
  <c r="AX380" i="5"/>
  <c r="AW380" i="5"/>
  <c r="AV380" i="5"/>
  <c r="AU380" i="5"/>
  <c r="AS380" i="5"/>
  <c r="AR380" i="5"/>
  <c r="AQ380" i="5"/>
  <c r="AP380" i="5"/>
  <c r="AO380" i="5"/>
  <c r="AN380" i="5"/>
  <c r="AM380" i="5"/>
  <c r="AK380" i="5"/>
  <c r="AJ380" i="5"/>
  <c r="AI380" i="5"/>
  <c r="AH380" i="5"/>
  <c r="AG380" i="5"/>
  <c r="AF380" i="5"/>
  <c r="AE380" i="5"/>
  <c r="AC380" i="5"/>
  <c r="AB380" i="5"/>
  <c r="AA380" i="5"/>
  <c r="Z380" i="5"/>
  <c r="Y380" i="5"/>
  <c r="X380" i="5"/>
  <c r="W380" i="5"/>
  <c r="U380" i="5"/>
  <c r="T380" i="5"/>
  <c r="S380" i="5"/>
  <c r="R380" i="5"/>
  <c r="Q380" i="5"/>
  <c r="P380" i="5"/>
  <c r="O380" i="5"/>
  <c r="M380" i="5"/>
  <c r="L380" i="5"/>
  <c r="K380" i="5"/>
  <c r="J380" i="5"/>
  <c r="I380" i="5"/>
  <c r="H380" i="5"/>
  <c r="F380" i="5"/>
  <c r="E380" i="5"/>
  <c r="D380" i="5"/>
  <c r="C380" i="5"/>
  <c r="B380" i="5"/>
  <c r="A380" i="5"/>
  <c r="DZ379" i="5"/>
  <c r="DY379" i="5"/>
  <c r="DX379" i="5"/>
  <c r="DW379" i="5"/>
  <c r="DV379" i="5"/>
  <c r="DU379" i="5"/>
  <c r="DS379" i="5"/>
  <c r="EB379" i="5" s="1"/>
  <c r="DR379" i="5"/>
  <c r="DQ379" i="5"/>
  <c r="DP379" i="5"/>
  <c r="EA379" i="5" s="1"/>
  <c r="DO379" i="5"/>
  <c r="DN379" i="5"/>
  <c r="DM379" i="5"/>
  <c r="DK379" i="5"/>
  <c r="DJ379" i="5"/>
  <c r="DI379" i="5"/>
  <c r="DH379" i="5"/>
  <c r="DG379" i="5"/>
  <c r="DF379" i="5"/>
  <c r="DD379" i="5"/>
  <c r="DC379" i="5"/>
  <c r="DB379" i="5"/>
  <c r="DA379" i="5"/>
  <c r="CZ379" i="5"/>
  <c r="CY379" i="5"/>
  <c r="CX379" i="5"/>
  <c r="CV379" i="5"/>
  <c r="CU379" i="5"/>
  <c r="CT379" i="5"/>
  <c r="CS379" i="5"/>
  <c r="CR379" i="5"/>
  <c r="CQ379" i="5"/>
  <c r="CP379" i="5"/>
  <c r="CN379" i="5"/>
  <c r="CM379" i="5"/>
  <c r="CL379" i="5"/>
  <c r="CK379" i="5"/>
  <c r="CJ379" i="5"/>
  <c r="CI379" i="5"/>
  <c r="CG379" i="5"/>
  <c r="CF379" i="5"/>
  <c r="CE379" i="5"/>
  <c r="CD379" i="5"/>
  <c r="CC379" i="5"/>
  <c r="CB379" i="5"/>
  <c r="CA379" i="5"/>
  <c r="BY379" i="5"/>
  <c r="BX379" i="5"/>
  <c r="BW379" i="5"/>
  <c r="BV379" i="5"/>
  <c r="BU379" i="5"/>
  <c r="BT379" i="5"/>
  <c r="BS379" i="5"/>
  <c r="BQ379" i="5"/>
  <c r="BP379" i="5"/>
  <c r="BO379" i="5"/>
  <c r="BN379" i="5"/>
  <c r="BM379" i="5"/>
  <c r="BL379" i="5"/>
  <c r="BK379" i="5"/>
  <c r="BI379" i="5"/>
  <c r="BH379" i="5"/>
  <c r="BG379" i="5"/>
  <c r="BF379" i="5"/>
  <c r="BE379" i="5"/>
  <c r="BD379" i="5"/>
  <c r="BC379" i="5"/>
  <c r="BA379" i="5"/>
  <c r="AZ379" i="5"/>
  <c r="AY379" i="5"/>
  <c r="AX379" i="5"/>
  <c r="AW379" i="5"/>
  <c r="AV379" i="5"/>
  <c r="AU379" i="5"/>
  <c r="AS379" i="5"/>
  <c r="AR379" i="5"/>
  <c r="AQ379" i="5"/>
  <c r="AP379" i="5"/>
  <c r="AO379" i="5"/>
  <c r="AN379" i="5"/>
  <c r="AM379" i="5"/>
  <c r="AK379" i="5"/>
  <c r="AJ379" i="5"/>
  <c r="AI379" i="5"/>
  <c r="AH379" i="5"/>
  <c r="AG379" i="5"/>
  <c r="AF379" i="5"/>
  <c r="AE379" i="5"/>
  <c r="AC379" i="5"/>
  <c r="AB379" i="5"/>
  <c r="AA379" i="5"/>
  <c r="Z379" i="5"/>
  <c r="Y379" i="5"/>
  <c r="X379" i="5"/>
  <c r="W379" i="5"/>
  <c r="U379" i="5"/>
  <c r="T379" i="5"/>
  <c r="S379" i="5"/>
  <c r="R379" i="5"/>
  <c r="Q379" i="5"/>
  <c r="P379" i="5"/>
  <c r="O379" i="5"/>
  <c r="M379" i="5"/>
  <c r="L379" i="5"/>
  <c r="K379" i="5"/>
  <c r="J379" i="5"/>
  <c r="I379" i="5"/>
  <c r="H379" i="5"/>
  <c r="F379" i="5"/>
  <c r="E379" i="5"/>
  <c r="D379" i="5"/>
  <c r="C379" i="5"/>
  <c r="B379" i="5"/>
  <c r="A379" i="5"/>
  <c r="DZ378" i="5"/>
  <c r="DY378" i="5"/>
  <c r="DX378" i="5"/>
  <c r="DW378" i="5"/>
  <c r="DV378" i="5"/>
  <c r="DU378" i="5"/>
  <c r="DS378" i="5"/>
  <c r="DR378" i="5"/>
  <c r="DQ378" i="5"/>
  <c r="DP378" i="5"/>
  <c r="DO378" i="5"/>
  <c r="DN378" i="5"/>
  <c r="DM378" i="5"/>
  <c r="DK378" i="5"/>
  <c r="DJ378" i="5"/>
  <c r="DI378" i="5"/>
  <c r="DH378" i="5"/>
  <c r="DG378" i="5"/>
  <c r="DF378" i="5"/>
  <c r="DD378" i="5"/>
  <c r="DC378" i="5"/>
  <c r="DB378" i="5"/>
  <c r="DA378" i="5"/>
  <c r="CZ378" i="5"/>
  <c r="CY378" i="5"/>
  <c r="CX378" i="5"/>
  <c r="CV378" i="5"/>
  <c r="CU378" i="5"/>
  <c r="CT378" i="5"/>
  <c r="CS378" i="5"/>
  <c r="CR378" i="5"/>
  <c r="CQ378" i="5"/>
  <c r="CP378" i="5"/>
  <c r="CN378" i="5"/>
  <c r="CM378" i="5"/>
  <c r="CL378" i="5"/>
  <c r="CK378" i="5"/>
  <c r="CJ378" i="5"/>
  <c r="CI378" i="5"/>
  <c r="CG378" i="5"/>
  <c r="CF378" i="5"/>
  <c r="CE378" i="5"/>
  <c r="CD378" i="5"/>
  <c r="CC378" i="5"/>
  <c r="CB378" i="5"/>
  <c r="CA378" i="5"/>
  <c r="BY378" i="5"/>
  <c r="BX378" i="5"/>
  <c r="BW378" i="5"/>
  <c r="BV378" i="5"/>
  <c r="BU378" i="5"/>
  <c r="BT378" i="5"/>
  <c r="BS378" i="5"/>
  <c r="BQ378" i="5"/>
  <c r="BP378" i="5"/>
  <c r="BO378" i="5"/>
  <c r="BN378" i="5"/>
  <c r="BM378" i="5"/>
  <c r="BL378" i="5"/>
  <c r="BK378" i="5"/>
  <c r="BI378" i="5"/>
  <c r="BH378" i="5"/>
  <c r="BG378" i="5"/>
  <c r="BF378" i="5"/>
  <c r="BE378" i="5"/>
  <c r="BD378" i="5"/>
  <c r="BC378" i="5"/>
  <c r="BA378" i="5"/>
  <c r="AZ378" i="5"/>
  <c r="AY378" i="5"/>
  <c r="AX378" i="5"/>
  <c r="AW378" i="5"/>
  <c r="AV378" i="5"/>
  <c r="AU378" i="5"/>
  <c r="AS378" i="5"/>
  <c r="AR378" i="5"/>
  <c r="AQ378" i="5"/>
  <c r="AP378" i="5"/>
  <c r="AO378" i="5"/>
  <c r="AN378" i="5"/>
  <c r="AM378" i="5"/>
  <c r="AK378" i="5"/>
  <c r="AJ378" i="5"/>
  <c r="AI378" i="5"/>
  <c r="AH378" i="5"/>
  <c r="AG378" i="5"/>
  <c r="AF378" i="5"/>
  <c r="AE378" i="5"/>
  <c r="AC378" i="5"/>
  <c r="AB378" i="5"/>
  <c r="AA378" i="5"/>
  <c r="Z378" i="5"/>
  <c r="Y378" i="5"/>
  <c r="X378" i="5"/>
  <c r="W378" i="5"/>
  <c r="U378" i="5"/>
  <c r="T378" i="5"/>
  <c r="S378" i="5"/>
  <c r="R378" i="5"/>
  <c r="Q378" i="5"/>
  <c r="P378" i="5"/>
  <c r="O378" i="5"/>
  <c r="M378" i="5"/>
  <c r="L378" i="5"/>
  <c r="K378" i="5"/>
  <c r="J378" i="5"/>
  <c r="I378" i="5"/>
  <c r="H378" i="5"/>
  <c r="F378" i="5"/>
  <c r="E378" i="5"/>
  <c r="D378" i="5"/>
  <c r="C378" i="5"/>
  <c r="B378" i="5"/>
  <c r="A378" i="5"/>
  <c r="DZ377" i="5"/>
  <c r="DY377" i="5"/>
  <c r="DX377" i="5"/>
  <c r="DW377" i="5"/>
  <c r="DV377" i="5"/>
  <c r="DU377" i="5"/>
  <c r="DS377" i="5"/>
  <c r="EB377" i="5" s="1"/>
  <c r="DR377" i="5"/>
  <c r="DQ377" i="5"/>
  <c r="DP377" i="5"/>
  <c r="EA377" i="5" s="1"/>
  <c r="DO377" i="5"/>
  <c r="DN377" i="5"/>
  <c r="DM377" i="5"/>
  <c r="DK377" i="5"/>
  <c r="DJ377" i="5"/>
  <c r="DI377" i="5"/>
  <c r="DH377" i="5"/>
  <c r="DG377" i="5"/>
  <c r="DF377" i="5"/>
  <c r="DD377" i="5"/>
  <c r="DC377" i="5"/>
  <c r="DB377" i="5"/>
  <c r="DA377" i="5"/>
  <c r="CZ377" i="5"/>
  <c r="CY377" i="5"/>
  <c r="CX377" i="5"/>
  <c r="CV377" i="5"/>
  <c r="CU377" i="5"/>
  <c r="CT377" i="5"/>
  <c r="CS377" i="5"/>
  <c r="CR377" i="5"/>
  <c r="CQ377" i="5"/>
  <c r="CP377" i="5"/>
  <c r="CN377" i="5"/>
  <c r="CM377" i="5"/>
  <c r="CL377" i="5"/>
  <c r="CK377" i="5"/>
  <c r="CJ377" i="5"/>
  <c r="CI377" i="5"/>
  <c r="CG377" i="5"/>
  <c r="CF377" i="5"/>
  <c r="CE377" i="5"/>
  <c r="CD377" i="5"/>
  <c r="CC377" i="5"/>
  <c r="CB377" i="5"/>
  <c r="CA377" i="5"/>
  <c r="BY377" i="5"/>
  <c r="BX377" i="5"/>
  <c r="BW377" i="5"/>
  <c r="BV377" i="5"/>
  <c r="BU377" i="5"/>
  <c r="BT377" i="5"/>
  <c r="BS377" i="5"/>
  <c r="BQ377" i="5"/>
  <c r="BP377" i="5"/>
  <c r="BO377" i="5"/>
  <c r="BN377" i="5"/>
  <c r="BM377" i="5"/>
  <c r="BL377" i="5"/>
  <c r="BK377" i="5"/>
  <c r="BI377" i="5"/>
  <c r="BH377" i="5"/>
  <c r="BG377" i="5"/>
  <c r="BF377" i="5"/>
  <c r="BE377" i="5"/>
  <c r="BD377" i="5"/>
  <c r="BC377" i="5"/>
  <c r="BA377" i="5"/>
  <c r="AZ377" i="5"/>
  <c r="AY377" i="5"/>
  <c r="AX377" i="5"/>
  <c r="AW377" i="5"/>
  <c r="AV377" i="5"/>
  <c r="AU377" i="5"/>
  <c r="AS377" i="5"/>
  <c r="AR377" i="5"/>
  <c r="AQ377" i="5"/>
  <c r="AP377" i="5"/>
  <c r="AO377" i="5"/>
  <c r="AN377" i="5"/>
  <c r="AM377" i="5"/>
  <c r="AK377" i="5"/>
  <c r="AJ377" i="5"/>
  <c r="AI377" i="5"/>
  <c r="AH377" i="5"/>
  <c r="AG377" i="5"/>
  <c r="AF377" i="5"/>
  <c r="AE377" i="5"/>
  <c r="AC377" i="5"/>
  <c r="AB377" i="5"/>
  <c r="AA377" i="5"/>
  <c r="Z377" i="5"/>
  <c r="Y377" i="5"/>
  <c r="X377" i="5"/>
  <c r="W377" i="5"/>
  <c r="U377" i="5"/>
  <c r="T377" i="5"/>
  <c r="S377" i="5"/>
  <c r="R377" i="5"/>
  <c r="Q377" i="5"/>
  <c r="P377" i="5"/>
  <c r="O377" i="5"/>
  <c r="M377" i="5"/>
  <c r="L377" i="5"/>
  <c r="K377" i="5"/>
  <c r="J377" i="5"/>
  <c r="I377" i="5"/>
  <c r="H377" i="5"/>
  <c r="F377" i="5"/>
  <c r="E377" i="5"/>
  <c r="D377" i="5"/>
  <c r="C377" i="5"/>
  <c r="B377" i="5"/>
  <c r="A377" i="5"/>
  <c r="DZ376" i="5"/>
  <c r="DY376" i="5"/>
  <c r="DX376" i="5"/>
  <c r="DW376" i="5"/>
  <c r="DV376" i="5"/>
  <c r="DU376" i="5"/>
  <c r="DS376" i="5"/>
  <c r="DR376" i="5"/>
  <c r="DQ376" i="5"/>
  <c r="DP376" i="5"/>
  <c r="DO376" i="5"/>
  <c r="DN376" i="5"/>
  <c r="DM376" i="5"/>
  <c r="DK376" i="5"/>
  <c r="DJ376" i="5"/>
  <c r="DI376" i="5"/>
  <c r="DH376" i="5"/>
  <c r="DG376" i="5"/>
  <c r="DF376" i="5"/>
  <c r="DD376" i="5"/>
  <c r="DC376" i="5"/>
  <c r="DB376" i="5"/>
  <c r="DA376" i="5"/>
  <c r="CZ376" i="5"/>
  <c r="CY376" i="5"/>
  <c r="CX376" i="5"/>
  <c r="CV376" i="5"/>
  <c r="CU376" i="5"/>
  <c r="CT376" i="5"/>
  <c r="CS376" i="5"/>
  <c r="CR376" i="5"/>
  <c r="CQ376" i="5"/>
  <c r="CP376" i="5"/>
  <c r="CN376" i="5"/>
  <c r="CM376" i="5"/>
  <c r="CL376" i="5"/>
  <c r="CK376" i="5"/>
  <c r="CJ376" i="5"/>
  <c r="CI376" i="5"/>
  <c r="CG376" i="5"/>
  <c r="CF376" i="5"/>
  <c r="CE376" i="5"/>
  <c r="CD376" i="5"/>
  <c r="CC376" i="5"/>
  <c r="CB376" i="5"/>
  <c r="CA376" i="5"/>
  <c r="BY376" i="5"/>
  <c r="BX376" i="5"/>
  <c r="BW376" i="5"/>
  <c r="BV376" i="5"/>
  <c r="BU376" i="5"/>
  <c r="BT376" i="5"/>
  <c r="BS376" i="5"/>
  <c r="BQ376" i="5"/>
  <c r="BP376" i="5"/>
  <c r="BO376" i="5"/>
  <c r="BN376" i="5"/>
  <c r="BM376" i="5"/>
  <c r="BL376" i="5"/>
  <c r="BK376" i="5"/>
  <c r="BI376" i="5"/>
  <c r="BH376" i="5"/>
  <c r="BG376" i="5"/>
  <c r="BF376" i="5"/>
  <c r="BE376" i="5"/>
  <c r="BD376" i="5"/>
  <c r="BC376" i="5"/>
  <c r="BA376" i="5"/>
  <c r="AZ376" i="5"/>
  <c r="AY376" i="5"/>
  <c r="AX376" i="5"/>
  <c r="AW376" i="5"/>
  <c r="AV376" i="5"/>
  <c r="AU376" i="5"/>
  <c r="AS376" i="5"/>
  <c r="AR376" i="5"/>
  <c r="AQ376" i="5"/>
  <c r="AP376" i="5"/>
  <c r="AO376" i="5"/>
  <c r="AN376" i="5"/>
  <c r="AM376" i="5"/>
  <c r="AK376" i="5"/>
  <c r="AJ376" i="5"/>
  <c r="AI376" i="5"/>
  <c r="AH376" i="5"/>
  <c r="AG376" i="5"/>
  <c r="AF376" i="5"/>
  <c r="AE376" i="5"/>
  <c r="AC376" i="5"/>
  <c r="AB376" i="5"/>
  <c r="AA376" i="5"/>
  <c r="Z376" i="5"/>
  <c r="Y376" i="5"/>
  <c r="X376" i="5"/>
  <c r="W376" i="5"/>
  <c r="U376" i="5"/>
  <c r="T376" i="5"/>
  <c r="S376" i="5"/>
  <c r="R376" i="5"/>
  <c r="Q376" i="5"/>
  <c r="P376" i="5"/>
  <c r="O376" i="5"/>
  <c r="M376" i="5"/>
  <c r="L376" i="5"/>
  <c r="K376" i="5"/>
  <c r="J376" i="5"/>
  <c r="I376" i="5"/>
  <c r="H376" i="5"/>
  <c r="F376" i="5"/>
  <c r="E376" i="5"/>
  <c r="D376" i="5"/>
  <c r="C376" i="5"/>
  <c r="B376" i="5"/>
  <c r="A376" i="5"/>
  <c r="DZ375" i="5"/>
  <c r="DY375" i="5"/>
  <c r="DX375" i="5"/>
  <c r="DW375" i="5"/>
  <c r="DV375" i="5"/>
  <c r="DU375" i="5"/>
  <c r="DS375" i="5"/>
  <c r="EB375" i="5" s="1"/>
  <c r="DR375" i="5"/>
  <c r="DQ375" i="5"/>
  <c r="DP375" i="5"/>
  <c r="EA375" i="5" s="1"/>
  <c r="DO375" i="5"/>
  <c r="DN375" i="5"/>
  <c r="DM375" i="5"/>
  <c r="DK375" i="5"/>
  <c r="DJ375" i="5"/>
  <c r="DI375" i="5"/>
  <c r="DH375" i="5"/>
  <c r="DG375" i="5"/>
  <c r="DF375" i="5"/>
  <c r="DD375" i="5"/>
  <c r="DC375" i="5"/>
  <c r="DB375" i="5"/>
  <c r="DA375" i="5"/>
  <c r="CZ375" i="5"/>
  <c r="CY375" i="5"/>
  <c r="CX375" i="5"/>
  <c r="CV375" i="5"/>
  <c r="CU375" i="5"/>
  <c r="CT375" i="5"/>
  <c r="CS375" i="5"/>
  <c r="CR375" i="5"/>
  <c r="CQ375" i="5"/>
  <c r="CP375" i="5"/>
  <c r="CN375" i="5"/>
  <c r="CM375" i="5"/>
  <c r="CL375" i="5"/>
  <c r="CK375" i="5"/>
  <c r="CJ375" i="5"/>
  <c r="CI375" i="5"/>
  <c r="CG375" i="5"/>
  <c r="CF375" i="5"/>
  <c r="CE375" i="5"/>
  <c r="CD375" i="5"/>
  <c r="CC375" i="5"/>
  <c r="CB375" i="5"/>
  <c r="CA375" i="5"/>
  <c r="BY375" i="5"/>
  <c r="BX375" i="5"/>
  <c r="BW375" i="5"/>
  <c r="BV375" i="5"/>
  <c r="BU375" i="5"/>
  <c r="BT375" i="5"/>
  <c r="BS375" i="5"/>
  <c r="BQ375" i="5"/>
  <c r="BP375" i="5"/>
  <c r="BO375" i="5"/>
  <c r="BN375" i="5"/>
  <c r="BM375" i="5"/>
  <c r="BL375" i="5"/>
  <c r="BK375" i="5"/>
  <c r="BI375" i="5"/>
  <c r="BH375" i="5"/>
  <c r="BG375" i="5"/>
  <c r="BF375" i="5"/>
  <c r="BE375" i="5"/>
  <c r="BD375" i="5"/>
  <c r="BC375" i="5"/>
  <c r="BA375" i="5"/>
  <c r="AZ375" i="5"/>
  <c r="AY375" i="5"/>
  <c r="AX375" i="5"/>
  <c r="AW375" i="5"/>
  <c r="AV375" i="5"/>
  <c r="AU375" i="5"/>
  <c r="AS375" i="5"/>
  <c r="AR375" i="5"/>
  <c r="AQ375" i="5"/>
  <c r="AP375" i="5"/>
  <c r="AO375" i="5"/>
  <c r="AN375" i="5"/>
  <c r="AM375" i="5"/>
  <c r="AK375" i="5"/>
  <c r="AJ375" i="5"/>
  <c r="AI375" i="5"/>
  <c r="AH375" i="5"/>
  <c r="AG375" i="5"/>
  <c r="AF375" i="5"/>
  <c r="AE375" i="5"/>
  <c r="AC375" i="5"/>
  <c r="AB375" i="5"/>
  <c r="AA375" i="5"/>
  <c r="Z375" i="5"/>
  <c r="Y375" i="5"/>
  <c r="X375" i="5"/>
  <c r="W375" i="5"/>
  <c r="U375" i="5"/>
  <c r="T375" i="5"/>
  <c r="S375" i="5"/>
  <c r="R375" i="5"/>
  <c r="Q375" i="5"/>
  <c r="P375" i="5"/>
  <c r="O375" i="5"/>
  <c r="M375" i="5"/>
  <c r="L375" i="5"/>
  <c r="K375" i="5"/>
  <c r="J375" i="5"/>
  <c r="I375" i="5"/>
  <c r="H375" i="5"/>
  <c r="F375" i="5"/>
  <c r="E375" i="5"/>
  <c r="D375" i="5"/>
  <c r="C375" i="5"/>
  <c r="B375" i="5"/>
  <c r="A375" i="5"/>
  <c r="DZ374" i="5"/>
  <c r="DY374" i="5"/>
  <c r="DX374" i="5"/>
  <c r="DW374" i="5"/>
  <c r="DV374" i="5"/>
  <c r="DU374" i="5"/>
  <c r="DS374" i="5"/>
  <c r="DR374" i="5"/>
  <c r="DQ374" i="5"/>
  <c r="DP374" i="5"/>
  <c r="DO374" i="5"/>
  <c r="DN374" i="5"/>
  <c r="DM374" i="5"/>
  <c r="DK374" i="5"/>
  <c r="DJ374" i="5"/>
  <c r="DI374" i="5"/>
  <c r="DH374" i="5"/>
  <c r="DG374" i="5"/>
  <c r="DF374" i="5"/>
  <c r="DD374" i="5"/>
  <c r="DC374" i="5"/>
  <c r="DB374" i="5"/>
  <c r="DA374" i="5"/>
  <c r="CZ374" i="5"/>
  <c r="CY374" i="5"/>
  <c r="CX374" i="5"/>
  <c r="CV374" i="5"/>
  <c r="CU374" i="5"/>
  <c r="CT374" i="5"/>
  <c r="CS374" i="5"/>
  <c r="CR374" i="5"/>
  <c r="CQ374" i="5"/>
  <c r="CP374" i="5"/>
  <c r="CN374" i="5"/>
  <c r="CM374" i="5"/>
  <c r="CL374" i="5"/>
  <c r="CK374" i="5"/>
  <c r="CJ374" i="5"/>
  <c r="CI374" i="5"/>
  <c r="CG374" i="5"/>
  <c r="CF374" i="5"/>
  <c r="CE374" i="5"/>
  <c r="CD374" i="5"/>
  <c r="CC374" i="5"/>
  <c r="CB374" i="5"/>
  <c r="CA374" i="5"/>
  <c r="BY374" i="5"/>
  <c r="BX374" i="5"/>
  <c r="BW374" i="5"/>
  <c r="BV374" i="5"/>
  <c r="BU374" i="5"/>
  <c r="BT374" i="5"/>
  <c r="BS374" i="5"/>
  <c r="BQ374" i="5"/>
  <c r="BP374" i="5"/>
  <c r="BO374" i="5"/>
  <c r="BN374" i="5"/>
  <c r="BM374" i="5"/>
  <c r="BL374" i="5"/>
  <c r="BK374" i="5"/>
  <c r="BI374" i="5"/>
  <c r="BH374" i="5"/>
  <c r="BG374" i="5"/>
  <c r="BF374" i="5"/>
  <c r="BE374" i="5"/>
  <c r="BD374" i="5"/>
  <c r="BC374" i="5"/>
  <c r="BA374" i="5"/>
  <c r="AZ374" i="5"/>
  <c r="AY374" i="5"/>
  <c r="AX374" i="5"/>
  <c r="AW374" i="5"/>
  <c r="AV374" i="5"/>
  <c r="AU374" i="5"/>
  <c r="AS374" i="5"/>
  <c r="AR374" i="5"/>
  <c r="AQ374" i="5"/>
  <c r="AP374" i="5"/>
  <c r="AO374" i="5"/>
  <c r="AN374" i="5"/>
  <c r="AM374" i="5"/>
  <c r="AK374" i="5"/>
  <c r="AJ374" i="5"/>
  <c r="AI374" i="5"/>
  <c r="AH374" i="5"/>
  <c r="AG374" i="5"/>
  <c r="AF374" i="5"/>
  <c r="AE374" i="5"/>
  <c r="AC374" i="5"/>
  <c r="AB374" i="5"/>
  <c r="AA374" i="5"/>
  <c r="Z374" i="5"/>
  <c r="Y374" i="5"/>
  <c r="X374" i="5"/>
  <c r="W374" i="5"/>
  <c r="U374" i="5"/>
  <c r="T374" i="5"/>
  <c r="S374" i="5"/>
  <c r="R374" i="5"/>
  <c r="Q374" i="5"/>
  <c r="P374" i="5"/>
  <c r="O374" i="5"/>
  <c r="M374" i="5"/>
  <c r="L374" i="5"/>
  <c r="K374" i="5"/>
  <c r="J374" i="5"/>
  <c r="I374" i="5"/>
  <c r="H374" i="5"/>
  <c r="F374" i="5"/>
  <c r="E374" i="5"/>
  <c r="D374" i="5"/>
  <c r="C374" i="5"/>
  <c r="B374" i="5"/>
  <c r="A374" i="5"/>
  <c r="DZ373" i="5"/>
  <c r="DY373" i="5"/>
  <c r="DX373" i="5"/>
  <c r="DW373" i="5"/>
  <c r="DV373" i="5"/>
  <c r="DU373" i="5"/>
  <c r="DS373" i="5"/>
  <c r="EB373" i="5" s="1"/>
  <c r="DR373" i="5"/>
  <c r="DQ373" i="5"/>
  <c r="DP373" i="5"/>
  <c r="EA373" i="5" s="1"/>
  <c r="DO373" i="5"/>
  <c r="DN373" i="5"/>
  <c r="DM373" i="5"/>
  <c r="DK373" i="5"/>
  <c r="DJ373" i="5"/>
  <c r="DI373" i="5"/>
  <c r="DH373" i="5"/>
  <c r="DG373" i="5"/>
  <c r="DF373" i="5"/>
  <c r="DD373" i="5"/>
  <c r="DC373" i="5"/>
  <c r="DB373" i="5"/>
  <c r="DA373" i="5"/>
  <c r="CZ373" i="5"/>
  <c r="CY373" i="5"/>
  <c r="CX373" i="5"/>
  <c r="CV373" i="5"/>
  <c r="CU373" i="5"/>
  <c r="CT373" i="5"/>
  <c r="CS373" i="5"/>
  <c r="CR373" i="5"/>
  <c r="CQ373" i="5"/>
  <c r="CP373" i="5"/>
  <c r="CN373" i="5"/>
  <c r="CM373" i="5"/>
  <c r="CL373" i="5"/>
  <c r="CK373" i="5"/>
  <c r="CJ373" i="5"/>
  <c r="CI373" i="5"/>
  <c r="CG373" i="5"/>
  <c r="CF373" i="5"/>
  <c r="CE373" i="5"/>
  <c r="CD373" i="5"/>
  <c r="CC373" i="5"/>
  <c r="CB373" i="5"/>
  <c r="CA373" i="5"/>
  <c r="BY373" i="5"/>
  <c r="BX373" i="5"/>
  <c r="BW373" i="5"/>
  <c r="BV373" i="5"/>
  <c r="BU373" i="5"/>
  <c r="BT373" i="5"/>
  <c r="BS373" i="5"/>
  <c r="BQ373" i="5"/>
  <c r="BP373" i="5"/>
  <c r="BO373" i="5"/>
  <c r="BN373" i="5"/>
  <c r="BM373" i="5"/>
  <c r="BL373" i="5"/>
  <c r="BK373" i="5"/>
  <c r="BI373" i="5"/>
  <c r="BH373" i="5"/>
  <c r="BG373" i="5"/>
  <c r="BF373" i="5"/>
  <c r="BE373" i="5"/>
  <c r="BD373" i="5"/>
  <c r="BC373" i="5"/>
  <c r="BA373" i="5"/>
  <c r="AZ373" i="5"/>
  <c r="AY373" i="5"/>
  <c r="AX373" i="5"/>
  <c r="AW373" i="5"/>
  <c r="AV373" i="5"/>
  <c r="AU373" i="5"/>
  <c r="AS373" i="5"/>
  <c r="AR373" i="5"/>
  <c r="AQ373" i="5"/>
  <c r="AP373" i="5"/>
  <c r="AO373" i="5"/>
  <c r="AN373" i="5"/>
  <c r="AM373" i="5"/>
  <c r="AK373" i="5"/>
  <c r="AJ373" i="5"/>
  <c r="AI373" i="5"/>
  <c r="AH373" i="5"/>
  <c r="AG373" i="5"/>
  <c r="AF373" i="5"/>
  <c r="AE373" i="5"/>
  <c r="AC373" i="5"/>
  <c r="AB373" i="5"/>
  <c r="AA373" i="5"/>
  <c r="Z373" i="5"/>
  <c r="Y373" i="5"/>
  <c r="X373" i="5"/>
  <c r="W373" i="5"/>
  <c r="U373" i="5"/>
  <c r="T373" i="5"/>
  <c r="S373" i="5"/>
  <c r="R373" i="5"/>
  <c r="Q373" i="5"/>
  <c r="P373" i="5"/>
  <c r="O373" i="5"/>
  <c r="M373" i="5"/>
  <c r="L373" i="5"/>
  <c r="K373" i="5"/>
  <c r="J373" i="5"/>
  <c r="I373" i="5"/>
  <c r="H373" i="5"/>
  <c r="F373" i="5"/>
  <c r="E373" i="5"/>
  <c r="D373" i="5"/>
  <c r="C373" i="5"/>
  <c r="B373" i="5"/>
  <c r="A373" i="5"/>
  <c r="DZ372" i="5"/>
  <c r="DY372" i="5"/>
  <c r="DX372" i="5"/>
  <c r="DW372" i="5"/>
  <c r="DV372" i="5"/>
  <c r="DU372" i="5"/>
  <c r="DS372" i="5"/>
  <c r="DR372" i="5"/>
  <c r="DQ372" i="5"/>
  <c r="DP372" i="5"/>
  <c r="DO372" i="5"/>
  <c r="DN372" i="5"/>
  <c r="DM372" i="5"/>
  <c r="DK372" i="5"/>
  <c r="DJ372" i="5"/>
  <c r="DI372" i="5"/>
  <c r="DH372" i="5"/>
  <c r="DG372" i="5"/>
  <c r="DF372" i="5"/>
  <c r="DD372" i="5"/>
  <c r="DC372" i="5"/>
  <c r="DB372" i="5"/>
  <c r="DA372" i="5"/>
  <c r="CZ372" i="5"/>
  <c r="CY372" i="5"/>
  <c r="CX372" i="5"/>
  <c r="CV372" i="5"/>
  <c r="CU372" i="5"/>
  <c r="CT372" i="5"/>
  <c r="CS372" i="5"/>
  <c r="CR372" i="5"/>
  <c r="CQ372" i="5"/>
  <c r="CP372" i="5"/>
  <c r="CN372" i="5"/>
  <c r="CM372" i="5"/>
  <c r="CL372" i="5"/>
  <c r="CK372" i="5"/>
  <c r="CJ372" i="5"/>
  <c r="CI372" i="5"/>
  <c r="CG372" i="5"/>
  <c r="CF372" i="5"/>
  <c r="CE372" i="5"/>
  <c r="CD372" i="5"/>
  <c r="CC372" i="5"/>
  <c r="CB372" i="5"/>
  <c r="CA372" i="5"/>
  <c r="BY372" i="5"/>
  <c r="BX372" i="5"/>
  <c r="BW372" i="5"/>
  <c r="BV372" i="5"/>
  <c r="BU372" i="5"/>
  <c r="BT372" i="5"/>
  <c r="BS372" i="5"/>
  <c r="BQ372" i="5"/>
  <c r="BP372" i="5"/>
  <c r="BO372" i="5"/>
  <c r="BN372" i="5"/>
  <c r="BM372" i="5"/>
  <c r="BL372" i="5"/>
  <c r="BK372" i="5"/>
  <c r="BI372" i="5"/>
  <c r="BH372" i="5"/>
  <c r="BG372" i="5"/>
  <c r="BF372" i="5"/>
  <c r="BE372" i="5"/>
  <c r="BD372" i="5"/>
  <c r="BC372" i="5"/>
  <c r="BA372" i="5"/>
  <c r="AZ372" i="5"/>
  <c r="AY372" i="5"/>
  <c r="AX372" i="5"/>
  <c r="AW372" i="5"/>
  <c r="AV372" i="5"/>
  <c r="AU372" i="5"/>
  <c r="AS372" i="5"/>
  <c r="AR372" i="5"/>
  <c r="AQ372" i="5"/>
  <c r="AP372" i="5"/>
  <c r="AO372" i="5"/>
  <c r="AN372" i="5"/>
  <c r="AM372" i="5"/>
  <c r="AK372" i="5"/>
  <c r="AJ372" i="5"/>
  <c r="AI372" i="5"/>
  <c r="AH372" i="5"/>
  <c r="AG372" i="5"/>
  <c r="AF372" i="5"/>
  <c r="AE372" i="5"/>
  <c r="AC372" i="5"/>
  <c r="AB372" i="5"/>
  <c r="AA372" i="5"/>
  <c r="Z372" i="5"/>
  <c r="Y372" i="5"/>
  <c r="X372" i="5"/>
  <c r="W372" i="5"/>
  <c r="U372" i="5"/>
  <c r="T372" i="5"/>
  <c r="S372" i="5"/>
  <c r="R372" i="5"/>
  <c r="Q372" i="5"/>
  <c r="P372" i="5"/>
  <c r="O372" i="5"/>
  <c r="M372" i="5"/>
  <c r="L372" i="5"/>
  <c r="K372" i="5"/>
  <c r="J372" i="5"/>
  <c r="I372" i="5"/>
  <c r="H372" i="5"/>
  <c r="F372" i="5"/>
  <c r="E372" i="5"/>
  <c r="D372" i="5"/>
  <c r="C372" i="5"/>
  <c r="B372" i="5"/>
  <c r="A372" i="5"/>
  <c r="DZ371" i="5"/>
  <c r="DY371" i="5"/>
  <c r="DX371" i="5"/>
  <c r="DW371" i="5"/>
  <c r="DV371" i="5"/>
  <c r="DU371" i="5"/>
  <c r="DS371" i="5"/>
  <c r="EB371" i="5" s="1"/>
  <c r="DR371" i="5"/>
  <c r="DQ371" i="5"/>
  <c r="DP371" i="5"/>
  <c r="EA371" i="5" s="1"/>
  <c r="DO371" i="5"/>
  <c r="DN371" i="5"/>
  <c r="DM371" i="5"/>
  <c r="DK371" i="5"/>
  <c r="DJ371" i="5"/>
  <c r="DI371" i="5"/>
  <c r="DH371" i="5"/>
  <c r="DG371" i="5"/>
  <c r="DF371" i="5"/>
  <c r="DD371" i="5"/>
  <c r="DC371" i="5"/>
  <c r="DB371" i="5"/>
  <c r="DA371" i="5"/>
  <c r="CZ371" i="5"/>
  <c r="CY371" i="5"/>
  <c r="CX371" i="5"/>
  <c r="CV371" i="5"/>
  <c r="CU371" i="5"/>
  <c r="CT371" i="5"/>
  <c r="CS371" i="5"/>
  <c r="CR371" i="5"/>
  <c r="CQ371" i="5"/>
  <c r="CP371" i="5"/>
  <c r="CN371" i="5"/>
  <c r="CM371" i="5"/>
  <c r="CL371" i="5"/>
  <c r="CK371" i="5"/>
  <c r="CJ371" i="5"/>
  <c r="CI371" i="5"/>
  <c r="CG371" i="5"/>
  <c r="CF371" i="5"/>
  <c r="CE371" i="5"/>
  <c r="CD371" i="5"/>
  <c r="CC371" i="5"/>
  <c r="CB371" i="5"/>
  <c r="CA371" i="5"/>
  <c r="BY371" i="5"/>
  <c r="BX371" i="5"/>
  <c r="BW371" i="5"/>
  <c r="BV371" i="5"/>
  <c r="BU371" i="5"/>
  <c r="BT371" i="5"/>
  <c r="BS371" i="5"/>
  <c r="BQ371" i="5"/>
  <c r="BP371" i="5"/>
  <c r="BO371" i="5"/>
  <c r="BN371" i="5"/>
  <c r="BM371" i="5"/>
  <c r="BL371" i="5"/>
  <c r="BK371" i="5"/>
  <c r="BI371" i="5"/>
  <c r="BH371" i="5"/>
  <c r="BG371" i="5"/>
  <c r="BF371" i="5"/>
  <c r="BE371" i="5"/>
  <c r="BD371" i="5"/>
  <c r="BC371" i="5"/>
  <c r="BA371" i="5"/>
  <c r="AZ371" i="5"/>
  <c r="AY371" i="5"/>
  <c r="AX371" i="5"/>
  <c r="AW371" i="5"/>
  <c r="AV371" i="5"/>
  <c r="AU371" i="5"/>
  <c r="AS371" i="5"/>
  <c r="AR371" i="5"/>
  <c r="AQ371" i="5"/>
  <c r="AP371" i="5"/>
  <c r="AO371" i="5"/>
  <c r="AN371" i="5"/>
  <c r="AM371" i="5"/>
  <c r="AK371" i="5"/>
  <c r="AJ371" i="5"/>
  <c r="AI371" i="5"/>
  <c r="AH371" i="5"/>
  <c r="AG371" i="5"/>
  <c r="AF371" i="5"/>
  <c r="AE371" i="5"/>
  <c r="AC371" i="5"/>
  <c r="AB371" i="5"/>
  <c r="AA371" i="5"/>
  <c r="Z371" i="5"/>
  <c r="Y371" i="5"/>
  <c r="X371" i="5"/>
  <c r="W371" i="5"/>
  <c r="U371" i="5"/>
  <c r="T371" i="5"/>
  <c r="S371" i="5"/>
  <c r="R371" i="5"/>
  <c r="Q371" i="5"/>
  <c r="P371" i="5"/>
  <c r="O371" i="5"/>
  <c r="M371" i="5"/>
  <c r="L371" i="5"/>
  <c r="K371" i="5"/>
  <c r="J371" i="5"/>
  <c r="I371" i="5"/>
  <c r="H371" i="5"/>
  <c r="F371" i="5"/>
  <c r="E371" i="5"/>
  <c r="D371" i="5"/>
  <c r="C371" i="5"/>
  <c r="B371" i="5"/>
  <c r="A371" i="5"/>
  <c r="DZ370" i="5"/>
  <c r="DY370" i="5"/>
  <c r="DX370" i="5"/>
  <c r="DW370" i="5"/>
  <c r="DV370" i="5"/>
  <c r="DU370" i="5"/>
  <c r="DS370" i="5"/>
  <c r="DR370" i="5"/>
  <c r="DQ370" i="5"/>
  <c r="DP370" i="5"/>
  <c r="DO370" i="5"/>
  <c r="DN370" i="5"/>
  <c r="DM370" i="5"/>
  <c r="DK370" i="5"/>
  <c r="DJ370" i="5"/>
  <c r="DI370" i="5"/>
  <c r="DH370" i="5"/>
  <c r="DG370" i="5"/>
  <c r="DF370" i="5"/>
  <c r="DD370" i="5"/>
  <c r="DC370" i="5"/>
  <c r="DB370" i="5"/>
  <c r="DA370" i="5"/>
  <c r="CZ370" i="5"/>
  <c r="CY370" i="5"/>
  <c r="CX370" i="5"/>
  <c r="CV370" i="5"/>
  <c r="CU370" i="5"/>
  <c r="CT370" i="5"/>
  <c r="CS370" i="5"/>
  <c r="CR370" i="5"/>
  <c r="CQ370" i="5"/>
  <c r="CP370" i="5"/>
  <c r="CN370" i="5"/>
  <c r="CM370" i="5"/>
  <c r="CL370" i="5"/>
  <c r="CK370" i="5"/>
  <c r="CJ370" i="5"/>
  <c r="CI370" i="5"/>
  <c r="CG370" i="5"/>
  <c r="CF370" i="5"/>
  <c r="CE370" i="5"/>
  <c r="CD370" i="5"/>
  <c r="CC370" i="5"/>
  <c r="CB370" i="5"/>
  <c r="CA370" i="5"/>
  <c r="BY370" i="5"/>
  <c r="BX370" i="5"/>
  <c r="BW370" i="5"/>
  <c r="BV370" i="5"/>
  <c r="BU370" i="5"/>
  <c r="BT370" i="5"/>
  <c r="BS370" i="5"/>
  <c r="BQ370" i="5"/>
  <c r="BP370" i="5"/>
  <c r="BO370" i="5"/>
  <c r="BN370" i="5"/>
  <c r="BM370" i="5"/>
  <c r="BL370" i="5"/>
  <c r="BK370" i="5"/>
  <c r="BI370" i="5"/>
  <c r="BH370" i="5"/>
  <c r="BG370" i="5"/>
  <c r="BF370" i="5"/>
  <c r="BE370" i="5"/>
  <c r="BD370" i="5"/>
  <c r="BC370" i="5"/>
  <c r="BA370" i="5"/>
  <c r="AZ370" i="5"/>
  <c r="AY370" i="5"/>
  <c r="AX370" i="5"/>
  <c r="AW370" i="5"/>
  <c r="AV370" i="5"/>
  <c r="AU370" i="5"/>
  <c r="AS370" i="5"/>
  <c r="AR370" i="5"/>
  <c r="AQ370" i="5"/>
  <c r="AP370" i="5"/>
  <c r="AO370" i="5"/>
  <c r="AN370" i="5"/>
  <c r="AM370" i="5"/>
  <c r="AK370" i="5"/>
  <c r="AJ370" i="5"/>
  <c r="AI370" i="5"/>
  <c r="AH370" i="5"/>
  <c r="AG370" i="5"/>
  <c r="AF370" i="5"/>
  <c r="AE370" i="5"/>
  <c r="AC370" i="5"/>
  <c r="AB370" i="5"/>
  <c r="AA370" i="5"/>
  <c r="Z370" i="5"/>
  <c r="Y370" i="5"/>
  <c r="X370" i="5"/>
  <c r="W370" i="5"/>
  <c r="U370" i="5"/>
  <c r="T370" i="5"/>
  <c r="S370" i="5"/>
  <c r="R370" i="5"/>
  <c r="Q370" i="5"/>
  <c r="P370" i="5"/>
  <c r="O370" i="5"/>
  <c r="M370" i="5"/>
  <c r="L370" i="5"/>
  <c r="K370" i="5"/>
  <c r="J370" i="5"/>
  <c r="I370" i="5"/>
  <c r="H370" i="5"/>
  <c r="F370" i="5"/>
  <c r="E370" i="5"/>
  <c r="D370" i="5"/>
  <c r="C370" i="5"/>
  <c r="B370" i="5"/>
  <c r="A370" i="5"/>
  <c r="DZ369" i="5"/>
  <c r="DY369" i="5"/>
  <c r="DX369" i="5"/>
  <c r="DW369" i="5"/>
  <c r="DV369" i="5"/>
  <c r="DU369" i="5"/>
  <c r="DS369" i="5"/>
  <c r="EB369" i="5" s="1"/>
  <c r="DR369" i="5"/>
  <c r="DQ369" i="5"/>
  <c r="DP369" i="5"/>
  <c r="DO369" i="5"/>
  <c r="DN369" i="5"/>
  <c r="DM369" i="5"/>
  <c r="DK369" i="5"/>
  <c r="DJ369" i="5"/>
  <c r="DI369" i="5"/>
  <c r="DH369" i="5"/>
  <c r="DG369" i="5"/>
  <c r="DF369" i="5"/>
  <c r="DD369" i="5"/>
  <c r="DC369" i="5"/>
  <c r="DB369" i="5"/>
  <c r="DA369" i="5"/>
  <c r="CZ369" i="5"/>
  <c r="CY369" i="5"/>
  <c r="CX369" i="5"/>
  <c r="CV369" i="5"/>
  <c r="CU369" i="5"/>
  <c r="CT369" i="5"/>
  <c r="CS369" i="5"/>
  <c r="CR369" i="5"/>
  <c r="CQ369" i="5"/>
  <c r="CP369" i="5"/>
  <c r="CN369" i="5"/>
  <c r="CM369" i="5"/>
  <c r="CL369" i="5"/>
  <c r="CK369" i="5"/>
  <c r="CJ369" i="5"/>
  <c r="CI369" i="5"/>
  <c r="CG369" i="5"/>
  <c r="CF369" i="5"/>
  <c r="CE369" i="5"/>
  <c r="CD369" i="5"/>
  <c r="CC369" i="5"/>
  <c r="CB369" i="5"/>
  <c r="CA369" i="5"/>
  <c r="BY369" i="5"/>
  <c r="BX369" i="5"/>
  <c r="BW369" i="5"/>
  <c r="BV369" i="5"/>
  <c r="BU369" i="5"/>
  <c r="BT369" i="5"/>
  <c r="BS369" i="5"/>
  <c r="BQ369" i="5"/>
  <c r="BP369" i="5"/>
  <c r="BO369" i="5"/>
  <c r="BN369" i="5"/>
  <c r="BM369" i="5"/>
  <c r="BL369" i="5"/>
  <c r="BK369" i="5"/>
  <c r="BI369" i="5"/>
  <c r="BH369" i="5"/>
  <c r="BG369" i="5"/>
  <c r="BF369" i="5"/>
  <c r="BE369" i="5"/>
  <c r="BD369" i="5"/>
  <c r="BC369" i="5"/>
  <c r="BA369" i="5"/>
  <c r="AZ369" i="5"/>
  <c r="AY369" i="5"/>
  <c r="AX369" i="5"/>
  <c r="AW369" i="5"/>
  <c r="AV369" i="5"/>
  <c r="AU369" i="5"/>
  <c r="AS369" i="5"/>
  <c r="AR369" i="5"/>
  <c r="AQ369" i="5"/>
  <c r="AP369" i="5"/>
  <c r="AO369" i="5"/>
  <c r="AN369" i="5"/>
  <c r="AM369" i="5"/>
  <c r="AK369" i="5"/>
  <c r="AJ369" i="5"/>
  <c r="AI369" i="5"/>
  <c r="AH369" i="5"/>
  <c r="AG369" i="5"/>
  <c r="AF369" i="5"/>
  <c r="AE369" i="5"/>
  <c r="AC369" i="5"/>
  <c r="AB369" i="5"/>
  <c r="AA369" i="5"/>
  <c r="Z369" i="5"/>
  <c r="Y369" i="5"/>
  <c r="X369" i="5"/>
  <c r="W369" i="5"/>
  <c r="U369" i="5"/>
  <c r="T369" i="5"/>
  <c r="S369" i="5"/>
  <c r="R369" i="5"/>
  <c r="Q369" i="5"/>
  <c r="P369" i="5"/>
  <c r="O369" i="5"/>
  <c r="M369" i="5"/>
  <c r="L369" i="5"/>
  <c r="K369" i="5"/>
  <c r="J369" i="5"/>
  <c r="I369" i="5"/>
  <c r="H369" i="5"/>
  <c r="F369" i="5"/>
  <c r="E369" i="5"/>
  <c r="D369" i="5"/>
  <c r="C369" i="5"/>
  <c r="B369" i="5"/>
  <c r="A369" i="5"/>
  <c r="DZ368" i="5"/>
  <c r="DY368" i="5"/>
  <c r="DX368" i="5"/>
  <c r="DW368" i="5"/>
  <c r="DV368" i="5"/>
  <c r="DU368" i="5"/>
  <c r="DS368" i="5"/>
  <c r="DR368" i="5"/>
  <c r="DQ368" i="5"/>
  <c r="DP368" i="5"/>
  <c r="DO368" i="5"/>
  <c r="DN368" i="5"/>
  <c r="DM368" i="5"/>
  <c r="DK368" i="5"/>
  <c r="DJ368" i="5"/>
  <c r="DI368" i="5"/>
  <c r="DH368" i="5"/>
  <c r="DG368" i="5"/>
  <c r="DF368" i="5"/>
  <c r="DD368" i="5"/>
  <c r="DC368" i="5"/>
  <c r="DB368" i="5"/>
  <c r="DA368" i="5"/>
  <c r="CZ368" i="5"/>
  <c r="CY368" i="5"/>
  <c r="CX368" i="5"/>
  <c r="CV368" i="5"/>
  <c r="CU368" i="5"/>
  <c r="CT368" i="5"/>
  <c r="CS368" i="5"/>
  <c r="CR368" i="5"/>
  <c r="CQ368" i="5"/>
  <c r="CP368" i="5"/>
  <c r="CN368" i="5"/>
  <c r="CM368" i="5"/>
  <c r="CL368" i="5"/>
  <c r="CK368" i="5"/>
  <c r="CJ368" i="5"/>
  <c r="CI368" i="5"/>
  <c r="CG368" i="5"/>
  <c r="CF368" i="5"/>
  <c r="CE368" i="5"/>
  <c r="CD368" i="5"/>
  <c r="CC368" i="5"/>
  <c r="CB368" i="5"/>
  <c r="CA368" i="5"/>
  <c r="BY368" i="5"/>
  <c r="BX368" i="5"/>
  <c r="BW368" i="5"/>
  <c r="BV368" i="5"/>
  <c r="BU368" i="5"/>
  <c r="BT368" i="5"/>
  <c r="BS368" i="5"/>
  <c r="BQ368" i="5"/>
  <c r="BP368" i="5"/>
  <c r="BO368" i="5"/>
  <c r="BN368" i="5"/>
  <c r="BM368" i="5"/>
  <c r="BL368" i="5"/>
  <c r="BK368" i="5"/>
  <c r="BI368" i="5"/>
  <c r="BH368" i="5"/>
  <c r="BG368" i="5"/>
  <c r="BF368" i="5"/>
  <c r="BE368" i="5"/>
  <c r="BD368" i="5"/>
  <c r="BC368" i="5"/>
  <c r="BA368" i="5"/>
  <c r="AZ368" i="5"/>
  <c r="AY368" i="5"/>
  <c r="AX368" i="5"/>
  <c r="AW368" i="5"/>
  <c r="AV368" i="5"/>
  <c r="AU368" i="5"/>
  <c r="AS368" i="5"/>
  <c r="AR368" i="5"/>
  <c r="AQ368" i="5"/>
  <c r="AP368" i="5"/>
  <c r="AO368" i="5"/>
  <c r="AN368" i="5"/>
  <c r="AM368" i="5"/>
  <c r="AK368" i="5"/>
  <c r="AJ368" i="5"/>
  <c r="AI368" i="5"/>
  <c r="AH368" i="5"/>
  <c r="AG368" i="5"/>
  <c r="AF368" i="5"/>
  <c r="AE368" i="5"/>
  <c r="AC368" i="5"/>
  <c r="AB368" i="5"/>
  <c r="AA368" i="5"/>
  <c r="Z368" i="5"/>
  <c r="Y368" i="5"/>
  <c r="X368" i="5"/>
  <c r="W368" i="5"/>
  <c r="U368" i="5"/>
  <c r="T368" i="5"/>
  <c r="S368" i="5"/>
  <c r="R368" i="5"/>
  <c r="Q368" i="5"/>
  <c r="P368" i="5"/>
  <c r="O368" i="5"/>
  <c r="M368" i="5"/>
  <c r="L368" i="5"/>
  <c r="K368" i="5"/>
  <c r="J368" i="5"/>
  <c r="I368" i="5"/>
  <c r="H368" i="5"/>
  <c r="F368" i="5"/>
  <c r="E368" i="5"/>
  <c r="D368" i="5"/>
  <c r="C368" i="5"/>
  <c r="B368" i="5"/>
  <c r="A368" i="5"/>
  <c r="DZ367" i="5"/>
  <c r="DY367" i="5"/>
  <c r="DX367" i="5"/>
  <c r="DW367" i="5"/>
  <c r="DV367" i="5"/>
  <c r="DU367" i="5"/>
  <c r="DS367" i="5"/>
  <c r="EB367" i="5" s="1"/>
  <c r="DR367" i="5"/>
  <c r="DQ367" i="5"/>
  <c r="DP367" i="5"/>
  <c r="EA367" i="5" s="1"/>
  <c r="DO367" i="5"/>
  <c r="DN367" i="5"/>
  <c r="DM367" i="5"/>
  <c r="DK367" i="5"/>
  <c r="DJ367" i="5"/>
  <c r="DI367" i="5"/>
  <c r="DH367" i="5"/>
  <c r="DG367" i="5"/>
  <c r="DF367" i="5"/>
  <c r="DD367" i="5"/>
  <c r="DC367" i="5"/>
  <c r="DB367" i="5"/>
  <c r="DA367" i="5"/>
  <c r="CZ367" i="5"/>
  <c r="CY367" i="5"/>
  <c r="CX367" i="5"/>
  <c r="CV367" i="5"/>
  <c r="CU367" i="5"/>
  <c r="CT367" i="5"/>
  <c r="CS367" i="5"/>
  <c r="CR367" i="5"/>
  <c r="CQ367" i="5"/>
  <c r="CP367" i="5"/>
  <c r="CN367" i="5"/>
  <c r="CM367" i="5"/>
  <c r="CL367" i="5"/>
  <c r="CK367" i="5"/>
  <c r="CJ367" i="5"/>
  <c r="CI367" i="5"/>
  <c r="CG367" i="5"/>
  <c r="CF367" i="5"/>
  <c r="CE367" i="5"/>
  <c r="CD367" i="5"/>
  <c r="CC367" i="5"/>
  <c r="CB367" i="5"/>
  <c r="CA367" i="5"/>
  <c r="BY367" i="5"/>
  <c r="BX367" i="5"/>
  <c r="BW367" i="5"/>
  <c r="BV367" i="5"/>
  <c r="BU367" i="5"/>
  <c r="BT367" i="5"/>
  <c r="BS367" i="5"/>
  <c r="BQ367" i="5"/>
  <c r="BP367" i="5"/>
  <c r="BO367" i="5"/>
  <c r="BN367" i="5"/>
  <c r="BM367" i="5"/>
  <c r="BL367" i="5"/>
  <c r="BK367" i="5"/>
  <c r="BI367" i="5"/>
  <c r="BH367" i="5"/>
  <c r="BG367" i="5"/>
  <c r="BF367" i="5"/>
  <c r="BE367" i="5"/>
  <c r="BD367" i="5"/>
  <c r="BC367" i="5"/>
  <c r="BA367" i="5"/>
  <c r="AZ367" i="5"/>
  <c r="AY367" i="5"/>
  <c r="AX367" i="5"/>
  <c r="AW367" i="5"/>
  <c r="AV367" i="5"/>
  <c r="AU367" i="5"/>
  <c r="AS367" i="5"/>
  <c r="AR367" i="5"/>
  <c r="AQ367" i="5"/>
  <c r="AP367" i="5"/>
  <c r="AO367" i="5"/>
  <c r="AN367" i="5"/>
  <c r="AM367" i="5"/>
  <c r="AK367" i="5"/>
  <c r="AJ367" i="5"/>
  <c r="AI367" i="5"/>
  <c r="AH367" i="5"/>
  <c r="AG367" i="5"/>
  <c r="AF367" i="5"/>
  <c r="AE367" i="5"/>
  <c r="AC367" i="5"/>
  <c r="AB367" i="5"/>
  <c r="AA367" i="5"/>
  <c r="Z367" i="5"/>
  <c r="Y367" i="5"/>
  <c r="X367" i="5"/>
  <c r="W367" i="5"/>
  <c r="U367" i="5"/>
  <c r="T367" i="5"/>
  <c r="S367" i="5"/>
  <c r="R367" i="5"/>
  <c r="Q367" i="5"/>
  <c r="P367" i="5"/>
  <c r="O367" i="5"/>
  <c r="M367" i="5"/>
  <c r="L367" i="5"/>
  <c r="K367" i="5"/>
  <c r="J367" i="5"/>
  <c r="I367" i="5"/>
  <c r="H367" i="5"/>
  <c r="F367" i="5"/>
  <c r="E367" i="5"/>
  <c r="D367" i="5"/>
  <c r="C367" i="5"/>
  <c r="B367" i="5"/>
  <c r="A367" i="5"/>
  <c r="DZ366" i="5"/>
  <c r="DY366" i="5"/>
  <c r="DX366" i="5"/>
  <c r="DW366" i="5"/>
  <c r="DV366" i="5"/>
  <c r="DU366" i="5"/>
  <c r="DS366" i="5"/>
  <c r="EB366" i="5" s="1"/>
  <c r="DR366" i="5"/>
  <c r="DQ366" i="5"/>
  <c r="DP366" i="5"/>
  <c r="DO366" i="5"/>
  <c r="DN366" i="5"/>
  <c r="DM366" i="5"/>
  <c r="DK366" i="5"/>
  <c r="DJ366" i="5"/>
  <c r="DI366" i="5"/>
  <c r="DH366" i="5"/>
  <c r="DG366" i="5"/>
  <c r="DF366" i="5"/>
  <c r="DD366" i="5"/>
  <c r="DC366" i="5"/>
  <c r="DB366" i="5"/>
  <c r="DA366" i="5"/>
  <c r="CZ366" i="5"/>
  <c r="CY366" i="5"/>
  <c r="CX366" i="5"/>
  <c r="CV366" i="5"/>
  <c r="CU366" i="5"/>
  <c r="CT366" i="5"/>
  <c r="CS366" i="5"/>
  <c r="CR366" i="5"/>
  <c r="CQ366" i="5"/>
  <c r="CP366" i="5"/>
  <c r="CN366" i="5"/>
  <c r="CM366" i="5"/>
  <c r="CL366" i="5"/>
  <c r="CK366" i="5"/>
  <c r="CJ366" i="5"/>
  <c r="CI366" i="5"/>
  <c r="CG366" i="5"/>
  <c r="CF366" i="5"/>
  <c r="CE366" i="5"/>
  <c r="CD366" i="5"/>
  <c r="CC366" i="5"/>
  <c r="CB366" i="5"/>
  <c r="CA366" i="5"/>
  <c r="BY366" i="5"/>
  <c r="BX366" i="5"/>
  <c r="BW366" i="5"/>
  <c r="BV366" i="5"/>
  <c r="BU366" i="5"/>
  <c r="BT366" i="5"/>
  <c r="BS366" i="5"/>
  <c r="BQ366" i="5"/>
  <c r="BP366" i="5"/>
  <c r="BO366" i="5"/>
  <c r="BN366" i="5"/>
  <c r="BM366" i="5"/>
  <c r="BL366" i="5"/>
  <c r="BK366" i="5"/>
  <c r="BI366" i="5"/>
  <c r="BH366" i="5"/>
  <c r="BG366" i="5"/>
  <c r="BF366" i="5"/>
  <c r="BE366" i="5"/>
  <c r="BD366" i="5"/>
  <c r="BC366" i="5"/>
  <c r="BA366" i="5"/>
  <c r="AZ366" i="5"/>
  <c r="AY366" i="5"/>
  <c r="AX366" i="5"/>
  <c r="AW366" i="5"/>
  <c r="AV366" i="5"/>
  <c r="AU366" i="5"/>
  <c r="AS366" i="5"/>
  <c r="AR366" i="5"/>
  <c r="AQ366" i="5"/>
  <c r="AP366" i="5"/>
  <c r="AO366" i="5"/>
  <c r="AN366" i="5"/>
  <c r="AM366" i="5"/>
  <c r="AK366" i="5"/>
  <c r="AJ366" i="5"/>
  <c r="AI366" i="5"/>
  <c r="AH366" i="5"/>
  <c r="AG366" i="5"/>
  <c r="AF366" i="5"/>
  <c r="AE366" i="5"/>
  <c r="AC366" i="5"/>
  <c r="AB366" i="5"/>
  <c r="AA366" i="5"/>
  <c r="Z366" i="5"/>
  <c r="Y366" i="5"/>
  <c r="X366" i="5"/>
  <c r="W366" i="5"/>
  <c r="U366" i="5"/>
  <c r="T366" i="5"/>
  <c r="S366" i="5"/>
  <c r="R366" i="5"/>
  <c r="Q366" i="5"/>
  <c r="P366" i="5"/>
  <c r="O366" i="5"/>
  <c r="M366" i="5"/>
  <c r="L366" i="5"/>
  <c r="K366" i="5"/>
  <c r="J366" i="5"/>
  <c r="I366" i="5"/>
  <c r="H366" i="5"/>
  <c r="F366" i="5"/>
  <c r="E366" i="5"/>
  <c r="D366" i="5"/>
  <c r="C366" i="5"/>
  <c r="B366" i="5"/>
  <c r="A366" i="5"/>
  <c r="DZ365" i="5"/>
  <c r="DY365" i="5"/>
  <c r="DX365" i="5"/>
  <c r="DW365" i="5"/>
  <c r="DV365" i="5"/>
  <c r="DU365" i="5"/>
  <c r="DS365" i="5"/>
  <c r="EB365" i="5" s="1"/>
  <c r="DR365" i="5"/>
  <c r="DQ365" i="5"/>
  <c r="DP365" i="5"/>
  <c r="EA365" i="5" s="1"/>
  <c r="DO365" i="5"/>
  <c r="DN365" i="5"/>
  <c r="DM365" i="5"/>
  <c r="DK365" i="5"/>
  <c r="DJ365" i="5"/>
  <c r="DI365" i="5"/>
  <c r="DH365" i="5"/>
  <c r="DG365" i="5"/>
  <c r="DF365" i="5"/>
  <c r="DD365" i="5"/>
  <c r="DC365" i="5"/>
  <c r="DB365" i="5"/>
  <c r="DA365" i="5"/>
  <c r="CZ365" i="5"/>
  <c r="CY365" i="5"/>
  <c r="CX365" i="5"/>
  <c r="CV365" i="5"/>
  <c r="CU365" i="5"/>
  <c r="CT365" i="5"/>
  <c r="CS365" i="5"/>
  <c r="CR365" i="5"/>
  <c r="CQ365" i="5"/>
  <c r="CP365" i="5"/>
  <c r="CN365" i="5"/>
  <c r="CM365" i="5"/>
  <c r="CL365" i="5"/>
  <c r="CK365" i="5"/>
  <c r="CJ365" i="5"/>
  <c r="CI365" i="5"/>
  <c r="CG365" i="5"/>
  <c r="CF365" i="5"/>
  <c r="CE365" i="5"/>
  <c r="CD365" i="5"/>
  <c r="CC365" i="5"/>
  <c r="CB365" i="5"/>
  <c r="CA365" i="5"/>
  <c r="BY365" i="5"/>
  <c r="BX365" i="5"/>
  <c r="BW365" i="5"/>
  <c r="BV365" i="5"/>
  <c r="BU365" i="5"/>
  <c r="BT365" i="5"/>
  <c r="BS365" i="5"/>
  <c r="BQ365" i="5"/>
  <c r="BP365" i="5"/>
  <c r="BO365" i="5"/>
  <c r="BN365" i="5"/>
  <c r="BM365" i="5"/>
  <c r="BL365" i="5"/>
  <c r="BK365" i="5"/>
  <c r="BI365" i="5"/>
  <c r="BH365" i="5"/>
  <c r="BG365" i="5"/>
  <c r="BF365" i="5"/>
  <c r="BE365" i="5"/>
  <c r="BD365" i="5"/>
  <c r="BC365" i="5"/>
  <c r="BA365" i="5"/>
  <c r="AZ365" i="5"/>
  <c r="AY365" i="5"/>
  <c r="AX365" i="5"/>
  <c r="AW365" i="5"/>
  <c r="AV365" i="5"/>
  <c r="AU365" i="5"/>
  <c r="AS365" i="5"/>
  <c r="AR365" i="5"/>
  <c r="AQ365" i="5"/>
  <c r="AP365" i="5"/>
  <c r="AO365" i="5"/>
  <c r="AN365" i="5"/>
  <c r="AM365" i="5"/>
  <c r="AK365" i="5"/>
  <c r="AJ365" i="5"/>
  <c r="AI365" i="5"/>
  <c r="AH365" i="5"/>
  <c r="AG365" i="5"/>
  <c r="AF365" i="5"/>
  <c r="AE365" i="5"/>
  <c r="AC365" i="5"/>
  <c r="AB365" i="5"/>
  <c r="AA365" i="5"/>
  <c r="Z365" i="5"/>
  <c r="Y365" i="5"/>
  <c r="X365" i="5"/>
  <c r="W365" i="5"/>
  <c r="U365" i="5"/>
  <c r="T365" i="5"/>
  <c r="S365" i="5"/>
  <c r="R365" i="5"/>
  <c r="Q365" i="5"/>
  <c r="P365" i="5"/>
  <c r="O365" i="5"/>
  <c r="M365" i="5"/>
  <c r="L365" i="5"/>
  <c r="K365" i="5"/>
  <c r="J365" i="5"/>
  <c r="I365" i="5"/>
  <c r="H365" i="5"/>
  <c r="F365" i="5"/>
  <c r="E365" i="5"/>
  <c r="D365" i="5"/>
  <c r="C365" i="5"/>
  <c r="B365" i="5"/>
  <c r="A365" i="5"/>
  <c r="DZ364" i="5"/>
  <c r="DY364" i="5"/>
  <c r="DX364" i="5"/>
  <c r="DW364" i="5"/>
  <c r="DV364" i="5"/>
  <c r="DU364" i="5"/>
  <c r="DS364" i="5"/>
  <c r="EB364" i="5" s="1"/>
  <c r="DR364" i="5"/>
  <c r="DQ364" i="5"/>
  <c r="DP364" i="5"/>
  <c r="DO364" i="5"/>
  <c r="DN364" i="5"/>
  <c r="DM364" i="5"/>
  <c r="DK364" i="5"/>
  <c r="DJ364" i="5"/>
  <c r="DI364" i="5"/>
  <c r="DH364" i="5"/>
  <c r="DG364" i="5"/>
  <c r="DF364" i="5"/>
  <c r="DD364" i="5"/>
  <c r="DC364" i="5"/>
  <c r="DB364" i="5"/>
  <c r="DA364" i="5"/>
  <c r="CZ364" i="5"/>
  <c r="CY364" i="5"/>
  <c r="CX364" i="5"/>
  <c r="CV364" i="5"/>
  <c r="CU364" i="5"/>
  <c r="CT364" i="5"/>
  <c r="CS364" i="5"/>
  <c r="CR364" i="5"/>
  <c r="CQ364" i="5"/>
  <c r="CP364" i="5"/>
  <c r="CN364" i="5"/>
  <c r="CM364" i="5"/>
  <c r="CL364" i="5"/>
  <c r="CK364" i="5"/>
  <c r="CJ364" i="5"/>
  <c r="CI364" i="5"/>
  <c r="CG364" i="5"/>
  <c r="CF364" i="5"/>
  <c r="CE364" i="5"/>
  <c r="CD364" i="5"/>
  <c r="CC364" i="5"/>
  <c r="CB364" i="5"/>
  <c r="CA364" i="5"/>
  <c r="BY364" i="5"/>
  <c r="BX364" i="5"/>
  <c r="BW364" i="5"/>
  <c r="BV364" i="5"/>
  <c r="BU364" i="5"/>
  <c r="BT364" i="5"/>
  <c r="BS364" i="5"/>
  <c r="BQ364" i="5"/>
  <c r="BP364" i="5"/>
  <c r="BO364" i="5"/>
  <c r="BN364" i="5"/>
  <c r="BM364" i="5"/>
  <c r="BL364" i="5"/>
  <c r="BK364" i="5"/>
  <c r="BI364" i="5"/>
  <c r="BH364" i="5"/>
  <c r="BG364" i="5"/>
  <c r="BF364" i="5"/>
  <c r="BE364" i="5"/>
  <c r="BD364" i="5"/>
  <c r="BC364" i="5"/>
  <c r="BA364" i="5"/>
  <c r="AZ364" i="5"/>
  <c r="AY364" i="5"/>
  <c r="AX364" i="5"/>
  <c r="AW364" i="5"/>
  <c r="AV364" i="5"/>
  <c r="AU364" i="5"/>
  <c r="AS364" i="5"/>
  <c r="AR364" i="5"/>
  <c r="AQ364" i="5"/>
  <c r="AP364" i="5"/>
  <c r="AO364" i="5"/>
  <c r="AN364" i="5"/>
  <c r="AM364" i="5"/>
  <c r="AK364" i="5"/>
  <c r="AJ364" i="5"/>
  <c r="AI364" i="5"/>
  <c r="AH364" i="5"/>
  <c r="AG364" i="5"/>
  <c r="AF364" i="5"/>
  <c r="AE364" i="5"/>
  <c r="AC364" i="5"/>
  <c r="AB364" i="5"/>
  <c r="AA364" i="5"/>
  <c r="Z364" i="5"/>
  <c r="Y364" i="5"/>
  <c r="X364" i="5"/>
  <c r="W364" i="5"/>
  <c r="U364" i="5"/>
  <c r="T364" i="5"/>
  <c r="S364" i="5"/>
  <c r="R364" i="5"/>
  <c r="Q364" i="5"/>
  <c r="P364" i="5"/>
  <c r="O364" i="5"/>
  <c r="M364" i="5"/>
  <c r="L364" i="5"/>
  <c r="K364" i="5"/>
  <c r="J364" i="5"/>
  <c r="I364" i="5"/>
  <c r="H364" i="5"/>
  <c r="F364" i="5"/>
  <c r="E364" i="5"/>
  <c r="D364" i="5"/>
  <c r="C364" i="5"/>
  <c r="B364" i="5"/>
  <c r="A364" i="5"/>
  <c r="DZ363" i="5"/>
  <c r="DY363" i="5"/>
  <c r="DX363" i="5"/>
  <c r="DW363" i="5"/>
  <c r="DV363" i="5"/>
  <c r="DU363" i="5"/>
  <c r="DS363" i="5"/>
  <c r="EB363" i="5" s="1"/>
  <c r="DR363" i="5"/>
  <c r="DQ363" i="5"/>
  <c r="DP363" i="5"/>
  <c r="EA363" i="5" s="1"/>
  <c r="DO363" i="5"/>
  <c r="DN363" i="5"/>
  <c r="DM363" i="5"/>
  <c r="DK363" i="5"/>
  <c r="DJ363" i="5"/>
  <c r="DI363" i="5"/>
  <c r="DH363" i="5"/>
  <c r="DG363" i="5"/>
  <c r="DF363" i="5"/>
  <c r="DD363" i="5"/>
  <c r="DC363" i="5"/>
  <c r="DB363" i="5"/>
  <c r="DA363" i="5"/>
  <c r="CZ363" i="5"/>
  <c r="CY363" i="5"/>
  <c r="CX363" i="5"/>
  <c r="CV363" i="5"/>
  <c r="CU363" i="5"/>
  <c r="CT363" i="5"/>
  <c r="CS363" i="5"/>
  <c r="CR363" i="5"/>
  <c r="CQ363" i="5"/>
  <c r="CP363" i="5"/>
  <c r="CN363" i="5"/>
  <c r="CM363" i="5"/>
  <c r="CL363" i="5"/>
  <c r="CK363" i="5"/>
  <c r="CJ363" i="5"/>
  <c r="CI363" i="5"/>
  <c r="CG363" i="5"/>
  <c r="CF363" i="5"/>
  <c r="CE363" i="5"/>
  <c r="CD363" i="5"/>
  <c r="CC363" i="5"/>
  <c r="CB363" i="5"/>
  <c r="CA363" i="5"/>
  <c r="BY363" i="5"/>
  <c r="BX363" i="5"/>
  <c r="BW363" i="5"/>
  <c r="BV363" i="5"/>
  <c r="BU363" i="5"/>
  <c r="BT363" i="5"/>
  <c r="BS363" i="5"/>
  <c r="BQ363" i="5"/>
  <c r="BP363" i="5"/>
  <c r="BO363" i="5"/>
  <c r="BN363" i="5"/>
  <c r="BM363" i="5"/>
  <c r="BL363" i="5"/>
  <c r="BK363" i="5"/>
  <c r="BI363" i="5"/>
  <c r="BH363" i="5"/>
  <c r="BG363" i="5"/>
  <c r="BF363" i="5"/>
  <c r="BE363" i="5"/>
  <c r="BD363" i="5"/>
  <c r="BC363" i="5"/>
  <c r="BA363" i="5"/>
  <c r="AZ363" i="5"/>
  <c r="AY363" i="5"/>
  <c r="AX363" i="5"/>
  <c r="AW363" i="5"/>
  <c r="AV363" i="5"/>
  <c r="AU363" i="5"/>
  <c r="AS363" i="5"/>
  <c r="AR363" i="5"/>
  <c r="AQ363" i="5"/>
  <c r="AP363" i="5"/>
  <c r="AO363" i="5"/>
  <c r="AN363" i="5"/>
  <c r="AM363" i="5"/>
  <c r="AK363" i="5"/>
  <c r="AJ363" i="5"/>
  <c r="AI363" i="5"/>
  <c r="AH363" i="5"/>
  <c r="AG363" i="5"/>
  <c r="AF363" i="5"/>
  <c r="AE363" i="5"/>
  <c r="AC363" i="5"/>
  <c r="AB363" i="5"/>
  <c r="AA363" i="5"/>
  <c r="Z363" i="5"/>
  <c r="Y363" i="5"/>
  <c r="X363" i="5"/>
  <c r="W363" i="5"/>
  <c r="U363" i="5"/>
  <c r="T363" i="5"/>
  <c r="S363" i="5"/>
  <c r="R363" i="5"/>
  <c r="Q363" i="5"/>
  <c r="P363" i="5"/>
  <c r="O363" i="5"/>
  <c r="M363" i="5"/>
  <c r="L363" i="5"/>
  <c r="K363" i="5"/>
  <c r="J363" i="5"/>
  <c r="I363" i="5"/>
  <c r="H363" i="5"/>
  <c r="F363" i="5"/>
  <c r="E363" i="5"/>
  <c r="D363" i="5"/>
  <c r="C363" i="5"/>
  <c r="B363" i="5"/>
  <c r="A363" i="5"/>
  <c r="DZ362" i="5"/>
  <c r="DY362" i="5"/>
  <c r="DX362" i="5"/>
  <c r="DW362" i="5"/>
  <c r="DV362" i="5"/>
  <c r="DU362" i="5"/>
  <c r="DS362" i="5"/>
  <c r="EB362" i="5" s="1"/>
  <c r="DR362" i="5"/>
  <c r="DQ362" i="5"/>
  <c r="DP362" i="5"/>
  <c r="DO362" i="5"/>
  <c r="DN362" i="5"/>
  <c r="DM362" i="5"/>
  <c r="DK362" i="5"/>
  <c r="DJ362" i="5"/>
  <c r="DI362" i="5"/>
  <c r="DH362" i="5"/>
  <c r="DG362" i="5"/>
  <c r="DF362" i="5"/>
  <c r="DD362" i="5"/>
  <c r="DC362" i="5"/>
  <c r="DB362" i="5"/>
  <c r="DA362" i="5"/>
  <c r="CZ362" i="5"/>
  <c r="CY362" i="5"/>
  <c r="CX362" i="5"/>
  <c r="CV362" i="5"/>
  <c r="CU362" i="5"/>
  <c r="CT362" i="5"/>
  <c r="CS362" i="5"/>
  <c r="CR362" i="5"/>
  <c r="CQ362" i="5"/>
  <c r="CP362" i="5"/>
  <c r="CN362" i="5"/>
  <c r="CM362" i="5"/>
  <c r="CL362" i="5"/>
  <c r="CK362" i="5"/>
  <c r="CJ362" i="5"/>
  <c r="CI362" i="5"/>
  <c r="CG362" i="5"/>
  <c r="CF362" i="5"/>
  <c r="CE362" i="5"/>
  <c r="CD362" i="5"/>
  <c r="CC362" i="5"/>
  <c r="CB362" i="5"/>
  <c r="CA362" i="5"/>
  <c r="BY362" i="5"/>
  <c r="BX362" i="5"/>
  <c r="BW362" i="5"/>
  <c r="BV362" i="5"/>
  <c r="BU362" i="5"/>
  <c r="BT362" i="5"/>
  <c r="BS362" i="5"/>
  <c r="BQ362" i="5"/>
  <c r="BP362" i="5"/>
  <c r="BO362" i="5"/>
  <c r="BN362" i="5"/>
  <c r="BM362" i="5"/>
  <c r="BL362" i="5"/>
  <c r="BK362" i="5"/>
  <c r="BI362" i="5"/>
  <c r="BH362" i="5"/>
  <c r="BG362" i="5"/>
  <c r="BF362" i="5"/>
  <c r="BE362" i="5"/>
  <c r="BD362" i="5"/>
  <c r="BC362" i="5"/>
  <c r="BA362" i="5"/>
  <c r="AZ362" i="5"/>
  <c r="AY362" i="5"/>
  <c r="AX362" i="5"/>
  <c r="AW362" i="5"/>
  <c r="AV362" i="5"/>
  <c r="AU362" i="5"/>
  <c r="AS362" i="5"/>
  <c r="AR362" i="5"/>
  <c r="AQ362" i="5"/>
  <c r="AP362" i="5"/>
  <c r="AO362" i="5"/>
  <c r="AN362" i="5"/>
  <c r="AM362" i="5"/>
  <c r="AK362" i="5"/>
  <c r="AJ362" i="5"/>
  <c r="AI362" i="5"/>
  <c r="AH362" i="5"/>
  <c r="AG362" i="5"/>
  <c r="AF362" i="5"/>
  <c r="AE362" i="5"/>
  <c r="AC362" i="5"/>
  <c r="AB362" i="5"/>
  <c r="AA362" i="5"/>
  <c r="Z362" i="5"/>
  <c r="Y362" i="5"/>
  <c r="X362" i="5"/>
  <c r="W362" i="5"/>
  <c r="U362" i="5"/>
  <c r="T362" i="5"/>
  <c r="S362" i="5"/>
  <c r="R362" i="5"/>
  <c r="Q362" i="5"/>
  <c r="P362" i="5"/>
  <c r="O362" i="5"/>
  <c r="M362" i="5"/>
  <c r="L362" i="5"/>
  <c r="K362" i="5"/>
  <c r="J362" i="5"/>
  <c r="I362" i="5"/>
  <c r="H362" i="5"/>
  <c r="F362" i="5"/>
  <c r="E362" i="5"/>
  <c r="D362" i="5"/>
  <c r="C362" i="5"/>
  <c r="B362" i="5"/>
  <c r="A362" i="5"/>
  <c r="DZ361" i="5"/>
  <c r="DY361" i="5"/>
  <c r="DX361" i="5"/>
  <c r="DW361" i="5"/>
  <c r="DV361" i="5"/>
  <c r="DU361" i="5"/>
  <c r="DS361" i="5"/>
  <c r="DR361" i="5"/>
  <c r="DQ361" i="5"/>
  <c r="DP361" i="5"/>
  <c r="EA361" i="5" s="1"/>
  <c r="DO361" i="5"/>
  <c r="DN361" i="5"/>
  <c r="DM361" i="5"/>
  <c r="DK361" i="5"/>
  <c r="DJ361" i="5"/>
  <c r="DI361" i="5"/>
  <c r="DH361" i="5"/>
  <c r="DG361" i="5"/>
  <c r="DF361" i="5"/>
  <c r="DD361" i="5"/>
  <c r="DC361" i="5"/>
  <c r="DB361" i="5"/>
  <c r="DA361" i="5"/>
  <c r="CZ361" i="5"/>
  <c r="CY361" i="5"/>
  <c r="CX361" i="5"/>
  <c r="CV361" i="5"/>
  <c r="CU361" i="5"/>
  <c r="CT361" i="5"/>
  <c r="CS361" i="5"/>
  <c r="CR361" i="5"/>
  <c r="CQ361" i="5"/>
  <c r="CP361" i="5"/>
  <c r="CN361" i="5"/>
  <c r="CM361" i="5"/>
  <c r="CL361" i="5"/>
  <c r="CK361" i="5"/>
  <c r="CJ361" i="5"/>
  <c r="CI361" i="5"/>
  <c r="CG361" i="5"/>
  <c r="CF361" i="5"/>
  <c r="CE361" i="5"/>
  <c r="CD361" i="5"/>
  <c r="CC361" i="5"/>
  <c r="CB361" i="5"/>
  <c r="CA361" i="5"/>
  <c r="BY361" i="5"/>
  <c r="BX361" i="5"/>
  <c r="BW361" i="5"/>
  <c r="BV361" i="5"/>
  <c r="BU361" i="5"/>
  <c r="BT361" i="5"/>
  <c r="BS361" i="5"/>
  <c r="BQ361" i="5"/>
  <c r="BP361" i="5"/>
  <c r="BO361" i="5"/>
  <c r="BN361" i="5"/>
  <c r="BM361" i="5"/>
  <c r="BL361" i="5"/>
  <c r="BK361" i="5"/>
  <c r="BI361" i="5"/>
  <c r="BH361" i="5"/>
  <c r="BG361" i="5"/>
  <c r="BF361" i="5"/>
  <c r="BE361" i="5"/>
  <c r="BD361" i="5"/>
  <c r="BC361" i="5"/>
  <c r="BA361" i="5"/>
  <c r="AZ361" i="5"/>
  <c r="AY361" i="5"/>
  <c r="AX361" i="5"/>
  <c r="AW361" i="5"/>
  <c r="AV361" i="5"/>
  <c r="AU361" i="5"/>
  <c r="AS361" i="5"/>
  <c r="AR361" i="5"/>
  <c r="AQ361" i="5"/>
  <c r="AP361" i="5"/>
  <c r="AO361" i="5"/>
  <c r="AN361" i="5"/>
  <c r="AM361" i="5"/>
  <c r="AK361" i="5"/>
  <c r="AJ361" i="5"/>
  <c r="AI361" i="5"/>
  <c r="AH361" i="5"/>
  <c r="AG361" i="5"/>
  <c r="AF361" i="5"/>
  <c r="AE361" i="5"/>
  <c r="AC361" i="5"/>
  <c r="AB361" i="5"/>
  <c r="AA361" i="5"/>
  <c r="Z361" i="5"/>
  <c r="Y361" i="5"/>
  <c r="X361" i="5"/>
  <c r="W361" i="5"/>
  <c r="U361" i="5"/>
  <c r="T361" i="5"/>
  <c r="S361" i="5"/>
  <c r="R361" i="5"/>
  <c r="Q361" i="5"/>
  <c r="P361" i="5"/>
  <c r="O361" i="5"/>
  <c r="M361" i="5"/>
  <c r="L361" i="5"/>
  <c r="K361" i="5"/>
  <c r="J361" i="5"/>
  <c r="I361" i="5"/>
  <c r="H361" i="5"/>
  <c r="F361" i="5"/>
  <c r="E361" i="5"/>
  <c r="D361" i="5"/>
  <c r="C361" i="5"/>
  <c r="B361" i="5"/>
  <c r="A361" i="5"/>
  <c r="DZ360" i="5"/>
  <c r="DY360" i="5"/>
  <c r="DX360" i="5"/>
  <c r="DW360" i="5"/>
  <c r="DV360" i="5"/>
  <c r="DU360" i="5"/>
  <c r="DS360" i="5"/>
  <c r="EB360" i="5" s="1"/>
  <c r="DR360" i="5"/>
  <c r="DQ360" i="5"/>
  <c r="DP360" i="5"/>
  <c r="DO360" i="5"/>
  <c r="DN360" i="5"/>
  <c r="DM360" i="5"/>
  <c r="DK360" i="5"/>
  <c r="DJ360" i="5"/>
  <c r="DI360" i="5"/>
  <c r="DH360" i="5"/>
  <c r="DG360" i="5"/>
  <c r="DF360" i="5"/>
  <c r="DD360" i="5"/>
  <c r="DC360" i="5"/>
  <c r="DB360" i="5"/>
  <c r="DA360" i="5"/>
  <c r="CZ360" i="5"/>
  <c r="CY360" i="5"/>
  <c r="CX360" i="5"/>
  <c r="CV360" i="5"/>
  <c r="CU360" i="5"/>
  <c r="CT360" i="5"/>
  <c r="CS360" i="5"/>
  <c r="CR360" i="5"/>
  <c r="CQ360" i="5"/>
  <c r="CP360" i="5"/>
  <c r="CN360" i="5"/>
  <c r="CM360" i="5"/>
  <c r="CL360" i="5"/>
  <c r="CK360" i="5"/>
  <c r="CJ360" i="5"/>
  <c r="CI360" i="5"/>
  <c r="CG360" i="5"/>
  <c r="CF360" i="5"/>
  <c r="CE360" i="5"/>
  <c r="CD360" i="5"/>
  <c r="CC360" i="5"/>
  <c r="CB360" i="5"/>
  <c r="CA360" i="5"/>
  <c r="BY360" i="5"/>
  <c r="BX360" i="5"/>
  <c r="BW360" i="5"/>
  <c r="BV360" i="5"/>
  <c r="BU360" i="5"/>
  <c r="BT360" i="5"/>
  <c r="BS360" i="5"/>
  <c r="BQ360" i="5"/>
  <c r="BP360" i="5"/>
  <c r="BO360" i="5"/>
  <c r="BN360" i="5"/>
  <c r="BM360" i="5"/>
  <c r="BL360" i="5"/>
  <c r="BK360" i="5"/>
  <c r="BI360" i="5"/>
  <c r="BH360" i="5"/>
  <c r="BG360" i="5"/>
  <c r="BF360" i="5"/>
  <c r="BE360" i="5"/>
  <c r="BD360" i="5"/>
  <c r="BC360" i="5"/>
  <c r="BA360" i="5"/>
  <c r="AZ360" i="5"/>
  <c r="AY360" i="5"/>
  <c r="AX360" i="5"/>
  <c r="AW360" i="5"/>
  <c r="AV360" i="5"/>
  <c r="AU360" i="5"/>
  <c r="AS360" i="5"/>
  <c r="AR360" i="5"/>
  <c r="AQ360" i="5"/>
  <c r="AP360" i="5"/>
  <c r="AO360" i="5"/>
  <c r="AN360" i="5"/>
  <c r="AM360" i="5"/>
  <c r="AK360" i="5"/>
  <c r="AJ360" i="5"/>
  <c r="AI360" i="5"/>
  <c r="AH360" i="5"/>
  <c r="AG360" i="5"/>
  <c r="AF360" i="5"/>
  <c r="AE360" i="5"/>
  <c r="AC360" i="5"/>
  <c r="AB360" i="5"/>
  <c r="AA360" i="5"/>
  <c r="Z360" i="5"/>
  <c r="Y360" i="5"/>
  <c r="X360" i="5"/>
  <c r="W360" i="5"/>
  <c r="U360" i="5"/>
  <c r="T360" i="5"/>
  <c r="S360" i="5"/>
  <c r="R360" i="5"/>
  <c r="Q360" i="5"/>
  <c r="P360" i="5"/>
  <c r="O360" i="5"/>
  <c r="M360" i="5"/>
  <c r="L360" i="5"/>
  <c r="K360" i="5"/>
  <c r="J360" i="5"/>
  <c r="I360" i="5"/>
  <c r="H360" i="5"/>
  <c r="F360" i="5"/>
  <c r="E360" i="5"/>
  <c r="D360" i="5"/>
  <c r="C360" i="5"/>
  <c r="B360" i="5"/>
  <c r="A360" i="5"/>
  <c r="DZ359" i="5"/>
  <c r="DY359" i="5"/>
  <c r="DX359" i="5"/>
  <c r="DW359" i="5"/>
  <c r="DV359" i="5"/>
  <c r="DU359" i="5"/>
  <c r="DS359" i="5"/>
  <c r="EB359" i="5" s="1"/>
  <c r="DR359" i="5"/>
  <c r="DQ359" i="5"/>
  <c r="DP359" i="5"/>
  <c r="EA359" i="5" s="1"/>
  <c r="DO359" i="5"/>
  <c r="DN359" i="5"/>
  <c r="DM359" i="5"/>
  <c r="DK359" i="5"/>
  <c r="DJ359" i="5"/>
  <c r="DI359" i="5"/>
  <c r="DH359" i="5"/>
  <c r="DG359" i="5"/>
  <c r="DF359" i="5"/>
  <c r="DD359" i="5"/>
  <c r="DC359" i="5"/>
  <c r="DB359" i="5"/>
  <c r="DA359" i="5"/>
  <c r="CZ359" i="5"/>
  <c r="CY359" i="5"/>
  <c r="CX359" i="5"/>
  <c r="CV359" i="5"/>
  <c r="CU359" i="5"/>
  <c r="CT359" i="5"/>
  <c r="CS359" i="5"/>
  <c r="CR359" i="5"/>
  <c r="CQ359" i="5"/>
  <c r="CP359" i="5"/>
  <c r="CN359" i="5"/>
  <c r="CM359" i="5"/>
  <c r="CL359" i="5"/>
  <c r="CK359" i="5"/>
  <c r="CJ359" i="5"/>
  <c r="CI359" i="5"/>
  <c r="CG359" i="5"/>
  <c r="CF359" i="5"/>
  <c r="CE359" i="5"/>
  <c r="CD359" i="5"/>
  <c r="CC359" i="5"/>
  <c r="CB359" i="5"/>
  <c r="CA359" i="5"/>
  <c r="BY359" i="5"/>
  <c r="BX359" i="5"/>
  <c r="BW359" i="5"/>
  <c r="BV359" i="5"/>
  <c r="BU359" i="5"/>
  <c r="BT359" i="5"/>
  <c r="BS359" i="5"/>
  <c r="BQ359" i="5"/>
  <c r="BP359" i="5"/>
  <c r="BO359" i="5"/>
  <c r="BN359" i="5"/>
  <c r="BM359" i="5"/>
  <c r="BL359" i="5"/>
  <c r="BK359" i="5"/>
  <c r="BI359" i="5"/>
  <c r="BH359" i="5"/>
  <c r="BG359" i="5"/>
  <c r="BF359" i="5"/>
  <c r="BE359" i="5"/>
  <c r="BD359" i="5"/>
  <c r="BC359" i="5"/>
  <c r="BA359" i="5"/>
  <c r="AZ359" i="5"/>
  <c r="AY359" i="5"/>
  <c r="AX359" i="5"/>
  <c r="AW359" i="5"/>
  <c r="AV359" i="5"/>
  <c r="AU359" i="5"/>
  <c r="AS359" i="5"/>
  <c r="AR359" i="5"/>
  <c r="AQ359" i="5"/>
  <c r="AP359" i="5"/>
  <c r="AO359" i="5"/>
  <c r="AN359" i="5"/>
  <c r="AM359" i="5"/>
  <c r="AK359" i="5"/>
  <c r="AJ359" i="5"/>
  <c r="AI359" i="5"/>
  <c r="AH359" i="5"/>
  <c r="AG359" i="5"/>
  <c r="AF359" i="5"/>
  <c r="AE359" i="5"/>
  <c r="AC359" i="5"/>
  <c r="AB359" i="5"/>
  <c r="AA359" i="5"/>
  <c r="Z359" i="5"/>
  <c r="Y359" i="5"/>
  <c r="X359" i="5"/>
  <c r="W359" i="5"/>
  <c r="U359" i="5"/>
  <c r="T359" i="5"/>
  <c r="S359" i="5"/>
  <c r="R359" i="5"/>
  <c r="Q359" i="5"/>
  <c r="P359" i="5"/>
  <c r="O359" i="5"/>
  <c r="M359" i="5"/>
  <c r="L359" i="5"/>
  <c r="K359" i="5"/>
  <c r="J359" i="5"/>
  <c r="I359" i="5"/>
  <c r="H359" i="5"/>
  <c r="F359" i="5"/>
  <c r="E359" i="5"/>
  <c r="D359" i="5"/>
  <c r="C359" i="5"/>
  <c r="B359" i="5"/>
  <c r="A359" i="5"/>
  <c r="DZ358" i="5"/>
  <c r="DY358" i="5"/>
  <c r="DX358" i="5"/>
  <c r="DW358" i="5"/>
  <c r="DV358" i="5"/>
  <c r="DU358" i="5"/>
  <c r="DS358" i="5"/>
  <c r="EB358" i="5" s="1"/>
  <c r="DR358" i="5"/>
  <c r="DQ358" i="5"/>
  <c r="DP358" i="5"/>
  <c r="DO358" i="5"/>
  <c r="DN358" i="5"/>
  <c r="DM358" i="5"/>
  <c r="DK358" i="5"/>
  <c r="DJ358" i="5"/>
  <c r="DI358" i="5"/>
  <c r="DH358" i="5"/>
  <c r="DG358" i="5"/>
  <c r="DF358" i="5"/>
  <c r="DD358" i="5"/>
  <c r="DC358" i="5"/>
  <c r="DB358" i="5"/>
  <c r="DA358" i="5"/>
  <c r="CZ358" i="5"/>
  <c r="CY358" i="5"/>
  <c r="CX358" i="5"/>
  <c r="CV358" i="5"/>
  <c r="CU358" i="5"/>
  <c r="CT358" i="5"/>
  <c r="CS358" i="5"/>
  <c r="CR358" i="5"/>
  <c r="CQ358" i="5"/>
  <c r="CP358" i="5"/>
  <c r="CN358" i="5"/>
  <c r="CM358" i="5"/>
  <c r="CL358" i="5"/>
  <c r="CK358" i="5"/>
  <c r="CJ358" i="5"/>
  <c r="CI358" i="5"/>
  <c r="CG358" i="5"/>
  <c r="CF358" i="5"/>
  <c r="CE358" i="5"/>
  <c r="CD358" i="5"/>
  <c r="CC358" i="5"/>
  <c r="CB358" i="5"/>
  <c r="CA358" i="5"/>
  <c r="BY358" i="5"/>
  <c r="BX358" i="5"/>
  <c r="BW358" i="5"/>
  <c r="BV358" i="5"/>
  <c r="BU358" i="5"/>
  <c r="BT358" i="5"/>
  <c r="BS358" i="5"/>
  <c r="BQ358" i="5"/>
  <c r="BP358" i="5"/>
  <c r="BO358" i="5"/>
  <c r="BN358" i="5"/>
  <c r="BM358" i="5"/>
  <c r="BL358" i="5"/>
  <c r="BK358" i="5"/>
  <c r="BI358" i="5"/>
  <c r="BH358" i="5"/>
  <c r="BG358" i="5"/>
  <c r="BF358" i="5"/>
  <c r="BE358" i="5"/>
  <c r="BD358" i="5"/>
  <c r="BC358" i="5"/>
  <c r="BA358" i="5"/>
  <c r="AZ358" i="5"/>
  <c r="AY358" i="5"/>
  <c r="AX358" i="5"/>
  <c r="AW358" i="5"/>
  <c r="AV358" i="5"/>
  <c r="AU358" i="5"/>
  <c r="AS358" i="5"/>
  <c r="AR358" i="5"/>
  <c r="AQ358" i="5"/>
  <c r="AP358" i="5"/>
  <c r="AO358" i="5"/>
  <c r="AN358" i="5"/>
  <c r="AM358" i="5"/>
  <c r="AK358" i="5"/>
  <c r="AJ358" i="5"/>
  <c r="AI358" i="5"/>
  <c r="AH358" i="5"/>
  <c r="AG358" i="5"/>
  <c r="AF358" i="5"/>
  <c r="AE358" i="5"/>
  <c r="AC358" i="5"/>
  <c r="AB358" i="5"/>
  <c r="AA358" i="5"/>
  <c r="Z358" i="5"/>
  <c r="Y358" i="5"/>
  <c r="X358" i="5"/>
  <c r="W358" i="5"/>
  <c r="U358" i="5"/>
  <c r="T358" i="5"/>
  <c r="S358" i="5"/>
  <c r="R358" i="5"/>
  <c r="Q358" i="5"/>
  <c r="P358" i="5"/>
  <c r="O358" i="5"/>
  <c r="M358" i="5"/>
  <c r="L358" i="5"/>
  <c r="K358" i="5"/>
  <c r="J358" i="5"/>
  <c r="I358" i="5"/>
  <c r="H358" i="5"/>
  <c r="F358" i="5"/>
  <c r="E358" i="5"/>
  <c r="D358" i="5"/>
  <c r="C358" i="5"/>
  <c r="B358" i="5"/>
  <c r="A358" i="5"/>
  <c r="DZ357" i="5"/>
  <c r="DY357" i="5"/>
  <c r="DX357" i="5"/>
  <c r="DW357" i="5"/>
  <c r="DV357" i="5"/>
  <c r="DU357" i="5"/>
  <c r="DS357" i="5"/>
  <c r="EB357" i="5" s="1"/>
  <c r="DR357" i="5"/>
  <c r="DQ357" i="5"/>
  <c r="DP357" i="5"/>
  <c r="EA357" i="5" s="1"/>
  <c r="DO357" i="5"/>
  <c r="DN357" i="5"/>
  <c r="DM357" i="5"/>
  <c r="DK357" i="5"/>
  <c r="DJ357" i="5"/>
  <c r="DI357" i="5"/>
  <c r="DH357" i="5"/>
  <c r="DG357" i="5"/>
  <c r="DF357" i="5"/>
  <c r="DD357" i="5"/>
  <c r="DC357" i="5"/>
  <c r="DB357" i="5"/>
  <c r="DA357" i="5"/>
  <c r="CZ357" i="5"/>
  <c r="CY357" i="5"/>
  <c r="CX357" i="5"/>
  <c r="CV357" i="5"/>
  <c r="CU357" i="5"/>
  <c r="CT357" i="5"/>
  <c r="CS357" i="5"/>
  <c r="CR357" i="5"/>
  <c r="CQ357" i="5"/>
  <c r="CP357" i="5"/>
  <c r="CN357" i="5"/>
  <c r="CM357" i="5"/>
  <c r="CL357" i="5"/>
  <c r="CK357" i="5"/>
  <c r="CJ357" i="5"/>
  <c r="CI357" i="5"/>
  <c r="CG357" i="5"/>
  <c r="CF357" i="5"/>
  <c r="CE357" i="5"/>
  <c r="CD357" i="5"/>
  <c r="CC357" i="5"/>
  <c r="CB357" i="5"/>
  <c r="CA357" i="5"/>
  <c r="BY357" i="5"/>
  <c r="BX357" i="5"/>
  <c r="BW357" i="5"/>
  <c r="BV357" i="5"/>
  <c r="BU357" i="5"/>
  <c r="BT357" i="5"/>
  <c r="BS357" i="5"/>
  <c r="BQ357" i="5"/>
  <c r="BP357" i="5"/>
  <c r="BO357" i="5"/>
  <c r="BN357" i="5"/>
  <c r="BM357" i="5"/>
  <c r="BL357" i="5"/>
  <c r="BK357" i="5"/>
  <c r="BI357" i="5"/>
  <c r="BH357" i="5"/>
  <c r="BG357" i="5"/>
  <c r="BF357" i="5"/>
  <c r="BE357" i="5"/>
  <c r="BD357" i="5"/>
  <c r="BC357" i="5"/>
  <c r="BA357" i="5"/>
  <c r="AZ357" i="5"/>
  <c r="AY357" i="5"/>
  <c r="AX357" i="5"/>
  <c r="AW357" i="5"/>
  <c r="AV357" i="5"/>
  <c r="AU357" i="5"/>
  <c r="AS357" i="5"/>
  <c r="AR357" i="5"/>
  <c r="AQ357" i="5"/>
  <c r="AP357" i="5"/>
  <c r="AO357" i="5"/>
  <c r="AN357" i="5"/>
  <c r="AM357" i="5"/>
  <c r="AK357" i="5"/>
  <c r="AJ357" i="5"/>
  <c r="AI357" i="5"/>
  <c r="AH357" i="5"/>
  <c r="AG357" i="5"/>
  <c r="AF357" i="5"/>
  <c r="AE357" i="5"/>
  <c r="AC357" i="5"/>
  <c r="AB357" i="5"/>
  <c r="AA357" i="5"/>
  <c r="Z357" i="5"/>
  <c r="Y357" i="5"/>
  <c r="X357" i="5"/>
  <c r="W357" i="5"/>
  <c r="U357" i="5"/>
  <c r="T357" i="5"/>
  <c r="S357" i="5"/>
  <c r="R357" i="5"/>
  <c r="Q357" i="5"/>
  <c r="P357" i="5"/>
  <c r="O357" i="5"/>
  <c r="M357" i="5"/>
  <c r="L357" i="5"/>
  <c r="K357" i="5"/>
  <c r="J357" i="5"/>
  <c r="I357" i="5"/>
  <c r="H357" i="5"/>
  <c r="F357" i="5"/>
  <c r="E357" i="5"/>
  <c r="D357" i="5"/>
  <c r="C357" i="5"/>
  <c r="B357" i="5"/>
  <c r="A357" i="5"/>
  <c r="DZ356" i="5"/>
  <c r="DY356" i="5"/>
  <c r="DX356" i="5"/>
  <c r="DW356" i="5"/>
  <c r="DV356" i="5"/>
  <c r="DU356" i="5"/>
  <c r="DS356" i="5"/>
  <c r="EB356" i="5" s="1"/>
  <c r="DR356" i="5"/>
  <c r="DQ356" i="5"/>
  <c r="DP356" i="5"/>
  <c r="DO356" i="5"/>
  <c r="DN356" i="5"/>
  <c r="DM356" i="5"/>
  <c r="DK356" i="5"/>
  <c r="DJ356" i="5"/>
  <c r="DI356" i="5"/>
  <c r="DH356" i="5"/>
  <c r="DG356" i="5"/>
  <c r="DF356" i="5"/>
  <c r="DD356" i="5"/>
  <c r="DC356" i="5"/>
  <c r="DB356" i="5"/>
  <c r="DA356" i="5"/>
  <c r="CZ356" i="5"/>
  <c r="CY356" i="5"/>
  <c r="CX356" i="5"/>
  <c r="CV356" i="5"/>
  <c r="CU356" i="5"/>
  <c r="CT356" i="5"/>
  <c r="CS356" i="5"/>
  <c r="CR356" i="5"/>
  <c r="CQ356" i="5"/>
  <c r="CP356" i="5"/>
  <c r="CN356" i="5"/>
  <c r="CM356" i="5"/>
  <c r="CL356" i="5"/>
  <c r="CK356" i="5"/>
  <c r="CJ356" i="5"/>
  <c r="CI356" i="5"/>
  <c r="CG356" i="5"/>
  <c r="CF356" i="5"/>
  <c r="CE356" i="5"/>
  <c r="CD356" i="5"/>
  <c r="CC356" i="5"/>
  <c r="CB356" i="5"/>
  <c r="CA356" i="5"/>
  <c r="BY356" i="5"/>
  <c r="BX356" i="5"/>
  <c r="BW356" i="5"/>
  <c r="BV356" i="5"/>
  <c r="BU356" i="5"/>
  <c r="BT356" i="5"/>
  <c r="BS356" i="5"/>
  <c r="BQ356" i="5"/>
  <c r="BP356" i="5"/>
  <c r="BO356" i="5"/>
  <c r="BN356" i="5"/>
  <c r="BM356" i="5"/>
  <c r="BL356" i="5"/>
  <c r="BK356" i="5"/>
  <c r="BI356" i="5"/>
  <c r="BH356" i="5"/>
  <c r="BG356" i="5"/>
  <c r="BF356" i="5"/>
  <c r="BE356" i="5"/>
  <c r="BD356" i="5"/>
  <c r="BC356" i="5"/>
  <c r="BA356" i="5"/>
  <c r="AZ356" i="5"/>
  <c r="AY356" i="5"/>
  <c r="AX356" i="5"/>
  <c r="AW356" i="5"/>
  <c r="AV356" i="5"/>
  <c r="AU356" i="5"/>
  <c r="AS356" i="5"/>
  <c r="AR356" i="5"/>
  <c r="AQ356" i="5"/>
  <c r="AP356" i="5"/>
  <c r="AO356" i="5"/>
  <c r="AN356" i="5"/>
  <c r="AM356" i="5"/>
  <c r="AK356" i="5"/>
  <c r="AJ356" i="5"/>
  <c r="AI356" i="5"/>
  <c r="AH356" i="5"/>
  <c r="AG356" i="5"/>
  <c r="AF356" i="5"/>
  <c r="AE356" i="5"/>
  <c r="AC356" i="5"/>
  <c r="AB356" i="5"/>
  <c r="AA356" i="5"/>
  <c r="Z356" i="5"/>
  <c r="Y356" i="5"/>
  <c r="X356" i="5"/>
  <c r="W356" i="5"/>
  <c r="U356" i="5"/>
  <c r="T356" i="5"/>
  <c r="S356" i="5"/>
  <c r="R356" i="5"/>
  <c r="Q356" i="5"/>
  <c r="P356" i="5"/>
  <c r="O356" i="5"/>
  <c r="M356" i="5"/>
  <c r="L356" i="5"/>
  <c r="K356" i="5"/>
  <c r="J356" i="5"/>
  <c r="I356" i="5"/>
  <c r="H356" i="5"/>
  <c r="F356" i="5"/>
  <c r="E356" i="5"/>
  <c r="D356" i="5"/>
  <c r="C356" i="5"/>
  <c r="B356" i="5"/>
  <c r="A356" i="5"/>
  <c r="DZ355" i="5"/>
  <c r="DY355" i="5"/>
  <c r="DX355" i="5"/>
  <c r="DW355" i="5"/>
  <c r="DV355" i="5"/>
  <c r="DU355" i="5"/>
  <c r="DS355" i="5"/>
  <c r="EB355" i="5" s="1"/>
  <c r="DR355" i="5"/>
  <c r="DQ355" i="5"/>
  <c r="DP355" i="5"/>
  <c r="EA355" i="5" s="1"/>
  <c r="DO355" i="5"/>
  <c r="DN355" i="5"/>
  <c r="DM355" i="5"/>
  <c r="DK355" i="5"/>
  <c r="DJ355" i="5"/>
  <c r="DI355" i="5"/>
  <c r="DH355" i="5"/>
  <c r="DG355" i="5"/>
  <c r="DF355" i="5"/>
  <c r="DD355" i="5"/>
  <c r="DC355" i="5"/>
  <c r="DB355" i="5"/>
  <c r="DA355" i="5"/>
  <c r="CZ355" i="5"/>
  <c r="CY355" i="5"/>
  <c r="CX355" i="5"/>
  <c r="CV355" i="5"/>
  <c r="CU355" i="5"/>
  <c r="CT355" i="5"/>
  <c r="CS355" i="5"/>
  <c r="CR355" i="5"/>
  <c r="CQ355" i="5"/>
  <c r="CP355" i="5"/>
  <c r="CN355" i="5"/>
  <c r="CM355" i="5"/>
  <c r="CL355" i="5"/>
  <c r="CK355" i="5"/>
  <c r="CJ355" i="5"/>
  <c r="CI355" i="5"/>
  <c r="CG355" i="5"/>
  <c r="CF355" i="5"/>
  <c r="CE355" i="5"/>
  <c r="CD355" i="5"/>
  <c r="CC355" i="5"/>
  <c r="CB355" i="5"/>
  <c r="CA355" i="5"/>
  <c r="BY355" i="5"/>
  <c r="BX355" i="5"/>
  <c r="BW355" i="5"/>
  <c r="BV355" i="5"/>
  <c r="BU355" i="5"/>
  <c r="BT355" i="5"/>
  <c r="BS355" i="5"/>
  <c r="BQ355" i="5"/>
  <c r="BP355" i="5"/>
  <c r="BO355" i="5"/>
  <c r="BN355" i="5"/>
  <c r="BM355" i="5"/>
  <c r="BL355" i="5"/>
  <c r="BK355" i="5"/>
  <c r="BI355" i="5"/>
  <c r="BH355" i="5"/>
  <c r="BG355" i="5"/>
  <c r="BF355" i="5"/>
  <c r="BE355" i="5"/>
  <c r="BD355" i="5"/>
  <c r="BC355" i="5"/>
  <c r="BA355" i="5"/>
  <c r="AZ355" i="5"/>
  <c r="AY355" i="5"/>
  <c r="AX355" i="5"/>
  <c r="AW355" i="5"/>
  <c r="AV355" i="5"/>
  <c r="AU355" i="5"/>
  <c r="AS355" i="5"/>
  <c r="AR355" i="5"/>
  <c r="AQ355" i="5"/>
  <c r="AP355" i="5"/>
  <c r="AO355" i="5"/>
  <c r="AN355" i="5"/>
  <c r="AM355" i="5"/>
  <c r="AK355" i="5"/>
  <c r="AJ355" i="5"/>
  <c r="AI355" i="5"/>
  <c r="AH355" i="5"/>
  <c r="AG355" i="5"/>
  <c r="AF355" i="5"/>
  <c r="AE355" i="5"/>
  <c r="AC355" i="5"/>
  <c r="AB355" i="5"/>
  <c r="AA355" i="5"/>
  <c r="Z355" i="5"/>
  <c r="Y355" i="5"/>
  <c r="X355" i="5"/>
  <c r="W355" i="5"/>
  <c r="U355" i="5"/>
  <c r="T355" i="5"/>
  <c r="S355" i="5"/>
  <c r="R355" i="5"/>
  <c r="Q355" i="5"/>
  <c r="P355" i="5"/>
  <c r="O355" i="5"/>
  <c r="M355" i="5"/>
  <c r="L355" i="5"/>
  <c r="K355" i="5"/>
  <c r="J355" i="5"/>
  <c r="I355" i="5"/>
  <c r="H355" i="5"/>
  <c r="F355" i="5"/>
  <c r="E355" i="5"/>
  <c r="D355" i="5"/>
  <c r="C355" i="5"/>
  <c r="B355" i="5"/>
  <c r="A355" i="5"/>
  <c r="DZ354" i="5"/>
  <c r="DY354" i="5"/>
  <c r="DX354" i="5"/>
  <c r="DW354" i="5"/>
  <c r="DV354" i="5"/>
  <c r="DU354" i="5"/>
  <c r="DS354" i="5"/>
  <c r="EB354" i="5" s="1"/>
  <c r="DR354" i="5"/>
  <c r="DQ354" i="5"/>
  <c r="DP354" i="5"/>
  <c r="DO354" i="5"/>
  <c r="DN354" i="5"/>
  <c r="DM354" i="5"/>
  <c r="DK354" i="5"/>
  <c r="DJ354" i="5"/>
  <c r="DI354" i="5"/>
  <c r="DH354" i="5"/>
  <c r="DG354" i="5"/>
  <c r="DF354" i="5"/>
  <c r="DD354" i="5"/>
  <c r="DC354" i="5"/>
  <c r="DB354" i="5"/>
  <c r="DA354" i="5"/>
  <c r="CZ354" i="5"/>
  <c r="CY354" i="5"/>
  <c r="CX354" i="5"/>
  <c r="CV354" i="5"/>
  <c r="CU354" i="5"/>
  <c r="CT354" i="5"/>
  <c r="CS354" i="5"/>
  <c r="CR354" i="5"/>
  <c r="CQ354" i="5"/>
  <c r="CP354" i="5"/>
  <c r="CN354" i="5"/>
  <c r="CM354" i="5"/>
  <c r="CL354" i="5"/>
  <c r="CK354" i="5"/>
  <c r="CJ354" i="5"/>
  <c r="CI354" i="5"/>
  <c r="CG354" i="5"/>
  <c r="CF354" i="5"/>
  <c r="CE354" i="5"/>
  <c r="CD354" i="5"/>
  <c r="CC354" i="5"/>
  <c r="CB354" i="5"/>
  <c r="CA354" i="5"/>
  <c r="BY354" i="5"/>
  <c r="BX354" i="5"/>
  <c r="BW354" i="5"/>
  <c r="BV354" i="5"/>
  <c r="BU354" i="5"/>
  <c r="BT354" i="5"/>
  <c r="BS354" i="5"/>
  <c r="BQ354" i="5"/>
  <c r="BP354" i="5"/>
  <c r="BO354" i="5"/>
  <c r="BN354" i="5"/>
  <c r="BM354" i="5"/>
  <c r="BL354" i="5"/>
  <c r="BK354" i="5"/>
  <c r="BI354" i="5"/>
  <c r="BH354" i="5"/>
  <c r="BG354" i="5"/>
  <c r="BF354" i="5"/>
  <c r="BE354" i="5"/>
  <c r="BD354" i="5"/>
  <c r="BC354" i="5"/>
  <c r="BA354" i="5"/>
  <c r="AZ354" i="5"/>
  <c r="AY354" i="5"/>
  <c r="AX354" i="5"/>
  <c r="AW354" i="5"/>
  <c r="AV354" i="5"/>
  <c r="AU354" i="5"/>
  <c r="AS354" i="5"/>
  <c r="AR354" i="5"/>
  <c r="AQ354" i="5"/>
  <c r="AP354" i="5"/>
  <c r="AO354" i="5"/>
  <c r="AN354" i="5"/>
  <c r="AM354" i="5"/>
  <c r="AK354" i="5"/>
  <c r="AJ354" i="5"/>
  <c r="AI354" i="5"/>
  <c r="AH354" i="5"/>
  <c r="AG354" i="5"/>
  <c r="AF354" i="5"/>
  <c r="AE354" i="5"/>
  <c r="AC354" i="5"/>
  <c r="AB354" i="5"/>
  <c r="AA354" i="5"/>
  <c r="Z354" i="5"/>
  <c r="Y354" i="5"/>
  <c r="X354" i="5"/>
  <c r="W354" i="5"/>
  <c r="U354" i="5"/>
  <c r="T354" i="5"/>
  <c r="S354" i="5"/>
  <c r="R354" i="5"/>
  <c r="Q354" i="5"/>
  <c r="P354" i="5"/>
  <c r="O354" i="5"/>
  <c r="M354" i="5"/>
  <c r="L354" i="5"/>
  <c r="K354" i="5"/>
  <c r="J354" i="5"/>
  <c r="I354" i="5"/>
  <c r="H354" i="5"/>
  <c r="F354" i="5"/>
  <c r="E354" i="5"/>
  <c r="D354" i="5"/>
  <c r="C354" i="5"/>
  <c r="B354" i="5"/>
  <c r="A354" i="5"/>
  <c r="DZ353" i="5"/>
  <c r="DY353" i="5"/>
  <c r="DX353" i="5"/>
  <c r="DW353" i="5"/>
  <c r="DV353" i="5"/>
  <c r="DU353" i="5"/>
  <c r="DS353" i="5"/>
  <c r="EB353" i="5" s="1"/>
  <c r="DR353" i="5"/>
  <c r="DQ353" i="5"/>
  <c r="DP353" i="5"/>
  <c r="EA353" i="5" s="1"/>
  <c r="DO353" i="5"/>
  <c r="DN353" i="5"/>
  <c r="DM353" i="5"/>
  <c r="DK353" i="5"/>
  <c r="DJ353" i="5"/>
  <c r="DI353" i="5"/>
  <c r="DH353" i="5"/>
  <c r="DG353" i="5"/>
  <c r="DF353" i="5"/>
  <c r="DD353" i="5"/>
  <c r="DC353" i="5"/>
  <c r="DB353" i="5"/>
  <c r="DA353" i="5"/>
  <c r="CZ353" i="5"/>
  <c r="CY353" i="5"/>
  <c r="CX353" i="5"/>
  <c r="CV353" i="5"/>
  <c r="CU353" i="5"/>
  <c r="CT353" i="5"/>
  <c r="CS353" i="5"/>
  <c r="CR353" i="5"/>
  <c r="CQ353" i="5"/>
  <c r="CP353" i="5"/>
  <c r="CN353" i="5"/>
  <c r="CM353" i="5"/>
  <c r="CL353" i="5"/>
  <c r="CK353" i="5"/>
  <c r="CJ353" i="5"/>
  <c r="CI353" i="5"/>
  <c r="CG353" i="5"/>
  <c r="CF353" i="5"/>
  <c r="CE353" i="5"/>
  <c r="CD353" i="5"/>
  <c r="CC353" i="5"/>
  <c r="CB353" i="5"/>
  <c r="CA353" i="5"/>
  <c r="BY353" i="5"/>
  <c r="BX353" i="5"/>
  <c r="BW353" i="5"/>
  <c r="BV353" i="5"/>
  <c r="BU353" i="5"/>
  <c r="BT353" i="5"/>
  <c r="BS353" i="5"/>
  <c r="BQ353" i="5"/>
  <c r="BP353" i="5"/>
  <c r="BO353" i="5"/>
  <c r="BN353" i="5"/>
  <c r="BM353" i="5"/>
  <c r="BL353" i="5"/>
  <c r="BK353" i="5"/>
  <c r="BI353" i="5"/>
  <c r="BH353" i="5"/>
  <c r="BG353" i="5"/>
  <c r="BF353" i="5"/>
  <c r="BE353" i="5"/>
  <c r="BD353" i="5"/>
  <c r="BC353" i="5"/>
  <c r="BA353" i="5"/>
  <c r="AZ353" i="5"/>
  <c r="AY353" i="5"/>
  <c r="AX353" i="5"/>
  <c r="AW353" i="5"/>
  <c r="AV353" i="5"/>
  <c r="AU353" i="5"/>
  <c r="AS353" i="5"/>
  <c r="AR353" i="5"/>
  <c r="AQ353" i="5"/>
  <c r="AP353" i="5"/>
  <c r="AO353" i="5"/>
  <c r="AN353" i="5"/>
  <c r="AM353" i="5"/>
  <c r="AK353" i="5"/>
  <c r="AJ353" i="5"/>
  <c r="AI353" i="5"/>
  <c r="AH353" i="5"/>
  <c r="AG353" i="5"/>
  <c r="AF353" i="5"/>
  <c r="AE353" i="5"/>
  <c r="AC353" i="5"/>
  <c r="AB353" i="5"/>
  <c r="AA353" i="5"/>
  <c r="Z353" i="5"/>
  <c r="Y353" i="5"/>
  <c r="X353" i="5"/>
  <c r="W353" i="5"/>
  <c r="U353" i="5"/>
  <c r="T353" i="5"/>
  <c r="S353" i="5"/>
  <c r="R353" i="5"/>
  <c r="Q353" i="5"/>
  <c r="P353" i="5"/>
  <c r="O353" i="5"/>
  <c r="M353" i="5"/>
  <c r="L353" i="5"/>
  <c r="K353" i="5"/>
  <c r="J353" i="5"/>
  <c r="I353" i="5"/>
  <c r="H353" i="5"/>
  <c r="F353" i="5"/>
  <c r="E353" i="5"/>
  <c r="D353" i="5"/>
  <c r="C353" i="5"/>
  <c r="B353" i="5"/>
  <c r="A353" i="5"/>
  <c r="DZ352" i="5"/>
  <c r="DY352" i="5"/>
  <c r="DX352" i="5"/>
  <c r="DW352" i="5"/>
  <c r="DV352" i="5"/>
  <c r="DU352" i="5"/>
  <c r="DS352" i="5"/>
  <c r="EB352" i="5" s="1"/>
  <c r="DR352" i="5"/>
  <c r="DQ352" i="5"/>
  <c r="DP352" i="5"/>
  <c r="DO352" i="5"/>
  <c r="DN352" i="5"/>
  <c r="DM352" i="5"/>
  <c r="DK352" i="5"/>
  <c r="DJ352" i="5"/>
  <c r="DI352" i="5"/>
  <c r="DH352" i="5"/>
  <c r="DG352" i="5"/>
  <c r="DF352" i="5"/>
  <c r="DD352" i="5"/>
  <c r="DC352" i="5"/>
  <c r="DB352" i="5"/>
  <c r="DA352" i="5"/>
  <c r="CZ352" i="5"/>
  <c r="CY352" i="5"/>
  <c r="CX352" i="5"/>
  <c r="CV352" i="5"/>
  <c r="CU352" i="5"/>
  <c r="CT352" i="5"/>
  <c r="CS352" i="5"/>
  <c r="CR352" i="5"/>
  <c r="CQ352" i="5"/>
  <c r="CP352" i="5"/>
  <c r="CN352" i="5"/>
  <c r="CM352" i="5"/>
  <c r="CL352" i="5"/>
  <c r="CK352" i="5"/>
  <c r="CJ352" i="5"/>
  <c r="CI352" i="5"/>
  <c r="CG352" i="5"/>
  <c r="CF352" i="5"/>
  <c r="CE352" i="5"/>
  <c r="CD352" i="5"/>
  <c r="CC352" i="5"/>
  <c r="CB352" i="5"/>
  <c r="CA352" i="5"/>
  <c r="BY352" i="5"/>
  <c r="BX352" i="5"/>
  <c r="BW352" i="5"/>
  <c r="BV352" i="5"/>
  <c r="BU352" i="5"/>
  <c r="BT352" i="5"/>
  <c r="BS352" i="5"/>
  <c r="BQ352" i="5"/>
  <c r="BP352" i="5"/>
  <c r="BO352" i="5"/>
  <c r="BN352" i="5"/>
  <c r="BM352" i="5"/>
  <c r="BL352" i="5"/>
  <c r="BK352" i="5"/>
  <c r="BI352" i="5"/>
  <c r="BH352" i="5"/>
  <c r="BG352" i="5"/>
  <c r="BF352" i="5"/>
  <c r="BE352" i="5"/>
  <c r="BD352" i="5"/>
  <c r="BC352" i="5"/>
  <c r="BA352" i="5"/>
  <c r="AZ352" i="5"/>
  <c r="AY352" i="5"/>
  <c r="AX352" i="5"/>
  <c r="AW352" i="5"/>
  <c r="AV352" i="5"/>
  <c r="AU352" i="5"/>
  <c r="AS352" i="5"/>
  <c r="AR352" i="5"/>
  <c r="AQ352" i="5"/>
  <c r="AP352" i="5"/>
  <c r="AO352" i="5"/>
  <c r="AN352" i="5"/>
  <c r="AM352" i="5"/>
  <c r="AK352" i="5"/>
  <c r="AJ352" i="5"/>
  <c r="AI352" i="5"/>
  <c r="AH352" i="5"/>
  <c r="AG352" i="5"/>
  <c r="AF352" i="5"/>
  <c r="AE352" i="5"/>
  <c r="AC352" i="5"/>
  <c r="AB352" i="5"/>
  <c r="AA352" i="5"/>
  <c r="Z352" i="5"/>
  <c r="Y352" i="5"/>
  <c r="X352" i="5"/>
  <c r="W352" i="5"/>
  <c r="U352" i="5"/>
  <c r="T352" i="5"/>
  <c r="S352" i="5"/>
  <c r="R352" i="5"/>
  <c r="Q352" i="5"/>
  <c r="P352" i="5"/>
  <c r="O352" i="5"/>
  <c r="M352" i="5"/>
  <c r="L352" i="5"/>
  <c r="K352" i="5"/>
  <c r="J352" i="5"/>
  <c r="I352" i="5"/>
  <c r="H352" i="5"/>
  <c r="F352" i="5"/>
  <c r="E352" i="5"/>
  <c r="D352" i="5"/>
  <c r="C352" i="5"/>
  <c r="B352" i="5"/>
  <c r="A352" i="5"/>
  <c r="DZ351" i="5"/>
  <c r="DY351" i="5"/>
  <c r="DX351" i="5"/>
  <c r="DW351" i="5"/>
  <c r="DV351" i="5"/>
  <c r="DU351" i="5"/>
  <c r="DS351" i="5"/>
  <c r="EB351" i="5" s="1"/>
  <c r="DR351" i="5"/>
  <c r="DQ351" i="5"/>
  <c r="DP351" i="5"/>
  <c r="DO351" i="5"/>
  <c r="DN351" i="5"/>
  <c r="DM351" i="5"/>
  <c r="DK351" i="5"/>
  <c r="DJ351" i="5"/>
  <c r="DI351" i="5"/>
  <c r="DH351" i="5"/>
  <c r="DG351" i="5"/>
  <c r="DF351" i="5"/>
  <c r="DD351" i="5"/>
  <c r="DC351" i="5"/>
  <c r="DB351" i="5"/>
  <c r="DA351" i="5"/>
  <c r="CZ351" i="5"/>
  <c r="CY351" i="5"/>
  <c r="CX351" i="5"/>
  <c r="CV351" i="5"/>
  <c r="CU351" i="5"/>
  <c r="CT351" i="5"/>
  <c r="CS351" i="5"/>
  <c r="CR351" i="5"/>
  <c r="CQ351" i="5"/>
  <c r="CP351" i="5"/>
  <c r="CN351" i="5"/>
  <c r="CM351" i="5"/>
  <c r="CL351" i="5"/>
  <c r="CK351" i="5"/>
  <c r="CJ351" i="5"/>
  <c r="CI351" i="5"/>
  <c r="CG351" i="5"/>
  <c r="CF351" i="5"/>
  <c r="CE351" i="5"/>
  <c r="CD351" i="5"/>
  <c r="CC351" i="5"/>
  <c r="CB351" i="5"/>
  <c r="CA351" i="5"/>
  <c r="BY351" i="5"/>
  <c r="BX351" i="5"/>
  <c r="BW351" i="5"/>
  <c r="BV351" i="5"/>
  <c r="BU351" i="5"/>
  <c r="BT351" i="5"/>
  <c r="BS351" i="5"/>
  <c r="BQ351" i="5"/>
  <c r="BP351" i="5"/>
  <c r="BO351" i="5"/>
  <c r="BN351" i="5"/>
  <c r="BM351" i="5"/>
  <c r="BL351" i="5"/>
  <c r="BK351" i="5"/>
  <c r="BI351" i="5"/>
  <c r="BH351" i="5"/>
  <c r="BG351" i="5"/>
  <c r="BF351" i="5"/>
  <c r="BE351" i="5"/>
  <c r="BD351" i="5"/>
  <c r="BC351" i="5"/>
  <c r="BA351" i="5"/>
  <c r="AZ351" i="5"/>
  <c r="AY351" i="5"/>
  <c r="AX351" i="5"/>
  <c r="AW351" i="5"/>
  <c r="AV351" i="5"/>
  <c r="AU351" i="5"/>
  <c r="AS351" i="5"/>
  <c r="AR351" i="5"/>
  <c r="AQ351" i="5"/>
  <c r="AP351" i="5"/>
  <c r="AO351" i="5"/>
  <c r="AN351" i="5"/>
  <c r="AM351" i="5"/>
  <c r="AK351" i="5"/>
  <c r="AJ351" i="5"/>
  <c r="AI351" i="5"/>
  <c r="AH351" i="5"/>
  <c r="AG351" i="5"/>
  <c r="AF351" i="5"/>
  <c r="AE351" i="5"/>
  <c r="AC351" i="5"/>
  <c r="AB351" i="5"/>
  <c r="AA351" i="5"/>
  <c r="Z351" i="5"/>
  <c r="Y351" i="5"/>
  <c r="X351" i="5"/>
  <c r="W351" i="5"/>
  <c r="U351" i="5"/>
  <c r="T351" i="5"/>
  <c r="S351" i="5"/>
  <c r="R351" i="5"/>
  <c r="Q351" i="5"/>
  <c r="P351" i="5"/>
  <c r="O351" i="5"/>
  <c r="M351" i="5"/>
  <c r="L351" i="5"/>
  <c r="K351" i="5"/>
  <c r="J351" i="5"/>
  <c r="I351" i="5"/>
  <c r="H351" i="5"/>
  <c r="F351" i="5"/>
  <c r="E351" i="5"/>
  <c r="D351" i="5"/>
  <c r="C351" i="5"/>
  <c r="B351" i="5"/>
  <c r="A351" i="5"/>
  <c r="DZ350" i="5"/>
  <c r="DY350" i="5"/>
  <c r="DX350" i="5"/>
  <c r="DW350" i="5"/>
  <c r="DV350" i="5"/>
  <c r="DU350" i="5"/>
  <c r="DS350" i="5"/>
  <c r="EB350" i="5" s="1"/>
  <c r="DR350" i="5"/>
  <c r="DQ350" i="5"/>
  <c r="DP350" i="5"/>
  <c r="DO350" i="5"/>
  <c r="DN350" i="5"/>
  <c r="DM350" i="5"/>
  <c r="DK350" i="5"/>
  <c r="DJ350" i="5"/>
  <c r="DI350" i="5"/>
  <c r="DH350" i="5"/>
  <c r="DG350" i="5"/>
  <c r="DF350" i="5"/>
  <c r="DD350" i="5"/>
  <c r="DC350" i="5"/>
  <c r="DB350" i="5"/>
  <c r="DA350" i="5"/>
  <c r="CZ350" i="5"/>
  <c r="CY350" i="5"/>
  <c r="CX350" i="5"/>
  <c r="CV350" i="5"/>
  <c r="CU350" i="5"/>
  <c r="CT350" i="5"/>
  <c r="CS350" i="5"/>
  <c r="CR350" i="5"/>
  <c r="CQ350" i="5"/>
  <c r="CP350" i="5"/>
  <c r="CN350" i="5"/>
  <c r="CM350" i="5"/>
  <c r="CL350" i="5"/>
  <c r="CK350" i="5"/>
  <c r="CJ350" i="5"/>
  <c r="CI350" i="5"/>
  <c r="CG350" i="5"/>
  <c r="CF350" i="5"/>
  <c r="CE350" i="5"/>
  <c r="CD350" i="5"/>
  <c r="CC350" i="5"/>
  <c r="CB350" i="5"/>
  <c r="CA350" i="5"/>
  <c r="BY350" i="5"/>
  <c r="BX350" i="5"/>
  <c r="BW350" i="5"/>
  <c r="BV350" i="5"/>
  <c r="BU350" i="5"/>
  <c r="BT350" i="5"/>
  <c r="BS350" i="5"/>
  <c r="BQ350" i="5"/>
  <c r="BP350" i="5"/>
  <c r="BO350" i="5"/>
  <c r="BN350" i="5"/>
  <c r="BM350" i="5"/>
  <c r="BL350" i="5"/>
  <c r="BK350" i="5"/>
  <c r="BI350" i="5"/>
  <c r="BH350" i="5"/>
  <c r="BG350" i="5"/>
  <c r="BF350" i="5"/>
  <c r="BE350" i="5"/>
  <c r="BD350" i="5"/>
  <c r="BC350" i="5"/>
  <c r="BA350" i="5"/>
  <c r="AZ350" i="5"/>
  <c r="AY350" i="5"/>
  <c r="AX350" i="5"/>
  <c r="AW350" i="5"/>
  <c r="AV350" i="5"/>
  <c r="AU350" i="5"/>
  <c r="AS350" i="5"/>
  <c r="AR350" i="5"/>
  <c r="AQ350" i="5"/>
  <c r="AP350" i="5"/>
  <c r="AO350" i="5"/>
  <c r="AN350" i="5"/>
  <c r="AM350" i="5"/>
  <c r="AK350" i="5"/>
  <c r="AJ350" i="5"/>
  <c r="AI350" i="5"/>
  <c r="AH350" i="5"/>
  <c r="AG350" i="5"/>
  <c r="AF350" i="5"/>
  <c r="AE350" i="5"/>
  <c r="AC350" i="5"/>
  <c r="AB350" i="5"/>
  <c r="AA350" i="5"/>
  <c r="Z350" i="5"/>
  <c r="Y350" i="5"/>
  <c r="X350" i="5"/>
  <c r="W350" i="5"/>
  <c r="U350" i="5"/>
  <c r="T350" i="5"/>
  <c r="S350" i="5"/>
  <c r="R350" i="5"/>
  <c r="Q350" i="5"/>
  <c r="P350" i="5"/>
  <c r="O350" i="5"/>
  <c r="M350" i="5"/>
  <c r="L350" i="5"/>
  <c r="K350" i="5"/>
  <c r="J350" i="5"/>
  <c r="I350" i="5"/>
  <c r="H350" i="5"/>
  <c r="F350" i="5"/>
  <c r="E350" i="5"/>
  <c r="D350" i="5"/>
  <c r="C350" i="5"/>
  <c r="B350" i="5"/>
  <c r="A350" i="5"/>
  <c r="DZ349" i="5"/>
  <c r="DY349" i="5"/>
  <c r="DX349" i="5"/>
  <c r="DW349" i="5"/>
  <c r="DV349" i="5"/>
  <c r="DU349" i="5"/>
  <c r="DS349" i="5"/>
  <c r="EB349" i="5" s="1"/>
  <c r="DR349" i="5"/>
  <c r="DQ349" i="5"/>
  <c r="DP349" i="5"/>
  <c r="EA349" i="5" s="1"/>
  <c r="DO349" i="5"/>
  <c r="DN349" i="5"/>
  <c r="DM349" i="5"/>
  <c r="DK349" i="5"/>
  <c r="DJ349" i="5"/>
  <c r="DI349" i="5"/>
  <c r="DH349" i="5"/>
  <c r="DG349" i="5"/>
  <c r="DF349" i="5"/>
  <c r="DD349" i="5"/>
  <c r="DC349" i="5"/>
  <c r="DB349" i="5"/>
  <c r="DA349" i="5"/>
  <c r="CZ349" i="5"/>
  <c r="CY349" i="5"/>
  <c r="CX349" i="5"/>
  <c r="CV349" i="5"/>
  <c r="CU349" i="5"/>
  <c r="CT349" i="5"/>
  <c r="CS349" i="5"/>
  <c r="CR349" i="5"/>
  <c r="CQ349" i="5"/>
  <c r="CP349" i="5"/>
  <c r="CN349" i="5"/>
  <c r="CM349" i="5"/>
  <c r="CL349" i="5"/>
  <c r="CK349" i="5"/>
  <c r="CJ349" i="5"/>
  <c r="CI349" i="5"/>
  <c r="CG349" i="5"/>
  <c r="CF349" i="5"/>
  <c r="CE349" i="5"/>
  <c r="CD349" i="5"/>
  <c r="CC349" i="5"/>
  <c r="CB349" i="5"/>
  <c r="CA349" i="5"/>
  <c r="BY349" i="5"/>
  <c r="BX349" i="5"/>
  <c r="BW349" i="5"/>
  <c r="BV349" i="5"/>
  <c r="BU349" i="5"/>
  <c r="BT349" i="5"/>
  <c r="BS349" i="5"/>
  <c r="BQ349" i="5"/>
  <c r="BP349" i="5"/>
  <c r="BO349" i="5"/>
  <c r="BN349" i="5"/>
  <c r="BM349" i="5"/>
  <c r="BL349" i="5"/>
  <c r="BK349" i="5"/>
  <c r="BI349" i="5"/>
  <c r="BH349" i="5"/>
  <c r="BG349" i="5"/>
  <c r="BF349" i="5"/>
  <c r="BE349" i="5"/>
  <c r="BD349" i="5"/>
  <c r="BC349" i="5"/>
  <c r="BA349" i="5"/>
  <c r="AZ349" i="5"/>
  <c r="AY349" i="5"/>
  <c r="AX349" i="5"/>
  <c r="AW349" i="5"/>
  <c r="AV349" i="5"/>
  <c r="AU349" i="5"/>
  <c r="AS349" i="5"/>
  <c r="AR349" i="5"/>
  <c r="AQ349" i="5"/>
  <c r="AP349" i="5"/>
  <c r="AO349" i="5"/>
  <c r="AN349" i="5"/>
  <c r="AM349" i="5"/>
  <c r="AK349" i="5"/>
  <c r="AJ349" i="5"/>
  <c r="AI349" i="5"/>
  <c r="AH349" i="5"/>
  <c r="AG349" i="5"/>
  <c r="AF349" i="5"/>
  <c r="AE349" i="5"/>
  <c r="AC349" i="5"/>
  <c r="AB349" i="5"/>
  <c r="AA349" i="5"/>
  <c r="Z349" i="5"/>
  <c r="Y349" i="5"/>
  <c r="X349" i="5"/>
  <c r="W349" i="5"/>
  <c r="U349" i="5"/>
  <c r="T349" i="5"/>
  <c r="S349" i="5"/>
  <c r="R349" i="5"/>
  <c r="Q349" i="5"/>
  <c r="P349" i="5"/>
  <c r="O349" i="5"/>
  <c r="M349" i="5"/>
  <c r="L349" i="5"/>
  <c r="K349" i="5"/>
  <c r="J349" i="5"/>
  <c r="I349" i="5"/>
  <c r="H349" i="5"/>
  <c r="F349" i="5"/>
  <c r="E349" i="5"/>
  <c r="D349" i="5"/>
  <c r="C349" i="5"/>
  <c r="B349" i="5"/>
  <c r="A349" i="5"/>
  <c r="DZ348" i="5"/>
  <c r="DY348" i="5"/>
  <c r="DX348" i="5"/>
  <c r="DW348" i="5"/>
  <c r="DV348" i="5"/>
  <c r="DU348" i="5"/>
  <c r="DS348" i="5"/>
  <c r="EB348" i="5" s="1"/>
  <c r="DR348" i="5"/>
  <c r="DQ348" i="5"/>
  <c r="DP348" i="5"/>
  <c r="EA348" i="5" s="1"/>
  <c r="DO348" i="5"/>
  <c r="DN348" i="5"/>
  <c r="DM348" i="5"/>
  <c r="DK348" i="5"/>
  <c r="DJ348" i="5"/>
  <c r="DI348" i="5"/>
  <c r="DH348" i="5"/>
  <c r="DG348" i="5"/>
  <c r="DF348" i="5"/>
  <c r="DD348" i="5"/>
  <c r="DC348" i="5"/>
  <c r="DB348" i="5"/>
  <c r="DA348" i="5"/>
  <c r="CZ348" i="5"/>
  <c r="CY348" i="5"/>
  <c r="CX348" i="5"/>
  <c r="CV348" i="5"/>
  <c r="CU348" i="5"/>
  <c r="CT348" i="5"/>
  <c r="CS348" i="5"/>
  <c r="CR348" i="5"/>
  <c r="CQ348" i="5"/>
  <c r="CP348" i="5"/>
  <c r="CN348" i="5"/>
  <c r="CM348" i="5"/>
  <c r="CL348" i="5"/>
  <c r="CK348" i="5"/>
  <c r="CJ348" i="5"/>
  <c r="CI348" i="5"/>
  <c r="CG348" i="5"/>
  <c r="CF348" i="5"/>
  <c r="CE348" i="5"/>
  <c r="CD348" i="5"/>
  <c r="CC348" i="5"/>
  <c r="CB348" i="5"/>
  <c r="CA348" i="5"/>
  <c r="BY348" i="5"/>
  <c r="BX348" i="5"/>
  <c r="BW348" i="5"/>
  <c r="BV348" i="5"/>
  <c r="BU348" i="5"/>
  <c r="BT348" i="5"/>
  <c r="BS348" i="5"/>
  <c r="BQ348" i="5"/>
  <c r="BP348" i="5"/>
  <c r="BO348" i="5"/>
  <c r="BN348" i="5"/>
  <c r="BM348" i="5"/>
  <c r="BL348" i="5"/>
  <c r="BK348" i="5"/>
  <c r="BI348" i="5"/>
  <c r="BH348" i="5"/>
  <c r="BG348" i="5"/>
  <c r="BF348" i="5"/>
  <c r="BE348" i="5"/>
  <c r="BD348" i="5"/>
  <c r="BC348" i="5"/>
  <c r="BA348" i="5"/>
  <c r="AZ348" i="5"/>
  <c r="AY348" i="5"/>
  <c r="AX348" i="5"/>
  <c r="AW348" i="5"/>
  <c r="AV348" i="5"/>
  <c r="AU348" i="5"/>
  <c r="AS348" i="5"/>
  <c r="AR348" i="5"/>
  <c r="AQ348" i="5"/>
  <c r="AP348" i="5"/>
  <c r="AO348" i="5"/>
  <c r="AN348" i="5"/>
  <c r="AM348" i="5"/>
  <c r="AK348" i="5"/>
  <c r="AJ348" i="5"/>
  <c r="AI348" i="5"/>
  <c r="AH348" i="5"/>
  <c r="AG348" i="5"/>
  <c r="AF348" i="5"/>
  <c r="AE348" i="5"/>
  <c r="AC348" i="5"/>
  <c r="AB348" i="5"/>
  <c r="AA348" i="5"/>
  <c r="Z348" i="5"/>
  <c r="Y348" i="5"/>
  <c r="X348" i="5"/>
  <c r="W348" i="5"/>
  <c r="U348" i="5"/>
  <c r="T348" i="5"/>
  <c r="S348" i="5"/>
  <c r="R348" i="5"/>
  <c r="Q348" i="5"/>
  <c r="P348" i="5"/>
  <c r="O348" i="5"/>
  <c r="M348" i="5"/>
  <c r="L348" i="5"/>
  <c r="K348" i="5"/>
  <c r="J348" i="5"/>
  <c r="I348" i="5"/>
  <c r="H348" i="5"/>
  <c r="F348" i="5"/>
  <c r="E348" i="5"/>
  <c r="D348" i="5"/>
  <c r="C348" i="5"/>
  <c r="B348" i="5"/>
  <c r="A348" i="5"/>
  <c r="DZ347" i="5"/>
  <c r="DY347" i="5"/>
  <c r="DX347" i="5"/>
  <c r="DW347" i="5"/>
  <c r="DV347" i="5"/>
  <c r="DU347" i="5"/>
  <c r="DS347" i="5"/>
  <c r="EB347" i="5" s="1"/>
  <c r="DR347" i="5"/>
  <c r="DQ347" i="5"/>
  <c r="DP347" i="5"/>
  <c r="EA347" i="5" s="1"/>
  <c r="DO347" i="5"/>
  <c r="DN347" i="5"/>
  <c r="DM347" i="5"/>
  <c r="DK347" i="5"/>
  <c r="DJ347" i="5"/>
  <c r="DI347" i="5"/>
  <c r="DH347" i="5"/>
  <c r="DG347" i="5"/>
  <c r="DF347" i="5"/>
  <c r="DD347" i="5"/>
  <c r="DC347" i="5"/>
  <c r="DB347" i="5"/>
  <c r="DA347" i="5"/>
  <c r="CZ347" i="5"/>
  <c r="CY347" i="5"/>
  <c r="CX347" i="5"/>
  <c r="CV347" i="5"/>
  <c r="CU347" i="5"/>
  <c r="CT347" i="5"/>
  <c r="CS347" i="5"/>
  <c r="CR347" i="5"/>
  <c r="CQ347" i="5"/>
  <c r="CP347" i="5"/>
  <c r="CN347" i="5"/>
  <c r="CM347" i="5"/>
  <c r="CL347" i="5"/>
  <c r="CK347" i="5"/>
  <c r="CJ347" i="5"/>
  <c r="CI347" i="5"/>
  <c r="CG347" i="5"/>
  <c r="CF347" i="5"/>
  <c r="CE347" i="5"/>
  <c r="CD347" i="5"/>
  <c r="CC347" i="5"/>
  <c r="CB347" i="5"/>
  <c r="CA347" i="5"/>
  <c r="BY347" i="5"/>
  <c r="BX347" i="5"/>
  <c r="BW347" i="5"/>
  <c r="BV347" i="5"/>
  <c r="BU347" i="5"/>
  <c r="BT347" i="5"/>
  <c r="BS347" i="5"/>
  <c r="BQ347" i="5"/>
  <c r="BP347" i="5"/>
  <c r="BO347" i="5"/>
  <c r="BN347" i="5"/>
  <c r="BM347" i="5"/>
  <c r="BL347" i="5"/>
  <c r="BK347" i="5"/>
  <c r="BI347" i="5"/>
  <c r="BH347" i="5"/>
  <c r="BG347" i="5"/>
  <c r="BF347" i="5"/>
  <c r="BE347" i="5"/>
  <c r="BD347" i="5"/>
  <c r="BC347" i="5"/>
  <c r="BA347" i="5"/>
  <c r="AZ347" i="5"/>
  <c r="AY347" i="5"/>
  <c r="AX347" i="5"/>
  <c r="AW347" i="5"/>
  <c r="AV347" i="5"/>
  <c r="AU347" i="5"/>
  <c r="AS347" i="5"/>
  <c r="AR347" i="5"/>
  <c r="AQ347" i="5"/>
  <c r="AP347" i="5"/>
  <c r="AO347" i="5"/>
  <c r="AN347" i="5"/>
  <c r="AM347" i="5"/>
  <c r="AK347" i="5"/>
  <c r="AJ347" i="5"/>
  <c r="AI347" i="5"/>
  <c r="AH347" i="5"/>
  <c r="AG347" i="5"/>
  <c r="AF347" i="5"/>
  <c r="AE347" i="5"/>
  <c r="AC347" i="5"/>
  <c r="AB347" i="5"/>
  <c r="AA347" i="5"/>
  <c r="Z347" i="5"/>
  <c r="Y347" i="5"/>
  <c r="X347" i="5"/>
  <c r="W347" i="5"/>
  <c r="U347" i="5"/>
  <c r="T347" i="5"/>
  <c r="S347" i="5"/>
  <c r="R347" i="5"/>
  <c r="Q347" i="5"/>
  <c r="P347" i="5"/>
  <c r="O347" i="5"/>
  <c r="M347" i="5"/>
  <c r="L347" i="5"/>
  <c r="K347" i="5"/>
  <c r="J347" i="5"/>
  <c r="I347" i="5"/>
  <c r="H347" i="5"/>
  <c r="F347" i="5"/>
  <c r="E347" i="5"/>
  <c r="D347" i="5"/>
  <c r="C347" i="5"/>
  <c r="B347" i="5"/>
  <c r="A347" i="5"/>
  <c r="DZ346" i="5"/>
  <c r="DY346" i="5"/>
  <c r="DX346" i="5"/>
  <c r="DW346" i="5"/>
  <c r="DV346" i="5"/>
  <c r="DU346" i="5"/>
  <c r="DS346" i="5"/>
  <c r="EB346" i="5" s="1"/>
  <c r="DR346" i="5"/>
  <c r="DQ346" i="5"/>
  <c r="DP346" i="5"/>
  <c r="EA346" i="5" s="1"/>
  <c r="DO346" i="5"/>
  <c r="DN346" i="5"/>
  <c r="DM346" i="5"/>
  <c r="DK346" i="5"/>
  <c r="DJ346" i="5"/>
  <c r="DI346" i="5"/>
  <c r="DH346" i="5"/>
  <c r="DG346" i="5"/>
  <c r="DF346" i="5"/>
  <c r="DD346" i="5"/>
  <c r="DC346" i="5"/>
  <c r="DB346" i="5"/>
  <c r="DA346" i="5"/>
  <c r="CZ346" i="5"/>
  <c r="CY346" i="5"/>
  <c r="CX346" i="5"/>
  <c r="CV346" i="5"/>
  <c r="CU346" i="5"/>
  <c r="CT346" i="5"/>
  <c r="CS346" i="5"/>
  <c r="CR346" i="5"/>
  <c r="CQ346" i="5"/>
  <c r="CP346" i="5"/>
  <c r="CN346" i="5"/>
  <c r="CM346" i="5"/>
  <c r="CL346" i="5"/>
  <c r="CK346" i="5"/>
  <c r="CJ346" i="5"/>
  <c r="CI346" i="5"/>
  <c r="CG346" i="5"/>
  <c r="CF346" i="5"/>
  <c r="CE346" i="5"/>
  <c r="CD346" i="5"/>
  <c r="CC346" i="5"/>
  <c r="CB346" i="5"/>
  <c r="CA346" i="5"/>
  <c r="BY346" i="5"/>
  <c r="BX346" i="5"/>
  <c r="BW346" i="5"/>
  <c r="BV346" i="5"/>
  <c r="BU346" i="5"/>
  <c r="BT346" i="5"/>
  <c r="BS346" i="5"/>
  <c r="BQ346" i="5"/>
  <c r="BP346" i="5"/>
  <c r="BO346" i="5"/>
  <c r="BN346" i="5"/>
  <c r="BM346" i="5"/>
  <c r="BL346" i="5"/>
  <c r="BK346" i="5"/>
  <c r="BI346" i="5"/>
  <c r="BH346" i="5"/>
  <c r="BG346" i="5"/>
  <c r="BF346" i="5"/>
  <c r="BE346" i="5"/>
  <c r="BD346" i="5"/>
  <c r="BC346" i="5"/>
  <c r="BA346" i="5"/>
  <c r="AZ346" i="5"/>
  <c r="AY346" i="5"/>
  <c r="AX346" i="5"/>
  <c r="AW346" i="5"/>
  <c r="AV346" i="5"/>
  <c r="AU346" i="5"/>
  <c r="AS346" i="5"/>
  <c r="AR346" i="5"/>
  <c r="AQ346" i="5"/>
  <c r="AP346" i="5"/>
  <c r="AO346" i="5"/>
  <c r="AN346" i="5"/>
  <c r="AM346" i="5"/>
  <c r="AK346" i="5"/>
  <c r="AJ346" i="5"/>
  <c r="AI346" i="5"/>
  <c r="AH346" i="5"/>
  <c r="AG346" i="5"/>
  <c r="AF346" i="5"/>
  <c r="AE346" i="5"/>
  <c r="AC346" i="5"/>
  <c r="AB346" i="5"/>
  <c r="AA346" i="5"/>
  <c r="Z346" i="5"/>
  <c r="Y346" i="5"/>
  <c r="X346" i="5"/>
  <c r="W346" i="5"/>
  <c r="U346" i="5"/>
  <c r="T346" i="5"/>
  <c r="S346" i="5"/>
  <c r="R346" i="5"/>
  <c r="Q346" i="5"/>
  <c r="P346" i="5"/>
  <c r="O346" i="5"/>
  <c r="M346" i="5"/>
  <c r="L346" i="5"/>
  <c r="K346" i="5"/>
  <c r="J346" i="5"/>
  <c r="I346" i="5"/>
  <c r="H346" i="5"/>
  <c r="F346" i="5"/>
  <c r="E346" i="5"/>
  <c r="D346" i="5"/>
  <c r="C346" i="5"/>
  <c r="B346" i="5"/>
  <c r="A346" i="5"/>
  <c r="DZ345" i="5"/>
  <c r="DY345" i="5"/>
  <c r="DX345" i="5"/>
  <c r="DW345" i="5"/>
  <c r="DV345" i="5"/>
  <c r="DU345" i="5"/>
  <c r="DS345" i="5"/>
  <c r="EB345" i="5" s="1"/>
  <c r="DR345" i="5"/>
  <c r="DQ345" i="5"/>
  <c r="DP345" i="5"/>
  <c r="EA345" i="5" s="1"/>
  <c r="DO345" i="5"/>
  <c r="DN345" i="5"/>
  <c r="DM345" i="5"/>
  <c r="DK345" i="5"/>
  <c r="DJ345" i="5"/>
  <c r="DI345" i="5"/>
  <c r="DH345" i="5"/>
  <c r="DG345" i="5"/>
  <c r="DF345" i="5"/>
  <c r="DD345" i="5"/>
  <c r="DC345" i="5"/>
  <c r="DB345" i="5"/>
  <c r="DA345" i="5"/>
  <c r="CZ345" i="5"/>
  <c r="CY345" i="5"/>
  <c r="CX345" i="5"/>
  <c r="CV345" i="5"/>
  <c r="CU345" i="5"/>
  <c r="CT345" i="5"/>
  <c r="CS345" i="5"/>
  <c r="CR345" i="5"/>
  <c r="CQ345" i="5"/>
  <c r="CP345" i="5"/>
  <c r="CN345" i="5"/>
  <c r="CM345" i="5"/>
  <c r="CL345" i="5"/>
  <c r="CK345" i="5"/>
  <c r="CJ345" i="5"/>
  <c r="CI345" i="5"/>
  <c r="CG345" i="5"/>
  <c r="CF345" i="5"/>
  <c r="CE345" i="5"/>
  <c r="CD345" i="5"/>
  <c r="CC345" i="5"/>
  <c r="CB345" i="5"/>
  <c r="CA345" i="5"/>
  <c r="BY345" i="5"/>
  <c r="BX345" i="5"/>
  <c r="BW345" i="5"/>
  <c r="BV345" i="5"/>
  <c r="BU345" i="5"/>
  <c r="BT345" i="5"/>
  <c r="BS345" i="5"/>
  <c r="BQ345" i="5"/>
  <c r="BP345" i="5"/>
  <c r="BO345" i="5"/>
  <c r="BN345" i="5"/>
  <c r="BM345" i="5"/>
  <c r="BL345" i="5"/>
  <c r="BK345" i="5"/>
  <c r="BI345" i="5"/>
  <c r="BH345" i="5"/>
  <c r="BG345" i="5"/>
  <c r="BF345" i="5"/>
  <c r="BE345" i="5"/>
  <c r="BD345" i="5"/>
  <c r="BC345" i="5"/>
  <c r="BA345" i="5"/>
  <c r="AZ345" i="5"/>
  <c r="AY345" i="5"/>
  <c r="AX345" i="5"/>
  <c r="AW345" i="5"/>
  <c r="AV345" i="5"/>
  <c r="AU345" i="5"/>
  <c r="AS345" i="5"/>
  <c r="AR345" i="5"/>
  <c r="AQ345" i="5"/>
  <c r="AP345" i="5"/>
  <c r="AO345" i="5"/>
  <c r="AN345" i="5"/>
  <c r="AM345" i="5"/>
  <c r="AK345" i="5"/>
  <c r="AJ345" i="5"/>
  <c r="AI345" i="5"/>
  <c r="AH345" i="5"/>
  <c r="AG345" i="5"/>
  <c r="AF345" i="5"/>
  <c r="AE345" i="5"/>
  <c r="AC345" i="5"/>
  <c r="AB345" i="5"/>
  <c r="AA345" i="5"/>
  <c r="Z345" i="5"/>
  <c r="Y345" i="5"/>
  <c r="X345" i="5"/>
  <c r="W345" i="5"/>
  <c r="U345" i="5"/>
  <c r="T345" i="5"/>
  <c r="S345" i="5"/>
  <c r="R345" i="5"/>
  <c r="Q345" i="5"/>
  <c r="P345" i="5"/>
  <c r="O345" i="5"/>
  <c r="M345" i="5"/>
  <c r="L345" i="5"/>
  <c r="K345" i="5"/>
  <c r="J345" i="5"/>
  <c r="I345" i="5"/>
  <c r="H345" i="5"/>
  <c r="F345" i="5"/>
  <c r="E345" i="5"/>
  <c r="D345" i="5"/>
  <c r="C345" i="5"/>
  <c r="B345" i="5"/>
  <c r="A345" i="5"/>
  <c r="DZ344" i="5"/>
  <c r="DY344" i="5"/>
  <c r="DX344" i="5"/>
  <c r="DW344" i="5"/>
  <c r="DV344" i="5"/>
  <c r="DU344" i="5"/>
  <c r="DS344" i="5"/>
  <c r="EB344" i="5" s="1"/>
  <c r="DR344" i="5"/>
  <c r="DQ344" i="5"/>
  <c r="DP344" i="5"/>
  <c r="EA344" i="5" s="1"/>
  <c r="DO344" i="5"/>
  <c r="DN344" i="5"/>
  <c r="DM344" i="5"/>
  <c r="DK344" i="5"/>
  <c r="DJ344" i="5"/>
  <c r="DI344" i="5"/>
  <c r="DH344" i="5"/>
  <c r="DG344" i="5"/>
  <c r="DF344" i="5"/>
  <c r="DD344" i="5"/>
  <c r="DC344" i="5"/>
  <c r="DB344" i="5"/>
  <c r="DA344" i="5"/>
  <c r="CZ344" i="5"/>
  <c r="CY344" i="5"/>
  <c r="CX344" i="5"/>
  <c r="CV344" i="5"/>
  <c r="CU344" i="5"/>
  <c r="CT344" i="5"/>
  <c r="CS344" i="5"/>
  <c r="CR344" i="5"/>
  <c r="CQ344" i="5"/>
  <c r="CP344" i="5"/>
  <c r="CN344" i="5"/>
  <c r="CM344" i="5"/>
  <c r="CL344" i="5"/>
  <c r="CK344" i="5"/>
  <c r="CJ344" i="5"/>
  <c r="CI344" i="5"/>
  <c r="CG344" i="5"/>
  <c r="CF344" i="5"/>
  <c r="CE344" i="5"/>
  <c r="CD344" i="5"/>
  <c r="CC344" i="5"/>
  <c r="CB344" i="5"/>
  <c r="CA344" i="5"/>
  <c r="BY344" i="5"/>
  <c r="BX344" i="5"/>
  <c r="BW344" i="5"/>
  <c r="BV344" i="5"/>
  <c r="BU344" i="5"/>
  <c r="BT344" i="5"/>
  <c r="BS344" i="5"/>
  <c r="BQ344" i="5"/>
  <c r="BP344" i="5"/>
  <c r="BO344" i="5"/>
  <c r="BN344" i="5"/>
  <c r="BM344" i="5"/>
  <c r="BL344" i="5"/>
  <c r="BK344" i="5"/>
  <c r="BI344" i="5"/>
  <c r="BH344" i="5"/>
  <c r="BG344" i="5"/>
  <c r="BF344" i="5"/>
  <c r="BE344" i="5"/>
  <c r="BD344" i="5"/>
  <c r="BC344" i="5"/>
  <c r="BA344" i="5"/>
  <c r="AZ344" i="5"/>
  <c r="AY344" i="5"/>
  <c r="AX344" i="5"/>
  <c r="AW344" i="5"/>
  <c r="AV344" i="5"/>
  <c r="AU344" i="5"/>
  <c r="AS344" i="5"/>
  <c r="AR344" i="5"/>
  <c r="AQ344" i="5"/>
  <c r="AP344" i="5"/>
  <c r="AO344" i="5"/>
  <c r="AN344" i="5"/>
  <c r="AM344" i="5"/>
  <c r="AK344" i="5"/>
  <c r="AJ344" i="5"/>
  <c r="AI344" i="5"/>
  <c r="AH344" i="5"/>
  <c r="AG344" i="5"/>
  <c r="AF344" i="5"/>
  <c r="AE344" i="5"/>
  <c r="AC344" i="5"/>
  <c r="AB344" i="5"/>
  <c r="AA344" i="5"/>
  <c r="Z344" i="5"/>
  <c r="Y344" i="5"/>
  <c r="X344" i="5"/>
  <c r="W344" i="5"/>
  <c r="U344" i="5"/>
  <c r="T344" i="5"/>
  <c r="S344" i="5"/>
  <c r="R344" i="5"/>
  <c r="Q344" i="5"/>
  <c r="P344" i="5"/>
  <c r="O344" i="5"/>
  <c r="M344" i="5"/>
  <c r="L344" i="5"/>
  <c r="K344" i="5"/>
  <c r="J344" i="5"/>
  <c r="I344" i="5"/>
  <c r="H344" i="5"/>
  <c r="F344" i="5"/>
  <c r="E344" i="5"/>
  <c r="D344" i="5"/>
  <c r="C344" i="5"/>
  <c r="B344" i="5"/>
  <c r="A344" i="5"/>
  <c r="DZ343" i="5"/>
  <c r="DY343" i="5"/>
  <c r="DX343" i="5"/>
  <c r="DW343" i="5"/>
  <c r="DV343" i="5"/>
  <c r="DU343" i="5"/>
  <c r="DS343" i="5"/>
  <c r="EB343" i="5" s="1"/>
  <c r="DR343" i="5"/>
  <c r="DQ343" i="5"/>
  <c r="DP343" i="5"/>
  <c r="EA343" i="5" s="1"/>
  <c r="DO343" i="5"/>
  <c r="DN343" i="5"/>
  <c r="DM343" i="5"/>
  <c r="DK343" i="5"/>
  <c r="DJ343" i="5"/>
  <c r="DI343" i="5"/>
  <c r="DH343" i="5"/>
  <c r="DG343" i="5"/>
  <c r="DF343" i="5"/>
  <c r="DD343" i="5"/>
  <c r="DC343" i="5"/>
  <c r="DB343" i="5"/>
  <c r="DA343" i="5"/>
  <c r="CZ343" i="5"/>
  <c r="CY343" i="5"/>
  <c r="CX343" i="5"/>
  <c r="CV343" i="5"/>
  <c r="CU343" i="5"/>
  <c r="CT343" i="5"/>
  <c r="CS343" i="5"/>
  <c r="CR343" i="5"/>
  <c r="CQ343" i="5"/>
  <c r="CP343" i="5"/>
  <c r="CN343" i="5"/>
  <c r="CM343" i="5"/>
  <c r="CL343" i="5"/>
  <c r="CK343" i="5"/>
  <c r="CJ343" i="5"/>
  <c r="CI343" i="5"/>
  <c r="CG343" i="5"/>
  <c r="CF343" i="5"/>
  <c r="CE343" i="5"/>
  <c r="CD343" i="5"/>
  <c r="CC343" i="5"/>
  <c r="CB343" i="5"/>
  <c r="CA343" i="5"/>
  <c r="BY343" i="5"/>
  <c r="BX343" i="5"/>
  <c r="BW343" i="5"/>
  <c r="BV343" i="5"/>
  <c r="BU343" i="5"/>
  <c r="BT343" i="5"/>
  <c r="BS343" i="5"/>
  <c r="BQ343" i="5"/>
  <c r="BP343" i="5"/>
  <c r="BO343" i="5"/>
  <c r="BN343" i="5"/>
  <c r="BM343" i="5"/>
  <c r="BL343" i="5"/>
  <c r="BK343" i="5"/>
  <c r="BI343" i="5"/>
  <c r="BH343" i="5"/>
  <c r="BG343" i="5"/>
  <c r="BF343" i="5"/>
  <c r="BE343" i="5"/>
  <c r="BD343" i="5"/>
  <c r="BC343" i="5"/>
  <c r="BA343" i="5"/>
  <c r="AZ343" i="5"/>
  <c r="AY343" i="5"/>
  <c r="AX343" i="5"/>
  <c r="AW343" i="5"/>
  <c r="AV343" i="5"/>
  <c r="AU343" i="5"/>
  <c r="AS343" i="5"/>
  <c r="AR343" i="5"/>
  <c r="AQ343" i="5"/>
  <c r="AP343" i="5"/>
  <c r="AO343" i="5"/>
  <c r="AN343" i="5"/>
  <c r="AM343" i="5"/>
  <c r="AK343" i="5"/>
  <c r="AJ343" i="5"/>
  <c r="AI343" i="5"/>
  <c r="AH343" i="5"/>
  <c r="AG343" i="5"/>
  <c r="AF343" i="5"/>
  <c r="AE343" i="5"/>
  <c r="AC343" i="5"/>
  <c r="AB343" i="5"/>
  <c r="AA343" i="5"/>
  <c r="Z343" i="5"/>
  <c r="Y343" i="5"/>
  <c r="X343" i="5"/>
  <c r="W343" i="5"/>
  <c r="U343" i="5"/>
  <c r="T343" i="5"/>
  <c r="S343" i="5"/>
  <c r="R343" i="5"/>
  <c r="Q343" i="5"/>
  <c r="P343" i="5"/>
  <c r="O343" i="5"/>
  <c r="M343" i="5"/>
  <c r="L343" i="5"/>
  <c r="K343" i="5"/>
  <c r="J343" i="5"/>
  <c r="I343" i="5"/>
  <c r="H343" i="5"/>
  <c r="F343" i="5"/>
  <c r="E343" i="5"/>
  <c r="D343" i="5"/>
  <c r="C343" i="5"/>
  <c r="B343" i="5"/>
  <c r="A343" i="5"/>
  <c r="DZ342" i="5"/>
  <c r="DY342" i="5"/>
  <c r="DX342" i="5"/>
  <c r="DW342" i="5"/>
  <c r="DV342" i="5"/>
  <c r="DU342" i="5"/>
  <c r="DS342" i="5"/>
  <c r="EB342" i="5" s="1"/>
  <c r="DR342" i="5"/>
  <c r="DQ342" i="5"/>
  <c r="DP342" i="5"/>
  <c r="EA342" i="5" s="1"/>
  <c r="DO342" i="5"/>
  <c r="DN342" i="5"/>
  <c r="DM342" i="5"/>
  <c r="DK342" i="5"/>
  <c r="DJ342" i="5"/>
  <c r="DI342" i="5"/>
  <c r="DH342" i="5"/>
  <c r="DG342" i="5"/>
  <c r="DF342" i="5"/>
  <c r="DD342" i="5"/>
  <c r="DC342" i="5"/>
  <c r="DB342" i="5"/>
  <c r="DA342" i="5"/>
  <c r="CZ342" i="5"/>
  <c r="CY342" i="5"/>
  <c r="CX342" i="5"/>
  <c r="CV342" i="5"/>
  <c r="CU342" i="5"/>
  <c r="CT342" i="5"/>
  <c r="CS342" i="5"/>
  <c r="CR342" i="5"/>
  <c r="CQ342" i="5"/>
  <c r="CP342" i="5"/>
  <c r="CN342" i="5"/>
  <c r="CM342" i="5"/>
  <c r="CL342" i="5"/>
  <c r="CK342" i="5"/>
  <c r="CJ342" i="5"/>
  <c r="CI342" i="5"/>
  <c r="CG342" i="5"/>
  <c r="CF342" i="5"/>
  <c r="CE342" i="5"/>
  <c r="CD342" i="5"/>
  <c r="CC342" i="5"/>
  <c r="CB342" i="5"/>
  <c r="CA342" i="5"/>
  <c r="BY342" i="5"/>
  <c r="BX342" i="5"/>
  <c r="BW342" i="5"/>
  <c r="BV342" i="5"/>
  <c r="BU342" i="5"/>
  <c r="BT342" i="5"/>
  <c r="BS342" i="5"/>
  <c r="BQ342" i="5"/>
  <c r="BP342" i="5"/>
  <c r="BO342" i="5"/>
  <c r="BN342" i="5"/>
  <c r="BM342" i="5"/>
  <c r="BL342" i="5"/>
  <c r="BK342" i="5"/>
  <c r="BI342" i="5"/>
  <c r="BH342" i="5"/>
  <c r="BG342" i="5"/>
  <c r="BF342" i="5"/>
  <c r="BE342" i="5"/>
  <c r="BD342" i="5"/>
  <c r="BC342" i="5"/>
  <c r="BA342" i="5"/>
  <c r="AZ342" i="5"/>
  <c r="AY342" i="5"/>
  <c r="AX342" i="5"/>
  <c r="AW342" i="5"/>
  <c r="AV342" i="5"/>
  <c r="AU342" i="5"/>
  <c r="AS342" i="5"/>
  <c r="AR342" i="5"/>
  <c r="AQ342" i="5"/>
  <c r="AP342" i="5"/>
  <c r="AO342" i="5"/>
  <c r="AN342" i="5"/>
  <c r="AM342" i="5"/>
  <c r="AK342" i="5"/>
  <c r="AJ342" i="5"/>
  <c r="AI342" i="5"/>
  <c r="AH342" i="5"/>
  <c r="AG342" i="5"/>
  <c r="AF342" i="5"/>
  <c r="AE342" i="5"/>
  <c r="AC342" i="5"/>
  <c r="AB342" i="5"/>
  <c r="AA342" i="5"/>
  <c r="Z342" i="5"/>
  <c r="Y342" i="5"/>
  <c r="X342" i="5"/>
  <c r="W342" i="5"/>
  <c r="U342" i="5"/>
  <c r="T342" i="5"/>
  <c r="S342" i="5"/>
  <c r="R342" i="5"/>
  <c r="Q342" i="5"/>
  <c r="P342" i="5"/>
  <c r="O342" i="5"/>
  <c r="M342" i="5"/>
  <c r="L342" i="5"/>
  <c r="K342" i="5"/>
  <c r="J342" i="5"/>
  <c r="I342" i="5"/>
  <c r="H342" i="5"/>
  <c r="F342" i="5"/>
  <c r="E342" i="5"/>
  <c r="D342" i="5"/>
  <c r="C342" i="5"/>
  <c r="B342" i="5"/>
  <c r="A342" i="5"/>
  <c r="DZ341" i="5"/>
  <c r="DY341" i="5"/>
  <c r="DX341" i="5"/>
  <c r="DW341" i="5"/>
  <c r="DV341" i="5"/>
  <c r="DU341" i="5"/>
  <c r="DS341" i="5"/>
  <c r="EB341" i="5" s="1"/>
  <c r="DR341" i="5"/>
  <c r="DQ341" i="5"/>
  <c r="DP341" i="5"/>
  <c r="EA341" i="5" s="1"/>
  <c r="DO341" i="5"/>
  <c r="DN341" i="5"/>
  <c r="DM341" i="5"/>
  <c r="DK341" i="5"/>
  <c r="DJ341" i="5"/>
  <c r="DI341" i="5"/>
  <c r="DH341" i="5"/>
  <c r="DG341" i="5"/>
  <c r="DF341" i="5"/>
  <c r="DD341" i="5"/>
  <c r="DC341" i="5"/>
  <c r="DB341" i="5"/>
  <c r="DA341" i="5"/>
  <c r="CZ341" i="5"/>
  <c r="CY341" i="5"/>
  <c r="CX341" i="5"/>
  <c r="CV341" i="5"/>
  <c r="CU341" i="5"/>
  <c r="CT341" i="5"/>
  <c r="CS341" i="5"/>
  <c r="CR341" i="5"/>
  <c r="CQ341" i="5"/>
  <c r="CP341" i="5"/>
  <c r="CN341" i="5"/>
  <c r="CM341" i="5"/>
  <c r="CL341" i="5"/>
  <c r="CK341" i="5"/>
  <c r="CJ341" i="5"/>
  <c r="CI341" i="5"/>
  <c r="CG341" i="5"/>
  <c r="CF341" i="5"/>
  <c r="CE341" i="5"/>
  <c r="CD341" i="5"/>
  <c r="CC341" i="5"/>
  <c r="CB341" i="5"/>
  <c r="CA341" i="5"/>
  <c r="BY341" i="5"/>
  <c r="BX341" i="5"/>
  <c r="BW341" i="5"/>
  <c r="BV341" i="5"/>
  <c r="BU341" i="5"/>
  <c r="BT341" i="5"/>
  <c r="BS341" i="5"/>
  <c r="BQ341" i="5"/>
  <c r="BP341" i="5"/>
  <c r="BO341" i="5"/>
  <c r="BN341" i="5"/>
  <c r="BM341" i="5"/>
  <c r="BL341" i="5"/>
  <c r="BK341" i="5"/>
  <c r="BI341" i="5"/>
  <c r="BH341" i="5"/>
  <c r="BG341" i="5"/>
  <c r="BF341" i="5"/>
  <c r="BE341" i="5"/>
  <c r="BD341" i="5"/>
  <c r="BC341" i="5"/>
  <c r="BA341" i="5"/>
  <c r="AZ341" i="5"/>
  <c r="AY341" i="5"/>
  <c r="AX341" i="5"/>
  <c r="AW341" i="5"/>
  <c r="AV341" i="5"/>
  <c r="AU341" i="5"/>
  <c r="AS341" i="5"/>
  <c r="AR341" i="5"/>
  <c r="AQ341" i="5"/>
  <c r="AP341" i="5"/>
  <c r="AO341" i="5"/>
  <c r="AN341" i="5"/>
  <c r="AM341" i="5"/>
  <c r="AK341" i="5"/>
  <c r="AJ341" i="5"/>
  <c r="AI341" i="5"/>
  <c r="AH341" i="5"/>
  <c r="AG341" i="5"/>
  <c r="AF341" i="5"/>
  <c r="AE341" i="5"/>
  <c r="AC341" i="5"/>
  <c r="AB341" i="5"/>
  <c r="AA341" i="5"/>
  <c r="Z341" i="5"/>
  <c r="Y341" i="5"/>
  <c r="X341" i="5"/>
  <c r="W341" i="5"/>
  <c r="U341" i="5"/>
  <c r="T341" i="5"/>
  <c r="S341" i="5"/>
  <c r="R341" i="5"/>
  <c r="Q341" i="5"/>
  <c r="P341" i="5"/>
  <c r="O341" i="5"/>
  <c r="M341" i="5"/>
  <c r="L341" i="5"/>
  <c r="K341" i="5"/>
  <c r="J341" i="5"/>
  <c r="I341" i="5"/>
  <c r="H341" i="5"/>
  <c r="F341" i="5"/>
  <c r="E341" i="5"/>
  <c r="D341" i="5"/>
  <c r="C341" i="5"/>
  <c r="B341" i="5"/>
  <c r="A341" i="5"/>
  <c r="DZ340" i="5"/>
  <c r="DY340" i="5"/>
  <c r="DX340" i="5"/>
  <c r="DW340" i="5"/>
  <c r="DV340" i="5"/>
  <c r="DU340" i="5"/>
  <c r="DS340" i="5"/>
  <c r="EB340" i="5" s="1"/>
  <c r="DR340" i="5"/>
  <c r="DQ340" i="5"/>
  <c r="DP340" i="5"/>
  <c r="EA340" i="5" s="1"/>
  <c r="DO340" i="5"/>
  <c r="DN340" i="5"/>
  <c r="DM340" i="5"/>
  <c r="DK340" i="5"/>
  <c r="DJ340" i="5"/>
  <c r="DI340" i="5"/>
  <c r="DH340" i="5"/>
  <c r="DG340" i="5"/>
  <c r="DF340" i="5"/>
  <c r="DD340" i="5"/>
  <c r="DC340" i="5"/>
  <c r="DB340" i="5"/>
  <c r="DA340" i="5"/>
  <c r="CZ340" i="5"/>
  <c r="CY340" i="5"/>
  <c r="CX340" i="5"/>
  <c r="CV340" i="5"/>
  <c r="CU340" i="5"/>
  <c r="CT340" i="5"/>
  <c r="CS340" i="5"/>
  <c r="CR340" i="5"/>
  <c r="CQ340" i="5"/>
  <c r="CP340" i="5"/>
  <c r="CN340" i="5"/>
  <c r="CM340" i="5"/>
  <c r="CL340" i="5"/>
  <c r="CK340" i="5"/>
  <c r="CJ340" i="5"/>
  <c r="CI340" i="5"/>
  <c r="CG340" i="5"/>
  <c r="CF340" i="5"/>
  <c r="CE340" i="5"/>
  <c r="CD340" i="5"/>
  <c r="CC340" i="5"/>
  <c r="CB340" i="5"/>
  <c r="CA340" i="5"/>
  <c r="BY340" i="5"/>
  <c r="BX340" i="5"/>
  <c r="BW340" i="5"/>
  <c r="BV340" i="5"/>
  <c r="BU340" i="5"/>
  <c r="BT340" i="5"/>
  <c r="BS340" i="5"/>
  <c r="BQ340" i="5"/>
  <c r="BP340" i="5"/>
  <c r="BO340" i="5"/>
  <c r="BN340" i="5"/>
  <c r="BM340" i="5"/>
  <c r="BL340" i="5"/>
  <c r="BK340" i="5"/>
  <c r="BI340" i="5"/>
  <c r="BH340" i="5"/>
  <c r="BG340" i="5"/>
  <c r="BF340" i="5"/>
  <c r="BE340" i="5"/>
  <c r="BD340" i="5"/>
  <c r="BC340" i="5"/>
  <c r="BA340" i="5"/>
  <c r="AZ340" i="5"/>
  <c r="AY340" i="5"/>
  <c r="AX340" i="5"/>
  <c r="AW340" i="5"/>
  <c r="AV340" i="5"/>
  <c r="AU340" i="5"/>
  <c r="AS340" i="5"/>
  <c r="AR340" i="5"/>
  <c r="AQ340" i="5"/>
  <c r="AP340" i="5"/>
  <c r="AO340" i="5"/>
  <c r="AN340" i="5"/>
  <c r="AM340" i="5"/>
  <c r="AK340" i="5"/>
  <c r="AJ340" i="5"/>
  <c r="AI340" i="5"/>
  <c r="AH340" i="5"/>
  <c r="AG340" i="5"/>
  <c r="AF340" i="5"/>
  <c r="AE340" i="5"/>
  <c r="AC340" i="5"/>
  <c r="AB340" i="5"/>
  <c r="AA340" i="5"/>
  <c r="Z340" i="5"/>
  <c r="Y340" i="5"/>
  <c r="X340" i="5"/>
  <c r="W340" i="5"/>
  <c r="U340" i="5"/>
  <c r="T340" i="5"/>
  <c r="S340" i="5"/>
  <c r="R340" i="5"/>
  <c r="Q340" i="5"/>
  <c r="P340" i="5"/>
  <c r="O340" i="5"/>
  <c r="M340" i="5"/>
  <c r="L340" i="5"/>
  <c r="K340" i="5"/>
  <c r="J340" i="5"/>
  <c r="I340" i="5"/>
  <c r="H340" i="5"/>
  <c r="F340" i="5"/>
  <c r="E340" i="5"/>
  <c r="D340" i="5"/>
  <c r="C340" i="5"/>
  <c r="B340" i="5"/>
  <c r="A340" i="5"/>
  <c r="DZ339" i="5"/>
  <c r="DY339" i="5"/>
  <c r="DX339" i="5"/>
  <c r="DW339" i="5"/>
  <c r="DV339" i="5"/>
  <c r="DU339" i="5"/>
  <c r="DS339" i="5"/>
  <c r="EB339" i="5" s="1"/>
  <c r="DR339" i="5"/>
  <c r="DQ339" i="5"/>
  <c r="DP339" i="5"/>
  <c r="EA339" i="5" s="1"/>
  <c r="DO339" i="5"/>
  <c r="DN339" i="5"/>
  <c r="DM339" i="5"/>
  <c r="DK339" i="5"/>
  <c r="DJ339" i="5"/>
  <c r="DI339" i="5"/>
  <c r="DH339" i="5"/>
  <c r="DG339" i="5"/>
  <c r="DF339" i="5"/>
  <c r="DD339" i="5"/>
  <c r="DC339" i="5"/>
  <c r="DB339" i="5"/>
  <c r="DA339" i="5"/>
  <c r="CZ339" i="5"/>
  <c r="CY339" i="5"/>
  <c r="CX339" i="5"/>
  <c r="CV339" i="5"/>
  <c r="CU339" i="5"/>
  <c r="CT339" i="5"/>
  <c r="CS339" i="5"/>
  <c r="CR339" i="5"/>
  <c r="CQ339" i="5"/>
  <c r="CP339" i="5"/>
  <c r="CN339" i="5"/>
  <c r="CM339" i="5"/>
  <c r="CL339" i="5"/>
  <c r="CK339" i="5"/>
  <c r="CJ339" i="5"/>
  <c r="CI339" i="5"/>
  <c r="CG339" i="5"/>
  <c r="CF339" i="5"/>
  <c r="CE339" i="5"/>
  <c r="CD339" i="5"/>
  <c r="CC339" i="5"/>
  <c r="CB339" i="5"/>
  <c r="CA339" i="5"/>
  <c r="BY339" i="5"/>
  <c r="BX339" i="5"/>
  <c r="BW339" i="5"/>
  <c r="BV339" i="5"/>
  <c r="BU339" i="5"/>
  <c r="BT339" i="5"/>
  <c r="BS339" i="5"/>
  <c r="BQ339" i="5"/>
  <c r="BP339" i="5"/>
  <c r="BO339" i="5"/>
  <c r="BN339" i="5"/>
  <c r="BM339" i="5"/>
  <c r="BL339" i="5"/>
  <c r="BK339" i="5"/>
  <c r="BI339" i="5"/>
  <c r="BH339" i="5"/>
  <c r="BG339" i="5"/>
  <c r="BF339" i="5"/>
  <c r="BE339" i="5"/>
  <c r="BD339" i="5"/>
  <c r="BC339" i="5"/>
  <c r="BA339" i="5"/>
  <c r="AZ339" i="5"/>
  <c r="AY339" i="5"/>
  <c r="AX339" i="5"/>
  <c r="AW339" i="5"/>
  <c r="AV339" i="5"/>
  <c r="AU339" i="5"/>
  <c r="AS339" i="5"/>
  <c r="AR339" i="5"/>
  <c r="AQ339" i="5"/>
  <c r="AP339" i="5"/>
  <c r="AO339" i="5"/>
  <c r="AN339" i="5"/>
  <c r="AM339" i="5"/>
  <c r="AK339" i="5"/>
  <c r="AJ339" i="5"/>
  <c r="AI339" i="5"/>
  <c r="AH339" i="5"/>
  <c r="AG339" i="5"/>
  <c r="AF339" i="5"/>
  <c r="AE339" i="5"/>
  <c r="AC339" i="5"/>
  <c r="AB339" i="5"/>
  <c r="AA339" i="5"/>
  <c r="Z339" i="5"/>
  <c r="Y339" i="5"/>
  <c r="X339" i="5"/>
  <c r="W339" i="5"/>
  <c r="U339" i="5"/>
  <c r="T339" i="5"/>
  <c r="S339" i="5"/>
  <c r="R339" i="5"/>
  <c r="Q339" i="5"/>
  <c r="P339" i="5"/>
  <c r="O339" i="5"/>
  <c r="M339" i="5"/>
  <c r="L339" i="5"/>
  <c r="K339" i="5"/>
  <c r="J339" i="5"/>
  <c r="I339" i="5"/>
  <c r="H339" i="5"/>
  <c r="F339" i="5"/>
  <c r="E339" i="5"/>
  <c r="D339" i="5"/>
  <c r="C339" i="5"/>
  <c r="B339" i="5"/>
  <c r="A339" i="5"/>
  <c r="DZ338" i="5"/>
  <c r="DY338" i="5"/>
  <c r="DX338" i="5"/>
  <c r="DW338" i="5"/>
  <c r="DV338" i="5"/>
  <c r="DU338" i="5"/>
  <c r="DS338" i="5"/>
  <c r="EB338" i="5" s="1"/>
  <c r="DR338" i="5"/>
  <c r="DQ338" i="5"/>
  <c r="DP338" i="5"/>
  <c r="EA338" i="5" s="1"/>
  <c r="DO338" i="5"/>
  <c r="DN338" i="5"/>
  <c r="DM338" i="5"/>
  <c r="DK338" i="5"/>
  <c r="DJ338" i="5"/>
  <c r="DI338" i="5"/>
  <c r="DH338" i="5"/>
  <c r="DG338" i="5"/>
  <c r="DF338" i="5"/>
  <c r="DD338" i="5"/>
  <c r="DC338" i="5"/>
  <c r="DB338" i="5"/>
  <c r="DA338" i="5"/>
  <c r="CZ338" i="5"/>
  <c r="CY338" i="5"/>
  <c r="CX338" i="5"/>
  <c r="CV338" i="5"/>
  <c r="CU338" i="5"/>
  <c r="CT338" i="5"/>
  <c r="CS338" i="5"/>
  <c r="CR338" i="5"/>
  <c r="CQ338" i="5"/>
  <c r="CP338" i="5"/>
  <c r="CN338" i="5"/>
  <c r="CM338" i="5"/>
  <c r="CL338" i="5"/>
  <c r="CK338" i="5"/>
  <c r="CJ338" i="5"/>
  <c r="CI338" i="5"/>
  <c r="CG338" i="5"/>
  <c r="CF338" i="5"/>
  <c r="CE338" i="5"/>
  <c r="CD338" i="5"/>
  <c r="CC338" i="5"/>
  <c r="CB338" i="5"/>
  <c r="CA338" i="5"/>
  <c r="BY338" i="5"/>
  <c r="BX338" i="5"/>
  <c r="BW338" i="5"/>
  <c r="BV338" i="5"/>
  <c r="BU338" i="5"/>
  <c r="BT338" i="5"/>
  <c r="BS338" i="5"/>
  <c r="BQ338" i="5"/>
  <c r="BP338" i="5"/>
  <c r="BO338" i="5"/>
  <c r="BN338" i="5"/>
  <c r="BM338" i="5"/>
  <c r="BL338" i="5"/>
  <c r="BK338" i="5"/>
  <c r="BI338" i="5"/>
  <c r="BH338" i="5"/>
  <c r="BG338" i="5"/>
  <c r="BF338" i="5"/>
  <c r="BE338" i="5"/>
  <c r="BD338" i="5"/>
  <c r="BC338" i="5"/>
  <c r="BA338" i="5"/>
  <c r="AZ338" i="5"/>
  <c r="AY338" i="5"/>
  <c r="AX338" i="5"/>
  <c r="AW338" i="5"/>
  <c r="AV338" i="5"/>
  <c r="AU338" i="5"/>
  <c r="AS338" i="5"/>
  <c r="AR338" i="5"/>
  <c r="AQ338" i="5"/>
  <c r="AP338" i="5"/>
  <c r="AO338" i="5"/>
  <c r="AN338" i="5"/>
  <c r="AM338" i="5"/>
  <c r="AK338" i="5"/>
  <c r="AJ338" i="5"/>
  <c r="AI338" i="5"/>
  <c r="AH338" i="5"/>
  <c r="AG338" i="5"/>
  <c r="AF338" i="5"/>
  <c r="AE338" i="5"/>
  <c r="AC338" i="5"/>
  <c r="AB338" i="5"/>
  <c r="AA338" i="5"/>
  <c r="Z338" i="5"/>
  <c r="Y338" i="5"/>
  <c r="X338" i="5"/>
  <c r="W338" i="5"/>
  <c r="U338" i="5"/>
  <c r="T338" i="5"/>
  <c r="S338" i="5"/>
  <c r="R338" i="5"/>
  <c r="Q338" i="5"/>
  <c r="P338" i="5"/>
  <c r="O338" i="5"/>
  <c r="M338" i="5"/>
  <c r="L338" i="5"/>
  <c r="K338" i="5"/>
  <c r="J338" i="5"/>
  <c r="I338" i="5"/>
  <c r="H338" i="5"/>
  <c r="F338" i="5"/>
  <c r="E338" i="5"/>
  <c r="D338" i="5"/>
  <c r="C338" i="5"/>
  <c r="B338" i="5"/>
  <c r="A338" i="5"/>
  <c r="DZ337" i="5"/>
  <c r="DY337" i="5"/>
  <c r="DX337" i="5"/>
  <c r="DW337" i="5"/>
  <c r="DV337" i="5"/>
  <c r="DU337" i="5"/>
  <c r="DS337" i="5"/>
  <c r="EB337" i="5" s="1"/>
  <c r="DR337" i="5"/>
  <c r="DQ337" i="5"/>
  <c r="DP337" i="5"/>
  <c r="DO337" i="5"/>
  <c r="DN337" i="5"/>
  <c r="DM337" i="5"/>
  <c r="DK337" i="5"/>
  <c r="DJ337" i="5"/>
  <c r="DI337" i="5"/>
  <c r="DH337" i="5"/>
  <c r="DG337" i="5"/>
  <c r="DF337" i="5"/>
  <c r="DD337" i="5"/>
  <c r="DC337" i="5"/>
  <c r="DB337" i="5"/>
  <c r="DA337" i="5"/>
  <c r="CZ337" i="5"/>
  <c r="CY337" i="5"/>
  <c r="CX337" i="5"/>
  <c r="CV337" i="5"/>
  <c r="CU337" i="5"/>
  <c r="CT337" i="5"/>
  <c r="CS337" i="5"/>
  <c r="CR337" i="5"/>
  <c r="CQ337" i="5"/>
  <c r="CP337" i="5"/>
  <c r="CN337" i="5"/>
  <c r="CM337" i="5"/>
  <c r="CL337" i="5"/>
  <c r="CK337" i="5"/>
  <c r="CJ337" i="5"/>
  <c r="CI337" i="5"/>
  <c r="CG337" i="5"/>
  <c r="CF337" i="5"/>
  <c r="CE337" i="5"/>
  <c r="CD337" i="5"/>
  <c r="CC337" i="5"/>
  <c r="CB337" i="5"/>
  <c r="CA337" i="5"/>
  <c r="BY337" i="5"/>
  <c r="BX337" i="5"/>
  <c r="BW337" i="5"/>
  <c r="BV337" i="5"/>
  <c r="BU337" i="5"/>
  <c r="BT337" i="5"/>
  <c r="BS337" i="5"/>
  <c r="BQ337" i="5"/>
  <c r="BP337" i="5"/>
  <c r="BO337" i="5"/>
  <c r="BN337" i="5"/>
  <c r="BM337" i="5"/>
  <c r="BL337" i="5"/>
  <c r="BK337" i="5"/>
  <c r="BI337" i="5"/>
  <c r="BH337" i="5"/>
  <c r="BG337" i="5"/>
  <c r="BF337" i="5"/>
  <c r="BE337" i="5"/>
  <c r="BD337" i="5"/>
  <c r="BC337" i="5"/>
  <c r="BA337" i="5"/>
  <c r="AZ337" i="5"/>
  <c r="AY337" i="5"/>
  <c r="AX337" i="5"/>
  <c r="AW337" i="5"/>
  <c r="AV337" i="5"/>
  <c r="AU337" i="5"/>
  <c r="AS337" i="5"/>
  <c r="AR337" i="5"/>
  <c r="AQ337" i="5"/>
  <c r="AP337" i="5"/>
  <c r="AO337" i="5"/>
  <c r="AN337" i="5"/>
  <c r="AM337" i="5"/>
  <c r="AK337" i="5"/>
  <c r="AJ337" i="5"/>
  <c r="AI337" i="5"/>
  <c r="AH337" i="5"/>
  <c r="AG337" i="5"/>
  <c r="AF337" i="5"/>
  <c r="AE337" i="5"/>
  <c r="AC337" i="5"/>
  <c r="AB337" i="5"/>
  <c r="AA337" i="5"/>
  <c r="Z337" i="5"/>
  <c r="Y337" i="5"/>
  <c r="X337" i="5"/>
  <c r="W337" i="5"/>
  <c r="U337" i="5"/>
  <c r="T337" i="5"/>
  <c r="S337" i="5"/>
  <c r="R337" i="5"/>
  <c r="Q337" i="5"/>
  <c r="P337" i="5"/>
  <c r="O337" i="5"/>
  <c r="M337" i="5"/>
  <c r="L337" i="5"/>
  <c r="K337" i="5"/>
  <c r="J337" i="5"/>
  <c r="I337" i="5"/>
  <c r="H337" i="5"/>
  <c r="F337" i="5"/>
  <c r="E337" i="5"/>
  <c r="D337" i="5"/>
  <c r="C337" i="5"/>
  <c r="B337" i="5"/>
  <c r="A337" i="5"/>
  <c r="DZ336" i="5"/>
  <c r="DY336" i="5"/>
  <c r="DX336" i="5"/>
  <c r="DW336" i="5"/>
  <c r="DV336" i="5"/>
  <c r="DU336" i="5"/>
  <c r="DS336" i="5"/>
  <c r="DR336" i="5"/>
  <c r="DQ336" i="5"/>
  <c r="DP336" i="5"/>
  <c r="EA336" i="5" s="1"/>
  <c r="DO336" i="5"/>
  <c r="DN336" i="5"/>
  <c r="DM336" i="5"/>
  <c r="DK336" i="5"/>
  <c r="DJ336" i="5"/>
  <c r="DI336" i="5"/>
  <c r="DH336" i="5"/>
  <c r="DG336" i="5"/>
  <c r="DF336" i="5"/>
  <c r="DD336" i="5"/>
  <c r="DC336" i="5"/>
  <c r="DB336" i="5"/>
  <c r="DA336" i="5"/>
  <c r="CZ336" i="5"/>
  <c r="CY336" i="5"/>
  <c r="CX336" i="5"/>
  <c r="CV336" i="5"/>
  <c r="CU336" i="5"/>
  <c r="CT336" i="5"/>
  <c r="CS336" i="5"/>
  <c r="CR336" i="5"/>
  <c r="CQ336" i="5"/>
  <c r="CP336" i="5"/>
  <c r="CN336" i="5"/>
  <c r="CM336" i="5"/>
  <c r="CL336" i="5"/>
  <c r="CK336" i="5"/>
  <c r="CJ336" i="5"/>
  <c r="CI336" i="5"/>
  <c r="CG336" i="5"/>
  <c r="CF336" i="5"/>
  <c r="CE336" i="5"/>
  <c r="CD336" i="5"/>
  <c r="CC336" i="5"/>
  <c r="CB336" i="5"/>
  <c r="CA336" i="5"/>
  <c r="BY336" i="5"/>
  <c r="BX336" i="5"/>
  <c r="BW336" i="5"/>
  <c r="BV336" i="5"/>
  <c r="BU336" i="5"/>
  <c r="BT336" i="5"/>
  <c r="BS336" i="5"/>
  <c r="BQ336" i="5"/>
  <c r="BP336" i="5"/>
  <c r="BO336" i="5"/>
  <c r="BN336" i="5"/>
  <c r="BM336" i="5"/>
  <c r="BL336" i="5"/>
  <c r="BK336" i="5"/>
  <c r="BI336" i="5"/>
  <c r="BH336" i="5"/>
  <c r="BG336" i="5"/>
  <c r="BF336" i="5"/>
  <c r="BE336" i="5"/>
  <c r="BD336" i="5"/>
  <c r="BC336" i="5"/>
  <c r="BA336" i="5"/>
  <c r="AZ336" i="5"/>
  <c r="AY336" i="5"/>
  <c r="AX336" i="5"/>
  <c r="AW336" i="5"/>
  <c r="AV336" i="5"/>
  <c r="AU336" i="5"/>
  <c r="AS336" i="5"/>
  <c r="AR336" i="5"/>
  <c r="AQ336" i="5"/>
  <c r="AP336" i="5"/>
  <c r="AO336" i="5"/>
  <c r="AN336" i="5"/>
  <c r="AM336" i="5"/>
  <c r="AK336" i="5"/>
  <c r="AJ336" i="5"/>
  <c r="AI336" i="5"/>
  <c r="AH336" i="5"/>
  <c r="AG336" i="5"/>
  <c r="AF336" i="5"/>
  <c r="AE336" i="5"/>
  <c r="AC336" i="5"/>
  <c r="AB336" i="5"/>
  <c r="AA336" i="5"/>
  <c r="Z336" i="5"/>
  <c r="Y336" i="5"/>
  <c r="X336" i="5"/>
  <c r="W336" i="5"/>
  <c r="U336" i="5"/>
  <c r="T336" i="5"/>
  <c r="S336" i="5"/>
  <c r="R336" i="5"/>
  <c r="Q336" i="5"/>
  <c r="P336" i="5"/>
  <c r="O336" i="5"/>
  <c r="M336" i="5"/>
  <c r="L336" i="5"/>
  <c r="K336" i="5"/>
  <c r="J336" i="5"/>
  <c r="I336" i="5"/>
  <c r="H336" i="5"/>
  <c r="F336" i="5"/>
  <c r="E336" i="5"/>
  <c r="D336" i="5"/>
  <c r="C336" i="5"/>
  <c r="B336" i="5"/>
  <c r="A336" i="5"/>
  <c r="DZ335" i="5"/>
  <c r="DY335" i="5"/>
  <c r="DX335" i="5"/>
  <c r="DW335" i="5"/>
  <c r="DV335" i="5"/>
  <c r="DU335" i="5"/>
  <c r="DS335" i="5"/>
  <c r="EB335" i="5" s="1"/>
  <c r="DR335" i="5"/>
  <c r="DQ335" i="5"/>
  <c r="DP335" i="5"/>
  <c r="EA335" i="5" s="1"/>
  <c r="DO335" i="5"/>
  <c r="DN335" i="5"/>
  <c r="DM335" i="5"/>
  <c r="DK335" i="5"/>
  <c r="DJ335" i="5"/>
  <c r="DI335" i="5"/>
  <c r="DH335" i="5"/>
  <c r="DG335" i="5"/>
  <c r="DF335" i="5"/>
  <c r="DD335" i="5"/>
  <c r="DC335" i="5"/>
  <c r="DB335" i="5"/>
  <c r="DA335" i="5"/>
  <c r="CZ335" i="5"/>
  <c r="CY335" i="5"/>
  <c r="CX335" i="5"/>
  <c r="CV335" i="5"/>
  <c r="CU335" i="5"/>
  <c r="CT335" i="5"/>
  <c r="CS335" i="5"/>
  <c r="CR335" i="5"/>
  <c r="CQ335" i="5"/>
  <c r="CP335" i="5"/>
  <c r="CN335" i="5"/>
  <c r="CM335" i="5"/>
  <c r="CL335" i="5"/>
  <c r="CK335" i="5"/>
  <c r="CJ335" i="5"/>
  <c r="CI335" i="5"/>
  <c r="CG335" i="5"/>
  <c r="CF335" i="5"/>
  <c r="CE335" i="5"/>
  <c r="CD335" i="5"/>
  <c r="CC335" i="5"/>
  <c r="CB335" i="5"/>
  <c r="CA335" i="5"/>
  <c r="BY335" i="5"/>
  <c r="BX335" i="5"/>
  <c r="BW335" i="5"/>
  <c r="BV335" i="5"/>
  <c r="BU335" i="5"/>
  <c r="BT335" i="5"/>
  <c r="BS335" i="5"/>
  <c r="BQ335" i="5"/>
  <c r="BP335" i="5"/>
  <c r="BO335" i="5"/>
  <c r="BN335" i="5"/>
  <c r="BM335" i="5"/>
  <c r="BL335" i="5"/>
  <c r="BK335" i="5"/>
  <c r="BI335" i="5"/>
  <c r="BH335" i="5"/>
  <c r="BG335" i="5"/>
  <c r="BF335" i="5"/>
  <c r="BE335" i="5"/>
  <c r="BD335" i="5"/>
  <c r="BC335" i="5"/>
  <c r="BA335" i="5"/>
  <c r="AZ335" i="5"/>
  <c r="AY335" i="5"/>
  <c r="AX335" i="5"/>
  <c r="AW335" i="5"/>
  <c r="AV335" i="5"/>
  <c r="AU335" i="5"/>
  <c r="AS335" i="5"/>
  <c r="AR335" i="5"/>
  <c r="AQ335" i="5"/>
  <c r="AP335" i="5"/>
  <c r="AO335" i="5"/>
  <c r="AN335" i="5"/>
  <c r="AM335" i="5"/>
  <c r="AK335" i="5"/>
  <c r="AJ335" i="5"/>
  <c r="AI335" i="5"/>
  <c r="AH335" i="5"/>
  <c r="AG335" i="5"/>
  <c r="AF335" i="5"/>
  <c r="AE335" i="5"/>
  <c r="AC335" i="5"/>
  <c r="AB335" i="5"/>
  <c r="AA335" i="5"/>
  <c r="Z335" i="5"/>
  <c r="Y335" i="5"/>
  <c r="X335" i="5"/>
  <c r="W335" i="5"/>
  <c r="U335" i="5"/>
  <c r="T335" i="5"/>
  <c r="S335" i="5"/>
  <c r="R335" i="5"/>
  <c r="Q335" i="5"/>
  <c r="P335" i="5"/>
  <c r="O335" i="5"/>
  <c r="M335" i="5"/>
  <c r="L335" i="5"/>
  <c r="K335" i="5"/>
  <c r="J335" i="5"/>
  <c r="I335" i="5"/>
  <c r="H335" i="5"/>
  <c r="F335" i="5"/>
  <c r="E335" i="5"/>
  <c r="D335" i="5"/>
  <c r="C335" i="5"/>
  <c r="B335" i="5"/>
  <c r="A335" i="5"/>
  <c r="DZ334" i="5"/>
  <c r="DY334" i="5"/>
  <c r="DX334" i="5"/>
  <c r="DW334" i="5"/>
  <c r="DV334" i="5"/>
  <c r="DU334" i="5"/>
  <c r="DS334" i="5"/>
  <c r="EB334" i="5" s="1"/>
  <c r="DR334" i="5"/>
  <c r="DQ334" i="5"/>
  <c r="DP334" i="5"/>
  <c r="EA334" i="5" s="1"/>
  <c r="DO334" i="5"/>
  <c r="DN334" i="5"/>
  <c r="DM334" i="5"/>
  <c r="DK334" i="5"/>
  <c r="DJ334" i="5"/>
  <c r="DI334" i="5"/>
  <c r="DH334" i="5"/>
  <c r="DG334" i="5"/>
  <c r="DF334" i="5"/>
  <c r="DD334" i="5"/>
  <c r="DC334" i="5"/>
  <c r="DB334" i="5"/>
  <c r="DA334" i="5"/>
  <c r="CZ334" i="5"/>
  <c r="CY334" i="5"/>
  <c r="CX334" i="5"/>
  <c r="CV334" i="5"/>
  <c r="CU334" i="5"/>
  <c r="CT334" i="5"/>
  <c r="CS334" i="5"/>
  <c r="CR334" i="5"/>
  <c r="CQ334" i="5"/>
  <c r="CP334" i="5"/>
  <c r="CN334" i="5"/>
  <c r="CM334" i="5"/>
  <c r="CL334" i="5"/>
  <c r="CK334" i="5"/>
  <c r="CJ334" i="5"/>
  <c r="CI334" i="5"/>
  <c r="CG334" i="5"/>
  <c r="CF334" i="5"/>
  <c r="CE334" i="5"/>
  <c r="CD334" i="5"/>
  <c r="CC334" i="5"/>
  <c r="CB334" i="5"/>
  <c r="CA334" i="5"/>
  <c r="BY334" i="5"/>
  <c r="BX334" i="5"/>
  <c r="BW334" i="5"/>
  <c r="BV334" i="5"/>
  <c r="BU334" i="5"/>
  <c r="BT334" i="5"/>
  <c r="BS334" i="5"/>
  <c r="BQ334" i="5"/>
  <c r="BP334" i="5"/>
  <c r="BO334" i="5"/>
  <c r="BN334" i="5"/>
  <c r="BM334" i="5"/>
  <c r="BL334" i="5"/>
  <c r="BK334" i="5"/>
  <c r="BI334" i="5"/>
  <c r="BH334" i="5"/>
  <c r="BG334" i="5"/>
  <c r="BF334" i="5"/>
  <c r="BE334" i="5"/>
  <c r="BD334" i="5"/>
  <c r="BC334" i="5"/>
  <c r="BA334" i="5"/>
  <c r="AZ334" i="5"/>
  <c r="AY334" i="5"/>
  <c r="AX334" i="5"/>
  <c r="AW334" i="5"/>
  <c r="AV334" i="5"/>
  <c r="AU334" i="5"/>
  <c r="AS334" i="5"/>
  <c r="AR334" i="5"/>
  <c r="AQ334" i="5"/>
  <c r="AP334" i="5"/>
  <c r="AO334" i="5"/>
  <c r="AN334" i="5"/>
  <c r="AM334" i="5"/>
  <c r="AK334" i="5"/>
  <c r="AJ334" i="5"/>
  <c r="AI334" i="5"/>
  <c r="AH334" i="5"/>
  <c r="AG334" i="5"/>
  <c r="AF334" i="5"/>
  <c r="AE334" i="5"/>
  <c r="AC334" i="5"/>
  <c r="AB334" i="5"/>
  <c r="AA334" i="5"/>
  <c r="Z334" i="5"/>
  <c r="Y334" i="5"/>
  <c r="X334" i="5"/>
  <c r="W334" i="5"/>
  <c r="U334" i="5"/>
  <c r="T334" i="5"/>
  <c r="S334" i="5"/>
  <c r="R334" i="5"/>
  <c r="Q334" i="5"/>
  <c r="P334" i="5"/>
  <c r="O334" i="5"/>
  <c r="M334" i="5"/>
  <c r="L334" i="5"/>
  <c r="K334" i="5"/>
  <c r="J334" i="5"/>
  <c r="I334" i="5"/>
  <c r="H334" i="5"/>
  <c r="F334" i="5"/>
  <c r="E334" i="5"/>
  <c r="D334" i="5"/>
  <c r="C334" i="5"/>
  <c r="B334" i="5"/>
  <c r="A334" i="5"/>
  <c r="DZ333" i="5"/>
  <c r="DY333" i="5"/>
  <c r="DX333" i="5"/>
  <c r="DW333" i="5"/>
  <c r="DV333" i="5"/>
  <c r="DU333" i="5"/>
  <c r="DS333" i="5"/>
  <c r="EB333" i="5" s="1"/>
  <c r="DR333" i="5"/>
  <c r="DQ333" i="5"/>
  <c r="DP333" i="5"/>
  <c r="EA333" i="5" s="1"/>
  <c r="DO333" i="5"/>
  <c r="DN333" i="5"/>
  <c r="DM333" i="5"/>
  <c r="DK333" i="5"/>
  <c r="DJ333" i="5"/>
  <c r="DI333" i="5"/>
  <c r="DH333" i="5"/>
  <c r="DG333" i="5"/>
  <c r="DF333" i="5"/>
  <c r="DD333" i="5"/>
  <c r="DC333" i="5"/>
  <c r="DB333" i="5"/>
  <c r="DA333" i="5"/>
  <c r="CZ333" i="5"/>
  <c r="CY333" i="5"/>
  <c r="CX333" i="5"/>
  <c r="CV333" i="5"/>
  <c r="CU333" i="5"/>
  <c r="CT333" i="5"/>
  <c r="CS333" i="5"/>
  <c r="CR333" i="5"/>
  <c r="CQ333" i="5"/>
  <c r="CP333" i="5"/>
  <c r="CN333" i="5"/>
  <c r="CM333" i="5"/>
  <c r="CL333" i="5"/>
  <c r="CK333" i="5"/>
  <c r="CJ333" i="5"/>
  <c r="CI333" i="5"/>
  <c r="CG333" i="5"/>
  <c r="CF333" i="5"/>
  <c r="CE333" i="5"/>
  <c r="CD333" i="5"/>
  <c r="CC333" i="5"/>
  <c r="CB333" i="5"/>
  <c r="CA333" i="5"/>
  <c r="BY333" i="5"/>
  <c r="BX333" i="5"/>
  <c r="BW333" i="5"/>
  <c r="BV333" i="5"/>
  <c r="BU333" i="5"/>
  <c r="BT333" i="5"/>
  <c r="BS333" i="5"/>
  <c r="BQ333" i="5"/>
  <c r="BP333" i="5"/>
  <c r="BO333" i="5"/>
  <c r="BN333" i="5"/>
  <c r="BM333" i="5"/>
  <c r="BL333" i="5"/>
  <c r="BK333" i="5"/>
  <c r="BI333" i="5"/>
  <c r="BH333" i="5"/>
  <c r="BG333" i="5"/>
  <c r="BF333" i="5"/>
  <c r="BE333" i="5"/>
  <c r="BD333" i="5"/>
  <c r="BC333" i="5"/>
  <c r="BA333" i="5"/>
  <c r="AZ333" i="5"/>
  <c r="AY333" i="5"/>
  <c r="AX333" i="5"/>
  <c r="AW333" i="5"/>
  <c r="AV333" i="5"/>
  <c r="AU333" i="5"/>
  <c r="AS333" i="5"/>
  <c r="AR333" i="5"/>
  <c r="AQ333" i="5"/>
  <c r="AP333" i="5"/>
  <c r="AO333" i="5"/>
  <c r="AN333" i="5"/>
  <c r="AM333" i="5"/>
  <c r="AK333" i="5"/>
  <c r="AJ333" i="5"/>
  <c r="AI333" i="5"/>
  <c r="AH333" i="5"/>
  <c r="AG333" i="5"/>
  <c r="AF333" i="5"/>
  <c r="AE333" i="5"/>
  <c r="AC333" i="5"/>
  <c r="AB333" i="5"/>
  <c r="AA333" i="5"/>
  <c r="Z333" i="5"/>
  <c r="Y333" i="5"/>
  <c r="X333" i="5"/>
  <c r="W333" i="5"/>
  <c r="U333" i="5"/>
  <c r="T333" i="5"/>
  <c r="S333" i="5"/>
  <c r="R333" i="5"/>
  <c r="Q333" i="5"/>
  <c r="P333" i="5"/>
  <c r="O333" i="5"/>
  <c r="M333" i="5"/>
  <c r="L333" i="5"/>
  <c r="K333" i="5"/>
  <c r="J333" i="5"/>
  <c r="I333" i="5"/>
  <c r="H333" i="5"/>
  <c r="F333" i="5"/>
  <c r="E333" i="5"/>
  <c r="D333" i="5"/>
  <c r="C333" i="5"/>
  <c r="B333" i="5"/>
  <c r="A333" i="5"/>
  <c r="DZ332" i="5"/>
  <c r="DY332" i="5"/>
  <c r="DX332" i="5"/>
  <c r="DW332" i="5"/>
  <c r="DV332" i="5"/>
  <c r="DU332" i="5"/>
  <c r="DS332" i="5"/>
  <c r="EB332" i="5" s="1"/>
  <c r="DR332" i="5"/>
  <c r="DQ332" i="5"/>
  <c r="DP332" i="5"/>
  <c r="EA332" i="5" s="1"/>
  <c r="DO332" i="5"/>
  <c r="DN332" i="5"/>
  <c r="DM332" i="5"/>
  <c r="DK332" i="5"/>
  <c r="DJ332" i="5"/>
  <c r="DI332" i="5"/>
  <c r="DH332" i="5"/>
  <c r="DG332" i="5"/>
  <c r="DF332" i="5"/>
  <c r="DD332" i="5"/>
  <c r="DC332" i="5"/>
  <c r="DB332" i="5"/>
  <c r="DA332" i="5"/>
  <c r="CZ332" i="5"/>
  <c r="CY332" i="5"/>
  <c r="CX332" i="5"/>
  <c r="CV332" i="5"/>
  <c r="CU332" i="5"/>
  <c r="CT332" i="5"/>
  <c r="CS332" i="5"/>
  <c r="CR332" i="5"/>
  <c r="CQ332" i="5"/>
  <c r="CP332" i="5"/>
  <c r="CN332" i="5"/>
  <c r="CM332" i="5"/>
  <c r="CL332" i="5"/>
  <c r="CK332" i="5"/>
  <c r="CJ332" i="5"/>
  <c r="CI332" i="5"/>
  <c r="CG332" i="5"/>
  <c r="CF332" i="5"/>
  <c r="CE332" i="5"/>
  <c r="CD332" i="5"/>
  <c r="CC332" i="5"/>
  <c r="CB332" i="5"/>
  <c r="CA332" i="5"/>
  <c r="BY332" i="5"/>
  <c r="BX332" i="5"/>
  <c r="BW332" i="5"/>
  <c r="BV332" i="5"/>
  <c r="BU332" i="5"/>
  <c r="BT332" i="5"/>
  <c r="BS332" i="5"/>
  <c r="BQ332" i="5"/>
  <c r="BP332" i="5"/>
  <c r="BO332" i="5"/>
  <c r="BN332" i="5"/>
  <c r="BM332" i="5"/>
  <c r="BL332" i="5"/>
  <c r="BK332" i="5"/>
  <c r="BI332" i="5"/>
  <c r="BH332" i="5"/>
  <c r="BG332" i="5"/>
  <c r="BF332" i="5"/>
  <c r="BE332" i="5"/>
  <c r="BD332" i="5"/>
  <c r="BC332" i="5"/>
  <c r="BA332" i="5"/>
  <c r="AZ332" i="5"/>
  <c r="AY332" i="5"/>
  <c r="AX332" i="5"/>
  <c r="AW332" i="5"/>
  <c r="AV332" i="5"/>
  <c r="AU332" i="5"/>
  <c r="AS332" i="5"/>
  <c r="AR332" i="5"/>
  <c r="AQ332" i="5"/>
  <c r="AP332" i="5"/>
  <c r="AO332" i="5"/>
  <c r="AN332" i="5"/>
  <c r="AM332" i="5"/>
  <c r="AK332" i="5"/>
  <c r="AJ332" i="5"/>
  <c r="AI332" i="5"/>
  <c r="AH332" i="5"/>
  <c r="AG332" i="5"/>
  <c r="AF332" i="5"/>
  <c r="AE332" i="5"/>
  <c r="AC332" i="5"/>
  <c r="AB332" i="5"/>
  <c r="AA332" i="5"/>
  <c r="Z332" i="5"/>
  <c r="Y332" i="5"/>
  <c r="X332" i="5"/>
  <c r="W332" i="5"/>
  <c r="U332" i="5"/>
  <c r="T332" i="5"/>
  <c r="S332" i="5"/>
  <c r="R332" i="5"/>
  <c r="Q332" i="5"/>
  <c r="P332" i="5"/>
  <c r="O332" i="5"/>
  <c r="M332" i="5"/>
  <c r="L332" i="5"/>
  <c r="K332" i="5"/>
  <c r="J332" i="5"/>
  <c r="I332" i="5"/>
  <c r="H332" i="5"/>
  <c r="F332" i="5"/>
  <c r="E332" i="5"/>
  <c r="D332" i="5"/>
  <c r="C332" i="5"/>
  <c r="B332" i="5"/>
  <c r="A332" i="5"/>
  <c r="DZ331" i="5"/>
  <c r="DY331" i="5"/>
  <c r="DX331" i="5"/>
  <c r="DW331" i="5"/>
  <c r="DV331" i="5"/>
  <c r="DU331" i="5"/>
  <c r="DS331" i="5"/>
  <c r="EB331" i="5" s="1"/>
  <c r="DR331" i="5"/>
  <c r="DQ331" i="5"/>
  <c r="DP331" i="5"/>
  <c r="EA331" i="5" s="1"/>
  <c r="DO331" i="5"/>
  <c r="DN331" i="5"/>
  <c r="DM331" i="5"/>
  <c r="DK331" i="5"/>
  <c r="DJ331" i="5"/>
  <c r="DI331" i="5"/>
  <c r="DH331" i="5"/>
  <c r="DG331" i="5"/>
  <c r="DF331" i="5"/>
  <c r="DD331" i="5"/>
  <c r="DC331" i="5"/>
  <c r="DB331" i="5"/>
  <c r="DA331" i="5"/>
  <c r="CZ331" i="5"/>
  <c r="CY331" i="5"/>
  <c r="CX331" i="5"/>
  <c r="CV331" i="5"/>
  <c r="CU331" i="5"/>
  <c r="CT331" i="5"/>
  <c r="CS331" i="5"/>
  <c r="CR331" i="5"/>
  <c r="CQ331" i="5"/>
  <c r="CP331" i="5"/>
  <c r="CN331" i="5"/>
  <c r="CM331" i="5"/>
  <c r="CL331" i="5"/>
  <c r="CK331" i="5"/>
  <c r="CJ331" i="5"/>
  <c r="CI331" i="5"/>
  <c r="CG331" i="5"/>
  <c r="CF331" i="5"/>
  <c r="CE331" i="5"/>
  <c r="CD331" i="5"/>
  <c r="CC331" i="5"/>
  <c r="CB331" i="5"/>
  <c r="CA331" i="5"/>
  <c r="BY331" i="5"/>
  <c r="BX331" i="5"/>
  <c r="BW331" i="5"/>
  <c r="BV331" i="5"/>
  <c r="BU331" i="5"/>
  <c r="BT331" i="5"/>
  <c r="BS331" i="5"/>
  <c r="BQ331" i="5"/>
  <c r="BP331" i="5"/>
  <c r="BO331" i="5"/>
  <c r="BN331" i="5"/>
  <c r="BM331" i="5"/>
  <c r="BL331" i="5"/>
  <c r="BK331" i="5"/>
  <c r="BI331" i="5"/>
  <c r="BH331" i="5"/>
  <c r="BG331" i="5"/>
  <c r="BF331" i="5"/>
  <c r="BE331" i="5"/>
  <c r="BD331" i="5"/>
  <c r="BC331" i="5"/>
  <c r="BA331" i="5"/>
  <c r="AZ331" i="5"/>
  <c r="AY331" i="5"/>
  <c r="AX331" i="5"/>
  <c r="AW331" i="5"/>
  <c r="AV331" i="5"/>
  <c r="AU331" i="5"/>
  <c r="AS331" i="5"/>
  <c r="AR331" i="5"/>
  <c r="AQ331" i="5"/>
  <c r="AP331" i="5"/>
  <c r="AO331" i="5"/>
  <c r="AN331" i="5"/>
  <c r="AM331" i="5"/>
  <c r="AK331" i="5"/>
  <c r="AJ331" i="5"/>
  <c r="AI331" i="5"/>
  <c r="AH331" i="5"/>
  <c r="AG331" i="5"/>
  <c r="AF331" i="5"/>
  <c r="AE331" i="5"/>
  <c r="AC331" i="5"/>
  <c r="AB331" i="5"/>
  <c r="AA331" i="5"/>
  <c r="Z331" i="5"/>
  <c r="Y331" i="5"/>
  <c r="X331" i="5"/>
  <c r="W331" i="5"/>
  <c r="U331" i="5"/>
  <c r="T331" i="5"/>
  <c r="S331" i="5"/>
  <c r="R331" i="5"/>
  <c r="Q331" i="5"/>
  <c r="P331" i="5"/>
  <c r="O331" i="5"/>
  <c r="M331" i="5"/>
  <c r="L331" i="5"/>
  <c r="K331" i="5"/>
  <c r="J331" i="5"/>
  <c r="I331" i="5"/>
  <c r="H331" i="5"/>
  <c r="F331" i="5"/>
  <c r="E331" i="5"/>
  <c r="D331" i="5"/>
  <c r="C331" i="5"/>
  <c r="B331" i="5"/>
  <c r="A331" i="5"/>
  <c r="DZ330" i="5"/>
  <c r="DY330" i="5"/>
  <c r="DX330" i="5"/>
  <c r="DW330" i="5"/>
  <c r="DV330" i="5"/>
  <c r="DU330" i="5"/>
  <c r="DS330" i="5"/>
  <c r="EB330" i="5" s="1"/>
  <c r="DR330" i="5"/>
  <c r="DQ330" i="5"/>
  <c r="DP330" i="5"/>
  <c r="EA330" i="5" s="1"/>
  <c r="DO330" i="5"/>
  <c r="DN330" i="5"/>
  <c r="DM330" i="5"/>
  <c r="DK330" i="5"/>
  <c r="DJ330" i="5"/>
  <c r="DI330" i="5"/>
  <c r="DH330" i="5"/>
  <c r="DG330" i="5"/>
  <c r="DF330" i="5"/>
  <c r="DD330" i="5"/>
  <c r="DC330" i="5"/>
  <c r="DB330" i="5"/>
  <c r="DA330" i="5"/>
  <c r="CZ330" i="5"/>
  <c r="CY330" i="5"/>
  <c r="CX330" i="5"/>
  <c r="CV330" i="5"/>
  <c r="CU330" i="5"/>
  <c r="CT330" i="5"/>
  <c r="CS330" i="5"/>
  <c r="CR330" i="5"/>
  <c r="CQ330" i="5"/>
  <c r="CP330" i="5"/>
  <c r="CN330" i="5"/>
  <c r="CM330" i="5"/>
  <c r="CL330" i="5"/>
  <c r="CK330" i="5"/>
  <c r="CJ330" i="5"/>
  <c r="CI330" i="5"/>
  <c r="CG330" i="5"/>
  <c r="CF330" i="5"/>
  <c r="CE330" i="5"/>
  <c r="CD330" i="5"/>
  <c r="CC330" i="5"/>
  <c r="CB330" i="5"/>
  <c r="CA330" i="5"/>
  <c r="BY330" i="5"/>
  <c r="BX330" i="5"/>
  <c r="BW330" i="5"/>
  <c r="BV330" i="5"/>
  <c r="BU330" i="5"/>
  <c r="BT330" i="5"/>
  <c r="BS330" i="5"/>
  <c r="BQ330" i="5"/>
  <c r="BP330" i="5"/>
  <c r="BO330" i="5"/>
  <c r="BN330" i="5"/>
  <c r="BM330" i="5"/>
  <c r="BL330" i="5"/>
  <c r="BK330" i="5"/>
  <c r="BI330" i="5"/>
  <c r="BH330" i="5"/>
  <c r="BG330" i="5"/>
  <c r="BF330" i="5"/>
  <c r="BE330" i="5"/>
  <c r="BD330" i="5"/>
  <c r="BC330" i="5"/>
  <c r="BA330" i="5"/>
  <c r="AZ330" i="5"/>
  <c r="AY330" i="5"/>
  <c r="AX330" i="5"/>
  <c r="AW330" i="5"/>
  <c r="AV330" i="5"/>
  <c r="AU330" i="5"/>
  <c r="AS330" i="5"/>
  <c r="AR330" i="5"/>
  <c r="AQ330" i="5"/>
  <c r="AP330" i="5"/>
  <c r="AO330" i="5"/>
  <c r="AN330" i="5"/>
  <c r="AM330" i="5"/>
  <c r="AK330" i="5"/>
  <c r="AJ330" i="5"/>
  <c r="AI330" i="5"/>
  <c r="AH330" i="5"/>
  <c r="AG330" i="5"/>
  <c r="AF330" i="5"/>
  <c r="AE330" i="5"/>
  <c r="AC330" i="5"/>
  <c r="AB330" i="5"/>
  <c r="AA330" i="5"/>
  <c r="Z330" i="5"/>
  <c r="Y330" i="5"/>
  <c r="X330" i="5"/>
  <c r="W330" i="5"/>
  <c r="U330" i="5"/>
  <c r="T330" i="5"/>
  <c r="S330" i="5"/>
  <c r="R330" i="5"/>
  <c r="Q330" i="5"/>
  <c r="P330" i="5"/>
  <c r="O330" i="5"/>
  <c r="M330" i="5"/>
  <c r="L330" i="5"/>
  <c r="K330" i="5"/>
  <c r="J330" i="5"/>
  <c r="I330" i="5"/>
  <c r="H330" i="5"/>
  <c r="F330" i="5"/>
  <c r="E330" i="5"/>
  <c r="D330" i="5"/>
  <c r="C330" i="5"/>
  <c r="B330" i="5"/>
  <c r="A330" i="5"/>
  <c r="DZ329" i="5"/>
  <c r="DY329" i="5"/>
  <c r="DX329" i="5"/>
  <c r="DW329" i="5"/>
  <c r="DV329" i="5"/>
  <c r="DU329" i="5"/>
  <c r="DS329" i="5"/>
  <c r="EB329" i="5" s="1"/>
  <c r="DR329" i="5"/>
  <c r="DQ329" i="5"/>
  <c r="DP329" i="5"/>
  <c r="EA329" i="5" s="1"/>
  <c r="DO329" i="5"/>
  <c r="DN329" i="5"/>
  <c r="DM329" i="5"/>
  <c r="DK329" i="5"/>
  <c r="DJ329" i="5"/>
  <c r="DI329" i="5"/>
  <c r="DH329" i="5"/>
  <c r="DG329" i="5"/>
  <c r="DF329" i="5"/>
  <c r="DD329" i="5"/>
  <c r="DC329" i="5"/>
  <c r="DB329" i="5"/>
  <c r="DA329" i="5"/>
  <c r="CZ329" i="5"/>
  <c r="CY329" i="5"/>
  <c r="CX329" i="5"/>
  <c r="CV329" i="5"/>
  <c r="CU329" i="5"/>
  <c r="CT329" i="5"/>
  <c r="CS329" i="5"/>
  <c r="CR329" i="5"/>
  <c r="CQ329" i="5"/>
  <c r="CP329" i="5"/>
  <c r="CN329" i="5"/>
  <c r="CM329" i="5"/>
  <c r="CL329" i="5"/>
  <c r="CK329" i="5"/>
  <c r="CJ329" i="5"/>
  <c r="CI329" i="5"/>
  <c r="CG329" i="5"/>
  <c r="CF329" i="5"/>
  <c r="CE329" i="5"/>
  <c r="CD329" i="5"/>
  <c r="CC329" i="5"/>
  <c r="CB329" i="5"/>
  <c r="CA329" i="5"/>
  <c r="BY329" i="5"/>
  <c r="BX329" i="5"/>
  <c r="BW329" i="5"/>
  <c r="BV329" i="5"/>
  <c r="BU329" i="5"/>
  <c r="BT329" i="5"/>
  <c r="BS329" i="5"/>
  <c r="BQ329" i="5"/>
  <c r="BP329" i="5"/>
  <c r="BO329" i="5"/>
  <c r="BN329" i="5"/>
  <c r="BM329" i="5"/>
  <c r="BL329" i="5"/>
  <c r="BK329" i="5"/>
  <c r="BI329" i="5"/>
  <c r="BH329" i="5"/>
  <c r="BG329" i="5"/>
  <c r="BF329" i="5"/>
  <c r="BE329" i="5"/>
  <c r="BD329" i="5"/>
  <c r="BC329" i="5"/>
  <c r="BA329" i="5"/>
  <c r="AZ329" i="5"/>
  <c r="AY329" i="5"/>
  <c r="AX329" i="5"/>
  <c r="AW329" i="5"/>
  <c r="AV329" i="5"/>
  <c r="AU329" i="5"/>
  <c r="AS329" i="5"/>
  <c r="AR329" i="5"/>
  <c r="AQ329" i="5"/>
  <c r="AP329" i="5"/>
  <c r="AO329" i="5"/>
  <c r="AN329" i="5"/>
  <c r="AM329" i="5"/>
  <c r="AK329" i="5"/>
  <c r="AJ329" i="5"/>
  <c r="AI329" i="5"/>
  <c r="AH329" i="5"/>
  <c r="AG329" i="5"/>
  <c r="AF329" i="5"/>
  <c r="AE329" i="5"/>
  <c r="AC329" i="5"/>
  <c r="AB329" i="5"/>
  <c r="AA329" i="5"/>
  <c r="Z329" i="5"/>
  <c r="Y329" i="5"/>
  <c r="X329" i="5"/>
  <c r="W329" i="5"/>
  <c r="U329" i="5"/>
  <c r="T329" i="5"/>
  <c r="S329" i="5"/>
  <c r="R329" i="5"/>
  <c r="Q329" i="5"/>
  <c r="P329" i="5"/>
  <c r="O329" i="5"/>
  <c r="M329" i="5"/>
  <c r="L329" i="5"/>
  <c r="K329" i="5"/>
  <c r="J329" i="5"/>
  <c r="I329" i="5"/>
  <c r="H329" i="5"/>
  <c r="F329" i="5"/>
  <c r="E329" i="5"/>
  <c r="D329" i="5"/>
  <c r="C329" i="5"/>
  <c r="B329" i="5"/>
  <c r="A329" i="5"/>
  <c r="DZ328" i="5"/>
  <c r="DY328" i="5"/>
  <c r="DX328" i="5"/>
  <c r="DW328" i="5"/>
  <c r="DV328" i="5"/>
  <c r="DU328" i="5"/>
  <c r="DS328" i="5"/>
  <c r="EB328" i="5" s="1"/>
  <c r="DR328" i="5"/>
  <c r="DQ328" i="5"/>
  <c r="DP328" i="5"/>
  <c r="EA328" i="5" s="1"/>
  <c r="DO328" i="5"/>
  <c r="DN328" i="5"/>
  <c r="DM328" i="5"/>
  <c r="DK328" i="5"/>
  <c r="DJ328" i="5"/>
  <c r="DI328" i="5"/>
  <c r="DH328" i="5"/>
  <c r="DG328" i="5"/>
  <c r="DF328" i="5"/>
  <c r="DD328" i="5"/>
  <c r="DC328" i="5"/>
  <c r="DB328" i="5"/>
  <c r="DA328" i="5"/>
  <c r="CZ328" i="5"/>
  <c r="CY328" i="5"/>
  <c r="CX328" i="5"/>
  <c r="CV328" i="5"/>
  <c r="CU328" i="5"/>
  <c r="CT328" i="5"/>
  <c r="CS328" i="5"/>
  <c r="CR328" i="5"/>
  <c r="CQ328" i="5"/>
  <c r="CP328" i="5"/>
  <c r="CN328" i="5"/>
  <c r="CM328" i="5"/>
  <c r="CL328" i="5"/>
  <c r="CK328" i="5"/>
  <c r="CJ328" i="5"/>
  <c r="CI328" i="5"/>
  <c r="CG328" i="5"/>
  <c r="CF328" i="5"/>
  <c r="CE328" i="5"/>
  <c r="CD328" i="5"/>
  <c r="CC328" i="5"/>
  <c r="CB328" i="5"/>
  <c r="CA328" i="5"/>
  <c r="BY328" i="5"/>
  <c r="BX328" i="5"/>
  <c r="BW328" i="5"/>
  <c r="BV328" i="5"/>
  <c r="BU328" i="5"/>
  <c r="BT328" i="5"/>
  <c r="BS328" i="5"/>
  <c r="BQ328" i="5"/>
  <c r="BP328" i="5"/>
  <c r="BO328" i="5"/>
  <c r="BN328" i="5"/>
  <c r="BM328" i="5"/>
  <c r="BL328" i="5"/>
  <c r="BK328" i="5"/>
  <c r="BI328" i="5"/>
  <c r="BH328" i="5"/>
  <c r="BG328" i="5"/>
  <c r="BF328" i="5"/>
  <c r="BE328" i="5"/>
  <c r="BD328" i="5"/>
  <c r="BC328" i="5"/>
  <c r="BA328" i="5"/>
  <c r="AZ328" i="5"/>
  <c r="AY328" i="5"/>
  <c r="AX328" i="5"/>
  <c r="AW328" i="5"/>
  <c r="AV328" i="5"/>
  <c r="AU328" i="5"/>
  <c r="AS328" i="5"/>
  <c r="AR328" i="5"/>
  <c r="AQ328" i="5"/>
  <c r="AP328" i="5"/>
  <c r="AO328" i="5"/>
  <c r="AN328" i="5"/>
  <c r="AM328" i="5"/>
  <c r="AK328" i="5"/>
  <c r="AJ328" i="5"/>
  <c r="AI328" i="5"/>
  <c r="AH328" i="5"/>
  <c r="AG328" i="5"/>
  <c r="AF328" i="5"/>
  <c r="AE328" i="5"/>
  <c r="AC328" i="5"/>
  <c r="AB328" i="5"/>
  <c r="AA328" i="5"/>
  <c r="Z328" i="5"/>
  <c r="Y328" i="5"/>
  <c r="X328" i="5"/>
  <c r="W328" i="5"/>
  <c r="U328" i="5"/>
  <c r="T328" i="5"/>
  <c r="S328" i="5"/>
  <c r="R328" i="5"/>
  <c r="Q328" i="5"/>
  <c r="P328" i="5"/>
  <c r="O328" i="5"/>
  <c r="M328" i="5"/>
  <c r="L328" i="5"/>
  <c r="K328" i="5"/>
  <c r="J328" i="5"/>
  <c r="I328" i="5"/>
  <c r="H328" i="5"/>
  <c r="F328" i="5"/>
  <c r="E328" i="5"/>
  <c r="D328" i="5"/>
  <c r="C328" i="5"/>
  <c r="B328" i="5"/>
  <c r="A328" i="5"/>
  <c r="DZ327" i="5"/>
  <c r="DY327" i="5"/>
  <c r="DX327" i="5"/>
  <c r="DW327" i="5"/>
  <c r="DV327" i="5"/>
  <c r="DU327" i="5"/>
  <c r="DS327" i="5"/>
  <c r="EB327" i="5" s="1"/>
  <c r="DR327" i="5"/>
  <c r="DQ327" i="5"/>
  <c r="DP327" i="5"/>
  <c r="EA327" i="5" s="1"/>
  <c r="DO327" i="5"/>
  <c r="DN327" i="5"/>
  <c r="DM327" i="5"/>
  <c r="DK327" i="5"/>
  <c r="DJ327" i="5"/>
  <c r="DI327" i="5"/>
  <c r="DH327" i="5"/>
  <c r="DG327" i="5"/>
  <c r="DF327" i="5"/>
  <c r="DD327" i="5"/>
  <c r="DC327" i="5"/>
  <c r="DB327" i="5"/>
  <c r="DA327" i="5"/>
  <c r="CZ327" i="5"/>
  <c r="CY327" i="5"/>
  <c r="CX327" i="5"/>
  <c r="CV327" i="5"/>
  <c r="CU327" i="5"/>
  <c r="CT327" i="5"/>
  <c r="CS327" i="5"/>
  <c r="CR327" i="5"/>
  <c r="CQ327" i="5"/>
  <c r="CP327" i="5"/>
  <c r="CN327" i="5"/>
  <c r="CM327" i="5"/>
  <c r="CL327" i="5"/>
  <c r="CK327" i="5"/>
  <c r="CJ327" i="5"/>
  <c r="CI327" i="5"/>
  <c r="CG327" i="5"/>
  <c r="CF327" i="5"/>
  <c r="CE327" i="5"/>
  <c r="CD327" i="5"/>
  <c r="CC327" i="5"/>
  <c r="CB327" i="5"/>
  <c r="CA327" i="5"/>
  <c r="BY327" i="5"/>
  <c r="BX327" i="5"/>
  <c r="BW327" i="5"/>
  <c r="BV327" i="5"/>
  <c r="BU327" i="5"/>
  <c r="BT327" i="5"/>
  <c r="BS327" i="5"/>
  <c r="BQ327" i="5"/>
  <c r="BP327" i="5"/>
  <c r="BO327" i="5"/>
  <c r="BN327" i="5"/>
  <c r="BM327" i="5"/>
  <c r="BL327" i="5"/>
  <c r="BK327" i="5"/>
  <c r="BI327" i="5"/>
  <c r="BH327" i="5"/>
  <c r="BG327" i="5"/>
  <c r="BF327" i="5"/>
  <c r="BE327" i="5"/>
  <c r="BD327" i="5"/>
  <c r="BC327" i="5"/>
  <c r="BA327" i="5"/>
  <c r="AZ327" i="5"/>
  <c r="AY327" i="5"/>
  <c r="AX327" i="5"/>
  <c r="AW327" i="5"/>
  <c r="AV327" i="5"/>
  <c r="AU327" i="5"/>
  <c r="AS327" i="5"/>
  <c r="AR327" i="5"/>
  <c r="AQ327" i="5"/>
  <c r="AP327" i="5"/>
  <c r="AO327" i="5"/>
  <c r="AN327" i="5"/>
  <c r="AM327" i="5"/>
  <c r="AK327" i="5"/>
  <c r="AJ327" i="5"/>
  <c r="AI327" i="5"/>
  <c r="AH327" i="5"/>
  <c r="AG327" i="5"/>
  <c r="AF327" i="5"/>
  <c r="AE327" i="5"/>
  <c r="AC327" i="5"/>
  <c r="AB327" i="5"/>
  <c r="AA327" i="5"/>
  <c r="Z327" i="5"/>
  <c r="Y327" i="5"/>
  <c r="X327" i="5"/>
  <c r="W327" i="5"/>
  <c r="U327" i="5"/>
  <c r="T327" i="5"/>
  <c r="S327" i="5"/>
  <c r="R327" i="5"/>
  <c r="Q327" i="5"/>
  <c r="P327" i="5"/>
  <c r="O327" i="5"/>
  <c r="M327" i="5"/>
  <c r="L327" i="5"/>
  <c r="K327" i="5"/>
  <c r="J327" i="5"/>
  <c r="I327" i="5"/>
  <c r="H327" i="5"/>
  <c r="F327" i="5"/>
  <c r="E327" i="5"/>
  <c r="D327" i="5"/>
  <c r="C327" i="5"/>
  <c r="B327" i="5"/>
  <c r="A327" i="5"/>
  <c r="DZ326" i="5"/>
  <c r="DY326" i="5"/>
  <c r="DX326" i="5"/>
  <c r="DW326" i="5"/>
  <c r="DV326" i="5"/>
  <c r="DU326" i="5"/>
  <c r="DS326" i="5"/>
  <c r="EB326" i="5" s="1"/>
  <c r="DR326" i="5"/>
  <c r="DQ326" i="5"/>
  <c r="DP326" i="5"/>
  <c r="DO326" i="5"/>
  <c r="DN326" i="5"/>
  <c r="DM326" i="5"/>
  <c r="DK326" i="5"/>
  <c r="DJ326" i="5"/>
  <c r="DI326" i="5"/>
  <c r="DH326" i="5"/>
  <c r="DG326" i="5"/>
  <c r="DF326" i="5"/>
  <c r="DD326" i="5"/>
  <c r="DC326" i="5"/>
  <c r="DB326" i="5"/>
  <c r="DA326" i="5"/>
  <c r="CZ326" i="5"/>
  <c r="CY326" i="5"/>
  <c r="CX326" i="5"/>
  <c r="CV326" i="5"/>
  <c r="CU326" i="5"/>
  <c r="CT326" i="5"/>
  <c r="CS326" i="5"/>
  <c r="CR326" i="5"/>
  <c r="CQ326" i="5"/>
  <c r="CP326" i="5"/>
  <c r="CN326" i="5"/>
  <c r="CM326" i="5"/>
  <c r="CL326" i="5"/>
  <c r="CK326" i="5"/>
  <c r="CJ326" i="5"/>
  <c r="CI326" i="5"/>
  <c r="CG326" i="5"/>
  <c r="CF326" i="5"/>
  <c r="CE326" i="5"/>
  <c r="CD326" i="5"/>
  <c r="CC326" i="5"/>
  <c r="CB326" i="5"/>
  <c r="CA326" i="5"/>
  <c r="BY326" i="5"/>
  <c r="BX326" i="5"/>
  <c r="BW326" i="5"/>
  <c r="BV326" i="5"/>
  <c r="BU326" i="5"/>
  <c r="BT326" i="5"/>
  <c r="BS326" i="5"/>
  <c r="BQ326" i="5"/>
  <c r="BP326" i="5"/>
  <c r="BO326" i="5"/>
  <c r="BN326" i="5"/>
  <c r="BM326" i="5"/>
  <c r="BL326" i="5"/>
  <c r="BK326" i="5"/>
  <c r="BI326" i="5"/>
  <c r="BH326" i="5"/>
  <c r="BG326" i="5"/>
  <c r="BF326" i="5"/>
  <c r="BE326" i="5"/>
  <c r="BD326" i="5"/>
  <c r="BC326" i="5"/>
  <c r="BA326" i="5"/>
  <c r="AZ326" i="5"/>
  <c r="AY326" i="5"/>
  <c r="AX326" i="5"/>
  <c r="AW326" i="5"/>
  <c r="AV326" i="5"/>
  <c r="AU326" i="5"/>
  <c r="AS326" i="5"/>
  <c r="AR326" i="5"/>
  <c r="AQ326" i="5"/>
  <c r="AP326" i="5"/>
  <c r="AO326" i="5"/>
  <c r="AN326" i="5"/>
  <c r="AM326" i="5"/>
  <c r="AK326" i="5"/>
  <c r="AJ326" i="5"/>
  <c r="AI326" i="5"/>
  <c r="AH326" i="5"/>
  <c r="AG326" i="5"/>
  <c r="AF326" i="5"/>
  <c r="AE326" i="5"/>
  <c r="AC326" i="5"/>
  <c r="AB326" i="5"/>
  <c r="AA326" i="5"/>
  <c r="Z326" i="5"/>
  <c r="Y326" i="5"/>
  <c r="X326" i="5"/>
  <c r="W326" i="5"/>
  <c r="U326" i="5"/>
  <c r="T326" i="5"/>
  <c r="S326" i="5"/>
  <c r="R326" i="5"/>
  <c r="Q326" i="5"/>
  <c r="P326" i="5"/>
  <c r="O326" i="5"/>
  <c r="M326" i="5"/>
  <c r="L326" i="5"/>
  <c r="K326" i="5"/>
  <c r="J326" i="5"/>
  <c r="I326" i="5"/>
  <c r="H326" i="5"/>
  <c r="F326" i="5"/>
  <c r="E326" i="5"/>
  <c r="D326" i="5"/>
  <c r="C326" i="5"/>
  <c r="B326" i="5"/>
  <c r="A326" i="5"/>
  <c r="DZ325" i="5"/>
  <c r="DY325" i="5"/>
  <c r="DX325" i="5"/>
  <c r="DW325" i="5"/>
  <c r="DV325" i="5"/>
  <c r="DU325" i="5"/>
  <c r="DS325" i="5"/>
  <c r="EB325" i="5" s="1"/>
  <c r="DR325" i="5"/>
  <c r="DQ325" i="5"/>
  <c r="DP325" i="5"/>
  <c r="EA325" i="5" s="1"/>
  <c r="DO325" i="5"/>
  <c r="DN325" i="5"/>
  <c r="DM325" i="5"/>
  <c r="DK325" i="5"/>
  <c r="DJ325" i="5"/>
  <c r="DI325" i="5"/>
  <c r="DH325" i="5"/>
  <c r="DG325" i="5"/>
  <c r="DF325" i="5"/>
  <c r="DD325" i="5"/>
  <c r="DC325" i="5"/>
  <c r="DB325" i="5"/>
  <c r="DA325" i="5"/>
  <c r="CZ325" i="5"/>
  <c r="CY325" i="5"/>
  <c r="CX325" i="5"/>
  <c r="CV325" i="5"/>
  <c r="CU325" i="5"/>
  <c r="CT325" i="5"/>
  <c r="CS325" i="5"/>
  <c r="CR325" i="5"/>
  <c r="CQ325" i="5"/>
  <c r="CP325" i="5"/>
  <c r="CN325" i="5"/>
  <c r="CM325" i="5"/>
  <c r="CL325" i="5"/>
  <c r="CK325" i="5"/>
  <c r="CJ325" i="5"/>
  <c r="CI325" i="5"/>
  <c r="CG325" i="5"/>
  <c r="CF325" i="5"/>
  <c r="CE325" i="5"/>
  <c r="CD325" i="5"/>
  <c r="CC325" i="5"/>
  <c r="CB325" i="5"/>
  <c r="CA325" i="5"/>
  <c r="BY325" i="5"/>
  <c r="BX325" i="5"/>
  <c r="BW325" i="5"/>
  <c r="BV325" i="5"/>
  <c r="BU325" i="5"/>
  <c r="BT325" i="5"/>
  <c r="BS325" i="5"/>
  <c r="BQ325" i="5"/>
  <c r="BP325" i="5"/>
  <c r="BO325" i="5"/>
  <c r="BN325" i="5"/>
  <c r="BM325" i="5"/>
  <c r="BL325" i="5"/>
  <c r="BK325" i="5"/>
  <c r="BI325" i="5"/>
  <c r="BH325" i="5"/>
  <c r="BG325" i="5"/>
  <c r="BF325" i="5"/>
  <c r="BE325" i="5"/>
  <c r="BD325" i="5"/>
  <c r="BC325" i="5"/>
  <c r="BA325" i="5"/>
  <c r="AZ325" i="5"/>
  <c r="AY325" i="5"/>
  <c r="AX325" i="5"/>
  <c r="AW325" i="5"/>
  <c r="AV325" i="5"/>
  <c r="AU325" i="5"/>
  <c r="AS325" i="5"/>
  <c r="AR325" i="5"/>
  <c r="AQ325" i="5"/>
  <c r="AP325" i="5"/>
  <c r="AO325" i="5"/>
  <c r="AN325" i="5"/>
  <c r="AM325" i="5"/>
  <c r="AK325" i="5"/>
  <c r="AJ325" i="5"/>
  <c r="AI325" i="5"/>
  <c r="AH325" i="5"/>
  <c r="AG325" i="5"/>
  <c r="AF325" i="5"/>
  <c r="AE325" i="5"/>
  <c r="AC325" i="5"/>
  <c r="AB325" i="5"/>
  <c r="AA325" i="5"/>
  <c r="Z325" i="5"/>
  <c r="Y325" i="5"/>
  <c r="X325" i="5"/>
  <c r="W325" i="5"/>
  <c r="U325" i="5"/>
  <c r="T325" i="5"/>
  <c r="S325" i="5"/>
  <c r="R325" i="5"/>
  <c r="Q325" i="5"/>
  <c r="P325" i="5"/>
  <c r="O325" i="5"/>
  <c r="M325" i="5"/>
  <c r="L325" i="5"/>
  <c r="K325" i="5"/>
  <c r="J325" i="5"/>
  <c r="I325" i="5"/>
  <c r="H325" i="5"/>
  <c r="F325" i="5"/>
  <c r="E325" i="5"/>
  <c r="D325" i="5"/>
  <c r="C325" i="5"/>
  <c r="B325" i="5"/>
  <c r="A325" i="5"/>
  <c r="DZ324" i="5"/>
  <c r="DY324" i="5"/>
  <c r="DX324" i="5"/>
  <c r="DW324" i="5"/>
  <c r="DV324" i="5"/>
  <c r="DU324" i="5"/>
  <c r="DS324" i="5"/>
  <c r="EB324" i="5" s="1"/>
  <c r="DR324" i="5"/>
  <c r="DQ324" i="5"/>
  <c r="DP324" i="5"/>
  <c r="DO324" i="5"/>
  <c r="DN324" i="5"/>
  <c r="DM324" i="5"/>
  <c r="DK324" i="5"/>
  <c r="DJ324" i="5"/>
  <c r="DI324" i="5"/>
  <c r="DH324" i="5"/>
  <c r="DG324" i="5"/>
  <c r="DF324" i="5"/>
  <c r="DD324" i="5"/>
  <c r="DC324" i="5"/>
  <c r="DB324" i="5"/>
  <c r="DA324" i="5"/>
  <c r="CZ324" i="5"/>
  <c r="CY324" i="5"/>
  <c r="CX324" i="5"/>
  <c r="CV324" i="5"/>
  <c r="CU324" i="5"/>
  <c r="CT324" i="5"/>
  <c r="CS324" i="5"/>
  <c r="CR324" i="5"/>
  <c r="CQ324" i="5"/>
  <c r="CP324" i="5"/>
  <c r="CN324" i="5"/>
  <c r="CM324" i="5"/>
  <c r="CL324" i="5"/>
  <c r="CK324" i="5"/>
  <c r="CJ324" i="5"/>
  <c r="CI324" i="5"/>
  <c r="CG324" i="5"/>
  <c r="CF324" i="5"/>
  <c r="CE324" i="5"/>
  <c r="CD324" i="5"/>
  <c r="CC324" i="5"/>
  <c r="CB324" i="5"/>
  <c r="CA324" i="5"/>
  <c r="BY324" i="5"/>
  <c r="BX324" i="5"/>
  <c r="BW324" i="5"/>
  <c r="BV324" i="5"/>
  <c r="BU324" i="5"/>
  <c r="BT324" i="5"/>
  <c r="BS324" i="5"/>
  <c r="BQ324" i="5"/>
  <c r="BP324" i="5"/>
  <c r="BO324" i="5"/>
  <c r="BN324" i="5"/>
  <c r="BM324" i="5"/>
  <c r="BL324" i="5"/>
  <c r="BK324" i="5"/>
  <c r="BI324" i="5"/>
  <c r="BH324" i="5"/>
  <c r="BG324" i="5"/>
  <c r="BF324" i="5"/>
  <c r="BE324" i="5"/>
  <c r="BD324" i="5"/>
  <c r="BC324" i="5"/>
  <c r="BA324" i="5"/>
  <c r="AZ324" i="5"/>
  <c r="AY324" i="5"/>
  <c r="AX324" i="5"/>
  <c r="AW324" i="5"/>
  <c r="AV324" i="5"/>
  <c r="AU324" i="5"/>
  <c r="AS324" i="5"/>
  <c r="AR324" i="5"/>
  <c r="AQ324" i="5"/>
  <c r="AP324" i="5"/>
  <c r="AO324" i="5"/>
  <c r="AN324" i="5"/>
  <c r="AM324" i="5"/>
  <c r="AK324" i="5"/>
  <c r="AJ324" i="5"/>
  <c r="AI324" i="5"/>
  <c r="AH324" i="5"/>
  <c r="AG324" i="5"/>
  <c r="AF324" i="5"/>
  <c r="AE324" i="5"/>
  <c r="AC324" i="5"/>
  <c r="AB324" i="5"/>
  <c r="AA324" i="5"/>
  <c r="Z324" i="5"/>
  <c r="Y324" i="5"/>
  <c r="X324" i="5"/>
  <c r="W324" i="5"/>
  <c r="U324" i="5"/>
  <c r="T324" i="5"/>
  <c r="S324" i="5"/>
  <c r="R324" i="5"/>
  <c r="Q324" i="5"/>
  <c r="P324" i="5"/>
  <c r="O324" i="5"/>
  <c r="M324" i="5"/>
  <c r="L324" i="5"/>
  <c r="K324" i="5"/>
  <c r="J324" i="5"/>
  <c r="I324" i="5"/>
  <c r="H324" i="5"/>
  <c r="F324" i="5"/>
  <c r="E324" i="5"/>
  <c r="D324" i="5"/>
  <c r="C324" i="5"/>
  <c r="B324" i="5"/>
  <c r="A324" i="5"/>
  <c r="DZ323" i="5"/>
  <c r="DY323" i="5"/>
  <c r="DX323" i="5"/>
  <c r="DW323" i="5"/>
  <c r="DV323" i="5"/>
  <c r="DU323" i="5"/>
  <c r="DS323" i="5"/>
  <c r="EB323" i="5" s="1"/>
  <c r="DR323" i="5"/>
  <c r="DQ323" i="5"/>
  <c r="DP323" i="5"/>
  <c r="EA323" i="5" s="1"/>
  <c r="DO323" i="5"/>
  <c r="DN323" i="5"/>
  <c r="DM323" i="5"/>
  <c r="DK323" i="5"/>
  <c r="DJ323" i="5"/>
  <c r="DI323" i="5"/>
  <c r="DH323" i="5"/>
  <c r="DG323" i="5"/>
  <c r="DF323" i="5"/>
  <c r="DD323" i="5"/>
  <c r="DC323" i="5"/>
  <c r="DB323" i="5"/>
  <c r="DA323" i="5"/>
  <c r="CZ323" i="5"/>
  <c r="CY323" i="5"/>
  <c r="CX323" i="5"/>
  <c r="CV323" i="5"/>
  <c r="CU323" i="5"/>
  <c r="CT323" i="5"/>
  <c r="CS323" i="5"/>
  <c r="CR323" i="5"/>
  <c r="CQ323" i="5"/>
  <c r="CP323" i="5"/>
  <c r="CN323" i="5"/>
  <c r="CM323" i="5"/>
  <c r="CL323" i="5"/>
  <c r="CK323" i="5"/>
  <c r="CJ323" i="5"/>
  <c r="CI323" i="5"/>
  <c r="CG323" i="5"/>
  <c r="CF323" i="5"/>
  <c r="CE323" i="5"/>
  <c r="CD323" i="5"/>
  <c r="CC323" i="5"/>
  <c r="CB323" i="5"/>
  <c r="CA323" i="5"/>
  <c r="BY323" i="5"/>
  <c r="BX323" i="5"/>
  <c r="BW323" i="5"/>
  <c r="BV323" i="5"/>
  <c r="BU323" i="5"/>
  <c r="BT323" i="5"/>
  <c r="BS323" i="5"/>
  <c r="BQ323" i="5"/>
  <c r="BP323" i="5"/>
  <c r="BO323" i="5"/>
  <c r="BN323" i="5"/>
  <c r="BM323" i="5"/>
  <c r="BL323" i="5"/>
  <c r="BK323" i="5"/>
  <c r="BI323" i="5"/>
  <c r="BH323" i="5"/>
  <c r="BG323" i="5"/>
  <c r="BF323" i="5"/>
  <c r="BE323" i="5"/>
  <c r="BD323" i="5"/>
  <c r="BC323" i="5"/>
  <c r="BA323" i="5"/>
  <c r="AZ323" i="5"/>
  <c r="AY323" i="5"/>
  <c r="AX323" i="5"/>
  <c r="AW323" i="5"/>
  <c r="AV323" i="5"/>
  <c r="AU323" i="5"/>
  <c r="AS323" i="5"/>
  <c r="AR323" i="5"/>
  <c r="AQ323" i="5"/>
  <c r="AP323" i="5"/>
  <c r="AO323" i="5"/>
  <c r="AN323" i="5"/>
  <c r="AM323" i="5"/>
  <c r="AK323" i="5"/>
  <c r="AJ323" i="5"/>
  <c r="AI323" i="5"/>
  <c r="AH323" i="5"/>
  <c r="AG323" i="5"/>
  <c r="AF323" i="5"/>
  <c r="AE323" i="5"/>
  <c r="AC323" i="5"/>
  <c r="AB323" i="5"/>
  <c r="AA323" i="5"/>
  <c r="Z323" i="5"/>
  <c r="Y323" i="5"/>
  <c r="X323" i="5"/>
  <c r="W323" i="5"/>
  <c r="U323" i="5"/>
  <c r="T323" i="5"/>
  <c r="S323" i="5"/>
  <c r="R323" i="5"/>
  <c r="Q323" i="5"/>
  <c r="P323" i="5"/>
  <c r="O323" i="5"/>
  <c r="M323" i="5"/>
  <c r="L323" i="5"/>
  <c r="K323" i="5"/>
  <c r="J323" i="5"/>
  <c r="I323" i="5"/>
  <c r="H323" i="5"/>
  <c r="F323" i="5"/>
  <c r="E323" i="5"/>
  <c r="D323" i="5"/>
  <c r="C323" i="5"/>
  <c r="B323" i="5"/>
  <c r="A323" i="5"/>
  <c r="DZ322" i="5"/>
  <c r="DY322" i="5"/>
  <c r="DX322" i="5"/>
  <c r="DW322" i="5"/>
  <c r="DV322" i="5"/>
  <c r="DU322" i="5"/>
  <c r="DS322" i="5"/>
  <c r="EB322" i="5" s="1"/>
  <c r="DR322" i="5"/>
  <c r="DQ322" i="5"/>
  <c r="DP322" i="5"/>
  <c r="DO322" i="5"/>
  <c r="DN322" i="5"/>
  <c r="DM322" i="5"/>
  <c r="DK322" i="5"/>
  <c r="DJ322" i="5"/>
  <c r="DI322" i="5"/>
  <c r="DH322" i="5"/>
  <c r="DG322" i="5"/>
  <c r="DF322" i="5"/>
  <c r="DD322" i="5"/>
  <c r="DC322" i="5"/>
  <c r="DB322" i="5"/>
  <c r="DA322" i="5"/>
  <c r="CZ322" i="5"/>
  <c r="CY322" i="5"/>
  <c r="CX322" i="5"/>
  <c r="CV322" i="5"/>
  <c r="CU322" i="5"/>
  <c r="CT322" i="5"/>
  <c r="CS322" i="5"/>
  <c r="CR322" i="5"/>
  <c r="CQ322" i="5"/>
  <c r="CP322" i="5"/>
  <c r="CN322" i="5"/>
  <c r="CM322" i="5"/>
  <c r="CL322" i="5"/>
  <c r="CK322" i="5"/>
  <c r="CJ322" i="5"/>
  <c r="CI322" i="5"/>
  <c r="CG322" i="5"/>
  <c r="CF322" i="5"/>
  <c r="CE322" i="5"/>
  <c r="CD322" i="5"/>
  <c r="CC322" i="5"/>
  <c r="CB322" i="5"/>
  <c r="CA322" i="5"/>
  <c r="BY322" i="5"/>
  <c r="BX322" i="5"/>
  <c r="BW322" i="5"/>
  <c r="BV322" i="5"/>
  <c r="BU322" i="5"/>
  <c r="BT322" i="5"/>
  <c r="BS322" i="5"/>
  <c r="BQ322" i="5"/>
  <c r="BP322" i="5"/>
  <c r="BO322" i="5"/>
  <c r="BN322" i="5"/>
  <c r="BM322" i="5"/>
  <c r="BL322" i="5"/>
  <c r="BK322" i="5"/>
  <c r="BI322" i="5"/>
  <c r="BH322" i="5"/>
  <c r="BG322" i="5"/>
  <c r="BF322" i="5"/>
  <c r="BE322" i="5"/>
  <c r="BD322" i="5"/>
  <c r="BC322" i="5"/>
  <c r="BA322" i="5"/>
  <c r="AZ322" i="5"/>
  <c r="AY322" i="5"/>
  <c r="AX322" i="5"/>
  <c r="AW322" i="5"/>
  <c r="AV322" i="5"/>
  <c r="AU322" i="5"/>
  <c r="AS322" i="5"/>
  <c r="AR322" i="5"/>
  <c r="AQ322" i="5"/>
  <c r="AP322" i="5"/>
  <c r="AO322" i="5"/>
  <c r="AN322" i="5"/>
  <c r="AM322" i="5"/>
  <c r="AK322" i="5"/>
  <c r="AJ322" i="5"/>
  <c r="AI322" i="5"/>
  <c r="AH322" i="5"/>
  <c r="AG322" i="5"/>
  <c r="AF322" i="5"/>
  <c r="AE322" i="5"/>
  <c r="AC322" i="5"/>
  <c r="AB322" i="5"/>
  <c r="AA322" i="5"/>
  <c r="Z322" i="5"/>
  <c r="Y322" i="5"/>
  <c r="X322" i="5"/>
  <c r="W322" i="5"/>
  <c r="U322" i="5"/>
  <c r="T322" i="5"/>
  <c r="S322" i="5"/>
  <c r="R322" i="5"/>
  <c r="Q322" i="5"/>
  <c r="P322" i="5"/>
  <c r="O322" i="5"/>
  <c r="M322" i="5"/>
  <c r="L322" i="5"/>
  <c r="K322" i="5"/>
  <c r="J322" i="5"/>
  <c r="I322" i="5"/>
  <c r="H322" i="5"/>
  <c r="F322" i="5"/>
  <c r="E322" i="5"/>
  <c r="D322" i="5"/>
  <c r="C322" i="5"/>
  <c r="B322" i="5"/>
  <c r="A322" i="5"/>
  <c r="DZ321" i="5"/>
  <c r="DY321" i="5"/>
  <c r="DX321" i="5"/>
  <c r="DW321" i="5"/>
  <c r="DV321" i="5"/>
  <c r="DU321" i="5"/>
  <c r="DS321" i="5"/>
  <c r="EB321" i="5" s="1"/>
  <c r="DR321" i="5"/>
  <c r="DQ321" i="5"/>
  <c r="DP321" i="5"/>
  <c r="EA321" i="5" s="1"/>
  <c r="DO321" i="5"/>
  <c r="DN321" i="5"/>
  <c r="DM321" i="5"/>
  <c r="DK321" i="5"/>
  <c r="DJ321" i="5"/>
  <c r="DI321" i="5"/>
  <c r="DH321" i="5"/>
  <c r="DG321" i="5"/>
  <c r="DF321" i="5"/>
  <c r="DD321" i="5"/>
  <c r="DC321" i="5"/>
  <c r="DB321" i="5"/>
  <c r="DA321" i="5"/>
  <c r="CZ321" i="5"/>
  <c r="CY321" i="5"/>
  <c r="CX321" i="5"/>
  <c r="CV321" i="5"/>
  <c r="CU321" i="5"/>
  <c r="CT321" i="5"/>
  <c r="CS321" i="5"/>
  <c r="CR321" i="5"/>
  <c r="CQ321" i="5"/>
  <c r="CP321" i="5"/>
  <c r="CN321" i="5"/>
  <c r="CM321" i="5"/>
  <c r="CL321" i="5"/>
  <c r="CK321" i="5"/>
  <c r="CJ321" i="5"/>
  <c r="CI321" i="5"/>
  <c r="CG321" i="5"/>
  <c r="CF321" i="5"/>
  <c r="CE321" i="5"/>
  <c r="CD321" i="5"/>
  <c r="CC321" i="5"/>
  <c r="CB321" i="5"/>
  <c r="CA321" i="5"/>
  <c r="BY321" i="5"/>
  <c r="BX321" i="5"/>
  <c r="BW321" i="5"/>
  <c r="BV321" i="5"/>
  <c r="BU321" i="5"/>
  <c r="BT321" i="5"/>
  <c r="BS321" i="5"/>
  <c r="BQ321" i="5"/>
  <c r="BP321" i="5"/>
  <c r="BO321" i="5"/>
  <c r="BN321" i="5"/>
  <c r="BM321" i="5"/>
  <c r="BL321" i="5"/>
  <c r="BK321" i="5"/>
  <c r="BI321" i="5"/>
  <c r="BH321" i="5"/>
  <c r="BG321" i="5"/>
  <c r="BF321" i="5"/>
  <c r="BE321" i="5"/>
  <c r="BD321" i="5"/>
  <c r="BC321" i="5"/>
  <c r="BA321" i="5"/>
  <c r="AZ321" i="5"/>
  <c r="AY321" i="5"/>
  <c r="AX321" i="5"/>
  <c r="AW321" i="5"/>
  <c r="AV321" i="5"/>
  <c r="AU321" i="5"/>
  <c r="AS321" i="5"/>
  <c r="AR321" i="5"/>
  <c r="AQ321" i="5"/>
  <c r="AP321" i="5"/>
  <c r="AO321" i="5"/>
  <c r="AN321" i="5"/>
  <c r="AM321" i="5"/>
  <c r="AK321" i="5"/>
  <c r="AJ321" i="5"/>
  <c r="AI321" i="5"/>
  <c r="AH321" i="5"/>
  <c r="AG321" i="5"/>
  <c r="AF321" i="5"/>
  <c r="AE321" i="5"/>
  <c r="AC321" i="5"/>
  <c r="AB321" i="5"/>
  <c r="AA321" i="5"/>
  <c r="Z321" i="5"/>
  <c r="Y321" i="5"/>
  <c r="X321" i="5"/>
  <c r="W321" i="5"/>
  <c r="U321" i="5"/>
  <c r="T321" i="5"/>
  <c r="S321" i="5"/>
  <c r="R321" i="5"/>
  <c r="Q321" i="5"/>
  <c r="P321" i="5"/>
  <c r="O321" i="5"/>
  <c r="M321" i="5"/>
  <c r="L321" i="5"/>
  <c r="K321" i="5"/>
  <c r="J321" i="5"/>
  <c r="I321" i="5"/>
  <c r="H321" i="5"/>
  <c r="F321" i="5"/>
  <c r="E321" i="5"/>
  <c r="D321" i="5"/>
  <c r="C321" i="5"/>
  <c r="B321" i="5"/>
  <c r="A321" i="5"/>
  <c r="DZ320" i="5"/>
  <c r="DY320" i="5"/>
  <c r="DX320" i="5"/>
  <c r="DW320" i="5"/>
  <c r="DV320" i="5"/>
  <c r="DU320" i="5"/>
  <c r="DS320" i="5"/>
  <c r="EB320" i="5" s="1"/>
  <c r="DR320" i="5"/>
  <c r="DQ320" i="5"/>
  <c r="DP320" i="5"/>
  <c r="DO320" i="5"/>
  <c r="DN320" i="5"/>
  <c r="DM320" i="5"/>
  <c r="DK320" i="5"/>
  <c r="DJ320" i="5"/>
  <c r="DI320" i="5"/>
  <c r="DH320" i="5"/>
  <c r="DG320" i="5"/>
  <c r="DF320" i="5"/>
  <c r="DD320" i="5"/>
  <c r="DC320" i="5"/>
  <c r="DB320" i="5"/>
  <c r="DA320" i="5"/>
  <c r="CZ320" i="5"/>
  <c r="CY320" i="5"/>
  <c r="CX320" i="5"/>
  <c r="CV320" i="5"/>
  <c r="CU320" i="5"/>
  <c r="CT320" i="5"/>
  <c r="CS320" i="5"/>
  <c r="CR320" i="5"/>
  <c r="CQ320" i="5"/>
  <c r="CP320" i="5"/>
  <c r="CN320" i="5"/>
  <c r="CM320" i="5"/>
  <c r="CL320" i="5"/>
  <c r="CK320" i="5"/>
  <c r="CJ320" i="5"/>
  <c r="CI320" i="5"/>
  <c r="CG320" i="5"/>
  <c r="CF320" i="5"/>
  <c r="CE320" i="5"/>
  <c r="CD320" i="5"/>
  <c r="CC320" i="5"/>
  <c r="CB320" i="5"/>
  <c r="CA320" i="5"/>
  <c r="BY320" i="5"/>
  <c r="BX320" i="5"/>
  <c r="BW320" i="5"/>
  <c r="BV320" i="5"/>
  <c r="BU320" i="5"/>
  <c r="BT320" i="5"/>
  <c r="BS320" i="5"/>
  <c r="BQ320" i="5"/>
  <c r="BP320" i="5"/>
  <c r="BO320" i="5"/>
  <c r="BN320" i="5"/>
  <c r="BM320" i="5"/>
  <c r="BL320" i="5"/>
  <c r="BK320" i="5"/>
  <c r="BI320" i="5"/>
  <c r="BH320" i="5"/>
  <c r="BG320" i="5"/>
  <c r="BF320" i="5"/>
  <c r="BE320" i="5"/>
  <c r="BD320" i="5"/>
  <c r="BC320" i="5"/>
  <c r="BA320" i="5"/>
  <c r="AZ320" i="5"/>
  <c r="AY320" i="5"/>
  <c r="AX320" i="5"/>
  <c r="AW320" i="5"/>
  <c r="AV320" i="5"/>
  <c r="AU320" i="5"/>
  <c r="AS320" i="5"/>
  <c r="AR320" i="5"/>
  <c r="AQ320" i="5"/>
  <c r="AP320" i="5"/>
  <c r="AO320" i="5"/>
  <c r="AN320" i="5"/>
  <c r="AM320" i="5"/>
  <c r="AK320" i="5"/>
  <c r="AJ320" i="5"/>
  <c r="AI320" i="5"/>
  <c r="AH320" i="5"/>
  <c r="AG320" i="5"/>
  <c r="AF320" i="5"/>
  <c r="AE320" i="5"/>
  <c r="AC320" i="5"/>
  <c r="AB320" i="5"/>
  <c r="AA320" i="5"/>
  <c r="Z320" i="5"/>
  <c r="Y320" i="5"/>
  <c r="X320" i="5"/>
  <c r="W320" i="5"/>
  <c r="U320" i="5"/>
  <c r="T320" i="5"/>
  <c r="S320" i="5"/>
  <c r="R320" i="5"/>
  <c r="Q320" i="5"/>
  <c r="P320" i="5"/>
  <c r="O320" i="5"/>
  <c r="M320" i="5"/>
  <c r="L320" i="5"/>
  <c r="K320" i="5"/>
  <c r="J320" i="5"/>
  <c r="I320" i="5"/>
  <c r="H320" i="5"/>
  <c r="F320" i="5"/>
  <c r="E320" i="5"/>
  <c r="D320" i="5"/>
  <c r="C320" i="5"/>
  <c r="B320" i="5"/>
  <c r="A320" i="5"/>
  <c r="DZ319" i="5"/>
  <c r="DY319" i="5"/>
  <c r="DX319" i="5"/>
  <c r="DW319" i="5"/>
  <c r="DV319" i="5"/>
  <c r="DU319" i="5"/>
  <c r="DS319" i="5"/>
  <c r="EB319" i="5" s="1"/>
  <c r="DR319" i="5"/>
  <c r="DQ319" i="5"/>
  <c r="DP319" i="5"/>
  <c r="EA319" i="5" s="1"/>
  <c r="DO319" i="5"/>
  <c r="DN319" i="5"/>
  <c r="DM319" i="5"/>
  <c r="DK319" i="5"/>
  <c r="DJ319" i="5"/>
  <c r="DI319" i="5"/>
  <c r="DH319" i="5"/>
  <c r="DG319" i="5"/>
  <c r="DF319" i="5"/>
  <c r="DD319" i="5"/>
  <c r="DC319" i="5"/>
  <c r="DB319" i="5"/>
  <c r="DA319" i="5"/>
  <c r="CZ319" i="5"/>
  <c r="CY319" i="5"/>
  <c r="CX319" i="5"/>
  <c r="CV319" i="5"/>
  <c r="CU319" i="5"/>
  <c r="CT319" i="5"/>
  <c r="CS319" i="5"/>
  <c r="CR319" i="5"/>
  <c r="CQ319" i="5"/>
  <c r="CP319" i="5"/>
  <c r="CN319" i="5"/>
  <c r="CM319" i="5"/>
  <c r="CL319" i="5"/>
  <c r="CK319" i="5"/>
  <c r="CJ319" i="5"/>
  <c r="CI319" i="5"/>
  <c r="CG319" i="5"/>
  <c r="CF319" i="5"/>
  <c r="CE319" i="5"/>
  <c r="CD319" i="5"/>
  <c r="CC319" i="5"/>
  <c r="CB319" i="5"/>
  <c r="CA319" i="5"/>
  <c r="BY319" i="5"/>
  <c r="BX319" i="5"/>
  <c r="BW319" i="5"/>
  <c r="BV319" i="5"/>
  <c r="BU319" i="5"/>
  <c r="BT319" i="5"/>
  <c r="BS319" i="5"/>
  <c r="BQ319" i="5"/>
  <c r="BP319" i="5"/>
  <c r="BO319" i="5"/>
  <c r="BN319" i="5"/>
  <c r="BM319" i="5"/>
  <c r="BL319" i="5"/>
  <c r="BK319" i="5"/>
  <c r="BI319" i="5"/>
  <c r="BH319" i="5"/>
  <c r="BG319" i="5"/>
  <c r="BF319" i="5"/>
  <c r="BE319" i="5"/>
  <c r="BD319" i="5"/>
  <c r="BC319" i="5"/>
  <c r="BA319" i="5"/>
  <c r="AZ319" i="5"/>
  <c r="AY319" i="5"/>
  <c r="AX319" i="5"/>
  <c r="AW319" i="5"/>
  <c r="AV319" i="5"/>
  <c r="AU319" i="5"/>
  <c r="AS319" i="5"/>
  <c r="AR319" i="5"/>
  <c r="AQ319" i="5"/>
  <c r="AP319" i="5"/>
  <c r="AO319" i="5"/>
  <c r="AN319" i="5"/>
  <c r="AM319" i="5"/>
  <c r="AK319" i="5"/>
  <c r="AJ319" i="5"/>
  <c r="AI319" i="5"/>
  <c r="AH319" i="5"/>
  <c r="AG319" i="5"/>
  <c r="AF319" i="5"/>
  <c r="AE319" i="5"/>
  <c r="AC319" i="5"/>
  <c r="AB319" i="5"/>
  <c r="AA319" i="5"/>
  <c r="Z319" i="5"/>
  <c r="Y319" i="5"/>
  <c r="X319" i="5"/>
  <c r="W319" i="5"/>
  <c r="U319" i="5"/>
  <c r="T319" i="5"/>
  <c r="S319" i="5"/>
  <c r="R319" i="5"/>
  <c r="Q319" i="5"/>
  <c r="P319" i="5"/>
  <c r="O319" i="5"/>
  <c r="M319" i="5"/>
  <c r="L319" i="5"/>
  <c r="K319" i="5"/>
  <c r="J319" i="5"/>
  <c r="I319" i="5"/>
  <c r="H319" i="5"/>
  <c r="F319" i="5"/>
  <c r="E319" i="5"/>
  <c r="D319" i="5"/>
  <c r="C319" i="5"/>
  <c r="B319" i="5"/>
  <c r="A319" i="5"/>
  <c r="DZ318" i="5"/>
  <c r="DY318" i="5"/>
  <c r="DX318" i="5"/>
  <c r="DW318" i="5"/>
  <c r="DV318" i="5"/>
  <c r="DU318" i="5"/>
  <c r="DS318" i="5"/>
  <c r="EB318" i="5" s="1"/>
  <c r="DR318" i="5"/>
  <c r="DQ318" i="5"/>
  <c r="DP318" i="5"/>
  <c r="DO318" i="5"/>
  <c r="DN318" i="5"/>
  <c r="DM318" i="5"/>
  <c r="DK318" i="5"/>
  <c r="DJ318" i="5"/>
  <c r="DI318" i="5"/>
  <c r="DH318" i="5"/>
  <c r="DG318" i="5"/>
  <c r="DF318" i="5"/>
  <c r="DD318" i="5"/>
  <c r="DC318" i="5"/>
  <c r="DB318" i="5"/>
  <c r="DA318" i="5"/>
  <c r="CZ318" i="5"/>
  <c r="CY318" i="5"/>
  <c r="CX318" i="5"/>
  <c r="CV318" i="5"/>
  <c r="CU318" i="5"/>
  <c r="CT318" i="5"/>
  <c r="CS318" i="5"/>
  <c r="CR318" i="5"/>
  <c r="CQ318" i="5"/>
  <c r="CP318" i="5"/>
  <c r="CN318" i="5"/>
  <c r="CM318" i="5"/>
  <c r="CL318" i="5"/>
  <c r="CK318" i="5"/>
  <c r="CJ318" i="5"/>
  <c r="CI318" i="5"/>
  <c r="CG318" i="5"/>
  <c r="CF318" i="5"/>
  <c r="CE318" i="5"/>
  <c r="CD318" i="5"/>
  <c r="CC318" i="5"/>
  <c r="CB318" i="5"/>
  <c r="CA318" i="5"/>
  <c r="BY318" i="5"/>
  <c r="BX318" i="5"/>
  <c r="BW318" i="5"/>
  <c r="BV318" i="5"/>
  <c r="BU318" i="5"/>
  <c r="BT318" i="5"/>
  <c r="BS318" i="5"/>
  <c r="BQ318" i="5"/>
  <c r="BP318" i="5"/>
  <c r="BO318" i="5"/>
  <c r="BN318" i="5"/>
  <c r="BM318" i="5"/>
  <c r="BL318" i="5"/>
  <c r="BK318" i="5"/>
  <c r="BI318" i="5"/>
  <c r="BH318" i="5"/>
  <c r="BG318" i="5"/>
  <c r="BF318" i="5"/>
  <c r="BE318" i="5"/>
  <c r="BD318" i="5"/>
  <c r="BC318" i="5"/>
  <c r="BA318" i="5"/>
  <c r="AZ318" i="5"/>
  <c r="AY318" i="5"/>
  <c r="AX318" i="5"/>
  <c r="AW318" i="5"/>
  <c r="AV318" i="5"/>
  <c r="AU318" i="5"/>
  <c r="AS318" i="5"/>
  <c r="AR318" i="5"/>
  <c r="AQ318" i="5"/>
  <c r="AP318" i="5"/>
  <c r="AO318" i="5"/>
  <c r="AN318" i="5"/>
  <c r="AM318" i="5"/>
  <c r="AK318" i="5"/>
  <c r="AJ318" i="5"/>
  <c r="AI318" i="5"/>
  <c r="AH318" i="5"/>
  <c r="AG318" i="5"/>
  <c r="AF318" i="5"/>
  <c r="AE318" i="5"/>
  <c r="AC318" i="5"/>
  <c r="AB318" i="5"/>
  <c r="AA318" i="5"/>
  <c r="Z318" i="5"/>
  <c r="Y318" i="5"/>
  <c r="X318" i="5"/>
  <c r="W318" i="5"/>
  <c r="U318" i="5"/>
  <c r="T318" i="5"/>
  <c r="S318" i="5"/>
  <c r="R318" i="5"/>
  <c r="Q318" i="5"/>
  <c r="P318" i="5"/>
  <c r="O318" i="5"/>
  <c r="M318" i="5"/>
  <c r="L318" i="5"/>
  <c r="K318" i="5"/>
  <c r="J318" i="5"/>
  <c r="I318" i="5"/>
  <c r="H318" i="5"/>
  <c r="F318" i="5"/>
  <c r="E318" i="5"/>
  <c r="D318" i="5"/>
  <c r="C318" i="5"/>
  <c r="B318" i="5"/>
  <c r="A318" i="5"/>
  <c r="DZ317" i="5"/>
  <c r="DY317" i="5"/>
  <c r="DX317" i="5"/>
  <c r="DW317" i="5"/>
  <c r="DV317" i="5"/>
  <c r="DU317" i="5"/>
  <c r="DS317" i="5"/>
  <c r="EB317" i="5" s="1"/>
  <c r="DR317" i="5"/>
  <c r="DQ317" i="5"/>
  <c r="DP317" i="5"/>
  <c r="EA317" i="5" s="1"/>
  <c r="DO317" i="5"/>
  <c r="DN317" i="5"/>
  <c r="DM317" i="5"/>
  <c r="DK317" i="5"/>
  <c r="DJ317" i="5"/>
  <c r="DI317" i="5"/>
  <c r="DH317" i="5"/>
  <c r="DG317" i="5"/>
  <c r="DF317" i="5"/>
  <c r="DD317" i="5"/>
  <c r="DC317" i="5"/>
  <c r="DB317" i="5"/>
  <c r="DA317" i="5"/>
  <c r="CZ317" i="5"/>
  <c r="CY317" i="5"/>
  <c r="CX317" i="5"/>
  <c r="CV317" i="5"/>
  <c r="CU317" i="5"/>
  <c r="CT317" i="5"/>
  <c r="CS317" i="5"/>
  <c r="CR317" i="5"/>
  <c r="CQ317" i="5"/>
  <c r="CP317" i="5"/>
  <c r="CN317" i="5"/>
  <c r="CM317" i="5"/>
  <c r="CL317" i="5"/>
  <c r="CK317" i="5"/>
  <c r="CJ317" i="5"/>
  <c r="CI317" i="5"/>
  <c r="CG317" i="5"/>
  <c r="CF317" i="5"/>
  <c r="CE317" i="5"/>
  <c r="CD317" i="5"/>
  <c r="CC317" i="5"/>
  <c r="CB317" i="5"/>
  <c r="CA317" i="5"/>
  <c r="BY317" i="5"/>
  <c r="BX317" i="5"/>
  <c r="BW317" i="5"/>
  <c r="BV317" i="5"/>
  <c r="BU317" i="5"/>
  <c r="BT317" i="5"/>
  <c r="BS317" i="5"/>
  <c r="BQ317" i="5"/>
  <c r="BP317" i="5"/>
  <c r="BO317" i="5"/>
  <c r="BN317" i="5"/>
  <c r="BM317" i="5"/>
  <c r="BL317" i="5"/>
  <c r="BK317" i="5"/>
  <c r="BI317" i="5"/>
  <c r="BH317" i="5"/>
  <c r="BG317" i="5"/>
  <c r="BF317" i="5"/>
  <c r="BE317" i="5"/>
  <c r="BD317" i="5"/>
  <c r="BC317" i="5"/>
  <c r="BA317" i="5"/>
  <c r="AZ317" i="5"/>
  <c r="AY317" i="5"/>
  <c r="AX317" i="5"/>
  <c r="AW317" i="5"/>
  <c r="AV317" i="5"/>
  <c r="AU317" i="5"/>
  <c r="AS317" i="5"/>
  <c r="AR317" i="5"/>
  <c r="AQ317" i="5"/>
  <c r="AP317" i="5"/>
  <c r="AO317" i="5"/>
  <c r="AN317" i="5"/>
  <c r="AM317" i="5"/>
  <c r="AK317" i="5"/>
  <c r="AJ317" i="5"/>
  <c r="AI317" i="5"/>
  <c r="AH317" i="5"/>
  <c r="AG317" i="5"/>
  <c r="AF317" i="5"/>
  <c r="AE317" i="5"/>
  <c r="AC317" i="5"/>
  <c r="AB317" i="5"/>
  <c r="AA317" i="5"/>
  <c r="Z317" i="5"/>
  <c r="Y317" i="5"/>
  <c r="X317" i="5"/>
  <c r="W317" i="5"/>
  <c r="U317" i="5"/>
  <c r="T317" i="5"/>
  <c r="S317" i="5"/>
  <c r="R317" i="5"/>
  <c r="Q317" i="5"/>
  <c r="P317" i="5"/>
  <c r="O317" i="5"/>
  <c r="M317" i="5"/>
  <c r="L317" i="5"/>
  <c r="K317" i="5"/>
  <c r="J317" i="5"/>
  <c r="I317" i="5"/>
  <c r="H317" i="5"/>
  <c r="F317" i="5"/>
  <c r="E317" i="5"/>
  <c r="D317" i="5"/>
  <c r="C317" i="5"/>
  <c r="B317" i="5"/>
  <c r="A317" i="5"/>
  <c r="DZ316" i="5"/>
  <c r="DY316" i="5"/>
  <c r="DX316" i="5"/>
  <c r="DW316" i="5"/>
  <c r="DV316" i="5"/>
  <c r="DU316" i="5"/>
  <c r="DS316" i="5"/>
  <c r="EB316" i="5" s="1"/>
  <c r="DR316" i="5"/>
  <c r="DQ316" i="5"/>
  <c r="DP316" i="5"/>
  <c r="DO316" i="5"/>
  <c r="DN316" i="5"/>
  <c r="DM316" i="5"/>
  <c r="DK316" i="5"/>
  <c r="DJ316" i="5"/>
  <c r="DI316" i="5"/>
  <c r="DH316" i="5"/>
  <c r="DG316" i="5"/>
  <c r="DF316" i="5"/>
  <c r="DD316" i="5"/>
  <c r="DC316" i="5"/>
  <c r="DB316" i="5"/>
  <c r="DA316" i="5"/>
  <c r="CZ316" i="5"/>
  <c r="CY316" i="5"/>
  <c r="CX316" i="5"/>
  <c r="CV316" i="5"/>
  <c r="CU316" i="5"/>
  <c r="CT316" i="5"/>
  <c r="CS316" i="5"/>
  <c r="CR316" i="5"/>
  <c r="CQ316" i="5"/>
  <c r="CP316" i="5"/>
  <c r="CN316" i="5"/>
  <c r="CM316" i="5"/>
  <c r="CL316" i="5"/>
  <c r="CK316" i="5"/>
  <c r="CJ316" i="5"/>
  <c r="CI316" i="5"/>
  <c r="CG316" i="5"/>
  <c r="CF316" i="5"/>
  <c r="CE316" i="5"/>
  <c r="CD316" i="5"/>
  <c r="CC316" i="5"/>
  <c r="CB316" i="5"/>
  <c r="CA316" i="5"/>
  <c r="BY316" i="5"/>
  <c r="BX316" i="5"/>
  <c r="BW316" i="5"/>
  <c r="BV316" i="5"/>
  <c r="BU316" i="5"/>
  <c r="BT316" i="5"/>
  <c r="BS316" i="5"/>
  <c r="BQ316" i="5"/>
  <c r="BP316" i="5"/>
  <c r="BO316" i="5"/>
  <c r="BN316" i="5"/>
  <c r="BM316" i="5"/>
  <c r="BL316" i="5"/>
  <c r="BK316" i="5"/>
  <c r="BI316" i="5"/>
  <c r="BH316" i="5"/>
  <c r="BG316" i="5"/>
  <c r="BF316" i="5"/>
  <c r="BE316" i="5"/>
  <c r="BD316" i="5"/>
  <c r="BC316" i="5"/>
  <c r="BA316" i="5"/>
  <c r="AZ316" i="5"/>
  <c r="AY316" i="5"/>
  <c r="AX316" i="5"/>
  <c r="AW316" i="5"/>
  <c r="AV316" i="5"/>
  <c r="AU316" i="5"/>
  <c r="AS316" i="5"/>
  <c r="AR316" i="5"/>
  <c r="AQ316" i="5"/>
  <c r="AP316" i="5"/>
  <c r="AO316" i="5"/>
  <c r="AN316" i="5"/>
  <c r="AM316" i="5"/>
  <c r="AK316" i="5"/>
  <c r="AJ316" i="5"/>
  <c r="AI316" i="5"/>
  <c r="AH316" i="5"/>
  <c r="AG316" i="5"/>
  <c r="AF316" i="5"/>
  <c r="AE316" i="5"/>
  <c r="AC316" i="5"/>
  <c r="AB316" i="5"/>
  <c r="AA316" i="5"/>
  <c r="Z316" i="5"/>
  <c r="Y316" i="5"/>
  <c r="X316" i="5"/>
  <c r="W316" i="5"/>
  <c r="U316" i="5"/>
  <c r="T316" i="5"/>
  <c r="S316" i="5"/>
  <c r="R316" i="5"/>
  <c r="Q316" i="5"/>
  <c r="P316" i="5"/>
  <c r="O316" i="5"/>
  <c r="M316" i="5"/>
  <c r="L316" i="5"/>
  <c r="K316" i="5"/>
  <c r="J316" i="5"/>
  <c r="I316" i="5"/>
  <c r="H316" i="5"/>
  <c r="F316" i="5"/>
  <c r="E316" i="5"/>
  <c r="D316" i="5"/>
  <c r="C316" i="5"/>
  <c r="B316" i="5"/>
  <c r="A316" i="5"/>
  <c r="DZ315" i="5"/>
  <c r="DY315" i="5"/>
  <c r="DX315" i="5"/>
  <c r="DW315" i="5"/>
  <c r="DV315" i="5"/>
  <c r="DU315" i="5"/>
  <c r="DS315" i="5"/>
  <c r="EB315" i="5" s="1"/>
  <c r="DR315" i="5"/>
  <c r="DQ315" i="5"/>
  <c r="DP315" i="5"/>
  <c r="EA315" i="5" s="1"/>
  <c r="DO315" i="5"/>
  <c r="DN315" i="5"/>
  <c r="DM315" i="5"/>
  <c r="DK315" i="5"/>
  <c r="DJ315" i="5"/>
  <c r="DI315" i="5"/>
  <c r="DH315" i="5"/>
  <c r="DG315" i="5"/>
  <c r="DF315" i="5"/>
  <c r="DD315" i="5"/>
  <c r="DC315" i="5"/>
  <c r="DB315" i="5"/>
  <c r="DA315" i="5"/>
  <c r="CZ315" i="5"/>
  <c r="CY315" i="5"/>
  <c r="CX315" i="5"/>
  <c r="CV315" i="5"/>
  <c r="CU315" i="5"/>
  <c r="CT315" i="5"/>
  <c r="CS315" i="5"/>
  <c r="CR315" i="5"/>
  <c r="CQ315" i="5"/>
  <c r="CP315" i="5"/>
  <c r="CN315" i="5"/>
  <c r="CM315" i="5"/>
  <c r="CL315" i="5"/>
  <c r="CK315" i="5"/>
  <c r="CJ315" i="5"/>
  <c r="CI315" i="5"/>
  <c r="CG315" i="5"/>
  <c r="CF315" i="5"/>
  <c r="CE315" i="5"/>
  <c r="CD315" i="5"/>
  <c r="CC315" i="5"/>
  <c r="CB315" i="5"/>
  <c r="CA315" i="5"/>
  <c r="BY315" i="5"/>
  <c r="BX315" i="5"/>
  <c r="BW315" i="5"/>
  <c r="BV315" i="5"/>
  <c r="BU315" i="5"/>
  <c r="BT315" i="5"/>
  <c r="BS315" i="5"/>
  <c r="BQ315" i="5"/>
  <c r="BP315" i="5"/>
  <c r="BO315" i="5"/>
  <c r="BN315" i="5"/>
  <c r="BM315" i="5"/>
  <c r="BL315" i="5"/>
  <c r="BK315" i="5"/>
  <c r="BI315" i="5"/>
  <c r="BH315" i="5"/>
  <c r="BG315" i="5"/>
  <c r="BF315" i="5"/>
  <c r="BE315" i="5"/>
  <c r="BD315" i="5"/>
  <c r="BC315" i="5"/>
  <c r="BA315" i="5"/>
  <c r="AZ315" i="5"/>
  <c r="AY315" i="5"/>
  <c r="AX315" i="5"/>
  <c r="AW315" i="5"/>
  <c r="AV315" i="5"/>
  <c r="AU315" i="5"/>
  <c r="AS315" i="5"/>
  <c r="AR315" i="5"/>
  <c r="AQ315" i="5"/>
  <c r="AP315" i="5"/>
  <c r="AO315" i="5"/>
  <c r="AN315" i="5"/>
  <c r="AM315" i="5"/>
  <c r="AK315" i="5"/>
  <c r="AJ315" i="5"/>
  <c r="AI315" i="5"/>
  <c r="AH315" i="5"/>
  <c r="AG315" i="5"/>
  <c r="AF315" i="5"/>
  <c r="AE315" i="5"/>
  <c r="AC315" i="5"/>
  <c r="AB315" i="5"/>
  <c r="AA315" i="5"/>
  <c r="Z315" i="5"/>
  <c r="Y315" i="5"/>
  <c r="X315" i="5"/>
  <c r="W315" i="5"/>
  <c r="U315" i="5"/>
  <c r="T315" i="5"/>
  <c r="S315" i="5"/>
  <c r="R315" i="5"/>
  <c r="Q315" i="5"/>
  <c r="P315" i="5"/>
  <c r="O315" i="5"/>
  <c r="M315" i="5"/>
  <c r="L315" i="5"/>
  <c r="K315" i="5"/>
  <c r="J315" i="5"/>
  <c r="I315" i="5"/>
  <c r="H315" i="5"/>
  <c r="F315" i="5"/>
  <c r="E315" i="5"/>
  <c r="D315" i="5"/>
  <c r="C315" i="5"/>
  <c r="B315" i="5"/>
  <c r="A315" i="5"/>
  <c r="DZ314" i="5"/>
  <c r="DY314" i="5"/>
  <c r="DX314" i="5"/>
  <c r="DW314" i="5"/>
  <c r="DV314" i="5"/>
  <c r="DU314" i="5"/>
  <c r="DS314" i="5"/>
  <c r="EB314" i="5" s="1"/>
  <c r="DR314" i="5"/>
  <c r="DQ314" i="5"/>
  <c r="DP314" i="5"/>
  <c r="DO314" i="5"/>
  <c r="DN314" i="5"/>
  <c r="DM314" i="5"/>
  <c r="DK314" i="5"/>
  <c r="DJ314" i="5"/>
  <c r="DI314" i="5"/>
  <c r="DH314" i="5"/>
  <c r="DG314" i="5"/>
  <c r="DF314" i="5"/>
  <c r="DD314" i="5"/>
  <c r="DC314" i="5"/>
  <c r="DB314" i="5"/>
  <c r="DA314" i="5"/>
  <c r="CZ314" i="5"/>
  <c r="CY314" i="5"/>
  <c r="CX314" i="5"/>
  <c r="CV314" i="5"/>
  <c r="CU314" i="5"/>
  <c r="CT314" i="5"/>
  <c r="CS314" i="5"/>
  <c r="CR314" i="5"/>
  <c r="CQ314" i="5"/>
  <c r="CP314" i="5"/>
  <c r="CN314" i="5"/>
  <c r="CM314" i="5"/>
  <c r="CL314" i="5"/>
  <c r="CK314" i="5"/>
  <c r="CJ314" i="5"/>
  <c r="CI314" i="5"/>
  <c r="CG314" i="5"/>
  <c r="CF314" i="5"/>
  <c r="CE314" i="5"/>
  <c r="CD314" i="5"/>
  <c r="CC314" i="5"/>
  <c r="CB314" i="5"/>
  <c r="CA314" i="5"/>
  <c r="BY314" i="5"/>
  <c r="BX314" i="5"/>
  <c r="BW314" i="5"/>
  <c r="BV314" i="5"/>
  <c r="BU314" i="5"/>
  <c r="BT314" i="5"/>
  <c r="BS314" i="5"/>
  <c r="BQ314" i="5"/>
  <c r="BP314" i="5"/>
  <c r="BO314" i="5"/>
  <c r="BN314" i="5"/>
  <c r="BM314" i="5"/>
  <c r="BL314" i="5"/>
  <c r="BK314" i="5"/>
  <c r="BI314" i="5"/>
  <c r="BH314" i="5"/>
  <c r="BG314" i="5"/>
  <c r="BF314" i="5"/>
  <c r="BE314" i="5"/>
  <c r="BD314" i="5"/>
  <c r="BC314" i="5"/>
  <c r="BA314" i="5"/>
  <c r="AZ314" i="5"/>
  <c r="AY314" i="5"/>
  <c r="AX314" i="5"/>
  <c r="AW314" i="5"/>
  <c r="AV314" i="5"/>
  <c r="AU314" i="5"/>
  <c r="AS314" i="5"/>
  <c r="AR314" i="5"/>
  <c r="AQ314" i="5"/>
  <c r="AP314" i="5"/>
  <c r="AO314" i="5"/>
  <c r="AN314" i="5"/>
  <c r="AM314" i="5"/>
  <c r="AK314" i="5"/>
  <c r="AJ314" i="5"/>
  <c r="AI314" i="5"/>
  <c r="AH314" i="5"/>
  <c r="AG314" i="5"/>
  <c r="AF314" i="5"/>
  <c r="AE314" i="5"/>
  <c r="AC314" i="5"/>
  <c r="AB314" i="5"/>
  <c r="AA314" i="5"/>
  <c r="Z314" i="5"/>
  <c r="Y314" i="5"/>
  <c r="X314" i="5"/>
  <c r="W314" i="5"/>
  <c r="U314" i="5"/>
  <c r="T314" i="5"/>
  <c r="S314" i="5"/>
  <c r="R314" i="5"/>
  <c r="Q314" i="5"/>
  <c r="P314" i="5"/>
  <c r="O314" i="5"/>
  <c r="M314" i="5"/>
  <c r="L314" i="5"/>
  <c r="K314" i="5"/>
  <c r="J314" i="5"/>
  <c r="I314" i="5"/>
  <c r="H314" i="5"/>
  <c r="F314" i="5"/>
  <c r="E314" i="5"/>
  <c r="D314" i="5"/>
  <c r="C314" i="5"/>
  <c r="B314" i="5"/>
  <c r="A314" i="5"/>
  <c r="DZ313" i="5"/>
  <c r="DY313" i="5"/>
  <c r="DX313" i="5"/>
  <c r="DW313" i="5"/>
  <c r="DV313" i="5"/>
  <c r="DU313" i="5"/>
  <c r="DS313" i="5"/>
  <c r="EB313" i="5" s="1"/>
  <c r="DR313" i="5"/>
  <c r="DQ313" i="5"/>
  <c r="DP313" i="5"/>
  <c r="EA313" i="5" s="1"/>
  <c r="DO313" i="5"/>
  <c r="DN313" i="5"/>
  <c r="DM313" i="5"/>
  <c r="DK313" i="5"/>
  <c r="DJ313" i="5"/>
  <c r="DI313" i="5"/>
  <c r="DH313" i="5"/>
  <c r="DG313" i="5"/>
  <c r="DF313" i="5"/>
  <c r="DD313" i="5"/>
  <c r="DC313" i="5"/>
  <c r="DB313" i="5"/>
  <c r="DA313" i="5"/>
  <c r="CZ313" i="5"/>
  <c r="CY313" i="5"/>
  <c r="CX313" i="5"/>
  <c r="CV313" i="5"/>
  <c r="CU313" i="5"/>
  <c r="CT313" i="5"/>
  <c r="CS313" i="5"/>
  <c r="CR313" i="5"/>
  <c r="CQ313" i="5"/>
  <c r="CP313" i="5"/>
  <c r="CN313" i="5"/>
  <c r="CM313" i="5"/>
  <c r="CL313" i="5"/>
  <c r="CK313" i="5"/>
  <c r="CJ313" i="5"/>
  <c r="CI313" i="5"/>
  <c r="CG313" i="5"/>
  <c r="CF313" i="5"/>
  <c r="CE313" i="5"/>
  <c r="CD313" i="5"/>
  <c r="CC313" i="5"/>
  <c r="CB313" i="5"/>
  <c r="CA313" i="5"/>
  <c r="BY313" i="5"/>
  <c r="BX313" i="5"/>
  <c r="BW313" i="5"/>
  <c r="BV313" i="5"/>
  <c r="BU313" i="5"/>
  <c r="BT313" i="5"/>
  <c r="BS313" i="5"/>
  <c r="BQ313" i="5"/>
  <c r="BP313" i="5"/>
  <c r="BO313" i="5"/>
  <c r="BN313" i="5"/>
  <c r="BM313" i="5"/>
  <c r="BL313" i="5"/>
  <c r="BK313" i="5"/>
  <c r="BI313" i="5"/>
  <c r="BH313" i="5"/>
  <c r="BG313" i="5"/>
  <c r="BF313" i="5"/>
  <c r="BE313" i="5"/>
  <c r="BD313" i="5"/>
  <c r="BC313" i="5"/>
  <c r="BA313" i="5"/>
  <c r="AZ313" i="5"/>
  <c r="AY313" i="5"/>
  <c r="AX313" i="5"/>
  <c r="AW313" i="5"/>
  <c r="AV313" i="5"/>
  <c r="AU313" i="5"/>
  <c r="AS313" i="5"/>
  <c r="AR313" i="5"/>
  <c r="AQ313" i="5"/>
  <c r="AP313" i="5"/>
  <c r="AO313" i="5"/>
  <c r="AN313" i="5"/>
  <c r="AM313" i="5"/>
  <c r="AK313" i="5"/>
  <c r="AJ313" i="5"/>
  <c r="AI313" i="5"/>
  <c r="AH313" i="5"/>
  <c r="AG313" i="5"/>
  <c r="AF313" i="5"/>
  <c r="AE313" i="5"/>
  <c r="AC313" i="5"/>
  <c r="AB313" i="5"/>
  <c r="AA313" i="5"/>
  <c r="Z313" i="5"/>
  <c r="Y313" i="5"/>
  <c r="X313" i="5"/>
  <c r="W313" i="5"/>
  <c r="U313" i="5"/>
  <c r="T313" i="5"/>
  <c r="S313" i="5"/>
  <c r="R313" i="5"/>
  <c r="Q313" i="5"/>
  <c r="P313" i="5"/>
  <c r="O313" i="5"/>
  <c r="M313" i="5"/>
  <c r="L313" i="5"/>
  <c r="K313" i="5"/>
  <c r="J313" i="5"/>
  <c r="I313" i="5"/>
  <c r="H313" i="5"/>
  <c r="F313" i="5"/>
  <c r="E313" i="5"/>
  <c r="D313" i="5"/>
  <c r="C313" i="5"/>
  <c r="B313" i="5"/>
  <c r="A313" i="5"/>
  <c r="DZ312" i="5"/>
  <c r="DY312" i="5"/>
  <c r="DX312" i="5"/>
  <c r="DW312" i="5"/>
  <c r="DV312" i="5"/>
  <c r="DU312" i="5"/>
  <c r="DS312" i="5"/>
  <c r="EB312" i="5" s="1"/>
  <c r="DR312" i="5"/>
  <c r="DQ312" i="5"/>
  <c r="DP312" i="5"/>
  <c r="DO312" i="5"/>
  <c r="DN312" i="5"/>
  <c r="DM312" i="5"/>
  <c r="DK312" i="5"/>
  <c r="DJ312" i="5"/>
  <c r="DI312" i="5"/>
  <c r="DH312" i="5"/>
  <c r="DG312" i="5"/>
  <c r="DF312" i="5"/>
  <c r="DD312" i="5"/>
  <c r="DC312" i="5"/>
  <c r="DB312" i="5"/>
  <c r="DA312" i="5"/>
  <c r="CZ312" i="5"/>
  <c r="CY312" i="5"/>
  <c r="CX312" i="5"/>
  <c r="CV312" i="5"/>
  <c r="CU312" i="5"/>
  <c r="CT312" i="5"/>
  <c r="CS312" i="5"/>
  <c r="CR312" i="5"/>
  <c r="CQ312" i="5"/>
  <c r="CP312" i="5"/>
  <c r="CN312" i="5"/>
  <c r="CM312" i="5"/>
  <c r="CL312" i="5"/>
  <c r="CK312" i="5"/>
  <c r="CJ312" i="5"/>
  <c r="CI312" i="5"/>
  <c r="CG312" i="5"/>
  <c r="CF312" i="5"/>
  <c r="CE312" i="5"/>
  <c r="CD312" i="5"/>
  <c r="CC312" i="5"/>
  <c r="CB312" i="5"/>
  <c r="CA312" i="5"/>
  <c r="BY312" i="5"/>
  <c r="BX312" i="5"/>
  <c r="BW312" i="5"/>
  <c r="BV312" i="5"/>
  <c r="BU312" i="5"/>
  <c r="BT312" i="5"/>
  <c r="BS312" i="5"/>
  <c r="BQ312" i="5"/>
  <c r="BP312" i="5"/>
  <c r="BO312" i="5"/>
  <c r="BN312" i="5"/>
  <c r="BM312" i="5"/>
  <c r="BL312" i="5"/>
  <c r="BK312" i="5"/>
  <c r="BI312" i="5"/>
  <c r="BH312" i="5"/>
  <c r="BG312" i="5"/>
  <c r="BF312" i="5"/>
  <c r="BE312" i="5"/>
  <c r="BD312" i="5"/>
  <c r="BC312" i="5"/>
  <c r="BA312" i="5"/>
  <c r="AZ312" i="5"/>
  <c r="AY312" i="5"/>
  <c r="AX312" i="5"/>
  <c r="AW312" i="5"/>
  <c r="AV312" i="5"/>
  <c r="AU312" i="5"/>
  <c r="AS312" i="5"/>
  <c r="AR312" i="5"/>
  <c r="AQ312" i="5"/>
  <c r="AP312" i="5"/>
  <c r="AO312" i="5"/>
  <c r="AN312" i="5"/>
  <c r="AM312" i="5"/>
  <c r="AK312" i="5"/>
  <c r="AJ312" i="5"/>
  <c r="AI312" i="5"/>
  <c r="AH312" i="5"/>
  <c r="AG312" i="5"/>
  <c r="AF312" i="5"/>
  <c r="AE312" i="5"/>
  <c r="AC312" i="5"/>
  <c r="AB312" i="5"/>
  <c r="AA312" i="5"/>
  <c r="Z312" i="5"/>
  <c r="Y312" i="5"/>
  <c r="X312" i="5"/>
  <c r="W312" i="5"/>
  <c r="U312" i="5"/>
  <c r="T312" i="5"/>
  <c r="S312" i="5"/>
  <c r="R312" i="5"/>
  <c r="Q312" i="5"/>
  <c r="P312" i="5"/>
  <c r="O312" i="5"/>
  <c r="M312" i="5"/>
  <c r="L312" i="5"/>
  <c r="K312" i="5"/>
  <c r="J312" i="5"/>
  <c r="I312" i="5"/>
  <c r="H312" i="5"/>
  <c r="F312" i="5"/>
  <c r="E312" i="5"/>
  <c r="D312" i="5"/>
  <c r="C312" i="5"/>
  <c r="B312" i="5"/>
  <c r="A312" i="5"/>
  <c r="DZ311" i="5"/>
  <c r="DY311" i="5"/>
  <c r="DX311" i="5"/>
  <c r="DW311" i="5"/>
  <c r="DV311" i="5"/>
  <c r="DU311" i="5"/>
  <c r="DS311" i="5"/>
  <c r="EB311" i="5" s="1"/>
  <c r="DR311" i="5"/>
  <c r="DQ311" i="5"/>
  <c r="DP311" i="5"/>
  <c r="EA311" i="5" s="1"/>
  <c r="DO311" i="5"/>
  <c r="DN311" i="5"/>
  <c r="DM311" i="5"/>
  <c r="DK311" i="5"/>
  <c r="DJ311" i="5"/>
  <c r="DI311" i="5"/>
  <c r="DH311" i="5"/>
  <c r="DG311" i="5"/>
  <c r="DF311" i="5"/>
  <c r="DD311" i="5"/>
  <c r="DC311" i="5"/>
  <c r="DB311" i="5"/>
  <c r="DA311" i="5"/>
  <c r="CZ311" i="5"/>
  <c r="CY311" i="5"/>
  <c r="CX311" i="5"/>
  <c r="CV311" i="5"/>
  <c r="CU311" i="5"/>
  <c r="CT311" i="5"/>
  <c r="CS311" i="5"/>
  <c r="CR311" i="5"/>
  <c r="CQ311" i="5"/>
  <c r="CP311" i="5"/>
  <c r="CN311" i="5"/>
  <c r="CM311" i="5"/>
  <c r="CL311" i="5"/>
  <c r="CK311" i="5"/>
  <c r="CJ311" i="5"/>
  <c r="CI311" i="5"/>
  <c r="CG311" i="5"/>
  <c r="CF311" i="5"/>
  <c r="CE311" i="5"/>
  <c r="CD311" i="5"/>
  <c r="CC311" i="5"/>
  <c r="CB311" i="5"/>
  <c r="CA311" i="5"/>
  <c r="BY311" i="5"/>
  <c r="BX311" i="5"/>
  <c r="BW311" i="5"/>
  <c r="BV311" i="5"/>
  <c r="BU311" i="5"/>
  <c r="BT311" i="5"/>
  <c r="BS311" i="5"/>
  <c r="BQ311" i="5"/>
  <c r="BP311" i="5"/>
  <c r="BO311" i="5"/>
  <c r="BN311" i="5"/>
  <c r="BM311" i="5"/>
  <c r="BL311" i="5"/>
  <c r="BK311" i="5"/>
  <c r="BI311" i="5"/>
  <c r="BH311" i="5"/>
  <c r="BG311" i="5"/>
  <c r="BF311" i="5"/>
  <c r="BE311" i="5"/>
  <c r="BD311" i="5"/>
  <c r="BC311" i="5"/>
  <c r="BA311" i="5"/>
  <c r="AZ311" i="5"/>
  <c r="AY311" i="5"/>
  <c r="AX311" i="5"/>
  <c r="AW311" i="5"/>
  <c r="AV311" i="5"/>
  <c r="AU311" i="5"/>
  <c r="AS311" i="5"/>
  <c r="AR311" i="5"/>
  <c r="AQ311" i="5"/>
  <c r="AP311" i="5"/>
  <c r="AO311" i="5"/>
  <c r="AN311" i="5"/>
  <c r="AM311" i="5"/>
  <c r="AK311" i="5"/>
  <c r="AJ311" i="5"/>
  <c r="AI311" i="5"/>
  <c r="AH311" i="5"/>
  <c r="AG311" i="5"/>
  <c r="AF311" i="5"/>
  <c r="AE311" i="5"/>
  <c r="AC311" i="5"/>
  <c r="AB311" i="5"/>
  <c r="AA311" i="5"/>
  <c r="Z311" i="5"/>
  <c r="Y311" i="5"/>
  <c r="X311" i="5"/>
  <c r="W311" i="5"/>
  <c r="U311" i="5"/>
  <c r="T311" i="5"/>
  <c r="S311" i="5"/>
  <c r="R311" i="5"/>
  <c r="Q311" i="5"/>
  <c r="P311" i="5"/>
  <c r="O311" i="5"/>
  <c r="M311" i="5"/>
  <c r="L311" i="5"/>
  <c r="K311" i="5"/>
  <c r="J311" i="5"/>
  <c r="I311" i="5"/>
  <c r="H311" i="5"/>
  <c r="F311" i="5"/>
  <c r="E311" i="5"/>
  <c r="D311" i="5"/>
  <c r="C311" i="5"/>
  <c r="B311" i="5"/>
  <c r="A311" i="5"/>
  <c r="DZ310" i="5"/>
  <c r="DY310" i="5"/>
  <c r="DX310" i="5"/>
  <c r="DW310" i="5"/>
  <c r="DV310" i="5"/>
  <c r="DU310" i="5"/>
  <c r="DS310" i="5"/>
  <c r="EB310" i="5" s="1"/>
  <c r="DR310" i="5"/>
  <c r="DQ310" i="5"/>
  <c r="DP310" i="5"/>
  <c r="DO310" i="5"/>
  <c r="DN310" i="5"/>
  <c r="DM310" i="5"/>
  <c r="DK310" i="5"/>
  <c r="DJ310" i="5"/>
  <c r="DI310" i="5"/>
  <c r="DH310" i="5"/>
  <c r="DG310" i="5"/>
  <c r="DF310" i="5"/>
  <c r="DD310" i="5"/>
  <c r="DC310" i="5"/>
  <c r="DB310" i="5"/>
  <c r="DA310" i="5"/>
  <c r="CZ310" i="5"/>
  <c r="CY310" i="5"/>
  <c r="CX310" i="5"/>
  <c r="CV310" i="5"/>
  <c r="CU310" i="5"/>
  <c r="CT310" i="5"/>
  <c r="CS310" i="5"/>
  <c r="CR310" i="5"/>
  <c r="CQ310" i="5"/>
  <c r="CP310" i="5"/>
  <c r="CN310" i="5"/>
  <c r="CM310" i="5"/>
  <c r="CL310" i="5"/>
  <c r="CK310" i="5"/>
  <c r="CJ310" i="5"/>
  <c r="CI310" i="5"/>
  <c r="CG310" i="5"/>
  <c r="CF310" i="5"/>
  <c r="CE310" i="5"/>
  <c r="CD310" i="5"/>
  <c r="CC310" i="5"/>
  <c r="CB310" i="5"/>
  <c r="CA310" i="5"/>
  <c r="BY310" i="5"/>
  <c r="BX310" i="5"/>
  <c r="BW310" i="5"/>
  <c r="BV310" i="5"/>
  <c r="BU310" i="5"/>
  <c r="BT310" i="5"/>
  <c r="BS310" i="5"/>
  <c r="BQ310" i="5"/>
  <c r="BP310" i="5"/>
  <c r="BO310" i="5"/>
  <c r="BN310" i="5"/>
  <c r="BM310" i="5"/>
  <c r="BL310" i="5"/>
  <c r="BK310" i="5"/>
  <c r="BI310" i="5"/>
  <c r="BH310" i="5"/>
  <c r="BG310" i="5"/>
  <c r="BF310" i="5"/>
  <c r="BE310" i="5"/>
  <c r="BD310" i="5"/>
  <c r="BC310" i="5"/>
  <c r="BA310" i="5"/>
  <c r="AZ310" i="5"/>
  <c r="AY310" i="5"/>
  <c r="AX310" i="5"/>
  <c r="AW310" i="5"/>
  <c r="AV310" i="5"/>
  <c r="AU310" i="5"/>
  <c r="AS310" i="5"/>
  <c r="AR310" i="5"/>
  <c r="AQ310" i="5"/>
  <c r="AP310" i="5"/>
  <c r="AO310" i="5"/>
  <c r="AN310" i="5"/>
  <c r="AM310" i="5"/>
  <c r="AK310" i="5"/>
  <c r="AJ310" i="5"/>
  <c r="AI310" i="5"/>
  <c r="AH310" i="5"/>
  <c r="AG310" i="5"/>
  <c r="AF310" i="5"/>
  <c r="AE310" i="5"/>
  <c r="AC310" i="5"/>
  <c r="AB310" i="5"/>
  <c r="AA310" i="5"/>
  <c r="Z310" i="5"/>
  <c r="Y310" i="5"/>
  <c r="X310" i="5"/>
  <c r="W310" i="5"/>
  <c r="U310" i="5"/>
  <c r="T310" i="5"/>
  <c r="S310" i="5"/>
  <c r="R310" i="5"/>
  <c r="Q310" i="5"/>
  <c r="P310" i="5"/>
  <c r="O310" i="5"/>
  <c r="M310" i="5"/>
  <c r="L310" i="5"/>
  <c r="K310" i="5"/>
  <c r="J310" i="5"/>
  <c r="I310" i="5"/>
  <c r="H310" i="5"/>
  <c r="F310" i="5"/>
  <c r="E310" i="5"/>
  <c r="D310" i="5"/>
  <c r="C310" i="5"/>
  <c r="B310" i="5"/>
  <c r="A310" i="5"/>
  <c r="DZ309" i="5"/>
  <c r="DY309" i="5"/>
  <c r="DX309" i="5"/>
  <c r="DW309" i="5"/>
  <c r="DV309" i="5"/>
  <c r="DU309" i="5"/>
  <c r="DS309" i="5"/>
  <c r="EB309" i="5" s="1"/>
  <c r="DR309" i="5"/>
  <c r="DQ309" i="5"/>
  <c r="DP309" i="5"/>
  <c r="EA309" i="5" s="1"/>
  <c r="DO309" i="5"/>
  <c r="DN309" i="5"/>
  <c r="DM309" i="5"/>
  <c r="DK309" i="5"/>
  <c r="DJ309" i="5"/>
  <c r="DI309" i="5"/>
  <c r="DH309" i="5"/>
  <c r="DG309" i="5"/>
  <c r="DF309" i="5"/>
  <c r="DD309" i="5"/>
  <c r="DC309" i="5"/>
  <c r="DB309" i="5"/>
  <c r="DA309" i="5"/>
  <c r="CZ309" i="5"/>
  <c r="CY309" i="5"/>
  <c r="CX309" i="5"/>
  <c r="CV309" i="5"/>
  <c r="CU309" i="5"/>
  <c r="CT309" i="5"/>
  <c r="CS309" i="5"/>
  <c r="CR309" i="5"/>
  <c r="CQ309" i="5"/>
  <c r="CP309" i="5"/>
  <c r="CN309" i="5"/>
  <c r="CM309" i="5"/>
  <c r="CL309" i="5"/>
  <c r="CK309" i="5"/>
  <c r="CJ309" i="5"/>
  <c r="CI309" i="5"/>
  <c r="CG309" i="5"/>
  <c r="CF309" i="5"/>
  <c r="CE309" i="5"/>
  <c r="CD309" i="5"/>
  <c r="CC309" i="5"/>
  <c r="CB309" i="5"/>
  <c r="CA309" i="5"/>
  <c r="BY309" i="5"/>
  <c r="BX309" i="5"/>
  <c r="BW309" i="5"/>
  <c r="BV309" i="5"/>
  <c r="BU309" i="5"/>
  <c r="BT309" i="5"/>
  <c r="BS309" i="5"/>
  <c r="BQ309" i="5"/>
  <c r="BP309" i="5"/>
  <c r="BO309" i="5"/>
  <c r="BN309" i="5"/>
  <c r="BM309" i="5"/>
  <c r="BL309" i="5"/>
  <c r="BK309" i="5"/>
  <c r="BI309" i="5"/>
  <c r="BH309" i="5"/>
  <c r="BG309" i="5"/>
  <c r="BF309" i="5"/>
  <c r="BE309" i="5"/>
  <c r="BD309" i="5"/>
  <c r="BC309" i="5"/>
  <c r="BA309" i="5"/>
  <c r="AZ309" i="5"/>
  <c r="AY309" i="5"/>
  <c r="AX309" i="5"/>
  <c r="AW309" i="5"/>
  <c r="AV309" i="5"/>
  <c r="AU309" i="5"/>
  <c r="AS309" i="5"/>
  <c r="AR309" i="5"/>
  <c r="AQ309" i="5"/>
  <c r="AP309" i="5"/>
  <c r="AO309" i="5"/>
  <c r="AN309" i="5"/>
  <c r="AM309" i="5"/>
  <c r="AK309" i="5"/>
  <c r="AJ309" i="5"/>
  <c r="AI309" i="5"/>
  <c r="AH309" i="5"/>
  <c r="AG309" i="5"/>
  <c r="AF309" i="5"/>
  <c r="AE309" i="5"/>
  <c r="AC309" i="5"/>
  <c r="AB309" i="5"/>
  <c r="AA309" i="5"/>
  <c r="Z309" i="5"/>
  <c r="Y309" i="5"/>
  <c r="X309" i="5"/>
  <c r="W309" i="5"/>
  <c r="U309" i="5"/>
  <c r="T309" i="5"/>
  <c r="S309" i="5"/>
  <c r="R309" i="5"/>
  <c r="Q309" i="5"/>
  <c r="P309" i="5"/>
  <c r="O309" i="5"/>
  <c r="M309" i="5"/>
  <c r="L309" i="5"/>
  <c r="K309" i="5"/>
  <c r="J309" i="5"/>
  <c r="I309" i="5"/>
  <c r="H309" i="5"/>
  <c r="F309" i="5"/>
  <c r="E309" i="5"/>
  <c r="D309" i="5"/>
  <c r="C309" i="5"/>
  <c r="B309" i="5"/>
  <c r="A309" i="5"/>
  <c r="DZ308" i="5"/>
  <c r="DY308" i="5"/>
  <c r="DX308" i="5"/>
  <c r="DW308" i="5"/>
  <c r="DV308" i="5"/>
  <c r="DU308" i="5"/>
  <c r="DS308" i="5"/>
  <c r="EB308" i="5" s="1"/>
  <c r="DR308" i="5"/>
  <c r="DQ308" i="5"/>
  <c r="DP308" i="5"/>
  <c r="DO308" i="5"/>
  <c r="DN308" i="5"/>
  <c r="DM308" i="5"/>
  <c r="DK308" i="5"/>
  <c r="DJ308" i="5"/>
  <c r="DI308" i="5"/>
  <c r="DH308" i="5"/>
  <c r="DG308" i="5"/>
  <c r="DF308" i="5"/>
  <c r="DD308" i="5"/>
  <c r="DC308" i="5"/>
  <c r="DB308" i="5"/>
  <c r="DA308" i="5"/>
  <c r="CZ308" i="5"/>
  <c r="CY308" i="5"/>
  <c r="CX308" i="5"/>
  <c r="CV308" i="5"/>
  <c r="CU308" i="5"/>
  <c r="CT308" i="5"/>
  <c r="CS308" i="5"/>
  <c r="CR308" i="5"/>
  <c r="CQ308" i="5"/>
  <c r="CP308" i="5"/>
  <c r="CN308" i="5"/>
  <c r="CM308" i="5"/>
  <c r="CL308" i="5"/>
  <c r="CK308" i="5"/>
  <c r="CJ308" i="5"/>
  <c r="CI308" i="5"/>
  <c r="CG308" i="5"/>
  <c r="CF308" i="5"/>
  <c r="CE308" i="5"/>
  <c r="CD308" i="5"/>
  <c r="CC308" i="5"/>
  <c r="CB308" i="5"/>
  <c r="CA308" i="5"/>
  <c r="BY308" i="5"/>
  <c r="BX308" i="5"/>
  <c r="BW308" i="5"/>
  <c r="BV308" i="5"/>
  <c r="BU308" i="5"/>
  <c r="BT308" i="5"/>
  <c r="BS308" i="5"/>
  <c r="BQ308" i="5"/>
  <c r="BP308" i="5"/>
  <c r="BO308" i="5"/>
  <c r="BN308" i="5"/>
  <c r="BM308" i="5"/>
  <c r="BL308" i="5"/>
  <c r="BK308" i="5"/>
  <c r="BI308" i="5"/>
  <c r="BH308" i="5"/>
  <c r="BG308" i="5"/>
  <c r="BF308" i="5"/>
  <c r="BE308" i="5"/>
  <c r="BD308" i="5"/>
  <c r="BC308" i="5"/>
  <c r="BA308" i="5"/>
  <c r="AZ308" i="5"/>
  <c r="AY308" i="5"/>
  <c r="AX308" i="5"/>
  <c r="AW308" i="5"/>
  <c r="AV308" i="5"/>
  <c r="AU308" i="5"/>
  <c r="AS308" i="5"/>
  <c r="AR308" i="5"/>
  <c r="AQ308" i="5"/>
  <c r="AP308" i="5"/>
  <c r="AO308" i="5"/>
  <c r="AN308" i="5"/>
  <c r="AM308" i="5"/>
  <c r="AK308" i="5"/>
  <c r="AJ308" i="5"/>
  <c r="AI308" i="5"/>
  <c r="AH308" i="5"/>
  <c r="AG308" i="5"/>
  <c r="AF308" i="5"/>
  <c r="AE308" i="5"/>
  <c r="AC308" i="5"/>
  <c r="AB308" i="5"/>
  <c r="AA308" i="5"/>
  <c r="Z308" i="5"/>
  <c r="Y308" i="5"/>
  <c r="X308" i="5"/>
  <c r="W308" i="5"/>
  <c r="U308" i="5"/>
  <c r="T308" i="5"/>
  <c r="S308" i="5"/>
  <c r="R308" i="5"/>
  <c r="Q308" i="5"/>
  <c r="P308" i="5"/>
  <c r="O308" i="5"/>
  <c r="M308" i="5"/>
  <c r="L308" i="5"/>
  <c r="K308" i="5"/>
  <c r="J308" i="5"/>
  <c r="I308" i="5"/>
  <c r="H308" i="5"/>
  <c r="F308" i="5"/>
  <c r="E308" i="5"/>
  <c r="D308" i="5"/>
  <c r="C308" i="5"/>
  <c r="B308" i="5"/>
  <c r="A308" i="5"/>
  <c r="DZ307" i="5"/>
  <c r="DY307" i="5"/>
  <c r="DX307" i="5"/>
  <c r="DW307" i="5"/>
  <c r="DV307" i="5"/>
  <c r="DU307" i="5"/>
  <c r="DS307" i="5"/>
  <c r="EB307" i="5" s="1"/>
  <c r="DR307" i="5"/>
  <c r="DQ307" i="5"/>
  <c r="DP307" i="5"/>
  <c r="EA307" i="5" s="1"/>
  <c r="DO307" i="5"/>
  <c r="DN307" i="5"/>
  <c r="DM307" i="5"/>
  <c r="DK307" i="5"/>
  <c r="DJ307" i="5"/>
  <c r="DI307" i="5"/>
  <c r="DH307" i="5"/>
  <c r="DG307" i="5"/>
  <c r="DF307" i="5"/>
  <c r="DD307" i="5"/>
  <c r="DC307" i="5"/>
  <c r="DB307" i="5"/>
  <c r="DA307" i="5"/>
  <c r="CZ307" i="5"/>
  <c r="CY307" i="5"/>
  <c r="CX307" i="5"/>
  <c r="CV307" i="5"/>
  <c r="CU307" i="5"/>
  <c r="CT307" i="5"/>
  <c r="CS307" i="5"/>
  <c r="CR307" i="5"/>
  <c r="CQ307" i="5"/>
  <c r="CP307" i="5"/>
  <c r="CN307" i="5"/>
  <c r="CM307" i="5"/>
  <c r="CL307" i="5"/>
  <c r="CK307" i="5"/>
  <c r="CJ307" i="5"/>
  <c r="CI307" i="5"/>
  <c r="CG307" i="5"/>
  <c r="CF307" i="5"/>
  <c r="CE307" i="5"/>
  <c r="CD307" i="5"/>
  <c r="CC307" i="5"/>
  <c r="CB307" i="5"/>
  <c r="CA307" i="5"/>
  <c r="BY307" i="5"/>
  <c r="BX307" i="5"/>
  <c r="BW307" i="5"/>
  <c r="BV307" i="5"/>
  <c r="BU307" i="5"/>
  <c r="BT307" i="5"/>
  <c r="BS307" i="5"/>
  <c r="BQ307" i="5"/>
  <c r="BP307" i="5"/>
  <c r="BO307" i="5"/>
  <c r="BN307" i="5"/>
  <c r="BM307" i="5"/>
  <c r="BL307" i="5"/>
  <c r="BK307" i="5"/>
  <c r="BI307" i="5"/>
  <c r="BH307" i="5"/>
  <c r="BG307" i="5"/>
  <c r="BF307" i="5"/>
  <c r="BE307" i="5"/>
  <c r="BD307" i="5"/>
  <c r="BC307" i="5"/>
  <c r="BA307" i="5"/>
  <c r="AZ307" i="5"/>
  <c r="AY307" i="5"/>
  <c r="AX307" i="5"/>
  <c r="AW307" i="5"/>
  <c r="AV307" i="5"/>
  <c r="AU307" i="5"/>
  <c r="AS307" i="5"/>
  <c r="AR307" i="5"/>
  <c r="AQ307" i="5"/>
  <c r="AP307" i="5"/>
  <c r="AO307" i="5"/>
  <c r="AN307" i="5"/>
  <c r="AM307" i="5"/>
  <c r="AK307" i="5"/>
  <c r="AJ307" i="5"/>
  <c r="AI307" i="5"/>
  <c r="AH307" i="5"/>
  <c r="AG307" i="5"/>
  <c r="AF307" i="5"/>
  <c r="AE307" i="5"/>
  <c r="AC307" i="5"/>
  <c r="AB307" i="5"/>
  <c r="AA307" i="5"/>
  <c r="Z307" i="5"/>
  <c r="Y307" i="5"/>
  <c r="X307" i="5"/>
  <c r="W307" i="5"/>
  <c r="U307" i="5"/>
  <c r="T307" i="5"/>
  <c r="S307" i="5"/>
  <c r="R307" i="5"/>
  <c r="Q307" i="5"/>
  <c r="P307" i="5"/>
  <c r="O307" i="5"/>
  <c r="M307" i="5"/>
  <c r="L307" i="5"/>
  <c r="K307" i="5"/>
  <c r="J307" i="5"/>
  <c r="I307" i="5"/>
  <c r="H307" i="5"/>
  <c r="F307" i="5"/>
  <c r="E307" i="5"/>
  <c r="D307" i="5"/>
  <c r="C307" i="5"/>
  <c r="B307" i="5"/>
  <c r="A307" i="5"/>
  <c r="DZ306" i="5"/>
  <c r="DY306" i="5"/>
  <c r="DX306" i="5"/>
  <c r="DW306" i="5"/>
  <c r="DV306" i="5"/>
  <c r="DU306" i="5"/>
  <c r="DS306" i="5"/>
  <c r="EB306" i="5" s="1"/>
  <c r="DR306" i="5"/>
  <c r="DQ306" i="5"/>
  <c r="DP306" i="5"/>
  <c r="DO306" i="5"/>
  <c r="DN306" i="5"/>
  <c r="DM306" i="5"/>
  <c r="DK306" i="5"/>
  <c r="DJ306" i="5"/>
  <c r="DI306" i="5"/>
  <c r="DH306" i="5"/>
  <c r="DG306" i="5"/>
  <c r="DF306" i="5"/>
  <c r="DD306" i="5"/>
  <c r="DC306" i="5"/>
  <c r="DB306" i="5"/>
  <c r="DA306" i="5"/>
  <c r="CZ306" i="5"/>
  <c r="CY306" i="5"/>
  <c r="CX306" i="5"/>
  <c r="CV306" i="5"/>
  <c r="CU306" i="5"/>
  <c r="CT306" i="5"/>
  <c r="CS306" i="5"/>
  <c r="CR306" i="5"/>
  <c r="CQ306" i="5"/>
  <c r="CP306" i="5"/>
  <c r="CN306" i="5"/>
  <c r="CM306" i="5"/>
  <c r="CL306" i="5"/>
  <c r="CK306" i="5"/>
  <c r="CJ306" i="5"/>
  <c r="CI306" i="5"/>
  <c r="CG306" i="5"/>
  <c r="CF306" i="5"/>
  <c r="CE306" i="5"/>
  <c r="CD306" i="5"/>
  <c r="CC306" i="5"/>
  <c r="CB306" i="5"/>
  <c r="CA306" i="5"/>
  <c r="BY306" i="5"/>
  <c r="BX306" i="5"/>
  <c r="BW306" i="5"/>
  <c r="BV306" i="5"/>
  <c r="BU306" i="5"/>
  <c r="BT306" i="5"/>
  <c r="BS306" i="5"/>
  <c r="BQ306" i="5"/>
  <c r="BP306" i="5"/>
  <c r="BO306" i="5"/>
  <c r="BN306" i="5"/>
  <c r="BM306" i="5"/>
  <c r="BL306" i="5"/>
  <c r="BK306" i="5"/>
  <c r="BI306" i="5"/>
  <c r="BH306" i="5"/>
  <c r="BG306" i="5"/>
  <c r="BF306" i="5"/>
  <c r="BE306" i="5"/>
  <c r="BD306" i="5"/>
  <c r="BC306" i="5"/>
  <c r="BA306" i="5"/>
  <c r="AZ306" i="5"/>
  <c r="AY306" i="5"/>
  <c r="AX306" i="5"/>
  <c r="AW306" i="5"/>
  <c r="AV306" i="5"/>
  <c r="AU306" i="5"/>
  <c r="AS306" i="5"/>
  <c r="AR306" i="5"/>
  <c r="AQ306" i="5"/>
  <c r="AP306" i="5"/>
  <c r="AO306" i="5"/>
  <c r="AN306" i="5"/>
  <c r="AM306" i="5"/>
  <c r="AK306" i="5"/>
  <c r="AJ306" i="5"/>
  <c r="AI306" i="5"/>
  <c r="AH306" i="5"/>
  <c r="AG306" i="5"/>
  <c r="AF306" i="5"/>
  <c r="AE306" i="5"/>
  <c r="AC306" i="5"/>
  <c r="AB306" i="5"/>
  <c r="AA306" i="5"/>
  <c r="Z306" i="5"/>
  <c r="Y306" i="5"/>
  <c r="X306" i="5"/>
  <c r="W306" i="5"/>
  <c r="U306" i="5"/>
  <c r="T306" i="5"/>
  <c r="S306" i="5"/>
  <c r="R306" i="5"/>
  <c r="Q306" i="5"/>
  <c r="P306" i="5"/>
  <c r="O306" i="5"/>
  <c r="M306" i="5"/>
  <c r="L306" i="5"/>
  <c r="K306" i="5"/>
  <c r="J306" i="5"/>
  <c r="I306" i="5"/>
  <c r="H306" i="5"/>
  <c r="F306" i="5"/>
  <c r="E306" i="5"/>
  <c r="D306" i="5"/>
  <c r="C306" i="5"/>
  <c r="B306" i="5"/>
  <c r="A306" i="5"/>
  <c r="DZ305" i="5"/>
  <c r="DY305" i="5"/>
  <c r="DX305" i="5"/>
  <c r="DW305" i="5"/>
  <c r="DV305" i="5"/>
  <c r="DU305" i="5"/>
  <c r="DS305" i="5"/>
  <c r="EB305" i="5" s="1"/>
  <c r="DR305" i="5"/>
  <c r="DQ305" i="5"/>
  <c r="DP305" i="5"/>
  <c r="EA305" i="5" s="1"/>
  <c r="DO305" i="5"/>
  <c r="DN305" i="5"/>
  <c r="DM305" i="5"/>
  <c r="DK305" i="5"/>
  <c r="DJ305" i="5"/>
  <c r="DI305" i="5"/>
  <c r="DH305" i="5"/>
  <c r="DG305" i="5"/>
  <c r="DF305" i="5"/>
  <c r="DD305" i="5"/>
  <c r="DC305" i="5"/>
  <c r="DB305" i="5"/>
  <c r="DA305" i="5"/>
  <c r="CZ305" i="5"/>
  <c r="CY305" i="5"/>
  <c r="CX305" i="5"/>
  <c r="CV305" i="5"/>
  <c r="CU305" i="5"/>
  <c r="CT305" i="5"/>
  <c r="CS305" i="5"/>
  <c r="CR305" i="5"/>
  <c r="CQ305" i="5"/>
  <c r="CP305" i="5"/>
  <c r="CN305" i="5"/>
  <c r="CM305" i="5"/>
  <c r="CL305" i="5"/>
  <c r="CK305" i="5"/>
  <c r="CJ305" i="5"/>
  <c r="CI305" i="5"/>
  <c r="CG305" i="5"/>
  <c r="CF305" i="5"/>
  <c r="CE305" i="5"/>
  <c r="CD305" i="5"/>
  <c r="CC305" i="5"/>
  <c r="CB305" i="5"/>
  <c r="CA305" i="5"/>
  <c r="BY305" i="5"/>
  <c r="BX305" i="5"/>
  <c r="BW305" i="5"/>
  <c r="BV305" i="5"/>
  <c r="BU305" i="5"/>
  <c r="BT305" i="5"/>
  <c r="BS305" i="5"/>
  <c r="BQ305" i="5"/>
  <c r="BP305" i="5"/>
  <c r="BO305" i="5"/>
  <c r="BN305" i="5"/>
  <c r="BM305" i="5"/>
  <c r="BL305" i="5"/>
  <c r="BK305" i="5"/>
  <c r="BI305" i="5"/>
  <c r="BH305" i="5"/>
  <c r="BG305" i="5"/>
  <c r="BF305" i="5"/>
  <c r="BE305" i="5"/>
  <c r="BD305" i="5"/>
  <c r="BC305" i="5"/>
  <c r="BA305" i="5"/>
  <c r="AZ305" i="5"/>
  <c r="AY305" i="5"/>
  <c r="AX305" i="5"/>
  <c r="AW305" i="5"/>
  <c r="AV305" i="5"/>
  <c r="AU305" i="5"/>
  <c r="AS305" i="5"/>
  <c r="AR305" i="5"/>
  <c r="AQ305" i="5"/>
  <c r="AP305" i="5"/>
  <c r="AO305" i="5"/>
  <c r="AN305" i="5"/>
  <c r="AM305" i="5"/>
  <c r="AK305" i="5"/>
  <c r="AJ305" i="5"/>
  <c r="AI305" i="5"/>
  <c r="AH305" i="5"/>
  <c r="AG305" i="5"/>
  <c r="AF305" i="5"/>
  <c r="AE305" i="5"/>
  <c r="AC305" i="5"/>
  <c r="AB305" i="5"/>
  <c r="AA305" i="5"/>
  <c r="Z305" i="5"/>
  <c r="Y305" i="5"/>
  <c r="X305" i="5"/>
  <c r="W305" i="5"/>
  <c r="U305" i="5"/>
  <c r="T305" i="5"/>
  <c r="S305" i="5"/>
  <c r="R305" i="5"/>
  <c r="Q305" i="5"/>
  <c r="P305" i="5"/>
  <c r="O305" i="5"/>
  <c r="M305" i="5"/>
  <c r="L305" i="5"/>
  <c r="K305" i="5"/>
  <c r="J305" i="5"/>
  <c r="I305" i="5"/>
  <c r="H305" i="5"/>
  <c r="F305" i="5"/>
  <c r="E305" i="5"/>
  <c r="D305" i="5"/>
  <c r="C305" i="5"/>
  <c r="B305" i="5"/>
  <c r="A305" i="5"/>
  <c r="DZ304" i="5"/>
  <c r="DY304" i="5"/>
  <c r="DX304" i="5"/>
  <c r="DW304" i="5"/>
  <c r="DV304" i="5"/>
  <c r="DU304" i="5"/>
  <c r="DS304" i="5"/>
  <c r="EB304" i="5" s="1"/>
  <c r="DR304" i="5"/>
  <c r="DQ304" i="5"/>
  <c r="DP304" i="5"/>
  <c r="DO304" i="5"/>
  <c r="DN304" i="5"/>
  <c r="DM304" i="5"/>
  <c r="DK304" i="5"/>
  <c r="DJ304" i="5"/>
  <c r="DI304" i="5"/>
  <c r="DH304" i="5"/>
  <c r="DG304" i="5"/>
  <c r="DF304" i="5"/>
  <c r="DD304" i="5"/>
  <c r="DC304" i="5"/>
  <c r="DB304" i="5"/>
  <c r="DA304" i="5"/>
  <c r="CZ304" i="5"/>
  <c r="CY304" i="5"/>
  <c r="CX304" i="5"/>
  <c r="CV304" i="5"/>
  <c r="CU304" i="5"/>
  <c r="CT304" i="5"/>
  <c r="CS304" i="5"/>
  <c r="CR304" i="5"/>
  <c r="CQ304" i="5"/>
  <c r="CP304" i="5"/>
  <c r="CN304" i="5"/>
  <c r="CM304" i="5"/>
  <c r="CL304" i="5"/>
  <c r="CK304" i="5"/>
  <c r="CJ304" i="5"/>
  <c r="CI304" i="5"/>
  <c r="CG304" i="5"/>
  <c r="CF304" i="5"/>
  <c r="CE304" i="5"/>
  <c r="CD304" i="5"/>
  <c r="CC304" i="5"/>
  <c r="CB304" i="5"/>
  <c r="CA304" i="5"/>
  <c r="BY304" i="5"/>
  <c r="BX304" i="5"/>
  <c r="BW304" i="5"/>
  <c r="BV304" i="5"/>
  <c r="BU304" i="5"/>
  <c r="BT304" i="5"/>
  <c r="BS304" i="5"/>
  <c r="BQ304" i="5"/>
  <c r="BP304" i="5"/>
  <c r="BO304" i="5"/>
  <c r="BN304" i="5"/>
  <c r="BM304" i="5"/>
  <c r="BL304" i="5"/>
  <c r="BK304" i="5"/>
  <c r="BI304" i="5"/>
  <c r="BH304" i="5"/>
  <c r="BG304" i="5"/>
  <c r="BF304" i="5"/>
  <c r="BE304" i="5"/>
  <c r="BD304" i="5"/>
  <c r="BC304" i="5"/>
  <c r="BA304" i="5"/>
  <c r="AZ304" i="5"/>
  <c r="AY304" i="5"/>
  <c r="AX304" i="5"/>
  <c r="AW304" i="5"/>
  <c r="AV304" i="5"/>
  <c r="AU304" i="5"/>
  <c r="AS304" i="5"/>
  <c r="AR304" i="5"/>
  <c r="AQ304" i="5"/>
  <c r="AP304" i="5"/>
  <c r="AO304" i="5"/>
  <c r="AN304" i="5"/>
  <c r="AM304" i="5"/>
  <c r="AK304" i="5"/>
  <c r="AJ304" i="5"/>
  <c r="AI304" i="5"/>
  <c r="AH304" i="5"/>
  <c r="AG304" i="5"/>
  <c r="AF304" i="5"/>
  <c r="AE304" i="5"/>
  <c r="AC304" i="5"/>
  <c r="AB304" i="5"/>
  <c r="AA304" i="5"/>
  <c r="Z304" i="5"/>
  <c r="Y304" i="5"/>
  <c r="X304" i="5"/>
  <c r="W304" i="5"/>
  <c r="U304" i="5"/>
  <c r="T304" i="5"/>
  <c r="S304" i="5"/>
  <c r="R304" i="5"/>
  <c r="Q304" i="5"/>
  <c r="P304" i="5"/>
  <c r="O304" i="5"/>
  <c r="M304" i="5"/>
  <c r="L304" i="5"/>
  <c r="K304" i="5"/>
  <c r="J304" i="5"/>
  <c r="I304" i="5"/>
  <c r="H304" i="5"/>
  <c r="F304" i="5"/>
  <c r="E304" i="5"/>
  <c r="D304" i="5"/>
  <c r="C304" i="5"/>
  <c r="B304" i="5"/>
  <c r="A304" i="5"/>
  <c r="DZ303" i="5"/>
  <c r="DY303" i="5"/>
  <c r="DX303" i="5"/>
  <c r="DW303" i="5"/>
  <c r="DV303" i="5"/>
  <c r="DU303" i="5"/>
  <c r="DS303" i="5"/>
  <c r="EB303" i="5" s="1"/>
  <c r="DR303" i="5"/>
  <c r="DQ303" i="5"/>
  <c r="DP303" i="5"/>
  <c r="EA303" i="5" s="1"/>
  <c r="DO303" i="5"/>
  <c r="DN303" i="5"/>
  <c r="DM303" i="5"/>
  <c r="DK303" i="5"/>
  <c r="DJ303" i="5"/>
  <c r="DI303" i="5"/>
  <c r="DH303" i="5"/>
  <c r="DG303" i="5"/>
  <c r="DF303" i="5"/>
  <c r="DD303" i="5"/>
  <c r="DC303" i="5"/>
  <c r="DB303" i="5"/>
  <c r="DA303" i="5"/>
  <c r="CZ303" i="5"/>
  <c r="CY303" i="5"/>
  <c r="CX303" i="5"/>
  <c r="CV303" i="5"/>
  <c r="CU303" i="5"/>
  <c r="CT303" i="5"/>
  <c r="CS303" i="5"/>
  <c r="CR303" i="5"/>
  <c r="CQ303" i="5"/>
  <c r="CP303" i="5"/>
  <c r="CN303" i="5"/>
  <c r="CM303" i="5"/>
  <c r="CL303" i="5"/>
  <c r="CK303" i="5"/>
  <c r="CJ303" i="5"/>
  <c r="CI303" i="5"/>
  <c r="CG303" i="5"/>
  <c r="CF303" i="5"/>
  <c r="CE303" i="5"/>
  <c r="CD303" i="5"/>
  <c r="CC303" i="5"/>
  <c r="CB303" i="5"/>
  <c r="CA303" i="5"/>
  <c r="BY303" i="5"/>
  <c r="BX303" i="5"/>
  <c r="BW303" i="5"/>
  <c r="BV303" i="5"/>
  <c r="BU303" i="5"/>
  <c r="BT303" i="5"/>
  <c r="BS303" i="5"/>
  <c r="BQ303" i="5"/>
  <c r="BP303" i="5"/>
  <c r="BO303" i="5"/>
  <c r="BN303" i="5"/>
  <c r="BM303" i="5"/>
  <c r="BL303" i="5"/>
  <c r="BK303" i="5"/>
  <c r="BI303" i="5"/>
  <c r="BH303" i="5"/>
  <c r="BG303" i="5"/>
  <c r="BF303" i="5"/>
  <c r="BE303" i="5"/>
  <c r="BD303" i="5"/>
  <c r="BC303" i="5"/>
  <c r="BA303" i="5"/>
  <c r="AZ303" i="5"/>
  <c r="AY303" i="5"/>
  <c r="AX303" i="5"/>
  <c r="AW303" i="5"/>
  <c r="AV303" i="5"/>
  <c r="AU303" i="5"/>
  <c r="AS303" i="5"/>
  <c r="AR303" i="5"/>
  <c r="AQ303" i="5"/>
  <c r="AP303" i="5"/>
  <c r="AO303" i="5"/>
  <c r="AN303" i="5"/>
  <c r="AM303" i="5"/>
  <c r="AK303" i="5"/>
  <c r="AJ303" i="5"/>
  <c r="AI303" i="5"/>
  <c r="AH303" i="5"/>
  <c r="AG303" i="5"/>
  <c r="AF303" i="5"/>
  <c r="AE303" i="5"/>
  <c r="AC303" i="5"/>
  <c r="AB303" i="5"/>
  <c r="AA303" i="5"/>
  <c r="Z303" i="5"/>
  <c r="Y303" i="5"/>
  <c r="X303" i="5"/>
  <c r="W303" i="5"/>
  <c r="U303" i="5"/>
  <c r="T303" i="5"/>
  <c r="S303" i="5"/>
  <c r="R303" i="5"/>
  <c r="Q303" i="5"/>
  <c r="P303" i="5"/>
  <c r="O303" i="5"/>
  <c r="M303" i="5"/>
  <c r="L303" i="5"/>
  <c r="K303" i="5"/>
  <c r="J303" i="5"/>
  <c r="I303" i="5"/>
  <c r="H303" i="5"/>
  <c r="F303" i="5"/>
  <c r="E303" i="5"/>
  <c r="D303" i="5"/>
  <c r="C303" i="5"/>
  <c r="B303" i="5"/>
  <c r="A303" i="5"/>
  <c r="DZ302" i="5"/>
  <c r="DY302" i="5"/>
  <c r="DX302" i="5"/>
  <c r="DW302" i="5"/>
  <c r="DV302" i="5"/>
  <c r="DU302" i="5"/>
  <c r="DS302" i="5"/>
  <c r="EB302" i="5" s="1"/>
  <c r="DR302" i="5"/>
  <c r="DQ302" i="5"/>
  <c r="DP302" i="5"/>
  <c r="EA302" i="5" s="1"/>
  <c r="DO302" i="5"/>
  <c r="DN302" i="5"/>
  <c r="DM302" i="5"/>
  <c r="DK302" i="5"/>
  <c r="DJ302" i="5"/>
  <c r="DI302" i="5"/>
  <c r="DH302" i="5"/>
  <c r="DG302" i="5"/>
  <c r="DF302" i="5"/>
  <c r="DD302" i="5"/>
  <c r="DC302" i="5"/>
  <c r="DB302" i="5"/>
  <c r="DA302" i="5"/>
  <c r="CZ302" i="5"/>
  <c r="CY302" i="5"/>
  <c r="CX302" i="5"/>
  <c r="CV302" i="5"/>
  <c r="CU302" i="5"/>
  <c r="CT302" i="5"/>
  <c r="CS302" i="5"/>
  <c r="CR302" i="5"/>
  <c r="CQ302" i="5"/>
  <c r="CP302" i="5"/>
  <c r="CN302" i="5"/>
  <c r="CM302" i="5"/>
  <c r="CL302" i="5"/>
  <c r="CK302" i="5"/>
  <c r="CJ302" i="5"/>
  <c r="CI302" i="5"/>
  <c r="CG302" i="5"/>
  <c r="CF302" i="5"/>
  <c r="CE302" i="5"/>
  <c r="CD302" i="5"/>
  <c r="CC302" i="5"/>
  <c r="CB302" i="5"/>
  <c r="CA302" i="5"/>
  <c r="BY302" i="5"/>
  <c r="BX302" i="5"/>
  <c r="BW302" i="5"/>
  <c r="BV302" i="5"/>
  <c r="BU302" i="5"/>
  <c r="BT302" i="5"/>
  <c r="BS302" i="5"/>
  <c r="BQ302" i="5"/>
  <c r="BP302" i="5"/>
  <c r="BO302" i="5"/>
  <c r="BN302" i="5"/>
  <c r="BM302" i="5"/>
  <c r="BL302" i="5"/>
  <c r="BK302" i="5"/>
  <c r="BI302" i="5"/>
  <c r="BH302" i="5"/>
  <c r="BG302" i="5"/>
  <c r="BF302" i="5"/>
  <c r="BE302" i="5"/>
  <c r="BD302" i="5"/>
  <c r="BC302" i="5"/>
  <c r="BA302" i="5"/>
  <c r="AZ302" i="5"/>
  <c r="AY302" i="5"/>
  <c r="AX302" i="5"/>
  <c r="AW302" i="5"/>
  <c r="AV302" i="5"/>
  <c r="AU302" i="5"/>
  <c r="AS302" i="5"/>
  <c r="AR302" i="5"/>
  <c r="AQ302" i="5"/>
  <c r="AP302" i="5"/>
  <c r="AO302" i="5"/>
  <c r="AN302" i="5"/>
  <c r="AM302" i="5"/>
  <c r="AK302" i="5"/>
  <c r="AJ302" i="5"/>
  <c r="AI302" i="5"/>
  <c r="AH302" i="5"/>
  <c r="AG302" i="5"/>
  <c r="AF302" i="5"/>
  <c r="AE302" i="5"/>
  <c r="AC302" i="5"/>
  <c r="AB302" i="5"/>
  <c r="AA302" i="5"/>
  <c r="Z302" i="5"/>
  <c r="Y302" i="5"/>
  <c r="X302" i="5"/>
  <c r="W302" i="5"/>
  <c r="U302" i="5"/>
  <c r="T302" i="5"/>
  <c r="S302" i="5"/>
  <c r="R302" i="5"/>
  <c r="Q302" i="5"/>
  <c r="P302" i="5"/>
  <c r="O302" i="5"/>
  <c r="M302" i="5"/>
  <c r="L302" i="5"/>
  <c r="K302" i="5"/>
  <c r="J302" i="5"/>
  <c r="I302" i="5"/>
  <c r="H302" i="5"/>
  <c r="F302" i="5"/>
  <c r="E302" i="5"/>
  <c r="D302" i="5"/>
  <c r="C302" i="5"/>
  <c r="B302" i="5"/>
  <c r="A302" i="5"/>
  <c r="DZ301" i="5"/>
  <c r="DY301" i="5"/>
  <c r="DX301" i="5"/>
  <c r="DW301" i="5"/>
  <c r="DV301" i="5"/>
  <c r="DU301" i="5"/>
  <c r="DS301" i="5"/>
  <c r="EB301" i="5" s="1"/>
  <c r="DR301" i="5"/>
  <c r="DQ301" i="5"/>
  <c r="DP301" i="5"/>
  <c r="EA301" i="5" s="1"/>
  <c r="DO301" i="5"/>
  <c r="DN301" i="5"/>
  <c r="DM301" i="5"/>
  <c r="DK301" i="5"/>
  <c r="DJ301" i="5"/>
  <c r="DI301" i="5"/>
  <c r="DH301" i="5"/>
  <c r="DG301" i="5"/>
  <c r="DF301" i="5"/>
  <c r="DD301" i="5"/>
  <c r="DC301" i="5"/>
  <c r="DB301" i="5"/>
  <c r="DA301" i="5"/>
  <c r="CZ301" i="5"/>
  <c r="CY301" i="5"/>
  <c r="CX301" i="5"/>
  <c r="CV301" i="5"/>
  <c r="CU301" i="5"/>
  <c r="CT301" i="5"/>
  <c r="CS301" i="5"/>
  <c r="CR301" i="5"/>
  <c r="CQ301" i="5"/>
  <c r="CP301" i="5"/>
  <c r="CN301" i="5"/>
  <c r="CM301" i="5"/>
  <c r="CL301" i="5"/>
  <c r="CK301" i="5"/>
  <c r="CJ301" i="5"/>
  <c r="CI301" i="5"/>
  <c r="CG301" i="5"/>
  <c r="CF301" i="5"/>
  <c r="CE301" i="5"/>
  <c r="CD301" i="5"/>
  <c r="CC301" i="5"/>
  <c r="CB301" i="5"/>
  <c r="CA301" i="5"/>
  <c r="BY301" i="5"/>
  <c r="BX301" i="5"/>
  <c r="BW301" i="5"/>
  <c r="BV301" i="5"/>
  <c r="BU301" i="5"/>
  <c r="BT301" i="5"/>
  <c r="BS301" i="5"/>
  <c r="BQ301" i="5"/>
  <c r="BP301" i="5"/>
  <c r="BO301" i="5"/>
  <c r="BN301" i="5"/>
  <c r="BM301" i="5"/>
  <c r="BL301" i="5"/>
  <c r="BK301" i="5"/>
  <c r="BI301" i="5"/>
  <c r="BH301" i="5"/>
  <c r="BG301" i="5"/>
  <c r="BF301" i="5"/>
  <c r="BE301" i="5"/>
  <c r="BD301" i="5"/>
  <c r="BC301" i="5"/>
  <c r="BA301" i="5"/>
  <c r="AZ301" i="5"/>
  <c r="AY301" i="5"/>
  <c r="AX301" i="5"/>
  <c r="AW301" i="5"/>
  <c r="AV301" i="5"/>
  <c r="AU301" i="5"/>
  <c r="AS301" i="5"/>
  <c r="AR301" i="5"/>
  <c r="AQ301" i="5"/>
  <c r="AP301" i="5"/>
  <c r="AO301" i="5"/>
  <c r="AN301" i="5"/>
  <c r="AM301" i="5"/>
  <c r="AK301" i="5"/>
  <c r="AJ301" i="5"/>
  <c r="AI301" i="5"/>
  <c r="AH301" i="5"/>
  <c r="AG301" i="5"/>
  <c r="AF301" i="5"/>
  <c r="AE301" i="5"/>
  <c r="AC301" i="5"/>
  <c r="AB301" i="5"/>
  <c r="AA301" i="5"/>
  <c r="Z301" i="5"/>
  <c r="Y301" i="5"/>
  <c r="X301" i="5"/>
  <c r="W301" i="5"/>
  <c r="U301" i="5"/>
  <c r="T301" i="5"/>
  <c r="S301" i="5"/>
  <c r="R301" i="5"/>
  <c r="Q301" i="5"/>
  <c r="P301" i="5"/>
  <c r="O301" i="5"/>
  <c r="M301" i="5"/>
  <c r="L301" i="5"/>
  <c r="K301" i="5"/>
  <c r="J301" i="5"/>
  <c r="I301" i="5"/>
  <c r="H301" i="5"/>
  <c r="F301" i="5"/>
  <c r="E301" i="5"/>
  <c r="D301" i="5"/>
  <c r="C301" i="5"/>
  <c r="B301" i="5"/>
  <c r="A301" i="5"/>
  <c r="DZ300" i="5"/>
  <c r="DY300" i="5"/>
  <c r="DX300" i="5"/>
  <c r="DW300" i="5"/>
  <c r="DV300" i="5"/>
  <c r="DU300" i="5"/>
  <c r="DS300" i="5"/>
  <c r="EB300" i="5" s="1"/>
  <c r="DR300" i="5"/>
  <c r="DQ300" i="5"/>
  <c r="DP300" i="5"/>
  <c r="EA300" i="5" s="1"/>
  <c r="DO300" i="5"/>
  <c r="DN300" i="5"/>
  <c r="DM300" i="5"/>
  <c r="DK300" i="5"/>
  <c r="DJ300" i="5"/>
  <c r="DI300" i="5"/>
  <c r="DH300" i="5"/>
  <c r="DG300" i="5"/>
  <c r="DF300" i="5"/>
  <c r="DD300" i="5"/>
  <c r="DC300" i="5"/>
  <c r="DB300" i="5"/>
  <c r="DA300" i="5"/>
  <c r="CZ300" i="5"/>
  <c r="CY300" i="5"/>
  <c r="CX300" i="5"/>
  <c r="CV300" i="5"/>
  <c r="CU300" i="5"/>
  <c r="CT300" i="5"/>
  <c r="CS300" i="5"/>
  <c r="CR300" i="5"/>
  <c r="CQ300" i="5"/>
  <c r="CP300" i="5"/>
  <c r="CN300" i="5"/>
  <c r="CM300" i="5"/>
  <c r="CL300" i="5"/>
  <c r="CK300" i="5"/>
  <c r="CJ300" i="5"/>
  <c r="CI300" i="5"/>
  <c r="CG300" i="5"/>
  <c r="CF300" i="5"/>
  <c r="CE300" i="5"/>
  <c r="CD300" i="5"/>
  <c r="CC300" i="5"/>
  <c r="CB300" i="5"/>
  <c r="CA300" i="5"/>
  <c r="BY300" i="5"/>
  <c r="BX300" i="5"/>
  <c r="BW300" i="5"/>
  <c r="BV300" i="5"/>
  <c r="BU300" i="5"/>
  <c r="BT300" i="5"/>
  <c r="BS300" i="5"/>
  <c r="BQ300" i="5"/>
  <c r="BP300" i="5"/>
  <c r="BO300" i="5"/>
  <c r="BN300" i="5"/>
  <c r="BM300" i="5"/>
  <c r="BL300" i="5"/>
  <c r="BK300" i="5"/>
  <c r="BI300" i="5"/>
  <c r="BH300" i="5"/>
  <c r="BG300" i="5"/>
  <c r="BF300" i="5"/>
  <c r="BE300" i="5"/>
  <c r="BD300" i="5"/>
  <c r="BC300" i="5"/>
  <c r="BA300" i="5"/>
  <c r="AZ300" i="5"/>
  <c r="AY300" i="5"/>
  <c r="AX300" i="5"/>
  <c r="AW300" i="5"/>
  <c r="AV300" i="5"/>
  <c r="AU300" i="5"/>
  <c r="AS300" i="5"/>
  <c r="AR300" i="5"/>
  <c r="AQ300" i="5"/>
  <c r="AP300" i="5"/>
  <c r="AO300" i="5"/>
  <c r="AN300" i="5"/>
  <c r="AM300" i="5"/>
  <c r="AK300" i="5"/>
  <c r="AJ300" i="5"/>
  <c r="AI300" i="5"/>
  <c r="AH300" i="5"/>
  <c r="AG300" i="5"/>
  <c r="AF300" i="5"/>
  <c r="AE300" i="5"/>
  <c r="AC300" i="5"/>
  <c r="AB300" i="5"/>
  <c r="AA300" i="5"/>
  <c r="Z300" i="5"/>
  <c r="Y300" i="5"/>
  <c r="X300" i="5"/>
  <c r="W300" i="5"/>
  <c r="U300" i="5"/>
  <c r="T300" i="5"/>
  <c r="S300" i="5"/>
  <c r="R300" i="5"/>
  <c r="Q300" i="5"/>
  <c r="P300" i="5"/>
  <c r="O300" i="5"/>
  <c r="M300" i="5"/>
  <c r="L300" i="5"/>
  <c r="K300" i="5"/>
  <c r="J300" i="5"/>
  <c r="I300" i="5"/>
  <c r="H300" i="5"/>
  <c r="F300" i="5"/>
  <c r="E300" i="5"/>
  <c r="D300" i="5"/>
  <c r="C300" i="5"/>
  <c r="B300" i="5"/>
  <c r="A300" i="5"/>
  <c r="DZ299" i="5"/>
  <c r="DY299" i="5"/>
  <c r="DX299" i="5"/>
  <c r="DW299" i="5"/>
  <c r="DV299" i="5"/>
  <c r="DU299" i="5"/>
  <c r="DS299" i="5"/>
  <c r="EB299" i="5" s="1"/>
  <c r="DR299" i="5"/>
  <c r="DQ299" i="5"/>
  <c r="DP299" i="5"/>
  <c r="EA299" i="5" s="1"/>
  <c r="DO299" i="5"/>
  <c r="DN299" i="5"/>
  <c r="DM299" i="5"/>
  <c r="DK299" i="5"/>
  <c r="DJ299" i="5"/>
  <c r="DI299" i="5"/>
  <c r="DH299" i="5"/>
  <c r="DG299" i="5"/>
  <c r="DF299" i="5"/>
  <c r="DD299" i="5"/>
  <c r="DC299" i="5"/>
  <c r="DB299" i="5"/>
  <c r="DA299" i="5"/>
  <c r="CZ299" i="5"/>
  <c r="CY299" i="5"/>
  <c r="CX299" i="5"/>
  <c r="CV299" i="5"/>
  <c r="CU299" i="5"/>
  <c r="CT299" i="5"/>
  <c r="CS299" i="5"/>
  <c r="CR299" i="5"/>
  <c r="CQ299" i="5"/>
  <c r="CP299" i="5"/>
  <c r="CN299" i="5"/>
  <c r="CM299" i="5"/>
  <c r="CL299" i="5"/>
  <c r="CK299" i="5"/>
  <c r="CJ299" i="5"/>
  <c r="CI299" i="5"/>
  <c r="CG299" i="5"/>
  <c r="CF299" i="5"/>
  <c r="CE299" i="5"/>
  <c r="CD299" i="5"/>
  <c r="CC299" i="5"/>
  <c r="CB299" i="5"/>
  <c r="CA299" i="5"/>
  <c r="BY299" i="5"/>
  <c r="BX299" i="5"/>
  <c r="BW299" i="5"/>
  <c r="BV299" i="5"/>
  <c r="BU299" i="5"/>
  <c r="BT299" i="5"/>
  <c r="BS299" i="5"/>
  <c r="BQ299" i="5"/>
  <c r="BP299" i="5"/>
  <c r="BO299" i="5"/>
  <c r="BN299" i="5"/>
  <c r="BM299" i="5"/>
  <c r="BL299" i="5"/>
  <c r="BK299" i="5"/>
  <c r="BI299" i="5"/>
  <c r="BH299" i="5"/>
  <c r="BG299" i="5"/>
  <c r="BF299" i="5"/>
  <c r="BE299" i="5"/>
  <c r="BD299" i="5"/>
  <c r="BC299" i="5"/>
  <c r="BA299" i="5"/>
  <c r="AZ299" i="5"/>
  <c r="AY299" i="5"/>
  <c r="AX299" i="5"/>
  <c r="AW299" i="5"/>
  <c r="AV299" i="5"/>
  <c r="AU299" i="5"/>
  <c r="AS299" i="5"/>
  <c r="AR299" i="5"/>
  <c r="AQ299" i="5"/>
  <c r="AP299" i="5"/>
  <c r="AO299" i="5"/>
  <c r="AN299" i="5"/>
  <c r="AM299" i="5"/>
  <c r="AK299" i="5"/>
  <c r="AJ299" i="5"/>
  <c r="AI299" i="5"/>
  <c r="AH299" i="5"/>
  <c r="AG299" i="5"/>
  <c r="AF299" i="5"/>
  <c r="AE299" i="5"/>
  <c r="AC299" i="5"/>
  <c r="AB299" i="5"/>
  <c r="AA299" i="5"/>
  <c r="Z299" i="5"/>
  <c r="Y299" i="5"/>
  <c r="X299" i="5"/>
  <c r="W299" i="5"/>
  <c r="U299" i="5"/>
  <c r="T299" i="5"/>
  <c r="S299" i="5"/>
  <c r="R299" i="5"/>
  <c r="Q299" i="5"/>
  <c r="P299" i="5"/>
  <c r="O299" i="5"/>
  <c r="M299" i="5"/>
  <c r="L299" i="5"/>
  <c r="K299" i="5"/>
  <c r="J299" i="5"/>
  <c r="I299" i="5"/>
  <c r="H299" i="5"/>
  <c r="F299" i="5"/>
  <c r="E299" i="5"/>
  <c r="D299" i="5"/>
  <c r="C299" i="5"/>
  <c r="B299" i="5"/>
  <c r="A299" i="5"/>
  <c r="DZ298" i="5"/>
  <c r="DY298" i="5"/>
  <c r="DX298" i="5"/>
  <c r="DW298" i="5"/>
  <c r="DV298" i="5"/>
  <c r="DU298" i="5"/>
  <c r="DS298" i="5"/>
  <c r="EB298" i="5" s="1"/>
  <c r="DR298" i="5"/>
  <c r="DQ298" i="5"/>
  <c r="DP298" i="5"/>
  <c r="DO298" i="5"/>
  <c r="DN298" i="5"/>
  <c r="DM298" i="5"/>
  <c r="DK298" i="5"/>
  <c r="DJ298" i="5"/>
  <c r="DI298" i="5"/>
  <c r="DH298" i="5"/>
  <c r="DG298" i="5"/>
  <c r="DF298" i="5"/>
  <c r="DD298" i="5"/>
  <c r="DC298" i="5"/>
  <c r="DB298" i="5"/>
  <c r="DA298" i="5"/>
  <c r="CZ298" i="5"/>
  <c r="CY298" i="5"/>
  <c r="CX298" i="5"/>
  <c r="CV298" i="5"/>
  <c r="CU298" i="5"/>
  <c r="CT298" i="5"/>
  <c r="CS298" i="5"/>
  <c r="CR298" i="5"/>
  <c r="CQ298" i="5"/>
  <c r="CP298" i="5"/>
  <c r="CN298" i="5"/>
  <c r="CM298" i="5"/>
  <c r="CL298" i="5"/>
  <c r="CK298" i="5"/>
  <c r="CJ298" i="5"/>
  <c r="CI298" i="5"/>
  <c r="CG298" i="5"/>
  <c r="CF298" i="5"/>
  <c r="CE298" i="5"/>
  <c r="CD298" i="5"/>
  <c r="CC298" i="5"/>
  <c r="CB298" i="5"/>
  <c r="CA298" i="5"/>
  <c r="BY298" i="5"/>
  <c r="BX298" i="5"/>
  <c r="BW298" i="5"/>
  <c r="BV298" i="5"/>
  <c r="BU298" i="5"/>
  <c r="BT298" i="5"/>
  <c r="BS298" i="5"/>
  <c r="BQ298" i="5"/>
  <c r="BP298" i="5"/>
  <c r="BO298" i="5"/>
  <c r="BN298" i="5"/>
  <c r="BM298" i="5"/>
  <c r="BL298" i="5"/>
  <c r="BK298" i="5"/>
  <c r="BI298" i="5"/>
  <c r="BH298" i="5"/>
  <c r="BG298" i="5"/>
  <c r="BF298" i="5"/>
  <c r="BE298" i="5"/>
  <c r="BD298" i="5"/>
  <c r="BC298" i="5"/>
  <c r="BA298" i="5"/>
  <c r="AZ298" i="5"/>
  <c r="AY298" i="5"/>
  <c r="AX298" i="5"/>
  <c r="AW298" i="5"/>
  <c r="AV298" i="5"/>
  <c r="AU298" i="5"/>
  <c r="AS298" i="5"/>
  <c r="AR298" i="5"/>
  <c r="AQ298" i="5"/>
  <c r="AP298" i="5"/>
  <c r="AO298" i="5"/>
  <c r="AN298" i="5"/>
  <c r="AM298" i="5"/>
  <c r="AK298" i="5"/>
  <c r="AJ298" i="5"/>
  <c r="AI298" i="5"/>
  <c r="AH298" i="5"/>
  <c r="AG298" i="5"/>
  <c r="AF298" i="5"/>
  <c r="AE298" i="5"/>
  <c r="AC298" i="5"/>
  <c r="AB298" i="5"/>
  <c r="AA298" i="5"/>
  <c r="Z298" i="5"/>
  <c r="Y298" i="5"/>
  <c r="X298" i="5"/>
  <c r="W298" i="5"/>
  <c r="U298" i="5"/>
  <c r="T298" i="5"/>
  <c r="S298" i="5"/>
  <c r="R298" i="5"/>
  <c r="Q298" i="5"/>
  <c r="P298" i="5"/>
  <c r="O298" i="5"/>
  <c r="M298" i="5"/>
  <c r="L298" i="5"/>
  <c r="K298" i="5"/>
  <c r="J298" i="5"/>
  <c r="I298" i="5"/>
  <c r="H298" i="5"/>
  <c r="F298" i="5"/>
  <c r="E298" i="5"/>
  <c r="D298" i="5"/>
  <c r="C298" i="5"/>
  <c r="B298" i="5"/>
  <c r="A298" i="5"/>
  <c r="DZ297" i="5"/>
  <c r="DY297" i="5"/>
  <c r="DX297" i="5"/>
  <c r="DW297" i="5"/>
  <c r="DV297" i="5"/>
  <c r="DU297" i="5"/>
  <c r="DS297" i="5"/>
  <c r="EB297" i="5" s="1"/>
  <c r="DR297" i="5"/>
  <c r="DQ297" i="5"/>
  <c r="DP297" i="5"/>
  <c r="EA297" i="5" s="1"/>
  <c r="DO297" i="5"/>
  <c r="DN297" i="5"/>
  <c r="DM297" i="5"/>
  <c r="DK297" i="5"/>
  <c r="DJ297" i="5"/>
  <c r="DI297" i="5"/>
  <c r="DH297" i="5"/>
  <c r="DG297" i="5"/>
  <c r="DF297" i="5"/>
  <c r="DD297" i="5"/>
  <c r="DC297" i="5"/>
  <c r="DB297" i="5"/>
  <c r="DA297" i="5"/>
  <c r="CZ297" i="5"/>
  <c r="CY297" i="5"/>
  <c r="CX297" i="5"/>
  <c r="CV297" i="5"/>
  <c r="CU297" i="5"/>
  <c r="CT297" i="5"/>
  <c r="CS297" i="5"/>
  <c r="CR297" i="5"/>
  <c r="CQ297" i="5"/>
  <c r="CP297" i="5"/>
  <c r="CN297" i="5"/>
  <c r="CM297" i="5"/>
  <c r="CL297" i="5"/>
  <c r="CK297" i="5"/>
  <c r="CJ297" i="5"/>
  <c r="CI297" i="5"/>
  <c r="CG297" i="5"/>
  <c r="CF297" i="5"/>
  <c r="CE297" i="5"/>
  <c r="CD297" i="5"/>
  <c r="CC297" i="5"/>
  <c r="CB297" i="5"/>
  <c r="CA297" i="5"/>
  <c r="BY297" i="5"/>
  <c r="BX297" i="5"/>
  <c r="BW297" i="5"/>
  <c r="BV297" i="5"/>
  <c r="BU297" i="5"/>
  <c r="BT297" i="5"/>
  <c r="BS297" i="5"/>
  <c r="BQ297" i="5"/>
  <c r="BP297" i="5"/>
  <c r="BO297" i="5"/>
  <c r="BN297" i="5"/>
  <c r="BM297" i="5"/>
  <c r="BL297" i="5"/>
  <c r="BK297" i="5"/>
  <c r="BI297" i="5"/>
  <c r="BH297" i="5"/>
  <c r="BG297" i="5"/>
  <c r="BF297" i="5"/>
  <c r="BE297" i="5"/>
  <c r="BD297" i="5"/>
  <c r="BC297" i="5"/>
  <c r="BA297" i="5"/>
  <c r="AZ297" i="5"/>
  <c r="AY297" i="5"/>
  <c r="AX297" i="5"/>
  <c r="AW297" i="5"/>
  <c r="AV297" i="5"/>
  <c r="AU297" i="5"/>
  <c r="AS297" i="5"/>
  <c r="AR297" i="5"/>
  <c r="AQ297" i="5"/>
  <c r="AP297" i="5"/>
  <c r="AO297" i="5"/>
  <c r="AN297" i="5"/>
  <c r="AM297" i="5"/>
  <c r="AK297" i="5"/>
  <c r="AJ297" i="5"/>
  <c r="AI297" i="5"/>
  <c r="AH297" i="5"/>
  <c r="AG297" i="5"/>
  <c r="AF297" i="5"/>
  <c r="AE297" i="5"/>
  <c r="AC297" i="5"/>
  <c r="AB297" i="5"/>
  <c r="AA297" i="5"/>
  <c r="Z297" i="5"/>
  <c r="Y297" i="5"/>
  <c r="X297" i="5"/>
  <c r="W297" i="5"/>
  <c r="U297" i="5"/>
  <c r="T297" i="5"/>
  <c r="S297" i="5"/>
  <c r="R297" i="5"/>
  <c r="Q297" i="5"/>
  <c r="P297" i="5"/>
  <c r="O297" i="5"/>
  <c r="M297" i="5"/>
  <c r="L297" i="5"/>
  <c r="K297" i="5"/>
  <c r="J297" i="5"/>
  <c r="I297" i="5"/>
  <c r="H297" i="5"/>
  <c r="F297" i="5"/>
  <c r="E297" i="5"/>
  <c r="D297" i="5"/>
  <c r="C297" i="5"/>
  <c r="B297" i="5"/>
  <c r="A297" i="5"/>
  <c r="DZ296" i="5"/>
  <c r="DY296" i="5"/>
  <c r="DX296" i="5"/>
  <c r="DW296" i="5"/>
  <c r="DV296" i="5"/>
  <c r="DU296" i="5"/>
  <c r="DS296" i="5"/>
  <c r="EB296" i="5" s="1"/>
  <c r="DR296" i="5"/>
  <c r="DQ296" i="5"/>
  <c r="DP296" i="5"/>
  <c r="DO296" i="5"/>
  <c r="DN296" i="5"/>
  <c r="DM296" i="5"/>
  <c r="DK296" i="5"/>
  <c r="DJ296" i="5"/>
  <c r="DI296" i="5"/>
  <c r="DH296" i="5"/>
  <c r="DG296" i="5"/>
  <c r="DF296" i="5"/>
  <c r="DD296" i="5"/>
  <c r="DC296" i="5"/>
  <c r="DB296" i="5"/>
  <c r="DA296" i="5"/>
  <c r="CZ296" i="5"/>
  <c r="CY296" i="5"/>
  <c r="CX296" i="5"/>
  <c r="CV296" i="5"/>
  <c r="CU296" i="5"/>
  <c r="CT296" i="5"/>
  <c r="CS296" i="5"/>
  <c r="CR296" i="5"/>
  <c r="CQ296" i="5"/>
  <c r="CP296" i="5"/>
  <c r="CN296" i="5"/>
  <c r="CM296" i="5"/>
  <c r="CL296" i="5"/>
  <c r="CK296" i="5"/>
  <c r="CJ296" i="5"/>
  <c r="CI296" i="5"/>
  <c r="CG296" i="5"/>
  <c r="CF296" i="5"/>
  <c r="CE296" i="5"/>
  <c r="CD296" i="5"/>
  <c r="CC296" i="5"/>
  <c r="CB296" i="5"/>
  <c r="CA296" i="5"/>
  <c r="BY296" i="5"/>
  <c r="BX296" i="5"/>
  <c r="BW296" i="5"/>
  <c r="BV296" i="5"/>
  <c r="BU296" i="5"/>
  <c r="BT296" i="5"/>
  <c r="BS296" i="5"/>
  <c r="BQ296" i="5"/>
  <c r="BP296" i="5"/>
  <c r="BO296" i="5"/>
  <c r="BN296" i="5"/>
  <c r="BM296" i="5"/>
  <c r="BL296" i="5"/>
  <c r="BK296" i="5"/>
  <c r="BI296" i="5"/>
  <c r="BH296" i="5"/>
  <c r="BG296" i="5"/>
  <c r="BF296" i="5"/>
  <c r="BE296" i="5"/>
  <c r="BD296" i="5"/>
  <c r="BC296" i="5"/>
  <c r="BA296" i="5"/>
  <c r="AZ296" i="5"/>
  <c r="AY296" i="5"/>
  <c r="AX296" i="5"/>
  <c r="AW296" i="5"/>
  <c r="AV296" i="5"/>
  <c r="AU296" i="5"/>
  <c r="AS296" i="5"/>
  <c r="AR296" i="5"/>
  <c r="AQ296" i="5"/>
  <c r="AP296" i="5"/>
  <c r="AO296" i="5"/>
  <c r="AN296" i="5"/>
  <c r="AM296" i="5"/>
  <c r="AK296" i="5"/>
  <c r="AJ296" i="5"/>
  <c r="AI296" i="5"/>
  <c r="AH296" i="5"/>
  <c r="AG296" i="5"/>
  <c r="AF296" i="5"/>
  <c r="AE296" i="5"/>
  <c r="AC296" i="5"/>
  <c r="AB296" i="5"/>
  <c r="AA296" i="5"/>
  <c r="Z296" i="5"/>
  <c r="Y296" i="5"/>
  <c r="X296" i="5"/>
  <c r="W296" i="5"/>
  <c r="U296" i="5"/>
  <c r="T296" i="5"/>
  <c r="S296" i="5"/>
  <c r="R296" i="5"/>
  <c r="Q296" i="5"/>
  <c r="P296" i="5"/>
  <c r="O296" i="5"/>
  <c r="M296" i="5"/>
  <c r="L296" i="5"/>
  <c r="K296" i="5"/>
  <c r="J296" i="5"/>
  <c r="I296" i="5"/>
  <c r="H296" i="5"/>
  <c r="F296" i="5"/>
  <c r="E296" i="5"/>
  <c r="D296" i="5"/>
  <c r="C296" i="5"/>
  <c r="B296" i="5"/>
  <c r="A296" i="5"/>
  <c r="DZ295" i="5"/>
  <c r="DY295" i="5"/>
  <c r="DX295" i="5"/>
  <c r="DW295" i="5"/>
  <c r="DV295" i="5"/>
  <c r="DU295" i="5"/>
  <c r="DS295" i="5"/>
  <c r="EB295" i="5" s="1"/>
  <c r="DR295" i="5"/>
  <c r="DQ295" i="5"/>
  <c r="DP295" i="5"/>
  <c r="EA295" i="5" s="1"/>
  <c r="DO295" i="5"/>
  <c r="DN295" i="5"/>
  <c r="DM295" i="5"/>
  <c r="DK295" i="5"/>
  <c r="DJ295" i="5"/>
  <c r="DI295" i="5"/>
  <c r="DH295" i="5"/>
  <c r="DG295" i="5"/>
  <c r="DF295" i="5"/>
  <c r="DD295" i="5"/>
  <c r="DC295" i="5"/>
  <c r="DB295" i="5"/>
  <c r="DA295" i="5"/>
  <c r="CZ295" i="5"/>
  <c r="CY295" i="5"/>
  <c r="CX295" i="5"/>
  <c r="CV295" i="5"/>
  <c r="CU295" i="5"/>
  <c r="CT295" i="5"/>
  <c r="CS295" i="5"/>
  <c r="CR295" i="5"/>
  <c r="CQ295" i="5"/>
  <c r="CP295" i="5"/>
  <c r="CN295" i="5"/>
  <c r="CM295" i="5"/>
  <c r="CL295" i="5"/>
  <c r="CK295" i="5"/>
  <c r="CJ295" i="5"/>
  <c r="CI295" i="5"/>
  <c r="CG295" i="5"/>
  <c r="CF295" i="5"/>
  <c r="CE295" i="5"/>
  <c r="CD295" i="5"/>
  <c r="CC295" i="5"/>
  <c r="CB295" i="5"/>
  <c r="CA295" i="5"/>
  <c r="BY295" i="5"/>
  <c r="BX295" i="5"/>
  <c r="BW295" i="5"/>
  <c r="BV295" i="5"/>
  <c r="BU295" i="5"/>
  <c r="BT295" i="5"/>
  <c r="BS295" i="5"/>
  <c r="BQ295" i="5"/>
  <c r="BP295" i="5"/>
  <c r="BO295" i="5"/>
  <c r="BN295" i="5"/>
  <c r="BM295" i="5"/>
  <c r="BL295" i="5"/>
  <c r="BK295" i="5"/>
  <c r="BI295" i="5"/>
  <c r="BH295" i="5"/>
  <c r="BG295" i="5"/>
  <c r="BF295" i="5"/>
  <c r="BE295" i="5"/>
  <c r="BD295" i="5"/>
  <c r="BC295" i="5"/>
  <c r="BA295" i="5"/>
  <c r="AZ295" i="5"/>
  <c r="AY295" i="5"/>
  <c r="AX295" i="5"/>
  <c r="AW295" i="5"/>
  <c r="AV295" i="5"/>
  <c r="AU295" i="5"/>
  <c r="AS295" i="5"/>
  <c r="AR295" i="5"/>
  <c r="AQ295" i="5"/>
  <c r="AP295" i="5"/>
  <c r="AO295" i="5"/>
  <c r="AN295" i="5"/>
  <c r="AM295" i="5"/>
  <c r="AK295" i="5"/>
  <c r="AJ295" i="5"/>
  <c r="AI295" i="5"/>
  <c r="AH295" i="5"/>
  <c r="AG295" i="5"/>
  <c r="AF295" i="5"/>
  <c r="AE295" i="5"/>
  <c r="AC295" i="5"/>
  <c r="AB295" i="5"/>
  <c r="AA295" i="5"/>
  <c r="Z295" i="5"/>
  <c r="Y295" i="5"/>
  <c r="X295" i="5"/>
  <c r="W295" i="5"/>
  <c r="U295" i="5"/>
  <c r="T295" i="5"/>
  <c r="S295" i="5"/>
  <c r="R295" i="5"/>
  <c r="Q295" i="5"/>
  <c r="P295" i="5"/>
  <c r="O295" i="5"/>
  <c r="M295" i="5"/>
  <c r="L295" i="5"/>
  <c r="K295" i="5"/>
  <c r="J295" i="5"/>
  <c r="I295" i="5"/>
  <c r="H295" i="5"/>
  <c r="F295" i="5"/>
  <c r="E295" i="5"/>
  <c r="D295" i="5"/>
  <c r="C295" i="5"/>
  <c r="B295" i="5"/>
  <c r="A295" i="5"/>
  <c r="DZ294" i="5"/>
  <c r="DY294" i="5"/>
  <c r="DX294" i="5"/>
  <c r="DW294" i="5"/>
  <c r="DV294" i="5"/>
  <c r="DU294" i="5"/>
  <c r="DS294" i="5"/>
  <c r="EB294" i="5" s="1"/>
  <c r="DR294" i="5"/>
  <c r="DQ294" i="5"/>
  <c r="DP294" i="5"/>
  <c r="EA294" i="5" s="1"/>
  <c r="DO294" i="5"/>
  <c r="DN294" i="5"/>
  <c r="DM294" i="5"/>
  <c r="DK294" i="5"/>
  <c r="DJ294" i="5"/>
  <c r="DI294" i="5"/>
  <c r="DH294" i="5"/>
  <c r="DG294" i="5"/>
  <c r="DF294" i="5"/>
  <c r="DD294" i="5"/>
  <c r="DC294" i="5"/>
  <c r="DB294" i="5"/>
  <c r="DA294" i="5"/>
  <c r="CZ294" i="5"/>
  <c r="CY294" i="5"/>
  <c r="CX294" i="5"/>
  <c r="CV294" i="5"/>
  <c r="CU294" i="5"/>
  <c r="CT294" i="5"/>
  <c r="CS294" i="5"/>
  <c r="CR294" i="5"/>
  <c r="CQ294" i="5"/>
  <c r="CP294" i="5"/>
  <c r="CN294" i="5"/>
  <c r="CM294" i="5"/>
  <c r="CL294" i="5"/>
  <c r="CK294" i="5"/>
  <c r="CJ294" i="5"/>
  <c r="CI294" i="5"/>
  <c r="CG294" i="5"/>
  <c r="CF294" i="5"/>
  <c r="CE294" i="5"/>
  <c r="CD294" i="5"/>
  <c r="CC294" i="5"/>
  <c r="CB294" i="5"/>
  <c r="CA294" i="5"/>
  <c r="BY294" i="5"/>
  <c r="BX294" i="5"/>
  <c r="BW294" i="5"/>
  <c r="BV294" i="5"/>
  <c r="BU294" i="5"/>
  <c r="BT294" i="5"/>
  <c r="BS294" i="5"/>
  <c r="BQ294" i="5"/>
  <c r="BP294" i="5"/>
  <c r="BO294" i="5"/>
  <c r="BN294" i="5"/>
  <c r="BM294" i="5"/>
  <c r="BL294" i="5"/>
  <c r="BK294" i="5"/>
  <c r="BI294" i="5"/>
  <c r="BH294" i="5"/>
  <c r="BG294" i="5"/>
  <c r="BF294" i="5"/>
  <c r="BE294" i="5"/>
  <c r="BD294" i="5"/>
  <c r="BC294" i="5"/>
  <c r="BA294" i="5"/>
  <c r="AZ294" i="5"/>
  <c r="AY294" i="5"/>
  <c r="AX294" i="5"/>
  <c r="AW294" i="5"/>
  <c r="AV294" i="5"/>
  <c r="AU294" i="5"/>
  <c r="AS294" i="5"/>
  <c r="AR294" i="5"/>
  <c r="AQ294" i="5"/>
  <c r="AP294" i="5"/>
  <c r="AO294" i="5"/>
  <c r="AN294" i="5"/>
  <c r="AM294" i="5"/>
  <c r="AK294" i="5"/>
  <c r="AJ294" i="5"/>
  <c r="AI294" i="5"/>
  <c r="AH294" i="5"/>
  <c r="AG294" i="5"/>
  <c r="AF294" i="5"/>
  <c r="AE294" i="5"/>
  <c r="AC294" i="5"/>
  <c r="AB294" i="5"/>
  <c r="AA294" i="5"/>
  <c r="Z294" i="5"/>
  <c r="Y294" i="5"/>
  <c r="X294" i="5"/>
  <c r="W294" i="5"/>
  <c r="U294" i="5"/>
  <c r="T294" i="5"/>
  <c r="S294" i="5"/>
  <c r="R294" i="5"/>
  <c r="Q294" i="5"/>
  <c r="P294" i="5"/>
  <c r="O294" i="5"/>
  <c r="M294" i="5"/>
  <c r="L294" i="5"/>
  <c r="K294" i="5"/>
  <c r="J294" i="5"/>
  <c r="I294" i="5"/>
  <c r="H294" i="5"/>
  <c r="F294" i="5"/>
  <c r="E294" i="5"/>
  <c r="D294" i="5"/>
  <c r="C294" i="5"/>
  <c r="B294" i="5"/>
  <c r="A294" i="5"/>
  <c r="DZ293" i="5"/>
  <c r="DY293" i="5"/>
  <c r="DX293" i="5"/>
  <c r="DW293" i="5"/>
  <c r="DV293" i="5"/>
  <c r="DU293" i="5"/>
  <c r="DS293" i="5"/>
  <c r="EB293" i="5" s="1"/>
  <c r="DR293" i="5"/>
  <c r="DQ293" i="5"/>
  <c r="DP293" i="5"/>
  <c r="EA293" i="5" s="1"/>
  <c r="DO293" i="5"/>
  <c r="DN293" i="5"/>
  <c r="DM293" i="5"/>
  <c r="DK293" i="5"/>
  <c r="DJ293" i="5"/>
  <c r="DI293" i="5"/>
  <c r="DH293" i="5"/>
  <c r="DG293" i="5"/>
  <c r="DF293" i="5"/>
  <c r="DD293" i="5"/>
  <c r="DC293" i="5"/>
  <c r="DB293" i="5"/>
  <c r="DA293" i="5"/>
  <c r="CZ293" i="5"/>
  <c r="CY293" i="5"/>
  <c r="CX293" i="5"/>
  <c r="CV293" i="5"/>
  <c r="CU293" i="5"/>
  <c r="CT293" i="5"/>
  <c r="CS293" i="5"/>
  <c r="CR293" i="5"/>
  <c r="CQ293" i="5"/>
  <c r="CP293" i="5"/>
  <c r="CN293" i="5"/>
  <c r="CM293" i="5"/>
  <c r="CL293" i="5"/>
  <c r="CK293" i="5"/>
  <c r="CJ293" i="5"/>
  <c r="CI293" i="5"/>
  <c r="CG293" i="5"/>
  <c r="CF293" i="5"/>
  <c r="CE293" i="5"/>
  <c r="CD293" i="5"/>
  <c r="CC293" i="5"/>
  <c r="CB293" i="5"/>
  <c r="CA293" i="5"/>
  <c r="BY293" i="5"/>
  <c r="BX293" i="5"/>
  <c r="BW293" i="5"/>
  <c r="BV293" i="5"/>
  <c r="BU293" i="5"/>
  <c r="BT293" i="5"/>
  <c r="BS293" i="5"/>
  <c r="BQ293" i="5"/>
  <c r="BP293" i="5"/>
  <c r="BO293" i="5"/>
  <c r="BN293" i="5"/>
  <c r="BM293" i="5"/>
  <c r="BL293" i="5"/>
  <c r="BK293" i="5"/>
  <c r="BI293" i="5"/>
  <c r="BH293" i="5"/>
  <c r="BG293" i="5"/>
  <c r="BF293" i="5"/>
  <c r="BE293" i="5"/>
  <c r="BD293" i="5"/>
  <c r="BC293" i="5"/>
  <c r="BA293" i="5"/>
  <c r="AZ293" i="5"/>
  <c r="AY293" i="5"/>
  <c r="AX293" i="5"/>
  <c r="AW293" i="5"/>
  <c r="AV293" i="5"/>
  <c r="AU293" i="5"/>
  <c r="AS293" i="5"/>
  <c r="AR293" i="5"/>
  <c r="AQ293" i="5"/>
  <c r="AP293" i="5"/>
  <c r="AO293" i="5"/>
  <c r="AN293" i="5"/>
  <c r="AM293" i="5"/>
  <c r="AK293" i="5"/>
  <c r="AJ293" i="5"/>
  <c r="AI293" i="5"/>
  <c r="AH293" i="5"/>
  <c r="AG293" i="5"/>
  <c r="AF293" i="5"/>
  <c r="AE293" i="5"/>
  <c r="AC293" i="5"/>
  <c r="AB293" i="5"/>
  <c r="AA293" i="5"/>
  <c r="Z293" i="5"/>
  <c r="Y293" i="5"/>
  <c r="X293" i="5"/>
  <c r="W293" i="5"/>
  <c r="U293" i="5"/>
  <c r="T293" i="5"/>
  <c r="S293" i="5"/>
  <c r="R293" i="5"/>
  <c r="Q293" i="5"/>
  <c r="P293" i="5"/>
  <c r="O293" i="5"/>
  <c r="M293" i="5"/>
  <c r="L293" i="5"/>
  <c r="K293" i="5"/>
  <c r="J293" i="5"/>
  <c r="I293" i="5"/>
  <c r="H293" i="5"/>
  <c r="F293" i="5"/>
  <c r="E293" i="5"/>
  <c r="D293" i="5"/>
  <c r="C293" i="5"/>
  <c r="B293" i="5"/>
  <c r="A293" i="5"/>
  <c r="DZ292" i="5"/>
  <c r="DY292" i="5"/>
  <c r="DX292" i="5"/>
  <c r="DW292" i="5"/>
  <c r="DV292" i="5"/>
  <c r="DU292" i="5"/>
  <c r="DS292" i="5"/>
  <c r="EB292" i="5" s="1"/>
  <c r="DR292" i="5"/>
  <c r="DQ292" i="5"/>
  <c r="DP292" i="5"/>
  <c r="EA292" i="5" s="1"/>
  <c r="DO292" i="5"/>
  <c r="DN292" i="5"/>
  <c r="DM292" i="5"/>
  <c r="DK292" i="5"/>
  <c r="DJ292" i="5"/>
  <c r="DI292" i="5"/>
  <c r="DH292" i="5"/>
  <c r="DG292" i="5"/>
  <c r="DF292" i="5"/>
  <c r="DD292" i="5"/>
  <c r="DC292" i="5"/>
  <c r="DB292" i="5"/>
  <c r="DA292" i="5"/>
  <c r="CZ292" i="5"/>
  <c r="CY292" i="5"/>
  <c r="CX292" i="5"/>
  <c r="CV292" i="5"/>
  <c r="CU292" i="5"/>
  <c r="CT292" i="5"/>
  <c r="CS292" i="5"/>
  <c r="CR292" i="5"/>
  <c r="CQ292" i="5"/>
  <c r="CP292" i="5"/>
  <c r="CN292" i="5"/>
  <c r="CM292" i="5"/>
  <c r="CL292" i="5"/>
  <c r="CK292" i="5"/>
  <c r="CJ292" i="5"/>
  <c r="CI292" i="5"/>
  <c r="CG292" i="5"/>
  <c r="CF292" i="5"/>
  <c r="CE292" i="5"/>
  <c r="CD292" i="5"/>
  <c r="CC292" i="5"/>
  <c r="CB292" i="5"/>
  <c r="CA292" i="5"/>
  <c r="BY292" i="5"/>
  <c r="BX292" i="5"/>
  <c r="BW292" i="5"/>
  <c r="BV292" i="5"/>
  <c r="BU292" i="5"/>
  <c r="BT292" i="5"/>
  <c r="BS292" i="5"/>
  <c r="BQ292" i="5"/>
  <c r="BP292" i="5"/>
  <c r="BO292" i="5"/>
  <c r="BN292" i="5"/>
  <c r="BM292" i="5"/>
  <c r="BL292" i="5"/>
  <c r="BK292" i="5"/>
  <c r="BI292" i="5"/>
  <c r="BH292" i="5"/>
  <c r="BG292" i="5"/>
  <c r="BF292" i="5"/>
  <c r="BE292" i="5"/>
  <c r="BD292" i="5"/>
  <c r="BC292" i="5"/>
  <c r="BA292" i="5"/>
  <c r="AZ292" i="5"/>
  <c r="AY292" i="5"/>
  <c r="AX292" i="5"/>
  <c r="AW292" i="5"/>
  <c r="AV292" i="5"/>
  <c r="AU292" i="5"/>
  <c r="AS292" i="5"/>
  <c r="AR292" i="5"/>
  <c r="AQ292" i="5"/>
  <c r="AP292" i="5"/>
  <c r="AO292" i="5"/>
  <c r="AN292" i="5"/>
  <c r="AM292" i="5"/>
  <c r="AK292" i="5"/>
  <c r="AJ292" i="5"/>
  <c r="AI292" i="5"/>
  <c r="AH292" i="5"/>
  <c r="AG292" i="5"/>
  <c r="AF292" i="5"/>
  <c r="AE292" i="5"/>
  <c r="AC292" i="5"/>
  <c r="AB292" i="5"/>
  <c r="AA292" i="5"/>
  <c r="Z292" i="5"/>
  <c r="Y292" i="5"/>
  <c r="X292" i="5"/>
  <c r="W292" i="5"/>
  <c r="U292" i="5"/>
  <c r="T292" i="5"/>
  <c r="S292" i="5"/>
  <c r="R292" i="5"/>
  <c r="Q292" i="5"/>
  <c r="P292" i="5"/>
  <c r="O292" i="5"/>
  <c r="M292" i="5"/>
  <c r="L292" i="5"/>
  <c r="K292" i="5"/>
  <c r="J292" i="5"/>
  <c r="I292" i="5"/>
  <c r="H292" i="5"/>
  <c r="F292" i="5"/>
  <c r="E292" i="5"/>
  <c r="D292" i="5"/>
  <c r="C292" i="5"/>
  <c r="B292" i="5"/>
  <c r="A292" i="5"/>
  <c r="DZ291" i="5"/>
  <c r="DY291" i="5"/>
  <c r="DX291" i="5"/>
  <c r="DW291" i="5"/>
  <c r="DV291" i="5"/>
  <c r="DU291" i="5"/>
  <c r="DS291" i="5"/>
  <c r="EB291" i="5" s="1"/>
  <c r="DR291" i="5"/>
  <c r="DQ291" i="5"/>
  <c r="DP291" i="5"/>
  <c r="EA291" i="5" s="1"/>
  <c r="DO291" i="5"/>
  <c r="DN291" i="5"/>
  <c r="DM291" i="5"/>
  <c r="DK291" i="5"/>
  <c r="DJ291" i="5"/>
  <c r="DI291" i="5"/>
  <c r="DH291" i="5"/>
  <c r="DG291" i="5"/>
  <c r="DF291" i="5"/>
  <c r="DD291" i="5"/>
  <c r="DC291" i="5"/>
  <c r="DB291" i="5"/>
  <c r="DA291" i="5"/>
  <c r="CZ291" i="5"/>
  <c r="CY291" i="5"/>
  <c r="CX291" i="5"/>
  <c r="CV291" i="5"/>
  <c r="CU291" i="5"/>
  <c r="CT291" i="5"/>
  <c r="CS291" i="5"/>
  <c r="CR291" i="5"/>
  <c r="CQ291" i="5"/>
  <c r="CP291" i="5"/>
  <c r="CN291" i="5"/>
  <c r="CM291" i="5"/>
  <c r="CL291" i="5"/>
  <c r="CK291" i="5"/>
  <c r="CJ291" i="5"/>
  <c r="CI291" i="5"/>
  <c r="CG291" i="5"/>
  <c r="CF291" i="5"/>
  <c r="CE291" i="5"/>
  <c r="CD291" i="5"/>
  <c r="CC291" i="5"/>
  <c r="CB291" i="5"/>
  <c r="CA291" i="5"/>
  <c r="BY291" i="5"/>
  <c r="BX291" i="5"/>
  <c r="BW291" i="5"/>
  <c r="BV291" i="5"/>
  <c r="BU291" i="5"/>
  <c r="BT291" i="5"/>
  <c r="BS291" i="5"/>
  <c r="BQ291" i="5"/>
  <c r="BP291" i="5"/>
  <c r="BO291" i="5"/>
  <c r="BN291" i="5"/>
  <c r="BM291" i="5"/>
  <c r="BL291" i="5"/>
  <c r="BK291" i="5"/>
  <c r="BI291" i="5"/>
  <c r="BH291" i="5"/>
  <c r="BG291" i="5"/>
  <c r="BF291" i="5"/>
  <c r="BE291" i="5"/>
  <c r="BD291" i="5"/>
  <c r="BC291" i="5"/>
  <c r="BA291" i="5"/>
  <c r="AZ291" i="5"/>
  <c r="AY291" i="5"/>
  <c r="AX291" i="5"/>
  <c r="AW291" i="5"/>
  <c r="AV291" i="5"/>
  <c r="AU291" i="5"/>
  <c r="AS291" i="5"/>
  <c r="AR291" i="5"/>
  <c r="AQ291" i="5"/>
  <c r="AP291" i="5"/>
  <c r="AO291" i="5"/>
  <c r="AN291" i="5"/>
  <c r="AM291" i="5"/>
  <c r="AK291" i="5"/>
  <c r="AJ291" i="5"/>
  <c r="AI291" i="5"/>
  <c r="AH291" i="5"/>
  <c r="AG291" i="5"/>
  <c r="AF291" i="5"/>
  <c r="AE291" i="5"/>
  <c r="AC291" i="5"/>
  <c r="AB291" i="5"/>
  <c r="AA291" i="5"/>
  <c r="Z291" i="5"/>
  <c r="Y291" i="5"/>
  <c r="X291" i="5"/>
  <c r="W291" i="5"/>
  <c r="U291" i="5"/>
  <c r="T291" i="5"/>
  <c r="S291" i="5"/>
  <c r="R291" i="5"/>
  <c r="Q291" i="5"/>
  <c r="P291" i="5"/>
  <c r="O291" i="5"/>
  <c r="M291" i="5"/>
  <c r="L291" i="5"/>
  <c r="K291" i="5"/>
  <c r="J291" i="5"/>
  <c r="I291" i="5"/>
  <c r="H291" i="5"/>
  <c r="F291" i="5"/>
  <c r="E291" i="5"/>
  <c r="D291" i="5"/>
  <c r="C291" i="5"/>
  <c r="B291" i="5"/>
  <c r="A291" i="5"/>
  <c r="DZ290" i="5"/>
  <c r="DY290" i="5"/>
  <c r="DX290" i="5"/>
  <c r="DW290" i="5"/>
  <c r="DV290" i="5"/>
  <c r="DU290" i="5"/>
  <c r="DS290" i="5"/>
  <c r="EB290" i="5" s="1"/>
  <c r="DR290" i="5"/>
  <c r="DQ290" i="5"/>
  <c r="DP290" i="5"/>
  <c r="DO290" i="5"/>
  <c r="DN290" i="5"/>
  <c r="DM290" i="5"/>
  <c r="DK290" i="5"/>
  <c r="DJ290" i="5"/>
  <c r="DI290" i="5"/>
  <c r="DH290" i="5"/>
  <c r="DG290" i="5"/>
  <c r="DF290" i="5"/>
  <c r="DD290" i="5"/>
  <c r="DC290" i="5"/>
  <c r="DB290" i="5"/>
  <c r="DA290" i="5"/>
  <c r="CZ290" i="5"/>
  <c r="CY290" i="5"/>
  <c r="CX290" i="5"/>
  <c r="CV290" i="5"/>
  <c r="CU290" i="5"/>
  <c r="CT290" i="5"/>
  <c r="CS290" i="5"/>
  <c r="CR290" i="5"/>
  <c r="CQ290" i="5"/>
  <c r="CP290" i="5"/>
  <c r="CN290" i="5"/>
  <c r="CM290" i="5"/>
  <c r="CL290" i="5"/>
  <c r="CK290" i="5"/>
  <c r="CJ290" i="5"/>
  <c r="CI290" i="5"/>
  <c r="CG290" i="5"/>
  <c r="CF290" i="5"/>
  <c r="CE290" i="5"/>
  <c r="CD290" i="5"/>
  <c r="CC290" i="5"/>
  <c r="CB290" i="5"/>
  <c r="CA290" i="5"/>
  <c r="BY290" i="5"/>
  <c r="BX290" i="5"/>
  <c r="BW290" i="5"/>
  <c r="BV290" i="5"/>
  <c r="BU290" i="5"/>
  <c r="BT290" i="5"/>
  <c r="BS290" i="5"/>
  <c r="BQ290" i="5"/>
  <c r="BP290" i="5"/>
  <c r="BO290" i="5"/>
  <c r="BN290" i="5"/>
  <c r="BM290" i="5"/>
  <c r="BL290" i="5"/>
  <c r="BK290" i="5"/>
  <c r="BI290" i="5"/>
  <c r="BH290" i="5"/>
  <c r="BG290" i="5"/>
  <c r="BF290" i="5"/>
  <c r="BE290" i="5"/>
  <c r="BD290" i="5"/>
  <c r="BC290" i="5"/>
  <c r="BA290" i="5"/>
  <c r="AZ290" i="5"/>
  <c r="AY290" i="5"/>
  <c r="AX290" i="5"/>
  <c r="AW290" i="5"/>
  <c r="AV290" i="5"/>
  <c r="AU290" i="5"/>
  <c r="AS290" i="5"/>
  <c r="AR290" i="5"/>
  <c r="AQ290" i="5"/>
  <c r="AP290" i="5"/>
  <c r="AO290" i="5"/>
  <c r="AN290" i="5"/>
  <c r="AM290" i="5"/>
  <c r="AK290" i="5"/>
  <c r="AJ290" i="5"/>
  <c r="AI290" i="5"/>
  <c r="AH290" i="5"/>
  <c r="AG290" i="5"/>
  <c r="AF290" i="5"/>
  <c r="AE290" i="5"/>
  <c r="AC290" i="5"/>
  <c r="AB290" i="5"/>
  <c r="AA290" i="5"/>
  <c r="Z290" i="5"/>
  <c r="Y290" i="5"/>
  <c r="X290" i="5"/>
  <c r="W290" i="5"/>
  <c r="U290" i="5"/>
  <c r="T290" i="5"/>
  <c r="S290" i="5"/>
  <c r="R290" i="5"/>
  <c r="Q290" i="5"/>
  <c r="P290" i="5"/>
  <c r="O290" i="5"/>
  <c r="M290" i="5"/>
  <c r="L290" i="5"/>
  <c r="K290" i="5"/>
  <c r="J290" i="5"/>
  <c r="I290" i="5"/>
  <c r="H290" i="5"/>
  <c r="F290" i="5"/>
  <c r="E290" i="5"/>
  <c r="D290" i="5"/>
  <c r="C290" i="5"/>
  <c r="B290" i="5"/>
  <c r="A290" i="5"/>
  <c r="DZ289" i="5"/>
  <c r="DY289" i="5"/>
  <c r="DX289" i="5"/>
  <c r="DW289" i="5"/>
  <c r="DV289" i="5"/>
  <c r="DU289" i="5"/>
  <c r="DS289" i="5"/>
  <c r="EB289" i="5" s="1"/>
  <c r="DR289" i="5"/>
  <c r="DQ289" i="5"/>
  <c r="DP289" i="5"/>
  <c r="EA289" i="5" s="1"/>
  <c r="DO289" i="5"/>
  <c r="DN289" i="5"/>
  <c r="DM289" i="5"/>
  <c r="DK289" i="5"/>
  <c r="DJ289" i="5"/>
  <c r="DI289" i="5"/>
  <c r="DH289" i="5"/>
  <c r="DG289" i="5"/>
  <c r="DF289" i="5"/>
  <c r="DD289" i="5"/>
  <c r="DC289" i="5"/>
  <c r="DB289" i="5"/>
  <c r="DA289" i="5"/>
  <c r="CZ289" i="5"/>
  <c r="CY289" i="5"/>
  <c r="CX289" i="5"/>
  <c r="CV289" i="5"/>
  <c r="CU289" i="5"/>
  <c r="CT289" i="5"/>
  <c r="CS289" i="5"/>
  <c r="CR289" i="5"/>
  <c r="CQ289" i="5"/>
  <c r="CP289" i="5"/>
  <c r="CN289" i="5"/>
  <c r="CM289" i="5"/>
  <c r="CL289" i="5"/>
  <c r="CK289" i="5"/>
  <c r="CJ289" i="5"/>
  <c r="CI289" i="5"/>
  <c r="CG289" i="5"/>
  <c r="CF289" i="5"/>
  <c r="CE289" i="5"/>
  <c r="CD289" i="5"/>
  <c r="CC289" i="5"/>
  <c r="CB289" i="5"/>
  <c r="CA289" i="5"/>
  <c r="BY289" i="5"/>
  <c r="BX289" i="5"/>
  <c r="BW289" i="5"/>
  <c r="BV289" i="5"/>
  <c r="BU289" i="5"/>
  <c r="BT289" i="5"/>
  <c r="BS289" i="5"/>
  <c r="BQ289" i="5"/>
  <c r="BP289" i="5"/>
  <c r="BO289" i="5"/>
  <c r="BN289" i="5"/>
  <c r="BM289" i="5"/>
  <c r="BL289" i="5"/>
  <c r="BK289" i="5"/>
  <c r="BI289" i="5"/>
  <c r="BH289" i="5"/>
  <c r="BG289" i="5"/>
  <c r="BF289" i="5"/>
  <c r="BE289" i="5"/>
  <c r="BD289" i="5"/>
  <c r="BC289" i="5"/>
  <c r="BA289" i="5"/>
  <c r="AZ289" i="5"/>
  <c r="AY289" i="5"/>
  <c r="AX289" i="5"/>
  <c r="AW289" i="5"/>
  <c r="AV289" i="5"/>
  <c r="AU289" i="5"/>
  <c r="AS289" i="5"/>
  <c r="AR289" i="5"/>
  <c r="AQ289" i="5"/>
  <c r="AP289" i="5"/>
  <c r="AO289" i="5"/>
  <c r="AN289" i="5"/>
  <c r="AM289" i="5"/>
  <c r="AK289" i="5"/>
  <c r="AJ289" i="5"/>
  <c r="AI289" i="5"/>
  <c r="AH289" i="5"/>
  <c r="AG289" i="5"/>
  <c r="AF289" i="5"/>
  <c r="AE289" i="5"/>
  <c r="AC289" i="5"/>
  <c r="AB289" i="5"/>
  <c r="AA289" i="5"/>
  <c r="Z289" i="5"/>
  <c r="Y289" i="5"/>
  <c r="X289" i="5"/>
  <c r="W289" i="5"/>
  <c r="U289" i="5"/>
  <c r="T289" i="5"/>
  <c r="S289" i="5"/>
  <c r="R289" i="5"/>
  <c r="Q289" i="5"/>
  <c r="P289" i="5"/>
  <c r="O289" i="5"/>
  <c r="M289" i="5"/>
  <c r="L289" i="5"/>
  <c r="K289" i="5"/>
  <c r="J289" i="5"/>
  <c r="I289" i="5"/>
  <c r="H289" i="5"/>
  <c r="F289" i="5"/>
  <c r="E289" i="5"/>
  <c r="D289" i="5"/>
  <c r="C289" i="5"/>
  <c r="B289" i="5"/>
  <c r="A289" i="5"/>
  <c r="DZ288" i="5"/>
  <c r="DY288" i="5"/>
  <c r="DX288" i="5"/>
  <c r="DW288" i="5"/>
  <c r="DV288" i="5"/>
  <c r="DU288" i="5"/>
  <c r="DS288" i="5"/>
  <c r="EB288" i="5" s="1"/>
  <c r="DR288" i="5"/>
  <c r="DQ288" i="5"/>
  <c r="DP288" i="5"/>
  <c r="DO288" i="5"/>
  <c r="DN288" i="5"/>
  <c r="DM288" i="5"/>
  <c r="DK288" i="5"/>
  <c r="DJ288" i="5"/>
  <c r="DI288" i="5"/>
  <c r="DH288" i="5"/>
  <c r="DG288" i="5"/>
  <c r="DF288" i="5"/>
  <c r="DD288" i="5"/>
  <c r="DC288" i="5"/>
  <c r="DB288" i="5"/>
  <c r="DA288" i="5"/>
  <c r="CZ288" i="5"/>
  <c r="CY288" i="5"/>
  <c r="CX288" i="5"/>
  <c r="CV288" i="5"/>
  <c r="CU288" i="5"/>
  <c r="CT288" i="5"/>
  <c r="CS288" i="5"/>
  <c r="CR288" i="5"/>
  <c r="CQ288" i="5"/>
  <c r="CP288" i="5"/>
  <c r="CN288" i="5"/>
  <c r="CM288" i="5"/>
  <c r="CL288" i="5"/>
  <c r="CK288" i="5"/>
  <c r="CJ288" i="5"/>
  <c r="CI288" i="5"/>
  <c r="CG288" i="5"/>
  <c r="CF288" i="5"/>
  <c r="CE288" i="5"/>
  <c r="CD288" i="5"/>
  <c r="CC288" i="5"/>
  <c r="CB288" i="5"/>
  <c r="CA288" i="5"/>
  <c r="BY288" i="5"/>
  <c r="BX288" i="5"/>
  <c r="BW288" i="5"/>
  <c r="BV288" i="5"/>
  <c r="BU288" i="5"/>
  <c r="BT288" i="5"/>
  <c r="BS288" i="5"/>
  <c r="BQ288" i="5"/>
  <c r="BP288" i="5"/>
  <c r="BO288" i="5"/>
  <c r="BN288" i="5"/>
  <c r="BM288" i="5"/>
  <c r="BL288" i="5"/>
  <c r="BK288" i="5"/>
  <c r="BI288" i="5"/>
  <c r="BH288" i="5"/>
  <c r="BG288" i="5"/>
  <c r="BF288" i="5"/>
  <c r="BE288" i="5"/>
  <c r="BD288" i="5"/>
  <c r="BC288" i="5"/>
  <c r="BA288" i="5"/>
  <c r="AZ288" i="5"/>
  <c r="AY288" i="5"/>
  <c r="AX288" i="5"/>
  <c r="AW288" i="5"/>
  <c r="AV288" i="5"/>
  <c r="AU288" i="5"/>
  <c r="AS288" i="5"/>
  <c r="AR288" i="5"/>
  <c r="AQ288" i="5"/>
  <c r="AP288" i="5"/>
  <c r="AO288" i="5"/>
  <c r="AN288" i="5"/>
  <c r="AM288" i="5"/>
  <c r="AK288" i="5"/>
  <c r="AJ288" i="5"/>
  <c r="AI288" i="5"/>
  <c r="AH288" i="5"/>
  <c r="AG288" i="5"/>
  <c r="AF288" i="5"/>
  <c r="AE288" i="5"/>
  <c r="AC288" i="5"/>
  <c r="AB288" i="5"/>
  <c r="AA288" i="5"/>
  <c r="Z288" i="5"/>
  <c r="Y288" i="5"/>
  <c r="X288" i="5"/>
  <c r="W288" i="5"/>
  <c r="U288" i="5"/>
  <c r="T288" i="5"/>
  <c r="S288" i="5"/>
  <c r="R288" i="5"/>
  <c r="Q288" i="5"/>
  <c r="P288" i="5"/>
  <c r="O288" i="5"/>
  <c r="M288" i="5"/>
  <c r="L288" i="5"/>
  <c r="K288" i="5"/>
  <c r="J288" i="5"/>
  <c r="I288" i="5"/>
  <c r="H288" i="5"/>
  <c r="F288" i="5"/>
  <c r="E288" i="5"/>
  <c r="D288" i="5"/>
  <c r="C288" i="5"/>
  <c r="B288" i="5"/>
  <c r="A288" i="5"/>
  <c r="DZ287" i="5"/>
  <c r="DY287" i="5"/>
  <c r="DX287" i="5"/>
  <c r="DW287" i="5"/>
  <c r="DV287" i="5"/>
  <c r="DU287" i="5"/>
  <c r="DS287" i="5"/>
  <c r="EB287" i="5" s="1"/>
  <c r="DR287" i="5"/>
  <c r="DQ287" i="5"/>
  <c r="DP287" i="5"/>
  <c r="EA287" i="5" s="1"/>
  <c r="DO287" i="5"/>
  <c r="DN287" i="5"/>
  <c r="DM287" i="5"/>
  <c r="DK287" i="5"/>
  <c r="DJ287" i="5"/>
  <c r="DI287" i="5"/>
  <c r="DH287" i="5"/>
  <c r="DG287" i="5"/>
  <c r="DF287" i="5"/>
  <c r="DD287" i="5"/>
  <c r="DC287" i="5"/>
  <c r="DB287" i="5"/>
  <c r="DA287" i="5"/>
  <c r="CZ287" i="5"/>
  <c r="CY287" i="5"/>
  <c r="CX287" i="5"/>
  <c r="CV287" i="5"/>
  <c r="CU287" i="5"/>
  <c r="CT287" i="5"/>
  <c r="CS287" i="5"/>
  <c r="CR287" i="5"/>
  <c r="CQ287" i="5"/>
  <c r="CP287" i="5"/>
  <c r="CN287" i="5"/>
  <c r="CM287" i="5"/>
  <c r="CL287" i="5"/>
  <c r="CK287" i="5"/>
  <c r="CJ287" i="5"/>
  <c r="CI287" i="5"/>
  <c r="CG287" i="5"/>
  <c r="CF287" i="5"/>
  <c r="CE287" i="5"/>
  <c r="CD287" i="5"/>
  <c r="CC287" i="5"/>
  <c r="CB287" i="5"/>
  <c r="CA287" i="5"/>
  <c r="BY287" i="5"/>
  <c r="BX287" i="5"/>
  <c r="BW287" i="5"/>
  <c r="BV287" i="5"/>
  <c r="BU287" i="5"/>
  <c r="BT287" i="5"/>
  <c r="BS287" i="5"/>
  <c r="BQ287" i="5"/>
  <c r="BP287" i="5"/>
  <c r="BO287" i="5"/>
  <c r="BN287" i="5"/>
  <c r="BM287" i="5"/>
  <c r="BL287" i="5"/>
  <c r="BK287" i="5"/>
  <c r="BI287" i="5"/>
  <c r="BH287" i="5"/>
  <c r="BG287" i="5"/>
  <c r="BF287" i="5"/>
  <c r="BE287" i="5"/>
  <c r="BD287" i="5"/>
  <c r="BC287" i="5"/>
  <c r="BA287" i="5"/>
  <c r="AZ287" i="5"/>
  <c r="AY287" i="5"/>
  <c r="AX287" i="5"/>
  <c r="AW287" i="5"/>
  <c r="AV287" i="5"/>
  <c r="AU287" i="5"/>
  <c r="AS287" i="5"/>
  <c r="AR287" i="5"/>
  <c r="AQ287" i="5"/>
  <c r="AP287" i="5"/>
  <c r="AO287" i="5"/>
  <c r="AN287" i="5"/>
  <c r="AM287" i="5"/>
  <c r="AK287" i="5"/>
  <c r="AJ287" i="5"/>
  <c r="AI287" i="5"/>
  <c r="AH287" i="5"/>
  <c r="AG287" i="5"/>
  <c r="AF287" i="5"/>
  <c r="AE287" i="5"/>
  <c r="AC287" i="5"/>
  <c r="AB287" i="5"/>
  <c r="AA287" i="5"/>
  <c r="Z287" i="5"/>
  <c r="Y287" i="5"/>
  <c r="X287" i="5"/>
  <c r="W287" i="5"/>
  <c r="U287" i="5"/>
  <c r="T287" i="5"/>
  <c r="S287" i="5"/>
  <c r="R287" i="5"/>
  <c r="Q287" i="5"/>
  <c r="P287" i="5"/>
  <c r="O287" i="5"/>
  <c r="M287" i="5"/>
  <c r="L287" i="5"/>
  <c r="K287" i="5"/>
  <c r="J287" i="5"/>
  <c r="I287" i="5"/>
  <c r="H287" i="5"/>
  <c r="F287" i="5"/>
  <c r="E287" i="5"/>
  <c r="D287" i="5"/>
  <c r="C287" i="5"/>
  <c r="B287" i="5"/>
  <c r="A287" i="5"/>
  <c r="DZ286" i="5"/>
  <c r="DY286" i="5"/>
  <c r="DX286" i="5"/>
  <c r="DW286" i="5"/>
  <c r="DV286" i="5"/>
  <c r="DU286" i="5"/>
  <c r="DS286" i="5"/>
  <c r="EB286" i="5" s="1"/>
  <c r="DR286" i="5"/>
  <c r="DQ286" i="5"/>
  <c r="DP286" i="5"/>
  <c r="EA286" i="5" s="1"/>
  <c r="DO286" i="5"/>
  <c r="DN286" i="5"/>
  <c r="DM286" i="5"/>
  <c r="DK286" i="5"/>
  <c r="DJ286" i="5"/>
  <c r="DI286" i="5"/>
  <c r="DH286" i="5"/>
  <c r="DG286" i="5"/>
  <c r="DF286" i="5"/>
  <c r="DD286" i="5"/>
  <c r="DC286" i="5"/>
  <c r="DB286" i="5"/>
  <c r="DA286" i="5"/>
  <c r="CZ286" i="5"/>
  <c r="CY286" i="5"/>
  <c r="CX286" i="5"/>
  <c r="CV286" i="5"/>
  <c r="CU286" i="5"/>
  <c r="CT286" i="5"/>
  <c r="CS286" i="5"/>
  <c r="CR286" i="5"/>
  <c r="CQ286" i="5"/>
  <c r="CP286" i="5"/>
  <c r="CN286" i="5"/>
  <c r="CM286" i="5"/>
  <c r="CL286" i="5"/>
  <c r="CK286" i="5"/>
  <c r="CJ286" i="5"/>
  <c r="CI286" i="5"/>
  <c r="CG286" i="5"/>
  <c r="CF286" i="5"/>
  <c r="CE286" i="5"/>
  <c r="CD286" i="5"/>
  <c r="CC286" i="5"/>
  <c r="CB286" i="5"/>
  <c r="CA286" i="5"/>
  <c r="BY286" i="5"/>
  <c r="BX286" i="5"/>
  <c r="BW286" i="5"/>
  <c r="BV286" i="5"/>
  <c r="BU286" i="5"/>
  <c r="BT286" i="5"/>
  <c r="BS286" i="5"/>
  <c r="BQ286" i="5"/>
  <c r="BP286" i="5"/>
  <c r="BO286" i="5"/>
  <c r="BN286" i="5"/>
  <c r="BM286" i="5"/>
  <c r="BL286" i="5"/>
  <c r="BK286" i="5"/>
  <c r="BI286" i="5"/>
  <c r="BH286" i="5"/>
  <c r="BG286" i="5"/>
  <c r="BF286" i="5"/>
  <c r="BE286" i="5"/>
  <c r="BD286" i="5"/>
  <c r="BC286" i="5"/>
  <c r="BA286" i="5"/>
  <c r="AZ286" i="5"/>
  <c r="AY286" i="5"/>
  <c r="AX286" i="5"/>
  <c r="AW286" i="5"/>
  <c r="AV286" i="5"/>
  <c r="AU286" i="5"/>
  <c r="AS286" i="5"/>
  <c r="AR286" i="5"/>
  <c r="AQ286" i="5"/>
  <c r="AP286" i="5"/>
  <c r="AO286" i="5"/>
  <c r="AN286" i="5"/>
  <c r="AM286" i="5"/>
  <c r="AK286" i="5"/>
  <c r="AJ286" i="5"/>
  <c r="AI286" i="5"/>
  <c r="AH286" i="5"/>
  <c r="AG286" i="5"/>
  <c r="AF286" i="5"/>
  <c r="AE286" i="5"/>
  <c r="AC286" i="5"/>
  <c r="AB286" i="5"/>
  <c r="AA286" i="5"/>
  <c r="Z286" i="5"/>
  <c r="Y286" i="5"/>
  <c r="X286" i="5"/>
  <c r="W286" i="5"/>
  <c r="U286" i="5"/>
  <c r="T286" i="5"/>
  <c r="S286" i="5"/>
  <c r="R286" i="5"/>
  <c r="Q286" i="5"/>
  <c r="P286" i="5"/>
  <c r="O286" i="5"/>
  <c r="M286" i="5"/>
  <c r="L286" i="5"/>
  <c r="K286" i="5"/>
  <c r="J286" i="5"/>
  <c r="I286" i="5"/>
  <c r="H286" i="5"/>
  <c r="F286" i="5"/>
  <c r="E286" i="5"/>
  <c r="D286" i="5"/>
  <c r="C286" i="5"/>
  <c r="B286" i="5"/>
  <c r="A286" i="5"/>
  <c r="DZ285" i="5"/>
  <c r="DY285" i="5"/>
  <c r="DX285" i="5"/>
  <c r="DW285" i="5"/>
  <c r="DV285" i="5"/>
  <c r="DU285" i="5"/>
  <c r="DS285" i="5"/>
  <c r="EB285" i="5" s="1"/>
  <c r="DR285" i="5"/>
  <c r="DQ285" i="5"/>
  <c r="DP285" i="5"/>
  <c r="EA285" i="5" s="1"/>
  <c r="DO285" i="5"/>
  <c r="DN285" i="5"/>
  <c r="DM285" i="5"/>
  <c r="DK285" i="5"/>
  <c r="DJ285" i="5"/>
  <c r="DI285" i="5"/>
  <c r="DH285" i="5"/>
  <c r="DG285" i="5"/>
  <c r="DF285" i="5"/>
  <c r="DD285" i="5"/>
  <c r="DC285" i="5"/>
  <c r="DB285" i="5"/>
  <c r="DA285" i="5"/>
  <c r="CZ285" i="5"/>
  <c r="CY285" i="5"/>
  <c r="CX285" i="5"/>
  <c r="CV285" i="5"/>
  <c r="CU285" i="5"/>
  <c r="CT285" i="5"/>
  <c r="CS285" i="5"/>
  <c r="CR285" i="5"/>
  <c r="CQ285" i="5"/>
  <c r="CP285" i="5"/>
  <c r="CN285" i="5"/>
  <c r="CM285" i="5"/>
  <c r="CL285" i="5"/>
  <c r="CK285" i="5"/>
  <c r="CJ285" i="5"/>
  <c r="CI285" i="5"/>
  <c r="CG285" i="5"/>
  <c r="CF285" i="5"/>
  <c r="CE285" i="5"/>
  <c r="CD285" i="5"/>
  <c r="CC285" i="5"/>
  <c r="CB285" i="5"/>
  <c r="CA285" i="5"/>
  <c r="BY285" i="5"/>
  <c r="BX285" i="5"/>
  <c r="BW285" i="5"/>
  <c r="BV285" i="5"/>
  <c r="BU285" i="5"/>
  <c r="BT285" i="5"/>
  <c r="BS285" i="5"/>
  <c r="BQ285" i="5"/>
  <c r="BP285" i="5"/>
  <c r="BO285" i="5"/>
  <c r="BN285" i="5"/>
  <c r="BM285" i="5"/>
  <c r="BL285" i="5"/>
  <c r="BK285" i="5"/>
  <c r="BI285" i="5"/>
  <c r="BH285" i="5"/>
  <c r="BG285" i="5"/>
  <c r="BF285" i="5"/>
  <c r="BE285" i="5"/>
  <c r="BD285" i="5"/>
  <c r="BC285" i="5"/>
  <c r="BA285" i="5"/>
  <c r="AZ285" i="5"/>
  <c r="AY285" i="5"/>
  <c r="AX285" i="5"/>
  <c r="AW285" i="5"/>
  <c r="AV285" i="5"/>
  <c r="AU285" i="5"/>
  <c r="AS285" i="5"/>
  <c r="AR285" i="5"/>
  <c r="AQ285" i="5"/>
  <c r="AP285" i="5"/>
  <c r="AO285" i="5"/>
  <c r="AN285" i="5"/>
  <c r="AM285" i="5"/>
  <c r="AK285" i="5"/>
  <c r="AJ285" i="5"/>
  <c r="AI285" i="5"/>
  <c r="AH285" i="5"/>
  <c r="AG285" i="5"/>
  <c r="AF285" i="5"/>
  <c r="AE285" i="5"/>
  <c r="AC285" i="5"/>
  <c r="AB285" i="5"/>
  <c r="AA285" i="5"/>
  <c r="Z285" i="5"/>
  <c r="Y285" i="5"/>
  <c r="X285" i="5"/>
  <c r="W285" i="5"/>
  <c r="U285" i="5"/>
  <c r="T285" i="5"/>
  <c r="S285" i="5"/>
  <c r="R285" i="5"/>
  <c r="Q285" i="5"/>
  <c r="P285" i="5"/>
  <c r="O285" i="5"/>
  <c r="M285" i="5"/>
  <c r="L285" i="5"/>
  <c r="K285" i="5"/>
  <c r="J285" i="5"/>
  <c r="I285" i="5"/>
  <c r="H285" i="5"/>
  <c r="F285" i="5"/>
  <c r="E285" i="5"/>
  <c r="D285" i="5"/>
  <c r="C285" i="5"/>
  <c r="B285" i="5"/>
  <c r="A285" i="5"/>
  <c r="DZ284" i="5"/>
  <c r="DY284" i="5"/>
  <c r="DX284" i="5"/>
  <c r="DW284" i="5"/>
  <c r="DV284" i="5"/>
  <c r="DU284" i="5"/>
  <c r="DS284" i="5"/>
  <c r="EB284" i="5" s="1"/>
  <c r="DR284" i="5"/>
  <c r="DQ284" i="5"/>
  <c r="DP284" i="5"/>
  <c r="DO284" i="5"/>
  <c r="DN284" i="5"/>
  <c r="DM284" i="5"/>
  <c r="DK284" i="5"/>
  <c r="DJ284" i="5"/>
  <c r="DI284" i="5"/>
  <c r="DH284" i="5"/>
  <c r="DG284" i="5"/>
  <c r="DF284" i="5"/>
  <c r="DD284" i="5"/>
  <c r="DC284" i="5"/>
  <c r="DB284" i="5"/>
  <c r="DA284" i="5"/>
  <c r="CZ284" i="5"/>
  <c r="CY284" i="5"/>
  <c r="CX284" i="5"/>
  <c r="CV284" i="5"/>
  <c r="CU284" i="5"/>
  <c r="CT284" i="5"/>
  <c r="CS284" i="5"/>
  <c r="CR284" i="5"/>
  <c r="CQ284" i="5"/>
  <c r="CP284" i="5"/>
  <c r="CN284" i="5"/>
  <c r="CM284" i="5"/>
  <c r="CL284" i="5"/>
  <c r="CK284" i="5"/>
  <c r="CJ284" i="5"/>
  <c r="CI284" i="5"/>
  <c r="CG284" i="5"/>
  <c r="CF284" i="5"/>
  <c r="CE284" i="5"/>
  <c r="CD284" i="5"/>
  <c r="CC284" i="5"/>
  <c r="CB284" i="5"/>
  <c r="CA284" i="5"/>
  <c r="BY284" i="5"/>
  <c r="BX284" i="5"/>
  <c r="BW284" i="5"/>
  <c r="BV284" i="5"/>
  <c r="BU284" i="5"/>
  <c r="BT284" i="5"/>
  <c r="BS284" i="5"/>
  <c r="BQ284" i="5"/>
  <c r="BP284" i="5"/>
  <c r="BO284" i="5"/>
  <c r="BN284" i="5"/>
  <c r="BM284" i="5"/>
  <c r="BL284" i="5"/>
  <c r="BK284" i="5"/>
  <c r="BI284" i="5"/>
  <c r="BH284" i="5"/>
  <c r="BG284" i="5"/>
  <c r="BF284" i="5"/>
  <c r="BE284" i="5"/>
  <c r="BD284" i="5"/>
  <c r="BC284" i="5"/>
  <c r="BA284" i="5"/>
  <c r="AZ284" i="5"/>
  <c r="AY284" i="5"/>
  <c r="AX284" i="5"/>
  <c r="AW284" i="5"/>
  <c r="AV284" i="5"/>
  <c r="AU284" i="5"/>
  <c r="AS284" i="5"/>
  <c r="AR284" i="5"/>
  <c r="AQ284" i="5"/>
  <c r="AP284" i="5"/>
  <c r="AO284" i="5"/>
  <c r="AN284" i="5"/>
  <c r="AM284" i="5"/>
  <c r="AK284" i="5"/>
  <c r="AJ284" i="5"/>
  <c r="AI284" i="5"/>
  <c r="AH284" i="5"/>
  <c r="AG284" i="5"/>
  <c r="AF284" i="5"/>
  <c r="AE284" i="5"/>
  <c r="AC284" i="5"/>
  <c r="AB284" i="5"/>
  <c r="AA284" i="5"/>
  <c r="Z284" i="5"/>
  <c r="Y284" i="5"/>
  <c r="X284" i="5"/>
  <c r="W284" i="5"/>
  <c r="U284" i="5"/>
  <c r="T284" i="5"/>
  <c r="S284" i="5"/>
  <c r="R284" i="5"/>
  <c r="Q284" i="5"/>
  <c r="P284" i="5"/>
  <c r="O284" i="5"/>
  <c r="M284" i="5"/>
  <c r="L284" i="5"/>
  <c r="K284" i="5"/>
  <c r="J284" i="5"/>
  <c r="I284" i="5"/>
  <c r="H284" i="5"/>
  <c r="F284" i="5"/>
  <c r="E284" i="5"/>
  <c r="D284" i="5"/>
  <c r="C284" i="5"/>
  <c r="B284" i="5"/>
  <c r="A284" i="5"/>
  <c r="DZ283" i="5"/>
  <c r="DY283" i="5"/>
  <c r="DX283" i="5"/>
  <c r="DW283" i="5"/>
  <c r="DV283" i="5"/>
  <c r="DU283" i="5"/>
  <c r="DS283" i="5"/>
  <c r="EB283" i="5" s="1"/>
  <c r="DR283" i="5"/>
  <c r="DQ283" i="5"/>
  <c r="DP283" i="5"/>
  <c r="EA283" i="5" s="1"/>
  <c r="DO283" i="5"/>
  <c r="DN283" i="5"/>
  <c r="DM283" i="5"/>
  <c r="DK283" i="5"/>
  <c r="DJ283" i="5"/>
  <c r="DI283" i="5"/>
  <c r="DH283" i="5"/>
  <c r="DG283" i="5"/>
  <c r="DF283" i="5"/>
  <c r="DD283" i="5"/>
  <c r="DC283" i="5"/>
  <c r="DB283" i="5"/>
  <c r="DA283" i="5"/>
  <c r="CZ283" i="5"/>
  <c r="CY283" i="5"/>
  <c r="CX283" i="5"/>
  <c r="CV283" i="5"/>
  <c r="CU283" i="5"/>
  <c r="CT283" i="5"/>
  <c r="CS283" i="5"/>
  <c r="CR283" i="5"/>
  <c r="CQ283" i="5"/>
  <c r="CP283" i="5"/>
  <c r="CN283" i="5"/>
  <c r="CM283" i="5"/>
  <c r="CL283" i="5"/>
  <c r="CK283" i="5"/>
  <c r="CJ283" i="5"/>
  <c r="CI283" i="5"/>
  <c r="CG283" i="5"/>
  <c r="CF283" i="5"/>
  <c r="CE283" i="5"/>
  <c r="CD283" i="5"/>
  <c r="CC283" i="5"/>
  <c r="CB283" i="5"/>
  <c r="CA283" i="5"/>
  <c r="BY283" i="5"/>
  <c r="BX283" i="5"/>
  <c r="BW283" i="5"/>
  <c r="BV283" i="5"/>
  <c r="BU283" i="5"/>
  <c r="BT283" i="5"/>
  <c r="BS283" i="5"/>
  <c r="BQ283" i="5"/>
  <c r="BP283" i="5"/>
  <c r="BO283" i="5"/>
  <c r="BN283" i="5"/>
  <c r="BM283" i="5"/>
  <c r="BL283" i="5"/>
  <c r="BK283" i="5"/>
  <c r="BI283" i="5"/>
  <c r="BH283" i="5"/>
  <c r="BG283" i="5"/>
  <c r="BF283" i="5"/>
  <c r="BE283" i="5"/>
  <c r="BD283" i="5"/>
  <c r="BC283" i="5"/>
  <c r="BA283" i="5"/>
  <c r="AZ283" i="5"/>
  <c r="AY283" i="5"/>
  <c r="AX283" i="5"/>
  <c r="AW283" i="5"/>
  <c r="AV283" i="5"/>
  <c r="AU283" i="5"/>
  <c r="AS283" i="5"/>
  <c r="AR283" i="5"/>
  <c r="AQ283" i="5"/>
  <c r="AP283" i="5"/>
  <c r="AO283" i="5"/>
  <c r="AN283" i="5"/>
  <c r="AM283" i="5"/>
  <c r="AK283" i="5"/>
  <c r="AJ283" i="5"/>
  <c r="AI283" i="5"/>
  <c r="AH283" i="5"/>
  <c r="AG283" i="5"/>
  <c r="AF283" i="5"/>
  <c r="AE283" i="5"/>
  <c r="AC283" i="5"/>
  <c r="AB283" i="5"/>
  <c r="AA283" i="5"/>
  <c r="Z283" i="5"/>
  <c r="Y283" i="5"/>
  <c r="X283" i="5"/>
  <c r="W283" i="5"/>
  <c r="U283" i="5"/>
  <c r="T283" i="5"/>
  <c r="S283" i="5"/>
  <c r="R283" i="5"/>
  <c r="Q283" i="5"/>
  <c r="P283" i="5"/>
  <c r="O283" i="5"/>
  <c r="M283" i="5"/>
  <c r="L283" i="5"/>
  <c r="K283" i="5"/>
  <c r="J283" i="5"/>
  <c r="I283" i="5"/>
  <c r="H283" i="5"/>
  <c r="F283" i="5"/>
  <c r="E283" i="5"/>
  <c r="D283" i="5"/>
  <c r="C283" i="5"/>
  <c r="B283" i="5"/>
  <c r="A283" i="5"/>
  <c r="DZ282" i="5"/>
  <c r="DY282" i="5"/>
  <c r="DX282" i="5"/>
  <c r="DW282" i="5"/>
  <c r="DV282" i="5"/>
  <c r="DU282" i="5"/>
  <c r="DS282" i="5"/>
  <c r="EB282" i="5" s="1"/>
  <c r="DR282" i="5"/>
  <c r="DQ282" i="5"/>
  <c r="DP282" i="5"/>
  <c r="DO282" i="5"/>
  <c r="DN282" i="5"/>
  <c r="DM282" i="5"/>
  <c r="DK282" i="5"/>
  <c r="DJ282" i="5"/>
  <c r="DI282" i="5"/>
  <c r="DH282" i="5"/>
  <c r="DG282" i="5"/>
  <c r="DF282" i="5"/>
  <c r="DD282" i="5"/>
  <c r="DC282" i="5"/>
  <c r="DB282" i="5"/>
  <c r="DA282" i="5"/>
  <c r="CZ282" i="5"/>
  <c r="CY282" i="5"/>
  <c r="CX282" i="5"/>
  <c r="CV282" i="5"/>
  <c r="CU282" i="5"/>
  <c r="CT282" i="5"/>
  <c r="CS282" i="5"/>
  <c r="CR282" i="5"/>
  <c r="CQ282" i="5"/>
  <c r="CP282" i="5"/>
  <c r="CN282" i="5"/>
  <c r="CM282" i="5"/>
  <c r="CL282" i="5"/>
  <c r="CK282" i="5"/>
  <c r="CJ282" i="5"/>
  <c r="CI282" i="5"/>
  <c r="CG282" i="5"/>
  <c r="CF282" i="5"/>
  <c r="CE282" i="5"/>
  <c r="CD282" i="5"/>
  <c r="CC282" i="5"/>
  <c r="CB282" i="5"/>
  <c r="CA282" i="5"/>
  <c r="BY282" i="5"/>
  <c r="BX282" i="5"/>
  <c r="BW282" i="5"/>
  <c r="BV282" i="5"/>
  <c r="BU282" i="5"/>
  <c r="BT282" i="5"/>
  <c r="BS282" i="5"/>
  <c r="BQ282" i="5"/>
  <c r="BP282" i="5"/>
  <c r="BO282" i="5"/>
  <c r="BN282" i="5"/>
  <c r="BM282" i="5"/>
  <c r="BL282" i="5"/>
  <c r="BK282" i="5"/>
  <c r="BI282" i="5"/>
  <c r="BH282" i="5"/>
  <c r="BG282" i="5"/>
  <c r="BF282" i="5"/>
  <c r="BE282" i="5"/>
  <c r="BD282" i="5"/>
  <c r="BC282" i="5"/>
  <c r="BA282" i="5"/>
  <c r="AZ282" i="5"/>
  <c r="AY282" i="5"/>
  <c r="AX282" i="5"/>
  <c r="AW282" i="5"/>
  <c r="AV282" i="5"/>
  <c r="AU282" i="5"/>
  <c r="AS282" i="5"/>
  <c r="AR282" i="5"/>
  <c r="AQ282" i="5"/>
  <c r="AP282" i="5"/>
  <c r="AO282" i="5"/>
  <c r="AN282" i="5"/>
  <c r="AM282" i="5"/>
  <c r="AK282" i="5"/>
  <c r="AJ282" i="5"/>
  <c r="AI282" i="5"/>
  <c r="AH282" i="5"/>
  <c r="AG282" i="5"/>
  <c r="AF282" i="5"/>
  <c r="AE282" i="5"/>
  <c r="AC282" i="5"/>
  <c r="AB282" i="5"/>
  <c r="AA282" i="5"/>
  <c r="Z282" i="5"/>
  <c r="Y282" i="5"/>
  <c r="X282" i="5"/>
  <c r="W282" i="5"/>
  <c r="U282" i="5"/>
  <c r="T282" i="5"/>
  <c r="S282" i="5"/>
  <c r="R282" i="5"/>
  <c r="Q282" i="5"/>
  <c r="P282" i="5"/>
  <c r="O282" i="5"/>
  <c r="M282" i="5"/>
  <c r="L282" i="5"/>
  <c r="K282" i="5"/>
  <c r="J282" i="5"/>
  <c r="I282" i="5"/>
  <c r="H282" i="5"/>
  <c r="F282" i="5"/>
  <c r="E282" i="5"/>
  <c r="D282" i="5"/>
  <c r="C282" i="5"/>
  <c r="B282" i="5"/>
  <c r="A282" i="5"/>
  <c r="DZ281" i="5"/>
  <c r="DY281" i="5"/>
  <c r="DX281" i="5"/>
  <c r="DW281" i="5"/>
  <c r="DV281" i="5"/>
  <c r="DU281" i="5"/>
  <c r="DS281" i="5"/>
  <c r="EB281" i="5" s="1"/>
  <c r="DR281" i="5"/>
  <c r="DQ281" i="5"/>
  <c r="DP281" i="5"/>
  <c r="EA281" i="5" s="1"/>
  <c r="DO281" i="5"/>
  <c r="DN281" i="5"/>
  <c r="DM281" i="5"/>
  <c r="DK281" i="5"/>
  <c r="DJ281" i="5"/>
  <c r="DI281" i="5"/>
  <c r="DH281" i="5"/>
  <c r="DG281" i="5"/>
  <c r="DF281" i="5"/>
  <c r="DD281" i="5"/>
  <c r="DC281" i="5"/>
  <c r="DB281" i="5"/>
  <c r="DA281" i="5"/>
  <c r="CZ281" i="5"/>
  <c r="CY281" i="5"/>
  <c r="CX281" i="5"/>
  <c r="CV281" i="5"/>
  <c r="CU281" i="5"/>
  <c r="CT281" i="5"/>
  <c r="CS281" i="5"/>
  <c r="CR281" i="5"/>
  <c r="CQ281" i="5"/>
  <c r="CP281" i="5"/>
  <c r="CN281" i="5"/>
  <c r="CM281" i="5"/>
  <c r="CL281" i="5"/>
  <c r="CK281" i="5"/>
  <c r="CJ281" i="5"/>
  <c r="CI281" i="5"/>
  <c r="CG281" i="5"/>
  <c r="CF281" i="5"/>
  <c r="CE281" i="5"/>
  <c r="CD281" i="5"/>
  <c r="CC281" i="5"/>
  <c r="CB281" i="5"/>
  <c r="CA281" i="5"/>
  <c r="BY281" i="5"/>
  <c r="BX281" i="5"/>
  <c r="BW281" i="5"/>
  <c r="BV281" i="5"/>
  <c r="BU281" i="5"/>
  <c r="BT281" i="5"/>
  <c r="BS281" i="5"/>
  <c r="BQ281" i="5"/>
  <c r="BP281" i="5"/>
  <c r="BO281" i="5"/>
  <c r="BN281" i="5"/>
  <c r="BM281" i="5"/>
  <c r="BL281" i="5"/>
  <c r="BK281" i="5"/>
  <c r="BI281" i="5"/>
  <c r="BH281" i="5"/>
  <c r="BG281" i="5"/>
  <c r="BF281" i="5"/>
  <c r="BE281" i="5"/>
  <c r="BD281" i="5"/>
  <c r="BC281" i="5"/>
  <c r="BA281" i="5"/>
  <c r="AZ281" i="5"/>
  <c r="AY281" i="5"/>
  <c r="AX281" i="5"/>
  <c r="AW281" i="5"/>
  <c r="AV281" i="5"/>
  <c r="AU281" i="5"/>
  <c r="AS281" i="5"/>
  <c r="AR281" i="5"/>
  <c r="AQ281" i="5"/>
  <c r="AP281" i="5"/>
  <c r="AO281" i="5"/>
  <c r="AN281" i="5"/>
  <c r="AM281" i="5"/>
  <c r="AK281" i="5"/>
  <c r="AJ281" i="5"/>
  <c r="AI281" i="5"/>
  <c r="AH281" i="5"/>
  <c r="AG281" i="5"/>
  <c r="AF281" i="5"/>
  <c r="AE281" i="5"/>
  <c r="AC281" i="5"/>
  <c r="AB281" i="5"/>
  <c r="AA281" i="5"/>
  <c r="Z281" i="5"/>
  <c r="Y281" i="5"/>
  <c r="X281" i="5"/>
  <c r="W281" i="5"/>
  <c r="U281" i="5"/>
  <c r="T281" i="5"/>
  <c r="S281" i="5"/>
  <c r="R281" i="5"/>
  <c r="Q281" i="5"/>
  <c r="P281" i="5"/>
  <c r="O281" i="5"/>
  <c r="M281" i="5"/>
  <c r="L281" i="5"/>
  <c r="K281" i="5"/>
  <c r="J281" i="5"/>
  <c r="I281" i="5"/>
  <c r="H281" i="5"/>
  <c r="F281" i="5"/>
  <c r="E281" i="5"/>
  <c r="D281" i="5"/>
  <c r="C281" i="5"/>
  <c r="B281" i="5"/>
  <c r="A281" i="5"/>
  <c r="DZ280" i="5"/>
  <c r="DY280" i="5"/>
  <c r="DX280" i="5"/>
  <c r="DW280" i="5"/>
  <c r="DV280" i="5"/>
  <c r="DU280" i="5"/>
  <c r="DS280" i="5"/>
  <c r="EB280" i="5" s="1"/>
  <c r="DR280" i="5"/>
  <c r="DQ280" i="5"/>
  <c r="DP280" i="5"/>
  <c r="EA280" i="5" s="1"/>
  <c r="DO280" i="5"/>
  <c r="DN280" i="5"/>
  <c r="DM280" i="5"/>
  <c r="DK280" i="5"/>
  <c r="DJ280" i="5"/>
  <c r="DI280" i="5"/>
  <c r="DH280" i="5"/>
  <c r="DG280" i="5"/>
  <c r="DF280" i="5"/>
  <c r="DD280" i="5"/>
  <c r="DC280" i="5"/>
  <c r="DB280" i="5"/>
  <c r="DA280" i="5"/>
  <c r="CZ280" i="5"/>
  <c r="CY280" i="5"/>
  <c r="CX280" i="5"/>
  <c r="CV280" i="5"/>
  <c r="CU280" i="5"/>
  <c r="CT280" i="5"/>
  <c r="CS280" i="5"/>
  <c r="CR280" i="5"/>
  <c r="CQ280" i="5"/>
  <c r="CP280" i="5"/>
  <c r="CN280" i="5"/>
  <c r="CM280" i="5"/>
  <c r="CL280" i="5"/>
  <c r="CK280" i="5"/>
  <c r="CJ280" i="5"/>
  <c r="CI280" i="5"/>
  <c r="CG280" i="5"/>
  <c r="CF280" i="5"/>
  <c r="CE280" i="5"/>
  <c r="CD280" i="5"/>
  <c r="CC280" i="5"/>
  <c r="CB280" i="5"/>
  <c r="CA280" i="5"/>
  <c r="BY280" i="5"/>
  <c r="BX280" i="5"/>
  <c r="BW280" i="5"/>
  <c r="BV280" i="5"/>
  <c r="BU280" i="5"/>
  <c r="BT280" i="5"/>
  <c r="BS280" i="5"/>
  <c r="BQ280" i="5"/>
  <c r="BP280" i="5"/>
  <c r="BO280" i="5"/>
  <c r="BN280" i="5"/>
  <c r="BM280" i="5"/>
  <c r="BL280" i="5"/>
  <c r="BK280" i="5"/>
  <c r="BI280" i="5"/>
  <c r="BH280" i="5"/>
  <c r="BG280" i="5"/>
  <c r="BF280" i="5"/>
  <c r="BE280" i="5"/>
  <c r="BD280" i="5"/>
  <c r="BC280" i="5"/>
  <c r="BA280" i="5"/>
  <c r="AZ280" i="5"/>
  <c r="AY280" i="5"/>
  <c r="AX280" i="5"/>
  <c r="AW280" i="5"/>
  <c r="AV280" i="5"/>
  <c r="AU280" i="5"/>
  <c r="AS280" i="5"/>
  <c r="AR280" i="5"/>
  <c r="AQ280" i="5"/>
  <c r="AP280" i="5"/>
  <c r="AO280" i="5"/>
  <c r="AN280" i="5"/>
  <c r="AM280" i="5"/>
  <c r="AK280" i="5"/>
  <c r="AJ280" i="5"/>
  <c r="AI280" i="5"/>
  <c r="AH280" i="5"/>
  <c r="AG280" i="5"/>
  <c r="AF280" i="5"/>
  <c r="AE280" i="5"/>
  <c r="AC280" i="5"/>
  <c r="AB280" i="5"/>
  <c r="AA280" i="5"/>
  <c r="Z280" i="5"/>
  <c r="Y280" i="5"/>
  <c r="X280" i="5"/>
  <c r="W280" i="5"/>
  <c r="U280" i="5"/>
  <c r="T280" i="5"/>
  <c r="S280" i="5"/>
  <c r="R280" i="5"/>
  <c r="Q280" i="5"/>
  <c r="P280" i="5"/>
  <c r="O280" i="5"/>
  <c r="M280" i="5"/>
  <c r="L280" i="5"/>
  <c r="K280" i="5"/>
  <c r="J280" i="5"/>
  <c r="I280" i="5"/>
  <c r="H280" i="5"/>
  <c r="F280" i="5"/>
  <c r="E280" i="5"/>
  <c r="D280" i="5"/>
  <c r="C280" i="5"/>
  <c r="B280" i="5"/>
  <c r="A280" i="5"/>
  <c r="DZ279" i="5"/>
  <c r="DY279" i="5"/>
  <c r="DX279" i="5"/>
  <c r="DW279" i="5"/>
  <c r="DV279" i="5"/>
  <c r="DU279" i="5"/>
  <c r="DS279" i="5"/>
  <c r="EB279" i="5" s="1"/>
  <c r="DR279" i="5"/>
  <c r="DQ279" i="5"/>
  <c r="DP279" i="5"/>
  <c r="EA279" i="5" s="1"/>
  <c r="DO279" i="5"/>
  <c r="DN279" i="5"/>
  <c r="DM279" i="5"/>
  <c r="DK279" i="5"/>
  <c r="DJ279" i="5"/>
  <c r="DI279" i="5"/>
  <c r="DH279" i="5"/>
  <c r="DG279" i="5"/>
  <c r="DF279" i="5"/>
  <c r="DD279" i="5"/>
  <c r="DC279" i="5"/>
  <c r="DB279" i="5"/>
  <c r="DA279" i="5"/>
  <c r="CZ279" i="5"/>
  <c r="CY279" i="5"/>
  <c r="CX279" i="5"/>
  <c r="CV279" i="5"/>
  <c r="CU279" i="5"/>
  <c r="CT279" i="5"/>
  <c r="CS279" i="5"/>
  <c r="CR279" i="5"/>
  <c r="CQ279" i="5"/>
  <c r="CP279" i="5"/>
  <c r="CN279" i="5"/>
  <c r="CM279" i="5"/>
  <c r="CL279" i="5"/>
  <c r="CK279" i="5"/>
  <c r="CJ279" i="5"/>
  <c r="CI279" i="5"/>
  <c r="CG279" i="5"/>
  <c r="CF279" i="5"/>
  <c r="CE279" i="5"/>
  <c r="CD279" i="5"/>
  <c r="CC279" i="5"/>
  <c r="CB279" i="5"/>
  <c r="CA279" i="5"/>
  <c r="BY279" i="5"/>
  <c r="BX279" i="5"/>
  <c r="BW279" i="5"/>
  <c r="BV279" i="5"/>
  <c r="BU279" i="5"/>
  <c r="BT279" i="5"/>
  <c r="BS279" i="5"/>
  <c r="BQ279" i="5"/>
  <c r="BP279" i="5"/>
  <c r="BO279" i="5"/>
  <c r="BN279" i="5"/>
  <c r="BM279" i="5"/>
  <c r="BL279" i="5"/>
  <c r="BK279" i="5"/>
  <c r="BI279" i="5"/>
  <c r="BH279" i="5"/>
  <c r="BG279" i="5"/>
  <c r="BF279" i="5"/>
  <c r="BE279" i="5"/>
  <c r="BD279" i="5"/>
  <c r="BC279" i="5"/>
  <c r="BA279" i="5"/>
  <c r="AZ279" i="5"/>
  <c r="AY279" i="5"/>
  <c r="AX279" i="5"/>
  <c r="AW279" i="5"/>
  <c r="AV279" i="5"/>
  <c r="AU279" i="5"/>
  <c r="AS279" i="5"/>
  <c r="AR279" i="5"/>
  <c r="AQ279" i="5"/>
  <c r="AP279" i="5"/>
  <c r="AO279" i="5"/>
  <c r="AN279" i="5"/>
  <c r="AM279" i="5"/>
  <c r="AK279" i="5"/>
  <c r="AJ279" i="5"/>
  <c r="AI279" i="5"/>
  <c r="AH279" i="5"/>
  <c r="AG279" i="5"/>
  <c r="AF279" i="5"/>
  <c r="AE279" i="5"/>
  <c r="AC279" i="5"/>
  <c r="AB279" i="5"/>
  <c r="AA279" i="5"/>
  <c r="Z279" i="5"/>
  <c r="Y279" i="5"/>
  <c r="X279" i="5"/>
  <c r="W279" i="5"/>
  <c r="U279" i="5"/>
  <c r="T279" i="5"/>
  <c r="S279" i="5"/>
  <c r="R279" i="5"/>
  <c r="Q279" i="5"/>
  <c r="P279" i="5"/>
  <c r="O279" i="5"/>
  <c r="M279" i="5"/>
  <c r="L279" i="5"/>
  <c r="K279" i="5"/>
  <c r="J279" i="5"/>
  <c r="I279" i="5"/>
  <c r="H279" i="5"/>
  <c r="F279" i="5"/>
  <c r="E279" i="5"/>
  <c r="D279" i="5"/>
  <c r="C279" i="5"/>
  <c r="B279" i="5"/>
  <c r="A279" i="5"/>
  <c r="DZ278" i="5"/>
  <c r="DY278" i="5"/>
  <c r="DX278" i="5"/>
  <c r="DW278" i="5"/>
  <c r="DV278" i="5"/>
  <c r="DU278" i="5"/>
  <c r="DS278" i="5"/>
  <c r="EB278" i="5" s="1"/>
  <c r="DR278" i="5"/>
  <c r="DQ278" i="5"/>
  <c r="DP278" i="5"/>
  <c r="EA278" i="5" s="1"/>
  <c r="DO278" i="5"/>
  <c r="DN278" i="5"/>
  <c r="DM278" i="5"/>
  <c r="DK278" i="5"/>
  <c r="DJ278" i="5"/>
  <c r="DI278" i="5"/>
  <c r="DH278" i="5"/>
  <c r="DG278" i="5"/>
  <c r="DF278" i="5"/>
  <c r="DD278" i="5"/>
  <c r="DC278" i="5"/>
  <c r="DB278" i="5"/>
  <c r="DA278" i="5"/>
  <c r="CZ278" i="5"/>
  <c r="CY278" i="5"/>
  <c r="CX278" i="5"/>
  <c r="CV278" i="5"/>
  <c r="CU278" i="5"/>
  <c r="CT278" i="5"/>
  <c r="CS278" i="5"/>
  <c r="CR278" i="5"/>
  <c r="CQ278" i="5"/>
  <c r="CP278" i="5"/>
  <c r="CN278" i="5"/>
  <c r="CM278" i="5"/>
  <c r="CL278" i="5"/>
  <c r="CK278" i="5"/>
  <c r="CJ278" i="5"/>
  <c r="CI278" i="5"/>
  <c r="CG278" i="5"/>
  <c r="CF278" i="5"/>
  <c r="CE278" i="5"/>
  <c r="CD278" i="5"/>
  <c r="CC278" i="5"/>
  <c r="CB278" i="5"/>
  <c r="CA278" i="5"/>
  <c r="BY278" i="5"/>
  <c r="BX278" i="5"/>
  <c r="BW278" i="5"/>
  <c r="BV278" i="5"/>
  <c r="BU278" i="5"/>
  <c r="BT278" i="5"/>
  <c r="BS278" i="5"/>
  <c r="BQ278" i="5"/>
  <c r="BP278" i="5"/>
  <c r="BO278" i="5"/>
  <c r="BN278" i="5"/>
  <c r="BM278" i="5"/>
  <c r="BL278" i="5"/>
  <c r="BK278" i="5"/>
  <c r="BI278" i="5"/>
  <c r="BH278" i="5"/>
  <c r="BG278" i="5"/>
  <c r="BF278" i="5"/>
  <c r="BE278" i="5"/>
  <c r="BD278" i="5"/>
  <c r="BC278" i="5"/>
  <c r="BA278" i="5"/>
  <c r="AZ278" i="5"/>
  <c r="AY278" i="5"/>
  <c r="AX278" i="5"/>
  <c r="AW278" i="5"/>
  <c r="AV278" i="5"/>
  <c r="AU278" i="5"/>
  <c r="AS278" i="5"/>
  <c r="AR278" i="5"/>
  <c r="AQ278" i="5"/>
  <c r="AP278" i="5"/>
  <c r="AO278" i="5"/>
  <c r="AN278" i="5"/>
  <c r="AM278" i="5"/>
  <c r="AK278" i="5"/>
  <c r="AJ278" i="5"/>
  <c r="AI278" i="5"/>
  <c r="AH278" i="5"/>
  <c r="AG278" i="5"/>
  <c r="AF278" i="5"/>
  <c r="AE278" i="5"/>
  <c r="AC278" i="5"/>
  <c r="AB278" i="5"/>
  <c r="AA278" i="5"/>
  <c r="Z278" i="5"/>
  <c r="Y278" i="5"/>
  <c r="X278" i="5"/>
  <c r="W278" i="5"/>
  <c r="U278" i="5"/>
  <c r="T278" i="5"/>
  <c r="S278" i="5"/>
  <c r="R278" i="5"/>
  <c r="Q278" i="5"/>
  <c r="P278" i="5"/>
  <c r="O278" i="5"/>
  <c r="M278" i="5"/>
  <c r="L278" i="5"/>
  <c r="K278" i="5"/>
  <c r="J278" i="5"/>
  <c r="I278" i="5"/>
  <c r="H278" i="5"/>
  <c r="F278" i="5"/>
  <c r="E278" i="5"/>
  <c r="D278" i="5"/>
  <c r="C278" i="5"/>
  <c r="B278" i="5"/>
  <c r="A278" i="5"/>
  <c r="DZ277" i="5"/>
  <c r="DY277" i="5"/>
  <c r="DX277" i="5"/>
  <c r="DW277" i="5"/>
  <c r="DV277" i="5"/>
  <c r="DU277" i="5"/>
  <c r="DS277" i="5"/>
  <c r="EB277" i="5" s="1"/>
  <c r="DR277" i="5"/>
  <c r="DQ277" i="5"/>
  <c r="DP277" i="5"/>
  <c r="EA277" i="5" s="1"/>
  <c r="DO277" i="5"/>
  <c r="DN277" i="5"/>
  <c r="DM277" i="5"/>
  <c r="DK277" i="5"/>
  <c r="DJ277" i="5"/>
  <c r="DI277" i="5"/>
  <c r="DH277" i="5"/>
  <c r="DG277" i="5"/>
  <c r="DF277" i="5"/>
  <c r="DD277" i="5"/>
  <c r="DC277" i="5"/>
  <c r="DB277" i="5"/>
  <c r="DA277" i="5"/>
  <c r="CZ277" i="5"/>
  <c r="CY277" i="5"/>
  <c r="CX277" i="5"/>
  <c r="CV277" i="5"/>
  <c r="CU277" i="5"/>
  <c r="CT277" i="5"/>
  <c r="CS277" i="5"/>
  <c r="CR277" i="5"/>
  <c r="CQ277" i="5"/>
  <c r="CP277" i="5"/>
  <c r="CN277" i="5"/>
  <c r="CM277" i="5"/>
  <c r="CL277" i="5"/>
  <c r="CK277" i="5"/>
  <c r="CJ277" i="5"/>
  <c r="CI277" i="5"/>
  <c r="CG277" i="5"/>
  <c r="CF277" i="5"/>
  <c r="CE277" i="5"/>
  <c r="CD277" i="5"/>
  <c r="CC277" i="5"/>
  <c r="CB277" i="5"/>
  <c r="CA277" i="5"/>
  <c r="BY277" i="5"/>
  <c r="BX277" i="5"/>
  <c r="BW277" i="5"/>
  <c r="BV277" i="5"/>
  <c r="BU277" i="5"/>
  <c r="BT277" i="5"/>
  <c r="BS277" i="5"/>
  <c r="BQ277" i="5"/>
  <c r="BP277" i="5"/>
  <c r="BO277" i="5"/>
  <c r="BN277" i="5"/>
  <c r="BM277" i="5"/>
  <c r="BL277" i="5"/>
  <c r="BK277" i="5"/>
  <c r="BI277" i="5"/>
  <c r="BH277" i="5"/>
  <c r="BG277" i="5"/>
  <c r="BF277" i="5"/>
  <c r="BE277" i="5"/>
  <c r="BD277" i="5"/>
  <c r="BC277" i="5"/>
  <c r="BA277" i="5"/>
  <c r="AZ277" i="5"/>
  <c r="AY277" i="5"/>
  <c r="AX277" i="5"/>
  <c r="AW277" i="5"/>
  <c r="AV277" i="5"/>
  <c r="AU277" i="5"/>
  <c r="AS277" i="5"/>
  <c r="AR277" i="5"/>
  <c r="AQ277" i="5"/>
  <c r="AP277" i="5"/>
  <c r="AO277" i="5"/>
  <c r="AN277" i="5"/>
  <c r="AM277" i="5"/>
  <c r="AK277" i="5"/>
  <c r="AJ277" i="5"/>
  <c r="AI277" i="5"/>
  <c r="AH277" i="5"/>
  <c r="AG277" i="5"/>
  <c r="AF277" i="5"/>
  <c r="AE277" i="5"/>
  <c r="AC277" i="5"/>
  <c r="AB277" i="5"/>
  <c r="AA277" i="5"/>
  <c r="Z277" i="5"/>
  <c r="Y277" i="5"/>
  <c r="X277" i="5"/>
  <c r="W277" i="5"/>
  <c r="U277" i="5"/>
  <c r="T277" i="5"/>
  <c r="S277" i="5"/>
  <c r="R277" i="5"/>
  <c r="Q277" i="5"/>
  <c r="P277" i="5"/>
  <c r="O277" i="5"/>
  <c r="M277" i="5"/>
  <c r="L277" i="5"/>
  <c r="K277" i="5"/>
  <c r="J277" i="5"/>
  <c r="I277" i="5"/>
  <c r="H277" i="5"/>
  <c r="F277" i="5"/>
  <c r="E277" i="5"/>
  <c r="D277" i="5"/>
  <c r="C277" i="5"/>
  <c r="B277" i="5"/>
  <c r="A277" i="5"/>
  <c r="DZ276" i="5"/>
  <c r="DY276" i="5"/>
  <c r="DX276" i="5"/>
  <c r="DW276" i="5"/>
  <c r="DV276" i="5"/>
  <c r="DU276" i="5"/>
  <c r="DS276" i="5"/>
  <c r="EB276" i="5" s="1"/>
  <c r="DR276" i="5"/>
  <c r="DQ276" i="5"/>
  <c r="DP276" i="5"/>
  <c r="EA276" i="5" s="1"/>
  <c r="DO276" i="5"/>
  <c r="DN276" i="5"/>
  <c r="DM276" i="5"/>
  <c r="DK276" i="5"/>
  <c r="DJ276" i="5"/>
  <c r="DI276" i="5"/>
  <c r="DH276" i="5"/>
  <c r="DG276" i="5"/>
  <c r="DF276" i="5"/>
  <c r="DD276" i="5"/>
  <c r="DC276" i="5"/>
  <c r="DB276" i="5"/>
  <c r="DA276" i="5"/>
  <c r="CZ276" i="5"/>
  <c r="CY276" i="5"/>
  <c r="CX276" i="5"/>
  <c r="CV276" i="5"/>
  <c r="CU276" i="5"/>
  <c r="CT276" i="5"/>
  <c r="CS276" i="5"/>
  <c r="CR276" i="5"/>
  <c r="CQ276" i="5"/>
  <c r="CP276" i="5"/>
  <c r="CN276" i="5"/>
  <c r="CM276" i="5"/>
  <c r="CL276" i="5"/>
  <c r="CK276" i="5"/>
  <c r="CJ276" i="5"/>
  <c r="CI276" i="5"/>
  <c r="CG276" i="5"/>
  <c r="CF276" i="5"/>
  <c r="CE276" i="5"/>
  <c r="CD276" i="5"/>
  <c r="CC276" i="5"/>
  <c r="CB276" i="5"/>
  <c r="CA276" i="5"/>
  <c r="BY276" i="5"/>
  <c r="BX276" i="5"/>
  <c r="BW276" i="5"/>
  <c r="BV276" i="5"/>
  <c r="BU276" i="5"/>
  <c r="BT276" i="5"/>
  <c r="BS276" i="5"/>
  <c r="BQ276" i="5"/>
  <c r="BP276" i="5"/>
  <c r="BO276" i="5"/>
  <c r="BN276" i="5"/>
  <c r="BM276" i="5"/>
  <c r="BL276" i="5"/>
  <c r="BK276" i="5"/>
  <c r="BI276" i="5"/>
  <c r="BH276" i="5"/>
  <c r="BG276" i="5"/>
  <c r="BF276" i="5"/>
  <c r="BE276" i="5"/>
  <c r="BD276" i="5"/>
  <c r="BC276" i="5"/>
  <c r="BA276" i="5"/>
  <c r="AZ276" i="5"/>
  <c r="AY276" i="5"/>
  <c r="AX276" i="5"/>
  <c r="AW276" i="5"/>
  <c r="AV276" i="5"/>
  <c r="AU276" i="5"/>
  <c r="AS276" i="5"/>
  <c r="AR276" i="5"/>
  <c r="AQ276" i="5"/>
  <c r="AP276" i="5"/>
  <c r="AO276" i="5"/>
  <c r="AN276" i="5"/>
  <c r="AM276" i="5"/>
  <c r="AK276" i="5"/>
  <c r="AJ276" i="5"/>
  <c r="AI276" i="5"/>
  <c r="AH276" i="5"/>
  <c r="AG276" i="5"/>
  <c r="AF276" i="5"/>
  <c r="AE276" i="5"/>
  <c r="AC276" i="5"/>
  <c r="AB276" i="5"/>
  <c r="AA276" i="5"/>
  <c r="Z276" i="5"/>
  <c r="Y276" i="5"/>
  <c r="X276" i="5"/>
  <c r="W276" i="5"/>
  <c r="U276" i="5"/>
  <c r="T276" i="5"/>
  <c r="S276" i="5"/>
  <c r="R276" i="5"/>
  <c r="Q276" i="5"/>
  <c r="P276" i="5"/>
  <c r="O276" i="5"/>
  <c r="M276" i="5"/>
  <c r="L276" i="5"/>
  <c r="K276" i="5"/>
  <c r="J276" i="5"/>
  <c r="I276" i="5"/>
  <c r="H276" i="5"/>
  <c r="F276" i="5"/>
  <c r="E276" i="5"/>
  <c r="D276" i="5"/>
  <c r="C276" i="5"/>
  <c r="B276" i="5"/>
  <c r="A276" i="5"/>
  <c r="DZ275" i="5"/>
  <c r="DY275" i="5"/>
  <c r="DX275" i="5"/>
  <c r="DW275" i="5"/>
  <c r="DV275" i="5"/>
  <c r="DU275" i="5"/>
  <c r="DS275" i="5"/>
  <c r="EB275" i="5" s="1"/>
  <c r="DR275" i="5"/>
  <c r="DQ275" i="5"/>
  <c r="DP275" i="5"/>
  <c r="EA275" i="5" s="1"/>
  <c r="DO275" i="5"/>
  <c r="DN275" i="5"/>
  <c r="DM275" i="5"/>
  <c r="DK275" i="5"/>
  <c r="DJ275" i="5"/>
  <c r="DI275" i="5"/>
  <c r="DH275" i="5"/>
  <c r="DG275" i="5"/>
  <c r="DF275" i="5"/>
  <c r="DD275" i="5"/>
  <c r="DC275" i="5"/>
  <c r="DB275" i="5"/>
  <c r="DA275" i="5"/>
  <c r="CZ275" i="5"/>
  <c r="CY275" i="5"/>
  <c r="CX275" i="5"/>
  <c r="CV275" i="5"/>
  <c r="CU275" i="5"/>
  <c r="CT275" i="5"/>
  <c r="CS275" i="5"/>
  <c r="CR275" i="5"/>
  <c r="CQ275" i="5"/>
  <c r="CP275" i="5"/>
  <c r="CN275" i="5"/>
  <c r="CM275" i="5"/>
  <c r="CL275" i="5"/>
  <c r="CK275" i="5"/>
  <c r="CJ275" i="5"/>
  <c r="CI275" i="5"/>
  <c r="CG275" i="5"/>
  <c r="CF275" i="5"/>
  <c r="CE275" i="5"/>
  <c r="CD275" i="5"/>
  <c r="CC275" i="5"/>
  <c r="CB275" i="5"/>
  <c r="CA275" i="5"/>
  <c r="BY275" i="5"/>
  <c r="BX275" i="5"/>
  <c r="BW275" i="5"/>
  <c r="BV275" i="5"/>
  <c r="BU275" i="5"/>
  <c r="BT275" i="5"/>
  <c r="BS275" i="5"/>
  <c r="BQ275" i="5"/>
  <c r="BP275" i="5"/>
  <c r="BO275" i="5"/>
  <c r="BN275" i="5"/>
  <c r="BM275" i="5"/>
  <c r="BL275" i="5"/>
  <c r="BK275" i="5"/>
  <c r="BI275" i="5"/>
  <c r="BH275" i="5"/>
  <c r="BG275" i="5"/>
  <c r="BF275" i="5"/>
  <c r="BE275" i="5"/>
  <c r="BD275" i="5"/>
  <c r="BC275" i="5"/>
  <c r="BA275" i="5"/>
  <c r="AZ275" i="5"/>
  <c r="AY275" i="5"/>
  <c r="AX275" i="5"/>
  <c r="AW275" i="5"/>
  <c r="AV275" i="5"/>
  <c r="AU275" i="5"/>
  <c r="AS275" i="5"/>
  <c r="AR275" i="5"/>
  <c r="AQ275" i="5"/>
  <c r="AP275" i="5"/>
  <c r="AO275" i="5"/>
  <c r="AN275" i="5"/>
  <c r="AM275" i="5"/>
  <c r="AK275" i="5"/>
  <c r="AJ275" i="5"/>
  <c r="AI275" i="5"/>
  <c r="AH275" i="5"/>
  <c r="AG275" i="5"/>
  <c r="AF275" i="5"/>
  <c r="AE275" i="5"/>
  <c r="AC275" i="5"/>
  <c r="AB275" i="5"/>
  <c r="AA275" i="5"/>
  <c r="Z275" i="5"/>
  <c r="Y275" i="5"/>
  <c r="X275" i="5"/>
  <c r="W275" i="5"/>
  <c r="U275" i="5"/>
  <c r="T275" i="5"/>
  <c r="S275" i="5"/>
  <c r="R275" i="5"/>
  <c r="Q275" i="5"/>
  <c r="P275" i="5"/>
  <c r="O275" i="5"/>
  <c r="M275" i="5"/>
  <c r="L275" i="5"/>
  <c r="K275" i="5"/>
  <c r="J275" i="5"/>
  <c r="I275" i="5"/>
  <c r="H275" i="5"/>
  <c r="F275" i="5"/>
  <c r="E275" i="5"/>
  <c r="D275" i="5"/>
  <c r="C275" i="5"/>
  <c r="B275" i="5"/>
  <c r="A275" i="5"/>
  <c r="DZ274" i="5"/>
  <c r="DY274" i="5"/>
  <c r="DX274" i="5"/>
  <c r="DW274" i="5"/>
  <c r="DV274" i="5"/>
  <c r="DU274" i="5"/>
  <c r="DS274" i="5"/>
  <c r="EB274" i="5" s="1"/>
  <c r="DR274" i="5"/>
  <c r="DQ274" i="5"/>
  <c r="DP274" i="5"/>
  <c r="DO274" i="5"/>
  <c r="DN274" i="5"/>
  <c r="DM274" i="5"/>
  <c r="DK274" i="5"/>
  <c r="DJ274" i="5"/>
  <c r="DI274" i="5"/>
  <c r="DH274" i="5"/>
  <c r="DG274" i="5"/>
  <c r="DF274" i="5"/>
  <c r="DD274" i="5"/>
  <c r="DC274" i="5"/>
  <c r="DB274" i="5"/>
  <c r="DA274" i="5"/>
  <c r="CZ274" i="5"/>
  <c r="CY274" i="5"/>
  <c r="CX274" i="5"/>
  <c r="CV274" i="5"/>
  <c r="CU274" i="5"/>
  <c r="CT274" i="5"/>
  <c r="CS274" i="5"/>
  <c r="CR274" i="5"/>
  <c r="CQ274" i="5"/>
  <c r="CP274" i="5"/>
  <c r="CN274" i="5"/>
  <c r="CM274" i="5"/>
  <c r="CL274" i="5"/>
  <c r="CK274" i="5"/>
  <c r="CJ274" i="5"/>
  <c r="CI274" i="5"/>
  <c r="CG274" i="5"/>
  <c r="CF274" i="5"/>
  <c r="CE274" i="5"/>
  <c r="CD274" i="5"/>
  <c r="CC274" i="5"/>
  <c r="CB274" i="5"/>
  <c r="CA274" i="5"/>
  <c r="BY274" i="5"/>
  <c r="BX274" i="5"/>
  <c r="BW274" i="5"/>
  <c r="BV274" i="5"/>
  <c r="BU274" i="5"/>
  <c r="BT274" i="5"/>
  <c r="BS274" i="5"/>
  <c r="BQ274" i="5"/>
  <c r="BP274" i="5"/>
  <c r="BO274" i="5"/>
  <c r="BN274" i="5"/>
  <c r="BM274" i="5"/>
  <c r="BL274" i="5"/>
  <c r="BK274" i="5"/>
  <c r="BI274" i="5"/>
  <c r="BH274" i="5"/>
  <c r="BG274" i="5"/>
  <c r="BF274" i="5"/>
  <c r="BE274" i="5"/>
  <c r="BD274" i="5"/>
  <c r="BC274" i="5"/>
  <c r="BA274" i="5"/>
  <c r="AZ274" i="5"/>
  <c r="AY274" i="5"/>
  <c r="AX274" i="5"/>
  <c r="AW274" i="5"/>
  <c r="AV274" i="5"/>
  <c r="AU274" i="5"/>
  <c r="AS274" i="5"/>
  <c r="AR274" i="5"/>
  <c r="AQ274" i="5"/>
  <c r="AP274" i="5"/>
  <c r="AO274" i="5"/>
  <c r="AN274" i="5"/>
  <c r="AM274" i="5"/>
  <c r="AK274" i="5"/>
  <c r="AJ274" i="5"/>
  <c r="AI274" i="5"/>
  <c r="AH274" i="5"/>
  <c r="AG274" i="5"/>
  <c r="AF274" i="5"/>
  <c r="AE274" i="5"/>
  <c r="AC274" i="5"/>
  <c r="AB274" i="5"/>
  <c r="AA274" i="5"/>
  <c r="Z274" i="5"/>
  <c r="Y274" i="5"/>
  <c r="X274" i="5"/>
  <c r="W274" i="5"/>
  <c r="U274" i="5"/>
  <c r="T274" i="5"/>
  <c r="S274" i="5"/>
  <c r="R274" i="5"/>
  <c r="Q274" i="5"/>
  <c r="P274" i="5"/>
  <c r="O274" i="5"/>
  <c r="M274" i="5"/>
  <c r="L274" i="5"/>
  <c r="K274" i="5"/>
  <c r="J274" i="5"/>
  <c r="I274" i="5"/>
  <c r="H274" i="5"/>
  <c r="F274" i="5"/>
  <c r="E274" i="5"/>
  <c r="D274" i="5"/>
  <c r="C274" i="5"/>
  <c r="B274" i="5"/>
  <c r="A274" i="5"/>
  <c r="DZ273" i="5"/>
  <c r="DY273" i="5"/>
  <c r="DX273" i="5"/>
  <c r="DW273" i="5"/>
  <c r="DV273" i="5"/>
  <c r="DU273" i="5"/>
  <c r="DS273" i="5"/>
  <c r="EB273" i="5" s="1"/>
  <c r="DR273" i="5"/>
  <c r="DQ273" i="5"/>
  <c r="DP273" i="5"/>
  <c r="EA273" i="5" s="1"/>
  <c r="DO273" i="5"/>
  <c r="DN273" i="5"/>
  <c r="DM273" i="5"/>
  <c r="DK273" i="5"/>
  <c r="DJ273" i="5"/>
  <c r="DI273" i="5"/>
  <c r="DH273" i="5"/>
  <c r="DG273" i="5"/>
  <c r="DF273" i="5"/>
  <c r="DD273" i="5"/>
  <c r="DC273" i="5"/>
  <c r="DB273" i="5"/>
  <c r="DA273" i="5"/>
  <c r="CZ273" i="5"/>
  <c r="CY273" i="5"/>
  <c r="CX273" i="5"/>
  <c r="CV273" i="5"/>
  <c r="CU273" i="5"/>
  <c r="CT273" i="5"/>
  <c r="CS273" i="5"/>
  <c r="CR273" i="5"/>
  <c r="CQ273" i="5"/>
  <c r="CP273" i="5"/>
  <c r="CN273" i="5"/>
  <c r="CM273" i="5"/>
  <c r="CL273" i="5"/>
  <c r="CK273" i="5"/>
  <c r="CJ273" i="5"/>
  <c r="CI273" i="5"/>
  <c r="CG273" i="5"/>
  <c r="CF273" i="5"/>
  <c r="CE273" i="5"/>
  <c r="CD273" i="5"/>
  <c r="CC273" i="5"/>
  <c r="CB273" i="5"/>
  <c r="CA273" i="5"/>
  <c r="BY273" i="5"/>
  <c r="BX273" i="5"/>
  <c r="BW273" i="5"/>
  <c r="BV273" i="5"/>
  <c r="BU273" i="5"/>
  <c r="BT273" i="5"/>
  <c r="BS273" i="5"/>
  <c r="BQ273" i="5"/>
  <c r="BP273" i="5"/>
  <c r="BO273" i="5"/>
  <c r="BN273" i="5"/>
  <c r="BM273" i="5"/>
  <c r="BL273" i="5"/>
  <c r="BK273" i="5"/>
  <c r="BI273" i="5"/>
  <c r="BH273" i="5"/>
  <c r="BG273" i="5"/>
  <c r="BF273" i="5"/>
  <c r="BE273" i="5"/>
  <c r="BD273" i="5"/>
  <c r="BC273" i="5"/>
  <c r="BA273" i="5"/>
  <c r="AZ273" i="5"/>
  <c r="AY273" i="5"/>
  <c r="AX273" i="5"/>
  <c r="AW273" i="5"/>
  <c r="AV273" i="5"/>
  <c r="AU273" i="5"/>
  <c r="AS273" i="5"/>
  <c r="AR273" i="5"/>
  <c r="AQ273" i="5"/>
  <c r="AP273" i="5"/>
  <c r="AO273" i="5"/>
  <c r="AN273" i="5"/>
  <c r="AM273" i="5"/>
  <c r="AK273" i="5"/>
  <c r="AJ273" i="5"/>
  <c r="AI273" i="5"/>
  <c r="AH273" i="5"/>
  <c r="AG273" i="5"/>
  <c r="AF273" i="5"/>
  <c r="AE273" i="5"/>
  <c r="AC273" i="5"/>
  <c r="AB273" i="5"/>
  <c r="AA273" i="5"/>
  <c r="Z273" i="5"/>
  <c r="Y273" i="5"/>
  <c r="X273" i="5"/>
  <c r="W273" i="5"/>
  <c r="U273" i="5"/>
  <c r="T273" i="5"/>
  <c r="S273" i="5"/>
  <c r="R273" i="5"/>
  <c r="Q273" i="5"/>
  <c r="P273" i="5"/>
  <c r="O273" i="5"/>
  <c r="M273" i="5"/>
  <c r="L273" i="5"/>
  <c r="K273" i="5"/>
  <c r="J273" i="5"/>
  <c r="I273" i="5"/>
  <c r="H273" i="5"/>
  <c r="F273" i="5"/>
  <c r="E273" i="5"/>
  <c r="D273" i="5"/>
  <c r="C273" i="5"/>
  <c r="B273" i="5"/>
  <c r="A273" i="5"/>
  <c r="DZ272" i="5"/>
  <c r="DY272" i="5"/>
  <c r="DX272" i="5"/>
  <c r="DW272" i="5"/>
  <c r="DV272" i="5"/>
  <c r="DU272" i="5"/>
  <c r="DS272" i="5"/>
  <c r="EB272" i="5" s="1"/>
  <c r="DR272" i="5"/>
  <c r="DQ272" i="5"/>
  <c r="DP272" i="5"/>
  <c r="EA272" i="5" s="1"/>
  <c r="DO272" i="5"/>
  <c r="DN272" i="5"/>
  <c r="DM272" i="5"/>
  <c r="DK272" i="5"/>
  <c r="DJ272" i="5"/>
  <c r="DI272" i="5"/>
  <c r="DH272" i="5"/>
  <c r="DG272" i="5"/>
  <c r="DF272" i="5"/>
  <c r="DD272" i="5"/>
  <c r="DC272" i="5"/>
  <c r="DB272" i="5"/>
  <c r="DA272" i="5"/>
  <c r="CZ272" i="5"/>
  <c r="CY272" i="5"/>
  <c r="CX272" i="5"/>
  <c r="CV272" i="5"/>
  <c r="CU272" i="5"/>
  <c r="CT272" i="5"/>
  <c r="CS272" i="5"/>
  <c r="CR272" i="5"/>
  <c r="CQ272" i="5"/>
  <c r="CP272" i="5"/>
  <c r="CN272" i="5"/>
  <c r="CM272" i="5"/>
  <c r="CL272" i="5"/>
  <c r="CK272" i="5"/>
  <c r="CJ272" i="5"/>
  <c r="CI272" i="5"/>
  <c r="CG272" i="5"/>
  <c r="CF272" i="5"/>
  <c r="CE272" i="5"/>
  <c r="CD272" i="5"/>
  <c r="CC272" i="5"/>
  <c r="CB272" i="5"/>
  <c r="CA272" i="5"/>
  <c r="BY272" i="5"/>
  <c r="BX272" i="5"/>
  <c r="BW272" i="5"/>
  <c r="BV272" i="5"/>
  <c r="BU272" i="5"/>
  <c r="BT272" i="5"/>
  <c r="BS272" i="5"/>
  <c r="BQ272" i="5"/>
  <c r="BP272" i="5"/>
  <c r="BO272" i="5"/>
  <c r="BN272" i="5"/>
  <c r="BM272" i="5"/>
  <c r="BL272" i="5"/>
  <c r="BK272" i="5"/>
  <c r="BI272" i="5"/>
  <c r="BH272" i="5"/>
  <c r="BG272" i="5"/>
  <c r="BF272" i="5"/>
  <c r="BE272" i="5"/>
  <c r="BD272" i="5"/>
  <c r="BC272" i="5"/>
  <c r="BA272" i="5"/>
  <c r="AZ272" i="5"/>
  <c r="AY272" i="5"/>
  <c r="AX272" i="5"/>
  <c r="AW272" i="5"/>
  <c r="AV272" i="5"/>
  <c r="AU272" i="5"/>
  <c r="AS272" i="5"/>
  <c r="AR272" i="5"/>
  <c r="AQ272" i="5"/>
  <c r="AP272" i="5"/>
  <c r="AO272" i="5"/>
  <c r="AN272" i="5"/>
  <c r="AM272" i="5"/>
  <c r="AK272" i="5"/>
  <c r="AJ272" i="5"/>
  <c r="AI272" i="5"/>
  <c r="AH272" i="5"/>
  <c r="AG272" i="5"/>
  <c r="AF272" i="5"/>
  <c r="AE272" i="5"/>
  <c r="AC272" i="5"/>
  <c r="AB272" i="5"/>
  <c r="AA272" i="5"/>
  <c r="Z272" i="5"/>
  <c r="Y272" i="5"/>
  <c r="X272" i="5"/>
  <c r="W272" i="5"/>
  <c r="U272" i="5"/>
  <c r="T272" i="5"/>
  <c r="S272" i="5"/>
  <c r="R272" i="5"/>
  <c r="Q272" i="5"/>
  <c r="P272" i="5"/>
  <c r="O272" i="5"/>
  <c r="M272" i="5"/>
  <c r="L272" i="5"/>
  <c r="K272" i="5"/>
  <c r="J272" i="5"/>
  <c r="I272" i="5"/>
  <c r="H272" i="5"/>
  <c r="F272" i="5"/>
  <c r="E272" i="5"/>
  <c r="D272" i="5"/>
  <c r="C272" i="5"/>
  <c r="B272" i="5"/>
  <c r="A272" i="5"/>
  <c r="DZ271" i="5"/>
  <c r="DY271" i="5"/>
  <c r="DX271" i="5"/>
  <c r="DW271" i="5"/>
  <c r="DV271" i="5"/>
  <c r="DU271" i="5"/>
  <c r="DS271" i="5"/>
  <c r="EB271" i="5" s="1"/>
  <c r="DR271" i="5"/>
  <c r="DQ271" i="5"/>
  <c r="DP271" i="5"/>
  <c r="EA271" i="5" s="1"/>
  <c r="DO271" i="5"/>
  <c r="DN271" i="5"/>
  <c r="DM271" i="5"/>
  <c r="DK271" i="5"/>
  <c r="DJ271" i="5"/>
  <c r="DI271" i="5"/>
  <c r="DH271" i="5"/>
  <c r="DG271" i="5"/>
  <c r="DF271" i="5"/>
  <c r="DD271" i="5"/>
  <c r="DC271" i="5"/>
  <c r="DB271" i="5"/>
  <c r="DA271" i="5"/>
  <c r="CZ271" i="5"/>
  <c r="CY271" i="5"/>
  <c r="CX271" i="5"/>
  <c r="CV271" i="5"/>
  <c r="CU271" i="5"/>
  <c r="CT271" i="5"/>
  <c r="CS271" i="5"/>
  <c r="CR271" i="5"/>
  <c r="CQ271" i="5"/>
  <c r="CP271" i="5"/>
  <c r="CN271" i="5"/>
  <c r="CM271" i="5"/>
  <c r="CL271" i="5"/>
  <c r="CK271" i="5"/>
  <c r="CJ271" i="5"/>
  <c r="CI271" i="5"/>
  <c r="CG271" i="5"/>
  <c r="CF271" i="5"/>
  <c r="CE271" i="5"/>
  <c r="CD271" i="5"/>
  <c r="CC271" i="5"/>
  <c r="CB271" i="5"/>
  <c r="CA271" i="5"/>
  <c r="BY271" i="5"/>
  <c r="BX271" i="5"/>
  <c r="BW271" i="5"/>
  <c r="BV271" i="5"/>
  <c r="BU271" i="5"/>
  <c r="BT271" i="5"/>
  <c r="BS271" i="5"/>
  <c r="BQ271" i="5"/>
  <c r="BP271" i="5"/>
  <c r="BO271" i="5"/>
  <c r="BN271" i="5"/>
  <c r="BM271" i="5"/>
  <c r="BL271" i="5"/>
  <c r="BK271" i="5"/>
  <c r="BI271" i="5"/>
  <c r="BH271" i="5"/>
  <c r="BG271" i="5"/>
  <c r="BF271" i="5"/>
  <c r="BE271" i="5"/>
  <c r="BD271" i="5"/>
  <c r="BC271" i="5"/>
  <c r="BA271" i="5"/>
  <c r="AZ271" i="5"/>
  <c r="AY271" i="5"/>
  <c r="AX271" i="5"/>
  <c r="AW271" i="5"/>
  <c r="AV271" i="5"/>
  <c r="AU271" i="5"/>
  <c r="AS271" i="5"/>
  <c r="AR271" i="5"/>
  <c r="AQ271" i="5"/>
  <c r="AP271" i="5"/>
  <c r="AO271" i="5"/>
  <c r="AN271" i="5"/>
  <c r="AM271" i="5"/>
  <c r="AK271" i="5"/>
  <c r="AJ271" i="5"/>
  <c r="AI271" i="5"/>
  <c r="AH271" i="5"/>
  <c r="AG271" i="5"/>
  <c r="AF271" i="5"/>
  <c r="AE271" i="5"/>
  <c r="AC271" i="5"/>
  <c r="AB271" i="5"/>
  <c r="AA271" i="5"/>
  <c r="Z271" i="5"/>
  <c r="Y271" i="5"/>
  <c r="X271" i="5"/>
  <c r="W271" i="5"/>
  <c r="U271" i="5"/>
  <c r="T271" i="5"/>
  <c r="S271" i="5"/>
  <c r="R271" i="5"/>
  <c r="Q271" i="5"/>
  <c r="P271" i="5"/>
  <c r="O271" i="5"/>
  <c r="M271" i="5"/>
  <c r="L271" i="5"/>
  <c r="K271" i="5"/>
  <c r="J271" i="5"/>
  <c r="I271" i="5"/>
  <c r="H271" i="5"/>
  <c r="F271" i="5"/>
  <c r="E271" i="5"/>
  <c r="D271" i="5"/>
  <c r="C271" i="5"/>
  <c r="B271" i="5"/>
  <c r="A271" i="5"/>
  <c r="DZ270" i="5"/>
  <c r="DY270" i="5"/>
  <c r="DX270" i="5"/>
  <c r="DW270" i="5"/>
  <c r="DV270" i="5"/>
  <c r="DU270" i="5"/>
  <c r="DS270" i="5"/>
  <c r="EB270" i="5" s="1"/>
  <c r="DR270" i="5"/>
  <c r="DQ270" i="5"/>
  <c r="DP270" i="5"/>
  <c r="EA270" i="5" s="1"/>
  <c r="DO270" i="5"/>
  <c r="DN270" i="5"/>
  <c r="DM270" i="5"/>
  <c r="DK270" i="5"/>
  <c r="DJ270" i="5"/>
  <c r="DI270" i="5"/>
  <c r="DH270" i="5"/>
  <c r="DG270" i="5"/>
  <c r="DF270" i="5"/>
  <c r="DD270" i="5"/>
  <c r="DC270" i="5"/>
  <c r="DB270" i="5"/>
  <c r="DA270" i="5"/>
  <c r="CZ270" i="5"/>
  <c r="CY270" i="5"/>
  <c r="CX270" i="5"/>
  <c r="CV270" i="5"/>
  <c r="CU270" i="5"/>
  <c r="CT270" i="5"/>
  <c r="CS270" i="5"/>
  <c r="CR270" i="5"/>
  <c r="CQ270" i="5"/>
  <c r="CP270" i="5"/>
  <c r="CN270" i="5"/>
  <c r="CM270" i="5"/>
  <c r="CL270" i="5"/>
  <c r="CK270" i="5"/>
  <c r="CJ270" i="5"/>
  <c r="CI270" i="5"/>
  <c r="CG270" i="5"/>
  <c r="CF270" i="5"/>
  <c r="CE270" i="5"/>
  <c r="CD270" i="5"/>
  <c r="CC270" i="5"/>
  <c r="CB270" i="5"/>
  <c r="CA270" i="5"/>
  <c r="BY270" i="5"/>
  <c r="BX270" i="5"/>
  <c r="BW270" i="5"/>
  <c r="BV270" i="5"/>
  <c r="BU270" i="5"/>
  <c r="BT270" i="5"/>
  <c r="BS270" i="5"/>
  <c r="BQ270" i="5"/>
  <c r="BP270" i="5"/>
  <c r="BO270" i="5"/>
  <c r="BN270" i="5"/>
  <c r="BM270" i="5"/>
  <c r="BL270" i="5"/>
  <c r="BK270" i="5"/>
  <c r="BI270" i="5"/>
  <c r="BH270" i="5"/>
  <c r="BG270" i="5"/>
  <c r="BF270" i="5"/>
  <c r="BE270" i="5"/>
  <c r="BD270" i="5"/>
  <c r="BC270" i="5"/>
  <c r="BA270" i="5"/>
  <c r="AZ270" i="5"/>
  <c r="AY270" i="5"/>
  <c r="AX270" i="5"/>
  <c r="AW270" i="5"/>
  <c r="AV270" i="5"/>
  <c r="AU270" i="5"/>
  <c r="AS270" i="5"/>
  <c r="AR270" i="5"/>
  <c r="AQ270" i="5"/>
  <c r="AP270" i="5"/>
  <c r="AO270" i="5"/>
  <c r="AN270" i="5"/>
  <c r="AM270" i="5"/>
  <c r="AK270" i="5"/>
  <c r="AJ270" i="5"/>
  <c r="AI270" i="5"/>
  <c r="AH270" i="5"/>
  <c r="AG270" i="5"/>
  <c r="AF270" i="5"/>
  <c r="AE270" i="5"/>
  <c r="AC270" i="5"/>
  <c r="AB270" i="5"/>
  <c r="AA270" i="5"/>
  <c r="Z270" i="5"/>
  <c r="Y270" i="5"/>
  <c r="X270" i="5"/>
  <c r="W270" i="5"/>
  <c r="U270" i="5"/>
  <c r="T270" i="5"/>
  <c r="S270" i="5"/>
  <c r="R270" i="5"/>
  <c r="Q270" i="5"/>
  <c r="P270" i="5"/>
  <c r="O270" i="5"/>
  <c r="M270" i="5"/>
  <c r="L270" i="5"/>
  <c r="K270" i="5"/>
  <c r="J270" i="5"/>
  <c r="I270" i="5"/>
  <c r="H270" i="5"/>
  <c r="F270" i="5"/>
  <c r="E270" i="5"/>
  <c r="D270" i="5"/>
  <c r="C270" i="5"/>
  <c r="B270" i="5"/>
  <c r="A270" i="5"/>
  <c r="DZ269" i="5"/>
  <c r="DY269" i="5"/>
  <c r="DX269" i="5"/>
  <c r="DW269" i="5"/>
  <c r="DV269" i="5"/>
  <c r="DU269" i="5"/>
  <c r="DS269" i="5"/>
  <c r="EB269" i="5" s="1"/>
  <c r="DR269" i="5"/>
  <c r="DQ269" i="5"/>
  <c r="DP269" i="5"/>
  <c r="EA269" i="5" s="1"/>
  <c r="DO269" i="5"/>
  <c r="DN269" i="5"/>
  <c r="DM269" i="5"/>
  <c r="DK269" i="5"/>
  <c r="DJ269" i="5"/>
  <c r="DI269" i="5"/>
  <c r="DH269" i="5"/>
  <c r="DG269" i="5"/>
  <c r="DF269" i="5"/>
  <c r="DD269" i="5"/>
  <c r="DC269" i="5"/>
  <c r="DB269" i="5"/>
  <c r="DA269" i="5"/>
  <c r="CZ269" i="5"/>
  <c r="CY269" i="5"/>
  <c r="CX269" i="5"/>
  <c r="CV269" i="5"/>
  <c r="CU269" i="5"/>
  <c r="CT269" i="5"/>
  <c r="CS269" i="5"/>
  <c r="CR269" i="5"/>
  <c r="CQ269" i="5"/>
  <c r="CP269" i="5"/>
  <c r="CN269" i="5"/>
  <c r="CM269" i="5"/>
  <c r="CL269" i="5"/>
  <c r="CK269" i="5"/>
  <c r="CJ269" i="5"/>
  <c r="CI269" i="5"/>
  <c r="CG269" i="5"/>
  <c r="CF269" i="5"/>
  <c r="CE269" i="5"/>
  <c r="CD269" i="5"/>
  <c r="CC269" i="5"/>
  <c r="CB269" i="5"/>
  <c r="CA269" i="5"/>
  <c r="BY269" i="5"/>
  <c r="BX269" i="5"/>
  <c r="BW269" i="5"/>
  <c r="BV269" i="5"/>
  <c r="BU269" i="5"/>
  <c r="BT269" i="5"/>
  <c r="BS269" i="5"/>
  <c r="BQ269" i="5"/>
  <c r="BP269" i="5"/>
  <c r="BO269" i="5"/>
  <c r="BN269" i="5"/>
  <c r="BM269" i="5"/>
  <c r="BL269" i="5"/>
  <c r="BK269" i="5"/>
  <c r="BI269" i="5"/>
  <c r="BH269" i="5"/>
  <c r="BG269" i="5"/>
  <c r="BF269" i="5"/>
  <c r="BE269" i="5"/>
  <c r="BD269" i="5"/>
  <c r="BC269" i="5"/>
  <c r="BA269" i="5"/>
  <c r="AZ269" i="5"/>
  <c r="AY269" i="5"/>
  <c r="AX269" i="5"/>
  <c r="AW269" i="5"/>
  <c r="AV269" i="5"/>
  <c r="AU269" i="5"/>
  <c r="AS269" i="5"/>
  <c r="AR269" i="5"/>
  <c r="AQ269" i="5"/>
  <c r="AP269" i="5"/>
  <c r="AO269" i="5"/>
  <c r="AN269" i="5"/>
  <c r="AM269" i="5"/>
  <c r="AK269" i="5"/>
  <c r="AJ269" i="5"/>
  <c r="AI269" i="5"/>
  <c r="AH269" i="5"/>
  <c r="AG269" i="5"/>
  <c r="AF269" i="5"/>
  <c r="AE269" i="5"/>
  <c r="AC269" i="5"/>
  <c r="AB269" i="5"/>
  <c r="AA269" i="5"/>
  <c r="Z269" i="5"/>
  <c r="Y269" i="5"/>
  <c r="X269" i="5"/>
  <c r="W269" i="5"/>
  <c r="U269" i="5"/>
  <c r="T269" i="5"/>
  <c r="S269" i="5"/>
  <c r="R269" i="5"/>
  <c r="Q269" i="5"/>
  <c r="P269" i="5"/>
  <c r="O269" i="5"/>
  <c r="M269" i="5"/>
  <c r="L269" i="5"/>
  <c r="K269" i="5"/>
  <c r="J269" i="5"/>
  <c r="I269" i="5"/>
  <c r="H269" i="5"/>
  <c r="F269" i="5"/>
  <c r="E269" i="5"/>
  <c r="D269" i="5"/>
  <c r="C269" i="5"/>
  <c r="B269" i="5"/>
  <c r="A269" i="5"/>
  <c r="DZ268" i="5"/>
  <c r="DY268" i="5"/>
  <c r="DX268" i="5"/>
  <c r="DW268" i="5"/>
  <c r="DV268" i="5"/>
  <c r="DU268" i="5"/>
  <c r="DS268" i="5"/>
  <c r="EB268" i="5" s="1"/>
  <c r="DR268" i="5"/>
  <c r="DQ268" i="5"/>
  <c r="DP268" i="5"/>
  <c r="EA268" i="5" s="1"/>
  <c r="DO268" i="5"/>
  <c r="DN268" i="5"/>
  <c r="DM268" i="5"/>
  <c r="DK268" i="5"/>
  <c r="DJ268" i="5"/>
  <c r="DI268" i="5"/>
  <c r="DH268" i="5"/>
  <c r="DG268" i="5"/>
  <c r="DF268" i="5"/>
  <c r="DD268" i="5"/>
  <c r="DC268" i="5"/>
  <c r="DB268" i="5"/>
  <c r="DA268" i="5"/>
  <c r="CZ268" i="5"/>
  <c r="CY268" i="5"/>
  <c r="CX268" i="5"/>
  <c r="CV268" i="5"/>
  <c r="CU268" i="5"/>
  <c r="CT268" i="5"/>
  <c r="CS268" i="5"/>
  <c r="CR268" i="5"/>
  <c r="CQ268" i="5"/>
  <c r="CP268" i="5"/>
  <c r="CN268" i="5"/>
  <c r="CM268" i="5"/>
  <c r="CL268" i="5"/>
  <c r="CK268" i="5"/>
  <c r="CJ268" i="5"/>
  <c r="CI268" i="5"/>
  <c r="CG268" i="5"/>
  <c r="CF268" i="5"/>
  <c r="CE268" i="5"/>
  <c r="CD268" i="5"/>
  <c r="CC268" i="5"/>
  <c r="CB268" i="5"/>
  <c r="CA268" i="5"/>
  <c r="BY268" i="5"/>
  <c r="BX268" i="5"/>
  <c r="BW268" i="5"/>
  <c r="BV268" i="5"/>
  <c r="BU268" i="5"/>
  <c r="BT268" i="5"/>
  <c r="BS268" i="5"/>
  <c r="BQ268" i="5"/>
  <c r="BP268" i="5"/>
  <c r="BO268" i="5"/>
  <c r="BN268" i="5"/>
  <c r="BM268" i="5"/>
  <c r="BL268" i="5"/>
  <c r="BK268" i="5"/>
  <c r="BI268" i="5"/>
  <c r="BH268" i="5"/>
  <c r="BG268" i="5"/>
  <c r="BF268" i="5"/>
  <c r="BE268" i="5"/>
  <c r="BD268" i="5"/>
  <c r="BC268" i="5"/>
  <c r="BA268" i="5"/>
  <c r="AZ268" i="5"/>
  <c r="AY268" i="5"/>
  <c r="AX268" i="5"/>
  <c r="AW268" i="5"/>
  <c r="AV268" i="5"/>
  <c r="AU268" i="5"/>
  <c r="AS268" i="5"/>
  <c r="AR268" i="5"/>
  <c r="AQ268" i="5"/>
  <c r="AP268" i="5"/>
  <c r="AO268" i="5"/>
  <c r="AN268" i="5"/>
  <c r="AM268" i="5"/>
  <c r="AK268" i="5"/>
  <c r="AJ268" i="5"/>
  <c r="AI268" i="5"/>
  <c r="AH268" i="5"/>
  <c r="AG268" i="5"/>
  <c r="AF268" i="5"/>
  <c r="AE268" i="5"/>
  <c r="AC268" i="5"/>
  <c r="AB268" i="5"/>
  <c r="AA268" i="5"/>
  <c r="Z268" i="5"/>
  <c r="Y268" i="5"/>
  <c r="X268" i="5"/>
  <c r="W268" i="5"/>
  <c r="U268" i="5"/>
  <c r="T268" i="5"/>
  <c r="S268" i="5"/>
  <c r="R268" i="5"/>
  <c r="Q268" i="5"/>
  <c r="P268" i="5"/>
  <c r="O268" i="5"/>
  <c r="M268" i="5"/>
  <c r="L268" i="5"/>
  <c r="K268" i="5"/>
  <c r="J268" i="5"/>
  <c r="I268" i="5"/>
  <c r="H268" i="5"/>
  <c r="F268" i="5"/>
  <c r="E268" i="5"/>
  <c r="D268" i="5"/>
  <c r="C268" i="5"/>
  <c r="B268" i="5"/>
  <c r="A268" i="5"/>
  <c r="DZ267" i="5"/>
  <c r="DY267" i="5"/>
  <c r="DX267" i="5"/>
  <c r="DW267" i="5"/>
  <c r="DV267" i="5"/>
  <c r="DU267" i="5"/>
  <c r="DS267" i="5"/>
  <c r="EB267" i="5" s="1"/>
  <c r="DR267" i="5"/>
  <c r="DQ267" i="5"/>
  <c r="DP267" i="5"/>
  <c r="EA267" i="5" s="1"/>
  <c r="DO267" i="5"/>
  <c r="DN267" i="5"/>
  <c r="DM267" i="5"/>
  <c r="DK267" i="5"/>
  <c r="DJ267" i="5"/>
  <c r="DI267" i="5"/>
  <c r="DH267" i="5"/>
  <c r="DG267" i="5"/>
  <c r="DF267" i="5"/>
  <c r="DD267" i="5"/>
  <c r="DC267" i="5"/>
  <c r="DB267" i="5"/>
  <c r="DA267" i="5"/>
  <c r="CZ267" i="5"/>
  <c r="CY267" i="5"/>
  <c r="CX267" i="5"/>
  <c r="CV267" i="5"/>
  <c r="CU267" i="5"/>
  <c r="CT267" i="5"/>
  <c r="CS267" i="5"/>
  <c r="CR267" i="5"/>
  <c r="CQ267" i="5"/>
  <c r="CP267" i="5"/>
  <c r="CN267" i="5"/>
  <c r="CM267" i="5"/>
  <c r="CL267" i="5"/>
  <c r="CK267" i="5"/>
  <c r="CJ267" i="5"/>
  <c r="CI267" i="5"/>
  <c r="CG267" i="5"/>
  <c r="CF267" i="5"/>
  <c r="CE267" i="5"/>
  <c r="CD267" i="5"/>
  <c r="CC267" i="5"/>
  <c r="CB267" i="5"/>
  <c r="CA267" i="5"/>
  <c r="BY267" i="5"/>
  <c r="BX267" i="5"/>
  <c r="BW267" i="5"/>
  <c r="BV267" i="5"/>
  <c r="BU267" i="5"/>
  <c r="BT267" i="5"/>
  <c r="BS267" i="5"/>
  <c r="BQ267" i="5"/>
  <c r="BP267" i="5"/>
  <c r="BO267" i="5"/>
  <c r="BN267" i="5"/>
  <c r="BM267" i="5"/>
  <c r="BL267" i="5"/>
  <c r="BK267" i="5"/>
  <c r="BI267" i="5"/>
  <c r="BH267" i="5"/>
  <c r="BG267" i="5"/>
  <c r="BF267" i="5"/>
  <c r="BE267" i="5"/>
  <c r="BD267" i="5"/>
  <c r="BC267" i="5"/>
  <c r="BA267" i="5"/>
  <c r="AZ267" i="5"/>
  <c r="AY267" i="5"/>
  <c r="AX267" i="5"/>
  <c r="AW267" i="5"/>
  <c r="AV267" i="5"/>
  <c r="AU267" i="5"/>
  <c r="AS267" i="5"/>
  <c r="AR267" i="5"/>
  <c r="AQ267" i="5"/>
  <c r="AP267" i="5"/>
  <c r="AO267" i="5"/>
  <c r="AN267" i="5"/>
  <c r="AM267" i="5"/>
  <c r="AK267" i="5"/>
  <c r="AJ267" i="5"/>
  <c r="AI267" i="5"/>
  <c r="AH267" i="5"/>
  <c r="AG267" i="5"/>
  <c r="AF267" i="5"/>
  <c r="AE267" i="5"/>
  <c r="AC267" i="5"/>
  <c r="AB267" i="5"/>
  <c r="AA267" i="5"/>
  <c r="Z267" i="5"/>
  <c r="Y267" i="5"/>
  <c r="X267" i="5"/>
  <c r="W267" i="5"/>
  <c r="U267" i="5"/>
  <c r="T267" i="5"/>
  <c r="S267" i="5"/>
  <c r="R267" i="5"/>
  <c r="Q267" i="5"/>
  <c r="P267" i="5"/>
  <c r="O267" i="5"/>
  <c r="M267" i="5"/>
  <c r="L267" i="5"/>
  <c r="K267" i="5"/>
  <c r="J267" i="5"/>
  <c r="I267" i="5"/>
  <c r="H267" i="5"/>
  <c r="F267" i="5"/>
  <c r="E267" i="5"/>
  <c r="D267" i="5"/>
  <c r="C267" i="5"/>
  <c r="B267" i="5"/>
  <c r="A267" i="5"/>
  <c r="DZ266" i="5"/>
  <c r="DY266" i="5"/>
  <c r="DX266" i="5"/>
  <c r="DW266" i="5"/>
  <c r="DV266" i="5"/>
  <c r="DU266" i="5"/>
  <c r="DS266" i="5"/>
  <c r="EB266" i="5" s="1"/>
  <c r="DR266" i="5"/>
  <c r="DQ266" i="5"/>
  <c r="DP266" i="5"/>
  <c r="EA266" i="5" s="1"/>
  <c r="DO266" i="5"/>
  <c r="DN266" i="5"/>
  <c r="DM266" i="5"/>
  <c r="DK266" i="5"/>
  <c r="DJ266" i="5"/>
  <c r="DI266" i="5"/>
  <c r="DH266" i="5"/>
  <c r="DG266" i="5"/>
  <c r="DF266" i="5"/>
  <c r="DD266" i="5"/>
  <c r="DC266" i="5"/>
  <c r="DB266" i="5"/>
  <c r="DA266" i="5"/>
  <c r="CZ266" i="5"/>
  <c r="CY266" i="5"/>
  <c r="CX266" i="5"/>
  <c r="CV266" i="5"/>
  <c r="CU266" i="5"/>
  <c r="CT266" i="5"/>
  <c r="CS266" i="5"/>
  <c r="CR266" i="5"/>
  <c r="CQ266" i="5"/>
  <c r="CP266" i="5"/>
  <c r="CN266" i="5"/>
  <c r="CM266" i="5"/>
  <c r="CL266" i="5"/>
  <c r="CK266" i="5"/>
  <c r="CJ266" i="5"/>
  <c r="CI266" i="5"/>
  <c r="CG266" i="5"/>
  <c r="CF266" i="5"/>
  <c r="CE266" i="5"/>
  <c r="CD266" i="5"/>
  <c r="CC266" i="5"/>
  <c r="CB266" i="5"/>
  <c r="CA266" i="5"/>
  <c r="BY266" i="5"/>
  <c r="BX266" i="5"/>
  <c r="BW266" i="5"/>
  <c r="BV266" i="5"/>
  <c r="BU266" i="5"/>
  <c r="BT266" i="5"/>
  <c r="BS266" i="5"/>
  <c r="BQ266" i="5"/>
  <c r="BP266" i="5"/>
  <c r="BO266" i="5"/>
  <c r="BN266" i="5"/>
  <c r="BM266" i="5"/>
  <c r="BL266" i="5"/>
  <c r="BK266" i="5"/>
  <c r="BI266" i="5"/>
  <c r="BH266" i="5"/>
  <c r="BG266" i="5"/>
  <c r="BF266" i="5"/>
  <c r="BE266" i="5"/>
  <c r="BD266" i="5"/>
  <c r="BC266" i="5"/>
  <c r="BA266" i="5"/>
  <c r="AZ266" i="5"/>
  <c r="AY266" i="5"/>
  <c r="AX266" i="5"/>
  <c r="AW266" i="5"/>
  <c r="AV266" i="5"/>
  <c r="AU266" i="5"/>
  <c r="AS266" i="5"/>
  <c r="AR266" i="5"/>
  <c r="AQ266" i="5"/>
  <c r="AP266" i="5"/>
  <c r="AO266" i="5"/>
  <c r="AN266" i="5"/>
  <c r="AM266" i="5"/>
  <c r="AK266" i="5"/>
  <c r="AJ266" i="5"/>
  <c r="AI266" i="5"/>
  <c r="AH266" i="5"/>
  <c r="AG266" i="5"/>
  <c r="AF266" i="5"/>
  <c r="AE266" i="5"/>
  <c r="AC266" i="5"/>
  <c r="AB266" i="5"/>
  <c r="AA266" i="5"/>
  <c r="Z266" i="5"/>
  <c r="Y266" i="5"/>
  <c r="X266" i="5"/>
  <c r="W266" i="5"/>
  <c r="U266" i="5"/>
  <c r="T266" i="5"/>
  <c r="S266" i="5"/>
  <c r="R266" i="5"/>
  <c r="Q266" i="5"/>
  <c r="P266" i="5"/>
  <c r="O266" i="5"/>
  <c r="M266" i="5"/>
  <c r="L266" i="5"/>
  <c r="K266" i="5"/>
  <c r="J266" i="5"/>
  <c r="I266" i="5"/>
  <c r="H266" i="5"/>
  <c r="F266" i="5"/>
  <c r="E266" i="5"/>
  <c r="D266" i="5"/>
  <c r="C266" i="5"/>
  <c r="B266" i="5"/>
  <c r="A266" i="5"/>
  <c r="DZ265" i="5"/>
  <c r="DY265" i="5"/>
  <c r="DX265" i="5"/>
  <c r="DW265" i="5"/>
  <c r="DV265" i="5"/>
  <c r="DU265" i="5"/>
  <c r="DS265" i="5"/>
  <c r="EB265" i="5" s="1"/>
  <c r="DR265" i="5"/>
  <c r="DQ265" i="5"/>
  <c r="DP265" i="5"/>
  <c r="EA265" i="5" s="1"/>
  <c r="DO265" i="5"/>
  <c r="DN265" i="5"/>
  <c r="DM265" i="5"/>
  <c r="DK265" i="5"/>
  <c r="DJ265" i="5"/>
  <c r="DI265" i="5"/>
  <c r="DH265" i="5"/>
  <c r="DG265" i="5"/>
  <c r="DF265" i="5"/>
  <c r="DD265" i="5"/>
  <c r="DC265" i="5"/>
  <c r="DB265" i="5"/>
  <c r="DA265" i="5"/>
  <c r="CZ265" i="5"/>
  <c r="CY265" i="5"/>
  <c r="CX265" i="5"/>
  <c r="CV265" i="5"/>
  <c r="CU265" i="5"/>
  <c r="CT265" i="5"/>
  <c r="CS265" i="5"/>
  <c r="CR265" i="5"/>
  <c r="CQ265" i="5"/>
  <c r="CP265" i="5"/>
  <c r="CN265" i="5"/>
  <c r="CM265" i="5"/>
  <c r="CL265" i="5"/>
  <c r="CK265" i="5"/>
  <c r="CJ265" i="5"/>
  <c r="CI265" i="5"/>
  <c r="CG265" i="5"/>
  <c r="CF265" i="5"/>
  <c r="CE265" i="5"/>
  <c r="CD265" i="5"/>
  <c r="CC265" i="5"/>
  <c r="CB265" i="5"/>
  <c r="CA265" i="5"/>
  <c r="BY265" i="5"/>
  <c r="BX265" i="5"/>
  <c r="BW265" i="5"/>
  <c r="BV265" i="5"/>
  <c r="BU265" i="5"/>
  <c r="BT265" i="5"/>
  <c r="BS265" i="5"/>
  <c r="BQ265" i="5"/>
  <c r="BP265" i="5"/>
  <c r="BO265" i="5"/>
  <c r="BN265" i="5"/>
  <c r="BM265" i="5"/>
  <c r="BL265" i="5"/>
  <c r="BK265" i="5"/>
  <c r="BI265" i="5"/>
  <c r="BH265" i="5"/>
  <c r="BG265" i="5"/>
  <c r="BF265" i="5"/>
  <c r="BE265" i="5"/>
  <c r="BD265" i="5"/>
  <c r="BC265" i="5"/>
  <c r="BA265" i="5"/>
  <c r="AZ265" i="5"/>
  <c r="AY265" i="5"/>
  <c r="AX265" i="5"/>
  <c r="AW265" i="5"/>
  <c r="AV265" i="5"/>
  <c r="AU265" i="5"/>
  <c r="AS265" i="5"/>
  <c r="AR265" i="5"/>
  <c r="AQ265" i="5"/>
  <c r="AP265" i="5"/>
  <c r="AO265" i="5"/>
  <c r="AN265" i="5"/>
  <c r="AM265" i="5"/>
  <c r="AK265" i="5"/>
  <c r="AJ265" i="5"/>
  <c r="AI265" i="5"/>
  <c r="AH265" i="5"/>
  <c r="AG265" i="5"/>
  <c r="AF265" i="5"/>
  <c r="AE265" i="5"/>
  <c r="AC265" i="5"/>
  <c r="AB265" i="5"/>
  <c r="AA265" i="5"/>
  <c r="Z265" i="5"/>
  <c r="Y265" i="5"/>
  <c r="X265" i="5"/>
  <c r="W265" i="5"/>
  <c r="U265" i="5"/>
  <c r="T265" i="5"/>
  <c r="S265" i="5"/>
  <c r="R265" i="5"/>
  <c r="Q265" i="5"/>
  <c r="P265" i="5"/>
  <c r="O265" i="5"/>
  <c r="M265" i="5"/>
  <c r="L265" i="5"/>
  <c r="K265" i="5"/>
  <c r="J265" i="5"/>
  <c r="I265" i="5"/>
  <c r="H265" i="5"/>
  <c r="F265" i="5"/>
  <c r="E265" i="5"/>
  <c r="D265" i="5"/>
  <c r="C265" i="5"/>
  <c r="B265" i="5"/>
  <c r="A265" i="5"/>
  <c r="DZ264" i="5"/>
  <c r="DY264" i="5"/>
  <c r="DX264" i="5"/>
  <c r="DW264" i="5"/>
  <c r="DV264" i="5"/>
  <c r="DU264" i="5"/>
  <c r="DS264" i="5"/>
  <c r="EB264" i="5" s="1"/>
  <c r="DR264" i="5"/>
  <c r="DQ264" i="5"/>
  <c r="DP264" i="5"/>
  <c r="EA264" i="5" s="1"/>
  <c r="DO264" i="5"/>
  <c r="DN264" i="5"/>
  <c r="DM264" i="5"/>
  <c r="DK264" i="5"/>
  <c r="DJ264" i="5"/>
  <c r="DI264" i="5"/>
  <c r="DH264" i="5"/>
  <c r="DG264" i="5"/>
  <c r="DF264" i="5"/>
  <c r="DD264" i="5"/>
  <c r="DC264" i="5"/>
  <c r="DB264" i="5"/>
  <c r="DA264" i="5"/>
  <c r="CZ264" i="5"/>
  <c r="CY264" i="5"/>
  <c r="CX264" i="5"/>
  <c r="CV264" i="5"/>
  <c r="CU264" i="5"/>
  <c r="CT264" i="5"/>
  <c r="CS264" i="5"/>
  <c r="CR264" i="5"/>
  <c r="CQ264" i="5"/>
  <c r="CP264" i="5"/>
  <c r="CN264" i="5"/>
  <c r="CM264" i="5"/>
  <c r="CL264" i="5"/>
  <c r="CK264" i="5"/>
  <c r="CJ264" i="5"/>
  <c r="CI264" i="5"/>
  <c r="CG264" i="5"/>
  <c r="CF264" i="5"/>
  <c r="CE264" i="5"/>
  <c r="CD264" i="5"/>
  <c r="CC264" i="5"/>
  <c r="CB264" i="5"/>
  <c r="CA264" i="5"/>
  <c r="BY264" i="5"/>
  <c r="BX264" i="5"/>
  <c r="BW264" i="5"/>
  <c r="BV264" i="5"/>
  <c r="BU264" i="5"/>
  <c r="BT264" i="5"/>
  <c r="BS264" i="5"/>
  <c r="BQ264" i="5"/>
  <c r="BP264" i="5"/>
  <c r="BO264" i="5"/>
  <c r="BN264" i="5"/>
  <c r="BM264" i="5"/>
  <c r="BL264" i="5"/>
  <c r="BK264" i="5"/>
  <c r="BI264" i="5"/>
  <c r="BH264" i="5"/>
  <c r="BG264" i="5"/>
  <c r="BF264" i="5"/>
  <c r="BE264" i="5"/>
  <c r="BD264" i="5"/>
  <c r="BC264" i="5"/>
  <c r="BA264" i="5"/>
  <c r="AZ264" i="5"/>
  <c r="AY264" i="5"/>
  <c r="AX264" i="5"/>
  <c r="AW264" i="5"/>
  <c r="AV264" i="5"/>
  <c r="AU264" i="5"/>
  <c r="AS264" i="5"/>
  <c r="AR264" i="5"/>
  <c r="AQ264" i="5"/>
  <c r="AP264" i="5"/>
  <c r="AO264" i="5"/>
  <c r="AN264" i="5"/>
  <c r="AM264" i="5"/>
  <c r="AK264" i="5"/>
  <c r="AJ264" i="5"/>
  <c r="AI264" i="5"/>
  <c r="AH264" i="5"/>
  <c r="AG264" i="5"/>
  <c r="AF264" i="5"/>
  <c r="AE264" i="5"/>
  <c r="AC264" i="5"/>
  <c r="AB264" i="5"/>
  <c r="AA264" i="5"/>
  <c r="Z264" i="5"/>
  <c r="Y264" i="5"/>
  <c r="X264" i="5"/>
  <c r="W264" i="5"/>
  <c r="U264" i="5"/>
  <c r="T264" i="5"/>
  <c r="S264" i="5"/>
  <c r="R264" i="5"/>
  <c r="Q264" i="5"/>
  <c r="P264" i="5"/>
  <c r="O264" i="5"/>
  <c r="M264" i="5"/>
  <c r="L264" i="5"/>
  <c r="K264" i="5"/>
  <c r="J264" i="5"/>
  <c r="I264" i="5"/>
  <c r="H264" i="5"/>
  <c r="F264" i="5"/>
  <c r="E264" i="5"/>
  <c r="D264" i="5"/>
  <c r="C264" i="5"/>
  <c r="B264" i="5"/>
  <c r="A264" i="5"/>
  <c r="DZ263" i="5"/>
  <c r="DY263" i="5"/>
  <c r="DX263" i="5"/>
  <c r="DW263" i="5"/>
  <c r="DV263" i="5"/>
  <c r="DU263" i="5"/>
  <c r="DS263" i="5"/>
  <c r="EB263" i="5" s="1"/>
  <c r="DR263" i="5"/>
  <c r="DQ263" i="5"/>
  <c r="DP263" i="5"/>
  <c r="EA263" i="5" s="1"/>
  <c r="DO263" i="5"/>
  <c r="DN263" i="5"/>
  <c r="DM263" i="5"/>
  <c r="DK263" i="5"/>
  <c r="DJ263" i="5"/>
  <c r="DI263" i="5"/>
  <c r="DH263" i="5"/>
  <c r="DG263" i="5"/>
  <c r="DF263" i="5"/>
  <c r="DD263" i="5"/>
  <c r="DC263" i="5"/>
  <c r="DB263" i="5"/>
  <c r="DA263" i="5"/>
  <c r="CZ263" i="5"/>
  <c r="CY263" i="5"/>
  <c r="CX263" i="5"/>
  <c r="CV263" i="5"/>
  <c r="CU263" i="5"/>
  <c r="CT263" i="5"/>
  <c r="CS263" i="5"/>
  <c r="CR263" i="5"/>
  <c r="CQ263" i="5"/>
  <c r="CP263" i="5"/>
  <c r="CN263" i="5"/>
  <c r="CM263" i="5"/>
  <c r="CL263" i="5"/>
  <c r="CK263" i="5"/>
  <c r="CJ263" i="5"/>
  <c r="CI263" i="5"/>
  <c r="CG263" i="5"/>
  <c r="CF263" i="5"/>
  <c r="CE263" i="5"/>
  <c r="CD263" i="5"/>
  <c r="CC263" i="5"/>
  <c r="CB263" i="5"/>
  <c r="CA263" i="5"/>
  <c r="BY263" i="5"/>
  <c r="BX263" i="5"/>
  <c r="BW263" i="5"/>
  <c r="BV263" i="5"/>
  <c r="BU263" i="5"/>
  <c r="BT263" i="5"/>
  <c r="BS263" i="5"/>
  <c r="BQ263" i="5"/>
  <c r="BP263" i="5"/>
  <c r="BO263" i="5"/>
  <c r="BN263" i="5"/>
  <c r="BM263" i="5"/>
  <c r="BL263" i="5"/>
  <c r="BK263" i="5"/>
  <c r="BI263" i="5"/>
  <c r="BH263" i="5"/>
  <c r="BG263" i="5"/>
  <c r="BF263" i="5"/>
  <c r="BE263" i="5"/>
  <c r="BD263" i="5"/>
  <c r="BC263" i="5"/>
  <c r="BA263" i="5"/>
  <c r="AZ263" i="5"/>
  <c r="AY263" i="5"/>
  <c r="AX263" i="5"/>
  <c r="AW263" i="5"/>
  <c r="AV263" i="5"/>
  <c r="AU263" i="5"/>
  <c r="AS263" i="5"/>
  <c r="AR263" i="5"/>
  <c r="AQ263" i="5"/>
  <c r="AP263" i="5"/>
  <c r="AO263" i="5"/>
  <c r="AN263" i="5"/>
  <c r="AM263" i="5"/>
  <c r="AK263" i="5"/>
  <c r="AJ263" i="5"/>
  <c r="AI263" i="5"/>
  <c r="AH263" i="5"/>
  <c r="AG263" i="5"/>
  <c r="AF263" i="5"/>
  <c r="AE263" i="5"/>
  <c r="AC263" i="5"/>
  <c r="AB263" i="5"/>
  <c r="AA263" i="5"/>
  <c r="Z263" i="5"/>
  <c r="Y263" i="5"/>
  <c r="X263" i="5"/>
  <c r="W263" i="5"/>
  <c r="U263" i="5"/>
  <c r="T263" i="5"/>
  <c r="S263" i="5"/>
  <c r="R263" i="5"/>
  <c r="Q263" i="5"/>
  <c r="P263" i="5"/>
  <c r="O263" i="5"/>
  <c r="M263" i="5"/>
  <c r="L263" i="5"/>
  <c r="K263" i="5"/>
  <c r="J263" i="5"/>
  <c r="I263" i="5"/>
  <c r="H263" i="5"/>
  <c r="F263" i="5"/>
  <c r="E263" i="5"/>
  <c r="D263" i="5"/>
  <c r="C263" i="5"/>
  <c r="B263" i="5"/>
  <c r="A263" i="5"/>
  <c r="DZ262" i="5"/>
  <c r="DY262" i="5"/>
  <c r="DX262" i="5"/>
  <c r="DW262" i="5"/>
  <c r="DV262" i="5"/>
  <c r="DU262" i="5"/>
  <c r="DS262" i="5"/>
  <c r="EB262" i="5" s="1"/>
  <c r="DR262" i="5"/>
  <c r="DQ262" i="5"/>
  <c r="DP262" i="5"/>
  <c r="EA262" i="5" s="1"/>
  <c r="DO262" i="5"/>
  <c r="DN262" i="5"/>
  <c r="DM262" i="5"/>
  <c r="DK262" i="5"/>
  <c r="DJ262" i="5"/>
  <c r="DI262" i="5"/>
  <c r="DH262" i="5"/>
  <c r="DG262" i="5"/>
  <c r="DF262" i="5"/>
  <c r="DD262" i="5"/>
  <c r="DC262" i="5"/>
  <c r="DB262" i="5"/>
  <c r="DA262" i="5"/>
  <c r="CZ262" i="5"/>
  <c r="CY262" i="5"/>
  <c r="CX262" i="5"/>
  <c r="CV262" i="5"/>
  <c r="CU262" i="5"/>
  <c r="CT262" i="5"/>
  <c r="CS262" i="5"/>
  <c r="CR262" i="5"/>
  <c r="CQ262" i="5"/>
  <c r="CP262" i="5"/>
  <c r="CN262" i="5"/>
  <c r="CM262" i="5"/>
  <c r="CL262" i="5"/>
  <c r="CK262" i="5"/>
  <c r="CJ262" i="5"/>
  <c r="CI262" i="5"/>
  <c r="CG262" i="5"/>
  <c r="CF262" i="5"/>
  <c r="CE262" i="5"/>
  <c r="CD262" i="5"/>
  <c r="CC262" i="5"/>
  <c r="CB262" i="5"/>
  <c r="CA262" i="5"/>
  <c r="BY262" i="5"/>
  <c r="BX262" i="5"/>
  <c r="BW262" i="5"/>
  <c r="BV262" i="5"/>
  <c r="BU262" i="5"/>
  <c r="BT262" i="5"/>
  <c r="BS262" i="5"/>
  <c r="BQ262" i="5"/>
  <c r="BP262" i="5"/>
  <c r="BO262" i="5"/>
  <c r="BN262" i="5"/>
  <c r="BM262" i="5"/>
  <c r="BL262" i="5"/>
  <c r="BK262" i="5"/>
  <c r="BI262" i="5"/>
  <c r="BH262" i="5"/>
  <c r="BG262" i="5"/>
  <c r="BF262" i="5"/>
  <c r="BE262" i="5"/>
  <c r="BD262" i="5"/>
  <c r="BC262" i="5"/>
  <c r="BA262" i="5"/>
  <c r="AZ262" i="5"/>
  <c r="AY262" i="5"/>
  <c r="AX262" i="5"/>
  <c r="AW262" i="5"/>
  <c r="AV262" i="5"/>
  <c r="AU262" i="5"/>
  <c r="AS262" i="5"/>
  <c r="AR262" i="5"/>
  <c r="AQ262" i="5"/>
  <c r="AP262" i="5"/>
  <c r="AO262" i="5"/>
  <c r="AN262" i="5"/>
  <c r="AM262" i="5"/>
  <c r="AK262" i="5"/>
  <c r="AJ262" i="5"/>
  <c r="AI262" i="5"/>
  <c r="AH262" i="5"/>
  <c r="AG262" i="5"/>
  <c r="AF262" i="5"/>
  <c r="AE262" i="5"/>
  <c r="AC262" i="5"/>
  <c r="AB262" i="5"/>
  <c r="AA262" i="5"/>
  <c r="Z262" i="5"/>
  <c r="Y262" i="5"/>
  <c r="X262" i="5"/>
  <c r="W262" i="5"/>
  <c r="U262" i="5"/>
  <c r="T262" i="5"/>
  <c r="S262" i="5"/>
  <c r="R262" i="5"/>
  <c r="Q262" i="5"/>
  <c r="P262" i="5"/>
  <c r="O262" i="5"/>
  <c r="M262" i="5"/>
  <c r="L262" i="5"/>
  <c r="K262" i="5"/>
  <c r="J262" i="5"/>
  <c r="I262" i="5"/>
  <c r="H262" i="5"/>
  <c r="F262" i="5"/>
  <c r="E262" i="5"/>
  <c r="D262" i="5"/>
  <c r="C262" i="5"/>
  <c r="B262" i="5"/>
  <c r="A262" i="5"/>
  <c r="DZ261" i="5"/>
  <c r="DY261" i="5"/>
  <c r="DX261" i="5"/>
  <c r="DW261" i="5"/>
  <c r="DV261" i="5"/>
  <c r="DU261" i="5"/>
  <c r="DS261" i="5"/>
  <c r="EB261" i="5" s="1"/>
  <c r="DR261" i="5"/>
  <c r="DQ261" i="5"/>
  <c r="DP261" i="5"/>
  <c r="EA261" i="5" s="1"/>
  <c r="DO261" i="5"/>
  <c r="DN261" i="5"/>
  <c r="DM261" i="5"/>
  <c r="DK261" i="5"/>
  <c r="DJ261" i="5"/>
  <c r="DI261" i="5"/>
  <c r="DH261" i="5"/>
  <c r="DG261" i="5"/>
  <c r="DF261" i="5"/>
  <c r="DD261" i="5"/>
  <c r="DC261" i="5"/>
  <c r="DB261" i="5"/>
  <c r="DA261" i="5"/>
  <c r="CZ261" i="5"/>
  <c r="CY261" i="5"/>
  <c r="CX261" i="5"/>
  <c r="CV261" i="5"/>
  <c r="CU261" i="5"/>
  <c r="CT261" i="5"/>
  <c r="CS261" i="5"/>
  <c r="CR261" i="5"/>
  <c r="CQ261" i="5"/>
  <c r="CP261" i="5"/>
  <c r="CN261" i="5"/>
  <c r="CM261" i="5"/>
  <c r="CL261" i="5"/>
  <c r="CK261" i="5"/>
  <c r="CJ261" i="5"/>
  <c r="CI261" i="5"/>
  <c r="CG261" i="5"/>
  <c r="CF261" i="5"/>
  <c r="CE261" i="5"/>
  <c r="CD261" i="5"/>
  <c r="CC261" i="5"/>
  <c r="CB261" i="5"/>
  <c r="CA261" i="5"/>
  <c r="BY261" i="5"/>
  <c r="BX261" i="5"/>
  <c r="BW261" i="5"/>
  <c r="BV261" i="5"/>
  <c r="BU261" i="5"/>
  <c r="BT261" i="5"/>
  <c r="BS261" i="5"/>
  <c r="BQ261" i="5"/>
  <c r="BP261" i="5"/>
  <c r="BO261" i="5"/>
  <c r="BN261" i="5"/>
  <c r="BM261" i="5"/>
  <c r="BL261" i="5"/>
  <c r="BK261" i="5"/>
  <c r="BI261" i="5"/>
  <c r="BH261" i="5"/>
  <c r="BG261" i="5"/>
  <c r="BF261" i="5"/>
  <c r="BE261" i="5"/>
  <c r="BD261" i="5"/>
  <c r="BC261" i="5"/>
  <c r="BA261" i="5"/>
  <c r="AZ261" i="5"/>
  <c r="AY261" i="5"/>
  <c r="AX261" i="5"/>
  <c r="AW261" i="5"/>
  <c r="AV261" i="5"/>
  <c r="AU261" i="5"/>
  <c r="AS261" i="5"/>
  <c r="AR261" i="5"/>
  <c r="AQ261" i="5"/>
  <c r="AP261" i="5"/>
  <c r="AO261" i="5"/>
  <c r="AN261" i="5"/>
  <c r="AM261" i="5"/>
  <c r="AK261" i="5"/>
  <c r="AJ261" i="5"/>
  <c r="AI261" i="5"/>
  <c r="AH261" i="5"/>
  <c r="AG261" i="5"/>
  <c r="AF261" i="5"/>
  <c r="AE261" i="5"/>
  <c r="AC261" i="5"/>
  <c r="AB261" i="5"/>
  <c r="AA261" i="5"/>
  <c r="Z261" i="5"/>
  <c r="Y261" i="5"/>
  <c r="X261" i="5"/>
  <c r="W261" i="5"/>
  <c r="U261" i="5"/>
  <c r="T261" i="5"/>
  <c r="S261" i="5"/>
  <c r="R261" i="5"/>
  <c r="Q261" i="5"/>
  <c r="P261" i="5"/>
  <c r="O261" i="5"/>
  <c r="M261" i="5"/>
  <c r="L261" i="5"/>
  <c r="K261" i="5"/>
  <c r="J261" i="5"/>
  <c r="I261" i="5"/>
  <c r="H261" i="5"/>
  <c r="F261" i="5"/>
  <c r="E261" i="5"/>
  <c r="D261" i="5"/>
  <c r="C261" i="5"/>
  <c r="B261" i="5"/>
  <c r="A261" i="5"/>
  <c r="DZ260" i="5"/>
  <c r="DY260" i="5"/>
  <c r="DX260" i="5"/>
  <c r="DW260" i="5"/>
  <c r="DV260" i="5"/>
  <c r="DU260" i="5"/>
  <c r="DS260" i="5"/>
  <c r="EB260" i="5" s="1"/>
  <c r="DR260" i="5"/>
  <c r="DQ260" i="5"/>
  <c r="DP260" i="5"/>
  <c r="EA260" i="5" s="1"/>
  <c r="DO260" i="5"/>
  <c r="DN260" i="5"/>
  <c r="DM260" i="5"/>
  <c r="DK260" i="5"/>
  <c r="DJ260" i="5"/>
  <c r="DI260" i="5"/>
  <c r="DH260" i="5"/>
  <c r="DG260" i="5"/>
  <c r="DF260" i="5"/>
  <c r="DD260" i="5"/>
  <c r="DC260" i="5"/>
  <c r="DB260" i="5"/>
  <c r="DA260" i="5"/>
  <c r="CZ260" i="5"/>
  <c r="CY260" i="5"/>
  <c r="CX260" i="5"/>
  <c r="CV260" i="5"/>
  <c r="CU260" i="5"/>
  <c r="CT260" i="5"/>
  <c r="CS260" i="5"/>
  <c r="CR260" i="5"/>
  <c r="CQ260" i="5"/>
  <c r="CP260" i="5"/>
  <c r="CN260" i="5"/>
  <c r="CM260" i="5"/>
  <c r="CL260" i="5"/>
  <c r="CK260" i="5"/>
  <c r="CJ260" i="5"/>
  <c r="CI260" i="5"/>
  <c r="CG260" i="5"/>
  <c r="CF260" i="5"/>
  <c r="CE260" i="5"/>
  <c r="CD260" i="5"/>
  <c r="CC260" i="5"/>
  <c r="CB260" i="5"/>
  <c r="CA260" i="5"/>
  <c r="BY260" i="5"/>
  <c r="BX260" i="5"/>
  <c r="BW260" i="5"/>
  <c r="BV260" i="5"/>
  <c r="BU260" i="5"/>
  <c r="BT260" i="5"/>
  <c r="BS260" i="5"/>
  <c r="BQ260" i="5"/>
  <c r="BP260" i="5"/>
  <c r="BO260" i="5"/>
  <c r="BN260" i="5"/>
  <c r="BM260" i="5"/>
  <c r="BL260" i="5"/>
  <c r="BK260" i="5"/>
  <c r="BI260" i="5"/>
  <c r="BH260" i="5"/>
  <c r="BG260" i="5"/>
  <c r="BF260" i="5"/>
  <c r="BE260" i="5"/>
  <c r="BD260" i="5"/>
  <c r="BC260" i="5"/>
  <c r="BA260" i="5"/>
  <c r="AZ260" i="5"/>
  <c r="AY260" i="5"/>
  <c r="AX260" i="5"/>
  <c r="AW260" i="5"/>
  <c r="AV260" i="5"/>
  <c r="AU260" i="5"/>
  <c r="AS260" i="5"/>
  <c r="AR260" i="5"/>
  <c r="AQ260" i="5"/>
  <c r="AP260" i="5"/>
  <c r="AO260" i="5"/>
  <c r="AN260" i="5"/>
  <c r="AM260" i="5"/>
  <c r="AK260" i="5"/>
  <c r="AJ260" i="5"/>
  <c r="AI260" i="5"/>
  <c r="AH260" i="5"/>
  <c r="AG260" i="5"/>
  <c r="AF260" i="5"/>
  <c r="AE260" i="5"/>
  <c r="AC260" i="5"/>
  <c r="AB260" i="5"/>
  <c r="AA260" i="5"/>
  <c r="Z260" i="5"/>
  <c r="Y260" i="5"/>
  <c r="X260" i="5"/>
  <c r="W260" i="5"/>
  <c r="U260" i="5"/>
  <c r="T260" i="5"/>
  <c r="S260" i="5"/>
  <c r="R260" i="5"/>
  <c r="Q260" i="5"/>
  <c r="P260" i="5"/>
  <c r="O260" i="5"/>
  <c r="M260" i="5"/>
  <c r="L260" i="5"/>
  <c r="K260" i="5"/>
  <c r="J260" i="5"/>
  <c r="I260" i="5"/>
  <c r="H260" i="5"/>
  <c r="F260" i="5"/>
  <c r="E260" i="5"/>
  <c r="D260" i="5"/>
  <c r="C260" i="5"/>
  <c r="B260" i="5"/>
  <c r="A260" i="5"/>
  <c r="DZ259" i="5"/>
  <c r="DY259" i="5"/>
  <c r="DX259" i="5"/>
  <c r="DW259" i="5"/>
  <c r="DV259" i="5"/>
  <c r="DU259" i="5"/>
  <c r="DS259" i="5"/>
  <c r="EB259" i="5" s="1"/>
  <c r="DR259" i="5"/>
  <c r="DQ259" i="5"/>
  <c r="DP259" i="5"/>
  <c r="EA259" i="5" s="1"/>
  <c r="DO259" i="5"/>
  <c r="DN259" i="5"/>
  <c r="DM259" i="5"/>
  <c r="DK259" i="5"/>
  <c r="DJ259" i="5"/>
  <c r="DI259" i="5"/>
  <c r="DH259" i="5"/>
  <c r="DG259" i="5"/>
  <c r="DF259" i="5"/>
  <c r="DD259" i="5"/>
  <c r="DC259" i="5"/>
  <c r="DB259" i="5"/>
  <c r="DA259" i="5"/>
  <c r="CZ259" i="5"/>
  <c r="CY259" i="5"/>
  <c r="CX259" i="5"/>
  <c r="CV259" i="5"/>
  <c r="CU259" i="5"/>
  <c r="CT259" i="5"/>
  <c r="CS259" i="5"/>
  <c r="CR259" i="5"/>
  <c r="CQ259" i="5"/>
  <c r="CP259" i="5"/>
  <c r="CN259" i="5"/>
  <c r="CM259" i="5"/>
  <c r="CL259" i="5"/>
  <c r="CK259" i="5"/>
  <c r="CJ259" i="5"/>
  <c r="CI259" i="5"/>
  <c r="CG259" i="5"/>
  <c r="CF259" i="5"/>
  <c r="CE259" i="5"/>
  <c r="CD259" i="5"/>
  <c r="CC259" i="5"/>
  <c r="CB259" i="5"/>
  <c r="CA259" i="5"/>
  <c r="BY259" i="5"/>
  <c r="BX259" i="5"/>
  <c r="BW259" i="5"/>
  <c r="BV259" i="5"/>
  <c r="BU259" i="5"/>
  <c r="BT259" i="5"/>
  <c r="BS259" i="5"/>
  <c r="BQ259" i="5"/>
  <c r="BP259" i="5"/>
  <c r="BO259" i="5"/>
  <c r="BN259" i="5"/>
  <c r="BM259" i="5"/>
  <c r="BL259" i="5"/>
  <c r="BK259" i="5"/>
  <c r="BI259" i="5"/>
  <c r="BH259" i="5"/>
  <c r="BG259" i="5"/>
  <c r="BF259" i="5"/>
  <c r="BE259" i="5"/>
  <c r="BD259" i="5"/>
  <c r="BC259" i="5"/>
  <c r="BA259" i="5"/>
  <c r="AZ259" i="5"/>
  <c r="AY259" i="5"/>
  <c r="AX259" i="5"/>
  <c r="AW259" i="5"/>
  <c r="AV259" i="5"/>
  <c r="AU259" i="5"/>
  <c r="AS259" i="5"/>
  <c r="AR259" i="5"/>
  <c r="AQ259" i="5"/>
  <c r="AP259" i="5"/>
  <c r="AO259" i="5"/>
  <c r="AN259" i="5"/>
  <c r="AM259" i="5"/>
  <c r="AK259" i="5"/>
  <c r="AJ259" i="5"/>
  <c r="AI259" i="5"/>
  <c r="AH259" i="5"/>
  <c r="AG259" i="5"/>
  <c r="AF259" i="5"/>
  <c r="AE259" i="5"/>
  <c r="AC259" i="5"/>
  <c r="AB259" i="5"/>
  <c r="AA259" i="5"/>
  <c r="Z259" i="5"/>
  <c r="Y259" i="5"/>
  <c r="X259" i="5"/>
  <c r="W259" i="5"/>
  <c r="U259" i="5"/>
  <c r="T259" i="5"/>
  <c r="S259" i="5"/>
  <c r="R259" i="5"/>
  <c r="Q259" i="5"/>
  <c r="P259" i="5"/>
  <c r="O259" i="5"/>
  <c r="M259" i="5"/>
  <c r="L259" i="5"/>
  <c r="K259" i="5"/>
  <c r="J259" i="5"/>
  <c r="I259" i="5"/>
  <c r="H259" i="5"/>
  <c r="F259" i="5"/>
  <c r="E259" i="5"/>
  <c r="D259" i="5"/>
  <c r="C259" i="5"/>
  <c r="B259" i="5"/>
  <c r="A259" i="5"/>
  <c r="DZ258" i="5"/>
  <c r="DY258" i="5"/>
  <c r="DX258" i="5"/>
  <c r="DW258" i="5"/>
  <c r="DV258" i="5"/>
  <c r="DU258" i="5"/>
  <c r="DS258" i="5"/>
  <c r="EB258" i="5" s="1"/>
  <c r="DR258" i="5"/>
  <c r="DQ258" i="5"/>
  <c r="DP258" i="5"/>
  <c r="EA258" i="5" s="1"/>
  <c r="DO258" i="5"/>
  <c r="DN258" i="5"/>
  <c r="DM258" i="5"/>
  <c r="DK258" i="5"/>
  <c r="DJ258" i="5"/>
  <c r="DI258" i="5"/>
  <c r="DH258" i="5"/>
  <c r="DG258" i="5"/>
  <c r="DF258" i="5"/>
  <c r="DD258" i="5"/>
  <c r="DC258" i="5"/>
  <c r="DB258" i="5"/>
  <c r="DA258" i="5"/>
  <c r="CZ258" i="5"/>
  <c r="CY258" i="5"/>
  <c r="CX258" i="5"/>
  <c r="CV258" i="5"/>
  <c r="CU258" i="5"/>
  <c r="CT258" i="5"/>
  <c r="CS258" i="5"/>
  <c r="CR258" i="5"/>
  <c r="CQ258" i="5"/>
  <c r="CP258" i="5"/>
  <c r="CN258" i="5"/>
  <c r="CM258" i="5"/>
  <c r="CL258" i="5"/>
  <c r="CK258" i="5"/>
  <c r="CJ258" i="5"/>
  <c r="CI258" i="5"/>
  <c r="CG258" i="5"/>
  <c r="CF258" i="5"/>
  <c r="CE258" i="5"/>
  <c r="CD258" i="5"/>
  <c r="CC258" i="5"/>
  <c r="CB258" i="5"/>
  <c r="CA258" i="5"/>
  <c r="BY258" i="5"/>
  <c r="BX258" i="5"/>
  <c r="BW258" i="5"/>
  <c r="BV258" i="5"/>
  <c r="BU258" i="5"/>
  <c r="BT258" i="5"/>
  <c r="BS258" i="5"/>
  <c r="BQ258" i="5"/>
  <c r="BP258" i="5"/>
  <c r="BO258" i="5"/>
  <c r="BN258" i="5"/>
  <c r="BM258" i="5"/>
  <c r="BL258" i="5"/>
  <c r="BK258" i="5"/>
  <c r="BI258" i="5"/>
  <c r="BH258" i="5"/>
  <c r="BG258" i="5"/>
  <c r="BF258" i="5"/>
  <c r="BE258" i="5"/>
  <c r="BD258" i="5"/>
  <c r="BC258" i="5"/>
  <c r="BA258" i="5"/>
  <c r="AZ258" i="5"/>
  <c r="AY258" i="5"/>
  <c r="AX258" i="5"/>
  <c r="AW258" i="5"/>
  <c r="AV258" i="5"/>
  <c r="AU258" i="5"/>
  <c r="AS258" i="5"/>
  <c r="AR258" i="5"/>
  <c r="AQ258" i="5"/>
  <c r="AP258" i="5"/>
  <c r="AO258" i="5"/>
  <c r="AN258" i="5"/>
  <c r="AM258" i="5"/>
  <c r="AK258" i="5"/>
  <c r="AJ258" i="5"/>
  <c r="AI258" i="5"/>
  <c r="AH258" i="5"/>
  <c r="AG258" i="5"/>
  <c r="AF258" i="5"/>
  <c r="AE258" i="5"/>
  <c r="AC258" i="5"/>
  <c r="AB258" i="5"/>
  <c r="AA258" i="5"/>
  <c r="Z258" i="5"/>
  <c r="Y258" i="5"/>
  <c r="X258" i="5"/>
  <c r="W258" i="5"/>
  <c r="U258" i="5"/>
  <c r="T258" i="5"/>
  <c r="S258" i="5"/>
  <c r="R258" i="5"/>
  <c r="Q258" i="5"/>
  <c r="P258" i="5"/>
  <c r="O258" i="5"/>
  <c r="M258" i="5"/>
  <c r="L258" i="5"/>
  <c r="K258" i="5"/>
  <c r="J258" i="5"/>
  <c r="I258" i="5"/>
  <c r="H258" i="5"/>
  <c r="F258" i="5"/>
  <c r="E258" i="5"/>
  <c r="D258" i="5"/>
  <c r="C258" i="5"/>
  <c r="B258" i="5"/>
  <c r="A258" i="5"/>
  <c r="DZ257" i="5"/>
  <c r="DY257" i="5"/>
  <c r="DX257" i="5"/>
  <c r="DW257" i="5"/>
  <c r="DV257" i="5"/>
  <c r="DU257" i="5"/>
  <c r="DS257" i="5"/>
  <c r="EB257" i="5" s="1"/>
  <c r="DR257" i="5"/>
  <c r="DQ257" i="5"/>
  <c r="DP257" i="5"/>
  <c r="EA257" i="5" s="1"/>
  <c r="DO257" i="5"/>
  <c r="DN257" i="5"/>
  <c r="DM257" i="5"/>
  <c r="DK257" i="5"/>
  <c r="DJ257" i="5"/>
  <c r="DI257" i="5"/>
  <c r="DH257" i="5"/>
  <c r="DG257" i="5"/>
  <c r="DF257" i="5"/>
  <c r="DD257" i="5"/>
  <c r="DC257" i="5"/>
  <c r="DB257" i="5"/>
  <c r="DA257" i="5"/>
  <c r="CZ257" i="5"/>
  <c r="CY257" i="5"/>
  <c r="CX257" i="5"/>
  <c r="CV257" i="5"/>
  <c r="CU257" i="5"/>
  <c r="CT257" i="5"/>
  <c r="CS257" i="5"/>
  <c r="CR257" i="5"/>
  <c r="CQ257" i="5"/>
  <c r="CP257" i="5"/>
  <c r="CN257" i="5"/>
  <c r="CM257" i="5"/>
  <c r="CL257" i="5"/>
  <c r="CK257" i="5"/>
  <c r="CJ257" i="5"/>
  <c r="CI257" i="5"/>
  <c r="CG257" i="5"/>
  <c r="CF257" i="5"/>
  <c r="CE257" i="5"/>
  <c r="CD257" i="5"/>
  <c r="CC257" i="5"/>
  <c r="CB257" i="5"/>
  <c r="CA257" i="5"/>
  <c r="BY257" i="5"/>
  <c r="BX257" i="5"/>
  <c r="BW257" i="5"/>
  <c r="BV257" i="5"/>
  <c r="BU257" i="5"/>
  <c r="BT257" i="5"/>
  <c r="BS257" i="5"/>
  <c r="BQ257" i="5"/>
  <c r="BP257" i="5"/>
  <c r="BO257" i="5"/>
  <c r="BN257" i="5"/>
  <c r="BM257" i="5"/>
  <c r="BL257" i="5"/>
  <c r="BK257" i="5"/>
  <c r="BI257" i="5"/>
  <c r="BH257" i="5"/>
  <c r="BG257" i="5"/>
  <c r="BF257" i="5"/>
  <c r="BE257" i="5"/>
  <c r="BD257" i="5"/>
  <c r="BC257" i="5"/>
  <c r="BA257" i="5"/>
  <c r="AZ257" i="5"/>
  <c r="AY257" i="5"/>
  <c r="AX257" i="5"/>
  <c r="AW257" i="5"/>
  <c r="AV257" i="5"/>
  <c r="AU257" i="5"/>
  <c r="AS257" i="5"/>
  <c r="AR257" i="5"/>
  <c r="AQ257" i="5"/>
  <c r="AP257" i="5"/>
  <c r="AO257" i="5"/>
  <c r="AN257" i="5"/>
  <c r="AM257" i="5"/>
  <c r="AK257" i="5"/>
  <c r="AJ257" i="5"/>
  <c r="AI257" i="5"/>
  <c r="AH257" i="5"/>
  <c r="AG257" i="5"/>
  <c r="AF257" i="5"/>
  <c r="AE257" i="5"/>
  <c r="AC257" i="5"/>
  <c r="AB257" i="5"/>
  <c r="AA257" i="5"/>
  <c r="Z257" i="5"/>
  <c r="Y257" i="5"/>
  <c r="X257" i="5"/>
  <c r="W257" i="5"/>
  <c r="U257" i="5"/>
  <c r="T257" i="5"/>
  <c r="S257" i="5"/>
  <c r="R257" i="5"/>
  <c r="Q257" i="5"/>
  <c r="P257" i="5"/>
  <c r="O257" i="5"/>
  <c r="M257" i="5"/>
  <c r="L257" i="5"/>
  <c r="K257" i="5"/>
  <c r="J257" i="5"/>
  <c r="I257" i="5"/>
  <c r="H257" i="5"/>
  <c r="F257" i="5"/>
  <c r="E257" i="5"/>
  <c r="D257" i="5"/>
  <c r="C257" i="5"/>
  <c r="B257" i="5"/>
  <c r="A257" i="5"/>
  <c r="DZ256" i="5"/>
  <c r="DY256" i="5"/>
  <c r="DX256" i="5"/>
  <c r="DW256" i="5"/>
  <c r="DV256" i="5"/>
  <c r="DU256" i="5"/>
  <c r="DS256" i="5"/>
  <c r="EB256" i="5" s="1"/>
  <c r="DR256" i="5"/>
  <c r="DQ256" i="5"/>
  <c r="DP256" i="5"/>
  <c r="EA256" i="5" s="1"/>
  <c r="DO256" i="5"/>
  <c r="DN256" i="5"/>
  <c r="DM256" i="5"/>
  <c r="DK256" i="5"/>
  <c r="DJ256" i="5"/>
  <c r="DI256" i="5"/>
  <c r="DH256" i="5"/>
  <c r="DG256" i="5"/>
  <c r="DF256" i="5"/>
  <c r="DD256" i="5"/>
  <c r="DC256" i="5"/>
  <c r="DB256" i="5"/>
  <c r="DA256" i="5"/>
  <c r="CZ256" i="5"/>
  <c r="CY256" i="5"/>
  <c r="CX256" i="5"/>
  <c r="CV256" i="5"/>
  <c r="CU256" i="5"/>
  <c r="CT256" i="5"/>
  <c r="CS256" i="5"/>
  <c r="CR256" i="5"/>
  <c r="CQ256" i="5"/>
  <c r="CP256" i="5"/>
  <c r="CN256" i="5"/>
  <c r="CM256" i="5"/>
  <c r="CL256" i="5"/>
  <c r="CK256" i="5"/>
  <c r="CJ256" i="5"/>
  <c r="CI256" i="5"/>
  <c r="CG256" i="5"/>
  <c r="CF256" i="5"/>
  <c r="CE256" i="5"/>
  <c r="CD256" i="5"/>
  <c r="CC256" i="5"/>
  <c r="CB256" i="5"/>
  <c r="CA256" i="5"/>
  <c r="BY256" i="5"/>
  <c r="BX256" i="5"/>
  <c r="BW256" i="5"/>
  <c r="BV256" i="5"/>
  <c r="BU256" i="5"/>
  <c r="BT256" i="5"/>
  <c r="BS256" i="5"/>
  <c r="BQ256" i="5"/>
  <c r="BP256" i="5"/>
  <c r="BO256" i="5"/>
  <c r="BN256" i="5"/>
  <c r="BM256" i="5"/>
  <c r="BL256" i="5"/>
  <c r="BK256" i="5"/>
  <c r="BI256" i="5"/>
  <c r="BH256" i="5"/>
  <c r="BG256" i="5"/>
  <c r="BF256" i="5"/>
  <c r="BE256" i="5"/>
  <c r="BD256" i="5"/>
  <c r="BC256" i="5"/>
  <c r="BA256" i="5"/>
  <c r="AZ256" i="5"/>
  <c r="AY256" i="5"/>
  <c r="AX256" i="5"/>
  <c r="AW256" i="5"/>
  <c r="AV256" i="5"/>
  <c r="AU256" i="5"/>
  <c r="AS256" i="5"/>
  <c r="AR256" i="5"/>
  <c r="AQ256" i="5"/>
  <c r="AP256" i="5"/>
  <c r="AO256" i="5"/>
  <c r="AN256" i="5"/>
  <c r="AM256" i="5"/>
  <c r="AK256" i="5"/>
  <c r="AJ256" i="5"/>
  <c r="AI256" i="5"/>
  <c r="AH256" i="5"/>
  <c r="AG256" i="5"/>
  <c r="AF256" i="5"/>
  <c r="AE256" i="5"/>
  <c r="AC256" i="5"/>
  <c r="AB256" i="5"/>
  <c r="AA256" i="5"/>
  <c r="Z256" i="5"/>
  <c r="Y256" i="5"/>
  <c r="X256" i="5"/>
  <c r="W256" i="5"/>
  <c r="U256" i="5"/>
  <c r="T256" i="5"/>
  <c r="S256" i="5"/>
  <c r="R256" i="5"/>
  <c r="Q256" i="5"/>
  <c r="P256" i="5"/>
  <c r="O256" i="5"/>
  <c r="M256" i="5"/>
  <c r="L256" i="5"/>
  <c r="K256" i="5"/>
  <c r="J256" i="5"/>
  <c r="I256" i="5"/>
  <c r="H256" i="5"/>
  <c r="F256" i="5"/>
  <c r="E256" i="5"/>
  <c r="D256" i="5"/>
  <c r="C256" i="5"/>
  <c r="B256" i="5"/>
  <c r="A256" i="5"/>
  <c r="DZ255" i="5"/>
  <c r="DY255" i="5"/>
  <c r="DX255" i="5"/>
  <c r="DW255" i="5"/>
  <c r="DV255" i="5"/>
  <c r="DU255" i="5"/>
  <c r="DS255" i="5"/>
  <c r="EB255" i="5" s="1"/>
  <c r="DR255" i="5"/>
  <c r="DQ255" i="5"/>
  <c r="DP255" i="5"/>
  <c r="EA255" i="5" s="1"/>
  <c r="DO255" i="5"/>
  <c r="DN255" i="5"/>
  <c r="DM255" i="5"/>
  <c r="DK255" i="5"/>
  <c r="DJ255" i="5"/>
  <c r="DI255" i="5"/>
  <c r="DH255" i="5"/>
  <c r="DG255" i="5"/>
  <c r="DF255" i="5"/>
  <c r="DD255" i="5"/>
  <c r="DC255" i="5"/>
  <c r="DB255" i="5"/>
  <c r="DA255" i="5"/>
  <c r="CZ255" i="5"/>
  <c r="CY255" i="5"/>
  <c r="CX255" i="5"/>
  <c r="CV255" i="5"/>
  <c r="CU255" i="5"/>
  <c r="CT255" i="5"/>
  <c r="CS255" i="5"/>
  <c r="CR255" i="5"/>
  <c r="CQ255" i="5"/>
  <c r="CP255" i="5"/>
  <c r="CN255" i="5"/>
  <c r="CM255" i="5"/>
  <c r="CL255" i="5"/>
  <c r="CK255" i="5"/>
  <c r="CJ255" i="5"/>
  <c r="CI255" i="5"/>
  <c r="CG255" i="5"/>
  <c r="CF255" i="5"/>
  <c r="CE255" i="5"/>
  <c r="CD255" i="5"/>
  <c r="CC255" i="5"/>
  <c r="CB255" i="5"/>
  <c r="CA255" i="5"/>
  <c r="BY255" i="5"/>
  <c r="BX255" i="5"/>
  <c r="BW255" i="5"/>
  <c r="BV255" i="5"/>
  <c r="BU255" i="5"/>
  <c r="BT255" i="5"/>
  <c r="BS255" i="5"/>
  <c r="BQ255" i="5"/>
  <c r="BP255" i="5"/>
  <c r="BO255" i="5"/>
  <c r="BN255" i="5"/>
  <c r="BM255" i="5"/>
  <c r="BL255" i="5"/>
  <c r="BK255" i="5"/>
  <c r="BI255" i="5"/>
  <c r="BH255" i="5"/>
  <c r="BG255" i="5"/>
  <c r="BF255" i="5"/>
  <c r="BE255" i="5"/>
  <c r="BD255" i="5"/>
  <c r="BC255" i="5"/>
  <c r="BA255" i="5"/>
  <c r="AZ255" i="5"/>
  <c r="AY255" i="5"/>
  <c r="AX255" i="5"/>
  <c r="AW255" i="5"/>
  <c r="AV255" i="5"/>
  <c r="AU255" i="5"/>
  <c r="AS255" i="5"/>
  <c r="AR255" i="5"/>
  <c r="AQ255" i="5"/>
  <c r="AP255" i="5"/>
  <c r="AO255" i="5"/>
  <c r="AN255" i="5"/>
  <c r="AM255" i="5"/>
  <c r="AK255" i="5"/>
  <c r="AJ255" i="5"/>
  <c r="AI255" i="5"/>
  <c r="AH255" i="5"/>
  <c r="AG255" i="5"/>
  <c r="AF255" i="5"/>
  <c r="AE255" i="5"/>
  <c r="AC255" i="5"/>
  <c r="AB255" i="5"/>
  <c r="AA255" i="5"/>
  <c r="Z255" i="5"/>
  <c r="Y255" i="5"/>
  <c r="X255" i="5"/>
  <c r="W255" i="5"/>
  <c r="U255" i="5"/>
  <c r="T255" i="5"/>
  <c r="S255" i="5"/>
  <c r="R255" i="5"/>
  <c r="Q255" i="5"/>
  <c r="P255" i="5"/>
  <c r="O255" i="5"/>
  <c r="M255" i="5"/>
  <c r="L255" i="5"/>
  <c r="K255" i="5"/>
  <c r="J255" i="5"/>
  <c r="I255" i="5"/>
  <c r="H255" i="5"/>
  <c r="F255" i="5"/>
  <c r="E255" i="5"/>
  <c r="D255" i="5"/>
  <c r="C255" i="5"/>
  <c r="B255" i="5"/>
  <c r="A255" i="5"/>
  <c r="DZ254" i="5"/>
  <c r="DY254" i="5"/>
  <c r="DX254" i="5"/>
  <c r="DW254" i="5"/>
  <c r="DV254" i="5"/>
  <c r="DU254" i="5"/>
  <c r="DS254" i="5"/>
  <c r="EB254" i="5" s="1"/>
  <c r="DR254" i="5"/>
  <c r="DQ254" i="5"/>
  <c r="DP254" i="5"/>
  <c r="EA254" i="5" s="1"/>
  <c r="DO254" i="5"/>
  <c r="DN254" i="5"/>
  <c r="DM254" i="5"/>
  <c r="DK254" i="5"/>
  <c r="DJ254" i="5"/>
  <c r="DI254" i="5"/>
  <c r="DH254" i="5"/>
  <c r="DG254" i="5"/>
  <c r="DF254" i="5"/>
  <c r="DD254" i="5"/>
  <c r="DC254" i="5"/>
  <c r="DB254" i="5"/>
  <c r="DA254" i="5"/>
  <c r="CZ254" i="5"/>
  <c r="CY254" i="5"/>
  <c r="CX254" i="5"/>
  <c r="CV254" i="5"/>
  <c r="CU254" i="5"/>
  <c r="CT254" i="5"/>
  <c r="CS254" i="5"/>
  <c r="CR254" i="5"/>
  <c r="CQ254" i="5"/>
  <c r="CP254" i="5"/>
  <c r="CN254" i="5"/>
  <c r="CM254" i="5"/>
  <c r="CL254" i="5"/>
  <c r="CK254" i="5"/>
  <c r="CJ254" i="5"/>
  <c r="CI254" i="5"/>
  <c r="CG254" i="5"/>
  <c r="CF254" i="5"/>
  <c r="CE254" i="5"/>
  <c r="CD254" i="5"/>
  <c r="CC254" i="5"/>
  <c r="CB254" i="5"/>
  <c r="CA254" i="5"/>
  <c r="BY254" i="5"/>
  <c r="BX254" i="5"/>
  <c r="BW254" i="5"/>
  <c r="BV254" i="5"/>
  <c r="BU254" i="5"/>
  <c r="BT254" i="5"/>
  <c r="BS254" i="5"/>
  <c r="BQ254" i="5"/>
  <c r="BP254" i="5"/>
  <c r="BO254" i="5"/>
  <c r="BN254" i="5"/>
  <c r="BM254" i="5"/>
  <c r="BL254" i="5"/>
  <c r="BK254" i="5"/>
  <c r="BI254" i="5"/>
  <c r="BH254" i="5"/>
  <c r="BG254" i="5"/>
  <c r="BF254" i="5"/>
  <c r="BE254" i="5"/>
  <c r="BD254" i="5"/>
  <c r="BC254" i="5"/>
  <c r="BA254" i="5"/>
  <c r="AZ254" i="5"/>
  <c r="AY254" i="5"/>
  <c r="AX254" i="5"/>
  <c r="AW254" i="5"/>
  <c r="AV254" i="5"/>
  <c r="AU254" i="5"/>
  <c r="AS254" i="5"/>
  <c r="AR254" i="5"/>
  <c r="AQ254" i="5"/>
  <c r="AP254" i="5"/>
  <c r="AO254" i="5"/>
  <c r="AN254" i="5"/>
  <c r="AM254" i="5"/>
  <c r="AK254" i="5"/>
  <c r="AJ254" i="5"/>
  <c r="AI254" i="5"/>
  <c r="AH254" i="5"/>
  <c r="AG254" i="5"/>
  <c r="AF254" i="5"/>
  <c r="AE254" i="5"/>
  <c r="AC254" i="5"/>
  <c r="AB254" i="5"/>
  <c r="AA254" i="5"/>
  <c r="Z254" i="5"/>
  <c r="Y254" i="5"/>
  <c r="X254" i="5"/>
  <c r="W254" i="5"/>
  <c r="U254" i="5"/>
  <c r="T254" i="5"/>
  <c r="S254" i="5"/>
  <c r="R254" i="5"/>
  <c r="Q254" i="5"/>
  <c r="P254" i="5"/>
  <c r="O254" i="5"/>
  <c r="M254" i="5"/>
  <c r="L254" i="5"/>
  <c r="K254" i="5"/>
  <c r="J254" i="5"/>
  <c r="I254" i="5"/>
  <c r="H254" i="5"/>
  <c r="F254" i="5"/>
  <c r="E254" i="5"/>
  <c r="D254" i="5"/>
  <c r="C254" i="5"/>
  <c r="B254" i="5"/>
  <c r="A254" i="5"/>
  <c r="DZ253" i="5"/>
  <c r="DY253" i="5"/>
  <c r="DX253" i="5"/>
  <c r="DW253" i="5"/>
  <c r="DV253" i="5"/>
  <c r="DU253" i="5"/>
  <c r="DS253" i="5"/>
  <c r="EB253" i="5" s="1"/>
  <c r="DR253" i="5"/>
  <c r="DQ253" i="5"/>
  <c r="DP253" i="5"/>
  <c r="EA253" i="5" s="1"/>
  <c r="DO253" i="5"/>
  <c r="DN253" i="5"/>
  <c r="DM253" i="5"/>
  <c r="DK253" i="5"/>
  <c r="DJ253" i="5"/>
  <c r="DI253" i="5"/>
  <c r="DH253" i="5"/>
  <c r="DG253" i="5"/>
  <c r="DF253" i="5"/>
  <c r="DD253" i="5"/>
  <c r="DC253" i="5"/>
  <c r="DB253" i="5"/>
  <c r="DA253" i="5"/>
  <c r="CZ253" i="5"/>
  <c r="CY253" i="5"/>
  <c r="CX253" i="5"/>
  <c r="CV253" i="5"/>
  <c r="CU253" i="5"/>
  <c r="CT253" i="5"/>
  <c r="CS253" i="5"/>
  <c r="CR253" i="5"/>
  <c r="CQ253" i="5"/>
  <c r="CP253" i="5"/>
  <c r="CN253" i="5"/>
  <c r="CM253" i="5"/>
  <c r="CL253" i="5"/>
  <c r="CK253" i="5"/>
  <c r="CJ253" i="5"/>
  <c r="CI253" i="5"/>
  <c r="CG253" i="5"/>
  <c r="CF253" i="5"/>
  <c r="CE253" i="5"/>
  <c r="CD253" i="5"/>
  <c r="CC253" i="5"/>
  <c r="CB253" i="5"/>
  <c r="CA253" i="5"/>
  <c r="BY253" i="5"/>
  <c r="BX253" i="5"/>
  <c r="BW253" i="5"/>
  <c r="BV253" i="5"/>
  <c r="BU253" i="5"/>
  <c r="BT253" i="5"/>
  <c r="BS253" i="5"/>
  <c r="BQ253" i="5"/>
  <c r="BP253" i="5"/>
  <c r="BO253" i="5"/>
  <c r="BN253" i="5"/>
  <c r="BM253" i="5"/>
  <c r="BL253" i="5"/>
  <c r="BK253" i="5"/>
  <c r="BI253" i="5"/>
  <c r="BH253" i="5"/>
  <c r="BG253" i="5"/>
  <c r="BF253" i="5"/>
  <c r="BE253" i="5"/>
  <c r="BD253" i="5"/>
  <c r="BC253" i="5"/>
  <c r="BA253" i="5"/>
  <c r="AZ253" i="5"/>
  <c r="AY253" i="5"/>
  <c r="AX253" i="5"/>
  <c r="AW253" i="5"/>
  <c r="AV253" i="5"/>
  <c r="AU253" i="5"/>
  <c r="AS253" i="5"/>
  <c r="AR253" i="5"/>
  <c r="AQ253" i="5"/>
  <c r="AP253" i="5"/>
  <c r="AO253" i="5"/>
  <c r="AN253" i="5"/>
  <c r="AM253" i="5"/>
  <c r="AK253" i="5"/>
  <c r="AJ253" i="5"/>
  <c r="AI253" i="5"/>
  <c r="AH253" i="5"/>
  <c r="AG253" i="5"/>
  <c r="AF253" i="5"/>
  <c r="AE253" i="5"/>
  <c r="AC253" i="5"/>
  <c r="AB253" i="5"/>
  <c r="AA253" i="5"/>
  <c r="Z253" i="5"/>
  <c r="Y253" i="5"/>
  <c r="X253" i="5"/>
  <c r="W253" i="5"/>
  <c r="U253" i="5"/>
  <c r="T253" i="5"/>
  <c r="S253" i="5"/>
  <c r="R253" i="5"/>
  <c r="Q253" i="5"/>
  <c r="P253" i="5"/>
  <c r="O253" i="5"/>
  <c r="M253" i="5"/>
  <c r="L253" i="5"/>
  <c r="K253" i="5"/>
  <c r="J253" i="5"/>
  <c r="I253" i="5"/>
  <c r="H253" i="5"/>
  <c r="F253" i="5"/>
  <c r="E253" i="5"/>
  <c r="D253" i="5"/>
  <c r="C253" i="5"/>
  <c r="B253" i="5"/>
  <c r="A253" i="5"/>
  <c r="DZ252" i="5"/>
  <c r="DY252" i="5"/>
  <c r="DX252" i="5"/>
  <c r="DW252" i="5"/>
  <c r="DV252" i="5"/>
  <c r="DU252" i="5"/>
  <c r="DS252" i="5"/>
  <c r="EB252" i="5" s="1"/>
  <c r="DR252" i="5"/>
  <c r="DQ252" i="5"/>
  <c r="DP252" i="5"/>
  <c r="EA252" i="5" s="1"/>
  <c r="DO252" i="5"/>
  <c r="DN252" i="5"/>
  <c r="DM252" i="5"/>
  <c r="DK252" i="5"/>
  <c r="DJ252" i="5"/>
  <c r="DI252" i="5"/>
  <c r="DH252" i="5"/>
  <c r="DG252" i="5"/>
  <c r="DF252" i="5"/>
  <c r="DD252" i="5"/>
  <c r="DC252" i="5"/>
  <c r="DB252" i="5"/>
  <c r="DA252" i="5"/>
  <c r="CZ252" i="5"/>
  <c r="CY252" i="5"/>
  <c r="CX252" i="5"/>
  <c r="CV252" i="5"/>
  <c r="CU252" i="5"/>
  <c r="CT252" i="5"/>
  <c r="CS252" i="5"/>
  <c r="CR252" i="5"/>
  <c r="CQ252" i="5"/>
  <c r="CP252" i="5"/>
  <c r="CN252" i="5"/>
  <c r="CM252" i="5"/>
  <c r="CL252" i="5"/>
  <c r="CK252" i="5"/>
  <c r="CJ252" i="5"/>
  <c r="CI252" i="5"/>
  <c r="CG252" i="5"/>
  <c r="CF252" i="5"/>
  <c r="CE252" i="5"/>
  <c r="CD252" i="5"/>
  <c r="CC252" i="5"/>
  <c r="CB252" i="5"/>
  <c r="CA252" i="5"/>
  <c r="BY252" i="5"/>
  <c r="BX252" i="5"/>
  <c r="BW252" i="5"/>
  <c r="BV252" i="5"/>
  <c r="BU252" i="5"/>
  <c r="BT252" i="5"/>
  <c r="BS252" i="5"/>
  <c r="BQ252" i="5"/>
  <c r="BP252" i="5"/>
  <c r="BO252" i="5"/>
  <c r="BN252" i="5"/>
  <c r="BM252" i="5"/>
  <c r="BL252" i="5"/>
  <c r="BK252" i="5"/>
  <c r="BI252" i="5"/>
  <c r="BH252" i="5"/>
  <c r="BG252" i="5"/>
  <c r="BF252" i="5"/>
  <c r="BE252" i="5"/>
  <c r="BD252" i="5"/>
  <c r="BC252" i="5"/>
  <c r="BA252" i="5"/>
  <c r="AZ252" i="5"/>
  <c r="AY252" i="5"/>
  <c r="AX252" i="5"/>
  <c r="AW252" i="5"/>
  <c r="AV252" i="5"/>
  <c r="AU252" i="5"/>
  <c r="AS252" i="5"/>
  <c r="AR252" i="5"/>
  <c r="AQ252" i="5"/>
  <c r="AP252" i="5"/>
  <c r="AO252" i="5"/>
  <c r="AN252" i="5"/>
  <c r="AM252" i="5"/>
  <c r="AK252" i="5"/>
  <c r="AJ252" i="5"/>
  <c r="AI252" i="5"/>
  <c r="AH252" i="5"/>
  <c r="AG252" i="5"/>
  <c r="AF252" i="5"/>
  <c r="AE252" i="5"/>
  <c r="AC252" i="5"/>
  <c r="AB252" i="5"/>
  <c r="AA252" i="5"/>
  <c r="Z252" i="5"/>
  <c r="Y252" i="5"/>
  <c r="X252" i="5"/>
  <c r="W252" i="5"/>
  <c r="U252" i="5"/>
  <c r="T252" i="5"/>
  <c r="S252" i="5"/>
  <c r="R252" i="5"/>
  <c r="Q252" i="5"/>
  <c r="P252" i="5"/>
  <c r="O252" i="5"/>
  <c r="M252" i="5"/>
  <c r="L252" i="5"/>
  <c r="K252" i="5"/>
  <c r="J252" i="5"/>
  <c r="I252" i="5"/>
  <c r="H252" i="5"/>
  <c r="F252" i="5"/>
  <c r="E252" i="5"/>
  <c r="D252" i="5"/>
  <c r="C252" i="5"/>
  <c r="B252" i="5"/>
  <c r="A252" i="5"/>
  <c r="DZ251" i="5"/>
  <c r="DY251" i="5"/>
  <c r="DX251" i="5"/>
  <c r="DW251" i="5"/>
  <c r="DV251" i="5"/>
  <c r="DU251" i="5"/>
  <c r="DS251" i="5"/>
  <c r="EB251" i="5" s="1"/>
  <c r="DR251" i="5"/>
  <c r="DQ251" i="5"/>
  <c r="DP251" i="5"/>
  <c r="EA251" i="5" s="1"/>
  <c r="DO251" i="5"/>
  <c r="DN251" i="5"/>
  <c r="DM251" i="5"/>
  <c r="DK251" i="5"/>
  <c r="DJ251" i="5"/>
  <c r="DI251" i="5"/>
  <c r="DH251" i="5"/>
  <c r="DG251" i="5"/>
  <c r="DF251" i="5"/>
  <c r="DD251" i="5"/>
  <c r="DC251" i="5"/>
  <c r="DB251" i="5"/>
  <c r="DA251" i="5"/>
  <c r="CZ251" i="5"/>
  <c r="CY251" i="5"/>
  <c r="CX251" i="5"/>
  <c r="CV251" i="5"/>
  <c r="CU251" i="5"/>
  <c r="CT251" i="5"/>
  <c r="CS251" i="5"/>
  <c r="CR251" i="5"/>
  <c r="CQ251" i="5"/>
  <c r="CP251" i="5"/>
  <c r="CN251" i="5"/>
  <c r="CM251" i="5"/>
  <c r="CL251" i="5"/>
  <c r="CK251" i="5"/>
  <c r="CJ251" i="5"/>
  <c r="CI251" i="5"/>
  <c r="CG251" i="5"/>
  <c r="CF251" i="5"/>
  <c r="CE251" i="5"/>
  <c r="CD251" i="5"/>
  <c r="CC251" i="5"/>
  <c r="CB251" i="5"/>
  <c r="CA251" i="5"/>
  <c r="BY251" i="5"/>
  <c r="BX251" i="5"/>
  <c r="BW251" i="5"/>
  <c r="BV251" i="5"/>
  <c r="BU251" i="5"/>
  <c r="BT251" i="5"/>
  <c r="BS251" i="5"/>
  <c r="BQ251" i="5"/>
  <c r="BP251" i="5"/>
  <c r="BO251" i="5"/>
  <c r="BN251" i="5"/>
  <c r="BM251" i="5"/>
  <c r="BL251" i="5"/>
  <c r="BK251" i="5"/>
  <c r="BI251" i="5"/>
  <c r="BH251" i="5"/>
  <c r="BG251" i="5"/>
  <c r="BF251" i="5"/>
  <c r="BE251" i="5"/>
  <c r="BD251" i="5"/>
  <c r="BC251" i="5"/>
  <c r="BA251" i="5"/>
  <c r="AZ251" i="5"/>
  <c r="AY251" i="5"/>
  <c r="AX251" i="5"/>
  <c r="AW251" i="5"/>
  <c r="AV251" i="5"/>
  <c r="AU251" i="5"/>
  <c r="AS251" i="5"/>
  <c r="AR251" i="5"/>
  <c r="AQ251" i="5"/>
  <c r="AP251" i="5"/>
  <c r="AO251" i="5"/>
  <c r="AN251" i="5"/>
  <c r="AM251" i="5"/>
  <c r="AK251" i="5"/>
  <c r="AJ251" i="5"/>
  <c r="AI251" i="5"/>
  <c r="AH251" i="5"/>
  <c r="AG251" i="5"/>
  <c r="AF251" i="5"/>
  <c r="AE251" i="5"/>
  <c r="AC251" i="5"/>
  <c r="AB251" i="5"/>
  <c r="AA251" i="5"/>
  <c r="Z251" i="5"/>
  <c r="Y251" i="5"/>
  <c r="X251" i="5"/>
  <c r="W251" i="5"/>
  <c r="U251" i="5"/>
  <c r="T251" i="5"/>
  <c r="S251" i="5"/>
  <c r="R251" i="5"/>
  <c r="Q251" i="5"/>
  <c r="P251" i="5"/>
  <c r="O251" i="5"/>
  <c r="M251" i="5"/>
  <c r="L251" i="5"/>
  <c r="K251" i="5"/>
  <c r="J251" i="5"/>
  <c r="I251" i="5"/>
  <c r="H251" i="5"/>
  <c r="F251" i="5"/>
  <c r="E251" i="5"/>
  <c r="D251" i="5"/>
  <c r="C251" i="5"/>
  <c r="B251" i="5"/>
  <c r="A251" i="5"/>
  <c r="DZ250" i="5"/>
  <c r="DY250" i="5"/>
  <c r="DX250" i="5"/>
  <c r="DW250" i="5"/>
  <c r="DV250" i="5"/>
  <c r="DU250" i="5"/>
  <c r="DS250" i="5"/>
  <c r="EB250" i="5" s="1"/>
  <c r="DR250" i="5"/>
  <c r="DQ250" i="5"/>
  <c r="DP250" i="5"/>
  <c r="EA250" i="5" s="1"/>
  <c r="DO250" i="5"/>
  <c r="DN250" i="5"/>
  <c r="DM250" i="5"/>
  <c r="DK250" i="5"/>
  <c r="DJ250" i="5"/>
  <c r="DI250" i="5"/>
  <c r="DH250" i="5"/>
  <c r="DG250" i="5"/>
  <c r="DF250" i="5"/>
  <c r="DD250" i="5"/>
  <c r="DC250" i="5"/>
  <c r="DB250" i="5"/>
  <c r="DA250" i="5"/>
  <c r="CZ250" i="5"/>
  <c r="CY250" i="5"/>
  <c r="CX250" i="5"/>
  <c r="CV250" i="5"/>
  <c r="CU250" i="5"/>
  <c r="CT250" i="5"/>
  <c r="CS250" i="5"/>
  <c r="CR250" i="5"/>
  <c r="CQ250" i="5"/>
  <c r="CP250" i="5"/>
  <c r="CN250" i="5"/>
  <c r="CM250" i="5"/>
  <c r="CL250" i="5"/>
  <c r="CK250" i="5"/>
  <c r="CJ250" i="5"/>
  <c r="CI250" i="5"/>
  <c r="CG250" i="5"/>
  <c r="CF250" i="5"/>
  <c r="CE250" i="5"/>
  <c r="CD250" i="5"/>
  <c r="CC250" i="5"/>
  <c r="CB250" i="5"/>
  <c r="CA250" i="5"/>
  <c r="BY250" i="5"/>
  <c r="BX250" i="5"/>
  <c r="BW250" i="5"/>
  <c r="BV250" i="5"/>
  <c r="BU250" i="5"/>
  <c r="BT250" i="5"/>
  <c r="BS250" i="5"/>
  <c r="BQ250" i="5"/>
  <c r="BP250" i="5"/>
  <c r="BO250" i="5"/>
  <c r="BN250" i="5"/>
  <c r="BM250" i="5"/>
  <c r="BL250" i="5"/>
  <c r="BK250" i="5"/>
  <c r="BI250" i="5"/>
  <c r="BH250" i="5"/>
  <c r="BG250" i="5"/>
  <c r="BF250" i="5"/>
  <c r="BE250" i="5"/>
  <c r="BD250" i="5"/>
  <c r="BC250" i="5"/>
  <c r="BA250" i="5"/>
  <c r="AZ250" i="5"/>
  <c r="AY250" i="5"/>
  <c r="AX250" i="5"/>
  <c r="AW250" i="5"/>
  <c r="AV250" i="5"/>
  <c r="AU250" i="5"/>
  <c r="AS250" i="5"/>
  <c r="AR250" i="5"/>
  <c r="AQ250" i="5"/>
  <c r="AP250" i="5"/>
  <c r="AO250" i="5"/>
  <c r="AN250" i="5"/>
  <c r="AM250" i="5"/>
  <c r="AK250" i="5"/>
  <c r="AJ250" i="5"/>
  <c r="AI250" i="5"/>
  <c r="AH250" i="5"/>
  <c r="AG250" i="5"/>
  <c r="AF250" i="5"/>
  <c r="AE250" i="5"/>
  <c r="AC250" i="5"/>
  <c r="AB250" i="5"/>
  <c r="AA250" i="5"/>
  <c r="Z250" i="5"/>
  <c r="Y250" i="5"/>
  <c r="X250" i="5"/>
  <c r="W250" i="5"/>
  <c r="U250" i="5"/>
  <c r="T250" i="5"/>
  <c r="S250" i="5"/>
  <c r="R250" i="5"/>
  <c r="Q250" i="5"/>
  <c r="P250" i="5"/>
  <c r="O250" i="5"/>
  <c r="M250" i="5"/>
  <c r="L250" i="5"/>
  <c r="K250" i="5"/>
  <c r="J250" i="5"/>
  <c r="I250" i="5"/>
  <c r="H250" i="5"/>
  <c r="F250" i="5"/>
  <c r="E250" i="5"/>
  <c r="D250" i="5"/>
  <c r="C250" i="5"/>
  <c r="B250" i="5"/>
  <c r="A250" i="5"/>
  <c r="DZ249" i="5"/>
  <c r="DY249" i="5"/>
  <c r="DX249" i="5"/>
  <c r="DW249" i="5"/>
  <c r="DV249" i="5"/>
  <c r="DU249" i="5"/>
  <c r="DS249" i="5"/>
  <c r="EB249" i="5" s="1"/>
  <c r="DR249" i="5"/>
  <c r="DQ249" i="5"/>
  <c r="DP249" i="5"/>
  <c r="EA249" i="5" s="1"/>
  <c r="DO249" i="5"/>
  <c r="DN249" i="5"/>
  <c r="DM249" i="5"/>
  <c r="DK249" i="5"/>
  <c r="DJ249" i="5"/>
  <c r="DI249" i="5"/>
  <c r="DH249" i="5"/>
  <c r="DG249" i="5"/>
  <c r="DF249" i="5"/>
  <c r="DD249" i="5"/>
  <c r="DC249" i="5"/>
  <c r="DB249" i="5"/>
  <c r="DA249" i="5"/>
  <c r="CZ249" i="5"/>
  <c r="CY249" i="5"/>
  <c r="CX249" i="5"/>
  <c r="CV249" i="5"/>
  <c r="CU249" i="5"/>
  <c r="CT249" i="5"/>
  <c r="CS249" i="5"/>
  <c r="CR249" i="5"/>
  <c r="CQ249" i="5"/>
  <c r="CP249" i="5"/>
  <c r="CN249" i="5"/>
  <c r="CM249" i="5"/>
  <c r="CL249" i="5"/>
  <c r="CK249" i="5"/>
  <c r="CJ249" i="5"/>
  <c r="CI249" i="5"/>
  <c r="CG249" i="5"/>
  <c r="CF249" i="5"/>
  <c r="CE249" i="5"/>
  <c r="CD249" i="5"/>
  <c r="CC249" i="5"/>
  <c r="CB249" i="5"/>
  <c r="CA249" i="5"/>
  <c r="BY249" i="5"/>
  <c r="BX249" i="5"/>
  <c r="BW249" i="5"/>
  <c r="BV249" i="5"/>
  <c r="BU249" i="5"/>
  <c r="BT249" i="5"/>
  <c r="BS249" i="5"/>
  <c r="BQ249" i="5"/>
  <c r="BP249" i="5"/>
  <c r="BO249" i="5"/>
  <c r="BN249" i="5"/>
  <c r="BM249" i="5"/>
  <c r="BL249" i="5"/>
  <c r="BK249" i="5"/>
  <c r="BI249" i="5"/>
  <c r="BH249" i="5"/>
  <c r="BG249" i="5"/>
  <c r="BF249" i="5"/>
  <c r="BE249" i="5"/>
  <c r="BD249" i="5"/>
  <c r="BC249" i="5"/>
  <c r="BA249" i="5"/>
  <c r="AZ249" i="5"/>
  <c r="AY249" i="5"/>
  <c r="AX249" i="5"/>
  <c r="AW249" i="5"/>
  <c r="AV249" i="5"/>
  <c r="AU249" i="5"/>
  <c r="AS249" i="5"/>
  <c r="AR249" i="5"/>
  <c r="AQ249" i="5"/>
  <c r="AP249" i="5"/>
  <c r="AO249" i="5"/>
  <c r="AN249" i="5"/>
  <c r="AM249" i="5"/>
  <c r="AK249" i="5"/>
  <c r="AJ249" i="5"/>
  <c r="AI249" i="5"/>
  <c r="AH249" i="5"/>
  <c r="AG249" i="5"/>
  <c r="AF249" i="5"/>
  <c r="AE249" i="5"/>
  <c r="AC249" i="5"/>
  <c r="AB249" i="5"/>
  <c r="AA249" i="5"/>
  <c r="Z249" i="5"/>
  <c r="Y249" i="5"/>
  <c r="X249" i="5"/>
  <c r="W249" i="5"/>
  <c r="U249" i="5"/>
  <c r="T249" i="5"/>
  <c r="S249" i="5"/>
  <c r="R249" i="5"/>
  <c r="Q249" i="5"/>
  <c r="P249" i="5"/>
  <c r="O249" i="5"/>
  <c r="M249" i="5"/>
  <c r="L249" i="5"/>
  <c r="K249" i="5"/>
  <c r="J249" i="5"/>
  <c r="I249" i="5"/>
  <c r="H249" i="5"/>
  <c r="F249" i="5"/>
  <c r="E249" i="5"/>
  <c r="D249" i="5"/>
  <c r="C249" i="5"/>
  <c r="B249" i="5"/>
  <c r="A249" i="5"/>
  <c r="DZ248" i="5"/>
  <c r="DY248" i="5"/>
  <c r="DX248" i="5"/>
  <c r="DW248" i="5"/>
  <c r="DV248" i="5"/>
  <c r="DU248" i="5"/>
  <c r="DS248" i="5"/>
  <c r="EB248" i="5" s="1"/>
  <c r="DR248" i="5"/>
  <c r="DQ248" i="5"/>
  <c r="DP248" i="5"/>
  <c r="EA248" i="5" s="1"/>
  <c r="DO248" i="5"/>
  <c r="DN248" i="5"/>
  <c r="DM248" i="5"/>
  <c r="DK248" i="5"/>
  <c r="DJ248" i="5"/>
  <c r="DI248" i="5"/>
  <c r="DH248" i="5"/>
  <c r="DG248" i="5"/>
  <c r="DF248" i="5"/>
  <c r="DD248" i="5"/>
  <c r="DC248" i="5"/>
  <c r="DB248" i="5"/>
  <c r="DA248" i="5"/>
  <c r="CZ248" i="5"/>
  <c r="CY248" i="5"/>
  <c r="CX248" i="5"/>
  <c r="CV248" i="5"/>
  <c r="CU248" i="5"/>
  <c r="CT248" i="5"/>
  <c r="CS248" i="5"/>
  <c r="CR248" i="5"/>
  <c r="CQ248" i="5"/>
  <c r="CP248" i="5"/>
  <c r="CN248" i="5"/>
  <c r="CM248" i="5"/>
  <c r="CL248" i="5"/>
  <c r="CK248" i="5"/>
  <c r="CJ248" i="5"/>
  <c r="CI248" i="5"/>
  <c r="CG248" i="5"/>
  <c r="CF248" i="5"/>
  <c r="CE248" i="5"/>
  <c r="CD248" i="5"/>
  <c r="CC248" i="5"/>
  <c r="CB248" i="5"/>
  <c r="CA248" i="5"/>
  <c r="BY248" i="5"/>
  <c r="BX248" i="5"/>
  <c r="BW248" i="5"/>
  <c r="BV248" i="5"/>
  <c r="BU248" i="5"/>
  <c r="BT248" i="5"/>
  <c r="BS248" i="5"/>
  <c r="BQ248" i="5"/>
  <c r="BP248" i="5"/>
  <c r="BO248" i="5"/>
  <c r="BN248" i="5"/>
  <c r="BM248" i="5"/>
  <c r="BL248" i="5"/>
  <c r="BK248" i="5"/>
  <c r="BI248" i="5"/>
  <c r="BH248" i="5"/>
  <c r="BG248" i="5"/>
  <c r="BF248" i="5"/>
  <c r="BE248" i="5"/>
  <c r="BD248" i="5"/>
  <c r="BC248" i="5"/>
  <c r="BA248" i="5"/>
  <c r="AZ248" i="5"/>
  <c r="AY248" i="5"/>
  <c r="AX248" i="5"/>
  <c r="AW248" i="5"/>
  <c r="AV248" i="5"/>
  <c r="AU248" i="5"/>
  <c r="AS248" i="5"/>
  <c r="AR248" i="5"/>
  <c r="AQ248" i="5"/>
  <c r="AP248" i="5"/>
  <c r="AO248" i="5"/>
  <c r="AN248" i="5"/>
  <c r="AM248" i="5"/>
  <c r="AK248" i="5"/>
  <c r="AJ248" i="5"/>
  <c r="AI248" i="5"/>
  <c r="AH248" i="5"/>
  <c r="AG248" i="5"/>
  <c r="AF248" i="5"/>
  <c r="AE248" i="5"/>
  <c r="AC248" i="5"/>
  <c r="AB248" i="5"/>
  <c r="AA248" i="5"/>
  <c r="Z248" i="5"/>
  <c r="Y248" i="5"/>
  <c r="X248" i="5"/>
  <c r="W248" i="5"/>
  <c r="U248" i="5"/>
  <c r="T248" i="5"/>
  <c r="S248" i="5"/>
  <c r="R248" i="5"/>
  <c r="Q248" i="5"/>
  <c r="P248" i="5"/>
  <c r="O248" i="5"/>
  <c r="M248" i="5"/>
  <c r="L248" i="5"/>
  <c r="K248" i="5"/>
  <c r="J248" i="5"/>
  <c r="I248" i="5"/>
  <c r="H248" i="5"/>
  <c r="F248" i="5"/>
  <c r="E248" i="5"/>
  <c r="D248" i="5"/>
  <c r="C248" i="5"/>
  <c r="B248" i="5"/>
  <c r="A248" i="5"/>
  <c r="DZ247" i="5"/>
  <c r="DY247" i="5"/>
  <c r="DX247" i="5"/>
  <c r="DW247" i="5"/>
  <c r="DV247" i="5"/>
  <c r="DU247" i="5"/>
  <c r="DS247" i="5"/>
  <c r="EB247" i="5" s="1"/>
  <c r="DR247" i="5"/>
  <c r="DQ247" i="5"/>
  <c r="DP247" i="5"/>
  <c r="EA247" i="5" s="1"/>
  <c r="DO247" i="5"/>
  <c r="DN247" i="5"/>
  <c r="DM247" i="5"/>
  <c r="DK247" i="5"/>
  <c r="DJ247" i="5"/>
  <c r="DI247" i="5"/>
  <c r="DH247" i="5"/>
  <c r="DG247" i="5"/>
  <c r="DF247" i="5"/>
  <c r="DD247" i="5"/>
  <c r="DC247" i="5"/>
  <c r="DB247" i="5"/>
  <c r="DA247" i="5"/>
  <c r="CZ247" i="5"/>
  <c r="CY247" i="5"/>
  <c r="CX247" i="5"/>
  <c r="CV247" i="5"/>
  <c r="CU247" i="5"/>
  <c r="CT247" i="5"/>
  <c r="CS247" i="5"/>
  <c r="CR247" i="5"/>
  <c r="CQ247" i="5"/>
  <c r="CP247" i="5"/>
  <c r="CN247" i="5"/>
  <c r="CM247" i="5"/>
  <c r="CL247" i="5"/>
  <c r="CK247" i="5"/>
  <c r="CJ247" i="5"/>
  <c r="CI247" i="5"/>
  <c r="CG247" i="5"/>
  <c r="CF247" i="5"/>
  <c r="CE247" i="5"/>
  <c r="CD247" i="5"/>
  <c r="CC247" i="5"/>
  <c r="CB247" i="5"/>
  <c r="CA247" i="5"/>
  <c r="BY247" i="5"/>
  <c r="BX247" i="5"/>
  <c r="BW247" i="5"/>
  <c r="BV247" i="5"/>
  <c r="BU247" i="5"/>
  <c r="BT247" i="5"/>
  <c r="BS247" i="5"/>
  <c r="BQ247" i="5"/>
  <c r="BP247" i="5"/>
  <c r="BO247" i="5"/>
  <c r="BN247" i="5"/>
  <c r="BM247" i="5"/>
  <c r="BL247" i="5"/>
  <c r="BK247" i="5"/>
  <c r="BI247" i="5"/>
  <c r="BH247" i="5"/>
  <c r="BG247" i="5"/>
  <c r="BF247" i="5"/>
  <c r="BE247" i="5"/>
  <c r="BD247" i="5"/>
  <c r="BC247" i="5"/>
  <c r="BA247" i="5"/>
  <c r="AZ247" i="5"/>
  <c r="AY247" i="5"/>
  <c r="AX247" i="5"/>
  <c r="AW247" i="5"/>
  <c r="AV247" i="5"/>
  <c r="AU247" i="5"/>
  <c r="AS247" i="5"/>
  <c r="AR247" i="5"/>
  <c r="AQ247" i="5"/>
  <c r="AP247" i="5"/>
  <c r="AO247" i="5"/>
  <c r="AN247" i="5"/>
  <c r="AM247" i="5"/>
  <c r="AK247" i="5"/>
  <c r="AJ247" i="5"/>
  <c r="AI247" i="5"/>
  <c r="AH247" i="5"/>
  <c r="AG247" i="5"/>
  <c r="AF247" i="5"/>
  <c r="AE247" i="5"/>
  <c r="AC247" i="5"/>
  <c r="AB247" i="5"/>
  <c r="AA247" i="5"/>
  <c r="Z247" i="5"/>
  <c r="Y247" i="5"/>
  <c r="X247" i="5"/>
  <c r="W247" i="5"/>
  <c r="U247" i="5"/>
  <c r="T247" i="5"/>
  <c r="S247" i="5"/>
  <c r="R247" i="5"/>
  <c r="Q247" i="5"/>
  <c r="P247" i="5"/>
  <c r="O247" i="5"/>
  <c r="M247" i="5"/>
  <c r="L247" i="5"/>
  <c r="K247" i="5"/>
  <c r="J247" i="5"/>
  <c r="I247" i="5"/>
  <c r="H247" i="5"/>
  <c r="F247" i="5"/>
  <c r="E247" i="5"/>
  <c r="D247" i="5"/>
  <c r="C247" i="5"/>
  <c r="B247" i="5"/>
  <c r="A247" i="5"/>
  <c r="DZ246" i="5"/>
  <c r="DY246" i="5"/>
  <c r="DX246" i="5"/>
  <c r="DW246" i="5"/>
  <c r="DV246" i="5"/>
  <c r="DU246" i="5"/>
  <c r="DS246" i="5"/>
  <c r="EB246" i="5" s="1"/>
  <c r="DR246" i="5"/>
  <c r="DQ246" i="5"/>
  <c r="DP246" i="5"/>
  <c r="EA246" i="5" s="1"/>
  <c r="DO246" i="5"/>
  <c r="DN246" i="5"/>
  <c r="DM246" i="5"/>
  <c r="DK246" i="5"/>
  <c r="DJ246" i="5"/>
  <c r="DI246" i="5"/>
  <c r="DH246" i="5"/>
  <c r="DG246" i="5"/>
  <c r="DF246" i="5"/>
  <c r="DD246" i="5"/>
  <c r="DC246" i="5"/>
  <c r="DB246" i="5"/>
  <c r="DA246" i="5"/>
  <c r="CZ246" i="5"/>
  <c r="CY246" i="5"/>
  <c r="CX246" i="5"/>
  <c r="CV246" i="5"/>
  <c r="CU246" i="5"/>
  <c r="CT246" i="5"/>
  <c r="CS246" i="5"/>
  <c r="CR246" i="5"/>
  <c r="CQ246" i="5"/>
  <c r="CP246" i="5"/>
  <c r="CN246" i="5"/>
  <c r="CM246" i="5"/>
  <c r="CL246" i="5"/>
  <c r="CK246" i="5"/>
  <c r="CJ246" i="5"/>
  <c r="CI246" i="5"/>
  <c r="CG246" i="5"/>
  <c r="CF246" i="5"/>
  <c r="CE246" i="5"/>
  <c r="CD246" i="5"/>
  <c r="CC246" i="5"/>
  <c r="CB246" i="5"/>
  <c r="CA246" i="5"/>
  <c r="BY246" i="5"/>
  <c r="BX246" i="5"/>
  <c r="BW246" i="5"/>
  <c r="BV246" i="5"/>
  <c r="BU246" i="5"/>
  <c r="BT246" i="5"/>
  <c r="BS246" i="5"/>
  <c r="BQ246" i="5"/>
  <c r="BP246" i="5"/>
  <c r="BO246" i="5"/>
  <c r="BN246" i="5"/>
  <c r="BM246" i="5"/>
  <c r="BL246" i="5"/>
  <c r="BK246" i="5"/>
  <c r="BI246" i="5"/>
  <c r="BH246" i="5"/>
  <c r="BG246" i="5"/>
  <c r="BF246" i="5"/>
  <c r="BE246" i="5"/>
  <c r="BD246" i="5"/>
  <c r="BC246" i="5"/>
  <c r="BA246" i="5"/>
  <c r="AZ246" i="5"/>
  <c r="AY246" i="5"/>
  <c r="AX246" i="5"/>
  <c r="AW246" i="5"/>
  <c r="AV246" i="5"/>
  <c r="AU246" i="5"/>
  <c r="AS246" i="5"/>
  <c r="AR246" i="5"/>
  <c r="AQ246" i="5"/>
  <c r="AP246" i="5"/>
  <c r="AO246" i="5"/>
  <c r="AN246" i="5"/>
  <c r="AM246" i="5"/>
  <c r="AK246" i="5"/>
  <c r="AJ246" i="5"/>
  <c r="AI246" i="5"/>
  <c r="AH246" i="5"/>
  <c r="AG246" i="5"/>
  <c r="AF246" i="5"/>
  <c r="AE246" i="5"/>
  <c r="AC246" i="5"/>
  <c r="AB246" i="5"/>
  <c r="AA246" i="5"/>
  <c r="Z246" i="5"/>
  <c r="Y246" i="5"/>
  <c r="X246" i="5"/>
  <c r="W246" i="5"/>
  <c r="U246" i="5"/>
  <c r="T246" i="5"/>
  <c r="S246" i="5"/>
  <c r="R246" i="5"/>
  <c r="Q246" i="5"/>
  <c r="P246" i="5"/>
  <c r="O246" i="5"/>
  <c r="M246" i="5"/>
  <c r="L246" i="5"/>
  <c r="K246" i="5"/>
  <c r="J246" i="5"/>
  <c r="I246" i="5"/>
  <c r="H246" i="5"/>
  <c r="F246" i="5"/>
  <c r="E246" i="5"/>
  <c r="D246" i="5"/>
  <c r="C246" i="5"/>
  <c r="B246" i="5"/>
  <c r="A246" i="5"/>
  <c r="DZ245" i="5"/>
  <c r="DY245" i="5"/>
  <c r="DX245" i="5"/>
  <c r="DW245" i="5"/>
  <c r="DV245" i="5"/>
  <c r="DU245" i="5"/>
  <c r="DS245" i="5"/>
  <c r="EB245" i="5" s="1"/>
  <c r="DR245" i="5"/>
  <c r="DQ245" i="5"/>
  <c r="DP245" i="5"/>
  <c r="EA245" i="5" s="1"/>
  <c r="DO245" i="5"/>
  <c r="DN245" i="5"/>
  <c r="DM245" i="5"/>
  <c r="DK245" i="5"/>
  <c r="DJ245" i="5"/>
  <c r="DI245" i="5"/>
  <c r="DH245" i="5"/>
  <c r="DG245" i="5"/>
  <c r="DF245" i="5"/>
  <c r="DD245" i="5"/>
  <c r="DC245" i="5"/>
  <c r="DB245" i="5"/>
  <c r="DA245" i="5"/>
  <c r="CZ245" i="5"/>
  <c r="CY245" i="5"/>
  <c r="CX245" i="5"/>
  <c r="CV245" i="5"/>
  <c r="CU245" i="5"/>
  <c r="CT245" i="5"/>
  <c r="CS245" i="5"/>
  <c r="CR245" i="5"/>
  <c r="CQ245" i="5"/>
  <c r="CP245" i="5"/>
  <c r="CN245" i="5"/>
  <c r="CM245" i="5"/>
  <c r="CL245" i="5"/>
  <c r="CK245" i="5"/>
  <c r="CJ245" i="5"/>
  <c r="CI245" i="5"/>
  <c r="CG245" i="5"/>
  <c r="CF245" i="5"/>
  <c r="CE245" i="5"/>
  <c r="CD245" i="5"/>
  <c r="CC245" i="5"/>
  <c r="CB245" i="5"/>
  <c r="CA245" i="5"/>
  <c r="BY245" i="5"/>
  <c r="BX245" i="5"/>
  <c r="BW245" i="5"/>
  <c r="BV245" i="5"/>
  <c r="BU245" i="5"/>
  <c r="BT245" i="5"/>
  <c r="BS245" i="5"/>
  <c r="BQ245" i="5"/>
  <c r="BP245" i="5"/>
  <c r="BO245" i="5"/>
  <c r="BN245" i="5"/>
  <c r="BM245" i="5"/>
  <c r="BL245" i="5"/>
  <c r="BK245" i="5"/>
  <c r="BI245" i="5"/>
  <c r="BH245" i="5"/>
  <c r="BG245" i="5"/>
  <c r="BF245" i="5"/>
  <c r="BE245" i="5"/>
  <c r="BD245" i="5"/>
  <c r="BC245" i="5"/>
  <c r="BA245" i="5"/>
  <c r="AZ245" i="5"/>
  <c r="AY245" i="5"/>
  <c r="AX245" i="5"/>
  <c r="AW245" i="5"/>
  <c r="AV245" i="5"/>
  <c r="AU245" i="5"/>
  <c r="AS245" i="5"/>
  <c r="AR245" i="5"/>
  <c r="AQ245" i="5"/>
  <c r="AP245" i="5"/>
  <c r="AO245" i="5"/>
  <c r="AN245" i="5"/>
  <c r="AM245" i="5"/>
  <c r="AK245" i="5"/>
  <c r="AJ245" i="5"/>
  <c r="AI245" i="5"/>
  <c r="AH245" i="5"/>
  <c r="AG245" i="5"/>
  <c r="AF245" i="5"/>
  <c r="AE245" i="5"/>
  <c r="AC245" i="5"/>
  <c r="AB245" i="5"/>
  <c r="AA245" i="5"/>
  <c r="Z245" i="5"/>
  <c r="Y245" i="5"/>
  <c r="X245" i="5"/>
  <c r="W245" i="5"/>
  <c r="U245" i="5"/>
  <c r="T245" i="5"/>
  <c r="S245" i="5"/>
  <c r="R245" i="5"/>
  <c r="Q245" i="5"/>
  <c r="P245" i="5"/>
  <c r="O245" i="5"/>
  <c r="M245" i="5"/>
  <c r="L245" i="5"/>
  <c r="K245" i="5"/>
  <c r="J245" i="5"/>
  <c r="I245" i="5"/>
  <c r="H245" i="5"/>
  <c r="F245" i="5"/>
  <c r="E245" i="5"/>
  <c r="D245" i="5"/>
  <c r="C245" i="5"/>
  <c r="B245" i="5"/>
  <c r="A245" i="5"/>
  <c r="DZ244" i="5"/>
  <c r="DY244" i="5"/>
  <c r="DX244" i="5"/>
  <c r="DW244" i="5"/>
  <c r="DV244" i="5"/>
  <c r="DU244" i="5"/>
  <c r="DS244" i="5"/>
  <c r="EB244" i="5" s="1"/>
  <c r="DR244" i="5"/>
  <c r="DQ244" i="5"/>
  <c r="DP244" i="5"/>
  <c r="EA244" i="5" s="1"/>
  <c r="DO244" i="5"/>
  <c r="DN244" i="5"/>
  <c r="DM244" i="5"/>
  <c r="DK244" i="5"/>
  <c r="DJ244" i="5"/>
  <c r="DI244" i="5"/>
  <c r="DH244" i="5"/>
  <c r="DG244" i="5"/>
  <c r="DF244" i="5"/>
  <c r="DD244" i="5"/>
  <c r="DC244" i="5"/>
  <c r="DB244" i="5"/>
  <c r="DA244" i="5"/>
  <c r="CZ244" i="5"/>
  <c r="CY244" i="5"/>
  <c r="CX244" i="5"/>
  <c r="CV244" i="5"/>
  <c r="CU244" i="5"/>
  <c r="CT244" i="5"/>
  <c r="CS244" i="5"/>
  <c r="CR244" i="5"/>
  <c r="CQ244" i="5"/>
  <c r="CP244" i="5"/>
  <c r="CN244" i="5"/>
  <c r="CM244" i="5"/>
  <c r="CL244" i="5"/>
  <c r="CK244" i="5"/>
  <c r="CJ244" i="5"/>
  <c r="CI244" i="5"/>
  <c r="CG244" i="5"/>
  <c r="CF244" i="5"/>
  <c r="CE244" i="5"/>
  <c r="CD244" i="5"/>
  <c r="CC244" i="5"/>
  <c r="CB244" i="5"/>
  <c r="CA244" i="5"/>
  <c r="BY244" i="5"/>
  <c r="BX244" i="5"/>
  <c r="BW244" i="5"/>
  <c r="BV244" i="5"/>
  <c r="BU244" i="5"/>
  <c r="BT244" i="5"/>
  <c r="BS244" i="5"/>
  <c r="BQ244" i="5"/>
  <c r="BP244" i="5"/>
  <c r="BO244" i="5"/>
  <c r="BN244" i="5"/>
  <c r="BM244" i="5"/>
  <c r="BL244" i="5"/>
  <c r="BK244" i="5"/>
  <c r="BI244" i="5"/>
  <c r="BH244" i="5"/>
  <c r="BG244" i="5"/>
  <c r="BF244" i="5"/>
  <c r="BE244" i="5"/>
  <c r="BD244" i="5"/>
  <c r="BC244" i="5"/>
  <c r="BA244" i="5"/>
  <c r="AZ244" i="5"/>
  <c r="AY244" i="5"/>
  <c r="AX244" i="5"/>
  <c r="AW244" i="5"/>
  <c r="AV244" i="5"/>
  <c r="AU244" i="5"/>
  <c r="AS244" i="5"/>
  <c r="AR244" i="5"/>
  <c r="AQ244" i="5"/>
  <c r="AP244" i="5"/>
  <c r="AO244" i="5"/>
  <c r="AN244" i="5"/>
  <c r="AM244" i="5"/>
  <c r="AK244" i="5"/>
  <c r="AJ244" i="5"/>
  <c r="AI244" i="5"/>
  <c r="AH244" i="5"/>
  <c r="AG244" i="5"/>
  <c r="AF244" i="5"/>
  <c r="AE244" i="5"/>
  <c r="AC244" i="5"/>
  <c r="AB244" i="5"/>
  <c r="AA244" i="5"/>
  <c r="Z244" i="5"/>
  <c r="Y244" i="5"/>
  <c r="X244" i="5"/>
  <c r="W244" i="5"/>
  <c r="U244" i="5"/>
  <c r="T244" i="5"/>
  <c r="S244" i="5"/>
  <c r="R244" i="5"/>
  <c r="Q244" i="5"/>
  <c r="P244" i="5"/>
  <c r="O244" i="5"/>
  <c r="M244" i="5"/>
  <c r="L244" i="5"/>
  <c r="K244" i="5"/>
  <c r="J244" i="5"/>
  <c r="I244" i="5"/>
  <c r="H244" i="5"/>
  <c r="F244" i="5"/>
  <c r="E244" i="5"/>
  <c r="D244" i="5"/>
  <c r="C244" i="5"/>
  <c r="B244" i="5"/>
  <c r="A244" i="5"/>
  <c r="DZ243" i="5"/>
  <c r="DY243" i="5"/>
  <c r="DX243" i="5"/>
  <c r="DW243" i="5"/>
  <c r="DV243" i="5"/>
  <c r="DU243" i="5"/>
  <c r="DS243" i="5"/>
  <c r="EB243" i="5" s="1"/>
  <c r="DR243" i="5"/>
  <c r="DQ243" i="5"/>
  <c r="DP243" i="5"/>
  <c r="EA243" i="5" s="1"/>
  <c r="DO243" i="5"/>
  <c r="DN243" i="5"/>
  <c r="DM243" i="5"/>
  <c r="DK243" i="5"/>
  <c r="DJ243" i="5"/>
  <c r="DI243" i="5"/>
  <c r="DH243" i="5"/>
  <c r="DG243" i="5"/>
  <c r="DF243" i="5"/>
  <c r="DD243" i="5"/>
  <c r="DC243" i="5"/>
  <c r="DB243" i="5"/>
  <c r="DA243" i="5"/>
  <c r="CZ243" i="5"/>
  <c r="CY243" i="5"/>
  <c r="CX243" i="5"/>
  <c r="CV243" i="5"/>
  <c r="CU243" i="5"/>
  <c r="CT243" i="5"/>
  <c r="CS243" i="5"/>
  <c r="CR243" i="5"/>
  <c r="CQ243" i="5"/>
  <c r="CP243" i="5"/>
  <c r="CN243" i="5"/>
  <c r="CM243" i="5"/>
  <c r="CL243" i="5"/>
  <c r="CK243" i="5"/>
  <c r="CJ243" i="5"/>
  <c r="CI243" i="5"/>
  <c r="CG243" i="5"/>
  <c r="CF243" i="5"/>
  <c r="CE243" i="5"/>
  <c r="CD243" i="5"/>
  <c r="CC243" i="5"/>
  <c r="CB243" i="5"/>
  <c r="CA243" i="5"/>
  <c r="BY243" i="5"/>
  <c r="BX243" i="5"/>
  <c r="BW243" i="5"/>
  <c r="BV243" i="5"/>
  <c r="BU243" i="5"/>
  <c r="BT243" i="5"/>
  <c r="BS243" i="5"/>
  <c r="BQ243" i="5"/>
  <c r="BP243" i="5"/>
  <c r="BO243" i="5"/>
  <c r="BN243" i="5"/>
  <c r="BM243" i="5"/>
  <c r="BL243" i="5"/>
  <c r="BK243" i="5"/>
  <c r="BI243" i="5"/>
  <c r="BH243" i="5"/>
  <c r="BG243" i="5"/>
  <c r="BF243" i="5"/>
  <c r="BE243" i="5"/>
  <c r="BD243" i="5"/>
  <c r="BC243" i="5"/>
  <c r="BA243" i="5"/>
  <c r="AZ243" i="5"/>
  <c r="AY243" i="5"/>
  <c r="AX243" i="5"/>
  <c r="AW243" i="5"/>
  <c r="AV243" i="5"/>
  <c r="AU243" i="5"/>
  <c r="AS243" i="5"/>
  <c r="AR243" i="5"/>
  <c r="AQ243" i="5"/>
  <c r="AP243" i="5"/>
  <c r="AO243" i="5"/>
  <c r="AN243" i="5"/>
  <c r="AM243" i="5"/>
  <c r="AK243" i="5"/>
  <c r="AJ243" i="5"/>
  <c r="AI243" i="5"/>
  <c r="AH243" i="5"/>
  <c r="AG243" i="5"/>
  <c r="AF243" i="5"/>
  <c r="AE243" i="5"/>
  <c r="AC243" i="5"/>
  <c r="AB243" i="5"/>
  <c r="AA243" i="5"/>
  <c r="Z243" i="5"/>
  <c r="Y243" i="5"/>
  <c r="X243" i="5"/>
  <c r="W243" i="5"/>
  <c r="U243" i="5"/>
  <c r="T243" i="5"/>
  <c r="S243" i="5"/>
  <c r="R243" i="5"/>
  <c r="Q243" i="5"/>
  <c r="P243" i="5"/>
  <c r="O243" i="5"/>
  <c r="M243" i="5"/>
  <c r="L243" i="5"/>
  <c r="K243" i="5"/>
  <c r="J243" i="5"/>
  <c r="I243" i="5"/>
  <c r="H243" i="5"/>
  <c r="F243" i="5"/>
  <c r="E243" i="5"/>
  <c r="D243" i="5"/>
  <c r="C243" i="5"/>
  <c r="B243" i="5"/>
  <c r="A243" i="5"/>
  <c r="DZ242" i="5"/>
  <c r="DY242" i="5"/>
  <c r="DX242" i="5"/>
  <c r="DW242" i="5"/>
  <c r="DV242" i="5"/>
  <c r="DU242" i="5"/>
  <c r="DS242" i="5"/>
  <c r="EB242" i="5" s="1"/>
  <c r="DR242" i="5"/>
  <c r="DQ242" i="5"/>
  <c r="DP242" i="5"/>
  <c r="EA242" i="5" s="1"/>
  <c r="DO242" i="5"/>
  <c r="DN242" i="5"/>
  <c r="DM242" i="5"/>
  <c r="DK242" i="5"/>
  <c r="DJ242" i="5"/>
  <c r="DI242" i="5"/>
  <c r="DH242" i="5"/>
  <c r="DG242" i="5"/>
  <c r="DF242" i="5"/>
  <c r="DD242" i="5"/>
  <c r="DC242" i="5"/>
  <c r="DB242" i="5"/>
  <c r="DA242" i="5"/>
  <c r="CZ242" i="5"/>
  <c r="CY242" i="5"/>
  <c r="CX242" i="5"/>
  <c r="CV242" i="5"/>
  <c r="CU242" i="5"/>
  <c r="CT242" i="5"/>
  <c r="CS242" i="5"/>
  <c r="CR242" i="5"/>
  <c r="CQ242" i="5"/>
  <c r="CP242" i="5"/>
  <c r="CN242" i="5"/>
  <c r="CM242" i="5"/>
  <c r="CL242" i="5"/>
  <c r="CK242" i="5"/>
  <c r="CJ242" i="5"/>
  <c r="CI242" i="5"/>
  <c r="CG242" i="5"/>
  <c r="CF242" i="5"/>
  <c r="CE242" i="5"/>
  <c r="CD242" i="5"/>
  <c r="CC242" i="5"/>
  <c r="CB242" i="5"/>
  <c r="CA242" i="5"/>
  <c r="BY242" i="5"/>
  <c r="BX242" i="5"/>
  <c r="BW242" i="5"/>
  <c r="BV242" i="5"/>
  <c r="BU242" i="5"/>
  <c r="BT242" i="5"/>
  <c r="BS242" i="5"/>
  <c r="BQ242" i="5"/>
  <c r="BP242" i="5"/>
  <c r="BO242" i="5"/>
  <c r="BN242" i="5"/>
  <c r="BM242" i="5"/>
  <c r="BL242" i="5"/>
  <c r="BK242" i="5"/>
  <c r="BI242" i="5"/>
  <c r="BH242" i="5"/>
  <c r="BG242" i="5"/>
  <c r="BF242" i="5"/>
  <c r="BE242" i="5"/>
  <c r="BD242" i="5"/>
  <c r="BC242" i="5"/>
  <c r="BA242" i="5"/>
  <c r="AZ242" i="5"/>
  <c r="AY242" i="5"/>
  <c r="AX242" i="5"/>
  <c r="AW242" i="5"/>
  <c r="AV242" i="5"/>
  <c r="AU242" i="5"/>
  <c r="AS242" i="5"/>
  <c r="AR242" i="5"/>
  <c r="AQ242" i="5"/>
  <c r="AP242" i="5"/>
  <c r="AO242" i="5"/>
  <c r="AN242" i="5"/>
  <c r="AM242" i="5"/>
  <c r="AK242" i="5"/>
  <c r="AJ242" i="5"/>
  <c r="AI242" i="5"/>
  <c r="AH242" i="5"/>
  <c r="AG242" i="5"/>
  <c r="AF242" i="5"/>
  <c r="AE242" i="5"/>
  <c r="AC242" i="5"/>
  <c r="AB242" i="5"/>
  <c r="AA242" i="5"/>
  <c r="Z242" i="5"/>
  <c r="Y242" i="5"/>
  <c r="X242" i="5"/>
  <c r="W242" i="5"/>
  <c r="U242" i="5"/>
  <c r="T242" i="5"/>
  <c r="S242" i="5"/>
  <c r="R242" i="5"/>
  <c r="Q242" i="5"/>
  <c r="P242" i="5"/>
  <c r="O242" i="5"/>
  <c r="M242" i="5"/>
  <c r="L242" i="5"/>
  <c r="K242" i="5"/>
  <c r="J242" i="5"/>
  <c r="I242" i="5"/>
  <c r="H242" i="5"/>
  <c r="F242" i="5"/>
  <c r="E242" i="5"/>
  <c r="D242" i="5"/>
  <c r="C242" i="5"/>
  <c r="B242" i="5"/>
  <c r="A242" i="5"/>
  <c r="DZ241" i="5"/>
  <c r="DY241" i="5"/>
  <c r="DX241" i="5"/>
  <c r="DW241" i="5"/>
  <c r="DV241" i="5"/>
  <c r="DU241" i="5"/>
  <c r="DS241" i="5"/>
  <c r="EB241" i="5" s="1"/>
  <c r="DR241" i="5"/>
  <c r="DQ241" i="5"/>
  <c r="DP241" i="5"/>
  <c r="EA241" i="5" s="1"/>
  <c r="DO241" i="5"/>
  <c r="DN241" i="5"/>
  <c r="DM241" i="5"/>
  <c r="DK241" i="5"/>
  <c r="DJ241" i="5"/>
  <c r="DI241" i="5"/>
  <c r="DH241" i="5"/>
  <c r="DG241" i="5"/>
  <c r="DF241" i="5"/>
  <c r="DD241" i="5"/>
  <c r="DC241" i="5"/>
  <c r="DB241" i="5"/>
  <c r="DA241" i="5"/>
  <c r="CZ241" i="5"/>
  <c r="CY241" i="5"/>
  <c r="CX241" i="5"/>
  <c r="CV241" i="5"/>
  <c r="CU241" i="5"/>
  <c r="CT241" i="5"/>
  <c r="CS241" i="5"/>
  <c r="CR241" i="5"/>
  <c r="CQ241" i="5"/>
  <c r="CP241" i="5"/>
  <c r="CN241" i="5"/>
  <c r="CM241" i="5"/>
  <c r="CL241" i="5"/>
  <c r="CK241" i="5"/>
  <c r="CJ241" i="5"/>
  <c r="CI241" i="5"/>
  <c r="CG241" i="5"/>
  <c r="CF241" i="5"/>
  <c r="CE241" i="5"/>
  <c r="CD241" i="5"/>
  <c r="CC241" i="5"/>
  <c r="CB241" i="5"/>
  <c r="CA241" i="5"/>
  <c r="BY241" i="5"/>
  <c r="BX241" i="5"/>
  <c r="BW241" i="5"/>
  <c r="BV241" i="5"/>
  <c r="BU241" i="5"/>
  <c r="BT241" i="5"/>
  <c r="BS241" i="5"/>
  <c r="BQ241" i="5"/>
  <c r="BP241" i="5"/>
  <c r="BO241" i="5"/>
  <c r="BN241" i="5"/>
  <c r="BM241" i="5"/>
  <c r="BL241" i="5"/>
  <c r="BK241" i="5"/>
  <c r="BI241" i="5"/>
  <c r="BH241" i="5"/>
  <c r="BG241" i="5"/>
  <c r="BF241" i="5"/>
  <c r="BE241" i="5"/>
  <c r="BD241" i="5"/>
  <c r="BC241" i="5"/>
  <c r="BA241" i="5"/>
  <c r="AZ241" i="5"/>
  <c r="AY241" i="5"/>
  <c r="AX241" i="5"/>
  <c r="AW241" i="5"/>
  <c r="AV241" i="5"/>
  <c r="AU241" i="5"/>
  <c r="AS241" i="5"/>
  <c r="AR241" i="5"/>
  <c r="AQ241" i="5"/>
  <c r="AP241" i="5"/>
  <c r="AO241" i="5"/>
  <c r="AN241" i="5"/>
  <c r="AM241" i="5"/>
  <c r="AK241" i="5"/>
  <c r="AJ241" i="5"/>
  <c r="AI241" i="5"/>
  <c r="AH241" i="5"/>
  <c r="AG241" i="5"/>
  <c r="AF241" i="5"/>
  <c r="AE241" i="5"/>
  <c r="AC241" i="5"/>
  <c r="AB241" i="5"/>
  <c r="AA241" i="5"/>
  <c r="Z241" i="5"/>
  <c r="Y241" i="5"/>
  <c r="X241" i="5"/>
  <c r="W241" i="5"/>
  <c r="U241" i="5"/>
  <c r="T241" i="5"/>
  <c r="S241" i="5"/>
  <c r="R241" i="5"/>
  <c r="Q241" i="5"/>
  <c r="P241" i="5"/>
  <c r="O241" i="5"/>
  <c r="M241" i="5"/>
  <c r="L241" i="5"/>
  <c r="K241" i="5"/>
  <c r="J241" i="5"/>
  <c r="I241" i="5"/>
  <c r="H241" i="5"/>
  <c r="F241" i="5"/>
  <c r="E241" i="5"/>
  <c r="D241" i="5"/>
  <c r="C241" i="5"/>
  <c r="B241" i="5"/>
  <c r="A241" i="5"/>
  <c r="DZ240" i="5"/>
  <c r="DY240" i="5"/>
  <c r="DX240" i="5"/>
  <c r="DW240" i="5"/>
  <c r="DV240" i="5"/>
  <c r="DU240" i="5"/>
  <c r="DS240" i="5"/>
  <c r="EB240" i="5" s="1"/>
  <c r="DR240" i="5"/>
  <c r="DQ240" i="5"/>
  <c r="DP240" i="5"/>
  <c r="EA240" i="5" s="1"/>
  <c r="DO240" i="5"/>
  <c r="DN240" i="5"/>
  <c r="DM240" i="5"/>
  <c r="DK240" i="5"/>
  <c r="DJ240" i="5"/>
  <c r="DI240" i="5"/>
  <c r="DH240" i="5"/>
  <c r="DG240" i="5"/>
  <c r="DF240" i="5"/>
  <c r="DD240" i="5"/>
  <c r="DC240" i="5"/>
  <c r="DB240" i="5"/>
  <c r="DA240" i="5"/>
  <c r="CZ240" i="5"/>
  <c r="CY240" i="5"/>
  <c r="CX240" i="5"/>
  <c r="CV240" i="5"/>
  <c r="CU240" i="5"/>
  <c r="CT240" i="5"/>
  <c r="CS240" i="5"/>
  <c r="CR240" i="5"/>
  <c r="CQ240" i="5"/>
  <c r="CP240" i="5"/>
  <c r="CN240" i="5"/>
  <c r="CM240" i="5"/>
  <c r="CL240" i="5"/>
  <c r="CK240" i="5"/>
  <c r="CJ240" i="5"/>
  <c r="CI240" i="5"/>
  <c r="CG240" i="5"/>
  <c r="CF240" i="5"/>
  <c r="CE240" i="5"/>
  <c r="CD240" i="5"/>
  <c r="CC240" i="5"/>
  <c r="CB240" i="5"/>
  <c r="CA240" i="5"/>
  <c r="BY240" i="5"/>
  <c r="BX240" i="5"/>
  <c r="BW240" i="5"/>
  <c r="BV240" i="5"/>
  <c r="BU240" i="5"/>
  <c r="BT240" i="5"/>
  <c r="BS240" i="5"/>
  <c r="BQ240" i="5"/>
  <c r="BP240" i="5"/>
  <c r="BO240" i="5"/>
  <c r="BN240" i="5"/>
  <c r="BM240" i="5"/>
  <c r="BL240" i="5"/>
  <c r="BK240" i="5"/>
  <c r="BI240" i="5"/>
  <c r="BH240" i="5"/>
  <c r="BG240" i="5"/>
  <c r="BF240" i="5"/>
  <c r="BE240" i="5"/>
  <c r="BD240" i="5"/>
  <c r="BC240" i="5"/>
  <c r="BA240" i="5"/>
  <c r="AZ240" i="5"/>
  <c r="AY240" i="5"/>
  <c r="AX240" i="5"/>
  <c r="AW240" i="5"/>
  <c r="AV240" i="5"/>
  <c r="AU240" i="5"/>
  <c r="AS240" i="5"/>
  <c r="AR240" i="5"/>
  <c r="AQ240" i="5"/>
  <c r="AP240" i="5"/>
  <c r="AO240" i="5"/>
  <c r="AN240" i="5"/>
  <c r="AM240" i="5"/>
  <c r="AK240" i="5"/>
  <c r="AJ240" i="5"/>
  <c r="AI240" i="5"/>
  <c r="AH240" i="5"/>
  <c r="AG240" i="5"/>
  <c r="AF240" i="5"/>
  <c r="AE240" i="5"/>
  <c r="AC240" i="5"/>
  <c r="AB240" i="5"/>
  <c r="AA240" i="5"/>
  <c r="Z240" i="5"/>
  <c r="Y240" i="5"/>
  <c r="X240" i="5"/>
  <c r="W240" i="5"/>
  <c r="U240" i="5"/>
  <c r="T240" i="5"/>
  <c r="S240" i="5"/>
  <c r="R240" i="5"/>
  <c r="Q240" i="5"/>
  <c r="P240" i="5"/>
  <c r="O240" i="5"/>
  <c r="M240" i="5"/>
  <c r="L240" i="5"/>
  <c r="K240" i="5"/>
  <c r="J240" i="5"/>
  <c r="I240" i="5"/>
  <c r="H240" i="5"/>
  <c r="F240" i="5"/>
  <c r="E240" i="5"/>
  <c r="D240" i="5"/>
  <c r="C240" i="5"/>
  <c r="B240" i="5"/>
  <c r="A240" i="5"/>
  <c r="DZ239" i="5"/>
  <c r="DY239" i="5"/>
  <c r="DX239" i="5"/>
  <c r="DW239" i="5"/>
  <c r="DV239" i="5"/>
  <c r="DU239" i="5"/>
  <c r="DS239" i="5"/>
  <c r="EB239" i="5" s="1"/>
  <c r="DR239" i="5"/>
  <c r="DQ239" i="5"/>
  <c r="DP239" i="5"/>
  <c r="EA239" i="5" s="1"/>
  <c r="DO239" i="5"/>
  <c r="DN239" i="5"/>
  <c r="DM239" i="5"/>
  <c r="DK239" i="5"/>
  <c r="DJ239" i="5"/>
  <c r="DI239" i="5"/>
  <c r="DH239" i="5"/>
  <c r="DG239" i="5"/>
  <c r="DF239" i="5"/>
  <c r="DD239" i="5"/>
  <c r="DC239" i="5"/>
  <c r="DB239" i="5"/>
  <c r="DA239" i="5"/>
  <c r="CZ239" i="5"/>
  <c r="CY239" i="5"/>
  <c r="CX239" i="5"/>
  <c r="CV239" i="5"/>
  <c r="CU239" i="5"/>
  <c r="CT239" i="5"/>
  <c r="CS239" i="5"/>
  <c r="CR239" i="5"/>
  <c r="CQ239" i="5"/>
  <c r="CP239" i="5"/>
  <c r="CN239" i="5"/>
  <c r="CM239" i="5"/>
  <c r="CL239" i="5"/>
  <c r="CK239" i="5"/>
  <c r="CJ239" i="5"/>
  <c r="CI239" i="5"/>
  <c r="CG239" i="5"/>
  <c r="CF239" i="5"/>
  <c r="CE239" i="5"/>
  <c r="CD239" i="5"/>
  <c r="CC239" i="5"/>
  <c r="CB239" i="5"/>
  <c r="CA239" i="5"/>
  <c r="BY239" i="5"/>
  <c r="BX239" i="5"/>
  <c r="BW239" i="5"/>
  <c r="BV239" i="5"/>
  <c r="BU239" i="5"/>
  <c r="BT239" i="5"/>
  <c r="BS239" i="5"/>
  <c r="BQ239" i="5"/>
  <c r="BP239" i="5"/>
  <c r="BO239" i="5"/>
  <c r="BN239" i="5"/>
  <c r="BM239" i="5"/>
  <c r="BL239" i="5"/>
  <c r="BK239" i="5"/>
  <c r="BI239" i="5"/>
  <c r="BH239" i="5"/>
  <c r="BG239" i="5"/>
  <c r="BF239" i="5"/>
  <c r="BE239" i="5"/>
  <c r="BD239" i="5"/>
  <c r="BC239" i="5"/>
  <c r="BA239" i="5"/>
  <c r="AZ239" i="5"/>
  <c r="AY239" i="5"/>
  <c r="AX239" i="5"/>
  <c r="AW239" i="5"/>
  <c r="AV239" i="5"/>
  <c r="AU239" i="5"/>
  <c r="AS239" i="5"/>
  <c r="AR239" i="5"/>
  <c r="AQ239" i="5"/>
  <c r="AP239" i="5"/>
  <c r="AO239" i="5"/>
  <c r="AN239" i="5"/>
  <c r="AM239" i="5"/>
  <c r="AK239" i="5"/>
  <c r="AJ239" i="5"/>
  <c r="AI239" i="5"/>
  <c r="AH239" i="5"/>
  <c r="AG239" i="5"/>
  <c r="AF239" i="5"/>
  <c r="AE239" i="5"/>
  <c r="AC239" i="5"/>
  <c r="AB239" i="5"/>
  <c r="AA239" i="5"/>
  <c r="Z239" i="5"/>
  <c r="Y239" i="5"/>
  <c r="X239" i="5"/>
  <c r="W239" i="5"/>
  <c r="U239" i="5"/>
  <c r="T239" i="5"/>
  <c r="S239" i="5"/>
  <c r="R239" i="5"/>
  <c r="Q239" i="5"/>
  <c r="P239" i="5"/>
  <c r="O239" i="5"/>
  <c r="M239" i="5"/>
  <c r="L239" i="5"/>
  <c r="K239" i="5"/>
  <c r="J239" i="5"/>
  <c r="I239" i="5"/>
  <c r="H239" i="5"/>
  <c r="F239" i="5"/>
  <c r="E239" i="5"/>
  <c r="D239" i="5"/>
  <c r="C239" i="5"/>
  <c r="B239" i="5"/>
  <c r="A239" i="5"/>
  <c r="DZ238" i="5"/>
  <c r="DY238" i="5"/>
  <c r="DX238" i="5"/>
  <c r="DW238" i="5"/>
  <c r="DV238" i="5"/>
  <c r="DU238" i="5"/>
  <c r="DS238" i="5"/>
  <c r="EB238" i="5" s="1"/>
  <c r="DR238" i="5"/>
  <c r="DQ238" i="5"/>
  <c r="DP238" i="5"/>
  <c r="EA238" i="5" s="1"/>
  <c r="DO238" i="5"/>
  <c r="DN238" i="5"/>
  <c r="DM238" i="5"/>
  <c r="DK238" i="5"/>
  <c r="DJ238" i="5"/>
  <c r="DI238" i="5"/>
  <c r="DH238" i="5"/>
  <c r="DG238" i="5"/>
  <c r="DF238" i="5"/>
  <c r="DD238" i="5"/>
  <c r="DC238" i="5"/>
  <c r="DB238" i="5"/>
  <c r="DA238" i="5"/>
  <c r="CZ238" i="5"/>
  <c r="CY238" i="5"/>
  <c r="CX238" i="5"/>
  <c r="CV238" i="5"/>
  <c r="CU238" i="5"/>
  <c r="CT238" i="5"/>
  <c r="CS238" i="5"/>
  <c r="CR238" i="5"/>
  <c r="CQ238" i="5"/>
  <c r="CP238" i="5"/>
  <c r="CN238" i="5"/>
  <c r="CM238" i="5"/>
  <c r="CL238" i="5"/>
  <c r="CK238" i="5"/>
  <c r="CJ238" i="5"/>
  <c r="CI238" i="5"/>
  <c r="CG238" i="5"/>
  <c r="CF238" i="5"/>
  <c r="CE238" i="5"/>
  <c r="CD238" i="5"/>
  <c r="CC238" i="5"/>
  <c r="CB238" i="5"/>
  <c r="CA238" i="5"/>
  <c r="BY238" i="5"/>
  <c r="BX238" i="5"/>
  <c r="BW238" i="5"/>
  <c r="BV238" i="5"/>
  <c r="BU238" i="5"/>
  <c r="BT238" i="5"/>
  <c r="BS238" i="5"/>
  <c r="BQ238" i="5"/>
  <c r="BP238" i="5"/>
  <c r="BO238" i="5"/>
  <c r="BN238" i="5"/>
  <c r="BM238" i="5"/>
  <c r="BL238" i="5"/>
  <c r="BK238" i="5"/>
  <c r="BI238" i="5"/>
  <c r="BH238" i="5"/>
  <c r="BG238" i="5"/>
  <c r="BF238" i="5"/>
  <c r="BE238" i="5"/>
  <c r="BD238" i="5"/>
  <c r="BC238" i="5"/>
  <c r="BA238" i="5"/>
  <c r="AZ238" i="5"/>
  <c r="AY238" i="5"/>
  <c r="AX238" i="5"/>
  <c r="AW238" i="5"/>
  <c r="AV238" i="5"/>
  <c r="AU238" i="5"/>
  <c r="AS238" i="5"/>
  <c r="AR238" i="5"/>
  <c r="AQ238" i="5"/>
  <c r="AP238" i="5"/>
  <c r="AO238" i="5"/>
  <c r="AN238" i="5"/>
  <c r="AM238" i="5"/>
  <c r="AK238" i="5"/>
  <c r="AJ238" i="5"/>
  <c r="AI238" i="5"/>
  <c r="AH238" i="5"/>
  <c r="AG238" i="5"/>
  <c r="AF238" i="5"/>
  <c r="AE238" i="5"/>
  <c r="AC238" i="5"/>
  <c r="AB238" i="5"/>
  <c r="AA238" i="5"/>
  <c r="Z238" i="5"/>
  <c r="Y238" i="5"/>
  <c r="X238" i="5"/>
  <c r="W238" i="5"/>
  <c r="U238" i="5"/>
  <c r="T238" i="5"/>
  <c r="S238" i="5"/>
  <c r="R238" i="5"/>
  <c r="Q238" i="5"/>
  <c r="P238" i="5"/>
  <c r="O238" i="5"/>
  <c r="M238" i="5"/>
  <c r="L238" i="5"/>
  <c r="K238" i="5"/>
  <c r="J238" i="5"/>
  <c r="I238" i="5"/>
  <c r="H238" i="5"/>
  <c r="F238" i="5"/>
  <c r="E238" i="5"/>
  <c r="D238" i="5"/>
  <c r="C238" i="5"/>
  <c r="B238" i="5"/>
  <c r="A238" i="5"/>
  <c r="DZ237" i="5"/>
  <c r="DY237" i="5"/>
  <c r="DX237" i="5"/>
  <c r="DW237" i="5"/>
  <c r="DV237" i="5"/>
  <c r="DU237" i="5"/>
  <c r="DS237" i="5"/>
  <c r="EB237" i="5" s="1"/>
  <c r="DR237" i="5"/>
  <c r="DQ237" i="5"/>
  <c r="DP237" i="5"/>
  <c r="EA237" i="5" s="1"/>
  <c r="DO237" i="5"/>
  <c r="DN237" i="5"/>
  <c r="DM237" i="5"/>
  <c r="DK237" i="5"/>
  <c r="DJ237" i="5"/>
  <c r="DI237" i="5"/>
  <c r="DH237" i="5"/>
  <c r="DG237" i="5"/>
  <c r="DF237" i="5"/>
  <c r="DD237" i="5"/>
  <c r="DC237" i="5"/>
  <c r="DB237" i="5"/>
  <c r="DA237" i="5"/>
  <c r="CZ237" i="5"/>
  <c r="CY237" i="5"/>
  <c r="CX237" i="5"/>
  <c r="CV237" i="5"/>
  <c r="CU237" i="5"/>
  <c r="CT237" i="5"/>
  <c r="CS237" i="5"/>
  <c r="CR237" i="5"/>
  <c r="CQ237" i="5"/>
  <c r="CP237" i="5"/>
  <c r="CN237" i="5"/>
  <c r="CM237" i="5"/>
  <c r="CL237" i="5"/>
  <c r="CK237" i="5"/>
  <c r="CJ237" i="5"/>
  <c r="CI237" i="5"/>
  <c r="CG237" i="5"/>
  <c r="CF237" i="5"/>
  <c r="CE237" i="5"/>
  <c r="CD237" i="5"/>
  <c r="CC237" i="5"/>
  <c r="CB237" i="5"/>
  <c r="CA237" i="5"/>
  <c r="BY237" i="5"/>
  <c r="BX237" i="5"/>
  <c r="BW237" i="5"/>
  <c r="BV237" i="5"/>
  <c r="BU237" i="5"/>
  <c r="BT237" i="5"/>
  <c r="BS237" i="5"/>
  <c r="BQ237" i="5"/>
  <c r="BP237" i="5"/>
  <c r="BO237" i="5"/>
  <c r="BN237" i="5"/>
  <c r="BM237" i="5"/>
  <c r="BL237" i="5"/>
  <c r="BK237" i="5"/>
  <c r="BI237" i="5"/>
  <c r="BH237" i="5"/>
  <c r="BG237" i="5"/>
  <c r="BF237" i="5"/>
  <c r="BE237" i="5"/>
  <c r="BD237" i="5"/>
  <c r="BC237" i="5"/>
  <c r="BA237" i="5"/>
  <c r="AZ237" i="5"/>
  <c r="AY237" i="5"/>
  <c r="AX237" i="5"/>
  <c r="AW237" i="5"/>
  <c r="AV237" i="5"/>
  <c r="AU237" i="5"/>
  <c r="AS237" i="5"/>
  <c r="AR237" i="5"/>
  <c r="AQ237" i="5"/>
  <c r="AP237" i="5"/>
  <c r="AO237" i="5"/>
  <c r="AN237" i="5"/>
  <c r="AM237" i="5"/>
  <c r="AK237" i="5"/>
  <c r="AJ237" i="5"/>
  <c r="AI237" i="5"/>
  <c r="AH237" i="5"/>
  <c r="AG237" i="5"/>
  <c r="AF237" i="5"/>
  <c r="AE237" i="5"/>
  <c r="AC237" i="5"/>
  <c r="AB237" i="5"/>
  <c r="AA237" i="5"/>
  <c r="Z237" i="5"/>
  <c r="Y237" i="5"/>
  <c r="X237" i="5"/>
  <c r="W237" i="5"/>
  <c r="U237" i="5"/>
  <c r="T237" i="5"/>
  <c r="S237" i="5"/>
  <c r="R237" i="5"/>
  <c r="Q237" i="5"/>
  <c r="P237" i="5"/>
  <c r="O237" i="5"/>
  <c r="M237" i="5"/>
  <c r="L237" i="5"/>
  <c r="K237" i="5"/>
  <c r="J237" i="5"/>
  <c r="I237" i="5"/>
  <c r="H237" i="5"/>
  <c r="F237" i="5"/>
  <c r="E237" i="5"/>
  <c r="D237" i="5"/>
  <c r="C237" i="5"/>
  <c r="B237" i="5"/>
  <c r="A237" i="5"/>
  <c r="DZ236" i="5"/>
  <c r="DY236" i="5"/>
  <c r="DX236" i="5"/>
  <c r="DW236" i="5"/>
  <c r="DV236" i="5"/>
  <c r="DU236" i="5"/>
  <c r="DS236" i="5"/>
  <c r="EB236" i="5" s="1"/>
  <c r="DR236" i="5"/>
  <c r="DQ236" i="5"/>
  <c r="DP236" i="5"/>
  <c r="EA236" i="5" s="1"/>
  <c r="DO236" i="5"/>
  <c r="DN236" i="5"/>
  <c r="DM236" i="5"/>
  <c r="DK236" i="5"/>
  <c r="DJ236" i="5"/>
  <c r="DI236" i="5"/>
  <c r="DH236" i="5"/>
  <c r="DG236" i="5"/>
  <c r="DF236" i="5"/>
  <c r="DD236" i="5"/>
  <c r="DC236" i="5"/>
  <c r="DB236" i="5"/>
  <c r="DA236" i="5"/>
  <c r="CZ236" i="5"/>
  <c r="CY236" i="5"/>
  <c r="CX236" i="5"/>
  <c r="CV236" i="5"/>
  <c r="CU236" i="5"/>
  <c r="CT236" i="5"/>
  <c r="CS236" i="5"/>
  <c r="CR236" i="5"/>
  <c r="CQ236" i="5"/>
  <c r="CP236" i="5"/>
  <c r="CN236" i="5"/>
  <c r="CM236" i="5"/>
  <c r="CL236" i="5"/>
  <c r="CK236" i="5"/>
  <c r="CJ236" i="5"/>
  <c r="CI236" i="5"/>
  <c r="CG236" i="5"/>
  <c r="CF236" i="5"/>
  <c r="CE236" i="5"/>
  <c r="CD236" i="5"/>
  <c r="CC236" i="5"/>
  <c r="CB236" i="5"/>
  <c r="CA236" i="5"/>
  <c r="BY236" i="5"/>
  <c r="BX236" i="5"/>
  <c r="BW236" i="5"/>
  <c r="BV236" i="5"/>
  <c r="BU236" i="5"/>
  <c r="BT236" i="5"/>
  <c r="BS236" i="5"/>
  <c r="BQ236" i="5"/>
  <c r="BP236" i="5"/>
  <c r="BO236" i="5"/>
  <c r="BN236" i="5"/>
  <c r="BM236" i="5"/>
  <c r="BL236" i="5"/>
  <c r="BK236" i="5"/>
  <c r="BI236" i="5"/>
  <c r="BH236" i="5"/>
  <c r="BG236" i="5"/>
  <c r="BF236" i="5"/>
  <c r="BE236" i="5"/>
  <c r="BD236" i="5"/>
  <c r="BC236" i="5"/>
  <c r="BA236" i="5"/>
  <c r="AZ236" i="5"/>
  <c r="AY236" i="5"/>
  <c r="AX236" i="5"/>
  <c r="AW236" i="5"/>
  <c r="AV236" i="5"/>
  <c r="AU236" i="5"/>
  <c r="AS236" i="5"/>
  <c r="AR236" i="5"/>
  <c r="AQ236" i="5"/>
  <c r="AP236" i="5"/>
  <c r="AO236" i="5"/>
  <c r="AN236" i="5"/>
  <c r="AM236" i="5"/>
  <c r="AK236" i="5"/>
  <c r="AJ236" i="5"/>
  <c r="AI236" i="5"/>
  <c r="AH236" i="5"/>
  <c r="AG236" i="5"/>
  <c r="AF236" i="5"/>
  <c r="AE236" i="5"/>
  <c r="AC236" i="5"/>
  <c r="AB236" i="5"/>
  <c r="AA236" i="5"/>
  <c r="Z236" i="5"/>
  <c r="Y236" i="5"/>
  <c r="X236" i="5"/>
  <c r="W236" i="5"/>
  <c r="U236" i="5"/>
  <c r="T236" i="5"/>
  <c r="S236" i="5"/>
  <c r="R236" i="5"/>
  <c r="Q236" i="5"/>
  <c r="P236" i="5"/>
  <c r="O236" i="5"/>
  <c r="M236" i="5"/>
  <c r="L236" i="5"/>
  <c r="K236" i="5"/>
  <c r="J236" i="5"/>
  <c r="I236" i="5"/>
  <c r="H236" i="5"/>
  <c r="F236" i="5"/>
  <c r="E236" i="5"/>
  <c r="D236" i="5"/>
  <c r="C236" i="5"/>
  <c r="B236" i="5"/>
  <c r="A236" i="5"/>
  <c r="DZ235" i="5"/>
  <c r="DY235" i="5"/>
  <c r="DX235" i="5"/>
  <c r="DW235" i="5"/>
  <c r="DV235" i="5"/>
  <c r="DU235" i="5"/>
  <c r="DS235" i="5"/>
  <c r="EB235" i="5" s="1"/>
  <c r="DR235" i="5"/>
  <c r="DQ235" i="5"/>
  <c r="DP235" i="5"/>
  <c r="EA235" i="5" s="1"/>
  <c r="DO235" i="5"/>
  <c r="DN235" i="5"/>
  <c r="DM235" i="5"/>
  <c r="DK235" i="5"/>
  <c r="DJ235" i="5"/>
  <c r="DI235" i="5"/>
  <c r="DH235" i="5"/>
  <c r="DG235" i="5"/>
  <c r="DF235" i="5"/>
  <c r="DD235" i="5"/>
  <c r="DC235" i="5"/>
  <c r="DB235" i="5"/>
  <c r="DA235" i="5"/>
  <c r="CZ235" i="5"/>
  <c r="CY235" i="5"/>
  <c r="CX235" i="5"/>
  <c r="CV235" i="5"/>
  <c r="CU235" i="5"/>
  <c r="CT235" i="5"/>
  <c r="CS235" i="5"/>
  <c r="CR235" i="5"/>
  <c r="CQ235" i="5"/>
  <c r="CP235" i="5"/>
  <c r="CN235" i="5"/>
  <c r="CM235" i="5"/>
  <c r="CL235" i="5"/>
  <c r="CK235" i="5"/>
  <c r="CJ235" i="5"/>
  <c r="CI235" i="5"/>
  <c r="CG235" i="5"/>
  <c r="CF235" i="5"/>
  <c r="CE235" i="5"/>
  <c r="CD235" i="5"/>
  <c r="CC235" i="5"/>
  <c r="CB235" i="5"/>
  <c r="CA235" i="5"/>
  <c r="BY235" i="5"/>
  <c r="BX235" i="5"/>
  <c r="BW235" i="5"/>
  <c r="BV235" i="5"/>
  <c r="BU235" i="5"/>
  <c r="BT235" i="5"/>
  <c r="BS235" i="5"/>
  <c r="BQ235" i="5"/>
  <c r="BP235" i="5"/>
  <c r="BO235" i="5"/>
  <c r="BN235" i="5"/>
  <c r="BM235" i="5"/>
  <c r="BL235" i="5"/>
  <c r="BK235" i="5"/>
  <c r="BI235" i="5"/>
  <c r="BH235" i="5"/>
  <c r="BG235" i="5"/>
  <c r="BF235" i="5"/>
  <c r="BE235" i="5"/>
  <c r="BD235" i="5"/>
  <c r="BC235" i="5"/>
  <c r="BA235" i="5"/>
  <c r="AZ235" i="5"/>
  <c r="AY235" i="5"/>
  <c r="AX235" i="5"/>
  <c r="AW235" i="5"/>
  <c r="AV235" i="5"/>
  <c r="AU235" i="5"/>
  <c r="AS235" i="5"/>
  <c r="AR235" i="5"/>
  <c r="AQ235" i="5"/>
  <c r="AP235" i="5"/>
  <c r="AO235" i="5"/>
  <c r="AN235" i="5"/>
  <c r="AM235" i="5"/>
  <c r="AK235" i="5"/>
  <c r="AJ235" i="5"/>
  <c r="AI235" i="5"/>
  <c r="AH235" i="5"/>
  <c r="AG235" i="5"/>
  <c r="AF235" i="5"/>
  <c r="AE235" i="5"/>
  <c r="AC235" i="5"/>
  <c r="AB235" i="5"/>
  <c r="AA235" i="5"/>
  <c r="Z235" i="5"/>
  <c r="Y235" i="5"/>
  <c r="X235" i="5"/>
  <c r="W235" i="5"/>
  <c r="U235" i="5"/>
  <c r="T235" i="5"/>
  <c r="S235" i="5"/>
  <c r="R235" i="5"/>
  <c r="Q235" i="5"/>
  <c r="P235" i="5"/>
  <c r="O235" i="5"/>
  <c r="M235" i="5"/>
  <c r="L235" i="5"/>
  <c r="K235" i="5"/>
  <c r="J235" i="5"/>
  <c r="I235" i="5"/>
  <c r="H235" i="5"/>
  <c r="F235" i="5"/>
  <c r="E235" i="5"/>
  <c r="D235" i="5"/>
  <c r="C235" i="5"/>
  <c r="B235" i="5"/>
  <c r="A235" i="5"/>
  <c r="DZ234" i="5"/>
  <c r="DY234" i="5"/>
  <c r="DX234" i="5"/>
  <c r="DW234" i="5"/>
  <c r="DV234" i="5"/>
  <c r="DU234" i="5"/>
  <c r="DS234" i="5"/>
  <c r="EB234" i="5" s="1"/>
  <c r="DR234" i="5"/>
  <c r="DQ234" i="5"/>
  <c r="DP234" i="5"/>
  <c r="EA234" i="5" s="1"/>
  <c r="DO234" i="5"/>
  <c r="DN234" i="5"/>
  <c r="DM234" i="5"/>
  <c r="DK234" i="5"/>
  <c r="DJ234" i="5"/>
  <c r="DI234" i="5"/>
  <c r="DH234" i="5"/>
  <c r="DG234" i="5"/>
  <c r="DF234" i="5"/>
  <c r="DD234" i="5"/>
  <c r="DC234" i="5"/>
  <c r="DB234" i="5"/>
  <c r="DA234" i="5"/>
  <c r="CZ234" i="5"/>
  <c r="CY234" i="5"/>
  <c r="CX234" i="5"/>
  <c r="CV234" i="5"/>
  <c r="CU234" i="5"/>
  <c r="CT234" i="5"/>
  <c r="CS234" i="5"/>
  <c r="CR234" i="5"/>
  <c r="CQ234" i="5"/>
  <c r="CP234" i="5"/>
  <c r="CN234" i="5"/>
  <c r="CM234" i="5"/>
  <c r="CL234" i="5"/>
  <c r="CK234" i="5"/>
  <c r="CJ234" i="5"/>
  <c r="CI234" i="5"/>
  <c r="CG234" i="5"/>
  <c r="CF234" i="5"/>
  <c r="CE234" i="5"/>
  <c r="CD234" i="5"/>
  <c r="CC234" i="5"/>
  <c r="CB234" i="5"/>
  <c r="CA234" i="5"/>
  <c r="BY234" i="5"/>
  <c r="BX234" i="5"/>
  <c r="BW234" i="5"/>
  <c r="BV234" i="5"/>
  <c r="BU234" i="5"/>
  <c r="BT234" i="5"/>
  <c r="BS234" i="5"/>
  <c r="BQ234" i="5"/>
  <c r="BP234" i="5"/>
  <c r="BO234" i="5"/>
  <c r="BN234" i="5"/>
  <c r="BM234" i="5"/>
  <c r="BL234" i="5"/>
  <c r="BK234" i="5"/>
  <c r="BI234" i="5"/>
  <c r="BH234" i="5"/>
  <c r="BG234" i="5"/>
  <c r="BF234" i="5"/>
  <c r="BE234" i="5"/>
  <c r="BD234" i="5"/>
  <c r="BC234" i="5"/>
  <c r="BA234" i="5"/>
  <c r="AZ234" i="5"/>
  <c r="AY234" i="5"/>
  <c r="AX234" i="5"/>
  <c r="AW234" i="5"/>
  <c r="AV234" i="5"/>
  <c r="AU234" i="5"/>
  <c r="AS234" i="5"/>
  <c r="AR234" i="5"/>
  <c r="AQ234" i="5"/>
  <c r="AP234" i="5"/>
  <c r="AO234" i="5"/>
  <c r="AN234" i="5"/>
  <c r="AM234" i="5"/>
  <c r="AK234" i="5"/>
  <c r="AJ234" i="5"/>
  <c r="AI234" i="5"/>
  <c r="AH234" i="5"/>
  <c r="AG234" i="5"/>
  <c r="AF234" i="5"/>
  <c r="AE234" i="5"/>
  <c r="AC234" i="5"/>
  <c r="AB234" i="5"/>
  <c r="AA234" i="5"/>
  <c r="Z234" i="5"/>
  <c r="Y234" i="5"/>
  <c r="X234" i="5"/>
  <c r="W234" i="5"/>
  <c r="U234" i="5"/>
  <c r="T234" i="5"/>
  <c r="S234" i="5"/>
  <c r="R234" i="5"/>
  <c r="Q234" i="5"/>
  <c r="P234" i="5"/>
  <c r="O234" i="5"/>
  <c r="M234" i="5"/>
  <c r="L234" i="5"/>
  <c r="K234" i="5"/>
  <c r="J234" i="5"/>
  <c r="I234" i="5"/>
  <c r="H234" i="5"/>
  <c r="F234" i="5"/>
  <c r="E234" i="5"/>
  <c r="D234" i="5"/>
  <c r="C234" i="5"/>
  <c r="B234" i="5"/>
  <c r="A234" i="5"/>
  <c r="DZ233" i="5"/>
  <c r="DY233" i="5"/>
  <c r="DX233" i="5"/>
  <c r="DW233" i="5"/>
  <c r="DV233" i="5"/>
  <c r="DU233" i="5"/>
  <c r="DS233" i="5"/>
  <c r="EB233" i="5" s="1"/>
  <c r="DR233" i="5"/>
  <c r="DQ233" i="5"/>
  <c r="DP233" i="5"/>
  <c r="EA233" i="5" s="1"/>
  <c r="DO233" i="5"/>
  <c r="DN233" i="5"/>
  <c r="DM233" i="5"/>
  <c r="DK233" i="5"/>
  <c r="DJ233" i="5"/>
  <c r="DI233" i="5"/>
  <c r="DH233" i="5"/>
  <c r="DG233" i="5"/>
  <c r="DF233" i="5"/>
  <c r="DD233" i="5"/>
  <c r="DC233" i="5"/>
  <c r="DB233" i="5"/>
  <c r="DA233" i="5"/>
  <c r="CZ233" i="5"/>
  <c r="CY233" i="5"/>
  <c r="CX233" i="5"/>
  <c r="CV233" i="5"/>
  <c r="CU233" i="5"/>
  <c r="CT233" i="5"/>
  <c r="CS233" i="5"/>
  <c r="CR233" i="5"/>
  <c r="CQ233" i="5"/>
  <c r="CP233" i="5"/>
  <c r="CN233" i="5"/>
  <c r="CM233" i="5"/>
  <c r="CL233" i="5"/>
  <c r="CK233" i="5"/>
  <c r="CJ233" i="5"/>
  <c r="CI233" i="5"/>
  <c r="CG233" i="5"/>
  <c r="CF233" i="5"/>
  <c r="CE233" i="5"/>
  <c r="CD233" i="5"/>
  <c r="CC233" i="5"/>
  <c r="CB233" i="5"/>
  <c r="CA233" i="5"/>
  <c r="BY233" i="5"/>
  <c r="BX233" i="5"/>
  <c r="BW233" i="5"/>
  <c r="BV233" i="5"/>
  <c r="BU233" i="5"/>
  <c r="BT233" i="5"/>
  <c r="BS233" i="5"/>
  <c r="BQ233" i="5"/>
  <c r="BP233" i="5"/>
  <c r="BO233" i="5"/>
  <c r="BN233" i="5"/>
  <c r="BM233" i="5"/>
  <c r="BL233" i="5"/>
  <c r="BK233" i="5"/>
  <c r="BI233" i="5"/>
  <c r="BH233" i="5"/>
  <c r="BG233" i="5"/>
  <c r="BF233" i="5"/>
  <c r="BE233" i="5"/>
  <c r="BD233" i="5"/>
  <c r="BC233" i="5"/>
  <c r="BA233" i="5"/>
  <c r="AZ233" i="5"/>
  <c r="AY233" i="5"/>
  <c r="AX233" i="5"/>
  <c r="AW233" i="5"/>
  <c r="AV233" i="5"/>
  <c r="AU233" i="5"/>
  <c r="AS233" i="5"/>
  <c r="AR233" i="5"/>
  <c r="AQ233" i="5"/>
  <c r="AP233" i="5"/>
  <c r="AO233" i="5"/>
  <c r="AN233" i="5"/>
  <c r="AM233" i="5"/>
  <c r="AK233" i="5"/>
  <c r="AJ233" i="5"/>
  <c r="AI233" i="5"/>
  <c r="AH233" i="5"/>
  <c r="AG233" i="5"/>
  <c r="AF233" i="5"/>
  <c r="AE233" i="5"/>
  <c r="AC233" i="5"/>
  <c r="AB233" i="5"/>
  <c r="AA233" i="5"/>
  <c r="Z233" i="5"/>
  <c r="Y233" i="5"/>
  <c r="X233" i="5"/>
  <c r="W233" i="5"/>
  <c r="U233" i="5"/>
  <c r="T233" i="5"/>
  <c r="S233" i="5"/>
  <c r="R233" i="5"/>
  <c r="Q233" i="5"/>
  <c r="P233" i="5"/>
  <c r="O233" i="5"/>
  <c r="M233" i="5"/>
  <c r="L233" i="5"/>
  <c r="K233" i="5"/>
  <c r="J233" i="5"/>
  <c r="I233" i="5"/>
  <c r="H233" i="5"/>
  <c r="F233" i="5"/>
  <c r="E233" i="5"/>
  <c r="D233" i="5"/>
  <c r="C233" i="5"/>
  <c r="B233" i="5"/>
  <c r="A233" i="5"/>
  <c r="DZ232" i="5"/>
  <c r="DY232" i="5"/>
  <c r="DX232" i="5"/>
  <c r="DW232" i="5"/>
  <c r="DV232" i="5"/>
  <c r="DU232" i="5"/>
  <c r="DS232" i="5"/>
  <c r="EB232" i="5" s="1"/>
  <c r="DR232" i="5"/>
  <c r="DQ232" i="5"/>
  <c r="DP232" i="5"/>
  <c r="EA232" i="5" s="1"/>
  <c r="DO232" i="5"/>
  <c r="DN232" i="5"/>
  <c r="DM232" i="5"/>
  <c r="DK232" i="5"/>
  <c r="DJ232" i="5"/>
  <c r="DI232" i="5"/>
  <c r="DH232" i="5"/>
  <c r="DG232" i="5"/>
  <c r="DF232" i="5"/>
  <c r="DD232" i="5"/>
  <c r="DC232" i="5"/>
  <c r="DB232" i="5"/>
  <c r="DA232" i="5"/>
  <c r="CZ232" i="5"/>
  <c r="CY232" i="5"/>
  <c r="CX232" i="5"/>
  <c r="CV232" i="5"/>
  <c r="CU232" i="5"/>
  <c r="CT232" i="5"/>
  <c r="CS232" i="5"/>
  <c r="CR232" i="5"/>
  <c r="CQ232" i="5"/>
  <c r="CP232" i="5"/>
  <c r="CN232" i="5"/>
  <c r="CM232" i="5"/>
  <c r="CL232" i="5"/>
  <c r="CK232" i="5"/>
  <c r="CJ232" i="5"/>
  <c r="CI232" i="5"/>
  <c r="CG232" i="5"/>
  <c r="CF232" i="5"/>
  <c r="CE232" i="5"/>
  <c r="CD232" i="5"/>
  <c r="CC232" i="5"/>
  <c r="CB232" i="5"/>
  <c r="CA232" i="5"/>
  <c r="BY232" i="5"/>
  <c r="BX232" i="5"/>
  <c r="BW232" i="5"/>
  <c r="BV232" i="5"/>
  <c r="BU232" i="5"/>
  <c r="BT232" i="5"/>
  <c r="BS232" i="5"/>
  <c r="BQ232" i="5"/>
  <c r="BP232" i="5"/>
  <c r="BO232" i="5"/>
  <c r="BN232" i="5"/>
  <c r="BM232" i="5"/>
  <c r="BL232" i="5"/>
  <c r="BK232" i="5"/>
  <c r="BI232" i="5"/>
  <c r="BH232" i="5"/>
  <c r="BG232" i="5"/>
  <c r="BF232" i="5"/>
  <c r="BE232" i="5"/>
  <c r="BD232" i="5"/>
  <c r="BC232" i="5"/>
  <c r="BA232" i="5"/>
  <c r="AZ232" i="5"/>
  <c r="AY232" i="5"/>
  <c r="AX232" i="5"/>
  <c r="AW232" i="5"/>
  <c r="AV232" i="5"/>
  <c r="AU232" i="5"/>
  <c r="AS232" i="5"/>
  <c r="AR232" i="5"/>
  <c r="AQ232" i="5"/>
  <c r="AP232" i="5"/>
  <c r="AO232" i="5"/>
  <c r="AN232" i="5"/>
  <c r="AM232" i="5"/>
  <c r="AK232" i="5"/>
  <c r="AJ232" i="5"/>
  <c r="AI232" i="5"/>
  <c r="AH232" i="5"/>
  <c r="AG232" i="5"/>
  <c r="AF232" i="5"/>
  <c r="AE232" i="5"/>
  <c r="AC232" i="5"/>
  <c r="AB232" i="5"/>
  <c r="AA232" i="5"/>
  <c r="Z232" i="5"/>
  <c r="Y232" i="5"/>
  <c r="X232" i="5"/>
  <c r="W232" i="5"/>
  <c r="U232" i="5"/>
  <c r="T232" i="5"/>
  <c r="S232" i="5"/>
  <c r="R232" i="5"/>
  <c r="Q232" i="5"/>
  <c r="P232" i="5"/>
  <c r="O232" i="5"/>
  <c r="M232" i="5"/>
  <c r="L232" i="5"/>
  <c r="K232" i="5"/>
  <c r="J232" i="5"/>
  <c r="I232" i="5"/>
  <c r="H232" i="5"/>
  <c r="F232" i="5"/>
  <c r="E232" i="5"/>
  <c r="D232" i="5"/>
  <c r="C232" i="5"/>
  <c r="B232" i="5"/>
  <c r="A232" i="5"/>
  <c r="DZ231" i="5"/>
  <c r="DY231" i="5"/>
  <c r="DX231" i="5"/>
  <c r="DW231" i="5"/>
  <c r="DV231" i="5"/>
  <c r="DU231" i="5"/>
  <c r="DS231" i="5"/>
  <c r="EB231" i="5" s="1"/>
  <c r="DR231" i="5"/>
  <c r="DQ231" i="5"/>
  <c r="DP231" i="5"/>
  <c r="EA231" i="5" s="1"/>
  <c r="DO231" i="5"/>
  <c r="DN231" i="5"/>
  <c r="DM231" i="5"/>
  <c r="DK231" i="5"/>
  <c r="DJ231" i="5"/>
  <c r="DI231" i="5"/>
  <c r="DH231" i="5"/>
  <c r="DG231" i="5"/>
  <c r="DF231" i="5"/>
  <c r="DD231" i="5"/>
  <c r="DC231" i="5"/>
  <c r="DB231" i="5"/>
  <c r="DA231" i="5"/>
  <c r="CZ231" i="5"/>
  <c r="CY231" i="5"/>
  <c r="CX231" i="5"/>
  <c r="CV231" i="5"/>
  <c r="CU231" i="5"/>
  <c r="CT231" i="5"/>
  <c r="CS231" i="5"/>
  <c r="CR231" i="5"/>
  <c r="CQ231" i="5"/>
  <c r="CP231" i="5"/>
  <c r="CN231" i="5"/>
  <c r="CM231" i="5"/>
  <c r="CL231" i="5"/>
  <c r="CK231" i="5"/>
  <c r="CJ231" i="5"/>
  <c r="CI231" i="5"/>
  <c r="CG231" i="5"/>
  <c r="CF231" i="5"/>
  <c r="CE231" i="5"/>
  <c r="CD231" i="5"/>
  <c r="CC231" i="5"/>
  <c r="CB231" i="5"/>
  <c r="CA231" i="5"/>
  <c r="BY231" i="5"/>
  <c r="BX231" i="5"/>
  <c r="BW231" i="5"/>
  <c r="BV231" i="5"/>
  <c r="BU231" i="5"/>
  <c r="BT231" i="5"/>
  <c r="BS231" i="5"/>
  <c r="BQ231" i="5"/>
  <c r="BP231" i="5"/>
  <c r="BO231" i="5"/>
  <c r="BN231" i="5"/>
  <c r="BM231" i="5"/>
  <c r="BL231" i="5"/>
  <c r="BK231" i="5"/>
  <c r="BI231" i="5"/>
  <c r="BH231" i="5"/>
  <c r="BG231" i="5"/>
  <c r="BF231" i="5"/>
  <c r="BE231" i="5"/>
  <c r="BD231" i="5"/>
  <c r="BC231" i="5"/>
  <c r="BA231" i="5"/>
  <c r="AZ231" i="5"/>
  <c r="AY231" i="5"/>
  <c r="AX231" i="5"/>
  <c r="AW231" i="5"/>
  <c r="AV231" i="5"/>
  <c r="AU231" i="5"/>
  <c r="AS231" i="5"/>
  <c r="AR231" i="5"/>
  <c r="AQ231" i="5"/>
  <c r="AP231" i="5"/>
  <c r="AO231" i="5"/>
  <c r="AN231" i="5"/>
  <c r="AM231" i="5"/>
  <c r="AK231" i="5"/>
  <c r="AJ231" i="5"/>
  <c r="AI231" i="5"/>
  <c r="AH231" i="5"/>
  <c r="AG231" i="5"/>
  <c r="AF231" i="5"/>
  <c r="AE231" i="5"/>
  <c r="AC231" i="5"/>
  <c r="AB231" i="5"/>
  <c r="AA231" i="5"/>
  <c r="Z231" i="5"/>
  <c r="Y231" i="5"/>
  <c r="X231" i="5"/>
  <c r="W231" i="5"/>
  <c r="U231" i="5"/>
  <c r="T231" i="5"/>
  <c r="S231" i="5"/>
  <c r="R231" i="5"/>
  <c r="Q231" i="5"/>
  <c r="P231" i="5"/>
  <c r="O231" i="5"/>
  <c r="M231" i="5"/>
  <c r="L231" i="5"/>
  <c r="K231" i="5"/>
  <c r="J231" i="5"/>
  <c r="I231" i="5"/>
  <c r="H231" i="5"/>
  <c r="F231" i="5"/>
  <c r="E231" i="5"/>
  <c r="D231" i="5"/>
  <c r="C231" i="5"/>
  <c r="B231" i="5"/>
  <c r="A231" i="5"/>
  <c r="DZ230" i="5"/>
  <c r="DY230" i="5"/>
  <c r="DX230" i="5"/>
  <c r="DW230" i="5"/>
  <c r="DV230" i="5"/>
  <c r="DU230" i="5"/>
  <c r="DS230" i="5"/>
  <c r="EB230" i="5" s="1"/>
  <c r="DR230" i="5"/>
  <c r="DQ230" i="5"/>
  <c r="DP230" i="5"/>
  <c r="EA230" i="5" s="1"/>
  <c r="DO230" i="5"/>
  <c r="DN230" i="5"/>
  <c r="DM230" i="5"/>
  <c r="DK230" i="5"/>
  <c r="DJ230" i="5"/>
  <c r="DI230" i="5"/>
  <c r="DH230" i="5"/>
  <c r="DG230" i="5"/>
  <c r="DF230" i="5"/>
  <c r="DD230" i="5"/>
  <c r="DC230" i="5"/>
  <c r="DB230" i="5"/>
  <c r="DA230" i="5"/>
  <c r="CZ230" i="5"/>
  <c r="CY230" i="5"/>
  <c r="CX230" i="5"/>
  <c r="CV230" i="5"/>
  <c r="CU230" i="5"/>
  <c r="CT230" i="5"/>
  <c r="CS230" i="5"/>
  <c r="CR230" i="5"/>
  <c r="CQ230" i="5"/>
  <c r="CP230" i="5"/>
  <c r="CN230" i="5"/>
  <c r="CM230" i="5"/>
  <c r="CL230" i="5"/>
  <c r="CK230" i="5"/>
  <c r="CJ230" i="5"/>
  <c r="CI230" i="5"/>
  <c r="CG230" i="5"/>
  <c r="CF230" i="5"/>
  <c r="CE230" i="5"/>
  <c r="CD230" i="5"/>
  <c r="CC230" i="5"/>
  <c r="CB230" i="5"/>
  <c r="CA230" i="5"/>
  <c r="BY230" i="5"/>
  <c r="BX230" i="5"/>
  <c r="BW230" i="5"/>
  <c r="BV230" i="5"/>
  <c r="BU230" i="5"/>
  <c r="BT230" i="5"/>
  <c r="BS230" i="5"/>
  <c r="BQ230" i="5"/>
  <c r="BP230" i="5"/>
  <c r="BO230" i="5"/>
  <c r="BN230" i="5"/>
  <c r="BM230" i="5"/>
  <c r="BL230" i="5"/>
  <c r="BK230" i="5"/>
  <c r="BI230" i="5"/>
  <c r="BH230" i="5"/>
  <c r="BG230" i="5"/>
  <c r="BF230" i="5"/>
  <c r="BE230" i="5"/>
  <c r="BD230" i="5"/>
  <c r="BC230" i="5"/>
  <c r="BA230" i="5"/>
  <c r="AZ230" i="5"/>
  <c r="AY230" i="5"/>
  <c r="AX230" i="5"/>
  <c r="AW230" i="5"/>
  <c r="AV230" i="5"/>
  <c r="AU230" i="5"/>
  <c r="AS230" i="5"/>
  <c r="AR230" i="5"/>
  <c r="AQ230" i="5"/>
  <c r="AP230" i="5"/>
  <c r="AO230" i="5"/>
  <c r="AN230" i="5"/>
  <c r="AM230" i="5"/>
  <c r="AK230" i="5"/>
  <c r="AJ230" i="5"/>
  <c r="AI230" i="5"/>
  <c r="AH230" i="5"/>
  <c r="AG230" i="5"/>
  <c r="AF230" i="5"/>
  <c r="AE230" i="5"/>
  <c r="AC230" i="5"/>
  <c r="AB230" i="5"/>
  <c r="AA230" i="5"/>
  <c r="Z230" i="5"/>
  <c r="Y230" i="5"/>
  <c r="X230" i="5"/>
  <c r="W230" i="5"/>
  <c r="U230" i="5"/>
  <c r="T230" i="5"/>
  <c r="S230" i="5"/>
  <c r="R230" i="5"/>
  <c r="Q230" i="5"/>
  <c r="P230" i="5"/>
  <c r="O230" i="5"/>
  <c r="M230" i="5"/>
  <c r="L230" i="5"/>
  <c r="K230" i="5"/>
  <c r="J230" i="5"/>
  <c r="I230" i="5"/>
  <c r="H230" i="5"/>
  <c r="F230" i="5"/>
  <c r="E230" i="5"/>
  <c r="D230" i="5"/>
  <c r="C230" i="5"/>
  <c r="B230" i="5"/>
  <c r="A230" i="5"/>
  <c r="DZ229" i="5"/>
  <c r="DY229" i="5"/>
  <c r="DX229" i="5"/>
  <c r="DW229" i="5"/>
  <c r="DV229" i="5"/>
  <c r="DU229" i="5"/>
  <c r="DS229" i="5"/>
  <c r="EB229" i="5" s="1"/>
  <c r="DR229" i="5"/>
  <c r="DQ229" i="5"/>
  <c r="DP229" i="5"/>
  <c r="EA229" i="5" s="1"/>
  <c r="DO229" i="5"/>
  <c r="DN229" i="5"/>
  <c r="DM229" i="5"/>
  <c r="DK229" i="5"/>
  <c r="DJ229" i="5"/>
  <c r="DI229" i="5"/>
  <c r="DH229" i="5"/>
  <c r="DG229" i="5"/>
  <c r="DF229" i="5"/>
  <c r="DD229" i="5"/>
  <c r="DC229" i="5"/>
  <c r="DB229" i="5"/>
  <c r="DA229" i="5"/>
  <c r="CZ229" i="5"/>
  <c r="CY229" i="5"/>
  <c r="CX229" i="5"/>
  <c r="CV229" i="5"/>
  <c r="CU229" i="5"/>
  <c r="CT229" i="5"/>
  <c r="CS229" i="5"/>
  <c r="CR229" i="5"/>
  <c r="CQ229" i="5"/>
  <c r="CP229" i="5"/>
  <c r="CN229" i="5"/>
  <c r="CM229" i="5"/>
  <c r="CL229" i="5"/>
  <c r="CK229" i="5"/>
  <c r="CJ229" i="5"/>
  <c r="CI229" i="5"/>
  <c r="CG229" i="5"/>
  <c r="CF229" i="5"/>
  <c r="CE229" i="5"/>
  <c r="CD229" i="5"/>
  <c r="CC229" i="5"/>
  <c r="CB229" i="5"/>
  <c r="CA229" i="5"/>
  <c r="BY229" i="5"/>
  <c r="BX229" i="5"/>
  <c r="BW229" i="5"/>
  <c r="BV229" i="5"/>
  <c r="BU229" i="5"/>
  <c r="BT229" i="5"/>
  <c r="BS229" i="5"/>
  <c r="BQ229" i="5"/>
  <c r="BP229" i="5"/>
  <c r="BO229" i="5"/>
  <c r="BN229" i="5"/>
  <c r="BM229" i="5"/>
  <c r="BL229" i="5"/>
  <c r="BK229" i="5"/>
  <c r="BI229" i="5"/>
  <c r="BH229" i="5"/>
  <c r="BG229" i="5"/>
  <c r="BF229" i="5"/>
  <c r="BE229" i="5"/>
  <c r="BD229" i="5"/>
  <c r="BC229" i="5"/>
  <c r="BA229" i="5"/>
  <c r="AZ229" i="5"/>
  <c r="AY229" i="5"/>
  <c r="AX229" i="5"/>
  <c r="AW229" i="5"/>
  <c r="AV229" i="5"/>
  <c r="AU229" i="5"/>
  <c r="AS229" i="5"/>
  <c r="AR229" i="5"/>
  <c r="AQ229" i="5"/>
  <c r="AP229" i="5"/>
  <c r="AO229" i="5"/>
  <c r="AN229" i="5"/>
  <c r="AM229" i="5"/>
  <c r="AK229" i="5"/>
  <c r="AJ229" i="5"/>
  <c r="AI229" i="5"/>
  <c r="AH229" i="5"/>
  <c r="AG229" i="5"/>
  <c r="AF229" i="5"/>
  <c r="AE229" i="5"/>
  <c r="AC229" i="5"/>
  <c r="AB229" i="5"/>
  <c r="AA229" i="5"/>
  <c r="Z229" i="5"/>
  <c r="Y229" i="5"/>
  <c r="X229" i="5"/>
  <c r="W229" i="5"/>
  <c r="U229" i="5"/>
  <c r="T229" i="5"/>
  <c r="S229" i="5"/>
  <c r="R229" i="5"/>
  <c r="Q229" i="5"/>
  <c r="P229" i="5"/>
  <c r="O229" i="5"/>
  <c r="M229" i="5"/>
  <c r="L229" i="5"/>
  <c r="K229" i="5"/>
  <c r="J229" i="5"/>
  <c r="I229" i="5"/>
  <c r="H229" i="5"/>
  <c r="F229" i="5"/>
  <c r="E229" i="5"/>
  <c r="D229" i="5"/>
  <c r="C229" i="5"/>
  <c r="B229" i="5"/>
  <c r="A229" i="5"/>
  <c r="DZ228" i="5"/>
  <c r="DY228" i="5"/>
  <c r="DX228" i="5"/>
  <c r="DW228" i="5"/>
  <c r="DV228" i="5"/>
  <c r="DU228" i="5"/>
  <c r="DS228" i="5"/>
  <c r="EB228" i="5" s="1"/>
  <c r="DR228" i="5"/>
  <c r="DQ228" i="5"/>
  <c r="DP228" i="5"/>
  <c r="EA228" i="5" s="1"/>
  <c r="DO228" i="5"/>
  <c r="DN228" i="5"/>
  <c r="DM228" i="5"/>
  <c r="DK228" i="5"/>
  <c r="DJ228" i="5"/>
  <c r="DI228" i="5"/>
  <c r="DH228" i="5"/>
  <c r="DG228" i="5"/>
  <c r="DF228" i="5"/>
  <c r="DD228" i="5"/>
  <c r="DC228" i="5"/>
  <c r="DB228" i="5"/>
  <c r="DA228" i="5"/>
  <c r="CZ228" i="5"/>
  <c r="CY228" i="5"/>
  <c r="CX228" i="5"/>
  <c r="CV228" i="5"/>
  <c r="CU228" i="5"/>
  <c r="CT228" i="5"/>
  <c r="CS228" i="5"/>
  <c r="CR228" i="5"/>
  <c r="CQ228" i="5"/>
  <c r="CP228" i="5"/>
  <c r="CN228" i="5"/>
  <c r="CM228" i="5"/>
  <c r="CL228" i="5"/>
  <c r="CK228" i="5"/>
  <c r="CJ228" i="5"/>
  <c r="CI228" i="5"/>
  <c r="CG228" i="5"/>
  <c r="CF228" i="5"/>
  <c r="CE228" i="5"/>
  <c r="CD228" i="5"/>
  <c r="CC228" i="5"/>
  <c r="CB228" i="5"/>
  <c r="CA228" i="5"/>
  <c r="BY228" i="5"/>
  <c r="BX228" i="5"/>
  <c r="BW228" i="5"/>
  <c r="BV228" i="5"/>
  <c r="BU228" i="5"/>
  <c r="BT228" i="5"/>
  <c r="BS228" i="5"/>
  <c r="BQ228" i="5"/>
  <c r="BP228" i="5"/>
  <c r="BO228" i="5"/>
  <c r="BN228" i="5"/>
  <c r="BM228" i="5"/>
  <c r="BL228" i="5"/>
  <c r="BK228" i="5"/>
  <c r="BI228" i="5"/>
  <c r="BH228" i="5"/>
  <c r="BG228" i="5"/>
  <c r="BF228" i="5"/>
  <c r="BE228" i="5"/>
  <c r="BD228" i="5"/>
  <c r="BC228" i="5"/>
  <c r="BA228" i="5"/>
  <c r="AZ228" i="5"/>
  <c r="AY228" i="5"/>
  <c r="AX228" i="5"/>
  <c r="AW228" i="5"/>
  <c r="AV228" i="5"/>
  <c r="AU228" i="5"/>
  <c r="AS228" i="5"/>
  <c r="AR228" i="5"/>
  <c r="AQ228" i="5"/>
  <c r="AP228" i="5"/>
  <c r="AO228" i="5"/>
  <c r="AN228" i="5"/>
  <c r="AM228" i="5"/>
  <c r="AK228" i="5"/>
  <c r="AJ228" i="5"/>
  <c r="AI228" i="5"/>
  <c r="AH228" i="5"/>
  <c r="AG228" i="5"/>
  <c r="AF228" i="5"/>
  <c r="AE228" i="5"/>
  <c r="AC228" i="5"/>
  <c r="AB228" i="5"/>
  <c r="AA228" i="5"/>
  <c r="Z228" i="5"/>
  <c r="Y228" i="5"/>
  <c r="X228" i="5"/>
  <c r="W228" i="5"/>
  <c r="U228" i="5"/>
  <c r="T228" i="5"/>
  <c r="S228" i="5"/>
  <c r="R228" i="5"/>
  <c r="Q228" i="5"/>
  <c r="P228" i="5"/>
  <c r="O228" i="5"/>
  <c r="M228" i="5"/>
  <c r="L228" i="5"/>
  <c r="K228" i="5"/>
  <c r="J228" i="5"/>
  <c r="I228" i="5"/>
  <c r="H228" i="5"/>
  <c r="F228" i="5"/>
  <c r="E228" i="5"/>
  <c r="D228" i="5"/>
  <c r="C228" i="5"/>
  <c r="B228" i="5"/>
  <c r="A228" i="5"/>
  <c r="DZ227" i="5"/>
  <c r="DY227" i="5"/>
  <c r="DX227" i="5"/>
  <c r="DW227" i="5"/>
  <c r="DV227" i="5"/>
  <c r="DU227" i="5"/>
  <c r="DS227" i="5"/>
  <c r="EB227" i="5" s="1"/>
  <c r="DR227" i="5"/>
  <c r="DQ227" i="5"/>
  <c r="DP227" i="5"/>
  <c r="EA227" i="5" s="1"/>
  <c r="DO227" i="5"/>
  <c r="DN227" i="5"/>
  <c r="DM227" i="5"/>
  <c r="DK227" i="5"/>
  <c r="DJ227" i="5"/>
  <c r="DI227" i="5"/>
  <c r="DH227" i="5"/>
  <c r="DG227" i="5"/>
  <c r="DF227" i="5"/>
  <c r="DD227" i="5"/>
  <c r="DC227" i="5"/>
  <c r="DB227" i="5"/>
  <c r="DA227" i="5"/>
  <c r="CZ227" i="5"/>
  <c r="CY227" i="5"/>
  <c r="CX227" i="5"/>
  <c r="CV227" i="5"/>
  <c r="CU227" i="5"/>
  <c r="CT227" i="5"/>
  <c r="CS227" i="5"/>
  <c r="CR227" i="5"/>
  <c r="CQ227" i="5"/>
  <c r="CP227" i="5"/>
  <c r="CN227" i="5"/>
  <c r="CM227" i="5"/>
  <c r="CL227" i="5"/>
  <c r="CK227" i="5"/>
  <c r="CJ227" i="5"/>
  <c r="CI227" i="5"/>
  <c r="CG227" i="5"/>
  <c r="CF227" i="5"/>
  <c r="CE227" i="5"/>
  <c r="CD227" i="5"/>
  <c r="CC227" i="5"/>
  <c r="CB227" i="5"/>
  <c r="CA227" i="5"/>
  <c r="BY227" i="5"/>
  <c r="BX227" i="5"/>
  <c r="BW227" i="5"/>
  <c r="BV227" i="5"/>
  <c r="BU227" i="5"/>
  <c r="BT227" i="5"/>
  <c r="BS227" i="5"/>
  <c r="BQ227" i="5"/>
  <c r="BP227" i="5"/>
  <c r="BO227" i="5"/>
  <c r="BN227" i="5"/>
  <c r="BM227" i="5"/>
  <c r="BL227" i="5"/>
  <c r="BK227" i="5"/>
  <c r="BI227" i="5"/>
  <c r="BH227" i="5"/>
  <c r="BG227" i="5"/>
  <c r="BF227" i="5"/>
  <c r="BE227" i="5"/>
  <c r="BD227" i="5"/>
  <c r="BC227" i="5"/>
  <c r="BA227" i="5"/>
  <c r="AZ227" i="5"/>
  <c r="AY227" i="5"/>
  <c r="AX227" i="5"/>
  <c r="AW227" i="5"/>
  <c r="AV227" i="5"/>
  <c r="AU227" i="5"/>
  <c r="AS227" i="5"/>
  <c r="AR227" i="5"/>
  <c r="AQ227" i="5"/>
  <c r="AP227" i="5"/>
  <c r="AO227" i="5"/>
  <c r="AN227" i="5"/>
  <c r="AM227" i="5"/>
  <c r="AK227" i="5"/>
  <c r="AJ227" i="5"/>
  <c r="AI227" i="5"/>
  <c r="AH227" i="5"/>
  <c r="AG227" i="5"/>
  <c r="AF227" i="5"/>
  <c r="AE227" i="5"/>
  <c r="AC227" i="5"/>
  <c r="AB227" i="5"/>
  <c r="AA227" i="5"/>
  <c r="Z227" i="5"/>
  <c r="Y227" i="5"/>
  <c r="X227" i="5"/>
  <c r="W227" i="5"/>
  <c r="U227" i="5"/>
  <c r="T227" i="5"/>
  <c r="S227" i="5"/>
  <c r="R227" i="5"/>
  <c r="Q227" i="5"/>
  <c r="P227" i="5"/>
  <c r="O227" i="5"/>
  <c r="M227" i="5"/>
  <c r="L227" i="5"/>
  <c r="K227" i="5"/>
  <c r="J227" i="5"/>
  <c r="I227" i="5"/>
  <c r="H227" i="5"/>
  <c r="F227" i="5"/>
  <c r="E227" i="5"/>
  <c r="D227" i="5"/>
  <c r="C227" i="5"/>
  <c r="B227" i="5"/>
  <c r="A227" i="5"/>
  <c r="DZ226" i="5"/>
  <c r="DY226" i="5"/>
  <c r="DX226" i="5"/>
  <c r="DW226" i="5"/>
  <c r="DV226" i="5"/>
  <c r="DU226" i="5"/>
  <c r="DS226" i="5"/>
  <c r="EB226" i="5" s="1"/>
  <c r="DR226" i="5"/>
  <c r="DQ226" i="5"/>
  <c r="DP226" i="5"/>
  <c r="EA226" i="5" s="1"/>
  <c r="DO226" i="5"/>
  <c r="DN226" i="5"/>
  <c r="DM226" i="5"/>
  <c r="DK226" i="5"/>
  <c r="DJ226" i="5"/>
  <c r="DI226" i="5"/>
  <c r="DH226" i="5"/>
  <c r="DG226" i="5"/>
  <c r="DF226" i="5"/>
  <c r="DD226" i="5"/>
  <c r="DC226" i="5"/>
  <c r="DB226" i="5"/>
  <c r="DA226" i="5"/>
  <c r="CZ226" i="5"/>
  <c r="CY226" i="5"/>
  <c r="CX226" i="5"/>
  <c r="CV226" i="5"/>
  <c r="CU226" i="5"/>
  <c r="CT226" i="5"/>
  <c r="CS226" i="5"/>
  <c r="CR226" i="5"/>
  <c r="CQ226" i="5"/>
  <c r="CP226" i="5"/>
  <c r="CN226" i="5"/>
  <c r="CM226" i="5"/>
  <c r="CL226" i="5"/>
  <c r="CK226" i="5"/>
  <c r="CJ226" i="5"/>
  <c r="CI226" i="5"/>
  <c r="CG226" i="5"/>
  <c r="CF226" i="5"/>
  <c r="CE226" i="5"/>
  <c r="CD226" i="5"/>
  <c r="CC226" i="5"/>
  <c r="CB226" i="5"/>
  <c r="CA226" i="5"/>
  <c r="BY226" i="5"/>
  <c r="BX226" i="5"/>
  <c r="BW226" i="5"/>
  <c r="BV226" i="5"/>
  <c r="BU226" i="5"/>
  <c r="BT226" i="5"/>
  <c r="BS226" i="5"/>
  <c r="BQ226" i="5"/>
  <c r="BP226" i="5"/>
  <c r="BO226" i="5"/>
  <c r="BN226" i="5"/>
  <c r="BM226" i="5"/>
  <c r="BL226" i="5"/>
  <c r="BK226" i="5"/>
  <c r="BI226" i="5"/>
  <c r="BH226" i="5"/>
  <c r="BG226" i="5"/>
  <c r="BF226" i="5"/>
  <c r="BE226" i="5"/>
  <c r="BD226" i="5"/>
  <c r="BC226" i="5"/>
  <c r="BA226" i="5"/>
  <c r="AZ226" i="5"/>
  <c r="AY226" i="5"/>
  <c r="AX226" i="5"/>
  <c r="AW226" i="5"/>
  <c r="AV226" i="5"/>
  <c r="AU226" i="5"/>
  <c r="AS226" i="5"/>
  <c r="AR226" i="5"/>
  <c r="AQ226" i="5"/>
  <c r="AP226" i="5"/>
  <c r="AO226" i="5"/>
  <c r="AN226" i="5"/>
  <c r="AM226" i="5"/>
  <c r="AK226" i="5"/>
  <c r="AJ226" i="5"/>
  <c r="AI226" i="5"/>
  <c r="AH226" i="5"/>
  <c r="AG226" i="5"/>
  <c r="AF226" i="5"/>
  <c r="AE226" i="5"/>
  <c r="AC226" i="5"/>
  <c r="AB226" i="5"/>
  <c r="AA226" i="5"/>
  <c r="Z226" i="5"/>
  <c r="Y226" i="5"/>
  <c r="X226" i="5"/>
  <c r="W226" i="5"/>
  <c r="U226" i="5"/>
  <c r="T226" i="5"/>
  <c r="S226" i="5"/>
  <c r="R226" i="5"/>
  <c r="Q226" i="5"/>
  <c r="P226" i="5"/>
  <c r="O226" i="5"/>
  <c r="M226" i="5"/>
  <c r="L226" i="5"/>
  <c r="K226" i="5"/>
  <c r="J226" i="5"/>
  <c r="I226" i="5"/>
  <c r="H226" i="5"/>
  <c r="F226" i="5"/>
  <c r="E226" i="5"/>
  <c r="D226" i="5"/>
  <c r="C226" i="5"/>
  <c r="B226" i="5"/>
  <c r="A226" i="5"/>
  <c r="DZ225" i="5"/>
  <c r="DY225" i="5"/>
  <c r="DX225" i="5"/>
  <c r="DW225" i="5"/>
  <c r="DV225" i="5"/>
  <c r="DU225" i="5"/>
  <c r="DS225" i="5"/>
  <c r="EB225" i="5" s="1"/>
  <c r="DR225" i="5"/>
  <c r="DQ225" i="5"/>
  <c r="DP225" i="5"/>
  <c r="EA225" i="5" s="1"/>
  <c r="DO225" i="5"/>
  <c r="DN225" i="5"/>
  <c r="DM225" i="5"/>
  <c r="DK225" i="5"/>
  <c r="DJ225" i="5"/>
  <c r="DI225" i="5"/>
  <c r="DH225" i="5"/>
  <c r="DG225" i="5"/>
  <c r="DF225" i="5"/>
  <c r="DD225" i="5"/>
  <c r="DC225" i="5"/>
  <c r="DB225" i="5"/>
  <c r="DA225" i="5"/>
  <c r="CZ225" i="5"/>
  <c r="CY225" i="5"/>
  <c r="CX225" i="5"/>
  <c r="CV225" i="5"/>
  <c r="CU225" i="5"/>
  <c r="CT225" i="5"/>
  <c r="CS225" i="5"/>
  <c r="CR225" i="5"/>
  <c r="CQ225" i="5"/>
  <c r="CP225" i="5"/>
  <c r="CN225" i="5"/>
  <c r="CM225" i="5"/>
  <c r="CL225" i="5"/>
  <c r="CK225" i="5"/>
  <c r="CJ225" i="5"/>
  <c r="CI225" i="5"/>
  <c r="CG225" i="5"/>
  <c r="CF225" i="5"/>
  <c r="CE225" i="5"/>
  <c r="CD225" i="5"/>
  <c r="CC225" i="5"/>
  <c r="CB225" i="5"/>
  <c r="CA225" i="5"/>
  <c r="BY225" i="5"/>
  <c r="BX225" i="5"/>
  <c r="BW225" i="5"/>
  <c r="BV225" i="5"/>
  <c r="BU225" i="5"/>
  <c r="BT225" i="5"/>
  <c r="BS225" i="5"/>
  <c r="BQ225" i="5"/>
  <c r="BP225" i="5"/>
  <c r="BO225" i="5"/>
  <c r="BN225" i="5"/>
  <c r="BM225" i="5"/>
  <c r="BL225" i="5"/>
  <c r="BK225" i="5"/>
  <c r="BI225" i="5"/>
  <c r="BH225" i="5"/>
  <c r="BG225" i="5"/>
  <c r="BF225" i="5"/>
  <c r="BE225" i="5"/>
  <c r="BD225" i="5"/>
  <c r="BC225" i="5"/>
  <c r="BA225" i="5"/>
  <c r="AZ225" i="5"/>
  <c r="AY225" i="5"/>
  <c r="AX225" i="5"/>
  <c r="AW225" i="5"/>
  <c r="AV225" i="5"/>
  <c r="AU225" i="5"/>
  <c r="AS225" i="5"/>
  <c r="AR225" i="5"/>
  <c r="AQ225" i="5"/>
  <c r="AP225" i="5"/>
  <c r="AO225" i="5"/>
  <c r="AN225" i="5"/>
  <c r="AM225" i="5"/>
  <c r="AK225" i="5"/>
  <c r="AJ225" i="5"/>
  <c r="AI225" i="5"/>
  <c r="AH225" i="5"/>
  <c r="AG225" i="5"/>
  <c r="AF225" i="5"/>
  <c r="AE225" i="5"/>
  <c r="AC225" i="5"/>
  <c r="AB225" i="5"/>
  <c r="AA225" i="5"/>
  <c r="Z225" i="5"/>
  <c r="Y225" i="5"/>
  <c r="X225" i="5"/>
  <c r="W225" i="5"/>
  <c r="U225" i="5"/>
  <c r="T225" i="5"/>
  <c r="S225" i="5"/>
  <c r="R225" i="5"/>
  <c r="Q225" i="5"/>
  <c r="P225" i="5"/>
  <c r="O225" i="5"/>
  <c r="M225" i="5"/>
  <c r="L225" i="5"/>
  <c r="K225" i="5"/>
  <c r="J225" i="5"/>
  <c r="I225" i="5"/>
  <c r="H225" i="5"/>
  <c r="F225" i="5"/>
  <c r="E225" i="5"/>
  <c r="D225" i="5"/>
  <c r="C225" i="5"/>
  <c r="B225" i="5"/>
  <c r="A225" i="5"/>
  <c r="DZ224" i="5"/>
  <c r="DY224" i="5"/>
  <c r="DX224" i="5"/>
  <c r="DW224" i="5"/>
  <c r="DV224" i="5"/>
  <c r="DU224" i="5"/>
  <c r="DS224" i="5"/>
  <c r="EB224" i="5" s="1"/>
  <c r="DR224" i="5"/>
  <c r="DQ224" i="5"/>
  <c r="DP224" i="5"/>
  <c r="EA224" i="5" s="1"/>
  <c r="DO224" i="5"/>
  <c r="DN224" i="5"/>
  <c r="DM224" i="5"/>
  <c r="DK224" i="5"/>
  <c r="DJ224" i="5"/>
  <c r="DI224" i="5"/>
  <c r="DH224" i="5"/>
  <c r="DG224" i="5"/>
  <c r="DF224" i="5"/>
  <c r="DD224" i="5"/>
  <c r="DC224" i="5"/>
  <c r="DB224" i="5"/>
  <c r="DA224" i="5"/>
  <c r="CZ224" i="5"/>
  <c r="CY224" i="5"/>
  <c r="CX224" i="5"/>
  <c r="CV224" i="5"/>
  <c r="CU224" i="5"/>
  <c r="CT224" i="5"/>
  <c r="CS224" i="5"/>
  <c r="CR224" i="5"/>
  <c r="CQ224" i="5"/>
  <c r="CP224" i="5"/>
  <c r="CN224" i="5"/>
  <c r="CM224" i="5"/>
  <c r="CL224" i="5"/>
  <c r="CK224" i="5"/>
  <c r="CJ224" i="5"/>
  <c r="CI224" i="5"/>
  <c r="CG224" i="5"/>
  <c r="CF224" i="5"/>
  <c r="CE224" i="5"/>
  <c r="CD224" i="5"/>
  <c r="CC224" i="5"/>
  <c r="CB224" i="5"/>
  <c r="CA224" i="5"/>
  <c r="BY224" i="5"/>
  <c r="BX224" i="5"/>
  <c r="BW224" i="5"/>
  <c r="BV224" i="5"/>
  <c r="BU224" i="5"/>
  <c r="BT224" i="5"/>
  <c r="BS224" i="5"/>
  <c r="BQ224" i="5"/>
  <c r="BP224" i="5"/>
  <c r="BO224" i="5"/>
  <c r="BN224" i="5"/>
  <c r="BM224" i="5"/>
  <c r="BL224" i="5"/>
  <c r="BK224" i="5"/>
  <c r="BI224" i="5"/>
  <c r="BH224" i="5"/>
  <c r="BG224" i="5"/>
  <c r="BF224" i="5"/>
  <c r="BE224" i="5"/>
  <c r="BD224" i="5"/>
  <c r="BC224" i="5"/>
  <c r="BA224" i="5"/>
  <c r="AZ224" i="5"/>
  <c r="AY224" i="5"/>
  <c r="AX224" i="5"/>
  <c r="AW224" i="5"/>
  <c r="AV224" i="5"/>
  <c r="AU224" i="5"/>
  <c r="AS224" i="5"/>
  <c r="AR224" i="5"/>
  <c r="AQ224" i="5"/>
  <c r="AP224" i="5"/>
  <c r="AO224" i="5"/>
  <c r="AN224" i="5"/>
  <c r="AM224" i="5"/>
  <c r="AK224" i="5"/>
  <c r="AJ224" i="5"/>
  <c r="AI224" i="5"/>
  <c r="AH224" i="5"/>
  <c r="AG224" i="5"/>
  <c r="AF224" i="5"/>
  <c r="AE224" i="5"/>
  <c r="AC224" i="5"/>
  <c r="AB224" i="5"/>
  <c r="AA224" i="5"/>
  <c r="Z224" i="5"/>
  <c r="Y224" i="5"/>
  <c r="X224" i="5"/>
  <c r="W224" i="5"/>
  <c r="U224" i="5"/>
  <c r="T224" i="5"/>
  <c r="S224" i="5"/>
  <c r="R224" i="5"/>
  <c r="Q224" i="5"/>
  <c r="P224" i="5"/>
  <c r="O224" i="5"/>
  <c r="M224" i="5"/>
  <c r="L224" i="5"/>
  <c r="K224" i="5"/>
  <c r="J224" i="5"/>
  <c r="I224" i="5"/>
  <c r="H224" i="5"/>
  <c r="F224" i="5"/>
  <c r="E224" i="5"/>
  <c r="D224" i="5"/>
  <c r="C224" i="5"/>
  <c r="B224" i="5"/>
  <c r="A224" i="5"/>
  <c r="DZ223" i="5"/>
  <c r="DY223" i="5"/>
  <c r="DX223" i="5"/>
  <c r="DW223" i="5"/>
  <c r="DV223" i="5"/>
  <c r="DU223" i="5"/>
  <c r="DS223" i="5"/>
  <c r="EB223" i="5" s="1"/>
  <c r="DR223" i="5"/>
  <c r="DQ223" i="5"/>
  <c r="DP223" i="5"/>
  <c r="EA223" i="5" s="1"/>
  <c r="DO223" i="5"/>
  <c r="DN223" i="5"/>
  <c r="DM223" i="5"/>
  <c r="DK223" i="5"/>
  <c r="DJ223" i="5"/>
  <c r="DI223" i="5"/>
  <c r="DH223" i="5"/>
  <c r="DG223" i="5"/>
  <c r="DF223" i="5"/>
  <c r="DD223" i="5"/>
  <c r="DC223" i="5"/>
  <c r="DB223" i="5"/>
  <c r="DA223" i="5"/>
  <c r="CZ223" i="5"/>
  <c r="CY223" i="5"/>
  <c r="CX223" i="5"/>
  <c r="CV223" i="5"/>
  <c r="CU223" i="5"/>
  <c r="CT223" i="5"/>
  <c r="CS223" i="5"/>
  <c r="CR223" i="5"/>
  <c r="CQ223" i="5"/>
  <c r="CP223" i="5"/>
  <c r="CN223" i="5"/>
  <c r="CM223" i="5"/>
  <c r="CL223" i="5"/>
  <c r="CK223" i="5"/>
  <c r="CJ223" i="5"/>
  <c r="CI223" i="5"/>
  <c r="CG223" i="5"/>
  <c r="CF223" i="5"/>
  <c r="CE223" i="5"/>
  <c r="CD223" i="5"/>
  <c r="CC223" i="5"/>
  <c r="CB223" i="5"/>
  <c r="CA223" i="5"/>
  <c r="BY223" i="5"/>
  <c r="BX223" i="5"/>
  <c r="BW223" i="5"/>
  <c r="BV223" i="5"/>
  <c r="BU223" i="5"/>
  <c r="BT223" i="5"/>
  <c r="BS223" i="5"/>
  <c r="BQ223" i="5"/>
  <c r="BP223" i="5"/>
  <c r="BO223" i="5"/>
  <c r="BN223" i="5"/>
  <c r="BM223" i="5"/>
  <c r="BL223" i="5"/>
  <c r="BK223" i="5"/>
  <c r="BI223" i="5"/>
  <c r="BH223" i="5"/>
  <c r="BG223" i="5"/>
  <c r="BF223" i="5"/>
  <c r="BE223" i="5"/>
  <c r="BD223" i="5"/>
  <c r="BC223" i="5"/>
  <c r="BA223" i="5"/>
  <c r="AZ223" i="5"/>
  <c r="AY223" i="5"/>
  <c r="AX223" i="5"/>
  <c r="AW223" i="5"/>
  <c r="AV223" i="5"/>
  <c r="AU223" i="5"/>
  <c r="AS223" i="5"/>
  <c r="AR223" i="5"/>
  <c r="AQ223" i="5"/>
  <c r="AP223" i="5"/>
  <c r="AO223" i="5"/>
  <c r="AN223" i="5"/>
  <c r="AM223" i="5"/>
  <c r="AK223" i="5"/>
  <c r="AJ223" i="5"/>
  <c r="AI223" i="5"/>
  <c r="AH223" i="5"/>
  <c r="AG223" i="5"/>
  <c r="AF223" i="5"/>
  <c r="AE223" i="5"/>
  <c r="AC223" i="5"/>
  <c r="AB223" i="5"/>
  <c r="AA223" i="5"/>
  <c r="Z223" i="5"/>
  <c r="Y223" i="5"/>
  <c r="X223" i="5"/>
  <c r="W223" i="5"/>
  <c r="U223" i="5"/>
  <c r="T223" i="5"/>
  <c r="S223" i="5"/>
  <c r="R223" i="5"/>
  <c r="Q223" i="5"/>
  <c r="P223" i="5"/>
  <c r="O223" i="5"/>
  <c r="M223" i="5"/>
  <c r="L223" i="5"/>
  <c r="K223" i="5"/>
  <c r="J223" i="5"/>
  <c r="I223" i="5"/>
  <c r="H223" i="5"/>
  <c r="F223" i="5"/>
  <c r="E223" i="5"/>
  <c r="D223" i="5"/>
  <c r="C223" i="5"/>
  <c r="B223" i="5"/>
  <c r="A223" i="5"/>
  <c r="DZ222" i="5"/>
  <c r="DY222" i="5"/>
  <c r="DX222" i="5"/>
  <c r="DW222" i="5"/>
  <c r="DV222" i="5"/>
  <c r="DU222" i="5"/>
  <c r="DS222" i="5"/>
  <c r="EB222" i="5" s="1"/>
  <c r="DR222" i="5"/>
  <c r="DQ222" i="5"/>
  <c r="DP222" i="5"/>
  <c r="EA222" i="5" s="1"/>
  <c r="DO222" i="5"/>
  <c r="DN222" i="5"/>
  <c r="DM222" i="5"/>
  <c r="DK222" i="5"/>
  <c r="DJ222" i="5"/>
  <c r="DI222" i="5"/>
  <c r="DH222" i="5"/>
  <c r="DG222" i="5"/>
  <c r="DF222" i="5"/>
  <c r="DD222" i="5"/>
  <c r="DC222" i="5"/>
  <c r="DB222" i="5"/>
  <c r="DA222" i="5"/>
  <c r="CZ222" i="5"/>
  <c r="CY222" i="5"/>
  <c r="CX222" i="5"/>
  <c r="CV222" i="5"/>
  <c r="CU222" i="5"/>
  <c r="CT222" i="5"/>
  <c r="CS222" i="5"/>
  <c r="CR222" i="5"/>
  <c r="CQ222" i="5"/>
  <c r="CP222" i="5"/>
  <c r="CN222" i="5"/>
  <c r="CM222" i="5"/>
  <c r="CL222" i="5"/>
  <c r="CK222" i="5"/>
  <c r="CJ222" i="5"/>
  <c r="CI222" i="5"/>
  <c r="CG222" i="5"/>
  <c r="CF222" i="5"/>
  <c r="CE222" i="5"/>
  <c r="CD222" i="5"/>
  <c r="CC222" i="5"/>
  <c r="CB222" i="5"/>
  <c r="CA222" i="5"/>
  <c r="BY222" i="5"/>
  <c r="BX222" i="5"/>
  <c r="BW222" i="5"/>
  <c r="BV222" i="5"/>
  <c r="BU222" i="5"/>
  <c r="BT222" i="5"/>
  <c r="BS222" i="5"/>
  <c r="BQ222" i="5"/>
  <c r="BP222" i="5"/>
  <c r="BO222" i="5"/>
  <c r="BN222" i="5"/>
  <c r="BM222" i="5"/>
  <c r="BL222" i="5"/>
  <c r="BK222" i="5"/>
  <c r="BI222" i="5"/>
  <c r="BH222" i="5"/>
  <c r="BG222" i="5"/>
  <c r="BF222" i="5"/>
  <c r="BE222" i="5"/>
  <c r="BD222" i="5"/>
  <c r="BC222" i="5"/>
  <c r="BA222" i="5"/>
  <c r="AZ222" i="5"/>
  <c r="AY222" i="5"/>
  <c r="AX222" i="5"/>
  <c r="AW222" i="5"/>
  <c r="AV222" i="5"/>
  <c r="AU222" i="5"/>
  <c r="AS222" i="5"/>
  <c r="AR222" i="5"/>
  <c r="AQ222" i="5"/>
  <c r="AP222" i="5"/>
  <c r="AO222" i="5"/>
  <c r="AN222" i="5"/>
  <c r="AM222" i="5"/>
  <c r="AK222" i="5"/>
  <c r="AJ222" i="5"/>
  <c r="AI222" i="5"/>
  <c r="AH222" i="5"/>
  <c r="AG222" i="5"/>
  <c r="AF222" i="5"/>
  <c r="AE222" i="5"/>
  <c r="AC222" i="5"/>
  <c r="AB222" i="5"/>
  <c r="AA222" i="5"/>
  <c r="Z222" i="5"/>
  <c r="Y222" i="5"/>
  <c r="X222" i="5"/>
  <c r="W222" i="5"/>
  <c r="U222" i="5"/>
  <c r="T222" i="5"/>
  <c r="S222" i="5"/>
  <c r="R222" i="5"/>
  <c r="Q222" i="5"/>
  <c r="P222" i="5"/>
  <c r="O222" i="5"/>
  <c r="M222" i="5"/>
  <c r="L222" i="5"/>
  <c r="K222" i="5"/>
  <c r="J222" i="5"/>
  <c r="I222" i="5"/>
  <c r="H222" i="5"/>
  <c r="F222" i="5"/>
  <c r="E222" i="5"/>
  <c r="D222" i="5"/>
  <c r="C222" i="5"/>
  <c r="B222" i="5"/>
  <c r="A222" i="5"/>
  <c r="DZ221" i="5"/>
  <c r="DY221" i="5"/>
  <c r="DX221" i="5"/>
  <c r="DW221" i="5"/>
  <c r="DV221" i="5"/>
  <c r="DU221" i="5"/>
  <c r="DS221" i="5"/>
  <c r="EB221" i="5" s="1"/>
  <c r="DR221" i="5"/>
  <c r="DQ221" i="5"/>
  <c r="DP221" i="5"/>
  <c r="EA221" i="5" s="1"/>
  <c r="DO221" i="5"/>
  <c r="DN221" i="5"/>
  <c r="DM221" i="5"/>
  <c r="DK221" i="5"/>
  <c r="DJ221" i="5"/>
  <c r="DI221" i="5"/>
  <c r="DH221" i="5"/>
  <c r="DG221" i="5"/>
  <c r="DF221" i="5"/>
  <c r="DD221" i="5"/>
  <c r="DC221" i="5"/>
  <c r="DB221" i="5"/>
  <c r="DA221" i="5"/>
  <c r="CZ221" i="5"/>
  <c r="CY221" i="5"/>
  <c r="CX221" i="5"/>
  <c r="CV221" i="5"/>
  <c r="CU221" i="5"/>
  <c r="CT221" i="5"/>
  <c r="CS221" i="5"/>
  <c r="CR221" i="5"/>
  <c r="CQ221" i="5"/>
  <c r="CP221" i="5"/>
  <c r="CN221" i="5"/>
  <c r="CM221" i="5"/>
  <c r="CL221" i="5"/>
  <c r="CK221" i="5"/>
  <c r="CJ221" i="5"/>
  <c r="CI221" i="5"/>
  <c r="CG221" i="5"/>
  <c r="CF221" i="5"/>
  <c r="CE221" i="5"/>
  <c r="CD221" i="5"/>
  <c r="CC221" i="5"/>
  <c r="CB221" i="5"/>
  <c r="CA221" i="5"/>
  <c r="BY221" i="5"/>
  <c r="BX221" i="5"/>
  <c r="BW221" i="5"/>
  <c r="BV221" i="5"/>
  <c r="BU221" i="5"/>
  <c r="BT221" i="5"/>
  <c r="BS221" i="5"/>
  <c r="BQ221" i="5"/>
  <c r="BP221" i="5"/>
  <c r="BO221" i="5"/>
  <c r="BN221" i="5"/>
  <c r="BM221" i="5"/>
  <c r="BL221" i="5"/>
  <c r="BK221" i="5"/>
  <c r="BI221" i="5"/>
  <c r="BH221" i="5"/>
  <c r="BG221" i="5"/>
  <c r="BF221" i="5"/>
  <c r="BE221" i="5"/>
  <c r="BD221" i="5"/>
  <c r="BC221" i="5"/>
  <c r="BA221" i="5"/>
  <c r="AZ221" i="5"/>
  <c r="AY221" i="5"/>
  <c r="AX221" i="5"/>
  <c r="AW221" i="5"/>
  <c r="AV221" i="5"/>
  <c r="AU221" i="5"/>
  <c r="AS221" i="5"/>
  <c r="AR221" i="5"/>
  <c r="AQ221" i="5"/>
  <c r="AP221" i="5"/>
  <c r="AO221" i="5"/>
  <c r="AN221" i="5"/>
  <c r="AM221" i="5"/>
  <c r="AK221" i="5"/>
  <c r="AJ221" i="5"/>
  <c r="AI221" i="5"/>
  <c r="AH221" i="5"/>
  <c r="AG221" i="5"/>
  <c r="AF221" i="5"/>
  <c r="AE221" i="5"/>
  <c r="AC221" i="5"/>
  <c r="AB221" i="5"/>
  <c r="AA221" i="5"/>
  <c r="Z221" i="5"/>
  <c r="Y221" i="5"/>
  <c r="X221" i="5"/>
  <c r="W221" i="5"/>
  <c r="U221" i="5"/>
  <c r="T221" i="5"/>
  <c r="S221" i="5"/>
  <c r="R221" i="5"/>
  <c r="Q221" i="5"/>
  <c r="P221" i="5"/>
  <c r="O221" i="5"/>
  <c r="M221" i="5"/>
  <c r="L221" i="5"/>
  <c r="K221" i="5"/>
  <c r="J221" i="5"/>
  <c r="I221" i="5"/>
  <c r="H221" i="5"/>
  <c r="F221" i="5"/>
  <c r="E221" i="5"/>
  <c r="D221" i="5"/>
  <c r="C221" i="5"/>
  <c r="B221" i="5"/>
  <c r="A221" i="5"/>
  <c r="DZ220" i="5"/>
  <c r="DY220" i="5"/>
  <c r="DX220" i="5"/>
  <c r="DW220" i="5"/>
  <c r="DV220" i="5"/>
  <c r="DU220" i="5"/>
  <c r="DS220" i="5"/>
  <c r="EB220" i="5" s="1"/>
  <c r="DR220" i="5"/>
  <c r="DQ220" i="5"/>
  <c r="DP220" i="5"/>
  <c r="EA220" i="5" s="1"/>
  <c r="DO220" i="5"/>
  <c r="DN220" i="5"/>
  <c r="DM220" i="5"/>
  <c r="DK220" i="5"/>
  <c r="DJ220" i="5"/>
  <c r="DI220" i="5"/>
  <c r="DH220" i="5"/>
  <c r="DG220" i="5"/>
  <c r="DF220" i="5"/>
  <c r="DD220" i="5"/>
  <c r="DC220" i="5"/>
  <c r="DB220" i="5"/>
  <c r="DA220" i="5"/>
  <c r="CZ220" i="5"/>
  <c r="CY220" i="5"/>
  <c r="CX220" i="5"/>
  <c r="CV220" i="5"/>
  <c r="CU220" i="5"/>
  <c r="CT220" i="5"/>
  <c r="CS220" i="5"/>
  <c r="CR220" i="5"/>
  <c r="CQ220" i="5"/>
  <c r="CP220" i="5"/>
  <c r="CN220" i="5"/>
  <c r="CM220" i="5"/>
  <c r="CL220" i="5"/>
  <c r="CK220" i="5"/>
  <c r="CJ220" i="5"/>
  <c r="CI220" i="5"/>
  <c r="CG220" i="5"/>
  <c r="CF220" i="5"/>
  <c r="CE220" i="5"/>
  <c r="CD220" i="5"/>
  <c r="CC220" i="5"/>
  <c r="CB220" i="5"/>
  <c r="CA220" i="5"/>
  <c r="BY220" i="5"/>
  <c r="BX220" i="5"/>
  <c r="BW220" i="5"/>
  <c r="BV220" i="5"/>
  <c r="BU220" i="5"/>
  <c r="BT220" i="5"/>
  <c r="BS220" i="5"/>
  <c r="BQ220" i="5"/>
  <c r="BP220" i="5"/>
  <c r="BO220" i="5"/>
  <c r="BN220" i="5"/>
  <c r="BM220" i="5"/>
  <c r="BL220" i="5"/>
  <c r="BK220" i="5"/>
  <c r="BI220" i="5"/>
  <c r="BH220" i="5"/>
  <c r="BG220" i="5"/>
  <c r="BF220" i="5"/>
  <c r="BE220" i="5"/>
  <c r="BD220" i="5"/>
  <c r="BC220" i="5"/>
  <c r="BA220" i="5"/>
  <c r="AZ220" i="5"/>
  <c r="AY220" i="5"/>
  <c r="AX220" i="5"/>
  <c r="AW220" i="5"/>
  <c r="AV220" i="5"/>
  <c r="AU220" i="5"/>
  <c r="AS220" i="5"/>
  <c r="AR220" i="5"/>
  <c r="AQ220" i="5"/>
  <c r="AP220" i="5"/>
  <c r="AO220" i="5"/>
  <c r="AN220" i="5"/>
  <c r="AM220" i="5"/>
  <c r="AK220" i="5"/>
  <c r="AJ220" i="5"/>
  <c r="AI220" i="5"/>
  <c r="AH220" i="5"/>
  <c r="AG220" i="5"/>
  <c r="AF220" i="5"/>
  <c r="AE220" i="5"/>
  <c r="AC220" i="5"/>
  <c r="AB220" i="5"/>
  <c r="AA220" i="5"/>
  <c r="Z220" i="5"/>
  <c r="Y220" i="5"/>
  <c r="X220" i="5"/>
  <c r="W220" i="5"/>
  <c r="U220" i="5"/>
  <c r="T220" i="5"/>
  <c r="S220" i="5"/>
  <c r="R220" i="5"/>
  <c r="Q220" i="5"/>
  <c r="P220" i="5"/>
  <c r="O220" i="5"/>
  <c r="M220" i="5"/>
  <c r="L220" i="5"/>
  <c r="K220" i="5"/>
  <c r="J220" i="5"/>
  <c r="I220" i="5"/>
  <c r="H220" i="5"/>
  <c r="F220" i="5"/>
  <c r="E220" i="5"/>
  <c r="D220" i="5"/>
  <c r="C220" i="5"/>
  <c r="B220" i="5"/>
  <c r="A220" i="5"/>
  <c r="DZ219" i="5"/>
  <c r="DY219" i="5"/>
  <c r="DX219" i="5"/>
  <c r="DW219" i="5"/>
  <c r="DV219" i="5"/>
  <c r="DU219" i="5"/>
  <c r="DS219" i="5"/>
  <c r="EB219" i="5" s="1"/>
  <c r="DR219" i="5"/>
  <c r="DQ219" i="5"/>
  <c r="DP219" i="5"/>
  <c r="EA219" i="5" s="1"/>
  <c r="DO219" i="5"/>
  <c r="DN219" i="5"/>
  <c r="DM219" i="5"/>
  <c r="DK219" i="5"/>
  <c r="DJ219" i="5"/>
  <c r="DI219" i="5"/>
  <c r="DH219" i="5"/>
  <c r="DG219" i="5"/>
  <c r="DF219" i="5"/>
  <c r="DD219" i="5"/>
  <c r="DC219" i="5"/>
  <c r="DB219" i="5"/>
  <c r="DA219" i="5"/>
  <c r="CZ219" i="5"/>
  <c r="CY219" i="5"/>
  <c r="CX219" i="5"/>
  <c r="CV219" i="5"/>
  <c r="CU219" i="5"/>
  <c r="CT219" i="5"/>
  <c r="CS219" i="5"/>
  <c r="CR219" i="5"/>
  <c r="CQ219" i="5"/>
  <c r="CP219" i="5"/>
  <c r="CN219" i="5"/>
  <c r="CM219" i="5"/>
  <c r="CL219" i="5"/>
  <c r="CK219" i="5"/>
  <c r="CJ219" i="5"/>
  <c r="CI219" i="5"/>
  <c r="CG219" i="5"/>
  <c r="CF219" i="5"/>
  <c r="CE219" i="5"/>
  <c r="CD219" i="5"/>
  <c r="CC219" i="5"/>
  <c r="CB219" i="5"/>
  <c r="CA219" i="5"/>
  <c r="BY219" i="5"/>
  <c r="BX219" i="5"/>
  <c r="BW219" i="5"/>
  <c r="BV219" i="5"/>
  <c r="BU219" i="5"/>
  <c r="BT219" i="5"/>
  <c r="BS219" i="5"/>
  <c r="BQ219" i="5"/>
  <c r="BP219" i="5"/>
  <c r="BO219" i="5"/>
  <c r="BN219" i="5"/>
  <c r="BM219" i="5"/>
  <c r="BL219" i="5"/>
  <c r="BK219" i="5"/>
  <c r="BI219" i="5"/>
  <c r="BH219" i="5"/>
  <c r="BG219" i="5"/>
  <c r="BF219" i="5"/>
  <c r="BE219" i="5"/>
  <c r="BD219" i="5"/>
  <c r="BC219" i="5"/>
  <c r="BA219" i="5"/>
  <c r="AZ219" i="5"/>
  <c r="AY219" i="5"/>
  <c r="AX219" i="5"/>
  <c r="AW219" i="5"/>
  <c r="AV219" i="5"/>
  <c r="AU219" i="5"/>
  <c r="AS219" i="5"/>
  <c r="AR219" i="5"/>
  <c r="AQ219" i="5"/>
  <c r="AP219" i="5"/>
  <c r="AO219" i="5"/>
  <c r="AN219" i="5"/>
  <c r="AM219" i="5"/>
  <c r="AK219" i="5"/>
  <c r="AJ219" i="5"/>
  <c r="AI219" i="5"/>
  <c r="AH219" i="5"/>
  <c r="AG219" i="5"/>
  <c r="AF219" i="5"/>
  <c r="AE219" i="5"/>
  <c r="AC219" i="5"/>
  <c r="AB219" i="5"/>
  <c r="AA219" i="5"/>
  <c r="Z219" i="5"/>
  <c r="Y219" i="5"/>
  <c r="X219" i="5"/>
  <c r="W219" i="5"/>
  <c r="U219" i="5"/>
  <c r="T219" i="5"/>
  <c r="S219" i="5"/>
  <c r="R219" i="5"/>
  <c r="Q219" i="5"/>
  <c r="P219" i="5"/>
  <c r="O219" i="5"/>
  <c r="M219" i="5"/>
  <c r="L219" i="5"/>
  <c r="K219" i="5"/>
  <c r="J219" i="5"/>
  <c r="I219" i="5"/>
  <c r="H219" i="5"/>
  <c r="F219" i="5"/>
  <c r="E219" i="5"/>
  <c r="D219" i="5"/>
  <c r="C219" i="5"/>
  <c r="B219" i="5"/>
  <c r="A219" i="5"/>
  <c r="DZ218" i="5"/>
  <c r="DY218" i="5"/>
  <c r="DX218" i="5"/>
  <c r="DW218" i="5"/>
  <c r="DV218" i="5"/>
  <c r="DU218" i="5"/>
  <c r="DS218" i="5"/>
  <c r="EB218" i="5" s="1"/>
  <c r="DR218" i="5"/>
  <c r="DQ218" i="5"/>
  <c r="DP218" i="5"/>
  <c r="EA218" i="5" s="1"/>
  <c r="DO218" i="5"/>
  <c r="DN218" i="5"/>
  <c r="DM218" i="5"/>
  <c r="DK218" i="5"/>
  <c r="DJ218" i="5"/>
  <c r="DI218" i="5"/>
  <c r="DH218" i="5"/>
  <c r="DG218" i="5"/>
  <c r="DF218" i="5"/>
  <c r="DD218" i="5"/>
  <c r="DC218" i="5"/>
  <c r="DB218" i="5"/>
  <c r="DA218" i="5"/>
  <c r="CZ218" i="5"/>
  <c r="CY218" i="5"/>
  <c r="CX218" i="5"/>
  <c r="CV218" i="5"/>
  <c r="CU218" i="5"/>
  <c r="CT218" i="5"/>
  <c r="CS218" i="5"/>
  <c r="CR218" i="5"/>
  <c r="CQ218" i="5"/>
  <c r="CP218" i="5"/>
  <c r="CN218" i="5"/>
  <c r="CM218" i="5"/>
  <c r="CL218" i="5"/>
  <c r="CK218" i="5"/>
  <c r="CJ218" i="5"/>
  <c r="CI218" i="5"/>
  <c r="CG218" i="5"/>
  <c r="CF218" i="5"/>
  <c r="CE218" i="5"/>
  <c r="CD218" i="5"/>
  <c r="CC218" i="5"/>
  <c r="CB218" i="5"/>
  <c r="CA218" i="5"/>
  <c r="BY218" i="5"/>
  <c r="BX218" i="5"/>
  <c r="BW218" i="5"/>
  <c r="BV218" i="5"/>
  <c r="BU218" i="5"/>
  <c r="BT218" i="5"/>
  <c r="BS218" i="5"/>
  <c r="BQ218" i="5"/>
  <c r="BP218" i="5"/>
  <c r="BO218" i="5"/>
  <c r="BN218" i="5"/>
  <c r="BM218" i="5"/>
  <c r="BL218" i="5"/>
  <c r="BK218" i="5"/>
  <c r="BI218" i="5"/>
  <c r="BH218" i="5"/>
  <c r="BG218" i="5"/>
  <c r="BF218" i="5"/>
  <c r="BE218" i="5"/>
  <c r="BD218" i="5"/>
  <c r="BC218" i="5"/>
  <c r="BA218" i="5"/>
  <c r="AZ218" i="5"/>
  <c r="AY218" i="5"/>
  <c r="AX218" i="5"/>
  <c r="AW218" i="5"/>
  <c r="AV218" i="5"/>
  <c r="AU218" i="5"/>
  <c r="AS218" i="5"/>
  <c r="AR218" i="5"/>
  <c r="AQ218" i="5"/>
  <c r="AP218" i="5"/>
  <c r="AO218" i="5"/>
  <c r="AN218" i="5"/>
  <c r="AM218" i="5"/>
  <c r="AK218" i="5"/>
  <c r="AJ218" i="5"/>
  <c r="AI218" i="5"/>
  <c r="AH218" i="5"/>
  <c r="AG218" i="5"/>
  <c r="AF218" i="5"/>
  <c r="AE218" i="5"/>
  <c r="AC218" i="5"/>
  <c r="AB218" i="5"/>
  <c r="AA218" i="5"/>
  <c r="Z218" i="5"/>
  <c r="Y218" i="5"/>
  <c r="X218" i="5"/>
  <c r="W218" i="5"/>
  <c r="U218" i="5"/>
  <c r="T218" i="5"/>
  <c r="S218" i="5"/>
  <c r="R218" i="5"/>
  <c r="Q218" i="5"/>
  <c r="P218" i="5"/>
  <c r="O218" i="5"/>
  <c r="M218" i="5"/>
  <c r="L218" i="5"/>
  <c r="K218" i="5"/>
  <c r="J218" i="5"/>
  <c r="I218" i="5"/>
  <c r="H218" i="5"/>
  <c r="F218" i="5"/>
  <c r="E218" i="5"/>
  <c r="D218" i="5"/>
  <c r="C218" i="5"/>
  <c r="B218" i="5"/>
  <c r="A218" i="5"/>
  <c r="DZ217" i="5"/>
  <c r="DY217" i="5"/>
  <c r="DX217" i="5"/>
  <c r="DW217" i="5"/>
  <c r="DV217" i="5"/>
  <c r="DU217" i="5"/>
  <c r="DS217" i="5"/>
  <c r="EB217" i="5" s="1"/>
  <c r="DR217" i="5"/>
  <c r="DQ217" i="5"/>
  <c r="DP217" i="5"/>
  <c r="EA217" i="5" s="1"/>
  <c r="DO217" i="5"/>
  <c r="DN217" i="5"/>
  <c r="DM217" i="5"/>
  <c r="DK217" i="5"/>
  <c r="DJ217" i="5"/>
  <c r="DI217" i="5"/>
  <c r="DH217" i="5"/>
  <c r="DG217" i="5"/>
  <c r="DF217" i="5"/>
  <c r="DD217" i="5"/>
  <c r="DC217" i="5"/>
  <c r="DB217" i="5"/>
  <c r="DA217" i="5"/>
  <c r="CZ217" i="5"/>
  <c r="CY217" i="5"/>
  <c r="CX217" i="5"/>
  <c r="CV217" i="5"/>
  <c r="CU217" i="5"/>
  <c r="CT217" i="5"/>
  <c r="CS217" i="5"/>
  <c r="CR217" i="5"/>
  <c r="CQ217" i="5"/>
  <c r="CP217" i="5"/>
  <c r="CN217" i="5"/>
  <c r="CM217" i="5"/>
  <c r="CL217" i="5"/>
  <c r="CK217" i="5"/>
  <c r="CJ217" i="5"/>
  <c r="CI217" i="5"/>
  <c r="CG217" i="5"/>
  <c r="CF217" i="5"/>
  <c r="CE217" i="5"/>
  <c r="CD217" i="5"/>
  <c r="CC217" i="5"/>
  <c r="CB217" i="5"/>
  <c r="CA217" i="5"/>
  <c r="BY217" i="5"/>
  <c r="BX217" i="5"/>
  <c r="BW217" i="5"/>
  <c r="BV217" i="5"/>
  <c r="BU217" i="5"/>
  <c r="BT217" i="5"/>
  <c r="BS217" i="5"/>
  <c r="BQ217" i="5"/>
  <c r="BP217" i="5"/>
  <c r="BO217" i="5"/>
  <c r="BN217" i="5"/>
  <c r="BM217" i="5"/>
  <c r="BL217" i="5"/>
  <c r="BK217" i="5"/>
  <c r="BI217" i="5"/>
  <c r="BH217" i="5"/>
  <c r="BG217" i="5"/>
  <c r="BF217" i="5"/>
  <c r="BE217" i="5"/>
  <c r="BD217" i="5"/>
  <c r="BC217" i="5"/>
  <c r="BA217" i="5"/>
  <c r="AZ217" i="5"/>
  <c r="AY217" i="5"/>
  <c r="AX217" i="5"/>
  <c r="AW217" i="5"/>
  <c r="AV217" i="5"/>
  <c r="AU217" i="5"/>
  <c r="AS217" i="5"/>
  <c r="AR217" i="5"/>
  <c r="AQ217" i="5"/>
  <c r="AP217" i="5"/>
  <c r="AO217" i="5"/>
  <c r="AN217" i="5"/>
  <c r="AM217" i="5"/>
  <c r="AK217" i="5"/>
  <c r="AJ217" i="5"/>
  <c r="AI217" i="5"/>
  <c r="AH217" i="5"/>
  <c r="AG217" i="5"/>
  <c r="AF217" i="5"/>
  <c r="AE217" i="5"/>
  <c r="AC217" i="5"/>
  <c r="AB217" i="5"/>
  <c r="AA217" i="5"/>
  <c r="Z217" i="5"/>
  <c r="Y217" i="5"/>
  <c r="X217" i="5"/>
  <c r="W217" i="5"/>
  <c r="U217" i="5"/>
  <c r="T217" i="5"/>
  <c r="S217" i="5"/>
  <c r="R217" i="5"/>
  <c r="Q217" i="5"/>
  <c r="P217" i="5"/>
  <c r="O217" i="5"/>
  <c r="M217" i="5"/>
  <c r="L217" i="5"/>
  <c r="K217" i="5"/>
  <c r="J217" i="5"/>
  <c r="I217" i="5"/>
  <c r="H217" i="5"/>
  <c r="F217" i="5"/>
  <c r="E217" i="5"/>
  <c r="D217" i="5"/>
  <c r="C217" i="5"/>
  <c r="B217" i="5"/>
  <c r="A217" i="5"/>
  <c r="DZ216" i="5"/>
  <c r="DY216" i="5"/>
  <c r="DX216" i="5"/>
  <c r="DW216" i="5"/>
  <c r="DV216" i="5"/>
  <c r="DU216" i="5"/>
  <c r="DS216" i="5"/>
  <c r="EB216" i="5" s="1"/>
  <c r="DR216" i="5"/>
  <c r="DQ216" i="5"/>
  <c r="DP216" i="5"/>
  <c r="EA216" i="5" s="1"/>
  <c r="DO216" i="5"/>
  <c r="DN216" i="5"/>
  <c r="DM216" i="5"/>
  <c r="DK216" i="5"/>
  <c r="DJ216" i="5"/>
  <c r="DI216" i="5"/>
  <c r="DH216" i="5"/>
  <c r="DG216" i="5"/>
  <c r="DF216" i="5"/>
  <c r="DD216" i="5"/>
  <c r="DC216" i="5"/>
  <c r="DB216" i="5"/>
  <c r="DA216" i="5"/>
  <c r="CZ216" i="5"/>
  <c r="CY216" i="5"/>
  <c r="CX216" i="5"/>
  <c r="CV216" i="5"/>
  <c r="CU216" i="5"/>
  <c r="CT216" i="5"/>
  <c r="CS216" i="5"/>
  <c r="CR216" i="5"/>
  <c r="CQ216" i="5"/>
  <c r="CP216" i="5"/>
  <c r="CN216" i="5"/>
  <c r="CM216" i="5"/>
  <c r="CL216" i="5"/>
  <c r="CK216" i="5"/>
  <c r="CJ216" i="5"/>
  <c r="CI216" i="5"/>
  <c r="CG216" i="5"/>
  <c r="CF216" i="5"/>
  <c r="CE216" i="5"/>
  <c r="CD216" i="5"/>
  <c r="CC216" i="5"/>
  <c r="CB216" i="5"/>
  <c r="CA216" i="5"/>
  <c r="BY216" i="5"/>
  <c r="BX216" i="5"/>
  <c r="BW216" i="5"/>
  <c r="BV216" i="5"/>
  <c r="BU216" i="5"/>
  <c r="BT216" i="5"/>
  <c r="BS216" i="5"/>
  <c r="BQ216" i="5"/>
  <c r="BP216" i="5"/>
  <c r="BO216" i="5"/>
  <c r="BN216" i="5"/>
  <c r="BM216" i="5"/>
  <c r="BL216" i="5"/>
  <c r="BK216" i="5"/>
  <c r="BI216" i="5"/>
  <c r="BH216" i="5"/>
  <c r="BG216" i="5"/>
  <c r="BF216" i="5"/>
  <c r="BE216" i="5"/>
  <c r="BD216" i="5"/>
  <c r="BC216" i="5"/>
  <c r="BA216" i="5"/>
  <c r="AZ216" i="5"/>
  <c r="AY216" i="5"/>
  <c r="AX216" i="5"/>
  <c r="AW216" i="5"/>
  <c r="AV216" i="5"/>
  <c r="AU216" i="5"/>
  <c r="AS216" i="5"/>
  <c r="AR216" i="5"/>
  <c r="AQ216" i="5"/>
  <c r="AP216" i="5"/>
  <c r="AO216" i="5"/>
  <c r="AN216" i="5"/>
  <c r="AM216" i="5"/>
  <c r="AK216" i="5"/>
  <c r="AJ216" i="5"/>
  <c r="AI216" i="5"/>
  <c r="AH216" i="5"/>
  <c r="AG216" i="5"/>
  <c r="AF216" i="5"/>
  <c r="AE216" i="5"/>
  <c r="AC216" i="5"/>
  <c r="AB216" i="5"/>
  <c r="AA216" i="5"/>
  <c r="Z216" i="5"/>
  <c r="Y216" i="5"/>
  <c r="X216" i="5"/>
  <c r="W216" i="5"/>
  <c r="U216" i="5"/>
  <c r="T216" i="5"/>
  <c r="S216" i="5"/>
  <c r="R216" i="5"/>
  <c r="Q216" i="5"/>
  <c r="P216" i="5"/>
  <c r="O216" i="5"/>
  <c r="M216" i="5"/>
  <c r="L216" i="5"/>
  <c r="K216" i="5"/>
  <c r="J216" i="5"/>
  <c r="I216" i="5"/>
  <c r="H216" i="5"/>
  <c r="F216" i="5"/>
  <c r="E216" i="5"/>
  <c r="D216" i="5"/>
  <c r="C216" i="5"/>
  <c r="B216" i="5"/>
  <c r="A216" i="5"/>
  <c r="DZ215" i="5"/>
  <c r="DY215" i="5"/>
  <c r="DX215" i="5"/>
  <c r="DW215" i="5"/>
  <c r="DV215" i="5"/>
  <c r="DU215" i="5"/>
  <c r="DS215" i="5"/>
  <c r="EB215" i="5" s="1"/>
  <c r="DR215" i="5"/>
  <c r="DQ215" i="5"/>
  <c r="DP215" i="5"/>
  <c r="EA215" i="5" s="1"/>
  <c r="DO215" i="5"/>
  <c r="DN215" i="5"/>
  <c r="DM215" i="5"/>
  <c r="DK215" i="5"/>
  <c r="DJ215" i="5"/>
  <c r="DI215" i="5"/>
  <c r="DH215" i="5"/>
  <c r="DG215" i="5"/>
  <c r="DF215" i="5"/>
  <c r="DD215" i="5"/>
  <c r="DC215" i="5"/>
  <c r="DB215" i="5"/>
  <c r="DA215" i="5"/>
  <c r="CZ215" i="5"/>
  <c r="CY215" i="5"/>
  <c r="CX215" i="5"/>
  <c r="CV215" i="5"/>
  <c r="CU215" i="5"/>
  <c r="CT215" i="5"/>
  <c r="CS215" i="5"/>
  <c r="CR215" i="5"/>
  <c r="CQ215" i="5"/>
  <c r="CP215" i="5"/>
  <c r="CN215" i="5"/>
  <c r="CM215" i="5"/>
  <c r="CL215" i="5"/>
  <c r="CK215" i="5"/>
  <c r="CJ215" i="5"/>
  <c r="CI215" i="5"/>
  <c r="CG215" i="5"/>
  <c r="CF215" i="5"/>
  <c r="CE215" i="5"/>
  <c r="CD215" i="5"/>
  <c r="CC215" i="5"/>
  <c r="CB215" i="5"/>
  <c r="CA215" i="5"/>
  <c r="BY215" i="5"/>
  <c r="BX215" i="5"/>
  <c r="BW215" i="5"/>
  <c r="BV215" i="5"/>
  <c r="BU215" i="5"/>
  <c r="BT215" i="5"/>
  <c r="BS215" i="5"/>
  <c r="BQ215" i="5"/>
  <c r="BP215" i="5"/>
  <c r="BO215" i="5"/>
  <c r="BN215" i="5"/>
  <c r="BM215" i="5"/>
  <c r="BL215" i="5"/>
  <c r="BK215" i="5"/>
  <c r="BI215" i="5"/>
  <c r="BH215" i="5"/>
  <c r="BG215" i="5"/>
  <c r="BF215" i="5"/>
  <c r="BE215" i="5"/>
  <c r="BD215" i="5"/>
  <c r="BC215" i="5"/>
  <c r="BA215" i="5"/>
  <c r="AZ215" i="5"/>
  <c r="AY215" i="5"/>
  <c r="AX215" i="5"/>
  <c r="AW215" i="5"/>
  <c r="AV215" i="5"/>
  <c r="AU215" i="5"/>
  <c r="AS215" i="5"/>
  <c r="AR215" i="5"/>
  <c r="AQ215" i="5"/>
  <c r="AP215" i="5"/>
  <c r="AO215" i="5"/>
  <c r="AN215" i="5"/>
  <c r="AM215" i="5"/>
  <c r="AK215" i="5"/>
  <c r="AJ215" i="5"/>
  <c r="AI215" i="5"/>
  <c r="AH215" i="5"/>
  <c r="AG215" i="5"/>
  <c r="AF215" i="5"/>
  <c r="AE215" i="5"/>
  <c r="AC215" i="5"/>
  <c r="AB215" i="5"/>
  <c r="AA215" i="5"/>
  <c r="Z215" i="5"/>
  <c r="Y215" i="5"/>
  <c r="X215" i="5"/>
  <c r="W215" i="5"/>
  <c r="U215" i="5"/>
  <c r="T215" i="5"/>
  <c r="S215" i="5"/>
  <c r="R215" i="5"/>
  <c r="Q215" i="5"/>
  <c r="P215" i="5"/>
  <c r="O215" i="5"/>
  <c r="M215" i="5"/>
  <c r="L215" i="5"/>
  <c r="K215" i="5"/>
  <c r="J215" i="5"/>
  <c r="I215" i="5"/>
  <c r="H215" i="5"/>
  <c r="F215" i="5"/>
  <c r="E215" i="5"/>
  <c r="D215" i="5"/>
  <c r="C215" i="5"/>
  <c r="B215" i="5"/>
  <c r="A215" i="5"/>
  <c r="DZ214" i="5"/>
  <c r="DY214" i="5"/>
  <c r="DX214" i="5"/>
  <c r="DW214" i="5"/>
  <c r="DV214" i="5"/>
  <c r="DU214" i="5"/>
  <c r="DS214" i="5"/>
  <c r="EB214" i="5" s="1"/>
  <c r="DR214" i="5"/>
  <c r="DQ214" i="5"/>
  <c r="DP214" i="5"/>
  <c r="EA214" i="5" s="1"/>
  <c r="DO214" i="5"/>
  <c r="DN214" i="5"/>
  <c r="DM214" i="5"/>
  <c r="DK214" i="5"/>
  <c r="DJ214" i="5"/>
  <c r="DI214" i="5"/>
  <c r="DH214" i="5"/>
  <c r="DG214" i="5"/>
  <c r="DF214" i="5"/>
  <c r="DD214" i="5"/>
  <c r="DC214" i="5"/>
  <c r="DB214" i="5"/>
  <c r="DA214" i="5"/>
  <c r="CZ214" i="5"/>
  <c r="CY214" i="5"/>
  <c r="CX214" i="5"/>
  <c r="CV214" i="5"/>
  <c r="CU214" i="5"/>
  <c r="CT214" i="5"/>
  <c r="CS214" i="5"/>
  <c r="CR214" i="5"/>
  <c r="CQ214" i="5"/>
  <c r="CP214" i="5"/>
  <c r="CN214" i="5"/>
  <c r="CM214" i="5"/>
  <c r="CL214" i="5"/>
  <c r="CK214" i="5"/>
  <c r="CJ214" i="5"/>
  <c r="CI214" i="5"/>
  <c r="CG214" i="5"/>
  <c r="CF214" i="5"/>
  <c r="CE214" i="5"/>
  <c r="CD214" i="5"/>
  <c r="CC214" i="5"/>
  <c r="CB214" i="5"/>
  <c r="CA214" i="5"/>
  <c r="BY214" i="5"/>
  <c r="BX214" i="5"/>
  <c r="BW214" i="5"/>
  <c r="BV214" i="5"/>
  <c r="BU214" i="5"/>
  <c r="BT214" i="5"/>
  <c r="BS214" i="5"/>
  <c r="BQ214" i="5"/>
  <c r="BP214" i="5"/>
  <c r="BO214" i="5"/>
  <c r="BN214" i="5"/>
  <c r="BM214" i="5"/>
  <c r="BL214" i="5"/>
  <c r="BK214" i="5"/>
  <c r="BI214" i="5"/>
  <c r="BH214" i="5"/>
  <c r="BG214" i="5"/>
  <c r="BF214" i="5"/>
  <c r="BE214" i="5"/>
  <c r="BD214" i="5"/>
  <c r="BC214" i="5"/>
  <c r="BA214" i="5"/>
  <c r="AZ214" i="5"/>
  <c r="AY214" i="5"/>
  <c r="AX214" i="5"/>
  <c r="AW214" i="5"/>
  <c r="AV214" i="5"/>
  <c r="AU214" i="5"/>
  <c r="AS214" i="5"/>
  <c r="AR214" i="5"/>
  <c r="AQ214" i="5"/>
  <c r="AP214" i="5"/>
  <c r="AO214" i="5"/>
  <c r="AN214" i="5"/>
  <c r="AM214" i="5"/>
  <c r="AK214" i="5"/>
  <c r="AJ214" i="5"/>
  <c r="AI214" i="5"/>
  <c r="AH214" i="5"/>
  <c r="AG214" i="5"/>
  <c r="AF214" i="5"/>
  <c r="AE214" i="5"/>
  <c r="AC214" i="5"/>
  <c r="AB214" i="5"/>
  <c r="AA214" i="5"/>
  <c r="Z214" i="5"/>
  <c r="Y214" i="5"/>
  <c r="X214" i="5"/>
  <c r="W214" i="5"/>
  <c r="U214" i="5"/>
  <c r="T214" i="5"/>
  <c r="S214" i="5"/>
  <c r="R214" i="5"/>
  <c r="Q214" i="5"/>
  <c r="P214" i="5"/>
  <c r="O214" i="5"/>
  <c r="M214" i="5"/>
  <c r="L214" i="5"/>
  <c r="K214" i="5"/>
  <c r="J214" i="5"/>
  <c r="I214" i="5"/>
  <c r="H214" i="5"/>
  <c r="F214" i="5"/>
  <c r="E214" i="5"/>
  <c r="D214" i="5"/>
  <c r="C214" i="5"/>
  <c r="B214" i="5"/>
  <c r="A214" i="5"/>
  <c r="DZ213" i="5"/>
  <c r="DY213" i="5"/>
  <c r="DX213" i="5"/>
  <c r="DW213" i="5"/>
  <c r="DV213" i="5"/>
  <c r="DU213" i="5"/>
  <c r="DS213" i="5"/>
  <c r="EB213" i="5" s="1"/>
  <c r="DR213" i="5"/>
  <c r="DQ213" i="5"/>
  <c r="DP213" i="5"/>
  <c r="EA213" i="5" s="1"/>
  <c r="DO213" i="5"/>
  <c r="DN213" i="5"/>
  <c r="DM213" i="5"/>
  <c r="DK213" i="5"/>
  <c r="DJ213" i="5"/>
  <c r="DI213" i="5"/>
  <c r="DH213" i="5"/>
  <c r="DG213" i="5"/>
  <c r="DF213" i="5"/>
  <c r="DD213" i="5"/>
  <c r="DC213" i="5"/>
  <c r="DB213" i="5"/>
  <c r="DA213" i="5"/>
  <c r="CZ213" i="5"/>
  <c r="CY213" i="5"/>
  <c r="CX213" i="5"/>
  <c r="CV213" i="5"/>
  <c r="CU213" i="5"/>
  <c r="CT213" i="5"/>
  <c r="CS213" i="5"/>
  <c r="CR213" i="5"/>
  <c r="CQ213" i="5"/>
  <c r="CP213" i="5"/>
  <c r="CN213" i="5"/>
  <c r="CM213" i="5"/>
  <c r="CL213" i="5"/>
  <c r="CK213" i="5"/>
  <c r="CJ213" i="5"/>
  <c r="CI213" i="5"/>
  <c r="CG213" i="5"/>
  <c r="CF213" i="5"/>
  <c r="CE213" i="5"/>
  <c r="CD213" i="5"/>
  <c r="CC213" i="5"/>
  <c r="CB213" i="5"/>
  <c r="CA213" i="5"/>
  <c r="BY213" i="5"/>
  <c r="BX213" i="5"/>
  <c r="BW213" i="5"/>
  <c r="BV213" i="5"/>
  <c r="BU213" i="5"/>
  <c r="BT213" i="5"/>
  <c r="BS213" i="5"/>
  <c r="BQ213" i="5"/>
  <c r="BP213" i="5"/>
  <c r="BO213" i="5"/>
  <c r="BN213" i="5"/>
  <c r="BM213" i="5"/>
  <c r="BL213" i="5"/>
  <c r="BK213" i="5"/>
  <c r="BI213" i="5"/>
  <c r="BH213" i="5"/>
  <c r="BG213" i="5"/>
  <c r="BF213" i="5"/>
  <c r="BE213" i="5"/>
  <c r="BD213" i="5"/>
  <c r="BC213" i="5"/>
  <c r="BA213" i="5"/>
  <c r="AZ213" i="5"/>
  <c r="AY213" i="5"/>
  <c r="AX213" i="5"/>
  <c r="AW213" i="5"/>
  <c r="AV213" i="5"/>
  <c r="AU213" i="5"/>
  <c r="AS213" i="5"/>
  <c r="AR213" i="5"/>
  <c r="AQ213" i="5"/>
  <c r="AP213" i="5"/>
  <c r="AO213" i="5"/>
  <c r="AN213" i="5"/>
  <c r="AM213" i="5"/>
  <c r="AK213" i="5"/>
  <c r="AJ213" i="5"/>
  <c r="AI213" i="5"/>
  <c r="AH213" i="5"/>
  <c r="AG213" i="5"/>
  <c r="AF213" i="5"/>
  <c r="AE213" i="5"/>
  <c r="AC213" i="5"/>
  <c r="AB213" i="5"/>
  <c r="AA213" i="5"/>
  <c r="Z213" i="5"/>
  <c r="Y213" i="5"/>
  <c r="X213" i="5"/>
  <c r="W213" i="5"/>
  <c r="U213" i="5"/>
  <c r="T213" i="5"/>
  <c r="S213" i="5"/>
  <c r="R213" i="5"/>
  <c r="Q213" i="5"/>
  <c r="P213" i="5"/>
  <c r="O213" i="5"/>
  <c r="M213" i="5"/>
  <c r="L213" i="5"/>
  <c r="K213" i="5"/>
  <c r="J213" i="5"/>
  <c r="I213" i="5"/>
  <c r="H213" i="5"/>
  <c r="F213" i="5"/>
  <c r="E213" i="5"/>
  <c r="D213" i="5"/>
  <c r="C213" i="5"/>
  <c r="B213" i="5"/>
  <c r="A213" i="5"/>
  <c r="DZ212" i="5"/>
  <c r="DY212" i="5"/>
  <c r="DX212" i="5"/>
  <c r="DW212" i="5"/>
  <c r="DV212" i="5"/>
  <c r="DU212" i="5"/>
  <c r="DS212" i="5"/>
  <c r="EB212" i="5" s="1"/>
  <c r="DR212" i="5"/>
  <c r="DQ212" i="5"/>
  <c r="DP212" i="5"/>
  <c r="EA212" i="5" s="1"/>
  <c r="DO212" i="5"/>
  <c r="DN212" i="5"/>
  <c r="DM212" i="5"/>
  <c r="DK212" i="5"/>
  <c r="DJ212" i="5"/>
  <c r="DI212" i="5"/>
  <c r="DH212" i="5"/>
  <c r="DG212" i="5"/>
  <c r="DF212" i="5"/>
  <c r="DD212" i="5"/>
  <c r="DC212" i="5"/>
  <c r="DB212" i="5"/>
  <c r="DA212" i="5"/>
  <c r="CZ212" i="5"/>
  <c r="CY212" i="5"/>
  <c r="CX212" i="5"/>
  <c r="CV212" i="5"/>
  <c r="CU212" i="5"/>
  <c r="CT212" i="5"/>
  <c r="CS212" i="5"/>
  <c r="CR212" i="5"/>
  <c r="CQ212" i="5"/>
  <c r="CP212" i="5"/>
  <c r="CN212" i="5"/>
  <c r="CM212" i="5"/>
  <c r="CL212" i="5"/>
  <c r="CK212" i="5"/>
  <c r="CJ212" i="5"/>
  <c r="CI212" i="5"/>
  <c r="CG212" i="5"/>
  <c r="CF212" i="5"/>
  <c r="CE212" i="5"/>
  <c r="CD212" i="5"/>
  <c r="CC212" i="5"/>
  <c r="CB212" i="5"/>
  <c r="CA212" i="5"/>
  <c r="BY212" i="5"/>
  <c r="BX212" i="5"/>
  <c r="BW212" i="5"/>
  <c r="BV212" i="5"/>
  <c r="BU212" i="5"/>
  <c r="BT212" i="5"/>
  <c r="BS212" i="5"/>
  <c r="BQ212" i="5"/>
  <c r="BP212" i="5"/>
  <c r="BO212" i="5"/>
  <c r="BN212" i="5"/>
  <c r="BM212" i="5"/>
  <c r="BL212" i="5"/>
  <c r="BK212" i="5"/>
  <c r="BI212" i="5"/>
  <c r="BH212" i="5"/>
  <c r="BG212" i="5"/>
  <c r="BF212" i="5"/>
  <c r="BE212" i="5"/>
  <c r="BD212" i="5"/>
  <c r="BC212" i="5"/>
  <c r="BA212" i="5"/>
  <c r="AZ212" i="5"/>
  <c r="AY212" i="5"/>
  <c r="AX212" i="5"/>
  <c r="AW212" i="5"/>
  <c r="AV212" i="5"/>
  <c r="AU212" i="5"/>
  <c r="AS212" i="5"/>
  <c r="AR212" i="5"/>
  <c r="AQ212" i="5"/>
  <c r="AP212" i="5"/>
  <c r="AO212" i="5"/>
  <c r="AN212" i="5"/>
  <c r="AM212" i="5"/>
  <c r="AK212" i="5"/>
  <c r="AJ212" i="5"/>
  <c r="AI212" i="5"/>
  <c r="AH212" i="5"/>
  <c r="AG212" i="5"/>
  <c r="AF212" i="5"/>
  <c r="AE212" i="5"/>
  <c r="AC212" i="5"/>
  <c r="AB212" i="5"/>
  <c r="AA212" i="5"/>
  <c r="Z212" i="5"/>
  <c r="Y212" i="5"/>
  <c r="X212" i="5"/>
  <c r="W212" i="5"/>
  <c r="U212" i="5"/>
  <c r="T212" i="5"/>
  <c r="S212" i="5"/>
  <c r="R212" i="5"/>
  <c r="Q212" i="5"/>
  <c r="P212" i="5"/>
  <c r="O212" i="5"/>
  <c r="M212" i="5"/>
  <c r="L212" i="5"/>
  <c r="K212" i="5"/>
  <c r="J212" i="5"/>
  <c r="I212" i="5"/>
  <c r="H212" i="5"/>
  <c r="F212" i="5"/>
  <c r="E212" i="5"/>
  <c r="D212" i="5"/>
  <c r="C212" i="5"/>
  <c r="B212" i="5"/>
  <c r="A212" i="5"/>
  <c r="DZ211" i="5"/>
  <c r="DY211" i="5"/>
  <c r="DX211" i="5"/>
  <c r="DW211" i="5"/>
  <c r="DV211" i="5"/>
  <c r="DU211" i="5"/>
  <c r="DS211" i="5"/>
  <c r="EB211" i="5" s="1"/>
  <c r="DR211" i="5"/>
  <c r="DQ211" i="5"/>
  <c r="DP211" i="5"/>
  <c r="EA211" i="5" s="1"/>
  <c r="DO211" i="5"/>
  <c r="DN211" i="5"/>
  <c r="DM211" i="5"/>
  <c r="DK211" i="5"/>
  <c r="DJ211" i="5"/>
  <c r="DI211" i="5"/>
  <c r="DH211" i="5"/>
  <c r="DG211" i="5"/>
  <c r="DF211" i="5"/>
  <c r="DD211" i="5"/>
  <c r="DC211" i="5"/>
  <c r="DB211" i="5"/>
  <c r="DA211" i="5"/>
  <c r="CZ211" i="5"/>
  <c r="CY211" i="5"/>
  <c r="CX211" i="5"/>
  <c r="CV211" i="5"/>
  <c r="CU211" i="5"/>
  <c r="CT211" i="5"/>
  <c r="CS211" i="5"/>
  <c r="CR211" i="5"/>
  <c r="CQ211" i="5"/>
  <c r="CP211" i="5"/>
  <c r="CN211" i="5"/>
  <c r="CM211" i="5"/>
  <c r="CL211" i="5"/>
  <c r="CK211" i="5"/>
  <c r="CJ211" i="5"/>
  <c r="CI211" i="5"/>
  <c r="CG211" i="5"/>
  <c r="CF211" i="5"/>
  <c r="CE211" i="5"/>
  <c r="CD211" i="5"/>
  <c r="CC211" i="5"/>
  <c r="CB211" i="5"/>
  <c r="CA211" i="5"/>
  <c r="BY211" i="5"/>
  <c r="BX211" i="5"/>
  <c r="BW211" i="5"/>
  <c r="BV211" i="5"/>
  <c r="BU211" i="5"/>
  <c r="BT211" i="5"/>
  <c r="BS211" i="5"/>
  <c r="BQ211" i="5"/>
  <c r="BP211" i="5"/>
  <c r="BO211" i="5"/>
  <c r="BN211" i="5"/>
  <c r="BM211" i="5"/>
  <c r="BL211" i="5"/>
  <c r="BK211" i="5"/>
  <c r="BI211" i="5"/>
  <c r="BH211" i="5"/>
  <c r="BG211" i="5"/>
  <c r="BF211" i="5"/>
  <c r="BE211" i="5"/>
  <c r="BD211" i="5"/>
  <c r="BC211" i="5"/>
  <c r="BA211" i="5"/>
  <c r="AZ211" i="5"/>
  <c r="AY211" i="5"/>
  <c r="AX211" i="5"/>
  <c r="AW211" i="5"/>
  <c r="AV211" i="5"/>
  <c r="AU211" i="5"/>
  <c r="AS211" i="5"/>
  <c r="AR211" i="5"/>
  <c r="AQ211" i="5"/>
  <c r="AP211" i="5"/>
  <c r="AO211" i="5"/>
  <c r="AN211" i="5"/>
  <c r="AM211" i="5"/>
  <c r="AK211" i="5"/>
  <c r="AJ211" i="5"/>
  <c r="AI211" i="5"/>
  <c r="AH211" i="5"/>
  <c r="AG211" i="5"/>
  <c r="AF211" i="5"/>
  <c r="AE211" i="5"/>
  <c r="AC211" i="5"/>
  <c r="AB211" i="5"/>
  <c r="AA211" i="5"/>
  <c r="Z211" i="5"/>
  <c r="Y211" i="5"/>
  <c r="X211" i="5"/>
  <c r="W211" i="5"/>
  <c r="U211" i="5"/>
  <c r="T211" i="5"/>
  <c r="S211" i="5"/>
  <c r="R211" i="5"/>
  <c r="Q211" i="5"/>
  <c r="P211" i="5"/>
  <c r="O211" i="5"/>
  <c r="M211" i="5"/>
  <c r="L211" i="5"/>
  <c r="K211" i="5"/>
  <c r="J211" i="5"/>
  <c r="I211" i="5"/>
  <c r="H211" i="5"/>
  <c r="F211" i="5"/>
  <c r="E211" i="5"/>
  <c r="D211" i="5"/>
  <c r="C211" i="5"/>
  <c r="B211" i="5"/>
  <c r="A211" i="5"/>
  <c r="DZ210" i="5"/>
  <c r="DY210" i="5"/>
  <c r="DX210" i="5"/>
  <c r="DW210" i="5"/>
  <c r="DV210" i="5"/>
  <c r="DU210" i="5"/>
  <c r="DS210" i="5"/>
  <c r="EB210" i="5" s="1"/>
  <c r="DR210" i="5"/>
  <c r="DQ210" i="5"/>
  <c r="DP210" i="5"/>
  <c r="EA210" i="5" s="1"/>
  <c r="DO210" i="5"/>
  <c r="DN210" i="5"/>
  <c r="DM210" i="5"/>
  <c r="DK210" i="5"/>
  <c r="DJ210" i="5"/>
  <c r="DI210" i="5"/>
  <c r="DH210" i="5"/>
  <c r="DG210" i="5"/>
  <c r="DF210" i="5"/>
  <c r="DD210" i="5"/>
  <c r="DC210" i="5"/>
  <c r="DB210" i="5"/>
  <c r="DA210" i="5"/>
  <c r="CZ210" i="5"/>
  <c r="CY210" i="5"/>
  <c r="CX210" i="5"/>
  <c r="CV210" i="5"/>
  <c r="CU210" i="5"/>
  <c r="CT210" i="5"/>
  <c r="CS210" i="5"/>
  <c r="CR210" i="5"/>
  <c r="CQ210" i="5"/>
  <c r="CP210" i="5"/>
  <c r="CN210" i="5"/>
  <c r="CM210" i="5"/>
  <c r="CL210" i="5"/>
  <c r="CK210" i="5"/>
  <c r="CJ210" i="5"/>
  <c r="CI210" i="5"/>
  <c r="CG210" i="5"/>
  <c r="CF210" i="5"/>
  <c r="CE210" i="5"/>
  <c r="CD210" i="5"/>
  <c r="CC210" i="5"/>
  <c r="CB210" i="5"/>
  <c r="CA210" i="5"/>
  <c r="BY210" i="5"/>
  <c r="BX210" i="5"/>
  <c r="BW210" i="5"/>
  <c r="BV210" i="5"/>
  <c r="BU210" i="5"/>
  <c r="BT210" i="5"/>
  <c r="BS210" i="5"/>
  <c r="BQ210" i="5"/>
  <c r="BP210" i="5"/>
  <c r="BO210" i="5"/>
  <c r="BN210" i="5"/>
  <c r="BM210" i="5"/>
  <c r="BL210" i="5"/>
  <c r="BK210" i="5"/>
  <c r="BI210" i="5"/>
  <c r="BH210" i="5"/>
  <c r="BG210" i="5"/>
  <c r="BF210" i="5"/>
  <c r="BE210" i="5"/>
  <c r="BD210" i="5"/>
  <c r="BC210" i="5"/>
  <c r="BA210" i="5"/>
  <c r="AZ210" i="5"/>
  <c r="AY210" i="5"/>
  <c r="AX210" i="5"/>
  <c r="AW210" i="5"/>
  <c r="AV210" i="5"/>
  <c r="AU210" i="5"/>
  <c r="AS210" i="5"/>
  <c r="AR210" i="5"/>
  <c r="AQ210" i="5"/>
  <c r="AP210" i="5"/>
  <c r="AO210" i="5"/>
  <c r="AN210" i="5"/>
  <c r="AM210" i="5"/>
  <c r="AK210" i="5"/>
  <c r="AJ210" i="5"/>
  <c r="AI210" i="5"/>
  <c r="AH210" i="5"/>
  <c r="AG210" i="5"/>
  <c r="AF210" i="5"/>
  <c r="AE210" i="5"/>
  <c r="AC210" i="5"/>
  <c r="AB210" i="5"/>
  <c r="AA210" i="5"/>
  <c r="Z210" i="5"/>
  <c r="Y210" i="5"/>
  <c r="X210" i="5"/>
  <c r="W210" i="5"/>
  <c r="U210" i="5"/>
  <c r="T210" i="5"/>
  <c r="S210" i="5"/>
  <c r="R210" i="5"/>
  <c r="Q210" i="5"/>
  <c r="P210" i="5"/>
  <c r="O210" i="5"/>
  <c r="M210" i="5"/>
  <c r="L210" i="5"/>
  <c r="K210" i="5"/>
  <c r="J210" i="5"/>
  <c r="I210" i="5"/>
  <c r="H210" i="5"/>
  <c r="F210" i="5"/>
  <c r="E210" i="5"/>
  <c r="D210" i="5"/>
  <c r="C210" i="5"/>
  <c r="B210" i="5"/>
  <c r="A210" i="5"/>
  <c r="DZ209" i="5"/>
  <c r="DY209" i="5"/>
  <c r="DX209" i="5"/>
  <c r="DW209" i="5"/>
  <c r="DV209" i="5"/>
  <c r="DU209" i="5"/>
  <c r="DS209" i="5"/>
  <c r="EB209" i="5" s="1"/>
  <c r="DR209" i="5"/>
  <c r="DQ209" i="5"/>
  <c r="DP209" i="5"/>
  <c r="EA209" i="5" s="1"/>
  <c r="DO209" i="5"/>
  <c r="DN209" i="5"/>
  <c r="DM209" i="5"/>
  <c r="DK209" i="5"/>
  <c r="DJ209" i="5"/>
  <c r="DI209" i="5"/>
  <c r="DH209" i="5"/>
  <c r="DG209" i="5"/>
  <c r="DF209" i="5"/>
  <c r="DD209" i="5"/>
  <c r="DC209" i="5"/>
  <c r="DB209" i="5"/>
  <c r="DA209" i="5"/>
  <c r="CZ209" i="5"/>
  <c r="CY209" i="5"/>
  <c r="CX209" i="5"/>
  <c r="CV209" i="5"/>
  <c r="CU209" i="5"/>
  <c r="CT209" i="5"/>
  <c r="CS209" i="5"/>
  <c r="CR209" i="5"/>
  <c r="CQ209" i="5"/>
  <c r="CP209" i="5"/>
  <c r="CN209" i="5"/>
  <c r="CM209" i="5"/>
  <c r="CL209" i="5"/>
  <c r="CK209" i="5"/>
  <c r="CJ209" i="5"/>
  <c r="CI209" i="5"/>
  <c r="CG209" i="5"/>
  <c r="CF209" i="5"/>
  <c r="CE209" i="5"/>
  <c r="CD209" i="5"/>
  <c r="CC209" i="5"/>
  <c r="CB209" i="5"/>
  <c r="CA209" i="5"/>
  <c r="BY209" i="5"/>
  <c r="BX209" i="5"/>
  <c r="BW209" i="5"/>
  <c r="BV209" i="5"/>
  <c r="BU209" i="5"/>
  <c r="BT209" i="5"/>
  <c r="BS209" i="5"/>
  <c r="BQ209" i="5"/>
  <c r="BP209" i="5"/>
  <c r="BO209" i="5"/>
  <c r="BN209" i="5"/>
  <c r="BM209" i="5"/>
  <c r="BL209" i="5"/>
  <c r="BK209" i="5"/>
  <c r="BI209" i="5"/>
  <c r="BH209" i="5"/>
  <c r="BG209" i="5"/>
  <c r="BF209" i="5"/>
  <c r="BE209" i="5"/>
  <c r="BD209" i="5"/>
  <c r="BC209" i="5"/>
  <c r="BA209" i="5"/>
  <c r="AZ209" i="5"/>
  <c r="AY209" i="5"/>
  <c r="AX209" i="5"/>
  <c r="AW209" i="5"/>
  <c r="AV209" i="5"/>
  <c r="AU209" i="5"/>
  <c r="AS209" i="5"/>
  <c r="AR209" i="5"/>
  <c r="AQ209" i="5"/>
  <c r="AP209" i="5"/>
  <c r="AO209" i="5"/>
  <c r="AN209" i="5"/>
  <c r="AM209" i="5"/>
  <c r="AK209" i="5"/>
  <c r="AJ209" i="5"/>
  <c r="AI209" i="5"/>
  <c r="AH209" i="5"/>
  <c r="AG209" i="5"/>
  <c r="AF209" i="5"/>
  <c r="AE209" i="5"/>
  <c r="AC209" i="5"/>
  <c r="AB209" i="5"/>
  <c r="AA209" i="5"/>
  <c r="Z209" i="5"/>
  <c r="Y209" i="5"/>
  <c r="X209" i="5"/>
  <c r="W209" i="5"/>
  <c r="U209" i="5"/>
  <c r="T209" i="5"/>
  <c r="S209" i="5"/>
  <c r="R209" i="5"/>
  <c r="Q209" i="5"/>
  <c r="P209" i="5"/>
  <c r="O209" i="5"/>
  <c r="M209" i="5"/>
  <c r="L209" i="5"/>
  <c r="K209" i="5"/>
  <c r="J209" i="5"/>
  <c r="I209" i="5"/>
  <c r="H209" i="5"/>
  <c r="F209" i="5"/>
  <c r="E209" i="5"/>
  <c r="D209" i="5"/>
  <c r="C209" i="5"/>
  <c r="B209" i="5"/>
  <c r="A209" i="5"/>
  <c r="DZ208" i="5"/>
  <c r="DY208" i="5"/>
  <c r="DX208" i="5"/>
  <c r="DW208" i="5"/>
  <c r="DV208" i="5"/>
  <c r="DU208" i="5"/>
  <c r="DS208" i="5"/>
  <c r="EB208" i="5" s="1"/>
  <c r="DR208" i="5"/>
  <c r="DQ208" i="5"/>
  <c r="DP208" i="5"/>
  <c r="EA208" i="5" s="1"/>
  <c r="DO208" i="5"/>
  <c r="DN208" i="5"/>
  <c r="DM208" i="5"/>
  <c r="DK208" i="5"/>
  <c r="DJ208" i="5"/>
  <c r="DI208" i="5"/>
  <c r="DH208" i="5"/>
  <c r="DG208" i="5"/>
  <c r="DF208" i="5"/>
  <c r="DD208" i="5"/>
  <c r="DC208" i="5"/>
  <c r="DB208" i="5"/>
  <c r="DA208" i="5"/>
  <c r="CZ208" i="5"/>
  <c r="CY208" i="5"/>
  <c r="CX208" i="5"/>
  <c r="CV208" i="5"/>
  <c r="CU208" i="5"/>
  <c r="CT208" i="5"/>
  <c r="CS208" i="5"/>
  <c r="CR208" i="5"/>
  <c r="CQ208" i="5"/>
  <c r="CP208" i="5"/>
  <c r="CN208" i="5"/>
  <c r="CM208" i="5"/>
  <c r="CL208" i="5"/>
  <c r="CK208" i="5"/>
  <c r="CJ208" i="5"/>
  <c r="CI208" i="5"/>
  <c r="CG208" i="5"/>
  <c r="CF208" i="5"/>
  <c r="CE208" i="5"/>
  <c r="CD208" i="5"/>
  <c r="CC208" i="5"/>
  <c r="CB208" i="5"/>
  <c r="CA208" i="5"/>
  <c r="BY208" i="5"/>
  <c r="BX208" i="5"/>
  <c r="BW208" i="5"/>
  <c r="BV208" i="5"/>
  <c r="BU208" i="5"/>
  <c r="BT208" i="5"/>
  <c r="BS208" i="5"/>
  <c r="BQ208" i="5"/>
  <c r="BP208" i="5"/>
  <c r="BO208" i="5"/>
  <c r="BN208" i="5"/>
  <c r="BM208" i="5"/>
  <c r="BL208" i="5"/>
  <c r="BK208" i="5"/>
  <c r="BI208" i="5"/>
  <c r="BH208" i="5"/>
  <c r="BG208" i="5"/>
  <c r="BF208" i="5"/>
  <c r="BE208" i="5"/>
  <c r="BD208" i="5"/>
  <c r="BC208" i="5"/>
  <c r="BA208" i="5"/>
  <c r="AZ208" i="5"/>
  <c r="AY208" i="5"/>
  <c r="AX208" i="5"/>
  <c r="AW208" i="5"/>
  <c r="AV208" i="5"/>
  <c r="AU208" i="5"/>
  <c r="AS208" i="5"/>
  <c r="AR208" i="5"/>
  <c r="AQ208" i="5"/>
  <c r="AP208" i="5"/>
  <c r="AO208" i="5"/>
  <c r="AN208" i="5"/>
  <c r="AM208" i="5"/>
  <c r="AK208" i="5"/>
  <c r="AJ208" i="5"/>
  <c r="AI208" i="5"/>
  <c r="AH208" i="5"/>
  <c r="AG208" i="5"/>
  <c r="AF208" i="5"/>
  <c r="AE208" i="5"/>
  <c r="AC208" i="5"/>
  <c r="AB208" i="5"/>
  <c r="AA208" i="5"/>
  <c r="Z208" i="5"/>
  <c r="Y208" i="5"/>
  <c r="X208" i="5"/>
  <c r="W208" i="5"/>
  <c r="U208" i="5"/>
  <c r="T208" i="5"/>
  <c r="S208" i="5"/>
  <c r="R208" i="5"/>
  <c r="Q208" i="5"/>
  <c r="P208" i="5"/>
  <c r="O208" i="5"/>
  <c r="M208" i="5"/>
  <c r="L208" i="5"/>
  <c r="K208" i="5"/>
  <c r="J208" i="5"/>
  <c r="I208" i="5"/>
  <c r="H208" i="5"/>
  <c r="F208" i="5"/>
  <c r="E208" i="5"/>
  <c r="D208" i="5"/>
  <c r="C208" i="5"/>
  <c r="B208" i="5"/>
  <c r="A208" i="5"/>
  <c r="DZ207" i="5"/>
  <c r="DY207" i="5"/>
  <c r="DX207" i="5"/>
  <c r="DW207" i="5"/>
  <c r="DV207" i="5"/>
  <c r="DU207" i="5"/>
  <c r="DS207" i="5"/>
  <c r="EB207" i="5" s="1"/>
  <c r="DR207" i="5"/>
  <c r="DQ207" i="5"/>
  <c r="DP207" i="5"/>
  <c r="EA207" i="5" s="1"/>
  <c r="DO207" i="5"/>
  <c r="DN207" i="5"/>
  <c r="DM207" i="5"/>
  <c r="DK207" i="5"/>
  <c r="DJ207" i="5"/>
  <c r="DI207" i="5"/>
  <c r="DH207" i="5"/>
  <c r="DG207" i="5"/>
  <c r="DF207" i="5"/>
  <c r="DD207" i="5"/>
  <c r="DC207" i="5"/>
  <c r="DB207" i="5"/>
  <c r="DA207" i="5"/>
  <c r="CZ207" i="5"/>
  <c r="CY207" i="5"/>
  <c r="CX207" i="5"/>
  <c r="CV207" i="5"/>
  <c r="CU207" i="5"/>
  <c r="CT207" i="5"/>
  <c r="CS207" i="5"/>
  <c r="CR207" i="5"/>
  <c r="CQ207" i="5"/>
  <c r="CP207" i="5"/>
  <c r="CN207" i="5"/>
  <c r="CM207" i="5"/>
  <c r="CL207" i="5"/>
  <c r="CK207" i="5"/>
  <c r="CJ207" i="5"/>
  <c r="CI207" i="5"/>
  <c r="CG207" i="5"/>
  <c r="CF207" i="5"/>
  <c r="CE207" i="5"/>
  <c r="CD207" i="5"/>
  <c r="CC207" i="5"/>
  <c r="CB207" i="5"/>
  <c r="CA207" i="5"/>
  <c r="BY207" i="5"/>
  <c r="BX207" i="5"/>
  <c r="BW207" i="5"/>
  <c r="BV207" i="5"/>
  <c r="BU207" i="5"/>
  <c r="BT207" i="5"/>
  <c r="BS207" i="5"/>
  <c r="BQ207" i="5"/>
  <c r="BP207" i="5"/>
  <c r="BO207" i="5"/>
  <c r="BN207" i="5"/>
  <c r="BM207" i="5"/>
  <c r="BL207" i="5"/>
  <c r="BK207" i="5"/>
  <c r="BI207" i="5"/>
  <c r="BH207" i="5"/>
  <c r="BG207" i="5"/>
  <c r="BF207" i="5"/>
  <c r="BE207" i="5"/>
  <c r="BD207" i="5"/>
  <c r="BC207" i="5"/>
  <c r="BA207" i="5"/>
  <c r="AZ207" i="5"/>
  <c r="AY207" i="5"/>
  <c r="AX207" i="5"/>
  <c r="AW207" i="5"/>
  <c r="AV207" i="5"/>
  <c r="AU207" i="5"/>
  <c r="AS207" i="5"/>
  <c r="AR207" i="5"/>
  <c r="AQ207" i="5"/>
  <c r="AP207" i="5"/>
  <c r="AO207" i="5"/>
  <c r="AN207" i="5"/>
  <c r="AM207" i="5"/>
  <c r="AK207" i="5"/>
  <c r="AJ207" i="5"/>
  <c r="AI207" i="5"/>
  <c r="AH207" i="5"/>
  <c r="AG207" i="5"/>
  <c r="AF207" i="5"/>
  <c r="AE207" i="5"/>
  <c r="AC207" i="5"/>
  <c r="AB207" i="5"/>
  <c r="AA207" i="5"/>
  <c r="Z207" i="5"/>
  <c r="Y207" i="5"/>
  <c r="X207" i="5"/>
  <c r="W207" i="5"/>
  <c r="U207" i="5"/>
  <c r="T207" i="5"/>
  <c r="S207" i="5"/>
  <c r="R207" i="5"/>
  <c r="Q207" i="5"/>
  <c r="P207" i="5"/>
  <c r="O207" i="5"/>
  <c r="M207" i="5"/>
  <c r="L207" i="5"/>
  <c r="K207" i="5"/>
  <c r="J207" i="5"/>
  <c r="I207" i="5"/>
  <c r="H207" i="5"/>
  <c r="F207" i="5"/>
  <c r="E207" i="5"/>
  <c r="D207" i="5"/>
  <c r="C207" i="5"/>
  <c r="B207" i="5"/>
  <c r="A207" i="5"/>
  <c r="DZ206" i="5"/>
  <c r="DY206" i="5"/>
  <c r="DX206" i="5"/>
  <c r="DW206" i="5"/>
  <c r="DV206" i="5"/>
  <c r="DU206" i="5"/>
  <c r="DS206" i="5"/>
  <c r="EB206" i="5" s="1"/>
  <c r="DR206" i="5"/>
  <c r="DQ206" i="5"/>
  <c r="DP206" i="5"/>
  <c r="EA206" i="5" s="1"/>
  <c r="DO206" i="5"/>
  <c r="DN206" i="5"/>
  <c r="DM206" i="5"/>
  <c r="DK206" i="5"/>
  <c r="DJ206" i="5"/>
  <c r="DI206" i="5"/>
  <c r="DH206" i="5"/>
  <c r="DG206" i="5"/>
  <c r="DF206" i="5"/>
  <c r="DD206" i="5"/>
  <c r="DC206" i="5"/>
  <c r="DB206" i="5"/>
  <c r="DA206" i="5"/>
  <c r="CZ206" i="5"/>
  <c r="CY206" i="5"/>
  <c r="CX206" i="5"/>
  <c r="CV206" i="5"/>
  <c r="CU206" i="5"/>
  <c r="CT206" i="5"/>
  <c r="CS206" i="5"/>
  <c r="CR206" i="5"/>
  <c r="CQ206" i="5"/>
  <c r="CP206" i="5"/>
  <c r="CN206" i="5"/>
  <c r="CM206" i="5"/>
  <c r="CL206" i="5"/>
  <c r="CK206" i="5"/>
  <c r="CJ206" i="5"/>
  <c r="CI206" i="5"/>
  <c r="CG206" i="5"/>
  <c r="CF206" i="5"/>
  <c r="CE206" i="5"/>
  <c r="CD206" i="5"/>
  <c r="CC206" i="5"/>
  <c r="CB206" i="5"/>
  <c r="CA206" i="5"/>
  <c r="BY206" i="5"/>
  <c r="BX206" i="5"/>
  <c r="BW206" i="5"/>
  <c r="BV206" i="5"/>
  <c r="BU206" i="5"/>
  <c r="BT206" i="5"/>
  <c r="BS206" i="5"/>
  <c r="BQ206" i="5"/>
  <c r="BP206" i="5"/>
  <c r="BO206" i="5"/>
  <c r="BN206" i="5"/>
  <c r="BM206" i="5"/>
  <c r="BL206" i="5"/>
  <c r="BK206" i="5"/>
  <c r="BI206" i="5"/>
  <c r="BH206" i="5"/>
  <c r="BG206" i="5"/>
  <c r="BF206" i="5"/>
  <c r="BE206" i="5"/>
  <c r="BD206" i="5"/>
  <c r="BC206" i="5"/>
  <c r="BA206" i="5"/>
  <c r="AZ206" i="5"/>
  <c r="AY206" i="5"/>
  <c r="AX206" i="5"/>
  <c r="AW206" i="5"/>
  <c r="AV206" i="5"/>
  <c r="AU206" i="5"/>
  <c r="AS206" i="5"/>
  <c r="AR206" i="5"/>
  <c r="AQ206" i="5"/>
  <c r="AP206" i="5"/>
  <c r="AO206" i="5"/>
  <c r="AN206" i="5"/>
  <c r="AM206" i="5"/>
  <c r="AK206" i="5"/>
  <c r="AJ206" i="5"/>
  <c r="AI206" i="5"/>
  <c r="AH206" i="5"/>
  <c r="AG206" i="5"/>
  <c r="AF206" i="5"/>
  <c r="AE206" i="5"/>
  <c r="AC206" i="5"/>
  <c r="AB206" i="5"/>
  <c r="AA206" i="5"/>
  <c r="Z206" i="5"/>
  <c r="Y206" i="5"/>
  <c r="X206" i="5"/>
  <c r="W206" i="5"/>
  <c r="U206" i="5"/>
  <c r="T206" i="5"/>
  <c r="S206" i="5"/>
  <c r="R206" i="5"/>
  <c r="Q206" i="5"/>
  <c r="P206" i="5"/>
  <c r="O206" i="5"/>
  <c r="M206" i="5"/>
  <c r="L206" i="5"/>
  <c r="K206" i="5"/>
  <c r="J206" i="5"/>
  <c r="I206" i="5"/>
  <c r="H206" i="5"/>
  <c r="F206" i="5"/>
  <c r="E206" i="5"/>
  <c r="D206" i="5"/>
  <c r="C206" i="5"/>
  <c r="B206" i="5"/>
  <c r="A206" i="5"/>
  <c r="DZ205" i="5"/>
  <c r="DY205" i="5"/>
  <c r="DX205" i="5"/>
  <c r="DW205" i="5"/>
  <c r="DV205" i="5"/>
  <c r="DU205" i="5"/>
  <c r="DS205" i="5"/>
  <c r="EB205" i="5" s="1"/>
  <c r="DR205" i="5"/>
  <c r="DQ205" i="5"/>
  <c r="DP205" i="5"/>
  <c r="EA205" i="5" s="1"/>
  <c r="DO205" i="5"/>
  <c r="DN205" i="5"/>
  <c r="DM205" i="5"/>
  <c r="DK205" i="5"/>
  <c r="DJ205" i="5"/>
  <c r="DI205" i="5"/>
  <c r="DH205" i="5"/>
  <c r="DG205" i="5"/>
  <c r="DF205" i="5"/>
  <c r="DD205" i="5"/>
  <c r="DC205" i="5"/>
  <c r="DB205" i="5"/>
  <c r="DA205" i="5"/>
  <c r="CZ205" i="5"/>
  <c r="CY205" i="5"/>
  <c r="CX205" i="5"/>
  <c r="CV205" i="5"/>
  <c r="CU205" i="5"/>
  <c r="CT205" i="5"/>
  <c r="CS205" i="5"/>
  <c r="CR205" i="5"/>
  <c r="CQ205" i="5"/>
  <c r="CP205" i="5"/>
  <c r="CN205" i="5"/>
  <c r="CM205" i="5"/>
  <c r="CL205" i="5"/>
  <c r="CK205" i="5"/>
  <c r="CJ205" i="5"/>
  <c r="CI205" i="5"/>
  <c r="CG205" i="5"/>
  <c r="CF205" i="5"/>
  <c r="CE205" i="5"/>
  <c r="CD205" i="5"/>
  <c r="CC205" i="5"/>
  <c r="CB205" i="5"/>
  <c r="CA205" i="5"/>
  <c r="BY205" i="5"/>
  <c r="BX205" i="5"/>
  <c r="BW205" i="5"/>
  <c r="BV205" i="5"/>
  <c r="BU205" i="5"/>
  <c r="BT205" i="5"/>
  <c r="BS205" i="5"/>
  <c r="BQ205" i="5"/>
  <c r="BP205" i="5"/>
  <c r="BO205" i="5"/>
  <c r="BN205" i="5"/>
  <c r="BM205" i="5"/>
  <c r="BL205" i="5"/>
  <c r="BK205" i="5"/>
  <c r="BI205" i="5"/>
  <c r="BH205" i="5"/>
  <c r="BG205" i="5"/>
  <c r="BF205" i="5"/>
  <c r="BE205" i="5"/>
  <c r="BD205" i="5"/>
  <c r="BC205" i="5"/>
  <c r="BA205" i="5"/>
  <c r="AZ205" i="5"/>
  <c r="AY205" i="5"/>
  <c r="AX205" i="5"/>
  <c r="AW205" i="5"/>
  <c r="AV205" i="5"/>
  <c r="AU205" i="5"/>
  <c r="AS205" i="5"/>
  <c r="AR205" i="5"/>
  <c r="AQ205" i="5"/>
  <c r="AP205" i="5"/>
  <c r="AO205" i="5"/>
  <c r="AN205" i="5"/>
  <c r="AM205" i="5"/>
  <c r="AK205" i="5"/>
  <c r="AJ205" i="5"/>
  <c r="AI205" i="5"/>
  <c r="AH205" i="5"/>
  <c r="AG205" i="5"/>
  <c r="AF205" i="5"/>
  <c r="AE205" i="5"/>
  <c r="AC205" i="5"/>
  <c r="AB205" i="5"/>
  <c r="AA205" i="5"/>
  <c r="Z205" i="5"/>
  <c r="Y205" i="5"/>
  <c r="X205" i="5"/>
  <c r="W205" i="5"/>
  <c r="U205" i="5"/>
  <c r="T205" i="5"/>
  <c r="S205" i="5"/>
  <c r="R205" i="5"/>
  <c r="Q205" i="5"/>
  <c r="P205" i="5"/>
  <c r="O205" i="5"/>
  <c r="M205" i="5"/>
  <c r="L205" i="5"/>
  <c r="K205" i="5"/>
  <c r="J205" i="5"/>
  <c r="I205" i="5"/>
  <c r="H205" i="5"/>
  <c r="F205" i="5"/>
  <c r="E205" i="5"/>
  <c r="D205" i="5"/>
  <c r="C205" i="5"/>
  <c r="B205" i="5"/>
  <c r="A205" i="5"/>
  <c r="DZ204" i="5"/>
  <c r="DY204" i="5"/>
  <c r="DX204" i="5"/>
  <c r="DW204" i="5"/>
  <c r="DV204" i="5"/>
  <c r="DU204" i="5"/>
  <c r="DS204" i="5"/>
  <c r="EB204" i="5" s="1"/>
  <c r="DR204" i="5"/>
  <c r="DQ204" i="5"/>
  <c r="DP204" i="5"/>
  <c r="EA204" i="5" s="1"/>
  <c r="DO204" i="5"/>
  <c r="DN204" i="5"/>
  <c r="DM204" i="5"/>
  <c r="DK204" i="5"/>
  <c r="DJ204" i="5"/>
  <c r="DI204" i="5"/>
  <c r="DH204" i="5"/>
  <c r="DG204" i="5"/>
  <c r="DF204" i="5"/>
  <c r="DD204" i="5"/>
  <c r="DC204" i="5"/>
  <c r="DB204" i="5"/>
  <c r="DA204" i="5"/>
  <c r="CZ204" i="5"/>
  <c r="CY204" i="5"/>
  <c r="CX204" i="5"/>
  <c r="CV204" i="5"/>
  <c r="CU204" i="5"/>
  <c r="CT204" i="5"/>
  <c r="CS204" i="5"/>
  <c r="CR204" i="5"/>
  <c r="CQ204" i="5"/>
  <c r="CP204" i="5"/>
  <c r="CN204" i="5"/>
  <c r="CM204" i="5"/>
  <c r="CL204" i="5"/>
  <c r="CK204" i="5"/>
  <c r="CJ204" i="5"/>
  <c r="CI204" i="5"/>
  <c r="CG204" i="5"/>
  <c r="CF204" i="5"/>
  <c r="CE204" i="5"/>
  <c r="CD204" i="5"/>
  <c r="CC204" i="5"/>
  <c r="CB204" i="5"/>
  <c r="CA204" i="5"/>
  <c r="BY204" i="5"/>
  <c r="BX204" i="5"/>
  <c r="BW204" i="5"/>
  <c r="BV204" i="5"/>
  <c r="BU204" i="5"/>
  <c r="BT204" i="5"/>
  <c r="BS204" i="5"/>
  <c r="BQ204" i="5"/>
  <c r="BP204" i="5"/>
  <c r="BO204" i="5"/>
  <c r="BN204" i="5"/>
  <c r="BM204" i="5"/>
  <c r="BL204" i="5"/>
  <c r="BK204" i="5"/>
  <c r="BI204" i="5"/>
  <c r="BH204" i="5"/>
  <c r="BG204" i="5"/>
  <c r="BF204" i="5"/>
  <c r="BE204" i="5"/>
  <c r="BD204" i="5"/>
  <c r="BC204" i="5"/>
  <c r="BA204" i="5"/>
  <c r="AZ204" i="5"/>
  <c r="AY204" i="5"/>
  <c r="AX204" i="5"/>
  <c r="AW204" i="5"/>
  <c r="AV204" i="5"/>
  <c r="AU204" i="5"/>
  <c r="AS204" i="5"/>
  <c r="AR204" i="5"/>
  <c r="AQ204" i="5"/>
  <c r="AP204" i="5"/>
  <c r="AO204" i="5"/>
  <c r="AN204" i="5"/>
  <c r="AM204" i="5"/>
  <c r="AK204" i="5"/>
  <c r="AJ204" i="5"/>
  <c r="AI204" i="5"/>
  <c r="AH204" i="5"/>
  <c r="AG204" i="5"/>
  <c r="AF204" i="5"/>
  <c r="AE204" i="5"/>
  <c r="AC204" i="5"/>
  <c r="AB204" i="5"/>
  <c r="AA204" i="5"/>
  <c r="Z204" i="5"/>
  <c r="Y204" i="5"/>
  <c r="X204" i="5"/>
  <c r="W204" i="5"/>
  <c r="U204" i="5"/>
  <c r="T204" i="5"/>
  <c r="S204" i="5"/>
  <c r="R204" i="5"/>
  <c r="Q204" i="5"/>
  <c r="P204" i="5"/>
  <c r="O204" i="5"/>
  <c r="M204" i="5"/>
  <c r="L204" i="5"/>
  <c r="K204" i="5"/>
  <c r="J204" i="5"/>
  <c r="I204" i="5"/>
  <c r="H204" i="5"/>
  <c r="F204" i="5"/>
  <c r="E204" i="5"/>
  <c r="D204" i="5"/>
  <c r="C204" i="5"/>
  <c r="B204" i="5"/>
  <c r="A204" i="5"/>
  <c r="DZ203" i="5"/>
  <c r="DY203" i="5"/>
  <c r="DX203" i="5"/>
  <c r="DW203" i="5"/>
  <c r="DV203" i="5"/>
  <c r="DU203" i="5"/>
  <c r="DS203" i="5"/>
  <c r="EB203" i="5" s="1"/>
  <c r="DR203" i="5"/>
  <c r="DQ203" i="5"/>
  <c r="DP203" i="5"/>
  <c r="EA203" i="5" s="1"/>
  <c r="DO203" i="5"/>
  <c r="DN203" i="5"/>
  <c r="DM203" i="5"/>
  <c r="DK203" i="5"/>
  <c r="DJ203" i="5"/>
  <c r="DI203" i="5"/>
  <c r="DH203" i="5"/>
  <c r="DG203" i="5"/>
  <c r="DF203" i="5"/>
  <c r="DD203" i="5"/>
  <c r="DC203" i="5"/>
  <c r="DB203" i="5"/>
  <c r="DA203" i="5"/>
  <c r="CZ203" i="5"/>
  <c r="CY203" i="5"/>
  <c r="CX203" i="5"/>
  <c r="CV203" i="5"/>
  <c r="CU203" i="5"/>
  <c r="CT203" i="5"/>
  <c r="CS203" i="5"/>
  <c r="CR203" i="5"/>
  <c r="CQ203" i="5"/>
  <c r="CP203" i="5"/>
  <c r="CN203" i="5"/>
  <c r="CM203" i="5"/>
  <c r="CL203" i="5"/>
  <c r="CK203" i="5"/>
  <c r="CJ203" i="5"/>
  <c r="CI203" i="5"/>
  <c r="CG203" i="5"/>
  <c r="CF203" i="5"/>
  <c r="CE203" i="5"/>
  <c r="CD203" i="5"/>
  <c r="CC203" i="5"/>
  <c r="CB203" i="5"/>
  <c r="CA203" i="5"/>
  <c r="BY203" i="5"/>
  <c r="BX203" i="5"/>
  <c r="BW203" i="5"/>
  <c r="BV203" i="5"/>
  <c r="BU203" i="5"/>
  <c r="BT203" i="5"/>
  <c r="BS203" i="5"/>
  <c r="BQ203" i="5"/>
  <c r="BP203" i="5"/>
  <c r="BO203" i="5"/>
  <c r="BN203" i="5"/>
  <c r="BM203" i="5"/>
  <c r="BL203" i="5"/>
  <c r="BK203" i="5"/>
  <c r="BI203" i="5"/>
  <c r="BH203" i="5"/>
  <c r="BG203" i="5"/>
  <c r="BF203" i="5"/>
  <c r="BE203" i="5"/>
  <c r="BD203" i="5"/>
  <c r="BC203" i="5"/>
  <c r="BA203" i="5"/>
  <c r="AZ203" i="5"/>
  <c r="AY203" i="5"/>
  <c r="AX203" i="5"/>
  <c r="AW203" i="5"/>
  <c r="AV203" i="5"/>
  <c r="AU203" i="5"/>
  <c r="AS203" i="5"/>
  <c r="AR203" i="5"/>
  <c r="AQ203" i="5"/>
  <c r="AP203" i="5"/>
  <c r="AO203" i="5"/>
  <c r="AN203" i="5"/>
  <c r="AM203" i="5"/>
  <c r="AK203" i="5"/>
  <c r="AJ203" i="5"/>
  <c r="AI203" i="5"/>
  <c r="AH203" i="5"/>
  <c r="AG203" i="5"/>
  <c r="AF203" i="5"/>
  <c r="AE203" i="5"/>
  <c r="AC203" i="5"/>
  <c r="AB203" i="5"/>
  <c r="AA203" i="5"/>
  <c r="Z203" i="5"/>
  <c r="Y203" i="5"/>
  <c r="X203" i="5"/>
  <c r="W203" i="5"/>
  <c r="U203" i="5"/>
  <c r="T203" i="5"/>
  <c r="S203" i="5"/>
  <c r="R203" i="5"/>
  <c r="Q203" i="5"/>
  <c r="P203" i="5"/>
  <c r="O203" i="5"/>
  <c r="M203" i="5"/>
  <c r="L203" i="5"/>
  <c r="K203" i="5"/>
  <c r="J203" i="5"/>
  <c r="I203" i="5"/>
  <c r="H203" i="5"/>
  <c r="F203" i="5"/>
  <c r="E203" i="5"/>
  <c r="D203" i="5"/>
  <c r="C203" i="5"/>
  <c r="B203" i="5"/>
  <c r="A203" i="5"/>
  <c r="DZ202" i="5"/>
  <c r="DY202" i="5"/>
  <c r="DX202" i="5"/>
  <c r="DW202" i="5"/>
  <c r="DV202" i="5"/>
  <c r="DU202" i="5"/>
  <c r="DS202" i="5"/>
  <c r="EB202" i="5" s="1"/>
  <c r="DR202" i="5"/>
  <c r="DQ202" i="5"/>
  <c r="DP202" i="5"/>
  <c r="EA202" i="5" s="1"/>
  <c r="DO202" i="5"/>
  <c r="DN202" i="5"/>
  <c r="DM202" i="5"/>
  <c r="DK202" i="5"/>
  <c r="DJ202" i="5"/>
  <c r="DI202" i="5"/>
  <c r="DH202" i="5"/>
  <c r="DG202" i="5"/>
  <c r="DF202" i="5"/>
  <c r="DD202" i="5"/>
  <c r="DC202" i="5"/>
  <c r="DB202" i="5"/>
  <c r="DA202" i="5"/>
  <c r="CZ202" i="5"/>
  <c r="CY202" i="5"/>
  <c r="CX202" i="5"/>
  <c r="CV202" i="5"/>
  <c r="CU202" i="5"/>
  <c r="CT202" i="5"/>
  <c r="CS202" i="5"/>
  <c r="CR202" i="5"/>
  <c r="CQ202" i="5"/>
  <c r="CP202" i="5"/>
  <c r="CN202" i="5"/>
  <c r="CM202" i="5"/>
  <c r="CL202" i="5"/>
  <c r="CK202" i="5"/>
  <c r="CJ202" i="5"/>
  <c r="CI202" i="5"/>
  <c r="CG202" i="5"/>
  <c r="CF202" i="5"/>
  <c r="CE202" i="5"/>
  <c r="CD202" i="5"/>
  <c r="CC202" i="5"/>
  <c r="CB202" i="5"/>
  <c r="CA202" i="5"/>
  <c r="BY202" i="5"/>
  <c r="BX202" i="5"/>
  <c r="BW202" i="5"/>
  <c r="BV202" i="5"/>
  <c r="BU202" i="5"/>
  <c r="BT202" i="5"/>
  <c r="BS202" i="5"/>
  <c r="BQ202" i="5"/>
  <c r="BP202" i="5"/>
  <c r="BO202" i="5"/>
  <c r="BN202" i="5"/>
  <c r="BM202" i="5"/>
  <c r="BL202" i="5"/>
  <c r="BK202" i="5"/>
  <c r="BI202" i="5"/>
  <c r="BH202" i="5"/>
  <c r="BG202" i="5"/>
  <c r="BF202" i="5"/>
  <c r="BE202" i="5"/>
  <c r="BD202" i="5"/>
  <c r="BC202" i="5"/>
  <c r="BA202" i="5"/>
  <c r="AZ202" i="5"/>
  <c r="AY202" i="5"/>
  <c r="AX202" i="5"/>
  <c r="AW202" i="5"/>
  <c r="AV202" i="5"/>
  <c r="AU202" i="5"/>
  <c r="AS202" i="5"/>
  <c r="AR202" i="5"/>
  <c r="AQ202" i="5"/>
  <c r="AP202" i="5"/>
  <c r="AO202" i="5"/>
  <c r="AN202" i="5"/>
  <c r="AM202" i="5"/>
  <c r="AK202" i="5"/>
  <c r="AJ202" i="5"/>
  <c r="AI202" i="5"/>
  <c r="AH202" i="5"/>
  <c r="AG202" i="5"/>
  <c r="AF202" i="5"/>
  <c r="AE202" i="5"/>
  <c r="AC202" i="5"/>
  <c r="AB202" i="5"/>
  <c r="AA202" i="5"/>
  <c r="Z202" i="5"/>
  <c r="Y202" i="5"/>
  <c r="X202" i="5"/>
  <c r="W202" i="5"/>
  <c r="U202" i="5"/>
  <c r="T202" i="5"/>
  <c r="S202" i="5"/>
  <c r="R202" i="5"/>
  <c r="Q202" i="5"/>
  <c r="P202" i="5"/>
  <c r="O202" i="5"/>
  <c r="M202" i="5"/>
  <c r="L202" i="5"/>
  <c r="K202" i="5"/>
  <c r="J202" i="5"/>
  <c r="I202" i="5"/>
  <c r="H202" i="5"/>
  <c r="F202" i="5"/>
  <c r="E202" i="5"/>
  <c r="D202" i="5"/>
  <c r="C202" i="5"/>
  <c r="B202" i="5"/>
  <c r="A202" i="5"/>
  <c r="DZ201" i="5"/>
  <c r="DY201" i="5"/>
  <c r="DX201" i="5"/>
  <c r="DW201" i="5"/>
  <c r="DV201" i="5"/>
  <c r="DU201" i="5"/>
  <c r="DS201" i="5"/>
  <c r="EB201" i="5" s="1"/>
  <c r="DR201" i="5"/>
  <c r="DQ201" i="5"/>
  <c r="DP201" i="5"/>
  <c r="EA201" i="5" s="1"/>
  <c r="DO201" i="5"/>
  <c r="DN201" i="5"/>
  <c r="DM201" i="5"/>
  <c r="DK201" i="5"/>
  <c r="DJ201" i="5"/>
  <c r="DI201" i="5"/>
  <c r="DH201" i="5"/>
  <c r="DG201" i="5"/>
  <c r="DF201" i="5"/>
  <c r="DD201" i="5"/>
  <c r="DC201" i="5"/>
  <c r="DB201" i="5"/>
  <c r="DA201" i="5"/>
  <c r="CZ201" i="5"/>
  <c r="CY201" i="5"/>
  <c r="CX201" i="5"/>
  <c r="CV201" i="5"/>
  <c r="CU201" i="5"/>
  <c r="CT201" i="5"/>
  <c r="CS201" i="5"/>
  <c r="CR201" i="5"/>
  <c r="CQ201" i="5"/>
  <c r="CP201" i="5"/>
  <c r="CN201" i="5"/>
  <c r="CM201" i="5"/>
  <c r="CL201" i="5"/>
  <c r="CK201" i="5"/>
  <c r="CJ201" i="5"/>
  <c r="CI201" i="5"/>
  <c r="CG201" i="5"/>
  <c r="CF201" i="5"/>
  <c r="CE201" i="5"/>
  <c r="CD201" i="5"/>
  <c r="CC201" i="5"/>
  <c r="CB201" i="5"/>
  <c r="CA201" i="5"/>
  <c r="BY201" i="5"/>
  <c r="BX201" i="5"/>
  <c r="BW201" i="5"/>
  <c r="BV201" i="5"/>
  <c r="BU201" i="5"/>
  <c r="BT201" i="5"/>
  <c r="BS201" i="5"/>
  <c r="BQ201" i="5"/>
  <c r="BP201" i="5"/>
  <c r="BO201" i="5"/>
  <c r="BN201" i="5"/>
  <c r="BM201" i="5"/>
  <c r="BL201" i="5"/>
  <c r="BK201" i="5"/>
  <c r="BI201" i="5"/>
  <c r="BH201" i="5"/>
  <c r="BG201" i="5"/>
  <c r="BF201" i="5"/>
  <c r="BE201" i="5"/>
  <c r="BD201" i="5"/>
  <c r="BC201" i="5"/>
  <c r="BA201" i="5"/>
  <c r="AZ201" i="5"/>
  <c r="AY201" i="5"/>
  <c r="AX201" i="5"/>
  <c r="AW201" i="5"/>
  <c r="AV201" i="5"/>
  <c r="AU201" i="5"/>
  <c r="AS201" i="5"/>
  <c r="AR201" i="5"/>
  <c r="AQ201" i="5"/>
  <c r="AP201" i="5"/>
  <c r="AO201" i="5"/>
  <c r="AN201" i="5"/>
  <c r="AM201" i="5"/>
  <c r="AK201" i="5"/>
  <c r="AJ201" i="5"/>
  <c r="AI201" i="5"/>
  <c r="AH201" i="5"/>
  <c r="AG201" i="5"/>
  <c r="AF201" i="5"/>
  <c r="AE201" i="5"/>
  <c r="AC201" i="5"/>
  <c r="AB201" i="5"/>
  <c r="AA201" i="5"/>
  <c r="Z201" i="5"/>
  <c r="Y201" i="5"/>
  <c r="X201" i="5"/>
  <c r="W201" i="5"/>
  <c r="U201" i="5"/>
  <c r="T201" i="5"/>
  <c r="S201" i="5"/>
  <c r="R201" i="5"/>
  <c r="Q201" i="5"/>
  <c r="P201" i="5"/>
  <c r="O201" i="5"/>
  <c r="M201" i="5"/>
  <c r="L201" i="5"/>
  <c r="K201" i="5"/>
  <c r="J201" i="5"/>
  <c r="I201" i="5"/>
  <c r="H201" i="5"/>
  <c r="F201" i="5"/>
  <c r="E201" i="5"/>
  <c r="D201" i="5"/>
  <c r="C201" i="5"/>
  <c r="B201" i="5"/>
  <c r="A201" i="5"/>
  <c r="DZ200" i="5"/>
  <c r="DY200" i="5"/>
  <c r="DX200" i="5"/>
  <c r="DW200" i="5"/>
  <c r="DV200" i="5"/>
  <c r="DU200" i="5"/>
  <c r="DS200" i="5"/>
  <c r="EB200" i="5" s="1"/>
  <c r="DR200" i="5"/>
  <c r="DQ200" i="5"/>
  <c r="DP200" i="5"/>
  <c r="EA200" i="5" s="1"/>
  <c r="DO200" i="5"/>
  <c r="DN200" i="5"/>
  <c r="DM200" i="5"/>
  <c r="DK200" i="5"/>
  <c r="DJ200" i="5"/>
  <c r="DI200" i="5"/>
  <c r="DH200" i="5"/>
  <c r="DG200" i="5"/>
  <c r="DF200" i="5"/>
  <c r="DD200" i="5"/>
  <c r="DC200" i="5"/>
  <c r="DB200" i="5"/>
  <c r="DA200" i="5"/>
  <c r="CZ200" i="5"/>
  <c r="CY200" i="5"/>
  <c r="CX200" i="5"/>
  <c r="CV200" i="5"/>
  <c r="CU200" i="5"/>
  <c r="CT200" i="5"/>
  <c r="CS200" i="5"/>
  <c r="CR200" i="5"/>
  <c r="CQ200" i="5"/>
  <c r="CP200" i="5"/>
  <c r="CN200" i="5"/>
  <c r="CM200" i="5"/>
  <c r="CL200" i="5"/>
  <c r="CK200" i="5"/>
  <c r="CJ200" i="5"/>
  <c r="CI200" i="5"/>
  <c r="CG200" i="5"/>
  <c r="CF200" i="5"/>
  <c r="CE200" i="5"/>
  <c r="CD200" i="5"/>
  <c r="CC200" i="5"/>
  <c r="CB200" i="5"/>
  <c r="CA200" i="5"/>
  <c r="BY200" i="5"/>
  <c r="BX200" i="5"/>
  <c r="BW200" i="5"/>
  <c r="BV200" i="5"/>
  <c r="BU200" i="5"/>
  <c r="BT200" i="5"/>
  <c r="BS200" i="5"/>
  <c r="BQ200" i="5"/>
  <c r="BP200" i="5"/>
  <c r="BO200" i="5"/>
  <c r="BN200" i="5"/>
  <c r="BM200" i="5"/>
  <c r="BL200" i="5"/>
  <c r="BK200" i="5"/>
  <c r="BI200" i="5"/>
  <c r="BH200" i="5"/>
  <c r="BG200" i="5"/>
  <c r="BF200" i="5"/>
  <c r="BE200" i="5"/>
  <c r="BD200" i="5"/>
  <c r="BC200" i="5"/>
  <c r="BA200" i="5"/>
  <c r="AZ200" i="5"/>
  <c r="AY200" i="5"/>
  <c r="AX200" i="5"/>
  <c r="AW200" i="5"/>
  <c r="AV200" i="5"/>
  <c r="AU200" i="5"/>
  <c r="AS200" i="5"/>
  <c r="AR200" i="5"/>
  <c r="AQ200" i="5"/>
  <c r="AP200" i="5"/>
  <c r="AO200" i="5"/>
  <c r="AN200" i="5"/>
  <c r="AM200" i="5"/>
  <c r="AK200" i="5"/>
  <c r="AJ200" i="5"/>
  <c r="AI200" i="5"/>
  <c r="AH200" i="5"/>
  <c r="AG200" i="5"/>
  <c r="AF200" i="5"/>
  <c r="AE200" i="5"/>
  <c r="AC200" i="5"/>
  <c r="AB200" i="5"/>
  <c r="AA200" i="5"/>
  <c r="Z200" i="5"/>
  <c r="Y200" i="5"/>
  <c r="X200" i="5"/>
  <c r="W200" i="5"/>
  <c r="U200" i="5"/>
  <c r="T200" i="5"/>
  <c r="S200" i="5"/>
  <c r="R200" i="5"/>
  <c r="Q200" i="5"/>
  <c r="P200" i="5"/>
  <c r="O200" i="5"/>
  <c r="M200" i="5"/>
  <c r="L200" i="5"/>
  <c r="K200" i="5"/>
  <c r="J200" i="5"/>
  <c r="I200" i="5"/>
  <c r="H200" i="5"/>
  <c r="F200" i="5"/>
  <c r="E200" i="5"/>
  <c r="D200" i="5"/>
  <c r="C200" i="5"/>
  <c r="B200" i="5"/>
  <c r="A200" i="5"/>
  <c r="DZ199" i="5"/>
  <c r="DY199" i="5"/>
  <c r="DX199" i="5"/>
  <c r="DW199" i="5"/>
  <c r="DV199" i="5"/>
  <c r="DU199" i="5"/>
  <c r="DS199" i="5"/>
  <c r="EB199" i="5" s="1"/>
  <c r="DR199" i="5"/>
  <c r="DQ199" i="5"/>
  <c r="DP199" i="5"/>
  <c r="EA199" i="5" s="1"/>
  <c r="DO199" i="5"/>
  <c r="DN199" i="5"/>
  <c r="DM199" i="5"/>
  <c r="DK199" i="5"/>
  <c r="DJ199" i="5"/>
  <c r="DI199" i="5"/>
  <c r="DH199" i="5"/>
  <c r="DG199" i="5"/>
  <c r="DF199" i="5"/>
  <c r="DD199" i="5"/>
  <c r="DC199" i="5"/>
  <c r="DB199" i="5"/>
  <c r="DA199" i="5"/>
  <c r="CZ199" i="5"/>
  <c r="CY199" i="5"/>
  <c r="CX199" i="5"/>
  <c r="CV199" i="5"/>
  <c r="CU199" i="5"/>
  <c r="CT199" i="5"/>
  <c r="CS199" i="5"/>
  <c r="CR199" i="5"/>
  <c r="CQ199" i="5"/>
  <c r="CP199" i="5"/>
  <c r="CN199" i="5"/>
  <c r="CM199" i="5"/>
  <c r="CL199" i="5"/>
  <c r="CK199" i="5"/>
  <c r="CJ199" i="5"/>
  <c r="CI199" i="5"/>
  <c r="CG199" i="5"/>
  <c r="CF199" i="5"/>
  <c r="CE199" i="5"/>
  <c r="CD199" i="5"/>
  <c r="CC199" i="5"/>
  <c r="CB199" i="5"/>
  <c r="CA199" i="5"/>
  <c r="BY199" i="5"/>
  <c r="BX199" i="5"/>
  <c r="BW199" i="5"/>
  <c r="BV199" i="5"/>
  <c r="BU199" i="5"/>
  <c r="BT199" i="5"/>
  <c r="BS199" i="5"/>
  <c r="BQ199" i="5"/>
  <c r="BP199" i="5"/>
  <c r="BO199" i="5"/>
  <c r="BN199" i="5"/>
  <c r="BM199" i="5"/>
  <c r="BL199" i="5"/>
  <c r="BK199" i="5"/>
  <c r="BI199" i="5"/>
  <c r="BH199" i="5"/>
  <c r="BG199" i="5"/>
  <c r="BF199" i="5"/>
  <c r="BE199" i="5"/>
  <c r="BD199" i="5"/>
  <c r="BC199" i="5"/>
  <c r="BA199" i="5"/>
  <c r="AZ199" i="5"/>
  <c r="AY199" i="5"/>
  <c r="AX199" i="5"/>
  <c r="AW199" i="5"/>
  <c r="AV199" i="5"/>
  <c r="AU199" i="5"/>
  <c r="AS199" i="5"/>
  <c r="AR199" i="5"/>
  <c r="AQ199" i="5"/>
  <c r="AP199" i="5"/>
  <c r="AO199" i="5"/>
  <c r="AN199" i="5"/>
  <c r="AM199" i="5"/>
  <c r="AK199" i="5"/>
  <c r="AJ199" i="5"/>
  <c r="AI199" i="5"/>
  <c r="AH199" i="5"/>
  <c r="AG199" i="5"/>
  <c r="AF199" i="5"/>
  <c r="AE199" i="5"/>
  <c r="AC199" i="5"/>
  <c r="AB199" i="5"/>
  <c r="AA199" i="5"/>
  <c r="Z199" i="5"/>
  <c r="Y199" i="5"/>
  <c r="X199" i="5"/>
  <c r="W199" i="5"/>
  <c r="U199" i="5"/>
  <c r="T199" i="5"/>
  <c r="S199" i="5"/>
  <c r="R199" i="5"/>
  <c r="Q199" i="5"/>
  <c r="P199" i="5"/>
  <c r="O199" i="5"/>
  <c r="M199" i="5"/>
  <c r="L199" i="5"/>
  <c r="K199" i="5"/>
  <c r="J199" i="5"/>
  <c r="I199" i="5"/>
  <c r="H199" i="5"/>
  <c r="F199" i="5"/>
  <c r="E199" i="5"/>
  <c r="D199" i="5"/>
  <c r="C199" i="5"/>
  <c r="B199" i="5"/>
  <c r="A199" i="5"/>
  <c r="DZ198" i="5"/>
  <c r="DY198" i="5"/>
  <c r="DX198" i="5"/>
  <c r="DW198" i="5"/>
  <c r="DV198" i="5"/>
  <c r="DU198" i="5"/>
  <c r="DS198" i="5"/>
  <c r="EB198" i="5" s="1"/>
  <c r="DR198" i="5"/>
  <c r="DQ198" i="5"/>
  <c r="DP198" i="5"/>
  <c r="EA198" i="5" s="1"/>
  <c r="DO198" i="5"/>
  <c r="DN198" i="5"/>
  <c r="DM198" i="5"/>
  <c r="DK198" i="5"/>
  <c r="DJ198" i="5"/>
  <c r="DI198" i="5"/>
  <c r="DH198" i="5"/>
  <c r="DG198" i="5"/>
  <c r="DF198" i="5"/>
  <c r="DD198" i="5"/>
  <c r="DC198" i="5"/>
  <c r="DB198" i="5"/>
  <c r="DA198" i="5"/>
  <c r="CZ198" i="5"/>
  <c r="CY198" i="5"/>
  <c r="CX198" i="5"/>
  <c r="CV198" i="5"/>
  <c r="CU198" i="5"/>
  <c r="CT198" i="5"/>
  <c r="CS198" i="5"/>
  <c r="CR198" i="5"/>
  <c r="CQ198" i="5"/>
  <c r="CP198" i="5"/>
  <c r="CN198" i="5"/>
  <c r="CM198" i="5"/>
  <c r="CL198" i="5"/>
  <c r="CK198" i="5"/>
  <c r="CJ198" i="5"/>
  <c r="CI198" i="5"/>
  <c r="CG198" i="5"/>
  <c r="CF198" i="5"/>
  <c r="CE198" i="5"/>
  <c r="CD198" i="5"/>
  <c r="CC198" i="5"/>
  <c r="CB198" i="5"/>
  <c r="CA198" i="5"/>
  <c r="BY198" i="5"/>
  <c r="BX198" i="5"/>
  <c r="BW198" i="5"/>
  <c r="BV198" i="5"/>
  <c r="BU198" i="5"/>
  <c r="BT198" i="5"/>
  <c r="BS198" i="5"/>
  <c r="BQ198" i="5"/>
  <c r="BP198" i="5"/>
  <c r="BO198" i="5"/>
  <c r="BN198" i="5"/>
  <c r="BM198" i="5"/>
  <c r="BL198" i="5"/>
  <c r="BK198" i="5"/>
  <c r="BI198" i="5"/>
  <c r="BH198" i="5"/>
  <c r="BG198" i="5"/>
  <c r="BF198" i="5"/>
  <c r="BE198" i="5"/>
  <c r="BD198" i="5"/>
  <c r="BC198" i="5"/>
  <c r="BA198" i="5"/>
  <c r="AZ198" i="5"/>
  <c r="AY198" i="5"/>
  <c r="AX198" i="5"/>
  <c r="AW198" i="5"/>
  <c r="AV198" i="5"/>
  <c r="AU198" i="5"/>
  <c r="AS198" i="5"/>
  <c r="AR198" i="5"/>
  <c r="AQ198" i="5"/>
  <c r="AP198" i="5"/>
  <c r="AO198" i="5"/>
  <c r="AN198" i="5"/>
  <c r="AM198" i="5"/>
  <c r="AK198" i="5"/>
  <c r="AJ198" i="5"/>
  <c r="AI198" i="5"/>
  <c r="AH198" i="5"/>
  <c r="AG198" i="5"/>
  <c r="AF198" i="5"/>
  <c r="AE198" i="5"/>
  <c r="AC198" i="5"/>
  <c r="AB198" i="5"/>
  <c r="AA198" i="5"/>
  <c r="Z198" i="5"/>
  <c r="Y198" i="5"/>
  <c r="X198" i="5"/>
  <c r="W198" i="5"/>
  <c r="U198" i="5"/>
  <c r="T198" i="5"/>
  <c r="S198" i="5"/>
  <c r="R198" i="5"/>
  <c r="Q198" i="5"/>
  <c r="P198" i="5"/>
  <c r="O198" i="5"/>
  <c r="M198" i="5"/>
  <c r="L198" i="5"/>
  <c r="K198" i="5"/>
  <c r="J198" i="5"/>
  <c r="I198" i="5"/>
  <c r="H198" i="5"/>
  <c r="F198" i="5"/>
  <c r="E198" i="5"/>
  <c r="D198" i="5"/>
  <c r="C198" i="5"/>
  <c r="B198" i="5"/>
  <c r="A198" i="5"/>
  <c r="DZ197" i="5"/>
  <c r="DY197" i="5"/>
  <c r="DX197" i="5"/>
  <c r="DW197" i="5"/>
  <c r="DV197" i="5"/>
  <c r="DU197" i="5"/>
  <c r="DS197" i="5"/>
  <c r="EB197" i="5" s="1"/>
  <c r="DR197" i="5"/>
  <c r="DQ197" i="5"/>
  <c r="DP197" i="5"/>
  <c r="EA197" i="5" s="1"/>
  <c r="DO197" i="5"/>
  <c r="DN197" i="5"/>
  <c r="DM197" i="5"/>
  <c r="DK197" i="5"/>
  <c r="DJ197" i="5"/>
  <c r="DI197" i="5"/>
  <c r="DH197" i="5"/>
  <c r="DG197" i="5"/>
  <c r="DF197" i="5"/>
  <c r="DD197" i="5"/>
  <c r="DC197" i="5"/>
  <c r="DB197" i="5"/>
  <c r="DA197" i="5"/>
  <c r="CZ197" i="5"/>
  <c r="CY197" i="5"/>
  <c r="CX197" i="5"/>
  <c r="CV197" i="5"/>
  <c r="CU197" i="5"/>
  <c r="CT197" i="5"/>
  <c r="CS197" i="5"/>
  <c r="CR197" i="5"/>
  <c r="CQ197" i="5"/>
  <c r="CP197" i="5"/>
  <c r="CN197" i="5"/>
  <c r="CM197" i="5"/>
  <c r="CL197" i="5"/>
  <c r="CK197" i="5"/>
  <c r="CJ197" i="5"/>
  <c r="CI197" i="5"/>
  <c r="CG197" i="5"/>
  <c r="CF197" i="5"/>
  <c r="CE197" i="5"/>
  <c r="CD197" i="5"/>
  <c r="CC197" i="5"/>
  <c r="CB197" i="5"/>
  <c r="CA197" i="5"/>
  <c r="BY197" i="5"/>
  <c r="BX197" i="5"/>
  <c r="BW197" i="5"/>
  <c r="BV197" i="5"/>
  <c r="BU197" i="5"/>
  <c r="BT197" i="5"/>
  <c r="BS197" i="5"/>
  <c r="BQ197" i="5"/>
  <c r="BP197" i="5"/>
  <c r="BO197" i="5"/>
  <c r="BN197" i="5"/>
  <c r="BM197" i="5"/>
  <c r="BL197" i="5"/>
  <c r="BK197" i="5"/>
  <c r="BI197" i="5"/>
  <c r="BH197" i="5"/>
  <c r="BG197" i="5"/>
  <c r="BF197" i="5"/>
  <c r="BE197" i="5"/>
  <c r="BD197" i="5"/>
  <c r="BC197" i="5"/>
  <c r="BA197" i="5"/>
  <c r="AZ197" i="5"/>
  <c r="AY197" i="5"/>
  <c r="AX197" i="5"/>
  <c r="AW197" i="5"/>
  <c r="AV197" i="5"/>
  <c r="AU197" i="5"/>
  <c r="AS197" i="5"/>
  <c r="AR197" i="5"/>
  <c r="AQ197" i="5"/>
  <c r="AP197" i="5"/>
  <c r="AO197" i="5"/>
  <c r="AN197" i="5"/>
  <c r="AM197" i="5"/>
  <c r="AK197" i="5"/>
  <c r="AJ197" i="5"/>
  <c r="AI197" i="5"/>
  <c r="AH197" i="5"/>
  <c r="AG197" i="5"/>
  <c r="AF197" i="5"/>
  <c r="AE197" i="5"/>
  <c r="AC197" i="5"/>
  <c r="AB197" i="5"/>
  <c r="AA197" i="5"/>
  <c r="Z197" i="5"/>
  <c r="Y197" i="5"/>
  <c r="X197" i="5"/>
  <c r="W197" i="5"/>
  <c r="U197" i="5"/>
  <c r="T197" i="5"/>
  <c r="S197" i="5"/>
  <c r="R197" i="5"/>
  <c r="Q197" i="5"/>
  <c r="P197" i="5"/>
  <c r="O197" i="5"/>
  <c r="M197" i="5"/>
  <c r="L197" i="5"/>
  <c r="K197" i="5"/>
  <c r="J197" i="5"/>
  <c r="I197" i="5"/>
  <c r="H197" i="5"/>
  <c r="F197" i="5"/>
  <c r="E197" i="5"/>
  <c r="D197" i="5"/>
  <c r="C197" i="5"/>
  <c r="B197" i="5"/>
  <c r="A197" i="5"/>
  <c r="DZ196" i="5"/>
  <c r="DY196" i="5"/>
  <c r="DX196" i="5"/>
  <c r="DW196" i="5"/>
  <c r="DV196" i="5"/>
  <c r="DU196" i="5"/>
  <c r="DS196" i="5"/>
  <c r="EB196" i="5" s="1"/>
  <c r="DR196" i="5"/>
  <c r="DQ196" i="5"/>
  <c r="DP196" i="5"/>
  <c r="EA196" i="5" s="1"/>
  <c r="DO196" i="5"/>
  <c r="DN196" i="5"/>
  <c r="DM196" i="5"/>
  <c r="DK196" i="5"/>
  <c r="DJ196" i="5"/>
  <c r="DI196" i="5"/>
  <c r="DH196" i="5"/>
  <c r="DG196" i="5"/>
  <c r="DF196" i="5"/>
  <c r="DD196" i="5"/>
  <c r="DC196" i="5"/>
  <c r="DB196" i="5"/>
  <c r="DA196" i="5"/>
  <c r="CZ196" i="5"/>
  <c r="CY196" i="5"/>
  <c r="CX196" i="5"/>
  <c r="CV196" i="5"/>
  <c r="CU196" i="5"/>
  <c r="CT196" i="5"/>
  <c r="CS196" i="5"/>
  <c r="CR196" i="5"/>
  <c r="CQ196" i="5"/>
  <c r="CP196" i="5"/>
  <c r="CN196" i="5"/>
  <c r="CM196" i="5"/>
  <c r="CL196" i="5"/>
  <c r="CK196" i="5"/>
  <c r="CJ196" i="5"/>
  <c r="CI196" i="5"/>
  <c r="CG196" i="5"/>
  <c r="CF196" i="5"/>
  <c r="CE196" i="5"/>
  <c r="CD196" i="5"/>
  <c r="CC196" i="5"/>
  <c r="CB196" i="5"/>
  <c r="CA196" i="5"/>
  <c r="BY196" i="5"/>
  <c r="BX196" i="5"/>
  <c r="BW196" i="5"/>
  <c r="BV196" i="5"/>
  <c r="BU196" i="5"/>
  <c r="BT196" i="5"/>
  <c r="BS196" i="5"/>
  <c r="BQ196" i="5"/>
  <c r="BP196" i="5"/>
  <c r="BO196" i="5"/>
  <c r="BN196" i="5"/>
  <c r="BM196" i="5"/>
  <c r="BL196" i="5"/>
  <c r="BK196" i="5"/>
  <c r="BI196" i="5"/>
  <c r="BH196" i="5"/>
  <c r="BG196" i="5"/>
  <c r="BF196" i="5"/>
  <c r="BE196" i="5"/>
  <c r="BD196" i="5"/>
  <c r="BC196" i="5"/>
  <c r="BA196" i="5"/>
  <c r="AZ196" i="5"/>
  <c r="AY196" i="5"/>
  <c r="AX196" i="5"/>
  <c r="AW196" i="5"/>
  <c r="AV196" i="5"/>
  <c r="AU196" i="5"/>
  <c r="AS196" i="5"/>
  <c r="AR196" i="5"/>
  <c r="AQ196" i="5"/>
  <c r="AP196" i="5"/>
  <c r="AO196" i="5"/>
  <c r="AN196" i="5"/>
  <c r="AM196" i="5"/>
  <c r="AK196" i="5"/>
  <c r="AJ196" i="5"/>
  <c r="AI196" i="5"/>
  <c r="AH196" i="5"/>
  <c r="AG196" i="5"/>
  <c r="AF196" i="5"/>
  <c r="AE196" i="5"/>
  <c r="AC196" i="5"/>
  <c r="AB196" i="5"/>
  <c r="AA196" i="5"/>
  <c r="Z196" i="5"/>
  <c r="Y196" i="5"/>
  <c r="X196" i="5"/>
  <c r="W196" i="5"/>
  <c r="U196" i="5"/>
  <c r="T196" i="5"/>
  <c r="S196" i="5"/>
  <c r="R196" i="5"/>
  <c r="Q196" i="5"/>
  <c r="P196" i="5"/>
  <c r="O196" i="5"/>
  <c r="M196" i="5"/>
  <c r="L196" i="5"/>
  <c r="K196" i="5"/>
  <c r="J196" i="5"/>
  <c r="I196" i="5"/>
  <c r="H196" i="5"/>
  <c r="F196" i="5"/>
  <c r="E196" i="5"/>
  <c r="D196" i="5"/>
  <c r="C196" i="5"/>
  <c r="B196" i="5"/>
  <c r="A196" i="5"/>
  <c r="DZ195" i="5"/>
  <c r="DY195" i="5"/>
  <c r="DX195" i="5"/>
  <c r="DW195" i="5"/>
  <c r="DV195" i="5"/>
  <c r="DU195" i="5"/>
  <c r="DS195" i="5"/>
  <c r="EB195" i="5" s="1"/>
  <c r="DR195" i="5"/>
  <c r="DQ195" i="5"/>
  <c r="DP195" i="5"/>
  <c r="EA195" i="5" s="1"/>
  <c r="DO195" i="5"/>
  <c r="DN195" i="5"/>
  <c r="DM195" i="5"/>
  <c r="DK195" i="5"/>
  <c r="DJ195" i="5"/>
  <c r="DI195" i="5"/>
  <c r="DH195" i="5"/>
  <c r="DG195" i="5"/>
  <c r="DF195" i="5"/>
  <c r="DD195" i="5"/>
  <c r="DC195" i="5"/>
  <c r="DB195" i="5"/>
  <c r="DA195" i="5"/>
  <c r="CZ195" i="5"/>
  <c r="CY195" i="5"/>
  <c r="CX195" i="5"/>
  <c r="CV195" i="5"/>
  <c r="CU195" i="5"/>
  <c r="CT195" i="5"/>
  <c r="CS195" i="5"/>
  <c r="CR195" i="5"/>
  <c r="CQ195" i="5"/>
  <c r="CP195" i="5"/>
  <c r="CN195" i="5"/>
  <c r="CM195" i="5"/>
  <c r="CL195" i="5"/>
  <c r="CK195" i="5"/>
  <c r="CJ195" i="5"/>
  <c r="CI195" i="5"/>
  <c r="CG195" i="5"/>
  <c r="CF195" i="5"/>
  <c r="CE195" i="5"/>
  <c r="CD195" i="5"/>
  <c r="CC195" i="5"/>
  <c r="CB195" i="5"/>
  <c r="CA195" i="5"/>
  <c r="BY195" i="5"/>
  <c r="BX195" i="5"/>
  <c r="BW195" i="5"/>
  <c r="BV195" i="5"/>
  <c r="BU195" i="5"/>
  <c r="BT195" i="5"/>
  <c r="BS195" i="5"/>
  <c r="BQ195" i="5"/>
  <c r="BP195" i="5"/>
  <c r="BO195" i="5"/>
  <c r="BN195" i="5"/>
  <c r="BM195" i="5"/>
  <c r="BL195" i="5"/>
  <c r="BK195" i="5"/>
  <c r="BI195" i="5"/>
  <c r="BH195" i="5"/>
  <c r="BG195" i="5"/>
  <c r="BF195" i="5"/>
  <c r="BE195" i="5"/>
  <c r="BD195" i="5"/>
  <c r="BC195" i="5"/>
  <c r="BA195" i="5"/>
  <c r="AZ195" i="5"/>
  <c r="AY195" i="5"/>
  <c r="AX195" i="5"/>
  <c r="AW195" i="5"/>
  <c r="AV195" i="5"/>
  <c r="AU195" i="5"/>
  <c r="AS195" i="5"/>
  <c r="AR195" i="5"/>
  <c r="AQ195" i="5"/>
  <c r="AP195" i="5"/>
  <c r="AO195" i="5"/>
  <c r="AN195" i="5"/>
  <c r="AM195" i="5"/>
  <c r="AK195" i="5"/>
  <c r="AJ195" i="5"/>
  <c r="AI195" i="5"/>
  <c r="AH195" i="5"/>
  <c r="AG195" i="5"/>
  <c r="AF195" i="5"/>
  <c r="AE195" i="5"/>
  <c r="AC195" i="5"/>
  <c r="AB195" i="5"/>
  <c r="AA195" i="5"/>
  <c r="Z195" i="5"/>
  <c r="Y195" i="5"/>
  <c r="X195" i="5"/>
  <c r="W195" i="5"/>
  <c r="U195" i="5"/>
  <c r="T195" i="5"/>
  <c r="S195" i="5"/>
  <c r="R195" i="5"/>
  <c r="Q195" i="5"/>
  <c r="P195" i="5"/>
  <c r="O195" i="5"/>
  <c r="M195" i="5"/>
  <c r="L195" i="5"/>
  <c r="K195" i="5"/>
  <c r="J195" i="5"/>
  <c r="I195" i="5"/>
  <c r="H195" i="5"/>
  <c r="F195" i="5"/>
  <c r="E195" i="5"/>
  <c r="D195" i="5"/>
  <c r="C195" i="5"/>
  <c r="B195" i="5"/>
  <c r="A195" i="5"/>
  <c r="DZ194" i="5"/>
  <c r="DY194" i="5"/>
  <c r="DX194" i="5"/>
  <c r="DW194" i="5"/>
  <c r="DV194" i="5"/>
  <c r="DU194" i="5"/>
  <c r="DS194" i="5"/>
  <c r="EB194" i="5" s="1"/>
  <c r="DR194" i="5"/>
  <c r="DQ194" i="5"/>
  <c r="DP194" i="5"/>
  <c r="EA194" i="5" s="1"/>
  <c r="DO194" i="5"/>
  <c r="DN194" i="5"/>
  <c r="DM194" i="5"/>
  <c r="DK194" i="5"/>
  <c r="DJ194" i="5"/>
  <c r="DI194" i="5"/>
  <c r="DH194" i="5"/>
  <c r="DG194" i="5"/>
  <c r="DF194" i="5"/>
  <c r="DD194" i="5"/>
  <c r="DC194" i="5"/>
  <c r="DB194" i="5"/>
  <c r="DA194" i="5"/>
  <c r="CZ194" i="5"/>
  <c r="CY194" i="5"/>
  <c r="CX194" i="5"/>
  <c r="CV194" i="5"/>
  <c r="CU194" i="5"/>
  <c r="CT194" i="5"/>
  <c r="CS194" i="5"/>
  <c r="CR194" i="5"/>
  <c r="CQ194" i="5"/>
  <c r="CP194" i="5"/>
  <c r="CN194" i="5"/>
  <c r="CM194" i="5"/>
  <c r="CL194" i="5"/>
  <c r="CK194" i="5"/>
  <c r="CJ194" i="5"/>
  <c r="CI194" i="5"/>
  <c r="CG194" i="5"/>
  <c r="CF194" i="5"/>
  <c r="CE194" i="5"/>
  <c r="CD194" i="5"/>
  <c r="CC194" i="5"/>
  <c r="CB194" i="5"/>
  <c r="CA194" i="5"/>
  <c r="BY194" i="5"/>
  <c r="BX194" i="5"/>
  <c r="BW194" i="5"/>
  <c r="BV194" i="5"/>
  <c r="BU194" i="5"/>
  <c r="BT194" i="5"/>
  <c r="BS194" i="5"/>
  <c r="BQ194" i="5"/>
  <c r="BP194" i="5"/>
  <c r="BO194" i="5"/>
  <c r="BN194" i="5"/>
  <c r="BM194" i="5"/>
  <c r="BL194" i="5"/>
  <c r="BK194" i="5"/>
  <c r="BI194" i="5"/>
  <c r="BH194" i="5"/>
  <c r="BG194" i="5"/>
  <c r="BF194" i="5"/>
  <c r="BE194" i="5"/>
  <c r="BD194" i="5"/>
  <c r="BC194" i="5"/>
  <c r="BA194" i="5"/>
  <c r="AZ194" i="5"/>
  <c r="AY194" i="5"/>
  <c r="AX194" i="5"/>
  <c r="AW194" i="5"/>
  <c r="AV194" i="5"/>
  <c r="AU194" i="5"/>
  <c r="AS194" i="5"/>
  <c r="AR194" i="5"/>
  <c r="AQ194" i="5"/>
  <c r="AP194" i="5"/>
  <c r="AO194" i="5"/>
  <c r="AN194" i="5"/>
  <c r="AM194" i="5"/>
  <c r="AK194" i="5"/>
  <c r="AJ194" i="5"/>
  <c r="AI194" i="5"/>
  <c r="AH194" i="5"/>
  <c r="AG194" i="5"/>
  <c r="AF194" i="5"/>
  <c r="AE194" i="5"/>
  <c r="AC194" i="5"/>
  <c r="AB194" i="5"/>
  <c r="AA194" i="5"/>
  <c r="Z194" i="5"/>
  <c r="Y194" i="5"/>
  <c r="X194" i="5"/>
  <c r="W194" i="5"/>
  <c r="U194" i="5"/>
  <c r="T194" i="5"/>
  <c r="S194" i="5"/>
  <c r="R194" i="5"/>
  <c r="Q194" i="5"/>
  <c r="P194" i="5"/>
  <c r="O194" i="5"/>
  <c r="M194" i="5"/>
  <c r="L194" i="5"/>
  <c r="K194" i="5"/>
  <c r="J194" i="5"/>
  <c r="I194" i="5"/>
  <c r="H194" i="5"/>
  <c r="F194" i="5"/>
  <c r="E194" i="5"/>
  <c r="D194" i="5"/>
  <c r="C194" i="5"/>
  <c r="B194" i="5"/>
  <c r="A194" i="5"/>
  <c r="DZ193" i="5"/>
  <c r="DY193" i="5"/>
  <c r="DX193" i="5"/>
  <c r="DW193" i="5"/>
  <c r="DV193" i="5"/>
  <c r="DU193" i="5"/>
  <c r="DS193" i="5"/>
  <c r="EB193" i="5" s="1"/>
  <c r="DR193" i="5"/>
  <c r="DQ193" i="5"/>
  <c r="DP193" i="5"/>
  <c r="EA193" i="5" s="1"/>
  <c r="DO193" i="5"/>
  <c r="DN193" i="5"/>
  <c r="DM193" i="5"/>
  <c r="DK193" i="5"/>
  <c r="DJ193" i="5"/>
  <c r="DI193" i="5"/>
  <c r="DH193" i="5"/>
  <c r="DG193" i="5"/>
  <c r="DF193" i="5"/>
  <c r="DD193" i="5"/>
  <c r="DC193" i="5"/>
  <c r="DB193" i="5"/>
  <c r="DA193" i="5"/>
  <c r="CZ193" i="5"/>
  <c r="CY193" i="5"/>
  <c r="CX193" i="5"/>
  <c r="CV193" i="5"/>
  <c r="CU193" i="5"/>
  <c r="CT193" i="5"/>
  <c r="CS193" i="5"/>
  <c r="CR193" i="5"/>
  <c r="CQ193" i="5"/>
  <c r="CP193" i="5"/>
  <c r="CN193" i="5"/>
  <c r="CM193" i="5"/>
  <c r="CL193" i="5"/>
  <c r="CK193" i="5"/>
  <c r="CJ193" i="5"/>
  <c r="CI193" i="5"/>
  <c r="CG193" i="5"/>
  <c r="CF193" i="5"/>
  <c r="CE193" i="5"/>
  <c r="CD193" i="5"/>
  <c r="CC193" i="5"/>
  <c r="CB193" i="5"/>
  <c r="CA193" i="5"/>
  <c r="BY193" i="5"/>
  <c r="BX193" i="5"/>
  <c r="BW193" i="5"/>
  <c r="BV193" i="5"/>
  <c r="BU193" i="5"/>
  <c r="BT193" i="5"/>
  <c r="BS193" i="5"/>
  <c r="BQ193" i="5"/>
  <c r="BP193" i="5"/>
  <c r="BO193" i="5"/>
  <c r="BN193" i="5"/>
  <c r="BM193" i="5"/>
  <c r="BL193" i="5"/>
  <c r="BK193" i="5"/>
  <c r="BI193" i="5"/>
  <c r="BH193" i="5"/>
  <c r="BG193" i="5"/>
  <c r="BF193" i="5"/>
  <c r="BE193" i="5"/>
  <c r="BD193" i="5"/>
  <c r="BC193" i="5"/>
  <c r="BA193" i="5"/>
  <c r="AZ193" i="5"/>
  <c r="AY193" i="5"/>
  <c r="AX193" i="5"/>
  <c r="AW193" i="5"/>
  <c r="AV193" i="5"/>
  <c r="AU193" i="5"/>
  <c r="AS193" i="5"/>
  <c r="AR193" i="5"/>
  <c r="AQ193" i="5"/>
  <c r="AP193" i="5"/>
  <c r="AO193" i="5"/>
  <c r="AN193" i="5"/>
  <c r="AM193" i="5"/>
  <c r="AK193" i="5"/>
  <c r="AJ193" i="5"/>
  <c r="AI193" i="5"/>
  <c r="AH193" i="5"/>
  <c r="AG193" i="5"/>
  <c r="AF193" i="5"/>
  <c r="AE193" i="5"/>
  <c r="AC193" i="5"/>
  <c r="AB193" i="5"/>
  <c r="AA193" i="5"/>
  <c r="Z193" i="5"/>
  <c r="Y193" i="5"/>
  <c r="X193" i="5"/>
  <c r="W193" i="5"/>
  <c r="U193" i="5"/>
  <c r="T193" i="5"/>
  <c r="S193" i="5"/>
  <c r="R193" i="5"/>
  <c r="Q193" i="5"/>
  <c r="P193" i="5"/>
  <c r="O193" i="5"/>
  <c r="M193" i="5"/>
  <c r="L193" i="5"/>
  <c r="K193" i="5"/>
  <c r="J193" i="5"/>
  <c r="I193" i="5"/>
  <c r="H193" i="5"/>
  <c r="F193" i="5"/>
  <c r="E193" i="5"/>
  <c r="D193" i="5"/>
  <c r="C193" i="5"/>
  <c r="B193" i="5"/>
  <c r="A193" i="5"/>
  <c r="DZ192" i="5"/>
  <c r="DY192" i="5"/>
  <c r="DX192" i="5"/>
  <c r="DW192" i="5"/>
  <c r="DV192" i="5"/>
  <c r="DU192" i="5"/>
  <c r="DS192" i="5"/>
  <c r="EB192" i="5" s="1"/>
  <c r="DR192" i="5"/>
  <c r="DQ192" i="5"/>
  <c r="DP192" i="5"/>
  <c r="EA192" i="5" s="1"/>
  <c r="DO192" i="5"/>
  <c r="DN192" i="5"/>
  <c r="DM192" i="5"/>
  <c r="DK192" i="5"/>
  <c r="DJ192" i="5"/>
  <c r="DI192" i="5"/>
  <c r="DH192" i="5"/>
  <c r="DG192" i="5"/>
  <c r="DF192" i="5"/>
  <c r="DD192" i="5"/>
  <c r="DC192" i="5"/>
  <c r="DB192" i="5"/>
  <c r="DA192" i="5"/>
  <c r="CZ192" i="5"/>
  <c r="CY192" i="5"/>
  <c r="CX192" i="5"/>
  <c r="CV192" i="5"/>
  <c r="CU192" i="5"/>
  <c r="CT192" i="5"/>
  <c r="CS192" i="5"/>
  <c r="CR192" i="5"/>
  <c r="CQ192" i="5"/>
  <c r="CP192" i="5"/>
  <c r="CN192" i="5"/>
  <c r="CM192" i="5"/>
  <c r="CL192" i="5"/>
  <c r="CK192" i="5"/>
  <c r="CJ192" i="5"/>
  <c r="CI192" i="5"/>
  <c r="CG192" i="5"/>
  <c r="CF192" i="5"/>
  <c r="CE192" i="5"/>
  <c r="CD192" i="5"/>
  <c r="CC192" i="5"/>
  <c r="CB192" i="5"/>
  <c r="CA192" i="5"/>
  <c r="BY192" i="5"/>
  <c r="BX192" i="5"/>
  <c r="BW192" i="5"/>
  <c r="BV192" i="5"/>
  <c r="BU192" i="5"/>
  <c r="BT192" i="5"/>
  <c r="BS192" i="5"/>
  <c r="BQ192" i="5"/>
  <c r="BP192" i="5"/>
  <c r="BO192" i="5"/>
  <c r="BN192" i="5"/>
  <c r="BM192" i="5"/>
  <c r="BL192" i="5"/>
  <c r="BK192" i="5"/>
  <c r="BI192" i="5"/>
  <c r="BH192" i="5"/>
  <c r="BG192" i="5"/>
  <c r="BF192" i="5"/>
  <c r="BE192" i="5"/>
  <c r="BD192" i="5"/>
  <c r="BC192" i="5"/>
  <c r="BA192" i="5"/>
  <c r="AZ192" i="5"/>
  <c r="AY192" i="5"/>
  <c r="AX192" i="5"/>
  <c r="AW192" i="5"/>
  <c r="AV192" i="5"/>
  <c r="AU192" i="5"/>
  <c r="AS192" i="5"/>
  <c r="AR192" i="5"/>
  <c r="AQ192" i="5"/>
  <c r="AP192" i="5"/>
  <c r="AO192" i="5"/>
  <c r="AN192" i="5"/>
  <c r="AM192" i="5"/>
  <c r="AK192" i="5"/>
  <c r="AJ192" i="5"/>
  <c r="AI192" i="5"/>
  <c r="AH192" i="5"/>
  <c r="AG192" i="5"/>
  <c r="AF192" i="5"/>
  <c r="AE192" i="5"/>
  <c r="AC192" i="5"/>
  <c r="AB192" i="5"/>
  <c r="AA192" i="5"/>
  <c r="Z192" i="5"/>
  <c r="Y192" i="5"/>
  <c r="X192" i="5"/>
  <c r="W192" i="5"/>
  <c r="U192" i="5"/>
  <c r="T192" i="5"/>
  <c r="S192" i="5"/>
  <c r="R192" i="5"/>
  <c r="Q192" i="5"/>
  <c r="P192" i="5"/>
  <c r="O192" i="5"/>
  <c r="M192" i="5"/>
  <c r="L192" i="5"/>
  <c r="K192" i="5"/>
  <c r="J192" i="5"/>
  <c r="I192" i="5"/>
  <c r="H192" i="5"/>
  <c r="F192" i="5"/>
  <c r="E192" i="5"/>
  <c r="D192" i="5"/>
  <c r="C192" i="5"/>
  <c r="B192" i="5"/>
  <c r="A192" i="5"/>
  <c r="DZ191" i="5"/>
  <c r="DY191" i="5"/>
  <c r="DX191" i="5"/>
  <c r="DW191" i="5"/>
  <c r="DV191" i="5"/>
  <c r="DU191" i="5"/>
  <c r="DS191" i="5"/>
  <c r="EB191" i="5" s="1"/>
  <c r="DR191" i="5"/>
  <c r="DQ191" i="5"/>
  <c r="DP191" i="5"/>
  <c r="EA191" i="5" s="1"/>
  <c r="DO191" i="5"/>
  <c r="DN191" i="5"/>
  <c r="DM191" i="5"/>
  <c r="DK191" i="5"/>
  <c r="DJ191" i="5"/>
  <c r="DI191" i="5"/>
  <c r="DH191" i="5"/>
  <c r="DG191" i="5"/>
  <c r="DF191" i="5"/>
  <c r="DD191" i="5"/>
  <c r="DC191" i="5"/>
  <c r="DB191" i="5"/>
  <c r="DA191" i="5"/>
  <c r="CZ191" i="5"/>
  <c r="CY191" i="5"/>
  <c r="CX191" i="5"/>
  <c r="CV191" i="5"/>
  <c r="CU191" i="5"/>
  <c r="CT191" i="5"/>
  <c r="CS191" i="5"/>
  <c r="CR191" i="5"/>
  <c r="CQ191" i="5"/>
  <c r="CP191" i="5"/>
  <c r="CN191" i="5"/>
  <c r="CM191" i="5"/>
  <c r="CL191" i="5"/>
  <c r="CK191" i="5"/>
  <c r="CJ191" i="5"/>
  <c r="CI191" i="5"/>
  <c r="CG191" i="5"/>
  <c r="CF191" i="5"/>
  <c r="CE191" i="5"/>
  <c r="CD191" i="5"/>
  <c r="CC191" i="5"/>
  <c r="CB191" i="5"/>
  <c r="CA191" i="5"/>
  <c r="BY191" i="5"/>
  <c r="BX191" i="5"/>
  <c r="BW191" i="5"/>
  <c r="BV191" i="5"/>
  <c r="BU191" i="5"/>
  <c r="BT191" i="5"/>
  <c r="BS191" i="5"/>
  <c r="BQ191" i="5"/>
  <c r="BP191" i="5"/>
  <c r="BO191" i="5"/>
  <c r="BN191" i="5"/>
  <c r="BM191" i="5"/>
  <c r="BL191" i="5"/>
  <c r="BK191" i="5"/>
  <c r="BI191" i="5"/>
  <c r="BH191" i="5"/>
  <c r="BG191" i="5"/>
  <c r="BF191" i="5"/>
  <c r="BE191" i="5"/>
  <c r="BD191" i="5"/>
  <c r="BC191" i="5"/>
  <c r="BA191" i="5"/>
  <c r="AZ191" i="5"/>
  <c r="AY191" i="5"/>
  <c r="AX191" i="5"/>
  <c r="AW191" i="5"/>
  <c r="AV191" i="5"/>
  <c r="AU191" i="5"/>
  <c r="AS191" i="5"/>
  <c r="AR191" i="5"/>
  <c r="AQ191" i="5"/>
  <c r="AP191" i="5"/>
  <c r="AO191" i="5"/>
  <c r="AN191" i="5"/>
  <c r="AM191" i="5"/>
  <c r="AK191" i="5"/>
  <c r="AJ191" i="5"/>
  <c r="AI191" i="5"/>
  <c r="AH191" i="5"/>
  <c r="AG191" i="5"/>
  <c r="AF191" i="5"/>
  <c r="AE191" i="5"/>
  <c r="AC191" i="5"/>
  <c r="AB191" i="5"/>
  <c r="AA191" i="5"/>
  <c r="Z191" i="5"/>
  <c r="Y191" i="5"/>
  <c r="X191" i="5"/>
  <c r="W191" i="5"/>
  <c r="U191" i="5"/>
  <c r="T191" i="5"/>
  <c r="S191" i="5"/>
  <c r="R191" i="5"/>
  <c r="Q191" i="5"/>
  <c r="P191" i="5"/>
  <c r="O191" i="5"/>
  <c r="M191" i="5"/>
  <c r="L191" i="5"/>
  <c r="K191" i="5"/>
  <c r="J191" i="5"/>
  <c r="I191" i="5"/>
  <c r="H191" i="5"/>
  <c r="F191" i="5"/>
  <c r="E191" i="5"/>
  <c r="D191" i="5"/>
  <c r="C191" i="5"/>
  <c r="B191" i="5"/>
  <c r="A191" i="5"/>
  <c r="DZ190" i="5"/>
  <c r="DY190" i="5"/>
  <c r="DX190" i="5"/>
  <c r="DW190" i="5"/>
  <c r="DV190" i="5"/>
  <c r="DU190" i="5"/>
  <c r="DS190" i="5"/>
  <c r="EB190" i="5" s="1"/>
  <c r="DR190" i="5"/>
  <c r="DQ190" i="5"/>
  <c r="DP190" i="5"/>
  <c r="EA190" i="5" s="1"/>
  <c r="DO190" i="5"/>
  <c r="DN190" i="5"/>
  <c r="DM190" i="5"/>
  <c r="DK190" i="5"/>
  <c r="DJ190" i="5"/>
  <c r="DI190" i="5"/>
  <c r="DH190" i="5"/>
  <c r="DG190" i="5"/>
  <c r="DF190" i="5"/>
  <c r="DD190" i="5"/>
  <c r="DC190" i="5"/>
  <c r="DB190" i="5"/>
  <c r="DA190" i="5"/>
  <c r="CZ190" i="5"/>
  <c r="CY190" i="5"/>
  <c r="CX190" i="5"/>
  <c r="CV190" i="5"/>
  <c r="CU190" i="5"/>
  <c r="CT190" i="5"/>
  <c r="CS190" i="5"/>
  <c r="CR190" i="5"/>
  <c r="CQ190" i="5"/>
  <c r="CP190" i="5"/>
  <c r="CN190" i="5"/>
  <c r="CM190" i="5"/>
  <c r="CL190" i="5"/>
  <c r="CK190" i="5"/>
  <c r="CJ190" i="5"/>
  <c r="CI190" i="5"/>
  <c r="CG190" i="5"/>
  <c r="CF190" i="5"/>
  <c r="CE190" i="5"/>
  <c r="CD190" i="5"/>
  <c r="CC190" i="5"/>
  <c r="CB190" i="5"/>
  <c r="CA190" i="5"/>
  <c r="BY190" i="5"/>
  <c r="BX190" i="5"/>
  <c r="BW190" i="5"/>
  <c r="BV190" i="5"/>
  <c r="BU190" i="5"/>
  <c r="BT190" i="5"/>
  <c r="BS190" i="5"/>
  <c r="BQ190" i="5"/>
  <c r="BP190" i="5"/>
  <c r="BO190" i="5"/>
  <c r="BN190" i="5"/>
  <c r="BM190" i="5"/>
  <c r="BL190" i="5"/>
  <c r="BK190" i="5"/>
  <c r="BI190" i="5"/>
  <c r="BH190" i="5"/>
  <c r="BG190" i="5"/>
  <c r="BF190" i="5"/>
  <c r="BE190" i="5"/>
  <c r="BD190" i="5"/>
  <c r="BC190" i="5"/>
  <c r="BA190" i="5"/>
  <c r="AZ190" i="5"/>
  <c r="AY190" i="5"/>
  <c r="AX190" i="5"/>
  <c r="AW190" i="5"/>
  <c r="AV190" i="5"/>
  <c r="AU190" i="5"/>
  <c r="AS190" i="5"/>
  <c r="AR190" i="5"/>
  <c r="AQ190" i="5"/>
  <c r="AP190" i="5"/>
  <c r="AO190" i="5"/>
  <c r="AN190" i="5"/>
  <c r="AM190" i="5"/>
  <c r="AK190" i="5"/>
  <c r="AJ190" i="5"/>
  <c r="AI190" i="5"/>
  <c r="AH190" i="5"/>
  <c r="AG190" i="5"/>
  <c r="AF190" i="5"/>
  <c r="AE190" i="5"/>
  <c r="AC190" i="5"/>
  <c r="AB190" i="5"/>
  <c r="AA190" i="5"/>
  <c r="Z190" i="5"/>
  <c r="Y190" i="5"/>
  <c r="X190" i="5"/>
  <c r="W190" i="5"/>
  <c r="U190" i="5"/>
  <c r="T190" i="5"/>
  <c r="S190" i="5"/>
  <c r="R190" i="5"/>
  <c r="Q190" i="5"/>
  <c r="P190" i="5"/>
  <c r="O190" i="5"/>
  <c r="M190" i="5"/>
  <c r="L190" i="5"/>
  <c r="K190" i="5"/>
  <c r="J190" i="5"/>
  <c r="I190" i="5"/>
  <c r="H190" i="5"/>
  <c r="F190" i="5"/>
  <c r="E190" i="5"/>
  <c r="D190" i="5"/>
  <c r="C190" i="5"/>
  <c r="B190" i="5"/>
  <c r="A190" i="5"/>
  <c r="DZ189" i="5"/>
  <c r="DY189" i="5"/>
  <c r="DX189" i="5"/>
  <c r="DW189" i="5"/>
  <c r="DV189" i="5"/>
  <c r="DU189" i="5"/>
  <c r="DS189" i="5"/>
  <c r="EB189" i="5" s="1"/>
  <c r="DR189" i="5"/>
  <c r="DQ189" i="5"/>
  <c r="DP189" i="5"/>
  <c r="EA189" i="5" s="1"/>
  <c r="DO189" i="5"/>
  <c r="DN189" i="5"/>
  <c r="DM189" i="5"/>
  <c r="DK189" i="5"/>
  <c r="DJ189" i="5"/>
  <c r="DI189" i="5"/>
  <c r="DH189" i="5"/>
  <c r="DG189" i="5"/>
  <c r="DF189" i="5"/>
  <c r="DD189" i="5"/>
  <c r="DC189" i="5"/>
  <c r="DB189" i="5"/>
  <c r="DA189" i="5"/>
  <c r="CZ189" i="5"/>
  <c r="CY189" i="5"/>
  <c r="CX189" i="5"/>
  <c r="CV189" i="5"/>
  <c r="CU189" i="5"/>
  <c r="CT189" i="5"/>
  <c r="CS189" i="5"/>
  <c r="CR189" i="5"/>
  <c r="CQ189" i="5"/>
  <c r="CP189" i="5"/>
  <c r="CN189" i="5"/>
  <c r="CM189" i="5"/>
  <c r="CL189" i="5"/>
  <c r="CK189" i="5"/>
  <c r="CJ189" i="5"/>
  <c r="CI189" i="5"/>
  <c r="CG189" i="5"/>
  <c r="CF189" i="5"/>
  <c r="CE189" i="5"/>
  <c r="CD189" i="5"/>
  <c r="CC189" i="5"/>
  <c r="CB189" i="5"/>
  <c r="CA189" i="5"/>
  <c r="BY189" i="5"/>
  <c r="BX189" i="5"/>
  <c r="BW189" i="5"/>
  <c r="BV189" i="5"/>
  <c r="BU189" i="5"/>
  <c r="BT189" i="5"/>
  <c r="BS189" i="5"/>
  <c r="BQ189" i="5"/>
  <c r="BP189" i="5"/>
  <c r="BO189" i="5"/>
  <c r="BN189" i="5"/>
  <c r="BM189" i="5"/>
  <c r="BL189" i="5"/>
  <c r="BK189" i="5"/>
  <c r="BI189" i="5"/>
  <c r="BH189" i="5"/>
  <c r="BG189" i="5"/>
  <c r="BF189" i="5"/>
  <c r="BE189" i="5"/>
  <c r="BD189" i="5"/>
  <c r="BC189" i="5"/>
  <c r="BA189" i="5"/>
  <c r="AZ189" i="5"/>
  <c r="AY189" i="5"/>
  <c r="AX189" i="5"/>
  <c r="AW189" i="5"/>
  <c r="AV189" i="5"/>
  <c r="AU189" i="5"/>
  <c r="AS189" i="5"/>
  <c r="AR189" i="5"/>
  <c r="AQ189" i="5"/>
  <c r="AP189" i="5"/>
  <c r="AO189" i="5"/>
  <c r="AN189" i="5"/>
  <c r="AM189" i="5"/>
  <c r="AK189" i="5"/>
  <c r="AJ189" i="5"/>
  <c r="AI189" i="5"/>
  <c r="AH189" i="5"/>
  <c r="AG189" i="5"/>
  <c r="AF189" i="5"/>
  <c r="AE189" i="5"/>
  <c r="AC189" i="5"/>
  <c r="AB189" i="5"/>
  <c r="AA189" i="5"/>
  <c r="Z189" i="5"/>
  <c r="Y189" i="5"/>
  <c r="X189" i="5"/>
  <c r="W189" i="5"/>
  <c r="U189" i="5"/>
  <c r="T189" i="5"/>
  <c r="S189" i="5"/>
  <c r="R189" i="5"/>
  <c r="Q189" i="5"/>
  <c r="P189" i="5"/>
  <c r="O189" i="5"/>
  <c r="M189" i="5"/>
  <c r="L189" i="5"/>
  <c r="K189" i="5"/>
  <c r="J189" i="5"/>
  <c r="I189" i="5"/>
  <c r="H189" i="5"/>
  <c r="F189" i="5"/>
  <c r="E189" i="5"/>
  <c r="D189" i="5"/>
  <c r="C189" i="5"/>
  <c r="B189" i="5"/>
  <c r="A189" i="5"/>
  <c r="DZ188" i="5"/>
  <c r="DY188" i="5"/>
  <c r="DX188" i="5"/>
  <c r="DW188" i="5"/>
  <c r="DV188" i="5"/>
  <c r="DU188" i="5"/>
  <c r="DS188" i="5"/>
  <c r="EB188" i="5" s="1"/>
  <c r="DR188" i="5"/>
  <c r="DQ188" i="5"/>
  <c r="DP188" i="5"/>
  <c r="EA188" i="5" s="1"/>
  <c r="DO188" i="5"/>
  <c r="DN188" i="5"/>
  <c r="DM188" i="5"/>
  <c r="DK188" i="5"/>
  <c r="DJ188" i="5"/>
  <c r="DI188" i="5"/>
  <c r="DH188" i="5"/>
  <c r="DG188" i="5"/>
  <c r="DF188" i="5"/>
  <c r="DD188" i="5"/>
  <c r="DC188" i="5"/>
  <c r="DB188" i="5"/>
  <c r="DA188" i="5"/>
  <c r="CZ188" i="5"/>
  <c r="CY188" i="5"/>
  <c r="CX188" i="5"/>
  <c r="CV188" i="5"/>
  <c r="CU188" i="5"/>
  <c r="CT188" i="5"/>
  <c r="CS188" i="5"/>
  <c r="CR188" i="5"/>
  <c r="CQ188" i="5"/>
  <c r="CP188" i="5"/>
  <c r="CN188" i="5"/>
  <c r="CM188" i="5"/>
  <c r="CL188" i="5"/>
  <c r="CK188" i="5"/>
  <c r="CJ188" i="5"/>
  <c r="CI188" i="5"/>
  <c r="CG188" i="5"/>
  <c r="CF188" i="5"/>
  <c r="CE188" i="5"/>
  <c r="CD188" i="5"/>
  <c r="CC188" i="5"/>
  <c r="CB188" i="5"/>
  <c r="CA188" i="5"/>
  <c r="BY188" i="5"/>
  <c r="BX188" i="5"/>
  <c r="BW188" i="5"/>
  <c r="BV188" i="5"/>
  <c r="BU188" i="5"/>
  <c r="BT188" i="5"/>
  <c r="BS188" i="5"/>
  <c r="BQ188" i="5"/>
  <c r="BP188" i="5"/>
  <c r="BO188" i="5"/>
  <c r="BN188" i="5"/>
  <c r="BM188" i="5"/>
  <c r="BL188" i="5"/>
  <c r="BK188" i="5"/>
  <c r="BI188" i="5"/>
  <c r="BH188" i="5"/>
  <c r="BG188" i="5"/>
  <c r="BF188" i="5"/>
  <c r="BE188" i="5"/>
  <c r="BD188" i="5"/>
  <c r="BC188" i="5"/>
  <c r="BA188" i="5"/>
  <c r="AZ188" i="5"/>
  <c r="AY188" i="5"/>
  <c r="AX188" i="5"/>
  <c r="AW188" i="5"/>
  <c r="AV188" i="5"/>
  <c r="AU188" i="5"/>
  <c r="AS188" i="5"/>
  <c r="AR188" i="5"/>
  <c r="AQ188" i="5"/>
  <c r="AP188" i="5"/>
  <c r="AO188" i="5"/>
  <c r="AN188" i="5"/>
  <c r="AM188" i="5"/>
  <c r="AK188" i="5"/>
  <c r="AJ188" i="5"/>
  <c r="AI188" i="5"/>
  <c r="AH188" i="5"/>
  <c r="AG188" i="5"/>
  <c r="AF188" i="5"/>
  <c r="AE188" i="5"/>
  <c r="AC188" i="5"/>
  <c r="AB188" i="5"/>
  <c r="AA188" i="5"/>
  <c r="Z188" i="5"/>
  <c r="Y188" i="5"/>
  <c r="X188" i="5"/>
  <c r="W188" i="5"/>
  <c r="U188" i="5"/>
  <c r="T188" i="5"/>
  <c r="S188" i="5"/>
  <c r="R188" i="5"/>
  <c r="Q188" i="5"/>
  <c r="P188" i="5"/>
  <c r="O188" i="5"/>
  <c r="M188" i="5"/>
  <c r="L188" i="5"/>
  <c r="K188" i="5"/>
  <c r="J188" i="5"/>
  <c r="I188" i="5"/>
  <c r="H188" i="5"/>
  <c r="F188" i="5"/>
  <c r="E188" i="5"/>
  <c r="D188" i="5"/>
  <c r="C188" i="5"/>
  <c r="B188" i="5"/>
  <c r="A188" i="5"/>
  <c r="DZ187" i="5"/>
  <c r="DY187" i="5"/>
  <c r="DX187" i="5"/>
  <c r="DW187" i="5"/>
  <c r="DV187" i="5"/>
  <c r="DU187" i="5"/>
  <c r="DS187" i="5"/>
  <c r="EB187" i="5" s="1"/>
  <c r="DR187" i="5"/>
  <c r="DQ187" i="5"/>
  <c r="DP187" i="5"/>
  <c r="EA187" i="5" s="1"/>
  <c r="DO187" i="5"/>
  <c r="DN187" i="5"/>
  <c r="DM187" i="5"/>
  <c r="DK187" i="5"/>
  <c r="DJ187" i="5"/>
  <c r="DI187" i="5"/>
  <c r="DH187" i="5"/>
  <c r="DG187" i="5"/>
  <c r="DF187" i="5"/>
  <c r="DD187" i="5"/>
  <c r="DC187" i="5"/>
  <c r="DB187" i="5"/>
  <c r="DA187" i="5"/>
  <c r="CZ187" i="5"/>
  <c r="CY187" i="5"/>
  <c r="CX187" i="5"/>
  <c r="CV187" i="5"/>
  <c r="CU187" i="5"/>
  <c r="CT187" i="5"/>
  <c r="CS187" i="5"/>
  <c r="CR187" i="5"/>
  <c r="CQ187" i="5"/>
  <c r="CP187" i="5"/>
  <c r="CN187" i="5"/>
  <c r="CM187" i="5"/>
  <c r="CL187" i="5"/>
  <c r="CK187" i="5"/>
  <c r="CJ187" i="5"/>
  <c r="CI187" i="5"/>
  <c r="CG187" i="5"/>
  <c r="CF187" i="5"/>
  <c r="CE187" i="5"/>
  <c r="CD187" i="5"/>
  <c r="CC187" i="5"/>
  <c r="CB187" i="5"/>
  <c r="CA187" i="5"/>
  <c r="BY187" i="5"/>
  <c r="BX187" i="5"/>
  <c r="BW187" i="5"/>
  <c r="BV187" i="5"/>
  <c r="BU187" i="5"/>
  <c r="BT187" i="5"/>
  <c r="BS187" i="5"/>
  <c r="BQ187" i="5"/>
  <c r="BP187" i="5"/>
  <c r="BO187" i="5"/>
  <c r="BN187" i="5"/>
  <c r="BM187" i="5"/>
  <c r="BL187" i="5"/>
  <c r="BK187" i="5"/>
  <c r="BI187" i="5"/>
  <c r="BH187" i="5"/>
  <c r="BG187" i="5"/>
  <c r="BF187" i="5"/>
  <c r="BE187" i="5"/>
  <c r="BD187" i="5"/>
  <c r="BC187" i="5"/>
  <c r="BA187" i="5"/>
  <c r="AZ187" i="5"/>
  <c r="AY187" i="5"/>
  <c r="AX187" i="5"/>
  <c r="AW187" i="5"/>
  <c r="AV187" i="5"/>
  <c r="AU187" i="5"/>
  <c r="AS187" i="5"/>
  <c r="AR187" i="5"/>
  <c r="AQ187" i="5"/>
  <c r="AP187" i="5"/>
  <c r="AO187" i="5"/>
  <c r="AN187" i="5"/>
  <c r="AM187" i="5"/>
  <c r="AK187" i="5"/>
  <c r="AJ187" i="5"/>
  <c r="AI187" i="5"/>
  <c r="AH187" i="5"/>
  <c r="AG187" i="5"/>
  <c r="AF187" i="5"/>
  <c r="AE187" i="5"/>
  <c r="AC187" i="5"/>
  <c r="AB187" i="5"/>
  <c r="AA187" i="5"/>
  <c r="Z187" i="5"/>
  <c r="Y187" i="5"/>
  <c r="X187" i="5"/>
  <c r="W187" i="5"/>
  <c r="U187" i="5"/>
  <c r="T187" i="5"/>
  <c r="S187" i="5"/>
  <c r="R187" i="5"/>
  <c r="Q187" i="5"/>
  <c r="P187" i="5"/>
  <c r="O187" i="5"/>
  <c r="M187" i="5"/>
  <c r="L187" i="5"/>
  <c r="K187" i="5"/>
  <c r="J187" i="5"/>
  <c r="I187" i="5"/>
  <c r="H187" i="5"/>
  <c r="F187" i="5"/>
  <c r="E187" i="5"/>
  <c r="D187" i="5"/>
  <c r="C187" i="5"/>
  <c r="B187" i="5"/>
  <c r="A187" i="5"/>
  <c r="DZ186" i="5"/>
  <c r="DY186" i="5"/>
  <c r="DX186" i="5"/>
  <c r="DW186" i="5"/>
  <c r="DV186" i="5"/>
  <c r="DU186" i="5"/>
  <c r="DS186" i="5"/>
  <c r="EB186" i="5" s="1"/>
  <c r="DR186" i="5"/>
  <c r="DQ186" i="5"/>
  <c r="DP186" i="5"/>
  <c r="EA186" i="5" s="1"/>
  <c r="DO186" i="5"/>
  <c r="DN186" i="5"/>
  <c r="DM186" i="5"/>
  <c r="DK186" i="5"/>
  <c r="DJ186" i="5"/>
  <c r="DI186" i="5"/>
  <c r="DH186" i="5"/>
  <c r="DG186" i="5"/>
  <c r="DF186" i="5"/>
  <c r="DD186" i="5"/>
  <c r="DC186" i="5"/>
  <c r="DB186" i="5"/>
  <c r="DA186" i="5"/>
  <c r="CZ186" i="5"/>
  <c r="CY186" i="5"/>
  <c r="CX186" i="5"/>
  <c r="CV186" i="5"/>
  <c r="CU186" i="5"/>
  <c r="CT186" i="5"/>
  <c r="CS186" i="5"/>
  <c r="CR186" i="5"/>
  <c r="CQ186" i="5"/>
  <c r="CP186" i="5"/>
  <c r="CN186" i="5"/>
  <c r="CM186" i="5"/>
  <c r="CL186" i="5"/>
  <c r="CK186" i="5"/>
  <c r="CJ186" i="5"/>
  <c r="CI186" i="5"/>
  <c r="CG186" i="5"/>
  <c r="CF186" i="5"/>
  <c r="CE186" i="5"/>
  <c r="CD186" i="5"/>
  <c r="CC186" i="5"/>
  <c r="CB186" i="5"/>
  <c r="CA186" i="5"/>
  <c r="BY186" i="5"/>
  <c r="BX186" i="5"/>
  <c r="BW186" i="5"/>
  <c r="BV186" i="5"/>
  <c r="BU186" i="5"/>
  <c r="BT186" i="5"/>
  <c r="BS186" i="5"/>
  <c r="BQ186" i="5"/>
  <c r="BP186" i="5"/>
  <c r="BO186" i="5"/>
  <c r="BN186" i="5"/>
  <c r="BM186" i="5"/>
  <c r="BL186" i="5"/>
  <c r="BK186" i="5"/>
  <c r="BI186" i="5"/>
  <c r="BH186" i="5"/>
  <c r="BG186" i="5"/>
  <c r="BF186" i="5"/>
  <c r="BE186" i="5"/>
  <c r="BD186" i="5"/>
  <c r="BC186" i="5"/>
  <c r="BA186" i="5"/>
  <c r="AZ186" i="5"/>
  <c r="AY186" i="5"/>
  <c r="AX186" i="5"/>
  <c r="AW186" i="5"/>
  <c r="AV186" i="5"/>
  <c r="AU186" i="5"/>
  <c r="AS186" i="5"/>
  <c r="AR186" i="5"/>
  <c r="AQ186" i="5"/>
  <c r="AP186" i="5"/>
  <c r="AO186" i="5"/>
  <c r="AN186" i="5"/>
  <c r="AM186" i="5"/>
  <c r="AK186" i="5"/>
  <c r="AJ186" i="5"/>
  <c r="AI186" i="5"/>
  <c r="AH186" i="5"/>
  <c r="AG186" i="5"/>
  <c r="AF186" i="5"/>
  <c r="AE186" i="5"/>
  <c r="AC186" i="5"/>
  <c r="AB186" i="5"/>
  <c r="AA186" i="5"/>
  <c r="Z186" i="5"/>
  <c r="Y186" i="5"/>
  <c r="X186" i="5"/>
  <c r="W186" i="5"/>
  <c r="U186" i="5"/>
  <c r="T186" i="5"/>
  <c r="S186" i="5"/>
  <c r="R186" i="5"/>
  <c r="Q186" i="5"/>
  <c r="P186" i="5"/>
  <c r="O186" i="5"/>
  <c r="M186" i="5"/>
  <c r="L186" i="5"/>
  <c r="K186" i="5"/>
  <c r="J186" i="5"/>
  <c r="I186" i="5"/>
  <c r="H186" i="5"/>
  <c r="F186" i="5"/>
  <c r="E186" i="5"/>
  <c r="D186" i="5"/>
  <c r="C186" i="5"/>
  <c r="B186" i="5"/>
  <c r="A186" i="5"/>
  <c r="DZ185" i="5"/>
  <c r="DY185" i="5"/>
  <c r="DX185" i="5"/>
  <c r="DW185" i="5"/>
  <c r="DV185" i="5"/>
  <c r="DU185" i="5"/>
  <c r="DS185" i="5"/>
  <c r="EB185" i="5" s="1"/>
  <c r="DR185" i="5"/>
  <c r="DQ185" i="5"/>
  <c r="DP185" i="5"/>
  <c r="EA185" i="5" s="1"/>
  <c r="DO185" i="5"/>
  <c r="DN185" i="5"/>
  <c r="DM185" i="5"/>
  <c r="DK185" i="5"/>
  <c r="DJ185" i="5"/>
  <c r="DI185" i="5"/>
  <c r="DH185" i="5"/>
  <c r="DG185" i="5"/>
  <c r="DF185" i="5"/>
  <c r="DD185" i="5"/>
  <c r="DC185" i="5"/>
  <c r="DB185" i="5"/>
  <c r="DA185" i="5"/>
  <c r="CZ185" i="5"/>
  <c r="CY185" i="5"/>
  <c r="CX185" i="5"/>
  <c r="CV185" i="5"/>
  <c r="CU185" i="5"/>
  <c r="CT185" i="5"/>
  <c r="CS185" i="5"/>
  <c r="CR185" i="5"/>
  <c r="CQ185" i="5"/>
  <c r="CP185" i="5"/>
  <c r="CN185" i="5"/>
  <c r="CM185" i="5"/>
  <c r="CL185" i="5"/>
  <c r="CK185" i="5"/>
  <c r="CJ185" i="5"/>
  <c r="CI185" i="5"/>
  <c r="CG185" i="5"/>
  <c r="CF185" i="5"/>
  <c r="CE185" i="5"/>
  <c r="CD185" i="5"/>
  <c r="CC185" i="5"/>
  <c r="CB185" i="5"/>
  <c r="CA185" i="5"/>
  <c r="BY185" i="5"/>
  <c r="BX185" i="5"/>
  <c r="BW185" i="5"/>
  <c r="BV185" i="5"/>
  <c r="BU185" i="5"/>
  <c r="BT185" i="5"/>
  <c r="BS185" i="5"/>
  <c r="BQ185" i="5"/>
  <c r="BP185" i="5"/>
  <c r="BO185" i="5"/>
  <c r="BN185" i="5"/>
  <c r="BM185" i="5"/>
  <c r="BL185" i="5"/>
  <c r="BK185" i="5"/>
  <c r="BI185" i="5"/>
  <c r="BH185" i="5"/>
  <c r="BG185" i="5"/>
  <c r="BF185" i="5"/>
  <c r="BE185" i="5"/>
  <c r="BD185" i="5"/>
  <c r="BC185" i="5"/>
  <c r="BA185" i="5"/>
  <c r="AZ185" i="5"/>
  <c r="AY185" i="5"/>
  <c r="AX185" i="5"/>
  <c r="AW185" i="5"/>
  <c r="AV185" i="5"/>
  <c r="AU185" i="5"/>
  <c r="AS185" i="5"/>
  <c r="AR185" i="5"/>
  <c r="AQ185" i="5"/>
  <c r="AP185" i="5"/>
  <c r="AO185" i="5"/>
  <c r="AN185" i="5"/>
  <c r="AM185" i="5"/>
  <c r="AK185" i="5"/>
  <c r="AJ185" i="5"/>
  <c r="AI185" i="5"/>
  <c r="AH185" i="5"/>
  <c r="AG185" i="5"/>
  <c r="AF185" i="5"/>
  <c r="AE185" i="5"/>
  <c r="AC185" i="5"/>
  <c r="AB185" i="5"/>
  <c r="AA185" i="5"/>
  <c r="Z185" i="5"/>
  <c r="Y185" i="5"/>
  <c r="X185" i="5"/>
  <c r="W185" i="5"/>
  <c r="U185" i="5"/>
  <c r="T185" i="5"/>
  <c r="S185" i="5"/>
  <c r="R185" i="5"/>
  <c r="Q185" i="5"/>
  <c r="P185" i="5"/>
  <c r="O185" i="5"/>
  <c r="M185" i="5"/>
  <c r="L185" i="5"/>
  <c r="K185" i="5"/>
  <c r="J185" i="5"/>
  <c r="I185" i="5"/>
  <c r="H185" i="5"/>
  <c r="F185" i="5"/>
  <c r="E185" i="5"/>
  <c r="D185" i="5"/>
  <c r="C185" i="5"/>
  <c r="B185" i="5"/>
  <c r="A185" i="5"/>
  <c r="DZ184" i="5"/>
  <c r="DY184" i="5"/>
  <c r="DX184" i="5"/>
  <c r="DW184" i="5"/>
  <c r="DV184" i="5"/>
  <c r="DU184" i="5"/>
  <c r="DS184" i="5"/>
  <c r="EB184" i="5" s="1"/>
  <c r="DR184" i="5"/>
  <c r="DQ184" i="5"/>
  <c r="DP184" i="5"/>
  <c r="EA184" i="5" s="1"/>
  <c r="DO184" i="5"/>
  <c r="DN184" i="5"/>
  <c r="DM184" i="5"/>
  <c r="DK184" i="5"/>
  <c r="DJ184" i="5"/>
  <c r="DI184" i="5"/>
  <c r="DH184" i="5"/>
  <c r="DG184" i="5"/>
  <c r="DF184" i="5"/>
  <c r="DD184" i="5"/>
  <c r="DC184" i="5"/>
  <c r="DB184" i="5"/>
  <c r="DA184" i="5"/>
  <c r="CZ184" i="5"/>
  <c r="CY184" i="5"/>
  <c r="CX184" i="5"/>
  <c r="CV184" i="5"/>
  <c r="CU184" i="5"/>
  <c r="CT184" i="5"/>
  <c r="CS184" i="5"/>
  <c r="CR184" i="5"/>
  <c r="CQ184" i="5"/>
  <c r="CP184" i="5"/>
  <c r="CN184" i="5"/>
  <c r="CM184" i="5"/>
  <c r="CL184" i="5"/>
  <c r="CK184" i="5"/>
  <c r="CJ184" i="5"/>
  <c r="CI184" i="5"/>
  <c r="CG184" i="5"/>
  <c r="CF184" i="5"/>
  <c r="CE184" i="5"/>
  <c r="CD184" i="5"/>
  <c r="CC184" i="5"/>
  <c r="CB184" i="5"/>
  <c r="CA184" i="5"/>
  <c r="BY184" i="5"/>
  <c r="BX184" i="5"/>
  <c r="BW184" i="5"/>
  <c r="BV184" i="5"/>
  <c r="BU184" i="5"/>
  <c r="BT184" i="5"/>
  <c r="BS184" i="5"/>
  <c r="BQ184" i="5"/>
  <c r="BP184" i="5"/>
  <c r="BO184" i="5"/>
  <c r="BN184" i="5"/>
  <c r="BM184" i="5"/>
  <c r="BL184" i="5"/>
  <c r="BK184" i="5"/>
  <c r="BI184" i="5"/>
  <c r="BH184" i="5"/>
  <c r="BG184" i="5"/>
  <c r="BF184" i="5"/>
  <c r="BE184" i="5"/>
  <c r="BD184" i="5"/>
  <c r="BC184" i="5"/>
  <c r="BA184" i="5"/>
  <c r="AZ184" i="5"/>
  <c r="AY184" i="5"/>
  <c r="AX184" i="5"/>
  <c r="AW184" i="5"/>
  <c r="AV184" i="5"/>
  <c r="AU184" i="5"/>
  <c r="AS184" i="5"/>
  <c r="AR184" i="5"/>
  <c r="AQ184" i="5"/>
  <c r="AP184" i="5"/>
  <c r="AO184" i="5"/>
  <c r="AN184" i="5"/>
  <c r="AM184" i="5"/>
  <c r="AK184" i="5"/>
  <c r="AJ184" i="5"/>
  <c r="AI184" i="5"/>
  <c r="AH184" i="5"/>
  <c r="AG184" i="5"/>
  <c r="AF184" i="5"/>
  <c r="AE184" i="5"/>
  <c r="AC184" i="5"/>
  <c r="AB184" i="5"/>
  <c r="AA184" i="5"/>
  <c r="Z184" i="5"/>
  <c r="Y184" i="5"/>
  <c r="X184" i="5"/>
  <c r="W184" i="5"/>
  <c r="U184" i="5"/>
  <c r="T184" i="5"/>
  <c r="S184" i="5"/>
  <c r="R184" i="5"/>
  <c r="Q184" i="5"/>
  <c r="P184" i="5"/>
  <c r="O184" i="5"/>
  <c r="M184" i="5"/>
  <c r="L184" i="5"/>
  <c r="K184" i="5"/>
  <c r="J184" i="5"/>
  <c r="I184" i="5"/>
  <c r="H184" i="5"/>
  <c r="F184" i="5"/>
  <c r="E184" i="5"/>
  <c r="D184" i="5"/>
  <c r="C184" i="5"/>
  <c r="B184" i="5"/>
  <c r="A184" i="5"/>
  <c r="DZ183" i="5"/>
  <c r="DY183" i="5"/>
  <c r="DX183" i="5"/>
  <c r="DW183" i="5"/>
  <c r="DV183" i="5"/>
  <c r="DU183" i="5"/>
  <c r="DS183" i="5"/>
  <c r="EB183" i="5" s="1"/>
  <c r="DR183" i="5"/>
  <c r="DQ183" i="5"/>
  <c r="DP183" i="5"/>
  <c r="EA183" i="5" s="1"/>
  <c r="DO183" i="5"/>
  <c r="DN183" i="5"/>
  <c r="DM183" i="5"/>
  <c r="DK183" i="5"/>
  <c r="DJ183" i="5"/>
  <c r="DI183" i="5"/>
  <c r="DH183" i="5"/>
  <c r="DG183" i="5"/>
  <c r="DF183" i="5"/>
  <c r="DD183" i="5"/>
  <c r="DC183" i="5"/>
  <c r="DB183" i="5"/>
  <c r="DA183" i="5"/>
  <c r="CZ183" i="5"/>
  <c r="CY183" i="5"/>
  <c r="CX183" i="5"/>
  <c r="CV183" i="5"/>
  <c r="CU183" i="5"/>
  <c r="CT183" i="5"/>
  <c r="CS183" i="5"/>
  <c r="CR183" i="5"/>
  <c r="CQ183" i="5"/>
  <c r="CP183" i="5"/>
  <c r="CN183" i="5"/>
  <c r="CM183" i="5"/>
  <c r="CL183" i="5"/>
  <c r="CK183" i="5"/>
  <c r="CJ183" i="5"/>
  <c r="CI183" i="5"/>
  <c r="CG183" i="5"/>
  <c r="CF183" i="5"/>
  <c r="CE183" i="5"/>
  <c r="CD183" i="5"/>
  <c r="CC183" i="5"/>
  <c r="CB183" i="5"/>
  <c r="CA183" i="5"/>
  <c r="BY183" i="5"/>
  <c r="BX183" i="5"/>
  <c r="BW183" i="5"/>
  <c r="BV183" i="5"/>
  <c r="BU183" i="5"/>
  <c r="BT183" i="5"/>
  <c r="BS183" i="5"/>
  <c r="BQ183" i="5"/>
  <c r="BP183" i="5"/>
  <c r="BO183" i="5"/>
  <c r="BN183" i="5"/>
  <c r="BM183" i="5"/>
  <c r="BL183" i="5"/>
  <c r="BK183" i="5"/>
  <c r="BI183" i="5"/>
  <c r="BH183" i="5"/>
  <c r="BG183" i="5"/>
  <c r="BF183" i="5"/>
  <c r="BE183" i="5"/>
  <c r="BD183" i="5"/>
  <c r="BC183" i="5"/>
  <c r="BA183" i="5"/>
  <c r="AZ183" i="5"/>
  <c r="AY183" i="5"/>
  <c r="AX183" i="5"/>
  <c r="AW183" i="5"/>
  <c r="AV183" i="5"/>
  <c r="AU183" i="5"/>
  <c r="AS183" i="5"/>
  <c r="AR183" i="5"/>
  <c r="AQ183" i="5"/>
  <c r="AP183" i="5"/>
  <c r="AO183" i="5"/>
  <c r="AN183" i="5"/>
  <c r="AM183" i="5"/>
  <c r="AK183" i="5"/>
  <c r="AJ183" i="5"/>
  <c r="AI183" i="5"/>
  <c r="AH183" i="5"/>
  <c r="AG183" i="5"/>
  <c r="AF183" i="5"/>
  <c r="AE183" i="5"/>
  <c r="AC183" i="5"/>
  <c r="AB183" i="5"/>
  <c r="AA183" i="5"/>
  <c r="Z183" i="5"/>
  <c r="Y183" i="5"/>
  <c r="X183" i="5"/>
  <c r="W183" i="5"/>
  <c r="U183" i="5"/>
  <c r="T183" i="5"/>
  <c r="S183" i="5"/>
  <c r="R183" i="5"/>
  <c r="Q183" i="5"/>
  <c r="P183" i="5"/>
  <c r="O183" i="5"/>
  <c r="M183" i="5"/>
  <c r="L183" i="5"/>
  <c r="K183" i="5"/>
  <c r="J183" i="5"/>
  <c r="I183" i="5"/>
  <c r="H183" i="5"/>
  <c r="F183" i="5"/>
  <c r="E183" i="5"/>
  <c r="D183" i="5"/>
  <c r="C183" i="5"/>
  <c r="B183" i="5"/>
  <c r="A183" i="5"/>
  <c r="DZ182" i="5"/>
  <c r="DY182" i="5"/>
  <c r="DX182" i="5"/>
  <c r="DW182" i="5"/>
  <c r="DV182" i="5"/>
  <c r="DU182" i="5"/>
  <c r="DS182" i="5"/>
  <c r="EB182" i="5" s="1"/>
  <c r="DR182" i="5"/>
  <c r="DQ182" i="5"/>
  <c r="DP182" i="5"/>
  <c r="EA182" i="5" s="1"/>
  <c r="DO182" i="5"/>
  <c r="DN182" i="5"/>
  <c r="DM182" i="5"/>
  <c r="DK182" i="5"/>
  <c r="DJ182" i="5"/>
  <c r="DI182" i="5"/>
  <c r="DH182" i="5"/>
  <c r="DG182" i="5"/>
  <c r="DF182" i="5"/>
  <c r="DD182" i="5"/>
  <c r="DC182" i="5"/>
  <c r="DB182" i="5"/>
  <c r="DA182" i="5"/>
  <c r="CZ182" i="5"/>
  <c r="CY182" i="5"/>
  <c r="CX182" i="5"/>
  <c r="CV182" i="5"/>
  <c r="CU182" i="5"/>
  <c r="CT182" i="5"/>
  <c r="CS182" i="5"/>
  <c r="CR182" i="5"/>
  <c r="CQ182" i="5"/>
  <c r="CP182" i="5"/>
  <c r="CN182" i="5"/>
  <c r="CM182" i="5"/>
  <c r="CL182" i="5"/>
  <c r="CK182" i="5"/>
  <c r="CJ182" i="5"/>
  <c r="CI182" i="5"/>
  <c r="CG182" i="5"/>
  <c r="CF182" i="5"/>
  <c r="CE182" i="5"/>
  <c r="CD182" i="5"/>
  <c r="CC182" i="5"/>
  <c r="CB182" i="5"/>
  <c r="CA182" i="5"/>
  <c r="BY182" i="5"/>
  <c r="BX182" i="5"/>
  <c r="BW182" i="5"/>
  <c r="BV182" i="5"/>
  <c r="BU182" i="5"/>
  <c r="BT182" i="5"/>
  <c r="BS182" i="5"/>
  <c r="BQ182" i="5"/>
  <c r="BP182" i="5"/>
  <c r="BO182" i="5"/>
  <c r="BN182" i="5"/>
  <c r="BM182" i="5"/>
  <c r="BL182" i="5"/>
  <c r="BK182" i="5"/>
  <c r="BI182" i="5"/>
  <c r="BH182" i="5"/>
  <c r="BG182" i="5"/>
  <c r="BF182" i="5"/>
  <c r="BE182" i="5"/>
  <c r="BD182" i="5"/>
  <c r="BC182" i="5"/>
  <c r="BA182" i="5"/>
  <c r="AZ182" i="5"/>
  <c r="AY182" i="5"/>
  <c r="AX182" i="5"/>
  <c r="AW182" i="5"/>
  <c r="AV182" i="5"/>
  <c r="AU182" i="5"/>
  <c r="AS182" i="5"/>
  <c r="AR182" i="5"/>
  <c r="AQ182" i="5"/>
  <c r="AP182" i="5"/>
  <c r="AO182" i="5"/>
  <c r="AN182" i="5"/>
  <c r="AM182" i="5"/>
  <c r="AK182" i="5"/>
  <c r="AJ182" i="5"/>
  <c r="AI182" i="5"/>
  <c r="AH182" i="5"/>
  <c r="AG182" i="5"/>
  <c r="AF182" i="5"/>
  <c r="AE182" i="5"/>
  <c r="AC182" i="5"/>
  <c r="AB182" i="5"/>
  <c r="AA182" i="5"/>
  <c r="Z182" i="5"/>
  <c r="Y182" i="5"/>
  <c r="X182" i="5"/>
  <c r="W182" i="5"/>
  <c r="U182" i="5"/>
  <c r="T182" i="5"/>
  <c r="S182" i="5"/>
  <c r="R182" i="5"/>
  <c r="Q182" i="5"/>
  <c r="P182" i="5"/>
  <c r="O182" i="5"/>
  <c r="M182" i="5"/>
  <c r="L182" i="5"/>
  <c r="K182" i="5"/>
  <c r="J182" i="5"/>
  <c r="I182" i="5"/>
  <c r="H182" i="5"/>
  <c r="F182" i="5"/>
  <c r="E182" i="5"/>
  <c r="D182" i="5"/>
  <c r="C182" i="5"/>
  <c r="B182" i="5"/>
  <c r="A182" i="5"/>
  <c r="DZ181" i="5"/>
  <c r="DY181" i="5"/>
  <c r="DX181" i="5"/>
  <c r="DW181" i="5"/>
  <c r="DV181" i="5"/>
  <c r="DU181" i="5"/>
  <c r="DS181" i="5"/>
  <c r="EB181" i="5" s="1"/>
  <c r="DR181" i="5"/>
  <c r="DQ181" i="5"/>
  <c r="DP181" i="5"/>
  <c r="EA181" i="5" s="1"/>
  <c r="DO181" i="5"/>
  <c r="DN181" i="5"/>
  <c r="DM181" i="5"/>
  <c r="DK181" i="5"/>
  <c r="DJ181" i="5"/>
  <c r="DI181" i="5"/>
  <c r="DH181" i="5"/>
  <c r="DG181" i="5"/>
  <c r="DF181" i="5"/>
  <c r="DD181" i="5"/>
  <c r="DC181" i="5"/>
  <c r="DB181" i="5"/>
  <c r="DA181" i="5"/>
  <c r="CZ181" i="5"/>
  <c r="CY181" i="5"/>
  <c r="CX181" i="5"/>
  <c r="CV181" i="5"/>
  <c r="CU181" i="5"/>
  <c r="CT181" i="5"/>
  <c r="CS181" i="5"/>
  <c r="CR181" i="5"/>
  <c r="CQ181" i="5"/>
  <c r="CP181" i="5"/>
  <c r="CN181" i="5"/>
  <c r="CM181" i="5"/>
  <c r="CL181" i="5"/>
  <c r="CK181" i="5"/>
  <c r="CJ181" i="5"/>
  <c r="CI181" i="5"/>
  <c r="CG181" i="5"/>
  <c r="CF181" i="5"/>
  <c r="CE181" i="5"/>
  <c r="CD181" i="5"/>
  <c r="CC181" i="5"/>
  <c r="CB181" i="5"/>
  <c r="CA181" i="5"/>
  <c r="BY181" i="5"/>
  <c r="BX181" i="5"/>
  <c r="BW181" i="5"/>
  <c r="BV181" i="5"/>
  <c r="BU181" i="5"/>
  <c r="BT181" i="5"/>
  <c r="BS181" i="5"/>
  <c r="BQ181" i="5"/>
  <c r="BP181" i="5"/>
  <c r="BO181" i="5"/>
  <c r="BN181" i="5"/>
  <c r="BM181" i="5"/>
  <c r="BL181" i="5"/>
  <c r="BK181" i="5"/>
  <c r="BI181" i="5"/>
  <c r="BH181" i="5"/>
  <c r="BG181" i="5"/>
  <c r="BF181" i="5"/>
  <c r="BE181" i="5"/>
  <c r="BD181" i="5"/>
  <c r="BC181" i="5"/>
  <c r="BA181" i="5"/>
  <c r="AZ181" i="5"/>
  <c r="AY181" i="5"/>
  <c r="AX181" i="5"/>
  <c r="AW181" i="5"/>
  <c r="AV181" i="5"/>
  <c r="AU181" i="5"/>
  <c r="AS181" i="5"/>
  <c r="AR181" i="5"/>
  <c r="AQ181" i="5"/>
  <c r="AP181" i="5"/>
  <c r="AO181" i="5"/>
  <c r="AN181" i="5"/>
  <c r="AM181" i="5"/>
  <c r="AK181" i="5"/>
  <c r="AJ181" i="5"/>
  <c r="AI181" i="5"/>
  <c r="AH181" i="5"/>
  <c r="AG181" i="5"/>
  <c r="AF181" i="5"/>
  <c r="AE181" i="5"/>
  <c r="AC181" i="5"/>
  <c r="AB181" i="5"/>
  <c r="AA181" i="5"/>
  <c r="Z181" i="5"/>
  <c r="Y181" i="5"/>
  <c r="X181" i="5"/>
  <c r="W181" i="5"/>
  <c r="U181" i="5"/>
  <c r="T181" i="5"/>
  <c r="S181" i="5"/>
  <c r="R181" i="5"/>
  <c r="Q181" i="5"/>
  <c r="P181" i="5"/>
  <c r="O181" i="5"/>
  <c r="M181" i="5"/>
  <c r="L181" i="5"/>
  <c r="K181" i="5"/>
  <c r="J181" i="5"/>
  <c r="I181" i="5"/>
  <c r="H181" i="5"/>
  <c r="F181" i="5"/>
  <c r="E181" i="5"/>
  <c r="D181" i="5"/>
  <c r="C181" i="5"/>
  <c r="B181" i="5"/>
  <c r="A181" i="5"/>
  <c r="DZ180" i="5"/>
  <c r="DY180" i="5"/>
  <c r="DX180" i="5"/>
  <c r="DW180" i="5"/>
  <c r="DV180" i="5"/>
  <c r="DU180" i="5"/>
  <c r="DS180" i="5"/>
  <c r="EB180" i="5" s="1"/>
  <c r="DR180" i="5"/>
  <c r="DQ180" i="5"/>
  <c r="DP180" i="5"/>
  <c r="EA180" i="5" s="1"/>
  <c r="DO180" i="5"/>
  <c r="DN180" i="5"/>
  <c r="DM180" i="5"/>
  <c r="DK180" i="5"/>
  <c r="DJ180" i="5"/>
  <c r="DI180" i="5"/>
  <c r="DH180" i="5"/>
  <c r="DG180" i="5"/>
  <c r="DF180" i="5"/>
  <c r="DD180" i="5"/>
  <c r="DC180" i="5"/>
  <c r="DB180" i="5"/>
  <c r="DA180" i="5"/>
  <c r="CZ180" i="5"/>
  <c r="CY180" i="5"/>
  <c r="CX180" i="5"/>
  <c r="CV180" i="5"/>
  <c r="CU180" i="5"/>
  <c r="CT180" i="5"/>
  <c r="CS180" i="5"/>
  <c r="CR180" i="5"/>
  <c r="CQ180" i="5"/>
  <c r="CP180" i="5"/>
  <c r="CN180" i="5"/>
  <c r="CM180" i="5"/>
  <c r="CL180" i="5"/>
  <c r="CK180" i="5"/>
  <c r="CJ180" i="5"/>
  <c r="CI180" i="5"/>
  <c r="CG180" i="5"/>
  <c r="CF180" i="5"/>
  <c r="CE180" i="5"/>
  <c r="CD180" i="5"/>
  <c r="CC180" i="5"/>
  <c r="CB180" i="5"/>
  <c r="CA180" i="5"/>
  <c r="BY180" i="5"/>
  <c r="BX180" i="5"/>
  <c r="BW180" i="5"/>
  <c r="BV180" i="5"/>
  <c r="BU180" i="5"/>
  <c r="BT180" i="5"/>
  <c r="BS180" i="5"/>
  <c r="BQ180" i="5"/>
  <c r="BP180" i="5"/>
  <c r="BO180" i="5"/>
  <c r="BN180" i="5"/>
  <c r="BM180" i="5"/>
  <c r="BL180" i="5"/>
  <c r="BK180" i="5"/>
  <c r="BI180" i="5"/>
  <c r="BH180" i="5"/>
  <c r="BG180" i="5"/>
  <c r="BF180" i="5"/>
  <c r="BE180" i="5"/>
  <c r="BD180" i="5"/>
  <c r="BC180" i="5"/>
  <c r="BA180" i="5"/>
  <c r="AZ180" i="5"/>
  <c r="AY180" i="5"/>
  <c r="AX180" i="5"/>
  <c r="AW180" i="5"/>
  <c r="AV180" i="5"/>
  <c r="AU180" i="5"/>
  <c r="AS180" i="5"/>
  <c r="AR180" i="5"/>
  <c r="AQ180" i="5"/>
  <c r="AP180" i="5"/>
  <c r="AO180" i="5"/>
  <c r="AN180" i="5"/>
  <c r="AM180" i="5"/>
  <c r="AK180" i="5"/>
  <c r="AJ180" i="5"/>
  <c r="AI180" i="5"/>
  <c r="AH180" i="5"/>
  <c r="AG180" i="5"/>
  <c r="AF180" i="5"/>
  <c r="AE180" i="5"/>
  <c r="AC180" i="5"/>
  <c r="AB180" i="5"/>
  <c r="AA180" i="5"/>
  <c r="Z180" i="5"/>
  <c r="Y180" i="5"/>
  <c r="X180" i="5"/>
  <c r="W180" i="5"/>
  <c r="U180" i="5"/>
  <c r="T180" i="5"/>
  <c r="S180" i="5"/>
  <c r="R180" i="5"/>
  <c r="Q180" i="5"/>
  <c r="P180" i="5"/>
  <c r="O180" i="5"/>
  <c r="M180" i="5"/>
  <c r="L180" i="5"/>
  <c r="K180" i="5"/>
  <c r="J180" i="5"/>
  <c r="I180" i="5"/>
  <c r="H180" i="5"/>
  <c r="F180" i="5"/>
  <c r="E180" i="5"/>
  <c r="D180" i="5"/>
  <c r="C180" i="5"/>
  <c r="B180" i="5"/>
  <c r="A180" i="5"/>
  <c r="DZ179" i="5"/>
  <c r="DY179" i="5"/>
  <c r="DX179" i="5"/>
  <c r="DW179" i="5"/>
  <c r="DV179" i="5"/>
  <c r="DU179" i="5"/>
  <c r="DS179" i="5"/>
  <c r="EB179" i="5" s="1"/>
  <c r="DR179" i="5"/>
  <c r="DQ179" i="5"/>
  <c r="DP179" i="5"/>
  <c r="EA179" i="5" s="1"/>
  <c r="DO179" i="5"/>
  <c r="DN179" i="5"/>
  <c r="DM179" i="5"/>
  <c r="DK179" i="5"/>
  <c r="DJ179" i="5"/>
  <c r="DI179" i="5"/>
  <c r="DH179" i="5"/>
  <c r="DG179" i="5"/>
  <c r="DF179" i="5"/>
  <c r="DD179" i="5"/>
  <c r="DC179" i="5"/>
  <c r="DB179" i="5"/>
  <c r="DA179" i="5"/>
  <c r="CZ179" i="5"/>
  <c r="CY179" i="5"/>
  <c r="CX179" i="5"/>
  <c r="CV179" i="5"/>
  <c r="CU179" i="5"/>
  <c r="CT179" i="5"/>
  <c r="CS179" i="5"/>
  <c r="CR179" i="5"/>
  <c r="CQ179" i="5"/>
  <c r="CP179" i="5"/>
  <c r="CN179" i="5"/>
  <c r="CM179" i="5"/>
  <c r="CL179" i="5"/>
  <c r="CK179" i="5"/>
  <c r="CJ179" i="5"/>
  <c r="CI179" i="5"/>
  <c r="CG179" i="5"/>
  <c r="CF179" i="5"/>
  <c r="CE179" i="5"/>
  <c r="CD179" i="5"/>
  <c r="CC179" i="5"/>
  <c r="CB179" i="5"/>
  <c r="CA179" i="5"/>
  <c r="BY179" i="5"/>
  <c r="BX179" i="5"/>
  <c r="BW179" i="5"/>
  <c r="BV179" i="5"/>
  <c r="BU179" i="5"/>
  <c r="BT179" i="5"/>
  <c r="BS179" i="5"/>
  <c r="BQ179" i="5"/>
  <c r="BP179" i="5"/>
  <c r="BO179" i="5"/>
  <c r="BN179" i="5"/>
  <c r="BM179" i="5"/>
  <c r="BL179" i="5"/>
  <c r="BK179" i="5"/>
  <c r="BI179" i="5"/>
  <c r="BH179" i="5"/>
  <c r="BG179" i="5"/>
  <c r="BF179" i="5"/>
  <c r="BE179" i="5"/>
  <c r="BD179" i="5"/>
  <c r="BC179" i="5"/>
  <c r="BA179" i="5"/>
  <c r="AZ179" i="5"/>
  <c r="AY179" i="5"/>
  <c r="AX179" i="5"/>
  <c r="AW179" i="5"/>
  <c r="AV179" i="5"/>
  <c r="AU179" i="5"/>
  <c r="AS179" i="5"/>
  <c r="AR179" i="5"/>
  <c r="AQ179" i="5"/>
  <c r="AP179" i="5"/>
  <c r="AO179" i="5"/>
  <c r="AN179" i="5"/>
  <c r="AM179" i="5"/>
  <c r="AK179" i="5"/>
  <c r="AJ179" i="5"/>
  <c r="AI179" i="5"/>
  <c r="AH179" i="5"/>
  <c r="AG179" i="5"/>
  <c r="AF179" i="5"/>
  <c r="AE179" i="5"/>
  <c r="AC179" i="5"/>
  <c r="AB179" i="5"/>
  <c r="AA179" i="5"/>
  <c r="Z179" i="5"/>
  <c r="Y179" i="5"/>
  <c r="X179" i="5"/>
  <c r="W179" i="5"/>
  <c r="U179" i="5"/>
  <c r="T179" i="5"/>
  <c r="S179" i="5"/>
  <c r="R179" i="5"/>
  <c r="Q179" i="5"/>
  <c r="P179" i="5"/>
  <c r="O179" i="5"/>
  <c r="M179" i="5"/>
  <c r="L179" i="5"/>
  <c r="K179" i="5"/>
  <c r="J179" i="5"/>
  <c r="I179" i="5"/>
  <c r="H179" i="5"/>
  <c r="F179" i="5"/>
  <c r="E179" i="5"/>
  <c r="D179" i="5"/>
  <c r="C179" i="5"/>
  <c r="B179" i="5"/>
  <c r="A179" i="5"/>
  <c r="DZ178" i="5"/>
  <c r="DY178" i="5"/>
  <c r="DX178" i="5"/>
  <c r="DW178" i="5"/>
  <c r="DV178" i="5"/>
  <c r="DU178" i="5"/>
  <c r="DS178" i="5"/>
  <c r="EB178" i="5" s="1"/>
  <c r="DR178" i="5"/>
  <c r="DQ178" i="5"/>
  <c r="DP178" i="5"/>
  <c r="EA178" i="5" s="1"/>
  <c r="DO178" i="5"/>
  <c r="DN178" i="5"/>
  <c r="DM178" i="5"/>
  <c r="DK178" i="5"/>
  <c r="DJ178" i="5"/>
  <c r="DI178" i="5"/>
  <c r="DH178" i="5"/>
  <c r="DG178" i="5"/>
  <c r="DF178" i="5"/>
  <c r="DD178" i="5"/>
  <c r="DC178" i="5"/>
  <c r="DB178" i="5"/>
  <c r="DA178" i="5"/>
  <c r="CZ178" i="5"/>
  <c r="CY178" i="5"/>
  <c r="CX178" i="5"/>
  <c r="CV178" i="5"/>
  <c r="CU178" i="5"/>
  <c r="CT178" i="5"/>
  <c r="CS178" i="5"/>
  <c r="CR178" i="5"/>
  <c r="CQ178" i="5"/>
  <c r="CP178" i="5"/>
  <c r="CN178" i="5"/>
  <c r="CM178" i="5"/>
  <c r="CL178" i="5"/>
  <c r="CK178" i="5"/>
  <c r="CJ178" i="5"/>
  <c r="CI178" i="5"/>
  <c r="CG178" i="5"/>
  <c r="CF178" i="5"/>
  <c r="CE178" i="5"/>
  <c r="CD178" i="5"/>
  <c r="CC178" i="5"/>
  <c r="CB178" i="5"/>
  <c r="CA178" i="5"/>
  <c r="BY178" i="5"/>
  <c r="BX178" i="5"/>
  <c r="BW178" i="5"/>
  <c r="BV178" i="5"/>
  <c r="BU178" i="5"/>
  <c r="BT178" i="5"/>
  <c r="BS178" i="5"/>
  <c r="BQ178" i="5"/>
  <c r="BP178" i="5"/>
  <c r="BO178" i="5"/>
  <c r="BN178" i="5"/>
  <c r="BM178" i="5"/>
  <c r="BL178" i="5"/>
  <c r="BK178" i="5"/>
  <c r="BI178" i="5"/>
  <c r="BH178" i="5"/>
  <c r="BG178" i="5"/>
  <c r="BF178" i="5"/>
  <c r="BE178" i="5"/>
  <c r="BD178" i="5"/>
  <c r="BC178" i="5"/>
  <c r="BA178" i="5"/>
  <c r="AZ178" i="5"/>
  <c r="AY178" i="5"/>
  <c r="AX178" i="5"/>
  <c r="AW178" i="5"/>
  <c r="AV178" i="5"/>
  <c r="AU178" i="5"/>
  <c r="AS178" i="5"/>
  <c r="AR178" i="5"/>
  <c r="AQ178" i="5"/>
  <c r="AP178" i="5"/>
  <c r="AO178" i="5"/>
  <c r="AN178" i="5"/>
  <c r="AM178" i="5"/>
  <c r="AK178" i="5"/>
  <c r="AJ178" i="5"/>
  <c r="AI178" i="5"/>
  <c r="AH178" i="5"/>
  <c r="AG178" i="5"/>
  <c r="AF178" i="5"/>
  <c r="AE178" i="5"/>
  <c r="AC178" i="5"/>
  <c r="AB178" i="5"/>
  <c r="AA178" i="5"/>
  <c r="Z178" i="5"/>
  <c r="Y178" i="5"/>
  <c r="X178" i="5"/>
  <c r="W178" i="5"/>
  <c r="U178" i="5"/>
  <c r="T178" i="5"/>
  <c r="S178" i="5"/>
  <c r="R178" i="5"/>
  <c r="Q178" i="5"/>
  <c r="P178" i="5"/>
  <c r="O178" i="5"/>
  <c r="M178" i="5"/>
  <c r="L178" i="5"/>
  <c r="K178" i="5"/>
  <c r="J178" i="5"/>
  <c r="I178" i="5"/>
  <c r="H178" i="5"/>
  <c r="F178" i="5"/>
  <c r="E178" i="5"/>
  <c r="D178" i="5"/>
  <c r="C178" i="5"/>
  <c r="B178" i="5"/>
  <c r="A178" i="5"/>
  <c r="DZ177" i="5"/>
  <c r="DY177" i="5"/>
  <c r="DX177" i="5"/>
  <c r="DW177" i="5"/>
  <c r="DV177" i="5"/>
  <c r="DU177" i="5"/>
  <c r="DS177" i="5"/>
  <c r="EB177" i="5" s="1"/>
  <c r="DR177" i="5"/>
  <c r="DQ177" i="5"/>
  <c r="DP177" i="5"/>
  <c r="EA177" i="5" s="1"/>
  <c r="DO177" i="5"/>
  <c r="DN177" i="5"/>
  <c r="DM177" i="5"/>
  <c r="DK177" i="5"/>
  <c r="DJ177" i="5"/>
  <c r="DI177" i="5"/>
  <c r="DH177" i="5"/>
  <c r="DG177" i="5"/>
  <c r="DF177" i="5"/>
  <c r="DD177" i="5"/>
  <c r="DC177" i="5"/>
  <c r="DB177" i="5"/>
  <c r="DA177" i="5"/>
  <c r="CZ177" i="5"/>
  <c r="CY177" i="5"/>
  <c r="CX177" i="5"/>
  <c r="CV177" i="5"/>
  <c r="CU177" i="5"/>
  <c r="CT177" i="5"/>
  <c r="CS177" i="5"/>
  <c r="CR177" i="5"/>
  <c r="CQ177" i="5"/>
  <c r="CP177" i="5"/>
  <c r="CN177" i="5"/>
  <c r="CM177" i="5"/>
  <c r="CL177" i="5"/>
  <c r="CK177" i="5"/>
  <c r="CJ177" i="5"/>
  <c r="CI177" i="5"/>
  <c r="CG177" i="5"/>
  <c r="CF177" i="5"/>
  <c r="CE177" i="5"/>
  <c r="CD177" i="5"/>
  <c r="CC177" i="5"/>
  <c r="CB177" i="5"/>
  <c r="CA177" i="5"/>
  <c r="BY177" i="5"/>
  <c r="BX177" i="5"/>
  <c r="BW177" i="5"/>
  <c r="BV177" i="5"/>
  <c r="BU177" i="5"/>
  <c r="BT177" i="5"/>
  <c r="BS177" i="5"/>
  <c r="BQ177" i="5"/>
  <c r="BP177" i="5"/>
  <c r="BO177" i="5"/>
  <c r="BN177" i="5"/>
  <c r="BM177" i="5"/>
  <c r="BL177" i="5"/>
  <c r="BK177" i="5"/>
  <c r="BI177" i="5"/>
  <c r="BH177" i="5"/>
  <c r="BG177" i="5"/>
  <c r="BF177" i="5"/>
  <c r="BE177" i="5"/>
  <c r="BD177" i="5"/>
  <c r="BC177" i="5"/>
  <c r="BA177" i="5"/>
  <c r="AZ177" i="5"/>
  <c r="AY177" i="5"/>
  <c r="AX177" i="5"/>
  <c r="AW177" i="5"/>
  <c r="AV177" i="5"/>
  <c r="AU177" i="5"/>
  <c r="AS177" i="5"/>
  <c r="AR177" i="5"/>
  <c r="AQ177" i="5"/>
  <c r="AP177" i="5"/>
  <c r="AO177" i="5"/>
  <c r="AN177" i="5"/>
  <c r="AM177" i="5"/>
  <c r="AK177" i="5"/>
  <c r="AJ177" i="5"/>
  <c r="AI177" i="5"/>
  <c r="AH177" i="5"/>
  <c r="AG177" i="5"/>
  <c r="AF177" i="5"/>
  <c r="AE177" i="5"/>
  <c r="AC177" i="5"/>
  <c r="AB177" i="5"/>
  <c r="AA177" i="5"/>
  <c r="Z177" i="5"/>
  <c r="Y177" i="5"/>
  <c r="X177" i="5"/>
  <c r="W177" i="5"/>
  <c r="U177" i="5"/>
  <c r="T177" i="5"/>
  <c r="S177" i="5"/>
  <c r="R177" i="5"/>
  <c r="Q177" i="5"/>
  <c r="P177" i="5"/>
  <c r="O177" i="5"/>
  <c r="M177" i="5"/>
  <c r="L177" i="5"/>
  <c r="K177" i="5"/>
  <c r="J177" i="5"/>
  <c r="I177" i="5"/>
  <c r="H177" i="5"/>
  <c r="F177" i="5"/>
  <c r="E177" i="5"/>
  <c r="D177" i="5"/>
  <c r="C177" i="5"/>
  <c r="B177" i="5"/>
  <c r="A177" i="5"/>
  <c r="DZ176" i="5"/>
  <c r="DY176" i="5"/>
  <c r="DX176" i="5"/>
  <c r="DW176" i="5"/>
  <c r="DV176" i="5"/>
  <c r="DU176" i="5"/>
  <c r="DS176" i="5"/>
  <c r="EB176" i="5" s="1"/>
  <c r="DR176" i="5"/>
  <c r="DQ176" i="5"/>
  <c r="DP176" i="5"/>
  <c r="EA176" i="5" s="1"/>
  <c r="DO176" i="5"/>
  <c r="DN176" i="5"/>
  <c r="DM176" i="5"/>
  <c r="DK176" i="5"/>
  <c r="DJ176" i="5"/>
  <c r="DI176" i="5"/>
  <c r="DH176" i="5"/>
  <c r="DG176" i="5"/>
  <c r="DF176" i="5"/>
  <c r="DD176" i="5"/>
  <c r="DC176" i="5"/>
  <c r="DB176" i="5"/>
  <c r="DA176" i="5"/>
  <c r="CZ176" i="5"/>
  <c r="CY176" i="5"/>
  <c r="CX176" i="5"/>
  <c r="CV176" i="5"/>
  <c r="CU176" i="5"/>
  <c r="CT176" i="5"/>
  <c r="CS176" i="5"/>
  <c r="CR176" i="5"/>
  <c r="CQ176" i="5"/>
  <c r="CP176" i="5"/>
  <c r="CN176" i="5"/>
  <c r="CM176" i="5"/>
  <c r="CL176" i="5"/>
  <c r="CK176" i="5"/>
  <c r="CJ176" i="5"/>
  <c r="CI176" i="5"/>
  <c r="CG176" i="5"/>
  <c r="CF176" i="5"/>
  <c r="CE176" i="5"/>
  <c r="CD176" i="5"/>
  <c r="CC176" i="5"/>
  <c r="CB176" i="5"/>
  <c r="CA176" i="5"/>
  <c r="BY176" i="5"/>
  <c r="BX176" i="5"/>
  <c r="BW176" i="5"/>
  <c r="BV176" i="5"/>
  <c r="BU176" i="5"/>
  <c r="BT176" i="5"/>
  <c r="BS176" i="5"/>
  <c r="BQ176" i="5"/>
  <c r="BP176" i="5"/>
  <c r="BO176" i="5"/>
  <c r="BN176" i="5"/>
  <c r="BM176" i="5"/>
  <c r="BL176" i="5"/>
  <c r="BK176" i="5"/>
  <c r="BI176" i="5"/>
  <c r="BH176" i="5"/>
  <c r="BG176" i="5"/>
  <c r="BF176" i="5"/>
  <c r="BE176" i="5"/>
  <c r="BD176" i="5"/>
  <c r="BC176" i="5"/>
  <c r="BA176" i="5"/>
  <c r="AZ176" i="5"/>
  <c r="AY176" i="5"/>
  <c r="AX176" i="5"/>
  <c r="AW176" i="5"/>
  <c r="AV176" i="5"/>
  <c r="AU176" i="5"/>
  <c r="AS176" i="5"/>
  <c r="AR176" i="5"/>
  <c r="AQ176" i="5"/>
  <c r="AP176" i="5"/>
  <c r="AO176" i="5"/>
  <c r="AN176" i="5"/>
  <c r="AM176" i="5"/>
  <c r="AK176" i="5"/>
  <c r="AJ176" i="5"/>
  <c r="AI176" i="5"/>
  <c r="AH176" i="5"/>
  <c r="AG176" i="5"/>
  <c r="AF176" i="5"/>
  <c r="AE176" i="5"/>
  <c r="AC176" i="5"/>
  <c r="AB176" i="5"/>
  <c r="AA176" i="5"/>
  <c r="Z176" i="5"/>
  <c r="Y176" i="5"/>
  <c r="X176" i="5"/>
  <c r="W176" i="5"/>
  <c r="U176" i="5"/>
  <c r="T176" i="5"/>
  <c r="S176" i="5"/>
  <c r="R176" i="5"/>
  <c r="Q176" i="5"/>
  <c r="P176" i="5"/>
  <c r="O176" i="5"/>
  <c r="M176" i="5"/>
  <c r="L176" i="5"/>
  <c r="K176" i="5"/>
  <c r="J176" i="5"/>
  <c r="I176" i="5"/>
  <c r="H176" i="5"/>
  <c r="F176" i="5"/>
  <c r="E176" i="5"/>
  <c r="D176" i="5"/>
  <c r="C176" i="5"/>
  <c r="B176" i="5"/>
  <c r="A176" i="5"/>
  <c r="DZ175" i="5"/>
  <c r="DY175" i="5"/>
  <c r="DX175" i="5"/>
  <c r="DW175" i="5"/>
  <c r="DV175" i="5"/>
  <c r="DU175" i="5"/>
  <c r="DS175" i="5"/>
  <c r="EB175" i="5" s="1"/>
  <c r="DR175" i="5"/>
  <c r="DQ175" i="5"/>
  <c r="DP175" i="5"/>
  <c r="EA175" i="5" s="1"/>
  <c r="DO175" i="5"/>
  <c r="DN175" i="5"/>
  <c r="DM175" i="5"/>
  <c r="DK175" i="5"/>
  <c r="DJ175" i="5"/>
  <c r="DI175" i="5"/>
  <c r="DH175" i="5"/>
  <c r="DG175" i="5"/>
  <c r="DF175" i="5"/>
  <c r="DD175" i="5"/>
  <c r="DC175" i="5"/>
  <c r="DB175" i="5"/>
  <c r="DA175" i="5"/>
  <c r="CZ175" i="5"/>
  <c r="CY175" i="5"/>
  <c r="CX175" i="5"/>
  <c r="CV175" i="5"/>
  <c r="CU175" i="5"/>
  <c r="CT175" i="5"/>
  <c r="CS175" i="5"/>
  <c r="CR175" i="5"/>
  <c r="CQ175" i="5"/>
  <c r="CP175" i="5"/>
  <c r="CN175" i="5"/>
  <c r="CM175" i="5"/>
  <c r="CL175" i="5"/>
  <c r="CK175" i="5"/>
  <c r="CJ175" i="5"/>
  <c r="CI175" i="5"/>
  <c r="CG175" i="5"/>
  <c r="CF175" i="5"/>
  <c r="CE175" i="5"/>
  <c r="CD175" i="5"/>
  <c r="CC175" i="5"/>
  <c r="CB175" i="5"/>
  <c r="CA175" i="5"/>
  <c r="BY175" i="5"/>
  <c r="BX175" i="5"/>
  <c r="BW175" i="5"/>
  <c r="BV175" i="5"/>
  <c r="BU175" i="5"/>
  <c r="BT175" i="5"/>
  <c r="BS175" i="5"/>
  <c r="BQ175" i="5"/>
  <c r="BP175" i="5"/>
  <c r="BO175" i="5"/>
  <c r="BN175" i="5"/>
  <c r="BM175" i="5"/>
  <c r="BL175" i="5"/>
  <c r="BK175" i="5"/>
  <c r="BI175" i="5"/>
  <c r="BH175" i="5"/>
  <c r="BG175" i="5"/>
  <c r="BF175" i="5"/>
  <c r="BE175" i="5"/>
  <c r="BD175" i="5"/>
  <c r="BC175" i="5"/>
  <c r="BA175" i="5"/>
  <c r="AZ175" i="5"/>
  <c r="AY175" i="5"/>
  <c r="AX175" i="5"/>
  <c r="AW175" i="5"/>
  <c r="AV175" i="5"/>
  <c r="AU175" i="5"/>
  <c r="AS175" i="5"/>
  <c r="AR175" i="5"/>
  <c r="AQ175" i="5"/>
  <c r="AP175" i="5"/>
  <c r="AO175" i="5"/>
  <c r="AN175" i="5"/>
  <c r="AM175" i="5"/>
  <c r="AK175" i="5"/>
  <c r="AJ175" i="5"/>
  <c r="AI175" i="5"/>
  <c r="AH175" i="5"/>
  <c r="AG175" i="5"/>
  <c r="AF175" i="5"/>
  <c r="AE175" i="5"/>
  <c r="AC175" i="5"/>
  <c r="AB175" i="5"/>
  <c r="AA175" i="5"/>
  <c r="Z175" i="5"/>
  <c r="Y175" i="5"/>
  <c r="X175" i="5"/>
  <c r="W175" i="5"/>
  <c r="U175" i="5"/>
  <c r="T175" i="5"/>
  <c r="S175" i="5"/>
  <c r="R175" i="5"/>
  <c r="Q175" i="5"/>
  <c r="P175" i="5"/>
  <c r="O175" i="5"/>
  <c r="M175" i="5"/>
  <c r="L175" i="5"/>
  <c r="K175" i="5"/>
  <c r="J175" i="5"/>
  <c r="I175" i="5"/>
  <c r="H175" i="5"/>
  <c r="F175" i="5"/>
  <c r="E175" i="5"/>
  <c r="D175" i="5"/>
  <c r="C175" i="5"/>
  <c r="B175" i="5"/>
  <c r="A175" i="5"/>
  <c r="DZ174" i="5"/>
  <c r="DY174" i="5"/>
  <c r="DX174" i="5"/>
  <c r="DW174" i="5"/>
  <c r="DV174" i="5"/>
  <c r="DU174" i="5"/>
  <c r="DS174" i="5"/>
  <c r="EB174" i="5" s="1"/>
  <c r="DR174" i="5"/>
  <c r="DQ174" i="5"/>
  <c r="DP174" i="5"/>
  <c r="EA174" i="5" s="1"/>
  <c r="DO174" i="5"/>
  <c r="DN174" i="5"/>
  <c r="DM174" i="5"/>
  <c r="DK174" i="5"/>
  <c r="DJ174" i="5"/>
  <c r="DI174" i="5"/>
  <c r="DH174" i="5"/>
  <c r="DG174" i="5"/>
  <c r="DF174" i="5"/>
  <c r="DD174" i="5"/>
  <c r="DC174" i="5"/>
  <c r="DB174" i="5"/>
  <c r="DA174" i="5"/>
  <c r="CZ174" i="5"/>
  <c r="CY174" i="5"/>
  <c r="CX174" i="5"/>
  <c r="CV174" i="5"/>
  <c r="CU174" i="5"/>
  <c r="CT174" i="5"/>
  <c r="CS174" i="5"/>
  <c r="CR174" i="5"/>
  <c r="CQ174" i="5"/>
  <c r="CP174" i="5"/>
  <c r="CN174" i="5"/>
  <c r="CM174" i="5"/>
  <c r="CL174" i="5"/>
  <c r="CK174" i="5"/>
  <c r="CJ174" i="5"/>
  <c r="CI174" i="5"/>
  <c r="CG174" i="5"/>
  <c r="CF174" i="5"/>
  <c r="CE174" i="5"/>
  <c r="CD174" i="5"/>
  <c r="CC174" i="5"/>
  <c r="CB174" i="5"/>
  <c r="CA174" i="5"/>
  <c r="BY174" i="5"/>
  <c r="BX174" i="5"/>
  <c r="BW174" i="5"/>
  <c r="BV174" i="5"/>
  <c r="BU174" i="5"/>
  <c r="BT174" i="5"/>
  <c r="BS174" i="5"/>
  <c r="BQ174" i="5"/>
  <c r="BP174" i="5"/>
  <c r="BO174" i="5"/>
  <c r="BN174" i="5"/>
  <c r="BM174" i="5"/>
  <c r="BL174" i="5"/>
  <c r="BK174" i="5"/>
  <c r="BI174" i="5"/>
  <c r="BH174" i="5"/>
  <c r="BG174" i="5"/>
  <c r="BF174" i="5"/>
  <c r="BE174" i="5"/>
  <c r="BD174" i="5"/>
  <c r="BC174" i="5"/>
  <c r="BA174" i="5"/>
  <c r="AZ174" i="5"/>
  <c r="AY174" i="5"/>
  <c r="AX174" i="5"/>
  <c r="AW174" i="5"/>
  <c r="AV174" i="5"/>
  <c r="AU174" i="5"/>
  <c r="AS174" i="5"/>
  <c r="AR174" i="5"/>
  <c r="AQ174" i="5"/>
  <c r="AP174" i="5"/>
  <c r="AO174" i="5"/>
  <c r="AN174" i="5"/>
  <c r="AM174" i="5"/>
  <c r="AK174" i="5"/>
  <c r="AJ174" i="5"/>
  <c r="AI174" i="5"/>
  <c r="AH174" i="5"/>
  <c r="AG174" i="5"/>
  <c r="AF174" i="5"/>
  <c r="AE174" i="5"/>
  <c r="AC174" i="5"/>
  <c r="AB174" i="5"/>
  <c r="AA174" i="5"/>
  <c r="Z174" i="5"/>
  <c r="Y174" i="5"/>
  <c r="X174" i="5"/>
  <c r="W174" i="5"/>
  <c r="U174" i="5"/>
  <c r="T174" i="5"/>
  <c r="S174" i="5"/>
  <c r="R174" i="5"/>
  <c r="Q174" i="5"/>
  <c r="P174" i="5"/>
  <c r="O174" i="5"/>
  <c r="M174" i="5"/>
  <c r="L174" i="5"/>
  <c r="K174" i="5"/>
  <c r="J174" i="5"/>
  <c r="I174" i="5"/>
  <c r="H174" i="5"/>
  <c r="F174" i="5"/>
  <c r="E174" i="5"/>
  <c r="D174" i="5"/>
  <c r="C174" i="5"/>
  <c r="B174" i="5"/>
  <c r="A174" i="5"/>
  <c r="DZ173" i="5"/>
  <c r="DY173" i="5"/>
  <c r="DX173" i="5"/>
  <c r="DW173" i="5"/>
  <c r="DV173" i="5"/>
  <c r="DU173" i="5"/>
  <c r="DS173" i="5"/>
  <c r="EB173" i="5" s="1"/>
  <c r="DR173" i="5"/>
  <c r="DQ173" i="5"/>
  <c r="DP173" i="5"/>
  <c r="EA173" i="5" s="1"/>
  <c r="DO173" i="5"/>
  <c r="DN173" i="5"/>
  <c r="DM173" i="5"/>
  <c r="DK173" i="5"/>
  <c r="DJ173" i="5"/>
  <c r="DI173" i="5"/>
  <c r="DH173" i="5"/>
  <c r="DG173" i="5"/>
  <c r="DF173" i="5"/>
  <c r="DD173" i="5"/>
  <c r="DC173" i="5"/>
  <c r="DB173" i="5"/>
  <c r="DA173" i="5"/>
  <c r="CZ173" i="5"/>
  <c r="CY173" i="5"/>
  <c r="CX173" i="5"/>
  <c r="CV173" i="5"/>
  <c r="CU173" i="5"/>
  <c r="CT173" i="5"/>
  <c r="CS173" i="5"/>
  <c r="CR173" i="5"/>
  <c r="CQ173" i="5"/>
  <c r="CP173" i="5"/>
  <c r="CN173" i="5"/>
  <c r="CM173" i="5"/>
  <c r="CL173" i="5"/>
  <c r="CK173" i="5"/>
  <c r="CJ173" i="5"/>
  <c r="CI173" i="5"/>
  <c r="CG173" i="5"/>
  <c r="CF173" i="5"/>
  <c r="CE173" i="5"/>
  <c r="CD173" i="5"/>
  <c r="CC173" i="5"/>
  <c r="CB173" i="5"/>
  <c r="CA173" i="5"/>
  <c r="BY173" i="5"/>
  <c r="BX173" i="5"/>
  <c r="BW173" i="5"/>
  <c r="BV173" i="5"/>
  <c r="BU173" i="5"/>
  <c r="BT173" i="5"/>
  <c r="BS173" i="5"/>
  <c r="BQ173" i="5"/>
  <c r="BP173" i="5"/>
  <c r="BO173" i="5"/>
  <c r="BN173" i="5"/>
  <c r="BM173" i="5"/>
  <c r="BL173" i="5"/>
  <c r="BK173" i="5"/>
  <c r="BI173" i="5"/>
  <c r="BH173" i="5"/>
  <c r="BG173" i="5"/>
  <c r="BF173" i="5"/>
  <c r="BE173" i="5"/>
  <c r="BD173" i="5"/>
  <c r="BC173" i="5"/>
  <c r="BA173" i="5"/>
  <c r="AZ173" i="5"/>
  <c r="AY173" i="5"/>
  <c r="AX173" i="5"/>
  <c r="AW173" i="5"/>
  <c r="AV173" i="5"/>
  <c r="AU173" i="5"/>
  <c r="AS173" i="5"/>
  <c r="AR173" i="5"/>
  <c r="AQ173" i="5"/>
  <c r="AP173" i="5"/>
  <c r="AO173" i="5"/>
  <c r="AN173" i="5"/>
  <c r="AM173" i="5"/>
  <c r="AK173" i="5"/>
  <c r="AJ173" i="5"/>
  <c r="AI173" i="5"/>
  <c r="AH173" i="5"/>
  <c r="AG173" i="5"/>
  <c r="AF173" i="5"/>
  <c r="AE173" i="5"/>
  <c r="AC173" i="5"/>
  <c r="AB173" i="5"/>
  <c r="AA173" i="5"/>
  <c r="Z173" i="5"/>
  <c r="Y173" i="5"/>
  <c r="X173" i="5"/>
  <c r="W173" i="5"/>
  <c r="U173" i="5"/>
  <c r="T173" i="5"/>
  <c r="S173" i="5"/>
  <c r="R173" i="5"/>
  <c r="Q173" i="5"/>
  <c r="P173" i="5"/>
  <c r="O173" i="5"/>
  <c r="M173" i="5"/>
  <c r="L173" i="5"/>
  <c r="K173" i="5"/>
  <c r="J173" i="5"/>
  <c r="I173" i="5"/>
  <c r="H173" i="5"/>
  <c r="F173" i="5"/>
  <c r="E173" i="5"/>
  <c r="D173" i="5"/>
  <c r="C173" i="5"/>
  <c r="B173" i="5"/>
  <c r="A173" i="5"/>
  <c r="DZ172" i="5"/>
  <c r="DY172" i="5"/>
  <c r="DX172" i="5"/>
  <c r="DW172" i="5"/>
  <c r="DV172" i="5"/>
  <c r="DU172" i="5"/>
  <c r="DS172" i="5"/>
  <c r="EB172" i="5" s="1"/>
  <c r="DR172" i="5"/>
  <c r="DQ172" i="5"/>
  <c r="DP172" i="5"/>
  <c r="EA172" i="5" s="1"/>
  <c r="DO172" i="5"/>
  <c r="DN172" i="5"/>
  <c r="DM172" i="5"/>
  <c r="DK172" i="5"/>
  <c r="DJ172" i="5"/>
  <c r="DI172" i="5"/>
  <c r="DH172" i="5"/>
  <c r="DG172" i="5"/>
  <c r="DF172" i="5"/>
  <c r="DD172" i="5"/>
  <c r="DC172" i="5"/>
  <c r="DB172" i="5"/>
  <c r="DA172" i="5"/>
  <c r="CZ172" i="5"/>
  <c r="CY172" i="5"/>
  <c r="CX172" i="5"/>
  <c r="CV172" i="5"/>
  <c r="CU172" i="5"/>
  <c r="CT172" i="5"/>
  <c r="CS172" i="5"/>
  <c r="CR172" i="5"/>
  <c r="CQ172" i="5"/>
  <c r="CP172" i="5"/>
  <c r="CN172" i="5"/>
  <c r="CM172" i="5"/>
  <c r="CL172" i="5"/>
  <c r="CK172" i="5"/>
  <c r="CJ172" i="5"/>
  <c r="CI172" i="5"/>
  <c r="CG172" i="5"/>
  <c r="CF172" i="5"/>
  <c r="CE172" i="5"/>
  <c r="CD172" i="5"/>
  <c r="CC172" i="5"/>
  <c r="CB172" i="5"/>
  <c r="CA172" i="5"/>
  <c r="BY172" i="5"/>
  <c r="BX172" i="5"/>
  <c r="BW172" i="5"/>
  <c r="BV172" i="5"/>
  <c r="BU172" i="5"/>
  <c r="BT172" i="5"/>
  <c r="BS172" i="5"/>
  <c r="BQ172" i="5"/>
  <c r="BP172" i="5"/>
  <c r="BO172" i="5"/>
  <c r="BN172" i="5"/>
  <c r="BM172" i="5"/>
  <c r="BL172" i="5"/>
  <c r="BK172" i="5"/>
  <c r="BI172" i="5"/>
  <c r="BH172" i="5"/>
  <c r="BG172" i="5"/>
  <c r="BF172" i="5"/>
  <c r="BE172" i="5"/>
  <c r="BD172" i="5"/>
  <c r="BC172" i="5"/>
  <c r="BA172" i="5"/>
  <c r="AZ172" i="5"/>
  <c r="AY172" i="5"/>
  <c r="AX172" i="5"/>
  <c r="AW172" i="5"/>
  <c r="AV172" i="5"/>
  <c r="AU172" i="5"/>
  <c r="AS172" i="5"/>
  <c r="AR172" i="5"/>
  <c r="AQ172" i="5"/>
  <c r="AP172" i="5"/>
  <c r="AO172" i="5"/>
  <c r="AN172" i="5"/>
  <c r="AM172" i="5"/>
  <c r="AK172" i="5"/>
  <c r="AJ172" i="5"/>
  <c r="AI172" i="5"/>
  <c r="AH172" i="5"/>
  <c r="AG172" i="5"/>
  <c r="AF172" i="5"/>
  <c r="AE172" i="5"/>
  <c r="AC172" i="5"/>
  <c r="AB172" i="5"/>
  <c r="AA172" i="5"/>
  <c r="Z172" i="5"/>
  <c r="Y172" i="5"/>
  <c r="X172" i="5"/>
  <c r="W172" i="5"/>
  <c r="U172" i="5"/>
  <c r="T172" i="5"/>
  <c r="S172" i="5"/>
  <c r="R172" i="5"/>
  <c r="Q172" i="5"/>
  <c r="P172" i="5"/>
  <c r="O172" i="5"/>
  <c r="M172" i="5"/>
  <c r="L172" i="5"/>
  <c r="K172" i="5"/>
  <c r="J172" i="5"/>
  <c r="I172" i="5"/>
  <c r="H172" i="5"/>
  <c r="F172" i="5"/>
  <c r="E172" i="5"/>
  <c r="D172" i="5"/>
  <c r="C172" i="5"/>
  <c r="B172" i="5"/>
  <c r="A172" i="5"/>
  <c r="DZ171" i="5"/>
  <c r="DY171" i="5"/>
  <c r="DX171" i="5"/>
  <c r="DW171" i="5"/>
  <c r="DV171" i="5"/>
  <c r="DU171" i="5"/>
  <c r="DS171" i="5"/>
  <c r="EB171" i="5" s="1"/>
  <c r="DR171" i="5"/>
  <c r="DQ171" i="5"/>
  <c r="DP171" i="5"/>
  <c r="EA171" i="5" s="1"/>
  <c r="DO171" i="5"/>
  <c r="DN171" i="5"/>
  <c r="DM171" i="5"/>
  <c r="DK171" i="5"/>
  <c r="DJ171" i="5"/>
  <c r="DI171" i="5"/>
  <c r="DH171" i="5"/>
  <c r="DG171" i="5"/>
  <c r="DF171" i="5"/>
  <c r="DD171" i="5"/>
  <c r="DC171" i="5"/>
  <c r="DB171" i="5"/>
  <c r="DA171" i="5"/>
  <c r="CZ171" i="5"/>
  <c r="CY171" i="5"/>
  <c r="CX171" i="5"/>
  <c r="CV171" i="5"/>
  <c r="CU171" i="5"/>
  <c r="CT171" i="5"/>
  <c r="CS171" i="5"/>
  <c r="CR171" i="5"/>
  <c r="CQ171" i="5"/>
  <c r="CP171" i="5"/>
  <c r="CN171" i="5"/>
  <c r="CM171" i="5"/>
  <c r="CL171" i="5"/>
  <c r="CK171" i="5"/>
  <c r="CJ171" i="5"/>
  <c r="CI171" i="5"/>
  <c r="CG171" i="5"/>
  <c r="CF171" i="5"/>
  <c r="CE171" i="5"/>
  <c r="CD171" i="5"/>
  <c r="CC171" i="5"/>
  <c r="CB171" i="5"/>
  <c r="CA171" i="5"/>
  <c r="BY171" i="5"/>
  <c r="BX171" i="5"/>
  <c r="BW171" i="5"/>
  <c r="BV171" i="5"/>
  <c r="BU171" i="5"/>
  <c r="BT171" i="5"/>
  <c r="BS171" i="5"/>
  <c r="BQ171" i="5"/>
  <c r="BP171" i="5"/>
  <c r="BO171" i="5"/>
  <c r="BN171" i="5"/>
  <c r="BM171" i="5"/>
  <c r="BL171" i="5"/>
  <c r="BK171" i="5"/>
  <c r="BI171" i="5"/>
  <c r="BH171" i="5"/>
  <c r="BG171" i="5"/>
  <c r="BF171" i="5"/>
  <c r="BE171" i="5"/>
  <c r="BD171" i="5"/>
  <c r="BC171" i="5"/>
  <c r="BA171" i="5"/>
  <c r="AZ171" i="5"/>
  <c r="AY171" i="5"/>
  <c r="AX171" i="5"/>
  <c r="AW171" i="5"/>
  <c r="AV171" i="5"/>
  <c r="AU171" i="5"/>
  <c r="AS171" i="5"/>
  <c r="AR171" i="5"/>
  <c r="AQ171" i="5"/>
  <c r="AP171" i="5"/>
  <c r="AO171" i="5"/>
  <c r="AN171" i="5"/>
  <c r="AM171" i="5"/>
  <c r="AK171" i="5"/>
  <c r="AJ171" i="5"/>
  <c r="AI171" i="5"/>
  <c r="AH171" i="5"/>
  <c r="AG171" i="5"/>
  <c r="AF171" i="5"/>
  <c r="AE171" i="5"/>
  <c r="AC171" i="5"/>
  <c r="AB171" i="5"/>
  <c r="AA171" i="5"/>
  <c r="Z171" i="5"/>
  <c r="Y171" i="5"/>
  <c r="X171" i="5"/>
  <c r="W171" i="5"/>
  <c r="U171" i="5"/>
  <c r="T171" i="5"/>
  <c r="S171" i="5"/>
  <c r="R171" i="5"/>
  <c r="Q171" i="5"/>
  <c r="P171" i="5"/>
  <c r="O171" i="5"/>
  <c r="M171" i="5"/>
  <c r="L171" i="5"/>
  <c r="K171" i="5"/>
  <c r="J171" i="5"/>
  <c r="I171" i="5"/>
  <c r="H171" i="5"/>
  <c r="F171" i="5"/>
  <c r="E171" i="5"/>
  <c r="D171" i="5"/>
  <c r="C171" i="5"/>
  <c r="B171" i="5"/>
  <c r="A171" i="5"/>
  <c r="DZ170" i="5"/>
  <c r="DY170" i="5"/>
  <c r="DX170" i="5"/>
  <c r="DW170" i="5"/>
  <c r="DV170" i="5"/>
  <c r="DU170" i="5"/>
  <c r="DS170" i="5"/>
  <c r="EB170" i="5" s="1"/>
  <c r="DR170" i="5"/>
  <c r="DQ170" i="5"/>
  <c r="DP170" i="5"/>
  <c r="EA170" i="5" s="1"/>
  <c r="DO170" i="5"/>
  <c r="DN170" i="5"/>
  <c r="DM170" i="5"/>
  <c r="DK170" i="5"/>
  <c r="DJ170" i="5"/>
  <c r="DI170" i="5"/>
  <c r="DH170" i="5"/>
  <c r="DG170" i="5"/>
  <c r="DF170" i="5"/>
  <c r="DD170" i="5"/>
  <c r="DC170" i="5"/>
  <c r="DB170" i="5"/>
  <c r="DA170" i="5"/>
  <c r="CZ170" i="5"/>
  <c r="CY170" i="5"/>
  <c r="CX170" i="5"/>
  <c r="CV170" i="5"/>
  <c r="CU170" i="5"/>
  <c r="CT170" i="5"/>
  <c r="CS170" i="5"/>
  <c r="CR170" i="5"/>
  <c r="CQ170" i="5"/>
  <c r="CP170" i="5"/>
  <c r="CN170" i="5"/>
  <c r="CM170" i="5"/>
  <c r="CL170" i="5"/>
  <c r="CK170" i="5"/>
  <c r="CJ170" i="5"/>
  <c r="CI170" i="5"/>
  <c r="CG170" i="5"/>
  <c r="CF170" i="5"/>
  <c r="CE170" i="5"/>
  <c r="CD170" i="5"/>
  <c r="CC170" i="5"/>
  <c r="CB170" i="5"/>
  <c r="CA170" i="5"/>
  <c r="BY170" i="5"/>
  <c r="BX170" i="5"/>
  <c r="BW170" i="5"/>
  <c r="BV170" i="5"/>
  <c r="BU170" i="5"/>
  <c r="BT170" i="5"/>
  <c r="BS170" i="5"/>
  <c r="BQ170" i="5"/>
  <c r="BP170" i="5"/>
  <c r="BO170" i="5"/>
  <c r="BN170" i="5"/>
  <c r="BM170" i="5"/>
  <c r="BL170" i="5"/>
  <c r="BK170" i="5"/>
  <c r="BI170" i="5"/>
  <c r="BH170" i="5"/>
  <c r="BG170" i="5"/>
  <c r="BF170" i="5"/>
  <c r="BE170" i="5"/>
  <c r="BD170" i="5"/>
  <c r="BC170" i="5"/>
  <c r="BA170" i="5"/>
  <c r="AZ170" i="5"/>
  <c r="AY170" i="5"/>
  <c r="AX170" i="5"/>
  <c r="AW170" i="5"/>
  <c r="AV170" i="5"/>
  <c r="AU170" i="5"/>
  <c r="AS170" i="5"/>
  <c r="AR170" i="5"/>
  <c r="AQ170" i="5"/>
  <c r="AP170" i="5"/>
  <c r="AO170" i="5"/>
  <c r="AN170" i="5"/>
  <c r="AM170" i="5"/>
  <c r="AK170" i="5"/>
  <c r="AJ170" i="5"/>
  <c r="AI170" i="5"/>
  <c r="AH170" i="5"/>
  <c r="AG170" i="5"/>
  <c r="AF170" i="5"/>
  <c r="AE170" i="5"/>
  <c r="AC170" i="5"/>
  <c r="AB170" i="5"/>
  <c r="AA170" i="5"/>
  <c r="Z170" i="5"/>
  <c r="Y170" i="5"/>
  <c r="X170" i="5"/>
  <c r="W170" i="5"/>
  <c r="U170" i="5"/>
  <c r="T170" i="5"/>
  <c r="S170" i="5"/>
  <c r="R170" i="5"/>
  <c r="Q170" i="5"/>
  <c r="P170" i="5"/>
  <c r="O170" i="5"/>
  <c r="M170" i="5"/>
  <c r="L170" i="5"/>
  <c r="K170" i="5"/>
  <c r="J170" i="5"/>
  <c r="I170" i="5"/>
  <c r="H170" i="5"/>
  <c r="F170" i="5"/>
  <c r="E170" i="5"/>
  <c r="D170" i="5"/>
  <c r="C170" i="5"/>
  <c r="B170" i="5"/>
  <c r="A170" i="5"/>
  <c r="DZ169" i="5"/>
  <c r="DY169" i="5"/>
  <c r="DX169" i="5"/>
  <c r="DW169" i="5"/>
  <c r="DV169" i="5"/>
  <c r="DU169" i="5"/>
  <c r="DS169" i="5"/>
  <c r="EB169" i="5" s="1"/>
  <c r="DR169" i="5"/>
  <c r="DQ169" i="5"/>
  <c r="DP169" i="5"/>
  <c r="EA169" i="5" s="1"/>
  <c r="DO169" i="5"/>
  <c r="DN169" i="5"/>
  <c r="DM169" i="5"/>
  <c r="DK169" i="5"/>
  <c r="DJ169" i="5"/>
  <c r="DI169" i="5"/>
  <c r="DH169" i="5"/>
  <c r="DG169" i="5"/>
  <c r="DF169" i="5"/>
  <c r="DD169" i="5"/>
  <c r="DC169" i="5"/>
  <c r="DB169" i="5"/>
  <c r="DA169" i="5"/>
  <c r="CZ169" i="5"/>
  <c r="CY169" i="5"/>
  <c r="CX169" i="5"/>
  <c r="CV169" i="5"/>
  <c r="CU169" i="5"/>
  <c r="CT169" i="5"/>
  <c r="CS169" i="5"/>
  <c r="CR169" i="5"/>
  <c r="CQ169" i="5"/>
  <c r="CP169" i="5"/>
  <c r="CN169" i="5"/>
  <c r="CM169" i="5"/>
  <c r="CL169" i="5"/>
  <c r="CK169" i="5"/>
  <c r="CJ169" i="5"/>
  <c r="CI169" i="5"/>
  <c r="CG169" i="5"/>
  <c r="CF169" i="5"/>
  <c r="CE169" i="5"/>
  <c r="CD169" i="5"/>
  <c r="CC169" i="5"/>
  <c r="CB169" i="5"/>
  <c r="CA169" i="5"/>
  <c r="BY169" i="5"/>
  <c r="BX169" i="5"/>
  <c r="BW169" i="5"/>
  <c r="BV169" i="5"/>
  <c r="BU169" i="5"/>
  <c r="BT169" i="5"/>
  <c r="BS169" i="5"/>
  <c r="BQ169" i="5"/>
  <c r="BP169" i="5"/>
  <c r="BO169" i="5"/>
  <c r="BN169" i="5"/>
  <c r="BM169" i="5"/>
  <c r="BL169" i="5"/>
  <c r="BK169" i="5"/>
  <c r="BI169" i="5"/>
  <c r="BH169" i="5"/>
  <c r="BG169" i="5"/>
  <c r="BF169" i="5"/>
  <c r="BE169" i="5"/>
  <c r="BD169" i="5"/>
  <c r="BC169" i="5"/>
  <c r="BA169" i="5"/>
  <c r="AZ169" i="5"/>
  <c r="AY169" i="5"/>
  <c r="AX169" i="5"/>
  <c r="AW169" i="5"/>
  <c r="AV169" i="5"/>
  <c r="AU169" i="5"/>
  <c r="AS169" i="5"/>
  <c r="AR169" i="5"/>
  <c r="AQ169" i="5"/>
  <c r="AP169" i="5"/>
  <c r="AO169" i="5"/>
  <c r="AN169" i="5"/>
  <c r="AM169" i="5"/>
  <c r="AK169" i="5"/>
  <c r="AJ169" i="5"/>
  <c r="AI169" i="5"/>
  <c r="AH169" i="5"/>
  <c r="AG169" i="5"/>
  <c r="AF169" i="5"/>
  <c r="AE169" i="5"/>
  <c r="AC169" i="5"/>
  <c r="AB169" i="5"/>
  <c r="AA169" i="5"/>
  <c r="Z169" i="5"/>
  <c r="Y169" i="5"/>
  <c r="X169" i="5"/>
  <c r="W169" i="5"/>
  <c r="U169" i="5"/>
  <c r="T169" i="5"/>
  <c r="S169" i="5"/>
  <c r="R169" i="5"/>
  <c r="Q169" i="5"/>
  <c r="P169" i="5"/>
  <c r="O169" i="5"/>
  <c r="M169" i="5"/>
  <c r="L169" i="5"/>
  <c r="K169" i="5"/>
  <c r="J169" i="5"/>
  <c r="I169" i="5"/>
  <c r="H169" i="5"/>
  <c r="F169" i="5"/>
  <c r="E169" i="5"/>
  <c r="D169" i="5"/>
  <c r="C169" i="5"/>
  <c r="B169" i="5"/>
  <c r="A169" i="5"/>
  <c r="DZ168" i="5"/>
  <c r="DY168" i="5"/>
  <c r="DX168" i="5"/>
  <c r="DW168" i="5"/>
  <c r="DV168" i="5"/>
  <c r="DU168" i="5"/>
  <c r="DS168" i="5"/>
  <c r="EB168" i="5" s="1"/>
  <c r="DR168" i="5"/>
  <c r="DQ168" i="5"/>
  <c r="DP168" i="5"/>
  <c r="EA168" i="5" s="1"/>
  <c r="DO168" i="5"/>
  <c r="DN168" i="5"/>
  <c r="DM168" i="5"/>
  <c r="DK168" i="5"/>
  <c r="DJ168" i="5"/>
  <c r="DI168" i="5"/>
  <c r="DH168" i="5"/>
  <c r="DG168" i="5"/>
  <c r="DF168" i="5"/>
  <c r="DD168" i="5"/>
  <c r="DC168" i="5"/>
  <c r="DB168" i="5"/>
  <c r="DA168" i="5"/>
  <c r="CZ168" i="5"/>
  <c r="CY168" i="5"/>
  <c r="CX168" i="5"/>
  <c r="CV168" i="5"/>
  <c r="CU168" i="5"/>
  <c r="CT168" i="5"/>
  <c r="CS168" i="5"/>
  <c r="CR168" i="5"/>
  <c r="CQ168" i="5"/>
  <c r="CP168" i="5"/>
  <c r="CN168" i="5"/>
  <c r="CM168" i="5"/>
  <c r="CL168" i="5"/>
  <c r="CK168" i="5"/>
  <c r="CJ168" i="5"/>
  <c r="CI168" i="5"/>
  <c r="CG168" i="5"/>
  <c r="CF168" i="5"/>
  <c r="CE168" i="5"/>
  <c r="CD168" i="5"/>
  <c r="CC168" i="5"/>
  <c r="CB168" i="5"/>
  <c r="CA168" i="5"/>
  <c r="BY168" i="5"/>
  <c r="BX168" i="5"/>
  <c r="BW168" i="5"/>
  <c r="BV168" i="5"/>
  <c r="BU168" i="5"/>
  <c r="BT168" i="5"/>
  <c r="BS168" i="5"/>
  <c r="BQ168" i="5"/>
  <c r="BP168" i="5"/>
  <c r="BO168" i="5"/>
  <c r="BN168" i="5"/>
  <c r="BM168" i="5"/>
  <c r="BL168" i="5"/>
  <c r="BK168" i="5"/>
  <c r="BI168" i="5"/>
  <c r="BH168" i="5"/>
  <c r="BG168" i="5"/>
  <c r="BF168" i="5"/>
  <c r="BE168" i="5"/>
  <c r="BD168" i="5"/>
  <c r="BC168" i="5"/>
  <c r="BA168" i="5"/>
  <c r="AZ168" i="5"/>
  <c r="AY168" i="5"/>
  <c r="AX168" i="5"/>
  <c r="AW168" i="5"/>
  <c r="AV168" i="5"/>
  <c r="AU168" i="5"/>
  <c r="AS168" i="5"/>
  <c r="AR168" i="5"/>
  <c r="AQ168" i="5"/>
  <c r="AP168" i="5"/>
  <c r="AO168" i="5"/>
  <c r="AN168" i="5"/>
  <c r="AM168" i="5"/>
  <c r="AK168" i="5"/>
  <c r="AJ168" i="5"/>
  <c r="AI168" i="5"/>
  <c r="AH168" i="5"/>
  <c r="AG168" i="5"/>
  <c r="AF168" i="5"/>
  <c r="AE168" i="5"/>
  <c r="AC168" i="5"/>
  <c r="AB168" i="5"/>
  <c r="AA168" i="5"/>
  <c r="Z168" i="5"/>
  <c r="Y168" i="5"/>
  <c r="X168" i="5"/>
  <c r="W168" i="5"/>
  <c r="U168" i="5"/>
  <c r="T168" i="5"/>
  <c r="S168" i="5"/>
  <c r="R168" i="5"/>
  <c r="Q168" i="5"/>
  <c r="P168" i="5"/>
  <c r="O168" i="5"/>
  <c r="M168" i="5"/>
  <c r="L168" i="5"/>
  <c r="K168" i="5"/>
  <c r="J168" i="5"/>
  <c r="I168" i="5"/>
  <c r="H168" i="5"/>
  <c r="F168" i="5"/>
  <c r="E168" i="5"/>
  <c r="D168" i="5"/>
  <c r="C168" i="5"/>
  <c r="B168" i="5"/>
  <c r="A168" i="5"/>
  <c r="DZ167" i="5"/>
  <c r="DY167" i="5"/>
  <c r="DX167" i="5"/>
  <c r="DW167" i="5"/>
  <c r="DV167" i="5"/>
  <c r="DU167" i="5"/>
  <c r="DS167" i="5"/>
  <c r="EB167" i="5" s="1"/>
  <c r="DR167" i="5"/>
  <c r="DQ167" i="5"/>
  <c r="DP167" i="5"/>
  <c r="EA167" i="5" s="1"/>
  <c r="DO167" i="5"/>
  <c r="DN167" i="5"/>
  <c r="DM167" i="5"/>
  <c r="DK167" i="5"/>
  <c r="DJ167" i="5"/>
  <c r="DI167" i="5"/>
  <c r="DH167" i="5"/>
  <c r="DG167" i="5"/>
  <c r="DF167" i="5"/>
  <c r="DD167" i="5"/>
  <c r="DC167" i="5"/>
  <c r="DB167" i="5"/>
  <c r="DA167" i="5"/>
  <c r="CZ167" i="5"/>
  <c r="CY167" i="5"/>
  <c r="CX167" i="5"/>
  <c r="CV167" i="5"/>
  <c r="CU167" i="5"/>
  <c r="CT167" i="5"/>
  <c r="CS167" i="5"/>
  <c r="CR167" i="5"/>
  <c r="CQ167" i="5"/>
  <c r="CP167" i="5"/>
  <c r="CN167" i="5"/>
  <c r="CM167" i="5"/>
  <c r="CL167" i="5"/>
  <c r="CK167" i="5"/>
  <c r="CJ167" i="5"/>
  <c r="CI167" i="5"/>
  <c r="CG167" i="5"/>
  <c r="CF167" i="5"/>
  <c r="CE167" i="5"/>
  <c r="CD167" i="5"/>
  <c r="CC167" i="5"/>
  <c r="CB167" i="5"/>
  <c r="CA167" i="5"/>
  <c r="BY167" i="5"/>
  <c r="BX167" i="5"/>
  <c r="BW167" i="5"/>
  <c r="BV167" i="5"/>
  <c r="BU167" i="5"/>
  <c r="BT167" i="5"/>
  <c r="BS167" i="5"/>
  <c r="BQ167" i="5"/>
  <c r="BP167" i="5"/>
  <c r="BO167" i="5"/>
  <c r="BN167" i="5"/>
  <c r="BM167" i="5"/>
  <c r="BL167" i="5"/>
  <c r="BK167" i="5"/>
  <c r="BI167" i="5"/>
  <c r="BH167" i="5"/>
  <c r="BG167" i="5"/>
  <c r="BF167" i="5"/>
  <c r="BE167" i="5"/>
  <c r="BD167" i="5"/>
  <c r="BC167" i="5"/>
  <c r="BA167" i="5"/>
  <c r="AZ167" i="5"/>
  <c r="AY167" i="5"/>
  <c r="AX167" i="5"/>
  <c r="AW167" i="5"/>
  <c r="AV167" i="5"/>
  <c r="AU167" i="5"/>
  <c r="AS167" i="5"/>
  <c r="AR167" i="5"/>
  <c r="AQ167" i="5"/>
  <c r="AP167" i="5"/>
  <c r="AO167" i="5"/>
  <c r="AN167" i="5"/>
  <c r="AM167" i="5"/>
  <c r="AK167" i="5"/>
  <c r="AJ167" i="5"/>
  <c r="AI167" i="5"/>
  <c r="AH167" i="5"/>
  <c r="AG167" i="5"/>
  <c r="AF167" i="5"/>
  <c r="AE167" i="5"/>
  <c r="AC167" i="5"/>
  <c r="AB167" i="5"/>
  <c r="AA167" i="5"/>
  <c r="Z167" i="5"/>
  <c r="Y167" i="5"/>
  <c r="X167" i="5"/>
  <c r="W167" i="5"/>
  <c r="U167" i="5"/>
  <c r="T167" i="5"/>
  <c r="S167" i="5"/>
  <c r="R167" i="5"/>
  <c r="Q167" i="5"/>
  <c r="P167" i="5"/>
  <c r="O167" i="5"/>
  <c r="M167" i="5"/>
  <c r="L167" i="5"/>
  <c r="K167" i="5"/>
  <c r="J167" i="5"/>
  <c r="I167" i="5"/>
  <c r="H167" i="5"/>
  <c r="F167" i="5"/>
  <c r="E167" i="5"/>
  <c r="D167" i="5"/>
  <c r="C167" i="5"/>
  <c r="B167" i="5"/>
  <c r="A167" i="5"/>
  <c r="DZ166" i="5"/>
  <c r="DY166" i="5"/>
  <c r="DX166" i="5"/>
  <c r="DW166" i="5"/>
  <c r="DV166" i="5"/>
  <c r="DU166" i="5"/>
  <c r="DS166" i="5"/>
  <c r="EB166" i="5" s="1"/>
  <c r="DR166" i="5"/>
  <c r="DQ166" i="5"/>
  <c r="DP166" i="5"/>
  <c r="EA166" i="5" s="1"/>
  <c r="DO166" i="5"/>
  <c r="DN166" i="5"/>
  <c r="DM166" i="5"/>
  <c r="DK166" i="5"/>
  <c r="DJ166" i="5"/>
  <c r="DI166" i="5"/>
  <c r="DH166" i="5"/>
  <c r="DG166" i="5"/>
  <c r="DF166" i="5"/>
  <c r="DD166" i="5"/>
  <c r="DC166" i="5"/>
  <c r="DB166" i="5"/>
  <c r="DA166" i="5"/>
  <c r="CZ166" i="5"/>
  <c r="CY166" i="5"/>
  <c r="CX166" i="5"/>
  <c r="CV166" i="5"/>
  <c r="CU166" i="5"/>
  <c r="CT166" i="5"/>
  <c r="CS166" i="5"/>
  <c r="CR166" i="5"/>
  <c r="CQ166" i="5"/>
  <c r="CP166" i="5"/>
  <c r="CN166" i="5"/>
  <c r="CM166" i="5"/>
  <c r="CL166" i="5"/>
  <c r="CK166" i="5"/>
  <c r="CJ166" i="5"/>
  <c r="CI166" i="5"/>
  <c r="CG166" i="5"/>
  <c r="CF166" i="5"/>
  <c r="CE166" i="5"/>
  <c r="CD166" i="5"/>
  <c r="CC166" i="5"/>
  <c r="CB166" i="5"/>
  <c r="CA166" i="5"/>
  <c r="BY166" i="5"/>
  <c r="BX166" i="5"/>
  <c r="BW166" i="5"/>
  <c r="BV166" i="5"/>
  <c r="BU166" i="5"/>
  <c r="BT166" i="5"/>
  <c r="BS166" i="5"/>
  <c r="BQ166" i="5"/>
  <c r="BP166" i="5"/>
  <c r="BO166" i="5"/>
  <c r="BN166" i="5"/>
  <c r="BM166" i="5"/>
  <c r="BL166" i="5"/>
  <c r="BK166" i="5"/>
  <c r="BI166" i="5"/>
  <c r="BH166" i="5"/>
  <c r="BG166" i="5"/>
  <c r="BF166" i="5"/>
  <c r="BE166" i="5"/>
  <c r="BD166" i="5"/>
  <c r="BC166" i="5"/>
  <c r="BA166" i="5"/>
  <c r="AZ166" i="5"/>
  <c r="AY166" i="5"/>
  <c r="AX166" i="5"/>
  <c r="AW166" i="5"/>
  <c r="AV166" i="5"/>
  <c r="AU166" i="5"/>
  <c r="AS166" i="5"/>
  <c r="AR166" i="5"/>
  <c r="AQ166" i="5"/>
  <c r="AP166" i="5"/>
  <c r="AO166" i="5"/>
  <c r="AN166" i="5"/>
  <c r="AM166" i="5"/>
  <c r="AK166" i="5"/>
  <c r="AJ166" i="5"/>
  <c r="AI166" i="5"/>
  <c r="AH166" i="5"/>
  <c r="AG166" i="5"/>
  <c r="AF166" i="5"/>
  <c r="AE166" i="5"/>
  <c r="AC166" i="5"/>
  <c r="AB166" i="5"/>
  <c r="AA166" i="5"/>
  <c r="Z166" i="5"/>
  <c r="Y166" i="5"/>
  <c r="X166" i="5"/>
  <c r="W166" i="5"/>
  <c r="U166" i="5"/>
  <c r="T166" i="5"/>
  <c r="S166" i="5"/>
  <c r="R166" i="5"/>
  <c r="Q166" i="5"/>
  <c r="P166" i="5"/>
  <c r="O166" i="5"/>
  <c r="M166" i="5"/>
  <c r="L166" i="5"/>
  <c r="K166" i="5"/>
  <c r="J166" i="5"/>
  <c r="I166" i="5"/>
  <c r="H166" i="5"/>
  <c r="F166" i="5"/>
  <c r="E166" i="5"/>
  <c r="D166" i="5"/>
  <c r="C166" i="5"/>
  <c r="B166" i="5"/>
  <c r="A166" i="5"/>
  <c r="DZ165" i="5"/>
  <c r="DY165" i="5"/>
  <c r="DX165" i="5"/>
  <c r="DW165" i="5"/>
  <c r="DV165" i="5"/>
  <c r="DU165" i="5"/>
  <c r="DS165" i="5"/>
  <c r="EB165" i="5" s="1"/>
  <c r="DR165" i="5"/>
  <c r="DQ165" i="5"/>
  <c r="DP165" i="5"/>
  <c r="EA165" i="5" s="1"/>
  <c r="DO165" i="5"/>
  <c r="DN165" i="5"/>
  <c r="DM165" i="5"/>
  <c r="DK165" i="5"/>
  <c r="DJ165" i="5"/>
  <c r="DI165" i="5"/>
  <c r="DH165" i="5"/>
  <c r="DG165" i="5"/>
  <c r="DF165" i="5"/>
  <c r="DD165" i="5"/>
  <c r="DC165" i="5"/>
  <c r="DB165" i="5"/>
  <c r="DA165" i="5"/>
  <c r="CZ165" i="5"/>
  <c r="CY165" i="5"/>
  <c r="CX165" i="5"/>
  <c r="CV165" i="5"/>
  <c r="CU165" i="5"/>
  <c r="CT165" i="5"/>
  <c r="CS165" i="5"/>
  <c r="CR165" i="5"/>
  <c r="CQ165" i="5"/>
  <c r="CP165" i="5"/>
  <c r="CN165" i="5"/>
  <c r="CM165" i="5"/>
  <c r="CL165" i="5"/>
  <c r="CK165" i="5"/>
  <c r="CJ165" i="5"/>
  <c r="CI165" i="5"/>
  <c r="CG165" i="5"/>
  <c r="CF165" i="5"/>
  <c r="CE165" i="5"/>
  <c r="CD165" i="5"/>
  <c r="CC165" i="5"/>
  <c r="CB165" i="5"/>
  <c r="CA165" i="5"/>
  <c r="BY165" i="5"/>
  <c r="BX165" i="5"/>
  <c r="BW165" i="5"/>
  <c r="BV165" i="5"/>
  <c r="BU165" i="5"/>
  <c r="BT165" i="5"/>
  <c r="BS165" i="5"/>
  <c r="BQ165" i="5"/>
  <c r="BP165" i="5"/>
  <c r="BO165" i="5"/>
  <c r="BN165" i="5"/>
  <c r="BM165" i="5"/>
  <c r="BL165" i="5"/>
  <c r="BK165" i="5"/>
  <c r="BI165" i="5"/>
  <c r="BH165" i="5"/>
  <c r="BG165" i="5"/>
  <c r="BF165" i="5"/>
  <c r="BE165" i="5"/>
  <c r="BD165" i="5"/>
  <c r="BC165" i="5"/>
  <c r="BA165" i="5"/>
  <c r="AZ165" i="5"/>
  <c r="AY165" i="5"/>
  <c r="AX165" i="5"/>
  <c r="AW165" i="5"/>
  <c r="AV165" i="5"/>
  <c r="AU165" i="5"/>
  <c r="AS165" i="5"/>
  <c r="AR165" i="5"/>
  <c r="AQ165" i="5"/>
  <c r="AP165" i="5"/>
  <c r="AO165" i="5"/>
  <c r="AN165" i="5"/>
  <c r="AM165" i="5"/>
  <c r="AK165" i="5"/>
  <c r="AJ165" i="5"/>
  <c r="AI165" i="5"/>
  <c r="AH165" i="5"/>
  <c r="AG165" i="5"/>
  <c r="AF165" i="5"/>
  <c r="AE165" i="5"/>
  <c r="AC165" i="5"/>
  <c r="AB165" i="5"/>
  <c r="AA165" i="5"/>
  <c r="Z165" i="5"/>
  <c r="Y165" i="5"/>
  <c r="X165" i="5"/>
  <c r="W165" i="5"/>
  <c r="U165" i="5"/>
  <c r="T165" i="5"/>
  <c r="S165" i="5"/>
  <c r="R165" i="5"/>
  <c r="Q165" i="5"/>
  <c r="P165" i="5"/>
  <c r="O165" i="5"/>
  <c r="M165" i="5"/>
  <c r="L165" i="5"/>
  <c r="K165" i="5"/>
  <c r="J165" i="5"/>
  <c r="I165" i="5"/>
  <c r="H165" i="5"/>
  <c r="F165" i="5"/>
  <c r="E165" i="5"/>
  <c r="D165" i="5"/>
  <c r="C165" i="5"/>
  <c r="B165" i="5"/>
  <c r="A165" i="5"/>
  <c r="DZ164" i="5"/>
  <c r="DY164" i="5"/>
  <c r="DX164" i="5"/>
  <c r="DW164" i="5"/>
  <c r="DV164" i="5"/>
  <c r="DU164" i="5"/>
  <c r="DS164" i="5"/>
  <c r="EB164" i="5" s="1"/>
  <c r="DR164" i="5"/>
  <c r="DQ164" i="5"/>
  <c r="DP164" i="5"/>
  <c r="EA164" i="5" s="1"/>
  <c r="DO164" i="5"/>
  <c r="DN164" i="5"/>
  <c r="DM164" i="5"/>
  <c r="DK164" i="5"/>
  <c r="DJ164" i="5"/>
  <c r="DI164" i="5"/>
  <c r="DH164" i="5"/>
  <c r="DG164" i="5"/>
  <c r="DF164" i="5"/>
  <c r="DD164" i="5"/>
  <c r="DC164" i="5"/>
  <c r="DB164" i="5"/>
  <c r="DA164" i="5"/>
  <c r="CZ164" i="5"/>
  <c r="CY164" i="5"/>
  <c r="CX164" i="5"/>
  <c r="CV164" i="5"/>
  <c r="CU164" i="5"/>
  <c r="CT164" i="5"/>
  <c r="CS164" i="5"/>
  <c r="CR164" i="5"/>
  <c r="CQ164" i="5"/>
  <c r="CP164" i="5"/>
  <c r="CN164" i="5"/>
  <c r="CM164" i="5"/>
  <c r="CL164" i="5"/>
  <c r="CK164" i="5"/>
  <c r="CJ164" i="5"/>
  <c r="CI164" i="5"/>
  <c r="CG164" i="5"/>
  <c r="CF164" i="5"/>
  <c r="CE164" i="5"/>
  <c r="CD164" i="5"/>
  <c r="CC164" i="5"/>
  <c r="CB164" i="5"/>
  <c r="CA164" i="5"/>
  <c r="BY164" i="5"/>
  <c r="BX164" i="5"/>
  <c r="BW164" i="5"/>
  <c r="BV164" i="5"/>
  <c r="BU164" i="5"/>
  <c r="BT164" i="5"/>
  <c r="BS164" i="5"/>
  <c r="BQ164" i="5"/>
  <c r="BP164" i="5"/>
  <c r="BO164" i="5"/>
  <c r="BN164" i="5"/>
  <c r="BM164" i="5"/>
  <c r="BL164" i="5"/>
  <c r="BK164" i="5"/>
  <c r="BI164" i="5"/>
  <c r="BH164" i="5"/>
  <c r="BG164" i="5"/>
  <c r="BF164" i="5"/>
  <c r="BE164" i="5"/>
  <c r="BD164" i="5"/>
  <c r="BC164" i="5"/>
  <c r="BA164" i="5"/>
  <c r="AZ164" i="5"/>
  <c r="AY164" i="5"/>
  <c r="AX164" i="5"/>
  <c r="AW164" i="5"/>
  <c r="AV164" i="5"/>
  <c r="AU164" i="5"/>
  <c r="AS164" i="5"/>
  <c r="AR164" i="5"/>
  <c r="AQ164" i="5"/>
  <c r="AP164" i="5"/>
  <c r="AO164" i="5"/>
  <c r="AN164" i="5"/>
  <c r="AM164" i="5"/>
  <c r="AK164" i="5"/>
  <c r="AJ164" i="5"/>
  <c r="AI164" i="5"/>
  <c r="AH164" i="5"/>
  <c r="AG164" i="5"/>
  <c r="AF164" i="5"/>
  <c r="AE164" i="5"/>
  <c r="AC164" i="5"/>
  <c r="AB164" i="5"/>
  <c r="AA164" i="5"/>
  <c r="Z164" i="5"/>
  <c r="Y164" i="5"/>
  <c r="X164" i="5"/>
  <c r="W164" i="5"/>
  <c r="U164" i="5"/>
  <c r="T164" i="5"/>
  <c r="S164" i="5"/>
  <c r="R164" i="5"/>
  <c r="Q164" i="5"/>
  <c r="P164" i="5"/>
  <c r="O164" i="5"/>
  <c r="M164" i="5"/>
  <c r="L164" i="5"/>
  <c r="K164" i="5"/>
  <c r="J164" i="5"/>
  <c r="I164" i="5"/>
  <c r="H164" i="5"/>
  <c r="F164" i="5"/>
  <c r="E164" i="5"/>
  <c r="D164" i="5"/>
  <c r="C164" i="5"/>
  <c r="B164" i="5"/>
  <c r="A164" i="5"/>
  <c r="DZ163" i="5"/>
  <c r="DY163" i="5"/>
  <c r="DX163" i="5"/>
  <c r="DW163" i="5"/>
  <c r="DV163" i="5"/>
  <c r="DU163" i="5"/>
  <c r="DS163" i="5"/>
  <c r="EB163" i="5" s="1"/>
  <c r="DR163" i="5"/>
  <c r="DQ163" i="5"/>
  <c r="DP163" i="5"/>
  <c r="EA163" i="5" s="1"/>
  <c r="DO163" i="5"/>
  <c r="DN163" i="5"/>
  <c r="DM163" i="5"/>
  <c r="DK163" i="5"/>
  <c r="DJ163" i="5"/>
  <c r="DI163" i="5"/>
  <c r="DH163" i="5"/>
  <c r="DG163" i="5"/>
  <c r="DF163" i="5"/>
  <c r="DD163" i="5"/>
  <c r="DC163" i="5"/>
  <c r="DB163" i="5"/>
  <c r="DA163" i="5"/>
  <c r="CZ163" i="5"/>
  <c r="CY163" i="5"/>
  <c r="CX163" i="5"/>
  <c r="CV163" i="5"/>
  <c r="CU163" i="5"/>
  <c r="CT163" i="5"/>
  <c r="CS163" i="5"/>
  <c r="CR163" i="5"/>
  <c r="CQ163" i="5"/>
  <c r="CP163" i="5"/>
  <c r="CN163" i="5"/>
  <c r="CM163" i="5"/>
  <c r="CL163" i="5"/>
  <c r="CK163" i="5"/>
  <c r="CJ163" i="5"/>
  <c r="CI163" i="5"/>
  <c r="CG163" i="5"/>
  <c r="CF163" i="5"/>
  <c r="CE163" i="5"/>
  <c r="CD163" i="5"/>
  <c r="CC163" i="5"/>
  <c r="CB163" i="5"/>
  <c r="CA163" i="5"/>
  <c r="BY163" i="5"/>
  <c r="BX163" i="5"/>
  <c r="BW163" i="5"/>
  <c r="BV163" i="5"/>
  <c r="BU163" i="5"/>
  <c r="BT163" i="5"/>
  <c r="BS163" i="5"/>
  <c r="BQ163" i="5"/>
  <c r="BP163" i="5"/>
  <c r="BO163" i="5"/>
  <c r="BN163" i="5"/>
  <c r="BM163" i="5"/>
  <c r="BL163" i="5"/>
  <c r="BK163" i="5"/>
  <c r="BI163" i="5"/>
  <c r="BH163" i="5"/>
  <c r="BG163" i="5"/>
  <c r="BF163" i="5"/>
  <c r="BE163" i="5"/>
  <c r="BD163" i="5"/>
  <c r="BC163" i="5"/>
  <c r="BA163" i="5"/>
  <c r="AZ163" i="5"/>
  <c r="AY163" i="5"/>
  <c r="AX163" i="5"/>
  <c r="AW163" i="5"/>
  <c r="AV163" i="5"/>
  <c r="AU163" i="5"/>
  <c r="AS163" i="5"/>
  <c r="AR163" i="5"/>
  <c r="AQ163" i="5"/>
  <c r="AP163" i="5"/>
  <c r="AO163" i="5"/>
  <c r="AN163" i="5"/>
  <c r="AM163" i="5"/>
  <c r="AK163" i="5"/>
  <c r="AJ163" i="5"/>
  <c r="AI163" i="5"/>
  <c r="AH163" i="5"/>
  <c r="AG163" i="5"/>
  <c r="AF163" i="5"/>
  <c r="AE163" i="5"/>
  <c r="AC163" i="5"/>
  <c r="AB163" i="5"/>
  <c r="AA163" i="5"/>
  <c r="Z163" i="5"/>
  <c r="Y163" i="5"/>
  <c r="X163" i="5"/>
  <c r="W163" i="5"/>
  <c r="U163" i="5"/>
  <c r="T163" i="5"/>
  <c r="S163" i="5"/>
  <c r="R163" i="5"/>
  <c r="Q163" i="5"/>
  <c r="P163" i="5"/>
  <c r="O163" i="5"/>
  <c r="M163" i="5"/>
  <c r="L163" i="5"/>
  <c r="K163" i="5"/>
  <c r="J163" i="5"/>
  <c r="I163" i="5"/>
  <c r="H163" i="5"/>
  <c r="F163" i="5"/>
  <c r="E163" i="5"/>
  <c r="D163" i="5"/>
  <c r="C163" i="5"/>
  <c r="B163" i="5"/>
  <c r="A163" i="5"/>
  <c r="DZ162" i="5"/>
  <c r="DY162" i="5"/>
  <c r="DX162" i="5"/>
  <c r="DW162" i="5"/>
  <c r="DV162" i="5"/>
  <c r="DU162" i="5"/>
  <c r="DS162" i="5"/>
  <c r="EB162" i="5" s="1"/>
  <c r="DR162" i="5"/>
  <c r="DQ162" i="5"/>
  <c r="DP162" i="5"/>
  <c r="EA162" i="5" s="1"/>
  <c r="DO162" i="5"/>
  <c r="DN162" i="5"/>
  <c r="DM162" i="5"/>
  <c r="DK162" i="5"/>
  <c r="DJ162" i="5"/>
  <c r="DI162" i="5"/>
  <c r="DH162" i="5"/>
  <c r="DG162" i="5"/>
  <c r="DF162" i="5"/>
  <c r="DD162" i="5"/>
  <c r="DC162" i="5"/>
  <c r="DB162" i="5"/>
  <c r="DA162" i="5"/>
  <c r="CZ162" i="5"/>
  <c r="CY162" i="5"/>
  <c r="CX162" i="5"/>
  <c r="CV162" i="5"/>
  <c r="CU162" i="5"/>
  <c r="CT162" i="5"/>
  <c r="CS162" i="5"/>
  <c r="CR162" i="5"/>
  <c r="CQ162" i="5"/>
  <c r="CP162" i="5"/>
  <c r="CN162" i="5"/>
  <c r="CM162" i="5"/>
  <c r="CL162" i="5"/>
  <c r="CK162" i="5"/>
  <c r="CJ162" i="5"/>
  <c r="CI162" i="5"/>
  <c r="CG162" i="5"/>
  <c r="CF162" i="5"/>
  <c r="CE162" i="5"/>
  <c r="CD162" i="5"/>
  <c r="CC162" i="5"/>
  <c r="CB162" i="5"/>
  <c r="CA162" i="5"/>
  <c r="BY162" i="5"/>
  <c r="BX162" i="5"/>
  <c r="BW162" i="5"/>
  <c r="BV162" i="5"/>
  <c r="BU162" i="5"/>
  <c r="BT162" i="5"/>
  <c r="BS162" i="5"/>
  <c r="BQ162" i="5"/>
  <c r="BP162" i="5"/>
  <c r="BO162" i="5"/>
  <c r="BN162" i="5"/>
  <c r="BM162" i="5"/>
  <c r="BL162" i="5"/>
  <c r="BK162" i="5"/>
  <c r="BI162" i="5"/>
  <c r="BH162" i="5"/>
  <c r="BG162" i="5"/>
  <c r="BF162" i="5"/>
  <c r="BE162" i="5"/>
  <c r="BD162" i="5"/>
  <c r="BC162" i="5"/>
  <c r="BA162" i="5"/>
  <c r="AZ162" i="5"/>
  <c r="AY162" i="5"/>
  <c r="AX162" i="5"/>
  <c r="AW162" i="5"/>
  <c r="AV162" i="5"/>
  <c r="AU162" i="5"/>
  <c r="AS162" i="5"/>
  <c r="AR162" i="5"/>
  <c r="AQ162" i="5"/>
  <c r="AP162" i="5"/>
  <c r="AO162" i="5"/>
  <c r="AN162" i="5"/>
  <c r="AM162" i="5"/>
  <c r="AK162" i="5"/>
  <c r="AJ162" i="5"/>
  <c r="AI162" i="5"/>
  <c r="AH162" i="5"/>
  <c r="AG162" i="5"/>
  <c r="AF162" i="5"/>
  <c r="AE162" i="5"/>
  <c r="AC162" i="5"/>
  <c r="AB162" i="5"/>
  <c r="AA162" i="5"/>
  <c r="Z162" i="5"/>
  <c r="Y162" i="5"/>
  <c r="X162" i="5"/>
  <c r="W162" i="5"/>
  <c r="U162" i="5"/>
  <c r="T162" i="5"/>
  <c r="S162" i="5"/>
  <c r="R162" i="5"/>
  <c r="Q162" i="5"/>
  <c r="P162" i="5"/>
  <c r="O162" i="5"/>
  <c r="M162" i="5"/>
  <c r="L162" i="5"/>
  <c r="K162" i="5"/>
  <c r="J162" i="5"/>
  <c r="I162" i="5"/>
  <c r="H162" i="5"/>
  <c r="F162" i="5"/>
  <c r="E162" i="5"/>
  <c r="D162" i="5"/>
  <c r="C162" i="5"/>
  <c r="B162" i="5"/>
  <c r="A162" i="5"/>
  <c r="DZ161" i="5"/>
  <c r="DY161" i="5"/>
  <c r="DX161" i="5"/>
  <c r="DW161" i="5"/>
  <c r="DV161" i="5"/>
  <c r="DU161" i="5"/>
  <c r="DS161" i="5"/>
  <c r="EB161" i="5" s="1"/>
  <c r="DR161" i="5"/>
  <c r="DQ161" i="5"/>
  <c r="DP161" i="5"/>
  <c r="EA161" i="5" s="1"/>
  <c r="DO161" i="5"/>
  <c r="DN161" i="5"/>
  <c r="DM161" i="5"/>
  <c r="DK161" i="5"/>
  <c r="DJ161" i="5"/>
  <c r="DI161" i="5"/>
  <c r="DH161" i="5"/>
  <c r="DG161" i="5"/>
  <c r="DF161" i="5"/>
  <c r="DD161" i="5"/>
  <c r="DC161" i="5"/>
  <c r="DB161" i="5"/>
  <c r="DA161" i="5"/>
  <c r="CZ161" i="5"/>
  <c r="CY161" i="5"/>
  <c r="CX161" i="5"/>
  <c r="CV161" i="5"/>
  <c r="CU161" i="5"/>
  <c r="CT161" i="5"/>
  <c r="CS161" i="5"/>
  <c r="CR161" i="5"/>
  <c r="CQ161" i="5"/>
  <c r="CP161" i="5"/>
  <c r="CN161" i="5"/>
  <c r="CM161" i="5"/>
  <c r="CL161" i="5"/>
  <c r="CK161" i="5"/>
  <c r="CJ161" i="5"/>
  <c r="CI161" i="5"/>
  <c r="CG161" i="5"/>
  <c r="CF161" i="5"/>
  <c r="CE161" i="5"/>
  <c r="CD161" i="5"/>
  <c r="CC161" i="5"/>
  <c r="CB161" i="5"/>
  <c r="CA161" i="5"/>
  <c r="BY161" i="5"/>
  <c r="BX161" i="5"/>
  <c r="BW161" i="5"/>
  <c r="BV161" i="5"/>
  <c r="BU161" i="5"/>
  <c r="BT161" i="5"/>
  <c r="BS161" i="5"/>
  <c r="BQ161" i="5"/>
  <c r="BP161" i="5"/>
  <c r="BO161" i="5"/>
  <c r="BN161" i="5"/>
  <c r="BM161" i="5"/>
  <c r="BL161" i="5"/>
  <c r="BK161" i="5"/>
  <c r="BI161" i="5"/>
  <c r="BH161" i="5"/>
  <c r="BG161" i="5"/>
  <c r="BF161" i="5"/>
  <c r="BE161" i="5"/>
  <c r="BD161" i="5"/>
  <c r="BC161" i="5"/>
  <c r="BA161" i="5"/>
  <c r="AZ161" i="5"/>
  <c r="AY161" i="5"/>
  <c r="AX161" i="5"/>
  <c r="AW161" i="5"/>
  <c r="AV161" i="5"/>
  <c r="AU161" i="5"/>
  <c r="AS161" i="5"/>
  <c r="AR161" i="5"/>
  <c r="AQ161" i="5"/>
  <c r="AP161" i="5"/>
  <c r="AO161" i="5"/>
  <c r="AN161" i="5"/>
  <c r="AM161" i="5"/>
  <c r="AK161" i="5"/>
  <c r="AJ161" i="5"/>
  <c r="AI161" i="5"/>
  <c r="AH161" i="5"/>
  <c r="AG161" i="5"/>
  <c r="AF161" i="5"/>
  <c r="AE161" i="5"/>
  <c r="AC161" i="5"/>
  <c r="AB161" i="5"/>
  <c r="AA161" i="5"/>
  <c r="Z161" i="5"/>
  <c r="Y161" i="5"/>
  <c r="X161" i="5"/>
  <c r="W161" i="5"/>
  <c r="U161" i="5"/>
  <c r="T161" i="5"/>
  <c r="S161" i="5"/>
  <c r="R161" i="5"/>
  <c r="Q161" i="5"/>
  <c r="P161" i="5"/>
  <c r="O161" i="5"/>
  <c r="M161" i="5"/>
  <c r="L161" i="5"/>
  <c r="K161" i="5"/>
  <c r="J161" i="5"/>
  <c r="I161" i="5"/>
  <c r="H161" i="5"/>
  <c r="F161" i="5"/>
  <c r="E161" i="5"/>
  <c r="D161" i="5"/>
  <c r="C161" i="5"/>
  <c r="B161" i="5"/>
  <c r="A161" i="5"/>
  <c r="DZ160" i="5"/>
  <c r="DY160" i="5"/>
  <c r="DX160" i="5"/>
  <c r="DW160" i="5"/>
  <c r="DV160" i="5"/>
  <c r="DU160" i="5"/>
  <c r="DS160" i="5"/>
  <c r="EB160" i="5" s="1"/>
  <c r="DR160" i="5"/>
  <c r="DQ160" i="5"/>
  <c r="DP160" i="5"/>
  <c r="EA160" i="5" s="1"/>
  <c r="DO160" i="5"/>
  <c r="DN160" i="5"/>
  <c r="DM160" i="5"/>
  <c r="DK160" i="5"/>
  <c r="DJ160" i="5"/>
  <c r="DI160" i="5"/>
  <c r="DH160" i="5"/>
  <c r="DG160" i="5"/>
  <c r="DF160" i="5"/>
  <c r="DD160" i="5"/>
  <c r="DC160" i="5"/>
  <c r="DB160" i="5"/>
  <c r="DA160" i="5"/>
  <c r="CZ160" i="5"/>
  <c r="CY160" i="5"/>
  <c r="CX160" i="5"/>
  <c r="CV160" i="5"/>
  <c r="CU160" i="5"/>
  <c r="CT160" i="5"/>
  <c r="CS160" i="5"/>
  <c r="CR160" i="5"/>
  <c r="CQ160" i="5"/>
  <c r="CP160" i="5"/>
  <c r="CN160" i="5"/>
  <c r="CM160" i="5"/>
  <c r="CL160" i="5"/>
  <c r="CK160" i="5"/>
  <c r="CJ160" i="5"/>
  <c r="CI160" i="5"/>
  <c r="CG160" i="5"/>
  <c r="CF160" i="5"/>
  <c r="CE160" i="5"/>
  <c r="CD160" i="5"/>
  <c r="CC160" i="5"/>
  <c r="CB160" i="5"/>
  <c r="CA160" i="5"/>
  <c r="BY160" i="5"/>
  <c r="BX160" i="5"/>
  <c r="BW160" i="5"/>
  <c r="BV160" i="5"/>
  <c r="BU160" i="5"/>
  <c r="BT160" i="5"/>
  <c r="BS160" i="5"/>
  <c r="BQ160" i="5"/>
  <c r="BP160" i="5"/>
  <c r="BO160" i="5"/>
  <c r="BN160" i="5"/>
  <c r="BM160" i="5"/>
  <c r="BL160" i="5"/>
  <c r="BK160" i="5"/>
  <c r="BI160" i="5"/>
  <c r="BH160" i="5"/>
  <c r="BG160" i="5"/>
  <c r="BF160" i="5"/>
  <c r="BE160" i="5"/>
  <c r="BD160" i="5"/>
  <c r="BC160" i="5"/>
  <c r="BA160" i="5"/>
  <c r="AZ160" i="5"/>
  <c r="AY160" i="5"/>
  <c r="AX160" i="5"/>
  <c r="AW160" i="5"/>
  <c r="AV160" i="5"/>
  <c r="AU160" i="5"/>
  <c r="AS160" i="5"/>
  <c r="AR160" i="5"/>
  <c r="AQ160" i="5"/>
  <c r="AP160" i="5"/>
  <c r="AO160" i="5"/>
  <c r="AN160" i="5"/>
  <c r="AM160" i="5"/>
  <c r="AK160" i="5"/>
  <c r="AJ160" i="5"/>
  <c r="AI160" i="5"/>
  <c r="AH160" i="5"/>
  <c r="AG160" i="5"/>
  <c r="AF160" i="5"/>
  <c r="AE160" i="5"/>
  <c r="AC160" i="5"/>
  <c r="AB160" i="5"/>
  <c r="AA160" i="5"/>
  <c r="Z160" i="5"/>
  <c r="Y160" i="5"/>
  <c r="X160" i="5"/>
  <c r="W160" i="5"/>
  <c r="U160" i="5"/>
  <c r="T160" i="5"/>
  <c r="S160" i="5"/>
  <c r="R160" i="5"/>
  <c r="Q160" i="5"/>
  <c r="P160" i="5"/>
  <c r="O160" i="5"/>
  <c r="M160" i="5"/>
  <c r="L160" i="5"/>
  <c r="K160" i="5"/>
  <c r="J160" i="5"/>
  <c r="I160" i="5"/>
  <c r="H160" i="5"/>
  <c r="F160" i="5"/>
  <c r="E160" i="5"/>
  <c r="D160" i="5"/>
  <c r="C160" i="5"/>
  <c r="B160" i="5"/>
  <c r="A160" i="5"/>
  <c r="DZ159" i="5"/>
  <c r="DY159" i="5"/>
  <c r="DX159" i="5"/>
  <c r="DW159" i="5"/>
  <c r="DV159" i="5"/>
  <c r="DU159" i="5"/>
  <c r="DS159" i="5"/>
  <c r="EB159" i="5" s="1"/>
  <c r="DR159" i="5"/>
  <c r="DQ159" i="5"/>
  <c r="DP159" i="5"/>
  <c r="EA159" i="5" s="1"/>
  <c r="DO159" i="5"/>
  <c r="DN159" i="5"/>
  <c r="DM159" i="5"/>
  <c r="DK159" i="5"/>
  <c r="DJ159" i="5"/>
  <c r="DI159" i="5"/>
  <c r="DH159" i="5"/>
  <c r="DG159" i="5"/>
  <c r="DF159" i="5"/>
  <c r="DD159" i="5"/>
  <c r="DC159" i="5"/>
  <c r="DB159" i="5"/>
  <c r="DA159" i="5"/>
  <c r="CZ159" i="5"/>
  <c r="CY159" i="5"/>
  <c r="CX159" i="5"/>
  <c r="CV159" i="5"/>
  <c r="CU159" i="5"/>
  <c r="CT159" i="5"/>
  <c r="CS159" i="5"/>
  <c r="CR159" i="5"/>
  <c r="CQ159" i="5"/>
  <c r="CP159" i="5"/>
  <c r="CN159" i="5"/>
  <c r="CM159" i="5"/>
  <c r="CL159" i="5"/>
  <c r="CK159" i="5"/>
  <c r="CJ159" i="5"/>
  <c r="CI159" i="5"/>
  <c r="CG159" i="5"/>
  <c r="CF159" i="5"/>
  <c r="CE159" i="5"/>
  <c r="CD159" i="5"/>
  <c r="CC159" i="5"/>
  <c r="CB159" i="5"/>
  <c r="CA159" i="5"/>
  <c r="BY159" i="5"/>
  <c r="BX159" i="5"/>
  <c r="BW159" i="5"/>
  <c r="BV159" i="5"/>
  <c r="BU159" i="5"/>
  <c r="BT159" i="5"/>
  <c r="BS159" i="5"/>
  <c r="BQ159" i="5"/>
  <c r="BP159" i="5"/>
  <c r="BO159" i="5"/>
  <c r="BN159" i="5"/>
  <c r="BM159" i="5"/>
  <c r="BL159" i="5"/>
  <c r="BK159" i="5"/>
  <c r="BI159" i="5"/>
  <c r="BH159" i="5"/>
  <c r="BG159" i="5"/>
  <c r="BF159" i="5"/>
  <c r="BE159" i="5"/>
  <c r="BD159" i="5"/>
  <c r="BC159" i="5"/>
  <c r="BA159" i="5"/>
  <c r="AZ159" i="5"/>
  <c r="AY159" i="5"/>
  <c r="AX159" i="5"/>
  <c r="AW159" i="5"/>
  <c r="AV159" i="5"/>
  <c r="AU159" i="5"/>
  <c r="AS159" i="5"/>
  <c r="AR159" i="5"/>
  <c r="AQ159" i="5"/>
  <c r="AP159" i="5"/>
  <c r="AO159" i="5"/>
  <c r="AN159" i="5"/>
  <c r="AM159" i="5"/>
  <c r="AK159" i="5"/>
  <c r="AJ159" i="5"/>
  <c r="AI159" i="5"/>
  <c r="AH159" i="5"/>
  <c r="AG159" i="5"/>
  <c r="AF159" i="5"/>
  <c r="AE159" i="5"/>
  <c r="AC159" i="5"/>
  <c r="AB159" i="5"/>
  <c r="AA159" i="5"/>
  <c r="Z159" i="5"/>
  <c r="Y159" i="5"/>
  <c r="X159" i="5"/>
  <c r="W159" i="5"/>
  <c r="U159" i="5"/>
  <c r="T159" i="5"/>
  <c r="S159" i="5"/>
  <c r="R159" i="5"/>
  <c r="Q159" i="5"/>
  <c r="P159" i="5"/>
  <c r="O159" i="5"/>
  <c r="M159" i="5"/>
  <c r="L159" i="5"/>
  <c r="K159" i="5"/>
  <c r="J159" i="5"/>
  <c r="I159" i="5"/>
  <c r="H159" i="5"/>
  <c r="F159" i="5"/>
  <c r="E159" i="5"/>
  <c r="D159" i="5"/>
  <c r="C159" i="5"/>
  <c r="B159" i="5"/>
  <c r="A159" i="5"/>
  <c r="DZ158" i="5"/>
  <c r="DY158" i="5"/>
  <c r="DX158" i="5"/>
  <c r="DW158" i="5"/>
  <c r="DV158" i="5"/>
  <c r="DU158" i="5"/>
  <c r="DS158" i="5"/>
  <c r="EB158" i="5" s="1"/>
  <c r="DR158" i="5"/>
  <c r="DQ158" i="5"/>
  <c r="DP158" i="5"/>
  <c r="EA158" i="5" s="1"/>
  <c r="DO158" i="5"/>
  <c r="DN158" i="5"/>
  <c r="DM158" i="5"/>
  <c r="DK158" i="5"/>
  <c r="DJ158" i="5"/>
  <c r="DI158" i="5"/>
  <c r="DH158" i="5"/>
  <c r="DG158" i="5"/>
  <c r="DF158" i="5"/>
  <c r="DD158" i="5"/>
  <c r="DC158" i="5"/>
  <c r="DB158" i="5"/>
  <c r="DA158" i="5"/>
  <c r="CZ158" i="5"/>
  <c r="CY158" i="5"/>
  <c r="CX158" i="5"/>
  <c r="CV158" i="5"/>
  <c r="CU158" i="5"/>
  <c r="CT158" i="5"/>
  <c r="CS158" i="5"/>
  <c r="CR158" i="5"/>
  <c r="CQ158" i="5"/>
  <c r="CP158" i="5"/>
  <c r="CN158" i="5"/>
  <c r="CM158" i="5"/>
  <c r="CL158" i="5"/>
  <c r="CK158" i="5"/>
  <c r="CJ158" i="5"/>
  <c r="CI158" i="5"/>
  <c r="CG158" i="5"/>
  <c r="CF158" i="5"/>
  <c r="CE158" i="5"/>
  <c r="CD158" i="5"/>
  <c r="CC158" i="5"/>
  <c r="CB158" i="5"/>
  <c r="CA158" i="5"/>
  <c r="BY158" i="5"/>
  <c r="BX158" i="5"/>
  <c r="BW158" i="5"/>
  <c r="BV158" i="5"/>
  <c r="BU158" i="5"/>
  <c r="BT158" i="5"/>
  <c r="BS158" i="5"/>
  <c r="BQ158" i="5"/>
  <c r="BP158" i="5"/>
  <c r="BO158" i="5"/>
  <c r="BN158" i="5"/>
  <c r="BM158" i="5"/>
  <c r="BL158" i="5"/>
  <c r="BK158" i="5"/>
  <c r="BI158" i="5"/>
  <c r="BH158" i="5"/>
  <c r="BG158" i="5"/>
  <c r="BF158" i="5"/>
  <c r="BE158" i="5"/>
  <c r="BD158" i="5"/>
  <c r="BC158" i="5"/>
  <c r="BA158" i="5"/>
  <c r="AZ158" i="5"/>
  <c r="AY158" i="5"/>
  <c r="AX158" i="5"/>
  <c r="AW158" i="5"/>
  <c r="AV158" i="5"/>
  <c r="AU158" i="5"/>
  <c r="AS158" i="5"/>
  <c r="AR158" i="5"/>
  <c r="AQ158" i="5"/>
  <c r="AP158" i="5"/>
  <c r="AO158" i="5"/>
  <c r="AN158" i="5"/>
  <c r="AM158" i="5"/>
  <c r="AK158" i="5"/>
  <c r="AJ158" i="5"/>
  <c r="AI158" i="5"/>
  <c r="AH158" i="5"/>
  <c r="AG158" i="5"/>
  <c r="AF158" i="5"/>
  <c r="AE158" i="5"/>
  <c r="AC158" i="5"/>
  <c r="AB158" i="5"/>
  <c r="AA158" i="5"/>
  <c r="Z158" i="5"/>
  <c r="Y158" i="5"/>
  <c r="X158" i="5"/>
  <c r="W158" i="5"/>
  <c r="U158" i="5"/>
  <c r="T158" i="5"/>
  <c r="S158" i="5"/>
  <c r="R158" i="5"/>
  <c r="Q158" i="5"/>
  <c r="P158" i="5"/>
  <c r="O158" i="5"/>
  <c r="M158" i="5"/>
  <c r="L158" i="5"/>
  <c r="K158" i="5"/>
  <c r="J158" i="5"/>
  <c r="I158" i="5"/>
  <c r="H158" i="5"/>
  <c r="F158" i="5"/>
  <c r="E158" i="5"/>
  <c r="D158" i="5"/>
  <c r="C158" i="5"/>
  <c r="B158" i="5"/>
  <c r="A158" i="5"/>
  <c r="DZ157" i="5"/>
  <c r="DY157" i="5"/>
  <c r="DX157" i="5"/>
  <c r="DW157" i="5"/>
  <c r="DV157" i="5"/>
  <c r="DU157" i="5"/>
  <c r="DS157" i="5"/>
  <c r="EB157" i="5" s="1"/>
  <c r="DR157" i="5"/>
  <c r="DQ157" i="5"/>
  <c r="DP157" i="5"/>
  <c r="EA157" i="5" s="1"/>
  <c r="DO157" i="5"/>
  <c r="DN157" i="5"/>
  <c r="DM157" i="5"/>
  <c r="DK157" i="5"/>
  <c r="DJ157" i="5"/>
  <c r="DI157" i="5"/>
  <c r="DH157" i="5"/>
  <c r="DG157" i="5"/>
  <c r="DF157" i="5"/>
  <c r="DD157" i="5"/>
  <c r="DC157" i="5"/>
  <c r="DB157" i="5"/>
  <c r="DA157" i="5"/>
  <c r="CZ157" i="5"/>
  <c r="CY157" i="5"/>
  <c r="CX157" i="5"/>
  <c r="CV157" i="5"/>
  <c r="CU157" i="5"/>
  <c r="CT157" i="5"/>
  <c r="CS157" i="5"/>
  <c r="CR157" i="5"/>
  <c r="CQ157" i="5"/>
  <c r="CP157" i="5"/>
  <c r="CN157" i="5"/>
  <c r="CM157" i="5"/>
  <c r="CL157" i="5"/>
  <c r="CK157" i="5"/>
  <c r="CJ157" i="5"/>
  <c r="CI157" i="5"/>
  <c r="CG157" i="5"/>
  <c r="CF157" i="5"/>
  <c r="CE157" i="5"/>
  <c r="CD157" i="5"/>
  <c r="CC157" i="5"/>
  <c r="CB157" i="5"/>
  <c r="CA157" i="5"/>
  <c r="BY157" i="5"/>
  <c r="BX157" i="5"/>
  <c r="BW157" i="5"/>
  <c r="BV157" i="5"/>
  <c r="BU157" i="5"/>
  <c r="BT157" i="5"/>
  <c r="BS157" i="5"/>
  <c r="BQ157" i="5"/>
  <c r="BP157" i="5"/>
  <c r="BO157" i="5"/>
  <c r="BN157" i="5"/>
  <c r="BM157" i="5"/>
  <c r="BL157" i="5"/>
  <c r="BK157" i="5"/>
  <c r="BI157" i="5"/>
  <c r="BH157" i="5"/>
  <c r="BG157" i="5"/>
  <c r="BF157" i="5"/>
  <c r="BE157" i="5"/>
  <c r="BD157" i="5"/>
  <c r="BC157" i="5"/>
  <c r="BA157" i="5"/>
  <c r="AZ157" i="5"/>
  <c r="AY157" i="5"/>
  <c r="AX157" i="5"/>
  <c r="AW157" i="5"/>
  <c r="AV157" i="5"/>
  <c r="AU157" i="5"/>
  <c r="AS157" i="5"/>
  <c r="AR157" i="5"/>
  <c r="AQ157" i="5"/>
  <c r="AP157" i="5"/>
  <c r="AO157" i="5"/>
  <c r="AN157" i="5"/>
  <c r="AM157" i="5"/>
  <c r="AK157" i="5"/>
  <c r="AJ157" i="5"/>
  <c r="AI157" i="5"/>
  <c r="AH157" i="5"/>
  <c r="AG157" i="5"/>
  <c r="AF157" i="5"/>
  <c r="AE157" i="5"/>
  <c r="AC157" i="5"/>
  <c r="AB157" i="5"/>
  <c r="AA157" i="5"/>
  <c r="Z157" i="5"/>
  <c r="Y157" i="5"/>
  <c r="X157" i="5"/>
  <c r="W157" i="5"/>
  <c r="U157" i="5"/>
  <c r="T157" i="5"/>
  <c r="S157" i="5"/>
  <c r="R157" i="5"/>
  <c r="Q157" i="5"/>
  <c r="P157" i="5"/>
  <c r="O157" i="5"/>
  <c r="M157" i="5"/>
  <c r="L157" i="5"/>
  <c r="K157" i="5"/>
  <c r="J157" i="5"/>
  <c r="I157" i="5"/>
  <c r="H157" i="5"/>
  <c r="F157" i="5"/>
  <c r="E157" i="5"/>
  <c r="D157" i="5"/>
  <c r="C157" i="5"/>
  <c r="B157" i="5"/>
  <c r="A157" i="5"/>
  <c r="DZ156" i="5"/>
  <c r="DY156" i="5"/>
  <c r="DX156" i="5"/>
  <c r="DW156" i="5"/>
  <c r="DV156" i="5"/>
  <c r="DU156" i="5"/>
  <c r="DS156" i="5"/>
  <c r="EB156" i="5" s="1"/>
  <c r="DR156" i="5"/>
  <c r="DQ156" i="5"/>
  <c r="DP156" i="5"/>
  <c r="EA156" i="5" s="1"/>
  <c r="DO156" i="5"/>
  <c r="DN156" i="5"/>
  <c r="DM156" i="5"/>
  <c r="DK156" i="5"/>
  <c r="DJ156" i="5"/>
  <c r="DI156" i="5"/>
  <c r="DH156" i="5"/>
  <c r="DG156" i="5"/>
  <c r="DF156" i="5"/>
  <c r="DD156" i="5"/>
  <c r="DC156" i="5"/>
  <c r="DB156" i="5"/>
  <c r="DA156" i="5"/>
  <c r="CZ156" i="5"/>
  <c r="CY156" i="5"/>
  <c r="CX156" i="5"/>
  <c r="CV156" i="5"/>
  <c r="CU156" i="5"/>
  <c r="CT156" i="5"/>
  <c r="CS156" i="5"/>
  <c r="CR156" i="5"/>
  <c r="CQ156" i="5"/>
  <c r="CP156" i="5"/>
  <c r="CN156" i="5"/>
  <c r="CM156" i="5"/>
  <c r="CL156" i="5"/>
  <c r="CK156" i="5"/>
  <c r="CJ156" i="5"/>
  <c r="CI156" i="5"/>
  <c r="CG156" i="5"/>
  <c r="CF156" i="5"/>
  <c r="CE156" i="5"/>
  <c r="CD156" i="5"/>
  <c r="CC156" i="5"/>
  <c r="CB156" i="5"/>
  <c r="CA156" i="5"/>
  <c r="BY156" i="5"/>
  <c r="BX156" i="5"/>
  <c r="BW156" i="5"/>
  <c r="BV156" i="5"/>
  <c r="BU156" i="5"/>
  <c r="BT156" i="5"/>
  <c r="BS156" i="5"/>
  <c r="BQ156" i="5"/>
  <c r="BP156" i="5"/>
  <c r="BO156" i="5"/>
  <c r="BN156" i="5"/>
  <c r="BM156" i="5"/>
  <c r="BL156" i="5"/>
  <c r="BK156" i="5"/>
  <c r="BI156" i="5"/>
  <c r="BH156" i="5"/>
  <c r="BG156" i="5"/>
  <c r="BF156" i="5"/>
  <c r="BE156" i="5"/>
  <c r="BD156" i="5"/>
  <c r="BC156" i="5"/>
  <c r="BA156" i="5"/>
  <c r="AZ156" i="5"/>
  <c r="AY156" i="5"/>
  <c r="AX156" i="5"/>
  <c r="AW156" i="5"/>
  <c r="AV156" i="5"/>
  <c r="AU156" i="5"/>
  <c r="AS156" i="5"/>
  <c r="AR156" i="5"/>
  <c r="AQ156" i="5"/>
  <c r="AP156" i="5"/>
  <c r="AO156" i="5"/>
  <c r="AN156" i="5"/>
  <c r="AM156" i="5"/>
  <c r="AK156" i="5"/>
  <c r="AJ156" i="5"/>
  <c r="AI156" i="5"/>
  <c r="AH156" i="5"/>
  <c r="AG156" i="5"/>
  <c r="AF156" i="5"/>
  <c r="AE156" i="5"/>
  <c r="AC156" i="5"/>
  <c r="AB156" i="5"/>
  <c r="AA156" i="5"/>
  <c r="Z156" i="5"/>
  <c r="Y156" i="5"/>
  <c r="X156" i="5"/>
  <c r="W156" i="5"/>
  <c r="U156" i="5"/>
  <c r="T156" i="5"/>
  <c r="S156" i="5"/>
  <c r="R156" i="5"/>
  <c r="Q156" i="5"/>
  <c r="P156" i="5"/>
  <c r="O156" i="5"/>
  <c r="M156" i="5"/>
  <c r="L156" i="5"/>
  <c r="K156" i="5"/>
  <c r="J156" i="5"/>
  <c r="I156" i="5"/>
  <c r="H156" i="5"/>
  <c r="F156" i="5"/>
  <c r="E156" i="5"/>
  <c r="D156" i="5"/>
  <c r="C156" i="5"/>
  <c r="B156" i="5"/>
  <c r="A156" i="5"/>
  <c r="DZ155" i="5"/>
  <c r="DY155" i="5"/>
  <c r="DX155" i="5"/>
  <c r="DW155" i="5"/>
  <c r="DV155" i="5"/>
  <c r="DU155" i="5"/>
  <c r="DS155" i="5"/>
  <c r="EB155" i="5" s="1"/>
  <c r="DR155" i="5"/>
  <c r="DQ155" i="5"/>
  <c r="DP155" i="5"/>
  <c r="EA155" i="5" s="1"/>
  <c r="DO155" i="5"/>
  <c r="DN155" i="5"/>
  <c r="DM155" i="5"/>
  <c r="DK155" i="5"/>
  <c r="DJ155" i="5"/>
  <c r="DI155" i="5"/>
  <c r="DH155" i="5"/>
  <c r="DG155" i="5"/>
  <c r="DF155" i="5"/>
  <c r="DD155" i="5"/>
  <c r="DC155" i="5"/>
  <c r="DB155" i="5"/>
  <c r="DA155" i="5"/>
  <c r="CZ155" i="5"/>
  <c r="CY155" i="5"/>
  <c r="CX155" i="5"/>
  <c r="CV155" i="5"/>
  <c r="CU155" i="5"/>
  <c r="CT155" i="5"/>
  <c r="CS155" i="5"/>
  <c r="CR155" i="5"/>
  <c r="CQ155" i="5"/>
  <c r="CP155" i="5"/>
  <c r="CN155" i="5"/>
  <c r="CM155" i="5"/>
  <c r="CL155" i="5"/>
  <c r="CK155" i="5"/>
  <c r="CJ155" i="5"/>
  <c r="CI155" i="5"/>
  <c r="CG155" i="5"/>
  <c r="CF155" i="5"/>
  <c r="CE155" i="5"/>
  <c r="CD155" i="5"/>
  <c r="CC155" i="5"/>
  <c r="CB155" i="5"/>
  <c r="CA155" i="5"/>
  <c r="BY155" i="5"/>
  <c r="BX155" i="5"/>
  <c r="BW155" i="5"/>
  <c r="BV155" i="5"/>
  <c r="BU155" i="5"/>
  <c r="BT155" i="5"/>
  <c r="BS155" i="5"/>
  <c r="BQ155" i="5"/>
  <c r="BP155" i="5"/>
  <c r="BO155" i="5"/>
  <c r="BN155" i="5"/>
  <c r="BM155" i="5"/>
  <c r="BL155" i="5"/>
  <c r="BK155" i="5"/>
  <c r="BI155" i="5"/>
  <c r="BH155" i="5"/>
  <c r="BG155" i="5"/>
  <c r="BF155" i="5"/>
  <c r="BE155" i="5"/>
  <c r="BD155" i="5"/>
  <c r="BC155" i="5"/>
  <c r="BA155" i="5"/>
  <c r="AZ155" i="5"/>
  <c r="AY155" i="5"/>
  <c r="AX155" i="5"/>
  <c r="AW155" i="5"/>
  <c r="AV155" i="5"/>
  <c r="AU155" i="5"/>
  <c r="AS155" i="5"/>
  <c r="AR155" i="5"/>
  <c r="AQ155" i="5"/>
  <c r="AP155" i="5"/>
  <c r="AO155" i="5"/>
  <c r="AN155" i="5"/>
  <c r="AM155" i="5"/>
  <c r="AK155" i="5"/>
  <c r="AJ155" i="5"/>
  <c r="AI155" i="5"/>
  <c r="AH155" i="5"/>
  <c r="AG155" i="5"/>
  <c r="AF155" i="5"/>
  <c r="AE155" i="5"/>
  <c r="AC155" i="5"/>
  <c r="AB155" i="5"/>
  <c r="AA155" i="5"/>
  <c r="Z155" i="5"/>
  <c r="Y155" i="5"/>
  <c r="X155" i="5"/>
  <c r="W155" i="5"/>
  <c r="U155" i="5"/>
  <c r="T155" i="5"/>
  <c r="S155" i="5"/>
  <c r="R155" i="5"/>
  <c r="Q155" i="5"/>
  <c r="P155" i="5"/>
  <c r="O155" i="5"/>
  <c r="M155" i="5"/>
  <c r="L155" i="5"/>
  <c r="K155" i="5"/>
  <c r="J155" i="5"/>
  <c r="I155" i="5"/>
  <c r="H155" i="5"/>
  <c r="F155" i="5"/>
  <c r="E155" i="5"/>
  <c r="D155" i="5"/>
  <c r="C155" i="5"/>
  <c r="B155" i="5"/>
  <c r="A155" i="5"/>
  <c r="DZ154" i="5"/>
  <c r="DY154" i="5"/>
  <c r="DX154" i="5"/>
  <c r="DW154" i="5"/>
  <c r="DV154" i="5"/>
  <c r="DU154" i="5"/>
  <c r="DS154" i="5"/>
  <c r="EB154" i="5" s="1"/>
  <c r="DR154" i="5"/>
  <c r="DQ154" i="5"/>
  <c r="DP154" i="5"/>
  <c r="EA154" i="5" s="1"/>
  <c r="DO154" i="5"/>
  <c r="DN154" i="5"/>
  <c r="DM154" i="5"/>
  <c r="DK154" i="5"/>
  <c r="DJ154" i="5"/>
  <c r="DI154" i="5"/>
  <c r="DH154" i="5"/>
  <c r="DG154" i="5"/>
  <c r="DF154" i="5"/>
  <c r="DD154" i="5"/>
  <c r="DC154" i="5"/>
  <c r="DB154" i="5"/>
  <c r="DA154" i="5"/>
  <c r="CZ154" i="5"/>
  <c r="CY154" i="5"/>
  <c r="CX154" i="5"/>
  <c r="CV154" i="5"/>
  <c r="CU154" i="5"/>
  <c r="CT154" i="5"/>
  <c r="CS154" i="5"/>
  <c r="CR154" i="5"/>
  <c r="CQ154" i="5"/>
  <c r="CP154" i="5"/>
  <c r="CN154" i="5"/>
  <c r="CM154" i="5"/>
  <c r="CL154" i="5"/>
  <c r="CK154" i="5"/>
  <c r="CJ154" i="5"/>
  <c r="CI154" i="5"/>
  <c r="CG154" i="5"/>
  <c r="CF154" i="5"/>
  <c r="CE154" i="5"/>
  <c r="CD154" i="5"/>
  <c r="CC154" i="5"/>
  <c r="CB154" i="5"/>
  <c r="CA154" i="5"/>
  <c r="BY154" i="5"/>
  <c r="BX154" i="5"/>
  <c r="BW154" i="5"/>
  <c r="BV154" i="5"/>
  <c r="BU154" i="5"/>
  <c r="BT154" i="5"/>
  <c r="BS154" i="5"/>
  <c r="BQ154" i="5"/>
  <c r="BP154" i="5"/>
  <c r="BO154" i="5"/>
  <c r="BN154" i="5"/>
  <c r="BM154" i="5"/>
  <c r="BL154" i="5"/>
  <c r="BK154" i="5"/>
  <c r="BI154" i="5"/>
  <c r="BH154" i="5"/>
  <c r="BG154" i="5"/>
  <c r="BF154" i="5"/>
  <c r="BE154" i="5"/>
  <c r="BD154" i="5"/>
  <c r="BC154" i="5"/>
  <c r="BA154" i="5"/>
  <c r="AZ154" i="5"/>
  <c r="AY154" i="5"/>
  <c r="AX154" i="5"/>
  <c r="AW154" i="5"/>
  <c r="AV154" i="5"/>
  <c r="AU154" i="5"/>
  <c r="AS154" i="5"/>
  <c r="AR154" i="5"/>
  <c r="AQ154" i="5"/>
  <c r="AP154" i="5"/>
  <c r="AO154" i="5"/>
  <c r="AN154" i="5"/>
  <c r="AM154" i="5"/>
  <c r="AK154" i="5"/>
  <c r="AJ154" i="5"/>
  <c r="AI154" i="5"/>
  <c r="AH154" i="5"/>
  <c r="AG154" i="5"/>
  <c r="AF154" i="5"/>
  <c r="AE154" i="5"/>
  <c r="AC154" i="5"/>
  <c r="AB154" i="5"/>
  <c r="AA154" i="5"/>
  <c r="Z154" i="5"/>
  <c r="Y154" i="5"/>
  <c r="X154" i="5"/>
  <c r="W154" i="5"/>
  <c r="U154" i="5"/>
  <c r="T154" i="5"/>
  <c r="S154" i="5"/>
  <c r="R154" i="5"/>
  <c r="Q154" i="5"/>
  <c r="P154" i="5"/>
  <c r="O154" i="5"/>
  <c r="M154" i="5"/>
  <c r="L154" i="5"/>
  <c r="K154" i="5"/>
  <c r="J154" i="5"/>
  <c r="I154" i="5"/>
  <c r="H154" i="5"/>
  <c r="F154" i="5"/>
  <c r="E154" i="5"/>
  <c r="D154" i="5"/>
  <c r="C154" i="5"/>
  <c r="B154" i="5"/>
  <c r="A154" i="5"/>
  <c r="DZ153" i="5"/>
  <c r="DY153" i="5"/>
  <c r="DX153" i="5"/>
  <c r="DW153" i="5"/>
  <c r="DV153" i="5"/>
  <c r="DU153" i="5"/>
  <c r="DS153" i="5"/>
  <c r="EB153" i="5" s="1"/>
  <c r="DR153" i="5"/>
  <c r="DQ153" i="5"/>
  <c r="DP153" i="5"/>
  <c r="EA153" i="5" s="1"/>
  <c r="DO153" i="5"/>
  <c r="DN153" i="5"/>
  <c r="DM153" i="5"/>
  <c r="DK153" i="5"/>
  <c r="DJ153" i="5"/>
  <c r="DI153" i="5"/>
  <c r="DH153" i="5"/>
  <c r="DG153" i="5"/>
  <c r="DF153" i="5"/>
  <c r="DD153" i="5"/>
  <c r="DC153" i="5"/>
  <c r="DB153" i="5"/>
  <c r="DA153" i="5"/>
  <c r="CZ153" i="5"/>
  <c r="CY153" i="5"/>
  <c r="CX153" i="5"/>
  <c r="CV153" i="5"/>
  <c r="CU153" i="5"/>
  <c r="CT153" i="5"/>
  <c r="CS153" i="5"/>
  <c r="CR153" i="5"/>
  <c r="CQ153" i="5"/>
  <c r="CP153" i="5"/>
  <c r="CN153" i="5"/>
  <c r="CM153" i="5"/>
  <c r="CL153" i="5"/>
  <c r="CK153" i="5"/>
  <c r="CJ153" i="5"/>
  <c r="CI153" i="5"/>
  <c r="CG153" i="5"/>
  <c r="CF153" i="5"/>
  <c r="CE153" i="5"/>
  <c r="CD153" i="5"/>
  <c r="CC153" i="5"/>
  <c r="CB153" i="5"/>
  <c r="CA153" i="5"/>
  <c r="BY153" i="5"/>
  <c r="BX153" i="5"/>
  <c r="BW153" i="5"/>
  <c r="BV153" i="5"/>
  <c r="BU153" i="5"/>
  <c r="BT153" i="5"/>
  <c r="BS153" i="5"/>
  <c r="BQ153" i="5"/>
  <c r="BP153" i="5"/>
  <c r="BO153" i="5"/>
  <c r="BN153" i="5"/>
  <c r="BM153" i="5"/>
  <c r="BL153" i="5"/>
  <c r="BK153" i="5"/>
  <c r="BI153" i="5"/>
  <c r="BH153" i="5"/>
  <c r="BG153" i="5"/>
  <c r="BF153" i="5"/>
  <c r="BE153" i="5"/>
  <c r="BD153" i="5"/>
  <c r="BC153" i="5"/>
  <c r="BA153" i="5"/>
  <c r="AZ153" i="5"/>
  <c r="AY153" i="5"/>
  <c r="AX153" i="5"/>
  <c r="AW153" i="5"/>
  <c r="AV153" i="5"/>
  <c r="AU153" i="5"/>
  <c r="AS153" i="5"/>
  <c r="AR153" i="5"/>
  <c r="AQ153" i="5"/>
  <c r="AP153" i="5"/>
  <c r="AO153" i="5"/>
  <c r="AN153" i="5"/>
  <c r="AM153" i="5"/>
  <c r="AK153" i="5"/>
  <c r="AJ153" i="5"/>
  <c r="AI153" i="5"/>
  <c r="AH153" i="5"/>
  <c r="AG153" i="5"/>
  <c r="AF153" i="5"/>
  <c r="AE153" i="5"/>
  <c r="AC153" i="5"/>
  <c r="AB153" i="5"/>
  <c r="AA153" i="5"/>
  <c r="Z153" i="5"/>
  <c r="Y153" i="5"/>
  <c r="X153" i="5"/>
  <c r="W153" i="5"/>
  <c r="U153" i="5"/>
  <c r="T153" i="5"/>
  <c r="S153" i="5"/>
  <c r="R153" i="5"/>
  <c r="Q153" i="5"/>
  <c r="P153" i="5"/>
  <c r="O153" i="5"/>
  <c r="M153" i="5"/>
  <c r="L153" i="5"/>
  <c r="K153" i="5"/>
  <c r="J153" i="5"/>
  <c r="I153" i="5"/>
  <c r="H153" i="5"/>
  <c r="F153" i="5"/>
  <c r="E153" i="5"/>
  <c r="D153" i="5"/>
  <c r="C153" i="5"/>
  <c r="B153" i="5"/>
  <c r="A153" i="5"/>
  <c r="DZ152" i="5"/>
  <c r="DY152" i="5"/>
  <c r="DX152" i="5"/>
  <c r="DW152" i="5"/>
  <c r="DV152" i="5"/>
  <c r="DU152" i="5"/>
  <c r="DS152" i="5"/>
  <c r="EB152" i="5" s="1"/>
  <c r="DR152" i="5"/>
  <c r="DQ152" i="5"/>
  <c r="DP152" i="5"/>
  <c r="EA152" i="5" s="1"/>
  <c r="DO152" i="5"/>
  <c r="DN152" i="5"/>
  <c r="DM152" i="5"/>
  <c r="DK152" i="5"/>
  <c r="DJ152" i="5"/>
  <c r="DI152" i="5"/>
  <c r="DH152" i="5"/>
  <c r="DG152" i="5"/>
  <c r="DF152" i="5"/>
  <c r="DD152" i="5"/>
  <c r="DC152" i="5"/>
  <c r="DB152" i="5"/>
  <c r="DA152" i="5"/>
  <c r="CZ152" i="5"/>
  <c r="CY152" i="5"/>
  <c r="CX152" i="5"/>
  <c r="CV152" i="5"/>
  <c r="CU152" i="5"/>
  <c r="CT152" i="5"/>
  <c r="CS152" i="5"/>
  <c r="CR152" i="5"/>
  <c r="CQ152" i="5"/>
  <c r="CP152" i="5"/>
  <c r="CN152" i="5"/>
  <c r="CM152" i="5"/>
  <c r="CL152" i="5"/>
  <c r="CK152" i="5"/>
  <c r="CJ152" i="5"/>
  <c r="CI152" i="5"/>
  <c r="CG152" i="5"/>
  <c r="CF152" i="5"/>
  <c r="CE152" i="5"/>
  <c r="CD152" i="5"/>
  <c r="CC152" i="5"/>
  <c r="CB152" i="5"/>
  <c r="CA152" i="5"/>
  <c r="BY152" i="5"/>
  <c r="BX152" i="5"/>
  <c r="BW152" i="5"/>
  <c r="BV152" i="5"/>
  <c r="BU152" i="5"/>
  <c r="BT152" i="5"/>
  <c r="BS152" i="5"/>
  <c r="BQ152" i="5"/>
  <c r="BP152" i="5"/>
  <c r="BO152" i="5"/>
  <c r="BN152" i="5"/>
  <c r="BM152" i="5"/>
  <c r="BL152" i="5"/>
  <c r="BK152" i="5"/>
  <c r="BI152" i="5"/>
  <c r="BH152" i="5"/>
  <c r="BG152" i="5"/>
  <c r="BF152" i="5"/>
  <c r="BE152" i="5"/>
  <c r="BD152" i="5"/>
  <c r="BC152" i="5"/>
  <c r="BA152" i="5"/>
  <c r="AZ152" i="5"/>
  <c r="AY152" i="5"/>
  <c r="AX152" i="5"/>
  <c r="AW152" i="5"/>
  <c r="AV152" i="5"/>
  <c r="AU152" i="5"/>
  <c r="AS152" i="5"/>
  <c r="AR152" i="5"/>
  <c r="AQ152" i="5"/>
  <c r="AP152" i="5"/>
  <c r="AO152" i="5"/>
  <c r="AN152" i="5"/>
  <c r="AM152" i="5"/>
  <c r="AK152" i="5"/>
  <c r="AJ152" i="5"/>
  <c r="AI152" i="5"/>
  <c r="AH152" i="5"/>
  <c r="AG152" i="5"/>
  <c r="AF152" i="5"/>
  <c r="AE152" i="5"/>
  <c r="AC152" i="5"/>
  <c r="AB152" i="5"/>
  <c r="AA152" i="5"/>
  <c r="Z152" i="5"/>
  <c r="Y152" i="5"/>
  <c r="X152" i="5"/>
  <c r="W152" i="5"/>
  <c r="U152" i="5"/>
  <c r="T152" i="5"/>
  <c r="S152" i="5"/>
  <c r="R152" i="5"/>
  <c r="Q152" i="5"/>
  <c r="P152" i="5"/>
  <c r="O152" i="5"/>
  <c r="M152" i="5"/>
  <c r="L152" i="5"/>
  <c r="K152" i="5"/>
  <c r="J152" i="5"/>
  <c r="I152" i="5"/>
  <c r="H152" i="5"/>
  <c r="F152" i="5"/>
  <c r="E152" i="5"/>
  <c r="D152" i="5"/>
  <c r="C152" i="5"/>
  <c r="B152" i="5"/>
  <c r="A152" i="5"/>
  <c r="DZ151" i="5"/>
  <c r="DY151" i="5"/>
  <c r="DX151" i="5"/>
  <c r="DW151" i="5"/>
  <c r="DV151" i="5"/>
  <c r="DU151" i="5"/>
  <c r="DS151" i="5"/>
  <c r="EB151" i="5" s="1"/>
  <c r="DR151" i="5"/>
  <c r="DQ151" i="5"/>
  <c r="DP151" i="5"/>
  <c r="EA151" i="5" s="1"/>
  <c r="DO151" i="5"/>
  <c r="DN151" i="5"/>
  <c r="DM151" i="5"/>
  <c r="DK151" i="5"/>
  <c r="DJ151" i="5"/>
  <c r="DI151" i="5"/>
  <c r="DH151" i="5"/>
  <c r="DG151" i="5"/>
  <c r="DF151" i="5"/>
  <c r="DD151" i="5"/>
  <c r="DC151" i="5"/>
  <c r="DB151" i="5"/>
  <c r="DA151" i="5"/>
  <c r="CZ151" i="5"/>
  <c r="CY151" i="5"/>
  <c r="CX151" i="5"/>
  <c r="CV151" i="5"/>
  <c r="CU151" i="5"/>
  <c r="CT151" i="5"/>
  <c r="CS151" i="5"/>
  <c r="CR151" i="5"/>
  <c r="CQ151" i="5"/>
  <c r="CP151" i="5"/>
  <c r="CN151" i="5"/>
  <c r="CM151" i="5"/>
  <c r="CL151" i="5"/>
  <c r="CK151" i="5"/>
  <c r="CJ151" i="5"/>
  <c r="CI151" i="5"/>
  <c r="CG151" i="5"/>
  <c r="CF151" i="5"/>
  <c r="CE151" i="5"/>
  <c r="CD151" i="5"/>
  <c r="CC151" i="5"/>
  <c r="CB151" i="5"/>
  <c r="CA151" i="5"/>
  <c r="BY151" i="5"/>
  <c r="BX151" i="5"/>
  <c r="BW151" i="5"/>
  <c r="BV151" i="5"/>
  <c r="BU151" i="5"/>
  <c r="BT151" i="5"/>
  <c r="BS151" i="5"/>
  <c r="BQ151" i="5"/>
  <c r="BP151" i="5"/>
  <c r="BO151" i="5"/>
  <c r="BN151" i="5"/>
  <c r="BM151" i="5"/>
  <c r="BL151" i="5"/>
  <c r="BK151" i="5"/>
  <c r="BI151" i="5"/>
  <c r="BH151" i="5"/>
  <c r="BG151" i="5"/>
  <c r="BF151" i="5"/>
  <c r="BE151" i="5"/>
  <c r="BD151" i="5"/>
  <c r="BC151" i="5"/>
  <c r="BA151" i="5"/>
  <c r="AZ151" i="5"/>
  <c r="AY151" i="5"/>
  <c r="AX151" i="5"/>
  <c r="AW151" i="5"/>
  <c r="AV151" i="5"/>
  <c r="AU151" i="5"/>
  <c r="AS151" i="5"/>
  <c r="AR151" i="5"/>
  <c r="AQ151" i="5"/>
  <c r="AP151" i="5"/>
  <c r="AO151" i="5"/>
  <c r="AN151" i="5"/>
  <c r="AM151" i="5"/>
  <c r="AK151" i="5"/>
  <c r="AJ151" i="5"/>
  <c r="AI151" i="5"/>
  <c r="AH151" i="5"/>
  <c r="AG151" i="5"/>
  <c r="AF151" i="5"/>
  <c r="AE151" i="5"/>
  <c r="AC151" i="5"/>
  <c r="AB151" i="5"/>
  <c r="AA151" i="5"/>
  <c r="Z151" i="5"/>
  <c r="Y151" i="5"/>
  <c r="X151" i="5"/>
  <c r="W151" i="5"/>
  <c r="U151" i="5"/>
  <c r="T151" i="5"/>
  <c r="S151" i="5"/>
  <c r="R151" i="5"/>
  <c r="Q151" i="5"/>
  <c r="P151" i="5"/>
  <c r="O151" i="5"/>
  <c r="M151" i="5"/>
  <c r="L151" i="5"/>
  <c r="K151" i="5"/>
  <c r="J151" i="5"/>
  <c r="I151" i="5"/>
  <c r="H151" i="5"/>
  <c r="F151" i="5"/>
  <c r="E151" i="5"/>
  <c r="D151" i="5"/>
  <c r="C151" i="5"/>
  <c r="B151" i="5"/>
  <c r="A151" i="5"/>
  <c r="DZ150" i="5"/>
  <c r="DY150" i="5"/>
  <c r="DX150" i="5"/>
  <c r="DW150" i="5"/>
  <c r="DV150" i="5"/>
  <c r="DU150" i="5"/>
  <c r="DS150" i="5"/>
  <c r="EB150" i="5" s="1"/>
  <c r="DR150" i="5"/>
  <c r="DQ150" i="5"/>
  <c r="DP150" i="5"/>
  <c r="EA150" i="5" s="1"/>
  <c r="DO150" i="5"/>
  <c r="DN150" i="5"/>
  <c r="DM150" i="5"/>
  <c r="DK150" i="5"/>
  <c r="DJ150" i="5"/>
  <c r="DI150" i="5"/>
  <c r="DH150" i="5"/>
  <c r="DG150" i="5"/>
  <c r="DF150" i="5"/>
  <c r="DD150" i="5"/>
  <c r="DC150" i="5"/>
  <c r="DB150" i="5"/>
  <c r="DA150" i="5"/>
  <c r="CZ150" i="5"/>
  <c r="CY150" i="5"/>
  <c r="CX150" i="5"/>
  <c r="CV150" i="5"/>
  <c r="CU150" i="5"/>
  <c r="CT150" i="5"/>
  <c r="CS150" i="5"/>
  <c r="CR150" i="5"/>
  <c r="CQ150" i="5"/>
  <c r="CP150" i="5"/>
  <c r="CN150" i="5"/>
  <c r="CM150" i="5"/>
  <c r="CL150" i="5"/>
  <c r="CK150" i="5"/>
  <c r="CJ150" i="5"/>
  <c r="CI150" i="5"/>
  <c r="CG150" i="5"/>
  <c r="CF150" i="5"/>
  <c r="CE150" i="5"/>
  <c r="CD150" i="5"/>
  <c r="CC150" i="5"/>
  <c r="CB150" i="5"/>
  <c r="CA150" i="5"/>
  <c r="BY150" i="5"/>
  <c r="BX150" i="5"/>
  <c r="BW150" i="5"/>
  <c r="BV150" i="5"/>
  <c r="BU150" i="5"/>
  <c r="BT150" i="5"/>
  <c r="BS150" i="5"/>
  <c r="BQ150" i="5"/>
  <c r="BP150" i="5"/>
  <c r="BO150" i="5"/>
  <c r="BN150" i="5"/>
  <c r="BM150" i="5"/>
  <c r="BL150" i="5"/>
  <c r="BK150" i="5"/>
  <c r="BI150" i="5"/>
  <c r="BH150" i="5"/>
  <c r="BG150" i="5"/>
  <c r="BF150" i="5"/>
  <c r="BE150" i="5"/>
  <c r="BD150" i="5"/>
  <c r="BC150" i="5"/>
  <c r="BA150" i="5"/>
  <c r="AZ150" i="5"/>
  <c r="AY150" i="5"/>
  <c r="AX150" i="5"/>
  <c r="AW150" i="5"/>
  <c r="AV150" i="5"/>
  <c r="AU150" i="5"/>
  <c r="AS150" i="5"/>
  <c r="AR150" i="5"/>
  <c r="AQ150" i="5"/>
  <c r="AP150" i="5"/>
  <c r="AO150" i="5"/>
  <c r="AN150" i="5"/>
  <c r="AM150" i="5"/>
  <c r="AK150" i="5"/>
  <c r="AJ150" i="5"/>
  <c r="AI150" i="5"/>
  <c r="AH150" i="5"/>
  <c r="AG150" i="5"/>
  <c r="AF150" i="5"/>
  <c r="AE150" i="5"/>
  <c r="AC150" i="5"/>
  <c r="AB150" i="5"/>
  <c r="AA150" i="5"/>
  <c r="Z150" i="5"/>
  <c r="Y150" i="5"/>
  <c r="X150" i="5"/>
  <c r="W150" i="5"/>
  <c r="U150" i="5"/>
  <c r="T150" i="5"/>
  <c r="S150" i="5"/>
  <c r="R150" i="5"/>
  <c r="Q150" i="5"/>
  <c r="P150" i="5"/>
  <c r="O150" i="5"/>
  <c r="M150" i="5"/>
  <c r="L150" i="5"/>
  <c r="K150" i="5"/>
  <c r="J150" i="5"/>
  <c r="I150" i="5"/>
  <c r="H150" i="5"/>
  <c r="F150" i="5"/>
  <c r="E150" i="5"/>
  <c r="D150" i="5"/>
  <c r="C150" i="5"/>
  <c r="B150" i="5"/>
  <c r="A150" i="5"/>
  <c r="DZ149" i="5"/>
  <c r="DY149" i="5"/>
  <c r="DX149" i="5"/>
  <c r="DW149" i="5"/>
  <c r="DV149" i="5"/>
  <c r="DU149" i="5"/>
  <c r="DS149" i="5"/>
  <c r="EB149" i="5" s="1"/>
  <c r="DR149" i="5"/>
  <c r="DQ149" i="5"/>
  <c r="DP149" i="5"/>
  <c r="EA149" i="5" s="1"/>
  <c r="DO149" i="5"/>
  <c r="DN149" i="5"/>
  <c r="DM149" i="5"/>
  <c r="DK149" i="5"/>
  <c r="DJ149" i="5"/>
  <c r="DI149" i="5"/>
  <c r="DH149" i="5"/>
  <c r="DG149" i="5"/>
  <c r="DF149" i="5"/>
  <c r="DD149" i="5"/>
  <c r="DC149" i="5"/>
  <c r="DB149" i="5"/>
  <c r="DA149" i="5"/>
  <c r="CZ149" i="5"/>
  <c r="CY149" i="5"/>
  <c r="CX149" i="5"/>
  <c r="CV149" i="5"/>
  <c r="CU149" i="5"/>
  <c r="CT149" i="5"/>
  <c r="CS149" i="5"/>
  <c r="CR149" i="5"/>
  <c r="CQ149" i="5"/>
  <c r="CP149" i="5"/>
  <c r="CN149" i="5"/>
  <c r="CM149" i="5"/>
  <c r="CL149" i="5"/>
  <c r="CK149" i="5"/>
  <c r="CJ149" i="5"/>
  <c r="CI149" i="5"/>
  <c r="CG149" i="5"/>
  <c r="CF149" i="5"/>
  <c r="CE149" i="5"/>
  <c r="CD149" i="5"/>
  <c r="CC149" i="5"/>
  <c r="CB149" i="5"/>
  <c r="CA149" i="5"/>
  <c r="BY149" i="5"/>
  <c r="BX149" i="5"/>
  <c r="BW149" i="5"/>
  <c r="BV149" i="5"/>
  <c r="BU149" i="5"/>
  <c r="BT149" i="5"/>
  <c r="BS149" i="5"/>
  <c r="BQ149" i="5"/>
  <c r="BP149" i="5"/>
  <c r="BO149" i="5"/>
  <c r="BN149" i="5"/>
  <c r="BM149" i="5"/>
  <c r="BL149" i="5"/>
  <c r="BK149" i="5"/>
  <c r="BI149" i="5"/>
  <c r="BH149" i="5"/>
  <c r="BG149" i="5"/>
  <c r="BF149" i="5"/>
  <c r="BE149" i="5"/>
  <c r="BD149" i="5"/>
  <c r="BC149" i="5"/>
  <c r="BA149" i="5"/>
  <c r="AZ149" i="5"/>
  <c r="AY149" i="5"/>
  <c r="AX149" i="5"/>
  <c r="AW149" i="5"/>
  <c r="AV149" i="5"/>
  <c r="AU149" i="5"/>
  <c r="AS149" i="5"/>
  <c r="AR149" i="5"/>
  <c r="AQ149" i="5"/>
  <c r="AP149" i="5"/>
  <c r="AO149" i="5"/>
  <c r="AN149" i="5"/>
  <c r="AM149" i="5"/>
  <c r="AK149" i="5"/>
  <c r="AJ149" i="5"/>
  <c r="AI149" i="5"/>
  <c r="AH149" i="5"/>
  <c r="AG149" i="5"/>
  <c r="AF149" i="5"/>
  <c r="AE149" i="5"/>
  <c r="AC149" i="5"/>
  <c r="AB149" i="5"/>
  <c r="AA149" i="5"/>
  <c r="Z149" i="5"/>
  <c r="Y149" i="5"/>
  <c r="X149" i="5"/>
  <c r="W149" i="5"/>
  <c r="U149" i="5"/>
  <c r="T149" i="5"/>
  <c r="S149" i="5"/>
  <c r="R149" i="5"/>
  <c r="Q149" i="5"/>
  <c r="P149" i="5"/>
  <c r="O149" i="5"/>
  <c r="M149" i="5"/>
  <c r="L149" i="5"/>
  <c r="K149" i="5"/>
  <c r="J149" i="5"/>
  <c r="I149" i="5"/>
  <c r="H149" i="5"/>
  <c r="F149" i="5"/>
  <c r="E149" i="5"/>
  <c r="D149" i="5"/>
  <c r="C149" i="5"/>
  <c r="B149" i="5"/>
  <c r="A149" i="5"/>
  <c r="DZ148" i="5"/>
  <c r="DY148" i="5"/>
  <c r="DX148" i="5"/>
  <c r="DW148" i="5"/>
  <c r="DV148" i="5"/>
  <c r="DU148" i="5"/>
  <c r="DS148" i="5"/>
  <c r="EB148" i="5" s="1"/>
  <c r="DR148" i="5"/>
  <c r="DQ148" i="5"/>
  <c r="DP148" i="5"/>
  <c r="EA148" i="5" s="1"/>
  <c r="DO148" i="5"/>
  <c r="DN148" i="5"/>
  <c r="DM148" i="5"/>
  <c r="DK148" i="5"/>
  <c r="DJ148" i="5"/>
  <c r="DI148" i="5"/>
  <c r="DH148" i="5"/>
  <c r="DG148" i="5"/>
  <c r="DF148" i="5"/>
  <c r="DD148" i="5"/>
  <c r="DC148" i="5"/>
  <c r="DB148" i="5"/>
  <c r="DA148" i="5"/>
  <c r="CZ148" i="5"/>
  <c r="CY148" i="5"/>
  <c r="CX148" i="5"/>
  <c r="CV148" i="5"/>
  <c r="CU148" i="5"/>
  <c r="CT148" i="5"/>
  <c r="CS148" i="5"/>
  <c r="CR148" i="5"/>
  <c r="CQ148" i="5"/>
  <c r="CP148" i="5"/>
  <c r="CN148" i="5"/>
  <c r="CM148" i="5"/>
  <c r="CL148" i="5"/>
  <c r="CK148" i="5"/>
  <c r="CJ148" i="5"/>
  <c r="CI148" i="5"/>
  <c r="CG148" i="5"/>
  <c r="CF148" i="5"/>
  <c r="CE148" i="5"/>
  <c r="CD148" i="5"/>
  <c r="CC148" i="5"/>
  <c r="CB148" i="5"/>
  <c r="CA148" i="5"/>
  <c r="BY148" i="5"/>
  <c r="BX148" i="5"/>
  <c r="BW148" i="5"/>
  <c r="BV148" i="5"/>
  <c r="BU148" i="5"/>
  <c r="BT148" i="5"/>
  <c r="BS148" i="5"/>
  <c r="BQ148" i="5"/>
  <c r="BP148" i="5"/>
  <c r="BO148" i="5"/>
  <c r="BN148" i="5"/>
  <c r="BM148" i="5"/>
  <c r="BL148" i="5"/>
  <c r="BK148" i="5"/>
  <c r="BI148" i="5"/>
  <c r="BH148" i="5"/>
  <c r="BG148" i="5"/>
  <c r="BF148" i="5"/>
  <c r="BE148" i="5"/>
  <c r="BD148" i="5"/>
  <c r="BC148" i="5"/>
  <c r="BA148" i="5"/>
  <c r="AZ148" i="5"/>
  <c r="AY148" i="5"/>
  <c r="AX148" i="5"/>
  <c r="AW148" i="5"/>
  <c r="AV148" i="5"/>
  <c r="AU148" i="5"/>
  <c r="AS148" i="5"/>
  <c r="AR148" i="5"/>
  <c r="AQ148" i="5"/>
  <c r="AP148" i="5"/>
  <c r="AO148" i="5"/>
  <c r="AN148" i="5"/>
  <c r="AM148" i="5"/>
  <c r="AK148" i="5"/>
  <c r="AJ148" i="5"/>
  <c r="AI148" i="5"/>
  <c r="AH148" i="5"/>
  <c r="AG148" i="5"/>
  <c r="AF148" i="5"/>
  <c r="AE148" i="5"/>
  <c r="AC148" i="5"/>
  <c r="AB148" i="5"/>
  <c r="AA148" i="5"/>
  <c r="Z148" i="5"/>
  <c r="Y148" i="5"/>
  <c r="X148" i="5"/>
  <c r="W148" i="5"/>
  <c r="U148" i="5"/>
  <c r="T148" i="5"/>
  <c r="S148" i="5"/>
  <c r="R148" i="5"/>
  <c r="Q148" i="5"/>
  <c r="P148" i="5"/>
  <c r="O148" i="5"/>
  <c r="M148" i="5"/>
  <c r="L148" i="5"/>
  <c r="K148" i="5"/>
  <c r="J148" i="5"/>
  <c r="I148" i="5"/>
  <c r="H148" i="5"/>
  <c r="F148" i="5"/>
  <c r="E148" i="5"/>
  <c r="D148" i="5"/>
  <c r="C148" i="5"/>
  <c r="B148" i="5"/>
  <c r="A148" i="5"/>
  <c r="DZ147" i="5"/>
  <c r="DY147" i="5"/>
  <c r="DX147" i="5"/>
  <c r="DW147" i="5"/>
  <c r="DV147" i="5"/>
  <c r="DU147" i="5"/>
  <c r="DS147" i="5"/>
  <c r="EB147" i="5" s="1"/>
  <c r="DR147" i="5"/>
  <c r="DQ147" i="5"/>
  <c r="DP147" i="5"/>
  <c r="EA147" i="5" s="1"/>
  <c r="DO147" i="5"/>
  <c r="DN147" i="5"/>
  <c r="DM147" i="5"/>
  <c r="DK147" i="5"/>
  <c r="DJ147" i="5"/>
  <c r="DI147" i="5"/>
  <c r="DH147" i="5"/>
  <c r="DG147" i="5"/>
  <c r="DF147" i="5"/>
  <c r="DD147" i="5"/>
  <c r="DC147" i="5"/>
  <c r="DB147" i="5"/>
  <c r="DA147" i="5"/>
  <c r="CZ147" i="5"/>
  <c r="CY147" i="5"/>
  <c r="CX147" i="5"/>
  <c r="CV147" i="5"/>
  <c r="CU147" i="5"/>
  <c r="CT147" i="5"/>
  <c r="CS147" i="5"/>
  <c r="CR147" i="5"/>
  <c r="CQ147" i="5"/>
  <c r="CP147" i="5"/>
  <c r="CN147" i="5"/>
  <c r="CM147" i="5"/>
  <c r="CL147" i="5"/>
  <c r="CK147" i="5"/>
  <c r="CJ147" i="5"/>
  <c r="CI147" i="5"/>
  <c r="CG147" i="5"/>
  <c r="CF147" i="5"/>
  <c r="CE147" i="5"/>
  <c r="CD147" i="5"/>
  <c r="CC147" i="5"/>
  <c r="CB147" i="5"/>
  <c r="CA147" i="5"/>
  <c r="BY147" i="5"/>
  <c r="BX147" i="5"/>
  <c r="BW147" i="5"/>
  <c r="BV147" i="5"/>
  <c r="BU147" i="5"/>
  <c r="BT147" i="5"/>
  <c r="BS147" i="5"/>
  <c r="BQ147" i="5"/>
  <c r="BP147" i="5"/>
  <c r="BO147" i="5"/>
  <c r="BN147" i="5"/>
  <c r="BM147" i="5"/>
  <c r="BL147" i="5"/>
  <c r="BK147" i="5"/>
  <c r="BI147" i="5"/>
  <c r="BH147" i="5"/>
  <c r="BG147" i="5"/>
  <c r="BF147" i="5"/>
  <c r="BE147" i="5"/>
  <c r="BD147" i="5"/>
  <c r="BC147" i="5"/>
  <c r="BA147" i="5"/>
  <c r="AZ147" i="5"/>
  <c r="AY147" i="5"/>
  <c r="AX147" i="5"/>
  <c r="AW147" i="5"/>
  <c r="AV147" i="5"/>
  <c r="AU147" i="5"/>
  <c r="AS147" i="5"/>
  <c r="AR147" i="5"/>
  <c r="AQ147" i="5"/>
  <c r="AP147" i="5"/>
  <c r="AO147" i="5"/>
  <c r="AN147" i="5"/>
  <c r="AM147" i="5"/>
  <c r="AK147" i="5"/>
  <c r="AJ147" i="5"/>
  <c r="AI147" i="5"/>
  <c r="AH147" i="5"/>
  <c r="AG147" i="5"/>
  <c r="AF147" i="5"/>
  <c r="AE147" i="5"/>
  <c r="AC147" i="5"/>
  <c r="AB147" i="5"/>
  <c r="AA147" i="5"/>
  <c r="Z147" i="5"/>
  <c r="Y147" i="5"/>
  <c r="X147" i="5"/>
  <c r="W147" i="5"/>
  <c r="U147" i="5"/>
  <c r="T147" i="5"/>
  <c r="S147" i="5"/>
  <c r="R147" i="5"/>
  <c r="Q147" i="5"/>
  <c r="P147" i="5"/>
  <c r="O147" i="5"/>
  <c r="M147" i="5"/>
  <c r="L147" i="5"/>
  <c r="K147" i="5"/>
  <c r="J147" i="5"/>
  <c r="I147" i="5"/>
  <c r="H147" i="5"/>
  <c r="F147" i="5"/>
  <c r="E147" i="5"/>
  <c r="D147" i="5"/>
  <c r="C147" i="5"/>
  <c r="B147" i="5"/>
  <c r="A147" i="5"/>
  <c r="DZ146" i="5"/>
  <c r="DY146" i="5"/>
  <c r="DX146" i="5"/>
  <c r="DW146" i="5"/>
  <c r="DV146" i="5"/>
  <c r="DU146" i="5"/>
  <c r="DS146" i="5"/>
  <c r="EB146" i="5" s="1"/>
  <c r="DR146" i="5"/>
  <c r="DQ146" i="5"/>
  <c r="DP146" i="5"/>
  <c r="EA146" i="5" s="1"/>
  <c r="DO146" i="5"/>
  <c r="DN146" i="5"/>
  <c r="DM146" i="5"/>
  <c r="DK146" i="5"/>
  <c r="DJ146" i="5"/>
  <c r="DI146" i="5"/>
  <c r="DH146" i="5"/>
  <c r="DG146" i="5"/>
  <c r="DF146" i="5"/>
  <c r="DD146" i="5"/>
  <c r="DC146" i="5"/>
  <c r="DB146" i="5"/>
  <c r="DA146" i="5"/>
  <c r="CZ146" i="5"/>
  <c r="CY146" i="5"/>
  <c r="CX146" i="5"/>
  <c r="CV146" i="5"/>
  <c r="CU146" i="5"/>
  <c r="CT146" i="5"/>
  <c r="CS146" i="5"/>
  <c r="CR146" i="5"/>
  <c r="CQ146" i="5"/>
  <c r="CP146" i="5"/>
  <c r="CN146" i="5"/>
  <c r="CM146" i="5"/>
  <c r="CL146" i="5"/>
  <c r="CK146" i="5"/>
  <c r="CJ146" i="5"/>
  <c r="CI146" i="5"/>
  <c r="CG146" i="5"/>
  <c r="CF146" i="5"/>
  <c r="CE146" i="5"/>
  <c r="CD146" i="5"/>
  <c r="CC146" i="5"/>
  <c r="CB146" i="5"/>
  <c r="CA146" i="5"/>
  <c r="BY146" i="5"/>
  <c r="BX146" i="5"/>
  <c r="BW146" i="5"/>
  <c r="BV146" i="5"/>
  <c r="BU146" i="5"/>
  <c r="BT146" i="5"/>
  <c r="BS146" i="5"/>
  <c r="BQ146" i="5"/>
  <c r="BP146" i="5"/>
  <c r="BO146" i="5"/>
  <c r="BN146" i="5"/>
  <c r="BM146" i="5"/>
  <c r="BL146" i="5"/>
  <c r="BK146" i="5"/>
  <c r="BI146" i="5"/>
  <c r="BH146" i="5"/>
  <c r="BG146" i="5"/>
  <c r="BF146" i="5"/>
  <c r="BE146" i="5"/>
  <c r="BD146" i="5"/>
  <c r="BC146" i="5"/>
  <c r="BA146" i="5"/>
  <c r="AZ146" i="5"/>
  <c r="AY146" i="5"/>
  <c r="AX146" i="5"/>
  <c r="AW146" i="5"/>
  <c r="AV146" i="5"/>
  <c r="AU146" i="5"/>
  <c r="AS146" i="5"/>
  <c r="AR146" i="5"/>
  <c r="AQ146" i="5"/>
  <c r="AP146" i="5"/>
  <c r="AO146" i="5"/>
  <c r="AN146" i="5"/>
  <c r="AM146" i="5"/>
  <c r="AK146" i="5"/>
  <c r="AJ146" i="5"/>
  <c r="AI146" i="5"/>
  <c r="AH146" i="5"/>
  <c r="AG146" i="5"/>
  <c r="AF146" i="5"/>
  <c r="AE146" i="5"/>
  <c r="AC146" i="5"/>
  <c r="AB146" i="5"/>
  <c r="AA146" i="5"/>
  <c r="Z146" i="5"/>
  <c r="Y146" i="5"/>
  <c r="X146" i="5"/>
  <c r="W146" i="5"/>
  <c r="U146" i="5"/>
  <c r="T146" i="5"/>
  <c r="S146" i="5"/>
  <c r="R146" i="5"/>
  <c r="Q146" i="5"/>
  <c r="P146" i="5"/>
  <c r="O146" i="5"/>
  <c r="M146" i="5"/>
  <c r="L146" i="5"/>
  <c r="K146" i="5"/>
  <c r="J146" i="5"/>
  <c r="I146" i="5"/>
  <c r="H146" i="5"/>
  <c r="F146" i="5"/>
  <c r="E146" i="5"/>
  <c r="D146" i="5"/>
  <c r="C146" i="5"/>
  <c r="B146" i="5"/>
  <c r="A146" i="5"/>
  <c r="DZ145" i="5"/>
  <c r="DY145" i="5"/>
  <c r="DX145" i="5"/>
  <c r="DW145" i="5"/>
  <c r="DV145" i="5"/>
  <c r="DU145" i="5"/>
  <c r="DS145" i="5"/>
  <c r="EB145" i="5" s="1"/>
  <c r="DR145" i="5"/>
  <c r="DQ145" i="5"/>
  <c r="DP145" i="5"/>
  <c r="EA145" i="5" s="1"/>
  <c r="DO145" i="5"/>
  <c r="DN145" i="5"/>
  <c r="DM145" i="5"/>
  <c r="DK145" i="5"/>
  <c r="DJ145" i="5"/>
  <c r="DI145" i="5"/>
  <c r="DH145" i="5"/>
  <c r="DG145" i="5"/>
  <c r="DF145" i="5"/>
  <c r="DD145" i="5"/>
  <c r="DC145" i="5"/>
  <c r="DB145" i="5"/>
  <c r="DA145" i="5"/>
  <c r="CZ145" i="5"/>
  <c r="CY145" i="5"/>
  <c r="CX145" i="5"/>
  <c r="CV145" i="5"/>
  <c r="CU145" i="5"/>
  <c r="CT145" i="5"/>
  <c r="CS145" i="5"/>
  <c r="CR145" i="5"/>
  <c r="CQ145" i="5"/>
  <c r="CP145" i="5"/>
  <c r="CN145" i="5"/>
  <c r="CM145" i="5"/>
  <c r="CL145" i="5"/>
  <c r="CK145" i="5"/>
  <c r="CJ145" i="5"/>
  <c r="CI145" i="5"/>
  <c r="CG145" i="5"/>
  <c r="CF145" i="5"/>
  <c r="CE145" i="5"/>
  <c r="CD145" i="5"/>
  <c r="CC145" i="5"/>
  <c r="CB145" i="5"/>
  <c r="CA145" i="5"/>
  <c r="BY145" i="5"/>
  <c r="BX145" i="5"/>
  <c r="BW145" i="5"/>
  <c r="BV145" i="5"/>
  <c r="BU145" i="5"/>
  <c r="BT145" i="5"/>
  <c r="BS145" i="5"/>
  <c r="BQ145" i="5"/>
  <c r="BP145" i="5"/>
  <c r="BO145" i="5"/>
  <c r="BN145" i="5"/>
  <c r="BM145" i="5"/>
  <c r="BL145" i="5"/>
  <c r="BK145" i="5"/>
  <c r="BI145" i="5"/>
  <c r="BH145" i="5"/>
  <c r="BG145" i="5"/>
  <c r="BF145" i="5"/>
  <c r="BE145" i="5"/>
  <c r="BD145" i="5"/>
  <c r="BC145" i="5"/>
  <c r="BA145" i="5"/>
  <c r="AZ145" i="5"/>
  <c r="AY145" i="5"/>
  <c r="AX145" i="5"/>
  <c r="AW145" i="5"/>
  <c r="AV145" i="5"/>
  <c r="AU145" i="5"/>
  <c r="AS145" i="5"/>
  <c r="AR145" i="5"/>
  <c r="AQ145" i="5"/>
  <c r="AP145" i="5"/>
  <c r="AO145" i="5"/>
  <c r="AN145" i="5"/>
  <c r="AM145" i="5"/>
  <c r="AK145" i="5"/>
  <c r="AJ145" i="5"/>
  <c r="AI145" i="5"/>
  <c r="AH145" i="5"/>
  <c r="AG145" i="5"/>
  <c r="AF145" i="5"/>
  <c r="AE145" i="5"/>
  <c r="AC145" i="5"/>
  <c r="AB145" i="5"/>
  <c r="AA145" i="5"/>
  <c r="Z145" i="5"/>
  <c r="Y145" i="5"/>
  <c r="X145" i="5"/>
  <c r="W145" i="5"/>
  <c r="U145" i="5"/>
  <c r="T145" i="5"/>
  <c r="S145" i="5"/>
  <c r="R145" i="5"/>
  <c r="Q145" i="5"/>
  <c r="P145" i="5"/>
  <c r="O145" i="5"/>
  <c r="M145" i="5"/>
  <c r="L145" i="5"/>
  <c r="K145" i="5"/>
  <c r="J145" i="5"/>
  <c r="I145" i="5"/>
  <c r="H145" i="5"/>
  <c r="F145" i="5"/>
  <c r="E145" i="5"/>
  <c r="D145" i="5"/>
  <c r="C145" i="5"/>
  <c r="B145" i="5"/>
  <c r="A145" i="5"/>
  <c r="DZ144" i="5"/>
  <c r="DY144" i="5"/>
  <c r="DX144" i="5"/>
  <c r="DW144" i="5"/>
  <c r="DV144" i="5"/>
  <c r="DU144" i="5"/>
  <c r="DS144" i="5"/>
  <c r="EB144" i="5" s="1"/>
  <c r="DR144" i="5"/>
  <c r="DQ144" i="5"/>
  <c r="DP144" i="5"/>
  <c r="EA144" i="5" s="1"/>
  <c r="DO144" i="5"/>
  <c r="DN144" i="5"/>
  <c r="DM144" i="5"/>
  <c r="DK144" i="5"/>
  <c r="DJ144" i="5"/>
  <c r="DI144" i="5"/>
  <c r="DH144" i="5"/>
  <c r="DG144" i="5"/>
  <c r="DF144" i="5"/>
  <c r="DD144" i="5"/>
  <c r="DC144" i="5"/>
  <c r="DB144" i="5"/>
  <c r="DA144" i="5"/>
  <c r="CZ144" i="5"/>
  <c r="CY144" i="5"/>
  <c r="CX144" i="5"/>
  <c r="CV144" i="5"/>
  <c r="CU144" i="5"/>
  <c r="CT144" i="5"/>
  <c r="CS144" i="5"/>
  <c r="CR144" i="5"/>
  <c r="CQ144" i="5"/>
  <c r="CP144" i="5"/>
  <c r="CN144" i="5"/>
  <c r="CM144" i="5"/>
  <c r="CL144" i="5"/>
  <c r="CK144" i="5"/>
  <c r="CJ144" i="5"/>
  <c r="CI144" i="5"/>
  <c r="CG144" i="5"/>
  <c r="CF144" i="5"/>
  <c r="CE144" i="5"/>
  <c r="CD144" i="5"/>
  <c r="CC144" i="5"/>
  <c r="CB144" i="5"/>
  <c r="CA144" i="5"/>
  <c r="BY144" i="5"/>
  <c r="BX144" i="5"/>
  <c r="BW144" i="5"/>
  <c r="BV144" i="5"/>
  <c r="BU144" i="5"/>
  <c r="BT144" i="5"/>
  <c r="BS144" i="5"/>
  <c r="BQ144" i="5"/>
  <c r="BP144" i="5"/>
  <c r="BO144" i="5"/>
  <c r="BN144" i="5"/>
  <c r="BM144" i="5"/>
  <c r="BL144" i="5"/>
  <c r="BK144" i="5"/>
  <c r="BI144" i="5"/>
  <c r="BH144" i="5"/>
  <c r="BG144" i="5"/>
  <c r="BF144" i="5"/>
  <c r="BE144" i="5"/>
  <c r="BD144" i="5"/>
  <c r="BC144" i="5"/>
  <c r="BA144" i="5"/>
  <c r="AZ144" i="5"/>
  <c r="AY144" i="5"/>
  <c r="AX144" i="5"/>
  <c r="AW144" i="5"/>
  <c r="AV144" i="5"/>
  <c r="AU144" i="5"/>
  <c r="AS144" i="5"/>
  <c r="AR144" i="5"/>
  <c r="AQ144" i="5"/>
  <c r="AP144" i="5"/>
  <c r="AO144" i="5"/>
  <c r="AN144" i="5"/>
  <c r="AM144" i="5"/>
  <c r="AK144" i="5"/>
  <c r="AJ144" i="5"/>
  <c r="AI144" i="5"/>
  <c r="AH144" i="5"/>
  <c r="AG144" i="5"/>
  <c r="AF144" i="5"/>
  <c r="AE144" i="5"/>
  <c r="AC144" i="5"/>
  <c r="AB144" i="5"/>
  <c r="AA144" i="5"/>
  <c r="Z144" i="5"/>
  <c r="Y144" i="5"/>
  <c r="X144" i="5"/>
  <c r="W144" i="5"/>
  <c r="U144" i="5"/>
  <c r="T144" i="5"/>
  <c r="S144" i="5"/>
  <c r="R144" i="5"/>
  <c r="Q144" i="5"/>
  <c r="P144" i="5"/>
  <c r="O144" i="5"/>
  <c r="M144" i="5"/>
  <c r="L144" i="5"/>
  <c r="K144" i="5"/>
  <c r="J144" i="5"/>
  <c r="I144" i="5"/>
  <c r="H144" i="5"/>
  <c r="F144" i="5"/>
  <c r="E144" i="5"/>
  <c r="D144" i="5"/>
  <c r="C144" i="5"/>
  <c r="B144" i="5"/>
  <c r="A144" i="5"/>
  <c r="DZ143" i="5"/>
  <c r="DY143" i="5"/>
  <c r="DX143" i="5"/>
  <c r="DW143" i="5"/>
  <c r="DV143" i="5"/>
  <c r="DU143" i="5"/>
  <c r="DS143" i="5"/>
  <c r="EB143" i="5" s="1"/>
  <c r="DR143" i="5"/>
  <c r="DQ143" i="5"/>
  <c r="DP143" i="5"/>
  <c r="EA143" i="5" s="1"/>
  <c r="DO143" i="5"/>
  <c r="DN143" i="5"/>
  <c r="DM143" i="5"/>
  <c r="DK143" i="5"/>
  <c r="DJ143" i="5"/>
  <c r="DI143" i="5"/>
  <c r="DH143" i="5"/>
  <c r="DG143" i="5"/>
  <c r="DF143" i="5"/>
  <c r="DD143" i="5"/>
  <c r="DC143" i="5"/>
  <c r="DB143" i="5"/>
  <c r="DA143" i="5"/>
  <c r="CZ143" i="5"/>
  <c r="CY143" i="5"/>
  <c r="CX143" i="5"/>
  <c r="CV143" i="5"/>
  <c r="CU143" i="5"/>
  <c r="CT143" i="5"/>
  <c r="CS143" i="5"/>
  <c r="CR143" i="5"/>
  <c r="CQ143" i="5"/>
  <c r="CP143" i="5"/>
  <c r="CN143" i="5"/>
  <c r="CM143" i="5"/>
  <c r="CL143" i="5"/>
  <c r="CK143" i="5"/>
  <c r="CJ143" i="5"/>
  <c r="CI143" i="5"/>
  <c r="CG143" i="5"/>
  <c r="CF143" i="5"/>
  <c r="CE143" i="5"/>
  <c r="CD143" i="5"/>
  <c r="CC143" i="5"/>
  <c r="CB143" i="5"/>
  <c r="CA143" i="5"/>
  <c r="BY143" i="5"/>
  <c r="BX143" i="5"/>
  <c r="BW143" i="5"/>
  <c r="BV143" i="5"/>
  <c r="BU143" i="5"/>
  <c r="BT143" i="5"/>
  <c r="BS143" i="5"/>
  <c r="BQ143" i="5"/>
  <c r="BP143" i="5"/>
  <c r="BO143" i="5"/>
  <c r="BN143" i="5"/>
  <c r="BM143" i="5"/>
  <c r="BL143" i="5"/>
  <c r="BK143" i="5"/>
  <c r="BI143" i="5"/>
  <c r="BH143" i="5"/>
  <c r="BG143" i="5"/>
  <c r="BF143" i="5"/>
  <c r="BE143" i="5"/>
  <c r="BD143" i="5"/>
  <c r="BC143" i="5"/>
  <c r="BA143" i="5"/>
  <c r="AZ143" i="5"/>
  <c r="AY143" i="5"/>
  <c r="AX143" i="5"/>
  <c r="AW143" i="5"/>
  <c r="AV143" i="5"/>
  <c r="AU143" i="5"/>
  <c r="AS143" i="5"/>
  <c r="AR143" i="5"/>
  <c r="AQ143" i="5"/>
  <c r="AP143" i="5"/>
  <c r="AO143" i="5"/>
  <c r="AN143" i="5"/>
  <c r="AM143" i="5"/>
  <c r="AK143" i="5"/>
  <c r="AJ143" i="5"/>
  <c r="AI143" i="5"/>
  <c r="AH143" i="5"/>
  <c r="AG143" i="5"/>
  <c r="AF143" i="5"/>
  <c r="AE143" i="5"/>
  <c r="AC143" i="5"/>
  <c r="AB143" i="5"/>
  <c r="AA143" i="5"/>
  <c r="Z143" i="5"/>
  <c r="Y143" i="5"/>
  <c r="X143" i="5"/>
  <c r="W143" i="5"/>
  <c r="U143" i="5"/>
  <c r="T143" i="5"/>
  <c r="S143" i="5"/>
  <c r="R143" i="5"/>
  <c r="Q143" i="5"/>
  <c r="P143" i="5"/>
  <c r="O143" i="5"/>
  <c r="M143" i="5"/>
  <c r="L143" i="5"/>
  <c r="K143" i="5"/>
  <c r="J143" i="5"/>
  <c r="I143" i="5"/>
  <c r="H143" i="5"/>
  <c r="F143" i="5"/>
  <c r="E143" i="5"/>
  <c r="D143" i="5"/>
  <c r="C143" i="5"/>
  <c r="B143" i="5"/>
  <c r="A143" i="5"/>
  <c r="DZ142" i="5"/>
  <c r="DY142" i="5"/>
  <c r="DX142" i="5"/>
  <c r="DW142" i="5"/>
  <c r="DV142" i="5"/>
  <c r="DU142" i="5"/>
  <c r="DS142" i="5"/>
  <c r="EB142" i="5" s="1"/>
  <c r="DR142" i="5"/>
  <c r="DQ142" i="5"/>
  <c r="DP142" i="5"/>
  <c r="EA142" i="5" s="1"/>
  <c r="DO142" i="5"/>
  <c r="DN142" i="5"/>
  <c r="DM142" i="5"/>
  <c r="DK142" i="5"/>
  <c r="DJ142" i="5"/>
  <c r="DI142" i="5"/>
  <c r="DH142" i="5"/>
  <c r="DG142" i="5"/>
  <c r="DF142" i="5"/>
  <c r="DD142" i="5"/>
  <c r="DC142" i="5"/>
  <c r="DB142" i="5"/>
  <c r="DA142" i="5"/>
  <c r="CZ142" i="5"/>
  <c r="CY142" i="5"/>
  <c r="CX142" i="5"/>
  <c r="CV142" i="5"/>
  <c r="CU142" i="5"/>
  <c r="CT142" i="5"/>
  <c r="CS142" i="5"/>
  <c r="CR142" i="5"/>
  <c r="CQ142" i="5"/>
  <c r="CP142" i="5"/>
  <c r="CN142" i="5"/>
  <c r="CM142" i="5"/>
  <c r="CL142" i="5"/>
  <c r="CK142" i="5"/>
  <c r="CJ142" i="5"/>
  <c r="CI142" i="5"/>
  <c r="CG142" i="5"/>
  <c r="CF142" i="5"/>
  <c r="CE142" i="5"/>
  <c r="CD142" i="5"/>
  <c r="CC142" i="5"/>
  <c r="CB142" i="5"/>
  <c r="CA142" i="5"/>
  <c r="BY142" i="5"/>
  <c r="BX142" i="5"/>
  <c r="BW142" i="5"/>
  <c r="BV142" i="5"/>
  <c r="BU142" i="5"/>
  <c r="BT142" i="5"/>
  <c r="BS142" i="5"/>
  <c r="BQ142" i="5"/>
  <c r="BP142" i="5"/>
  <c r="BO142" i="5"/>
  <c r="BN142" i="5"/>
  <c r="BM142" i="5"/>
  <c r="BL142" i="5"/>
  <c r="BK142" i="5"/>
  <c r="BI142" i="5"/>
  <c r="BH142" i="5"/>
  <c r="BG142" i="5"/>
  <c r="BF142" i="5"/>
  <c r="BE142" i="5"/>
  <c r="BD142" i="5"/>
  <c r="BC142" i="5"/>
  <c r="BA142" i="5"/>
  <c r="AZ142" i="5"/>
  <c r="AY142" i="5"/>
  <c r="AX142" i="5"/>
  <c r="AW142" i="5"/>
  <c r="AV142" i="5"/>
  <c r="AU142" i="5"/>
  <c r="AS142" i="5"/>
  <c r="AR142" i="5"/>
  <c r="AQ142" i="5"/>
  <c r="AP142" i="5"/>
  <c r="AO142" i="5"/>
  <c r="AN142" i="5"/>
  <c r="AM142" i="5"/>
  <c r="AK142" i="5"/>
  <c r="AJ142" i="5"/>
  <c r="AI142" i="5"/>
  <c r="AH142" i="5"/>
  <c r="AG142" i="5"/>
  <c r="AF142" i="5"/>
  <c r="AE142" i="5"/>
  <c r="AC142" i="5"/>
  <c r="AB142" i="5"/>
  <c r="AA142" i="5"/>
  <c r="Z142" i="5"/>
  <c r="Y142" i="5"/>
  <c r="X142" i="5"/>
  <c r="W142" i="5"/>
  <c r="U142" i="5"/>
  <c r="T142" i="5"/>
  <c r="S142" i="5"/>
  <c r="R142" i="5"/>
  <c r="Q142" i="5"/>
  <c r="P142" i="5"/>
  <c r="O142" i="5"/>
  <c r="M142" i="5"/>
  <c r="L142" i="5"/>
  <c r="K142" i="5"/>
  <c r="J142" i="5"/>
  <c r="I142" i="5"/>
  <c r="H142" i="5"/>
  <c r="F142" i="5"/>
  <c r="E142" i="5"/>
  <c r="D142" i="5"/>
  <c r="C142" i="5"/>
  <c r="B142" i="5"/>
  <c r="A142" i="5"/>
  <c r="DZ141" i="5"/>
  <c r="DY141" i="5"/>
  <c r="DX141" i="5"/>
  <c r="DW141" i="5"/>
  <c r="DV141" i="5"/>
  <c r="DU141" i="5"/>
  <c r="DS141" i="5"/>
  <c r="EB141" i="5" s="1"/>
  <c r="DR141" i="5"/>
  <c r="DQ141" i="5"/>
  <c r="DP141" i="5"/>
  <c r="EA141" i="5" s="1"/>
  <c r="DO141" i="5"/>
  <c r="DN141" i="5"/>
  <c r="DM141" i="5"/>
  <c r="DK141" i="5"/>
  <c r="DJ141" i="5"/>
  <c r="DI141" i="5"/>
  <c r="DH141" i="5"/>
  <c r="DG141" i="5"/>
  <c r="DF141" i="5"/>
  <c r="DD141" i="5"/>
  <c r="DC141" i="5"/>
  <c r="DB141" i="5"/>
  <c r="DA141" i="5"/>
  <c r="CZ141" i="5"/>
  <c r="CY141" i="5"/>
  <c r="CX141" i="5"/>
  <c r="CV141" i="5"/>
  <c r="CU141" i="5"/>
  <c r="CT141" i="5"/>
  <c r="CS141" i="5"/>
  <c r="CR141" i="5"/>
  <c r="CQ141" i="5"/>
  <c r="CP141" i="5"/>
  <c r="CN141" i="5"/>
  <c r="CM141" i="5"/>
  <c r="CL141" i="5"/>
  <c r="CK141" i="5"/>
  <c r="CJ141" i="5"/>
  <c r="CI141" i="5"/>
  <c r="CG141" i="5"/>
  <c r="CF141" i="5"/>
  <c r="CE141" i="5"/>
  <c r="CD141" i="5"/>
  <c r="CC141" i="5"/>
  <c r="CB141" i="5"/>
  <c r="CA141" i="5"/>
  <c r="BY141" i="5"/>
  <c r="BX141" i="5"/>
  <c r="BW141" i="5"/>
  <c r="BV141" i="5"/>
  <c r="BU141" i="5"/>
  <c r="BT141" i="5"/>
  <c r="BS141" i="5"/>
  <c r="BQ141" i="5"/>
  <c r="BP141" i="5"/>
  <c r="BO141" i="5"/>
  <c r="BN141" i="5"/>
  <c r="BM141" i="5"/>
  <c r="BL141" i="5"/>
  <c r="BK141" i="5"/>
  <c r="BI141" i="5"/>
  <c r="BH141" i="5"/>
  <c r="BG141" i="5"/>
  <c r="BF141" i="5"/>
  <c r="BE141" i="5"/>
  <c r="BD141" i="5"/>
  <c r="BC141" i="5"/>
  <c r="BA141" i="5"/>
  <c r="AZ141" i="5"/>
  <c r="AY141" i="5"/>
  <c r="AX141" i="5"/>
  <c r="AW141" i="5"/>
  <c r="AV141" i="5"/>
  <c r="AU141" i="5"/>
  <c r="AS141" i="5"/>
  <c r="AR141" i="5"/>
  <c r="AQ141" i="5"/>
  <c r="AP141" i="5"/>
  <c r="AO141" i="5"/>
  <c r="AN141" i="5"/>
  <c r="AM141" i="5"/>
  <c r="AK141" i="5"/>
  <c r="AJ141" i="5"/>
  <c r="AI141" i="5"/>
  <c r="AH141" i="5"/>
  <c r="AG141" i="5"/>
  <c r="AF141" i="5"/>
  <c r="AE141" i="5"/>
  <c r="AC141" i="5"/>
  <c r="AB141" i="5"/>
  <c r="AA141" i="5"/>
  <c r="Z141" i="5"/>
  <c r="Y141" i="5"/>
  <c r="X141" i="5"/>
  <c r="W141" i="5"/>
  <c r="U141" i="5"/>
  <c r="T141" i="5"/>
  <c r="S141" i="5"/>
  <c r="R141" i="5"/>
  <c r="Q141" i="5"/>
  <c r="P141" i="5"/>
  <c r="O141" i="5"/>
  <c r="M141" i="5"/>
  <c r="L141" i="5"/>
  <c r="K141" i="5"/>
  <c r="J141" i="5"/>
  <c r="I141" i="5"/>
  <c r="H141" i="5"/>
  <c r="F141" i="5"/>
  <c r="E141" i="5"/>
  <c r="D141" i="5"/>
  <c r="C141" i="5"/>
  <c r="B141" i="5"/>
  <c r="A141" i="5"/>
  <c r="DZ140" i="5"/>
  <c r="DY140" i="5"/>
  <c r="DX140" i="5"/>
  <c r="DW140" i="5"/>
  <c r="DV140" i="5"/>
  <c r="DU140" i="5"/>
  <c r="DS140" i="5"/>
  <c r="EB140" i="5" s="1"/>
  <c r="DR140" i="5"/>
  <c r="DQ140" i="5"/>
  <c r="DP140" i="5"/>
  <c r="EA140" i="5" s="1"/>
  <c r="DO140" i="5"/>
  <c r="DN140" i="5"/>
  <c r="DM140" i="5"/>
  <c r="DK140" i="5"/>
  <c r="DJ140" i="5"/>
  <c r="DI140" i="5"/>
  <c r="DH140" i="5"/>
  <c r="DG140" i="5"/>
  <c r="DF140" i="5"/>
  <c r="DD140" i="5"/>
  <c r="DC140" i="5"/>
  <c r="DB140" i="5"/>
  <c r="DA140" i="5"/>
  <c r="CZ140" i="5"/>
  <c r="CY140" i="5"/>
  <c r="CX140" i="5"/>
  <c r="CV140" i="5"/>
  <c r="CU140" i="5"/>
  <c r="CT140" i="5"/>
  <c r="CS140" i="5"/>
  <c r="CR140" i="5"/>
  <c r="CQ140" i="5"/>
  <c r="CP140" i="5"/>
  <c r="CN140" i="5"/>
  <c r="CM140" i="5"/>
  <c r="CL140" i="5"/>
  <c r="CK140" i="5"/>
  <c r="CJ140" i="5"/>
  <c r="CI140" i="5"/>
  <c r="CG140" i="5"/>
  <c r="CF140" i="5"/>
  <c r="CE140" i="5"/>
  <c r="CD140" i="5"/>
  <c r="CC140" i="5"/>
  <c r="CB140" i="5"/>
  <c r="CA140" i="5"/>
  <c r="BY140" i="5"/>
  <c r="BX140" i="5"/>
  <c r="BW140" i="5"/>
  <c r="BV140" i="5"/>
  <c r="BU140" i="5"/>
  <c r="BT140" i="5"/>
  <c r="BS140" i="5"/>
  <c r="BQ140" i="5"/>
  <c r="BP140" i="5"/>
  <c r="BO140" i="5"/>
  <c r="BN140" i="5"/>
  <c r="BM140" i="5"/>
  <c r="BL140" i="5"/>
  <c r="BK140" i="5"/>
  <c r="BI140" i="5"/>
  <c r="BH140" i="5"/>
  <c r="BG140" i="5"/>
  <c r="BF140" i="5"/>
  <c r="BE140" i="5"/>
  <c r="BD140" i="5"/>
  <c r="BC140" i="5"/>
  <c r="BA140" i="5"/>
  <c r="AZ140" i="5"/>
  <c r="AY140" i="5"/>
  <c r="AX140" i="5"/>
  <c r="AW140" i="5"/>
  <c r="AV140" i="5"/>
  <c r="AU140" i="5"/>
  <c r="AS140" i="5"/>
  <c r="AR140" i="5"/>
  <c r="AQ140" i="5"/>
  <c r="AP140" i="5"/>
  <c r="AO140" i="5"/>
  <c r="AN140" i="5"/>
  <c r="AM140" i="5"/>
  <c r="AK140" i="5"/>
  <c r="AJ140" i="5"/>
  <c r="AI140" i="5"/>
  <c r="AH140" i="5"/>
  <c r="AG140" i="5"/>
  <c r="AF140" i="5"/>
  <c r="AE140" i="5"/>
  <c r="AC140" i="5"/>
  <c r="AB140" i="5"/>
  <c r="AA140" i="5"/>
  <c r="Z140" i="5"/>
  <c r="Y140" i="5"/>
  <c r="X140" i="5"/>
  <c r="W140" i="5"/>
  <c r="U140" i="5"/>
  <c r="T140" i="5"/>
  <c r="S140" i="5"/>
  <c r="R140" i="5"/>
  <c r="Q140" i="5"/>
  <c r="P140" i="5"/>
  <c r="O140" i="5"/>
  <c r="M140" i="5"/>
  <c r="L140" i="5"/>
  <c r="K140" i="5"/>
  <c r="J140" i="5"/>
  <c r="I140" i="5"/>
  <c r="H140" i="5"/>
  <c r="F140" i="5"/>
  <c r="E140" i="5"/>
  <c r="D140" i="5"/>
  <c r="C140" i="5"/>
  <c r="B140" i="5"/>
  <c r="A140" i="5"/>
  <c r="DZ139" i="5"/>
  <c r="DY139" i="5"/>
  <c r="DX139" i="5"/>
  <c r="DW139" i="5"/>
  <c r="DV139" i="5"/>
  <c r="DU139" i="5"/>
  <c r="DS139" i="5"/>
  <c r="EB139" i="5" s="1"/>
  <c r="DR139" i="5"/>
  <c r="DQ139" i="5"/>
  <c r="DP139" i="5"/>
  <c r="EA139" i="5" s="1"/>
  <c r="DO139" i="5"/>
  <c r="DN139" i="5"/>
  <c r="DM139" i="5"/>
  <c r="DK139" i="5"/>
  <c r="DJ139" i="5"/>
  <c r="DI139" i="5"/>
  <c r="DH139" i="5"/>
  <c r="DG139" i="5"/>
  <c r="DF139" i="5"/>
  <c r="DD139" i="5"/>
  <c r="DC139" i="5"/>
  <c r="DB139" i="5"/>
  <c r="DA139" i="5"/>
  <c r="CZ139" i="5"/>
  <c r="CY139" i="5"/>
  <c r="CX139" i="5"/>
  <c r="CV139" i="5"/>
  <c r="CU139" i="5"/>
  <c r="CT139" i="5"/>
  <c r="CS139" i="5"/>
  <c r="CR139" i="5"/>
  <c r="CQ139" i="5"/>
  <c r="CP139" i="5"/>
  <c r="CN139" i="5"/>
  <c r="CM139" i="5"/>
  <c r="CL139" i="5"/>
  <c r="CK139" i="5"/>
  <c r="CJ139" i="5"/>
  <c r="CI139" i="5"/>
  <c r="CG139" i="5"/>
  <c r="CF139" i="5"/>
  <c r="CE139" i="5"/>
  <c r="CD139" i="5"/>
  <c r="CC139" i="5"/>
  <c r="CB139" i="5"/>
  <c r="CA139" i="5"/>
  <c r="BY139" i="5"/>
  <c r="BX139" i="5"/>
  <c r="BW139" i="5"/>
  <c r="BV139" i="5"/>
  <c r="BU139" i="5"/>
  <c r="BT139" i="5"/>
  <c r="BS139" i="5"/>
  <c r="BQ139" i="5"/>
  <c r="BP139" i="5"/>
  <c r="BO139" i="5"/>
  <c r="BN139" i="5"/>
  <c r="BM139" i="5"/>
  <c r="BL139" i="5"/>
  <c r="BK139" i="5"/>
  <c r="BI139" i="5"/>
  <c r="BH139" i="5"/>
  <c r="BG139" i="5"/>
  <c r="BF139" i="5"/>
  <c r="BE139" i="5"/>
  <c r="BD139" i="5"/>
  <c r="BC139" i="5"/>
  <c r="BA139" i="5"/>
  <c r="AZ139" i="5"/>
  <c r="AY139" i="5"/>
  <c r="AX139" i="5"/>
  <c r="AW139" i="5"/>
  <c r="AV139" i="5"/>
  <c r="AU139" i="5"/>
  <c r="AS139" i="5"/>
  <c r="AR139" i="5"/>
  <c r="AQ139" i="5"/>
  <c r="AP139" i="5"/>
  <c r="AO139" i="5"/>
  <c r="AN139" i="5"/>
  <c r="AM139" i="5"/>
  <c r="AK139" i="5"/>
  <c r="AJ139" i="5"/>
  <c r="AI139" i="5"/>
  <c r="AH139" i="5"/>
  <c r="AG139" i="5"/>
  <c r="AF139" i="5"/>
  <c r="AE139" i="5"/>
  <c r="AC139" i="5"/>
  <c r="AB139" i="5"/>
  <c r="AA139" i="5"/>
  <c r="Z139" i="5"/>
  <c r="Y139" i="5"/>
  <c r="X139" i="5"/>
  <c r="W139" i="5"/>
  <c r="U139" i="5"/>
  <c r="T139" i="5"/>
  <c r="S139" i="5"/>
  <c r="R139" i="5"/>
  <c r="Q139" i="5"/>
  <c r="P139" i="5"/>
  <c r="O139" i="5"/>
  <c r="M139" i="5"/>
  <c r="L139" i="5"/>
  <c r="K139" i="5"/>
  <c r="J139" i="5"/>
  <c r="I139" i="5"/>
  <c r="H139" i="5"/>
  <c r="F139" i="5"/>
  <c r="E139" i="5"/>
  <c r="D139" i="5"/>
  <c r="C139" i="5"/>
  <c r="B139" i="5"/>
  <c r="A139" i="5"/>
  <c r="DZ138" i="5"/>
  <c r="DY138" i="5"/>
  <c r="DX138" i="5"/>
  <c r="DW138" i="5"/>
  <c r="DV138" i="5"/>
  <c r="DU138" i="5"/>
  <c r="DS138" i="5"/>
  <c r="EB138" i="5" s="1"/>
  <c r="DR138" i="5"/>
  <c r="DQ138" i="5"/>
  <c r="DP138" i="5"/>
  <c r="EA138" i="5" s="1"/>
  <c r="DO138" i="5"/>
  <c r="DN138" i="5"/>
  <c r="DM138" i="5"/>
  <c r="DK138" i="5"/>
  <c r="DJ138" i="5"/>
  <c r="DI138" i="5"/>
  <c r="DH138" i="5"/>
  <c r="DG138" i="5"/>
  <c r="DF138" i="5"/>
  <c r="DD138" i="5"/>
  <c r="DC138" i="5"/>
  <c r="DB138" i="5"/>
  <c r="DA138" i="5"/>
  <c r="CZ138" i="5"/>
  <c r="CY138" i="5"/>
  <c r="CX138" i="5"/>
  <c r="CV138" i="5"/>
  <c r="CU138" i="5"/>
  <c r="CT138" i="5"/>
  <c r="CS138" i="5"/>
  <c r="CR138" i="5"/>
  <c r="CQ138" i="5"/>
  <c r="CP138" i="5"/>
  <c r="CN138" i="5"/>
  <c r="CM138" i="5"/>
  <c r="CL138" i="5"/>
  <c r="CK138" i="5"/>
  <c r="CJ138" i="5"/>
  <c r="CI138" i="5"/>
  <c r="CG138" i="5"/>
  <c r="CF138" i="5"/>
  <c r="CE138" i="5"/>
  <c r="CD138" i="5"/>
  <c r="CC138" i="5"/>
  <c r="CB138" i="5"/>
  <c r="CA138" i="5"/>
  <c r="BY138" i="5"/>
  <c r="BX138" i="5"/>
  <c r="BW138" i="5"/>
  <c r="BV138" i="5"/>
  <c r="BU138" i="5"/>
  <c r="BT138" i="5"/>
  <c r="BS138" i="5"/>
  <c r="BQ138" i="5"/>
  <c r="BP138" i="5"/>
  <c r="BO138" i="5"/>
  <c r="BN138" i="5"/>
  <c r="BM138" i="5"/>
  <c r="BL138" i="5"/>
  <c r="BK138" i="5"/>
  <c r="BI138" i="5"/>
  <c r="BH138" i="5"/>
  <c r="BG138" i="5"/>
  <c r="BF138" i="5"/>
  <c r="BE138" i="5"/>
  <c r="BD138" i="5"/>
  <c r="BC138" i="5"/>
  <c r="BA138" i="5"/>
  <c r="AZ138" i="5"/>
  <c r="AY138" i="5"/>
  <c r="AX138" i="5"/>
  <c r="AW138" i="5"/>
  <c r="AV138" i="5"/>
  <c r="AU138" i="5"/>
  <c r="AS138" i="5"/>
  <c r="AR138" i="5"/>
  <c r="AQ138" i="5"/>
  <c r="AP138" i="5"/>
  <c r="AO138" i="5"/>
  <c r="AN138" i="5"/>
  <c r="AM138" i="5"/>
  <c r="AK138" i="5"/>
  <c r="AJ138" i="5"/>
  <c r="AI138" i="5"/>
  <c r="AH138" i="5"/>
  <c r="AG138" i="5"/>
  <c r="AF138" i="5"/>
  <c r="AE138" i="5"/>
  <c r="AC138" i="5"/>
  <c r="AB138" i="5"/>
  <c r="AA138" i="5"/>
  <c r="Z138" i="5"/>
  <c r="Y138" i="5"/>
  <c r="X138" i="5"/>
  <c r="W138" i="5"/>
  <c r="U138" i="5"/>
  <c r="T138" i="5"/>
  <c r="S138" i="5"/>
  <c r="R138" i="5"/>
  <c r="Q138" i="5"/>
  <c r="P138" i="5"/>
  <c r="O138" i="5"/>
  <c r="M138" i="5"/>
  <c r="L138" i="5"/>
  <c r="K138" i="5"/>
  <c r="J138" i="5"/>
  <c r="I138" i="5"/>
  <c r="H138" i="5"/>
  <c r="F138" i="5"/>
  <c r="E138" i="5"/>
  <c r="D138" i="5"/>
  <c r="C138" i="5"/>
  <c r="B138" i="5"/>
  <c r="A138" i="5"/>
  <c r="DZ137" i="5"/>
  <c r="DY137" i="5"/>
  <c r="DX137" i="5"/>
  <c r="DW137" i="5"/>
  <c r="DV137" i="5"/>
  <c r="DU137" i="5"/>
  <c r="DS137" i="5"/>
  <c r="EB137" i="5" s="1"/>
  <c r="DR137" i="5"/>
  <c r="DQ137" i="5"/>
  <c r="DP137" i="5"/>
  <c r="EA137" i="5" s="1"/>
  <c r="DO137" i="5"/>
  <c r="DN137" i="5"/>
  <c r="DM137" i="5"/>
  <c r="DK137" i="5"/>
  <c r="DJ137" i="5"/>
  <c r="DI137" i="5"/>
  <c r="DH137" i="5"/>
  <c r="DG137" i="5"/>
  <c r="DF137" i="5"/>
  <c r="DD137" i="5"/>
  <c r="DC137" i="5"/>
  <c r="DB137" i="5"/>
  <c r="DA137" i="5"/>
  <c r="CZ137" i="5"/>
  <c r="CY137" i="5"/>
  <c r="CX137" i="5"/>
  <c r="CV137" i="5"/>
  <c r="CU137" i="5"/>
  <c r="CT137" i="5"/>
  <c r="CS137" i="5"/>
  <c r="CR137" i="5"/>
  <c r="CQ137" i="5"/>
  <c r="CP137" i="5"/>
  <c r="CN137" i="5"/>
  <c r="CM137" i="5"/>
  <c r="CL137" i="5"/>
  <c r="CK137" i="5"/>
  <c r="CJ137" i="5"/>
  <c r="CI137" i="5"/>
  <c r="CG137" i="5"/>
  <c r="CF137" i="5"/>
  <c r="CE137" i="5"/>
  <c r="CD137" i="5"/>
  <c r="CC137" i="5"/>
  <c r="CB137" i="5"/>
  <c r="CA137" i="5"/>
  <c r="BY137" i="5"/>
  <c r="BX137" i="5"/>
  <c r="BW137" i="5"/>
  <c r="BV137" i="5"/>
  <c r="BU137" i="5"/>
  <c r="BT137" i="5"/>
  <c r="BS137" i="5"/>
  <c r="BQ137" i="5"/>
  <c r="BP137" i="5"/>
  <c r="BO137" i="5"/>
  <c r="BN137" i="5"/>
  <c r="BM137" i="5"/>
  <c r="BL137" i="5"/>
  <c r="BK137" i="5"/>
  <c r="BI137" i="5"/>
  <c r="BH137" i="5"/>
  <c r="BG137" i="5"/>
  <c r="BF137" i="5"/>
  <c r="BE137" i="5"/>
  <c r="BD137" i="5"/>
  <c r="BC137" i="5"/>
  <c r="BA137" i="5"/>
  <c r="AZ137" i="5"/>
  <c r="AY137" i="5"/>
  <c r="AX137" i="5"/>
  <c r="AW137" i="5"/>
  <c r="AV137" i="5"/>
  <c r="AU137" i="5"/>
  <c r="AS137" i="5"/>
  <c r="AR137" i="5"/>
  <c r="AQ137" i="5"/>
  <c r="AP137" i="5"/>
  <c r="AO137" i="5"/>
  <c r="AN137" i="5"/>
  <c r="AM137" i="5"/>
  <c r="AK137" i="5"/>
  <c r="AJ137" i="5"/>
  <c r="AI137" i="5"/>
  <c r="AH137" i="5"/>
  <c r="AG137" i="5"/>
  <c r="AF137" i="5"/>
  <c r="AE137" i="5"/>
  <c r="AC137" i="5"/>
  <c r="AB137" i="5"/>
  <c r="AA137" i="5"/>
  <c r="Z137" i="5"/>
  <c r="Y137" i="5"/>
  <c r="X137" i="5"/>
  <c r="W137" i="5"/>
  <c r="U137" i="5"/>
  <c r="T137" i="5"/>
  <c r="S137" i="5"/>
  <c r="R137" i="5"/>
  <c r="Q137" i="5"/>
  <c r="P137" i="5"/>
  <c r="O137" i="5"/>
  <c r="M137" i="5"/>
  <c r="L137" i="5"/>
  <c r="K137" i="5"/>
  <c r="J137" i="5"/>
  <c r="I137" i="5"/>
  <c r="H137" i="5"/>
  <c r="F137" i="5"/>
  <c r="E137" i="5"/>
  <c r="D137" i="5"/>
  <c r="C137" i="5"/>
  <c r="B137" i="5"/>
  <c r="A137" i="5"/>
  <c r="DZ136" i="5"/>
  <c r="DY136" i="5"/>
  <c r="DX136" i="5"/>
  <c r="DW136" i="5"/>
  <c r="DV136" i="5"/>
  <c r="DU136" i="5"/>
  <c r="DS136" i="5"/>
  <c r="EB136" i="5" s="1"/>
  <c r="DR136" i="5"/>
  <c r="DQ136" i="5"/>
  <c r="DP136" i="5"/>
  <c r="EA136" i="5" s="1"/>
  <c r="DO136" i="5"/>
  <c r="DN136" i="5"/>
  <c r="DM136" i="5"/>
  <c r="DK136" i="5"/>
  <c r="DJ136" i="5"/>
  <c r="DI136" i="5"/>
  <c r="DH136" i="5"/>
  <c r="DG136" i="5"/>
  <c r="DF136" i="5"/>
  <c r="DD136" i="5"/>
  <c r="DC136" i="5"/>
  <c r="DB136" i="5"/>
  <c r="DA136" i="5"/>
  <c r="CZ136" i="5"/>
  <c r="CY136" i="5"/>
  <c r="CX136" i="5"/>
  <c r="CV136" i="5"/>
  <c r="CU136" i="5"/>
  <c r="CT136" i="5"/>
  <c r="CS136" i="5"/>
  <c r="CR136" i="5"/>
  <c r="CQ136" i="5"/>
  <c r="CP136" i="5"/>
  <c r="CN136" i="5"/>
  <c r="CM136" i="5"/>
  <c r="CL136" i="5"/>
  <c r="CK136" i="5"/>
  <c r="CJ136" i="5"/>
  <c r="CI136" i="5"/>
  <c r="CG136" i="5"/>
  <c r="CF136" i="5"/>
  <c r="CE136" i="5"/>
  <c r="CD136" i="5"/>
  <c r="CC136" i="5"/>
  <c r="CB136" i="5"/>
  <c r="CA136" i="5"/>
  <c r="BY136" i="5"/>
  <c r="BX136" i="5"/>
  <c r="BW136" i="5"/>
  <c r="BV136" i="5"/>
  <c r="BU136" i="5"/>
  <c r="BT136" i="5"/>
  <c r="BS136" i="5"/>
  <c r="BQ136" i="5"/>
  <c r="BP136" i="5"/>
  <c r="BO136" i="5"/>
  <c r="BN136" i="5"/>
  <c r="BM136" i="5"/>
  <c r="BL136" i="5"/>
  <c r="BK136" i="5"/>
  <c r="BI136" i="5"/>
  <c r="BH136" i="5"/>
  <c r="BG136" i="5"/>
  <c r="BF136" i="5"/>
  <c r="BE136" i="5"/>
  <c r="BD136" i="5"/>
  <c r="BC136" i="5"/>
  <c r="BA136" i="5"/>
  <c r="AZ136" i="5"/>
  <c r="AY136" i="5"/>
  <c r="AX136" i="5"/>
  <c r="AW136" i="5"/>
  <c r="AV136" i="5"/>
  <c r="AU136" i="5"/>
  <c r="AS136" i="5"/>
  <c r="AR136" i="5"/>
  <c r="AQ136" i="5"/>
  <c r="AP136" i="5"/>
  <c r="AO136" i="5"/>
  <c r="AN136" i="5"/>
  <c r="AM136" i="5"/>
  <c r="AK136" i="5"/>
  <c r="AJ136" i="5"/>
  <c r="AI136" i="5"/>
  <c r="AH136" i="5"/>
  <c r="AG136" i="5"/>
  <c r="AF136" i="5"/>
  <c r="AE136" i="5"/>
  <c r="AC136" i="5"/>
  <c r="AB136" i="5"/>
  <c r="AA136" i="5"/>
  <c r="Z136" i="5"/>
  <c r="Y136" i="5"/>
  <c r="X136" i="5"/>
  <c r="W136" i="5"/>
  <c r="U136" i="5"/>
  <c r="T136" i="5"/>
  <c r="S136" i="5"/>
  <c r="R136" i="5"/>
  <c r="Q136" i="5"/>
  <c r="P136" i="5"/>
  <c r="O136" i="5"/>
  <c r="M136" i="5"/>
  <c r="L136" i="5"/>
  <c r="K136" i="5"/>
  <c r="J136" i="5"/>
  <c r="I136" i="5"/>
  <c r="H136" i="5"/>
  <c r="F136" i="5"/>
  <c r="E136" i="5"/>
  <c r="D136" i="5"/>
  <c r="C136" i="5"/>
  <c r="B136" i="5"/>
  <c r="A136" i="5"/>
  <c r="DZ135" i="5"/>
  <c r="DY135" i="5"/>
  <c r="DX135" i="5"/>
  <c r="DW135" i="5"/>
  <c r="DV135" i="5"/>
  <c r="DU135" i="5"/>
  <c r="DS135" i="5"/>
  <c r="EB135" i="5" s="1"/>
  <c r="DR135" i="5"/>
  <c r="DQ135" i="5"/>
  <c r="DP135" i="5"/>
  <c r="EA135" i="5" s="1"/>
  <c r="DO135" i="5"/>
  <c r="DN135" i="5"/>
  <c r="DM135" i="5"/>
  <c r="DK135" i="5"/>
  <c r="DJ135" i="5"/>
  <c r="DI135" i="5"/>
  <c r="DH135" i="5"/>
  <c r="DG135" i="5"/>
  <c r="DF135" i="5"/>
  <c r="DD135" i="5"/>
  <c r="DC135" i="5"/>
  <c r="DB135" i="5"/>
  <c r="DA135" i="5"/>
  <c r="CZ135" i="5"/>
  <c r="CY135" i="5"/>
  <c r="CX135" i="5"/>
  <c r="CV135" i="5"/>
  <c r="CU135" i="5"/>
  <c r="CT135" i="5"/>
  <c r="CS135" i="5"/>
  <c r="CR135" i="5"/>
  <c r="CQ135" i="5"/>
  <c r="CP135" i="5"/>
  <c r="CN135" i="5"/>
  <c r="CM135" i="5"/>
  <c r="CL135" i="5"/>
  <c r="CK135" i="5"/>
  <c r="CJ135" i="5"/>
  <c r="CI135" i="5"/>
  <c r="CG135" i="5"/>
  <c r="CF135" i="5"/>
  <c r="CE135" i="5"/>
  <c r="CD135" i="5"/>
  <c r="CC135" i="5"/>
  <c r="CB135" i="5"/>
  <c r="CA135" i="5"/>
  <c r="BY135" i="5"/>
  <c r="BX135" i="5"/>
  <c r="BW135" i="5"/>
  <c r="BV135" i="5"/>
  <c r="BU135" i="5"/>
  <c r="BT135" i="5"/>
  <c r="BS135" i="5"/>
  <c r="BQ135" i="5"/>
  <c r="BP135" i="5"/>
  <c r="BO135" i="5"/>
  <c r="BN135" i="5"/>
  <c r="BM135" i="5"/>
  <c r="BL135" i="5"/>
  <c r="BK135" i="5"/>
  <c r="BI135" i="5"/>
  <c r="BH135" i="5"/>
  <c r="BG135" i="5"/>
  <c r="BF135" i="5"/>
  <c r="BE135" i="5"/>
  <c r="BD135" i="5"/>
  <c r="BC135" i="5"/>
  <c r="BA135" i="5"/>
  <c r="AZ135" i="5"/>
  <c r="AY135" i="5"/>
  <c r="AX135" i="5"/>
  <c r="AW135" i="5"/>
  <c r="AV135" i="5"/>
  <c r="AU135" i="5"/>
  <c r="AS135" i="5"/>
  <c r="AR135" i="5"/>
  <c r="AQ135" i="5"/>
  <c r="AP135" i="5"/>
  <c r="AO135" i="5"/>
  <c r="AN135" i="5"/>
  <c r="AM135" i="5"/>
  <c r="AK135" i="5"/>
  <c r="AJ135" i="5"/>
  <c r="AI135" i="5"/>
  <c r="AH135" i="5"/>
  <c r="AG135" i="5"/>
  <c r="AF135" i="5"/>
  <c r="AE135" i="5"/>
  <c r="AC135" i="5"/>
  <c r="AB135" i="5"/>
  <c r="AA135" i="5"/>
  <c r="Z135" i="5"/>
  <c r="Y135" i="5"/>
  <c r="X135" i="5"/>
  <c r="W135" i="5"/>
  <c r="U135" i="5"/>
  <c r="T135" i="5"/>
  <c r="S135" i="5"/>
  <c r="R135" i="5"/>
  <c r="Q135" i="5"/>
  <c r="P135" i="5"/>
  <c r="O135" i="5"/>
  <c r="M135" i="5"/>
  <c r="L135" i="5"/>
  <c r="K135" i="5"/>
  <c r="J135" i="5"/>
  <c r="I135" i="5"/>
  <c r="H135" i="5"/>
  <c r="F135" i="5"/>
  <c r="E135" i="5"/>
  <c r="D135" i="5"/>
  <c r="C135" i="5"/>
  <c r="B135" i="5"/>
  <c r="A135" i="5"/>
  <c r="DZ134" i="5"/>
  <c r="DY134" i="5"/>
  <c r="DX134" i="5"/>
  <c r="DW134" i="5"/>
  <c r="DV134" i="5"/>
  <c r="DU134" i="5"/>
  <c r="DS134" i="5"/>
  <c r="EB134" i="5" s="1"/>
  <c r="DR134" i="5"/>
  <c r="DQ134" i="5"/>
  <c r="DP134" i="5"/>
  <c r="EA134" i="5" s="1"/>
  <c r="DO134" i="5"/>
  <c r="DN134" i="5"/>
  <c r="DM134" i="5"/>
  <c r="DK134" i="5"/>
  <c r="DJ134" i="5"/>
  <c r="DI134" i="5"/>
  <c r="DH134" i="5"/>
  <c r="DG134" i="5"/>
  <c r="DF134" i="5"/>
  <c r="DD134" i="5"/>
  <c r="DC134" i="5"/>
  <c r="DB134" i="5"/>
  <c r="DA134" i="5"/>
  <c r="CZ134" i="5"/>
  <c r="CY134" i="5"/>
  <c r="CX134" i="5"/>
  <c r="CV134" i="5"/>
  <c r="CU134" i="5"/>
  <c r="CT134" i="5"/>
  <c r="CS134" i="5"/>
  <c r="CR134" i="5"/>
  <c r="CQ134" i="5"/>
  <c r="CP134" i="5"/>
  <c r="CN134" i="5"/>
  <c r="CM134" i="5"/>
  <c r="CL134" i="5"/>
  <c r="CK134" i="5"/>
  <c r="CJ134" i="5"/>
  <c r="CI134" i="5"/>
  <c r="CG134" i="5"/>
  <c r="CF134" i="5"/>
  <c r="CE134" i="5"/>
  <c r="CD134" i="5"/>
  <c r="CC134" i="5"/>
  <c r="CB134" i="5"/>
  <c r="CA134" i="5"/>
  <c r="BY134" i="5"/>
  <c r="BX134" i="5"/>
  <c r="BW134" i="5"/>
  <c r="BV134" i="5"/>
  <c r="BU134" i="5"/>
  <c r="BT134" i="5"/>
  <c r="BS134" i="5"/>
  <c r="BQ134" i="5"/>
  <c r="BP134" i="5"/>
  <c r="BO134" i="5"/>
  <c r="BN134" i="5"/>
  <c r="BM134" i="5"/>
  <c r="BL134" i="5"/>
  <c r="BK134" i="5"/>
  <c r="BI134" i="5"/>
  <c r="BH134" i="5"/>
  <c r="BG134" i="5"/>
  <c r="BF134" i="5"/>
  <c r="BE134" i="5"/>
  <c r="BD134" i="5"/>
  <c r="BC134" i="5"/>
  <c r="BA134" i="5"/>
  <c r="AZ134" i="5"/>
  <c r="AY134" i="5"/>
  <c r="AX134" i="5"/>
  <c r="AW134" i="5"/>
  <c r="AV134" i="5"/>
  <c r="AU134" i="5"/>
  <c r="AS134" i="5"/>
  <c r="AR134" i="5"/>
  <c r="AQ134" i="5"/>
  <c r="AP134" i="5"/>
  <c r="AO134" i="5"/>
  <c r="AN134" i="5"/>
  <c r="AM134" i="5"/>
  <c r="AK134" i="5"/>
  <c r="AJ134" i="5"/>
  <c r="AI134" i="5"/>
  <c r="AH134" i="5"/>
  <c r="AG134" i="5"/>
  <c r="AF134" i="5"/>
  <c r="AE134" i="5"/>
  <c r="AC134" i="5"/>
  <c r="AB134" i="5"/>
  <c r="AA134" i="5"/>
  <c r="Z134" i="5"/>
  <c r="Y134" i="5"/>
  <c r="X134" i="5"/>
  <c r="W134" i="5"/>
  <c r="U134" i="5"/>
  <c r="T134" i="5"/>
  <c r="S134" i="5"/>
  <c r="R134" i="5"/>
  <c r="Q134" i="5"/>
  <c r="P134" i="5"/>
  <c r="O134" i="5"/>
  <c r="M134" i="5"/>
  <c r="L134" i="5"/>
  <c r="K134" i="5"/>
  <c r="J134" i="5"/>
  <c r="I134" i="5"/>
  <c r="H134" i="5"/>
  <c r="F134" i="5"/>
  <c r="E134" i="5"/>
  <c r="D134" i="5"/>
  <c r="C134" i="5"/>
  <c r="B134" i="5"/>
  <c r="A134" i="5"/>
  <c r="DZ133" i="5"/>
  <c r="DY133" i="5"/>
  <c r="DX133" i="5"/>
  <c r="DW133" i="5"/>
  <c r="DV133" i="5"/>
  <c r="DU133" i="5"/>
  <c r="DS133" i="5"/>
  <c r="EB133" i="5" s="1"/>
  <c r="DR133" i="5"/>
  <c r="DQ133" i="5"/>
  <c r="DP133" i="5"/>
  <c r="EA133" i="5" s="1"/>
  <c r="DO133" i="5"/>
  <c r="DN133" i="5"/>
  <c r="DM133" i="5"/>
  <c r="DK133" i="5"/>
  <c r="DJ133" i="5"/>
  <c r="DI133" i="5"/>
  <c r="DH133" i="5"/>
  <c r="DG133" i="5"/>
  <c r="DF133" i="5"/>
  <c r="DD133" i="5"/>
  <c r="DC133" i="5"/>
  <c r="DB133" i="5"/>
  <c r="DA133" i="5"/>
  <c r="CZ133" i="5"/>
  <c r="CY133" i="5"/>
  <c r="CX133" i="5"/>
  <c r="CV133" i="5"/>
  <c r="CU133" i="5"/>
  <c r="CT133" i="5"/>
  <c r="CS133" i="5"/>
  <c r="CR133" i="5"/>
  <c r="CQ133" i="5"/>
  <c r="CP133" i="5"/>
  <c r="CN133" i="5"/>
  <c r="CM133" i="5"/>
  <c r="CL133" i="5"/>
  <c r="CK133" i="5"/>
  <c r="CJ133" i="5"/>
  <c r="CI133" i="5"/>
  <c r="CG133" i="5"/>
  <c r="CF133" i="5"/>
  <c r="CE133" i="5"/>
  <c r="CD133" i="5"/>
  <c r="CC133" i="5"/>
  <c r="CB133" i="5"/>
  <c r="CA133" i="5"/>
  <c r="BY133" i="5"/>
  <c r="BX133" i="5"/>
  <c r="BW133" i="5"/>
  <c r="BV133" i="5"/>
  <c r="BU133" i="5"/>
  <c r="BT133" i="5"/>
  <c r="BS133" i="5"/>
  <c r="BQ133" i="5"/>
  <c r="BP133" i="5"/>
  <c r="BO133" i="5"/>
  <c r="BN133" i="5"/>
  <c r="BM133" i="5"/>
  <c r="BL133" i="5"/>
  <c r="BK133" i="5"/>
  <c r="BI133" i="5"/>
  <c r="BH133" i="5"/>
  <c r="BG133" i="5"/>
  <c r="BF133" i="5"/>
  <c r="BE133" i="5"/>
  <c r="BD133" i="5"/>
  <c r="BC133" i="5"/>
  <c r="BA133" i="5"/>
  <c r="AZ133" i="5"/>
  <c r="AY133" i="5"/>
  <c r="AX133" i="5"/>
  <c r="AW133" i="5"/>
  <c r="AV133" i="5"/>
  <c r="AU133" i="5"/>
  <c r="AS133" i="5"/>
  <c r="AR133" i="5"/>
  <c r="AQ133" i="5"/>
  <c r="AP133" i="5"/>
  <c r="AO133" i="5"/>
  <c r="AN133" i="5"/>
  <c r="AM133" i="5"/>
  <c r="AK133" i="5"/>
  <c r="AJ133" i="5"/>
  <c r="AI133" i="5"/>
  <c r="AH133" i="5"/>
  <c r="AG133" i="5"/>
  <c r="AF133" i="5"/>
  <c r="AE133" i="5"/>
  <c r="AC133" i="5"/>
  <c r="AB133" i="5"/>
  <c r="AA133" i="5"/>
  <c r="Z133" i="5"/>
  <c r="Y133" i="5"/>
  <c r="X133" i="5"/>
  <c r="W133" i="5"/>
  <c r="U133" i="5"/>
  <c r="T133" i="5"/>
  <c r="S133" i="5"/>
  <c r="R133" i="5"/>
  <c r="Q133" i="5"/>
  <c r="P133" i="5"/>
  <c r="O133" i="5"/>
  <c r="M133" i="5"/>
  <c r="L133" i="5"/>
  <c r="K133" i="5"/>
  <c r="J133" i="5"/>
  <c r="I133" i="5"/>
  <c r="H133" i="5"/>
  <c r="F133" i="5"/>
  <c r="E133" i="5"/>
  <c r="D133" i="5"/>
  <c r="C133" i="5"/>
  <c r="B133" i="5"/>
  <c r="A133" i="5"/>
  <c r="DZ132" i="5"/>
  <c r="DY132" i="5"/>
  <c r="DX132" i="5"/>
  <c r="DW132" i="5"/>
  <c r="DV132" i="5"/>
  <c r="DU132" i="5"/>
  <c r="DS132" i="5"/>
  <c r="EB132" i="5" s="1"/>
  <c r="DR132" i="5"/>
  <c r="DQ132" i="5"/>
  <c r="DP132" i="5"/>
  <c r="EA132" i="5" s="1"/>
  <c r="DO132" i="5"/>
  <c r="DN132" i="5"/>
  <c r="DM132" i="5"/>
  <c r="DK132" i="5"/>
  <c r="DJ132" i="5"/>
  <c r="DI132" i="5"/>
  <c r="DH132" i="5"/>
  <c r="DG132" i="5"/>
  <c r="DF132" i="5"/>
  <c r="DD132" i="5"/>
  <c r="DC132" i="5"/>
  <c r="DB132" i="5"/>
  <c r="DA132" i="5"/>
  <c r="CZ132" i="5"/>
  <c r="CY132" i="5"/>
  <c r="CX132" i="5"/>
  <c r="CV132" i="5"/>
  <c r="CU132" i="5"/>
  <c r="CT132" i="5"/>
  <c r="CS132" i="5"/>
  <c r="CR132" i="5"/>
  <c r="CQ132" i="5"/>
  <c r="CP132" i="5"/>
  <c r="CN132" i="5"/>
  <c r="CM132" i="5"/>
  <c r="CL132" i="5"/>
  <c r="CK132" i="5"/>
  <c r="CJ132" i="5"/>
  <c r="CI132" i="5"/>
  <c r="CG132" i="5"/>
  <c r="CF132" i="5"/>
  <c r="CE132" i="5"/>
  <c r="CD132" i="5"/>
  <c r="CC132" i="5"/>
  <c r="CB132" i="5"/>
  <c r="CA132" i="5"/>
  <c r="BY132" i="5"/>
  <c r="BX132" i="5"/>
  <c r="BW132" i="5"/>
  <c r="BV132" i="5"/>
  <c r="BU132" i="5"/>
  <c r="BT132" i="5"/>
  <c r="BS132" i="5"/>
  <c r="BQ132" i="5"/>
  <c r="BP132" i="5"/>
  <c r="BO132" i="5"/>
  <c r="BN132" i="5"/>
  <c r="BM132" i="5"/>
  <c r="BL132" i="5"/>
  <c r="BK132" i="5"/>
  <c r="BI132" i="5"/>
  <c r="BH132" i="5"/>
  <c r="BG132" i="5"/>
  <c r="BF132" i="5"/>
  <c r="BE132" i="5"/>
  <c r="BD132" i="5"/>
  <c r="BC132" i="5"/>
  <c r="BA132" i="5"/>
  <c r="AZ132" i="5"/>
  <c r="AY132" i="5"/>
  <c r="AX132" i="5"/>
  <c r="AW132" i="5"/>
  <c r="AV132" i="5"/>
  <c r="AU132" i="5"/>
  <c r="AS132" i="5"/>
  <c r="AR132" i="5"/>
  <c r="AQ132" i="5"/>
  <c r="AP132" i="5"/>
  <c r="AO132" i="5"/>
  <c r="AN132" i="5"/>
  <c r="AM132" i="5"/>
  <c r="AK132" i="5"/>
  <c r="AJ132" i="5"/>
  <c r="AI132" i="5"/>
  <c r="AH132" i="5"/>
  <c r="AG132" i="5"/>
  <c r="AF132" i="5"/>
  <c r="AE132" i="5"/>
  <c r="AC132" i="5"/>
  <c r="AB132" i="5"/>
  <c r="AA132" i="5"/>
  <c r="Z132" i="5"/>
  <c r="Y132" i="5"/>
  <c r="X132" i="5"/>
  <c r="W132" i="5"/>
  <c r="U132" i="5"/>
  <c r="T132" i="5"/>
  <c r="S132" i="5"/>
  <c r="R132" i="5"/>
  <c r="Q132" i="5"/>
  <c r="P132" i="5"/>
  <c r="O132" i="5"/>
  <c r="M132" i="5"/>
  <c r="L132" i="5"/>
  <c r="K132" i="5"/>
  <c r="J132" i="5"/>
  <c r="I132" i="5"/>
  <c r="H132" i="5"/>
  <c r="F132" i="5"/>
  <c r="E132" i="5"/>
  <c r="D132" i="5"/>
  <c r="C132" i="5"/>
  <c r="B132" i="5"/>
  <c r="A132" i="5"/>
  <c r="DZ131" i="5"/>
  <c r="DY131" i="5"/>
  <c r="DX131" i="5"/>
  <c r="DW131" i="5"/>
  <c r="DV131" i="5"/>
  <c r="DU131" i="5"/>
  <c r="DS131" i="5"/>
  <c r="EB131" i="5" s="1"/>
  <c r="DR131" i="5"/>
  <c r="DQ131" i="5"/>
  <c r="DP131" i="5"/>
  <c r="EA131" i="5" s="1"/>
  <c r="DO131" i="5"/>
  <c r="DN131" i="5"/>
  <c r="DM131" i="5"/>
  <c r="DK131" i="5"/>
  <c r="DJ131" i="5"/>
  <c r="DI131" i="5"/>
  <c r="DH131" i="5"/>
  <c r="DG131" i="5"/>
  <c r="DF131" i="5"/>
  <c r="DD131" i="5"/>
  <c r="DC131" i="5"/>
  <c r="DB131" i="5"/>
  <c r="DA131" i="5"/>
  <c r="CZ131" i="5"/>
  <c r="CY131" i="5"/>
  <c r="CX131" i="5"/>
  <c r="CV131" i="5"/>
  <c r="CU131" i="5"/>
  <c r="CT131" i="5"/>
  <c r="CS131" i="5"/>
  <c r="CR131" i="5"/>
  <c r="CQ131" i="5"/>
  <c r="CP131" i="5"/>
  <c r="CN131" i="5"/>
  <c r="CM131" i="5"/>
  <c r="CL131" i="5"/>
  <c r="CK131" i="5"/>
  <c r="CJ131" i="5"/>
  <c r="CI131" i="5"/>
  <c r="CG131" i="5"/>
  <c r="CF131" i="5"/>
  <c r="CE131" i="5"/>
  <c r="CD131" i="5"/>
  <c r="CC131" i="5"/>
  <c r="CB131" i="5"/>
  <c r="CA131" i="5"/>
  <c r="BY131" i="5"/>
  <c r="BX131" i="5"/>
  <c r="BW131" i="5"/>
  <c r="BV131" i="5"/>
  <c r="BU131" i="5"/>
  <c r="BT131" i="5"/>
  <c r="BS131" i="5"/>
  <c r="BQ131" i="5"/>
  <c r="BP131" i="5"/>
  <c r="BO131" i="5"/>
  <c r="BN131" i="5"/>
  <c r="BM131" i="5"/>
  <c r="BL131" i="5"/>
  <c r="BK131" i="5"/>
  <c r="BI131" i="5"/>
  <c r="BH131" i="5"/>
  <c r="BG131" i="5"/>
  <c r="BF131" i="5"/>
  <c r="BE131" i="5"/>
  <c r="BD131" i="5"/>
  <c r="BC131" i="5"/>
  <c r="BA131" i="5"/>
  <c r="AZ131" i="5"/>
  <c r="AY131" i="5"/>
  <c r="AX131" i="5"/>
  <c r="AW131" i="5"/>
  <c r="AV131" i="5"/>
  <c r="AU131" i="5"/>
  <c r="AS131" i="5"/>
  <c r="AR131" i="5"/>
  <c r="AQ131" i="5"/>
  <c r="AP131" i="5"/>
  <c r="AO131" i="5"/>
  <c r="AN131" i="5"/>
  <c r="AM131" i="5"/>
  <c r="AK131" i="5"/>
  <c r="AJ131" i="5"/>
  <c r="AI131" i="5"/>
  <c r="AH131" i="5"/>
  <c r="AG131" i="5"/>
  <c r="AF131" i="5"/>
  <c r="AE131" i="5"/>
  <c r="AC131" i="5"/>
  <c r="AB131" i="5"/>
  <c r="AA131" i="5"/>
  <c r="Z131" i="5"/>
  <c r="Y131" i="5"/>
  <c r="X131" i="5"/>
  <c r="W131" i="5"/>
  <c r="U131" i="5"/>
  <c r="T131" i="5"/>
  <c r="S131" i="5"/>
  <c r="R131" i="5"/>
  <c r="Q131" i="5"/>
  <c r="P131" i="5"/>
  <c r="O131" i="5"/>
  <c r="M131" i="5"/>
  <c r="L131" i="5"/>
  <c r="K131" i="5"/>
  <c r="J131" i="5"/>
  <c r="I131" i="5"/>
  <c r="H131" i="5"/>
  <c r="F131" i="5"/>
  <c r="E131" i="5"/>
  <c r="D131" i="5"/>
  <c r="C131" i="5"/>
  <c r="B131" i="5"/>
  <c r="A131" i="5"/>
  <c r="DZ130" i="5"/>
  <c r="DY130" i="5"/>
  <c r="DX130" i="5"/>
  <c r="DW130" i="5"/>
  <c r="DV130" i="5"/>
  <c r="DU130" i="5"/>
  <c r="DS130" i="5"/>
  <c r="EB130" i="5" s="1"/>
  <c r="DR130" i="5"/>
  <c r="DQ130" i="5"/>
  <c r="DP130" i="5"/>
  <c r="EA130" i="5" s="1"/>
  <c r="DO130" i="5"/>
  <c r="DN130" i="5"/>
  <c r="DM130" i="5"/>
  <c r="DK130" i="5"/>
  <c r="DJ130" i="5"/>
  <c r="DI130" i="5"/>
  <c r="DH130" i="5"/>
  <c r="DG130" i="5"/>
  <c r="DF130" i="5"/>
  <c r="DD130" i="5"/>
  <c r="DC130" i="5"/>
  <c r="DB130" i="5"/>
  <c r="DA130" i="5"/>
  <c r="CZ130" i="5"/>
  <c r="CY130" i="5"/>
  <c r="CX130" i="5"/>
  <c r="CV130" i="5"/>
  <c r="CU130" i="5"/>
  <c r="CT130" i="5"/>
  <c r="CS130" i="5"/>
  <c r="CR130" i="5"/>
  <c r="CQ130" i="5"/>
  <c r="CP130" i="5"/>
  <c r="CN130" i="5"/>
  <c r="CM130" i="5"/>
  <c r="CL130" i="5"/>
  <c r="CK130" i="5"/>
  <c r="CJ130" i="5"/>
  <c r="CI130" i="5"/>
  <c r="CG130" i="5"/>
  <c r="CF130" i="5"/>
  <c r="CE130" i="5"/>
  <c r="CD130" i="5"/>
  <c r="CC130" i="5"/>
  <c r="CB130" i="5"/>
  <c r="CA130" i="5"/>
  <c r="BY130" i="5"/>
  <c r="BX130" i="5"/>
  <c r="BW130" i="5"/>
  <c r="BV130" i="5"/>
  <c r="BU130" i="5"/>
  <c r="BT130" i="5"/>
  <c r="BS130" i="5"/>
  <c r="BQ130" i="5"/>
  <c r="BP130" i="5"/>
  <c r="BO130" i="5"/>
  <c r="BN130" i="5"/>
  <c r="BM130" i="5"/>
  <c r="BL130" i="5"/>
  <c r="BK130" i="5"/>
  <c r="BI130" i="5"/>
  <c r="BH130" i="5"/>
  <c r="BG130" i="5"/>
  <c r="BF130" i="5"/>
  <c r="BE130" i="5"/>
  <c r="BD130" i="5"/>
  <c r="BC130" i="5"/>
  <c r="BA130" i="5"/>
  <c r="AZ130" i="5"/>
  <c r="AY130" i="5"/>
  <c r="AX130" i="5"/>
  <c r="AW130" i="5"/>
  <c r="AV130" i="5"/>
  <c r="AU130" i="5"/>
  <c r="AS130" i="5"/>
  <c r="AR130" i="5"/>
  <c r="AQ130" i="5"/>
  <c r="AP130" i="5"/>
  <c r="AO130" i="5"/>
  <c r="AN130" i="5"/>
  <c r="AM130" i="5"/>
  <c r="AK130" i="5"/>
  <c r="AJ130" i="5"/>
  <c r="AI130" i="5"/>
  <c r="AH130" i="5"/>
  <c r="AG130" i="5"/>
  <c r="AF130" i="5"/>
  <c r="AE130" i="5"/>
  <c r="AC130" i="5"/>
  <c r="AB130" i="5"/>
  <c r="AA130" i="5"/>
  <c r="Z130" i="5"/>
  <c r="Y130" i="5"/>
  <c r="X130" i="5"/>
  <c r="W130" i="5"/>
  <c r="U130" i="5"/>
  <c r="T130" i="5"/>
  <c r="S130" i="5"/>
  <c r="R130" i="5"/>
  <c r="Q130" i="5"/>
  <c r="P130" i="5"/>
  <c r="O130" i="5"/>
  <c r="M130" i="5"/>
  <c r="L130" i="5"/>
  <c r="K130" i="5"/>
  <c r="J130" i="5"/>
  <c r="I130" i="5"/>
  <c r="H130" i="5"/>
  <c r="F130" i="5"/>
  <c r="E130" i="5"/>
  <c r="D130" i="5"/>
  <c r="C130" i="5"/>
  <c r="B130" i="5"/>
  <c r="A130" i="5"/>
  <c r="DZ129" i="5"/>
  <c r="DY129" i="5"/>
  <c r="DX129" i="5"/>
  <c r="DW129" i="5"/>
  <c r="DV129" i="5"/>
  <c r="DU129" i="5"/>
  <c r="DS129" i="5"/>
  <c r="EB129" i="5" s="1"/>
  <c r="DR129" i="5"/>
  <c r="DQ129" i="5"/>
  <c r="DP129" i="5"/>
  <c r="EA129" i="5" s="1"/>
  <c r="DO129" i="5"/>
  <c r="DN129" i="5"/>
  <c r="DM129" i="5"/>
  <c r="DK129" i="5"/>
  <c r="DJ129" i="5"/>
  <c r="DI129" i="5"/>
  <c r="DH129" i="5"/>
  <c r="DG129" i="5"/>
  <c r="DF129" i="5"/>
  <c r="DD129" i="5"/>
  <c r="DC129" i="5"/>
  <c r="DB129" i="5"/>
  <c r="DA129" i="5"/>
  <c r="CZ129" i="5"/>
  <c r="CY129" i="5"/>
  <c r="CX129" i="5"/>
  <c r="CV129" i="5"/>
  <c r="CU129" i="5"/>
  <c r="CT129" i="5"/>
  <c r="CS129" i="5"/>
  <c r="CR129" i="5"/>
  <c r="CQ129" i="5"/>
  <c r="CP129" i="5"/>
  <c r="CN129" i="5"/>
  <c r="CL129" i="5"/>
  <c r="CK129" i="5"/>
  <c r="CJ129" i="5"/>
  <c r="CG129" i="5"/>
  <c r="CF129" i="5"/>
  <c r="CE129" i="5"/>
  <c r="CD129" i="5"/>
  <c r="CC129" i="5"/>
  <c r="CB129" i="5"/>
  <c r="CA129" i="5"/>
  <c r="BY129" i="5"/>
  <c r="BX129" i="5"/>
  <c r="BW129" i="5"/>
  <c r="BV129" i="5"/>
  <c r="BU129" i="5"/>
  <c r="BT129" i="5"/>
  <c r="BS129" i="5"/>
  <c r="BQ129" i="5"/>
  <c r="BP129" i="5"/>
  <c r="BO129" i="5"/>
  <c r="BN129" i="5"/>
  <c r="BM129" i="5"/>
  <c r="BL129" i="5"/>
  <c r="BK129" i="5"/>
  <c r="BI129" i="5"/>
  <c r="BH129" i="5"/>
  <c r="BG129" i="5"/>
  <c r="BF129" i="5"/>
  <c r="BE129" i="5"/>
  <c r="BD129" i="5"/>
  <c r="BC129" i="5"/>
  <c r="BA129" i="5"/>
  <c r="AZ129" i="5"/>
  <c r="AY129" i="5"/>
  <c r="AX129" i="5"/>
  <c r="AW129" i="5"/>
  <c r="AV129" i="5"/>
  <c r="AU129" i="5"/>
  <c r="AS129" i="5"/>
  <c r="AR129" i="5"/>
  <c r="AQ129" i="5"/>
  <c r="AP129" i="5"/>
  <c r="AO129" i="5"/>
  <c r="AN129" i="5"/>
  <c r="AM129" i="5"/>
  <c r="AK129" i="5"/>
  <c r="AJ129" i="5"/>
  <c r="AI129" i="5"/>
  <c r="AH129" i="5"/>
  <c r="AG129" i="5"/>
  <c r="AF129" i="5"/>
  <c r="AE129" i="5"/>
  <c r="AC129" i="5"/>
  <c r="AB129" i="5"/>
  <c r="AA129" i="5"/>
  <c r="Z129" i="5"/>
  <c r="Y129" i="5"/>
  <c r="X129" i="5"/>
  <c r="W129" i="5"/>
  <c r="U129" i="5"/>
  <c r="T129" i="5"/>
  <c r="S129" i="5"/>
  <c r="R129" i="5"/>
  <c r="Q129" i="5"/>
  <c r="P129" i="5"/>
  <c r="O129" i="5"/>
  <c r="M129" i="5"/>
  <c r="L129" i="5"/>
  <c r="K129" i="5"/>
  <c r="J129" i="5"/>
  <c r="I129" i="5"/>
  <c r="H129" i="5"/>
  <c r="F129" i="5"/>
  <c r="E129" i="5"/>
  <c r="D129" i="5"/>
  <c r="C129" i="5"/>
  <c r="B129" i="5"/>
  <c r="A129" i="5"/>
  <c r="DZ128" i="5"/>
  <c r="DY128" i="5"/>
  <c r="DX128" i="5"/>
  <c r="DW128" i="5"/>
  <c r="DV128" i="5"/>
  <c r="DU128" i="5"/>
  <c r="DS128" i="5"/>
  <c r="DR128" i="5"/>
  <c r="DQ128" i="5"/>
  <c r="DP128" i="5"/>
  <c r="DO128" i="5"/>
  <c r="DN128" i="5"/>
  <c r="DK128" i="5"/>
  <c r="DI128" i="5"/>
  <c r="DH128" i="5"/>
  <c r="DG128" i="5"/>
  <c r="DD128" i="5"/>
  <c r="DC128" i="5"/>
  <c r="DB128" i="5"/>
  <c r="DA128" i="5"/>
  <c r="CZ128" i="5"/>
  <c r="CY128" i="5"/>
  <c r="CX128" i="5"/>
  <c r="CV128" i="5"/>
  <c r="CU128" i="5"/>
  <c r="CT128" i="5"/>
  <c r="CS128" i="5"/>
  <c r="CR128" i="5"/>
  <c r="CQ128" i="5"/>
  <c r="CP128" i="5"/>
  <c r="CN128" i="5"/>
  <c r="CL128" i="5"/>
  <c r="CK128" i="5"/>
  <c r="CJ128" i="5"/>
  <c r="CG128" i="5"/>
  <c r="CF128" i="5"/>
  <c r="CE128" i="5"/>
  <c r="CD128" i="5"/>
  <c r="CC128" i="5"/>
  <c r="CB128" i="5"/>
  <c r="CA128" i="5"/>
  <c r="BY128" i="5"/>
  <c r="BX128" i="5"/>
  <c r="BW128" i="5"/>
  <c r="BV128" i="5"/>
  <c r="BU128" i="5"/>
  <c r="BT128" i="5"/>
  <c r="BS128" i="5"/>
  <c r="BQ128" i="5"/>
  <c r="BP128" i="5"/>
  <c r="BO128" i="5"/>
  <c r="BN128" i="5"/>
  <c r="BM128" i="5"/>
  <c r="BL128" i="5"/>
  <c r="BK128" i="5"/>
  <c r="BI128" i="5"/>
  <c r="BH128" i="5"/>
  <c r="BG128" i="5"/>
  <c r="BF128" i="5"/>
  <c r="BE128" i="5"/>
  <c r="BD128" i="5"/>
  <c r="BC128" i="5"/>
  <c r="BA128" i="5"/>
  <c r="AZ128" i="5"/>
  <c r="AY128" i="5"/>
  <c r="AX128" i="5"/>
  <c r="AW128" i="5"/>
  <c r="AV128" i="5"/>
  <c r="AU128" i="5"/>
  <c r="AS128" i="5"/>
  <c r="AR128" i="5"/>
  <c r="AQ128" i="5"/>
  <c r="AP128" i="5"/>
  <c r="AO128" i="5"/>
  <c r="AN128" i="5"/>
  <c r="AM128" i="5"/>
  <c r="AK128" i="5"/>
  <c r="AJ128" i="5"/>
  <c r="AI128" i="5"/>
  <c r="AH128" i="5"/>
  <c r="AG128" i="5"/>
  <c r="AF128" i="5"/>
  <c r="AE128" i="5"/>
  <c r="AC128" i="5"/>
  <c r="AB128" i="5"/>
  <c r="AA128" i="5"/>
  <c r="Z128" i="5"/>
  <c r="Y128" i="5"/>
  <c r="X128" i="5"/>
  <c r="W128" i="5"/>
  <c r="U128" i="5"/>
  <c r="T128" i="5"/>
  <c r="S128" i="5"/>
  <c r="R128" i="5"/>
  <c r="Q128" i="5"/>
  <c r="P128" i="5"/>
  <c r="O128" i="5"/>
  <c r="M128" i="5"/>
  <c r="L128" i="5"/>
  <c r="K128" i="5"/>
  <c r="J128" i="5"/>
  <c r="I128" i="5"/>
  <c r="H128" i="5"/>
  <c r="F128" i="5"/>
  <c r="E128" i="5"/>
  <c r="D128" i="5"/>
  <c r="C128" i="5"/>
  <c r="B128" i="5"/>
  <c r="A128" i="5"/>
  <c r="DZ127" i="5"/>
  <c r="DY127" i="5"/>
  <c r="DX127" i="5"/>
  <c r="DW127" i="5"/>
  <c r="DV127" i="5"/>
  <c r="DU127" i="5"/>
  <c r="AK127" i="5" s="1"/>
  <c r="DS127" i="5"/>
  <c r="EB127" i="5" s="1"/>
  <c r="DR127" i="5"/>
  <c r="DQ127" i="5"/>
  <c r="DP127" i="5"/>
  <c r="EA127" i="5" s="1"/>
  <c r="DO127" i="5"/>
  <c r="DN127" i="5"/>
  <c r="DM127" i="5"/>
  <c r="DK127" i="5"/>
  <c r="DI127" i="5"/>
  <c r="DH127" i="5"/>
  <c r="DG127" i="5"/>
  <c r="DD127" i="5"/>
  <c r="DC127" i="5"/>
  <c r="DB127" i="5"/>
  <c r="DA127" i="5"/>
  <c r="CZ127" i="5"/>
  <c r="CY127" i="5"/>
  <c r="CX127" i="5"/>
  <c r="CV127" i="5"/>
  <c r="CU127" i="5"/>
  <c r="CT127" i="5"/>
  <c r="CS127" i="5"/>
  <c r="CR127" i="5"/>
  <c r="CQ127" i="5"/>
  <c r="CP127" i="5"/>
  <c r="CN127" i="5"/>
  <c r="CM127" i="5"/>
  <c r="CL127" i="5"/>
  <c r="CK127" i="5"/>
  <c r="CJ127" i="5"/>
  <c r="CI127" i="5"/>
  <c r="CG127" i="5"/>
  <c r="CF127" i="5"/>
  <c r="CE127" i="5"/>
  <c r="CD127" i="5"/>
  <c r="CC127" i="5"/>
  <c r="CB127" i="5"/>
  <c r="CA127" i="5"/>
  <c r="BY127" i="5"/>
  <c r="BX127" i="5"/>
  <c r="BW127" i="5"/>
  <c r="BV127" i="5"/>
  <c r="BU127" i="5"/>
  <c r="BT127" i="5"/>
  <c r="BS127" i="5"/>
  <c r="BQ127" i="5"/>
  <c r="BP127" i="5"/>
  <c r="BO127" i="5"/>
  <c r="BN127" i="5"/>
  <c r="BM127" i="5"/>
  <c r="BL127" i="5"/>
  <c r="BK127" i="5"/>
  <c r="BI127" i="5"/>
  <c r="BH127" i="5"/>
  <c r="BG127" i="5"/>
  <c r="BF127" i="5"/>
  <c r="BE127" i="5"/>
  <c r="BD127" i="5"/>
  <c r="BC127" i="5"/>
  <c r="BA127" i="5"/>
  <c r="AZ127" i="5"/>
  <c r="AY127" i="5"/>
  <c r="AX127" i="5"/>
  <c r="AW127" i="5"/>
  <c r="AV127" i="5"/>
  <c r="AU127" i="5"/>
  <c r="AS127" i="5"/>
  <c r="AR127" i="5"/>
  <c r="AQ127" i="5"/>
  <c r="AP127" i="5"/>
  <c r="AO127" i="5"/>
  <c r="AN127" i="5"/>
  <c r="AM127" i="5"/>
  <c r="AJ127" i="5"/>
  <c r="AH127" i="5"/>
  <c r="AG127" i="5"/>
  <c r="AF127" i="5"/>
  <c r="AC127" i="5"/>
  <c r="AB127" i="5"/>
  <c r="AA127" i="5"/>
  <c r="Z127" i="5"/>
  <c r="Y127" i="5"/>
  <c r="X127" i="5"/>
  <c r="W127" i="5"/>
  <c r="U127" i="5"/>
  <c r="T127" i="5"/>
  <c r="S127" i="5"/>
  <c r="R127" i="5"/>
  <c r="Q127" i="5"/>
  <c r="P127" i="5"/>
  <c r="O127" i="5"/>
  <c r="M127" i="5"/>
  <c r="L127" i="5"/>
  <c r="K127" i="5"/>
  <c r="J127" i="5"/>
  <c r="I127" i="5"/>
  <c r="H127" i="5"/>
  <c r="F127" i="5"/>
  <c r="E127" i="5"/>
  <c r="D127" i="5"/>
  <c r="C127" i="5"/>
  <c r="B127" i="5"/>
  <c r="A127" i="5"/>
  <c r="DZ126" i="5"/>
  <c r="DY126" i="5"/>
  <c r="DX126" i="5"/>
  <c r="DW126" i="5"/>
  <c r="DV126" i="5"/>
  <c r="DU126" i="5"/>
  <c r="DS126" i="5"/>
  <c r="EB126" i="5" s="1"/>
  <c r="DR126" i="5"/>
  <c r="DQ126" i="5"/>
  <c r="DP126" i="5"/>
  <c r="EA126" i="5" s="1"/>
  <c r="DO126" i="5"/>
  <c r="DN126" i="5"/>
  <c r="DM126" i="5"/>
  <c r="DK126" i="5"/>
  <c r="DI126" i="5"/>
  <c r="DH126" i="5"/>
  <c r="DG126" i="5"/>
  <c r="DD126" i="5"/>
  <c r="DC126" i="5"/>
  <c r="DB126" i="5"/>
  <c r="DA126" i="5"/>
  <c r="CZ126" i="5"/>
  <c r="CY126" i="5"/>
  <c r="CX126" i="5"/>
  <c r="CV126" i="5"/>
  <c r="CU126" i="5"/>
  <c r="CT126" i="5"/>
  <c r="CS126" i="5"/>
  <c r="CR126" i="5"/>
  <c r="CQ126" i="5"/>
  <c r="CP126" i="5"/>
  <c r="CN126" i="5"/>
  <c r="CM126" i="5"/>
  <c r="CL126" i="5"/>
  <c r="CK126" i="5"/>
  <c r="CJ126" i="5"/>
  <c r="CI126" i="5"/>
  <c r="CG126" i="5"/>
  <c r="CF126" i="5"/>
  <c r="CE126" i="5"/>
  <c r="CD126" i="5"/>
  <c r="CC126" i="5"/>
  <c r="CB126" i="5"/>
  <c r="CA126" i="5"/>
  <c r="BY126" i="5"/>
  <c r="BX126" i="5"/>
  <c r="BW126" i="5"/>
  <c r="BV126" i="5"/>
  <c r="BU126" i="5"/>
  <c r="BT126" i="5"/>
  <c r="BS126" i="5"/>
  <c r="BQ126" i="5"/>
  <c r="BP126" i="5"/>
  <c r="BO126" i="5"/>
  <c r="BN126" i="5"/>
  <c r="BM126" i="5"/>
  <c r="BL126" i="5"/>
  <c r="BK126" i="5"/>
  <c r="BI126" i="5"/>
  <c r="BH126" i="5"/>
  <c r="BG126" i="5"/>
  <c r="BF126" i="5"/>
  <c r="BE126" i="5"/>
  <c r="BD126" i="5"/>
  <c r="BC126" i="5"/>
  <c r="BA126" i="5"/>
  <c r="AZ126" i="5"/>
  <c r="AY126" i="5"/>
  <c r="AX126" i="5"/>
  <c r="AW126" i="5"/>
  <c r="AV126" i="5"/>
  <c r="AU126" i="5"/>
  <c r="AS126" i="5"/>
  <c r="AR126" i="5"/>
  <c r="AQ126" i="5"/>
  <c r="AP126" i="5"/>
  <c r="AO126" i="5"/>
  <c r="AN126" i="5"/>
  <c r="AM126" i="5"/>
  <c r="AK126" i="5"/>
  <c r="AJ126" i="5"/>
  <c r="AI126" i="5"/>
  <c r="AH126" i="5"/>
  <c r="AG126" i="5"/>
  <c r="AF126" i="5"/>
  <c r="AE126" i="5"/>
  <c r="AC126" i="5"/>
  <c r="AB126" i="5"/>
  <c r="AA126" i="5"/>
  <c r="Z126" i="5"/>
  <c r="Y126" i="5"/>
  <c r="X126" i="5"/>
  <c r="W126" i="5"/>
  <c r="U126" i="5"/>
  <c r="T126" i="5"/>
  <c r="S126" i="5"/>
  <c r="R126" i="5"/>
  <c r="Q126" i="5"/>
  <c r="P126" i="5"/>
  <c r="O126" i="5"/>
  <c r="M126" i="5"/>
  <c r="L126" i="5"/>
  <c r="K126" i="5"/>
  <c r="J126" i="5"/>
  <c r="I126" i="5"/>
  <c r="H126" i="5"/>
  <c r="F126" i="5"/>
  <c r="E126" i="5"/>
  <c r="D126" i="5"/>
  <c r="C126" i="5"/>
  <c r="B126" i="5"/>
  <c r="A126" i="5"/>
  <c r="DZ125" i="5"/>
  <c r="DY125" i="5"/>
  <c r="DX125" i="5"/>
  <c r="DW125" i="5"/>
  <c r="DV125" i="5"/>
  <c r="DU125" i="5"/>
  <c r="DS125" i="5"/>
  <c r="EB125" i="5" s="1"/>
  <c r="DR125" i="5"/>
  <c r="DQ125" i="5"/>
  <c r="DP125" i="5"/>
  <c r="EA125" i="5" s="1"/>
  <c r="DO125" i="5"/>
  <c r="DN125" i="5"/>
  <c r="DM125" i="5"/>
  <c r="DK125" i="5"/>
  <c r="DI125" i="5"/>
  <c r="DH125" i="5"/>
  <c r="DG125" i="5"/>
  <c r="DD125" i="5"/>
  <c r="DC125" i="5"/>
  <c r="DB125" i="5"/>
  <c r="DA125" i="5"/>
  <c r="CZ125" i="5"/>
  <c r="CY125" i="5"/>
  <c r="CX125" i="5"/>
  <c r="CV125" i="5"/>
  <c r="CU125" i="5"/>
  <c r="CT125" i="5"/>
  <c r="CS125" i="5"/>
  <c r="CR125" i="5"/>
  <c r="CQ125" i="5"/>
  <c r="CP125" i="5"/>
  <c r="CN125" i="5"/>
  <c r="CM125" i="5"/>
  <c r="CL125" i="5"/>
  <c r="CK125" i="5"/>
  <c r="CJ125" i="5"/>
  <c r="CI125" i="5"/>
  <c r="CG125" i="5"/>
  <c r="CF125" i="5"/>
  <c r="CE125" i="5"/>
  <c r="CD125" i="5"/>
  <c r="CC125" i="5"/>
  <c r="CB125" i="5"/>
  <c r="CA125" i="5"/>
  <c r="BY125" i="5"/>
  <c r="BX125" i="5"/>
  <c r="BW125" i="5"/>
  <c r="BV125" i="5"/>
  <c r="BU125" i="5"/>
  <c r="BT125" i="5"/>
  <c r="BS125" i="5"/>
  <c r="BQ125" i="5"/>
  <c r="BP125" i="5"/>
  <c r="BO125" i="5"/>
  <c r="BN125" i="5"/>
  <c r="BM125" i="5"/>
  <c r="BL125" i="5"/>
  <c r="BK125" i="5"/>
  <c r="BI125" i="5"/>
  <c r="BH125" i="5"/>
  <c r="BG125" i="5"/>
  <c r="BF125" i="5"/>
  <c r="BE125" i="5"/>
  <c r="BD125" i="5"/>
  <c r="BC125" i="5"/>
  <c r="BA125" i="5"/>
  <c r="AZ125" i="5"/>
  <c r="AY125" i="5"/>
  <c r="AX125" i="5"/>
  <c r="AW125" i="5"/>
  <c r="AV125" i="5"/>
  <c r="AU125" i="5"/>
  <c r="AS125" i="5"/>
  <c r="AR125" i="5"/>
  <c r="AQ125" i="5"/>
  <c r="AP125" i="5"/>
  <c r="AO125" i="5"/>
  <c r="AN125" i="5"/>
  <c r="AM125" i="5"/>
  <c r="AK125" i="5"/>
  <c r="AJ125" i="5"/>
  <c r="AI125" i="5"/>
  <c r="AH125" i="5"/>
  <c r="AG125" i="5"/>
  <c r="AF125" i="5"/>
  <c r="AE125" i="5"/>
  <c r="AC125" i="5"/>
  <c r="AB125" i="5"/>
  <c r="AA125" i="5"/>
  <c r="Z125" i="5"/>
  <c r="Y125" i="5"/>
  <c r="X125" i="5"/>
  <c r="W125" i="5"/>
  <c r="U125" i="5"/>
  <c r="T125" i="5"/>
  <c r="S125" i="5"/>
  <c r="R125" i="5"/>
  <c r="Q125" i="5"/>
  <c r="P125" i="5"/>
  <c r="O125" i="5"/>
  <c r="M125" i="5"/>
  <c r="L125" i="5"/>
  <c r="K125" i="5"/>
  <c r="J125" i="5"/>
  <c r="I125" i="5"/>
  <c r="H125" i="5"/>
  <c r="F125" i="5"/>
  <c r="E125" i="5"/>
  <c r="D125" i="5"/>
  <c r="C125" i="5"/>
  <c r="B125" i="5"/>
  <c r="A125" i="5"/>
  <c r="DZ124" i="5"/>
  <c r="DY124" i="5"/>
  <c r="DX124" i="5"/>
  <c r="DW124" i="5"/>
  <c r="DV124" i="5"/>
  <c r="DU124" i="5"/>
  <c r="DS124" i="5"/>
  <c r="EB124" i="5" s="1"/>
  <c r="DR124" i="5"/>
  <c r="DQ124" i="5"/>
  <c r="DP124" i="5"/>
  <c r="EA124" i="5" s="1"/>
  <c r="DO124" i="5"/>
  <c r="DN124" i="5"/>
  <c r="DM124" i="5"/>
  <c r="DK124" i="5"/>
  <c r="DI124" i="5"/>
  <c r="DH124" i="5"/>
  <c r="DG124" i="5"/>
  <c r="DD124" i="5"/>
  <c r="DC124" i="5"/>
  <c r="DB124" i="5"/>
  <c r="DA124" i="5"/>
  <c r="CZ124" i="5"/>
  <c r="CY124" i="5"/>
  <c r="CX124" i="5"/>
  <c r="CV124" i="5"/>
  <c r="CU124" i="5"/>
  <c r="CT124" i="5"/>
  <c r="CS124" i="5"/>
  <c r="CR124" i="5"/>
  <c r="CQ124" i="5"/>
  <c r="CP124" i="5"/>
  <c r="CN124" i="5"/>
  <c r="CM124" i="5"/>
  <c r="CL124" i="5"/>
  <c r="CK124" i="5"/>
  <c r="CJ124" i="5"/>
  <c r="CI124" i="5"/>
  <c r="CG124" i="5"/>
  <c r="CF124" i="5"/>
  <c r="CE124" i="5"/>
  <c r="CD124" i="5"/>
  <c r="CC124" i="5"/>
  <c r="CB124" i="5"/>
  <c r="CA124" i="5"/>
  <c r="BY124" i="5"/>
  <c r="BX124" i="5"/>
  <c r="BW124" i="5"/>
  <c r="BV124" i="5"/>
  <c r="BU124" i="5"/>
  <c r="BT124" i="5"/>
  <c r="BS124" i="5"/>
  <c r="BQ124" i="5"/>
  <c r="BP124" i="5"/>
  <c r="BO124" i="5"/>
  <c r="BN124" i="5"/>
  <c r="BM124" i="5"/>
  <c r="BL124" i="5"/>
  <c r="BK124" i="5"/>
  <c r="BI124" i="5"/>
  <c r="BH124" i="5"/>
  <c r="BG124" i="5"/>
  <c r="BF124" i="5"/>
  <c r="BE124" i="5"/>
  <c r="BD124" i="5"/>
  <c r="BC124" i="5"/>
  <c r="BA124" i="5"/>
  <c r="AZ124" i="5"/>
  <c r="AY124" i="5"/>
  <c r="AX124" i="5"/>
  <c r="AW124" i="5"/>
  <c r="AV124" i="5"/>
  <c r="AU124" i="5"/>
  <c r="AS124" i="5"/>
  <c r="AR124" i="5"/>
  <c r="AQ124" i="5"/>
  <c r="AP124" i="5"/>
  <c r="AO124" i="5"/>
  <c r="AN124" i="5"/>
  <c r="AM124" i="5"/>
  <c r="AK124" i="5"/>
  <c r="AJ124" i="5"/>
  <c r="AI124" i="5"/>
  <c r="AH124" i="5"/>
  <c r="AG124" i="5"/>
  <c r="AF124" i="5"/>
  <c r="AE124" i="5"/>
  <c r="AC124" i="5"/>
  <c r="AB124" i="5"/>
  <c r="AA124" i="5"/>
  <c r="Z124" i="5"/>
  <c r="Y124" i="5"/>
  <c r="X124" i="5"/>
  <c r="W124" i="5"/>
  <c r="U124" i="5"/>
  <c r="T124" i="5"/>
  <c r="S124" i="5"/>
  <c r="R124" i="5"/>
  <c r="Q124" i="5"/>
  <c r="P124" i="5"/>
  <c r="O124" i="5"/>
  <c r="M124" i="5"/>
  <c r="L124" i="5"/>
  <c r="K124" i="5"/>
  <c r="J124" i="5"/>
  <c r="I124" i="5"/>
  <c r="H124" i="5"/>
  <c r="F124" i="5"/>
  <c r="E124" i="5"/>
  <c r="D124" i="5"/>
  <c r="C124" i="5"/>
  <c r="B124" i="5"/>
  <c r="A124" i="5"/>
  <c r="DZ123" i="5"/>
  <c r="DY123" i="5"/>
  <c r="DX123" i="5"/>
  <c r="DW123" i="5"/>
  <c r="DV123" i="5"/>
  <c r="DU123" i="5"/>
  <c r="AK123" i="5" s="1"/>
  <c r="DS123" i="5"/>
  <c r="EB123" i="5" s="1"/>
  <c r="DR123" i="5"/>
  <c r="DQ123" i="5"/>
  <c r="DP123" i="5"/>
  <c r="EA123" i="5" s="1"/>
  <c r="DO123" i="5"/>
  <c r="DN123" i="5"/>
  <c r="DM123" i="5"/>
  <c r="DK123" i="5"/>
  <c r="DI123" i="5"/>
  <c r="DH123" i="5"/>
  <c r="DG123" i="5"/>
  <c r="DD123" i="5"/>
  <c r="DC123" i="5"/>
  <c r="DB123" i="5"/>
  <c r="DA123" i="5"/>
  <c r="CZ123" i="5"/>
  <c r="CY123" i="5"/>
  <c r="CX123" i="5"/>
  <c r="CV123" i="5"/>
  <c r="CU123" i="5"/>
  <c r="CT123" i="5"/>
  <c r="CS123" i="5"/>
  <c r="CR123" i="5"/>
  <c r="CQ123" i="5"/>
  <c r="CP123" i="5"/>
  <c r="CN123" i="5"/>
  <c r="CM123" i="5"/>
  <c r="CL123" i="5"/>
  <c r="CK123" i="5"/>
  <c r="CJ123" i="5"/>
  <c r="CI123" i="5"/>
  <c r="CG123" i="5"/>
  <c r="CF123" i="5"/>
  <c r="CE123" i="5"/>
  <c r="CD123" i="5"/>
  <c r="CC123" i="5"/>
  <c r="CB123" i="5"/>
  <c r="CA123" i="5"/>
  <c r="BY123" i="5"/>
  <c r="BX123" i="5"/>
  <c r="BW123" i="5"/>
  <c r="BV123" i="5"/>
  <c r="BU123" i="5"/>
  <c r="BT123" i="5"/>
  <c r="BS123" i="5"/>
  <c r="BQ123" i="5"/>
  <c r="BP123" i="5"/>
  <c r="BO123" i="5"/>
  <c r="BN123" i="5"/>
  <c r="BM123" i="5"/>
  <c r="BL123" i="5"/>
  <c r="BK123" i="5"/>
  <c r="BI123" i="5"/>
  <c r="BH123" i="5"/>
  <c r="BG123" i="5"/>
  <c r="BF123" i="5"/>
  <c r="BE123" i="5"/>
  <c r="BD123" i="5"/>
  <c r="BC123" i="5"/>
  <c r="BA123" i="5"/>
  <c r="AZ123" i="5"/>
  <c r="AY123" i="5"/>
  <c r="AX123" i="5"/>
  <c r="AW123" i="5"/>
  <c r="AV123" i="5"/>
  <c r="AU123" i="5"/>
  <c r="AS123" i="5"/>
  <c r="AR123" i="5"/>
  <c r="AQ123" i="5"/>
  <c r="AP123" i="5"/>
  <c r="AO123" i="5"/>
  <c r="AN123" i="5"/>
  <c r="AM123" i="5"/>
  <c r="AJ123" i="5"/>
  <c r="AH123" i="5"/>
  <c r="AG123" i="5"/>
  <c r="AF123" i="5"/>
  <c r="AC123" i="5"/>
  <c r="AB123" i="5"/>
  <c r="AA123" i="5"/>
  <c r="Z123" i="5"/>
  <c r="Y123" i="5"/>
  <c r="X123" i="5"/>
  <c r="W123" i="5"/>
  <c r="U123" i="5"/>
  <c r="T123" i="5"/>
  <c r="S123" i="5"/>
  <c r="R123" i="5"/>
  <c r="Q123" i="5"/>
  <c r="P123" i="5"/>
  <c r="O123" i="5"/>
  <c r="M123" i="5"/>
  <c r="L123" i="5"/>
  <c r="K123" i="5"/>
  <c r="J123" i="5"/>
  <c r="I123" i="5"/>
  <c r="H123" i="5"/>
  <c r="F123" i="5"/>
  <c r="E123" i="5"/>
  <c r="D123" i="5"/>
  <c r="C123" i="5"/>
  <c r="B123" i="5"/>
  <c r="A123" i="5"/>
  <c r="DZ122" i="5"/>
  <c r="DY122" i="5"/>
  <c r="DX122" i="5"/>
  <c r="DW122" i="5"/>
  <c r="DV122" i="5"/>
  <c r="DU122" i="5"/>
  <c r="AK122" i="5" s="1"/>
  <c r="DS122" i="5"/>
  <c r="EB122" i="5" s="1"/>
  <c r="DR122" i="5"/>
  <c r="DQ122" i="5"/>
  <c r="DP122" i="5"/>
  <c r="EA122" i="5" s="1"/>
  <c r="DO122" i="5"/>
  <c r="DN122" i="5"/>
  <c r="DM122" i="5"/>
  <c r="DK122" i="5"/>
  <c r="DI122" i="5"/>
  <c r="DH122" i="5"/>
  <c r="DG122" i="5"/>
  <c r="DD122" i="5"/>
  <c r="DC122" i="5"/>
  <c r="DB122" i="5"/>
  <c r="DA122" i="5"/>
  <c r="CZ122" i="5"/>
  <c r="CY122" i="5"/>
  <c r="CX122" i="5"/>
  <c r="CV122" i="5"/>
  <c r="CU122" i="5"/>
  <c r="CT122" i="5"/>
  <c r="CS122" i="5"/>
  <c r="CR122" i="5"/>
  <c r="CQ122" i="5"/>
  <c r="CP122" i="5"/>
  <c r="CN122" i="5"/>
  <c r="CM122" i="5"/>
  <c r="CL122" i="5"/>
  <c r="CK122" i="5"/>
  <c r="CJ122" i="5"/>
  <c r="CI122" i="5"/>
  <c r="CG122" i="5"/>
  <c r="CF122" i="5"/>
  <c r="CE122" i="5"/>
  <c r="CD122" i="5"/>
  <c r="CC122" i="5"/>
  <c r="CB122" i="5"/>
  <c r="CA122" i="5"/>
  <c r="BY122" i="5"/>
  <c r="BX122" i="5"/>
  <c r="BW122" i="5"/>
  <c r="BV122" i="5"/>
  <c r="BU122" i="5"/>
  <c r="BT122" i="5"/>
  <c r="BS122" i="5"/>
  <c r="BQ122" i="5"/>
  <c r="BP122" i="5"/>
  <c r="BO122" i="5"/>
  <c r="BN122" i="5"/>
  <c r="BM122" i="5"/>
  <c r="BL122" i="5"/>
  <c r="BK122" i="5"/>
  <c r="BI122" i="5"/>
  <c r="BH122" i="5"/>
  <c r="BG122" i="5"/>
  <c r="BF122" i="5"/>
  <c r="BE122" i="5"/>
  <c r="BD122" i="5"/>
  <c r="BC122" i="5"/>
  <c r="BA122" i="5"/>
  <c r="AZ122" i="5"/>
  <c r="AY122" i="5"/>
  <c r="AX122" i="5"/>
  <c r="AW122" i="5"/>
  <c r="AV122" i="5"/>
  <c r="AU122" i="5"/>
  <c r="AS122" i="5"/>
  <c r="AR122" i="5"/>
  <c r="AQ122" i="5"/>
  <c r="AP122" i="5"/>
  <c r="AO122" i="5"/>
  <c r="AN122" i="5"/>
  <c r="AM122" i="5"/>
  <c r="AJ122" i="5"/>
  <c r="AH122" i="5"/>
  <c r="AG122" i="5"/>
  <c r="AF122" i="5"/>
  <c r="AC122" i="5"/>
  <c r="AB122" i="5"/>
  <c r="AA122" i="5"/>
  <c r="Z122" i="5"/>
  <c r="Y122" i="5"/>
  <c r="X122" i="5"/>
  <c r="W122" i="5"/>
  <c r="U122" i="5"/>
  <c r="T122" i="5"/>
  <c r="S122" i="5"/>
  <c r="R122" i="5"/>
  <c r="Q122" i="5"/>
  <c r="P122" i="5"/>
  <c r="O122" i="5"/>
  <c r="M122" i="5"/>
  <c r="L122" i="5"/>
  <c r="K122" i="5"/>
  <c r="J122" i="5"/>
  <c r="I122" i="5"/>
  <c r="H122" i="5"/>
  <c r="F122" i="5"/>
  <c r="E122" i="5"/>
  <c r="D122" i="5"/>
  <c r="C122" i="5"/>
  <c r="B122" i="5"/>
  <c r="A122" i="5"/>
  <c r="DZ121" i="5"/>
  <c r="DY121" i="5"/>
  <c r="DX121" i="5"/>
  <c r="DW121" i="5"/>
  <c r="DV121" i="5"/>
  <c r="DU121" i="5"/>
  <c r="AK121" i="5" s="1"/>
  <c r="DS121" i="5"/>
  <c r="DR121" i="5"/>
  <c r="DQ121" i="5"/>
  <c r="DP121" i="5"/>
  <c r="DO121" i="5"/>
  <c r="DN121" i="5"/>
  <c r="DK121" i="5"/>
  <c r="DI121" i="5"/>
  <c r="DH121" i="5"/>
  <c r="DG121" i="5"/>
  <c r="DD121" i="5"/>
  <c r="DC121" i="5"/>
  <c r="DB121" i="5"/>
  <c r="DA121" i="5"/>
  <c r="CZ121" i="5"/>
  <c r="CY121" i="5"/>
  <c r="CX121" i="5"/>
  <c r="CV121" i="5"/>
  <c r="CU121" i="5"/>
  <c r="CT121" i="5"/>
  <c r="CS121" i="5"/>
  <c r="CR121" i="5"/>
  <c r="CQ121" i="5"/>
  <c r="CP121" i="5"/>
  <c r="CN121" i="5"/>
  <c r="CM121" i="5"/>
  <c r="CL121" i="5"/>
  <c r="CK121" i="5"/>
  <c r="CJ121" i="5"/>
  <c r="CI121" i="5"/>
  <c r="CG121" i="5"/>
  <c r="CF121" i="5"/>
  <c r="CE121" i="5"/>
  <c r="CD121" i="5"/>
  <c r="CC121" i="5"/>
  <c r="CB121" i="5"/>
  <c r="CA121" i="5"/>
  <c r="BY121" i="5"/>
  <c r="BX121" i="5"/>
  <c r="BW121" i="5"/>
  <c r="BV121" i="5"/>
  <c r="BU121" i="5"/>
  <c r="BT121" i="5"/>
  <c r="BS121" i="5"/>
  <c r="BQ121" i="5"/>
  <c r="BP121" i="5"/>
  <c r="BO121" i="5"/>
  <c r="BN121" i="5"/>
  <c r="BM121" i="5"/>
  <c r="BL121" i="5"/>
  <c r="BK121" i="5"/>
  <c r="BI121" i="5"/>
  <c r="BH121" i="5"/>
  <c r="BG121" i="5"/>
  <c r="BF121" i="5"/>
  <c r="BE121" i="5"/>
  <c r="BD121" i="5"/>
  <c r="BC121" i="5"/>
  <c r="BA121" i="5"/>
  <c r="AZ121" i="5"/>
  <c r="AY121" i="5"/>
  <c r="AX121" i="5"/>
  <c r="AW121" i="5"/>
  <c r="AV121" i="5"/>
  <c r="AU121" i="5"/>
  <c r="AS121" i="5"/>
  <c r="AR121" i="5"/>
  <c r="AQ121" i="5"/>
  <c r="AP121" i="5"/>
  <c r="AO121" i="5"/>
  <c r="AN121" i="5"/>
  <c r="AM121" i="5"/>
  <c r="AJ121" i="5"/>
  <c r="AH121" i="5"/>
  <c r="AG121" i="5"/>
  <c r="AF121" i="5"/>
  <c r="AC121" i="5"/>
  <c r="AB121" i="5"/>
  <c r="AA121" i="5"/>
  <c r="Z121" i="5"/>
  <c r="Y121" i="5"/>
  <c r="X121" i="5"/>
  <c r="W121" i="5"/>
  <c r="U121" i="5"/>
  <c r="T121" i="5"/>
  <c r="S121" i="5"/>
  <c r="R121" i="5"/>
  <c r="Q121" i="5"/>
  <c r="P121" i="5"/>
  <c r="O121" i="5"/>
  <c r="M121" i="5"/>
  <c r="L121" i="5"/>
  <c r="K121" i="5"/>
  <c r="J121" i="5"/>
  <c r="I121" i="5"/>
  <c r="H121" i="5"/>
  <c r="F121" i="5"/>
  <c r="E121" i="5"/>
  <c r="D121" i="5"/>
  <c r="C121" i="5"/>
  <c r="B121" i="5"/>
  <c r="A121" i="5"/>
  <c r="DZ120" i="5"/>
  <c r="DY120" i="5"/>
  <c r="DX120" i="5"/>
  <c r="DW120" i="5"/>
  <c r="DV120" i="5"/>
  <c r="DU120" i="5"/>
  <c r="AK120" i="5" s="1"/>
  <c r="DS120" i="5"/>
  <c r="EB120" i="5" s="1"/>
  <c r="DR120" i="5"/>
  <c r="DQ120" i="5"/>
  <c r="DP120" i="5"/>
  <c r="EA120" i="5" s="1"/>
  <c r="DO120" i="5"/>
  <c r="DN120" i="5"/>
  <c r="DM120" i="5"/>
  <c r="DK120" i="5"/>
  <c r="DI120" i="5"/>
  <c r="DH120" i="5"/>
  <c r="DG120" i="5"/>
  <c r="DD120" i="5"/>
  <c r="DC120" i="5"/>
  <c r="DB120" i="5"/>
  <c r="DA120" i="5"/>
  <c r="CZ120" i="5"/>
  <c r="CY120" i="5"/>
  <c r="CX120" i="5"/>
  <c r="CV120" i="5"/>
  <c r="CU120" i="5"/>
  <c r="CT120" i="5"/>
  <c r="CS120" i="5"/>
  <c r="CR120" i="5"/>
  <c r="CQ120" i="5"/>
  <c r="CP120" i="5"/>
  <c r="CN120" i="5"/>
  <c r="CM120" i="5"/>
  <c r="CL120" i="5"/>
  <c r="CK120" i="5"/>
  <c r="CJ120" i="5"/>
  <c r="CI120" i="5"/>
  <c r="CG120" i="5"/>
  <c r="CF120" i="5"/>
  <c r="CE120" i="5"/>
  <c r="CD120" i="5"/>
  <c r="CC120" i="5"/>
  <c r="CB120" i="5"/>
  <c r="CA120" i="5"/>
  <c r="BY120" i="5"/>
  <c r="BX120" i="5"/>
  <c r="BW120" i="5"/>
  <c r="BV120" i="5"/>
  <c r="BU120" i="5"/>
  <c r="BT120" i="5"/>
  <c r="BS120" i="5"/>
  <c r="BQ120" i="5"/>
  <c r="BP120" i="5"/>
  <c r="BO120" i="5"/>
  <c r="BN120" i="5"/>
  <c r="BM120" i="5"/>
  <c r="BL120" i="5"/>
  <c r="BK120" i="5"/>
  <c r="BI120" i="5"/>
  <c r="BH120" i="5"/>
  <c r="BG120" i="5"/>
  <c r="BF120" i="5"/>
  <c r="BE120" i="5"/>
  <c r="BD120" i="5"/>
  <c r="BC120" i="5"/>
  <c r="BA120" i="5"/>
  <c r="AZ120" i="5"/>
  <c r="AY120" i="5"/>
  <c r="AX120" i="5"/>
  <c r="AW120" i="5"/>
  <c r="AV120" i="5"/>
  <c r="AU120" i="5"/>
  <c r="AS120" i="5"/>
  <c r="AR120" i="5"/>
  <c r="AQ120" i="5"/>
  <c r="AP120" i="5"/>
  <c r="AO120" i="5"/>
  <c r="AN120" i="5"/>
  <c r="AM120" i="5"/>
  <c r="AJ120" i="5"/>
  <c r="AH120" i="5"/>
  <c r="AG120" i="5"/>
  <c r="AF120" i="5"/>
  <c r="AC120" i="5"/>
  <c r="AB120" i="5"/>
  <c r="AA120" i="5"/>
  <c r="Z120" i="5"/>
  <c r="Y120" i="5"/>
  <c r="X120" i="5"/>
  <c r="W120" i="5"/>
  <c r="U120" i="5"/>
  <c r="T120" i="5"/>
  <c r="S120" i="5"/>
  <c r="R120" i="5"/>
  <c r="Q120" i="5"/>
  <c r="P120" i="5"/>
  <c r="O120" i="5"/>
  <c r="M120" i="5"/>
  <c r="L120" i="5"/>
  <c r="K120" i="5"/>
  <c r="J120" i="5"/>
  <c r="I120" i="5"/>
  <c r="H120" i="5"/>
  <c r="F120" i="5"/>
  <c r="E120" i="5"/>
  <c r="D120" i="5"/>
  <c r="C120" i="5"/>
  <c r="B120" i="5"/>
  <c r="A120" i="5"/>
  <c r="DZ119" i="5"/>
  <c r="DY119" i="5"/>
  <c r="DX119" i="5"/>
  <c r="DW119" i="5"/>
  <c r="DV119" i="5"/>
  <c r="DU119" i="5"/>
  <c r="CV119" i="5" s="1"/>
  <c r="DS119" i="5"/>
  <c r="EB119" i="5" s="1"/>
  <c r="DR119" i="5"/>
  <c r="DQ119" i="5"/>
  <c r="DP119" i="5"/>
  <c r="EA119" i="5" s="1"/>
  <c r="DO119" i="5"/>
  <c r="DN119" i="5"/>
  <c r="DM119" i="5"/>
  <c r="DK119" i="5"/>
  <c r="DI119" i="5"/>
  <c r="DH119" i="5"/>
  <c r="DG119" i="5"/>
  <c r="DD119" i="5"/>
  <c r="DC119" i="5"/>
  <c r="DB119" i="5"/>
  <c r="DA119" i="5"/>
  <c r="CZ119" i="5"/>
  <c r="CY119" i="5"/>
  <c r="CX119" i="5"/>
  <c r="CU119" i="5"/>
  <c r="CS119" i="5"/>
  <c r="CR119" i="5"/>
  <c r="CQ119" i="5"/>
  <c r="CN119" i="5"/>
  <c r="CM119" i="5"/>
  <c r="CL119" i="5"/>
  <c r="CK119" i="5"/>
  <c r="CJ119" i="5"/>
  <c r="CI119" i="5"/>
  <c r="CG119" i="5"/>
  <c r="CF119" i="5"/>
  <c r="CE119" i="5"/>
  <c r="CD119" i="5"/>
  <c r="CC119" i="5"/>
  <c r="CB119" i="5"/>
  <c r="CA119" i="5"/>
  <c r="BY119" i="5"/>
  <c r="BX119" i="5"/>
  <c r="BW119" i="5"/>
  <c r="BV119" i="5"/>
  <c r="BU119" i="5"/>
  <c r="BT119" i="5"/>
  <c r="BS119" i="5"/>
  <c r="BQ119" i="5"/>
  <c r="BP119" i="5"/>
  <c r="BO119" i="5"/>
  <c r="BN119" i="5"/>
  <c r="BM119" i="5"/>
  <c r="BL119" i="5"/>
  <c r="BK119" i="5"/>
  <c r="BI119" i="5"/>
  <c r="BH119" i="5"/>
  <c r="BG119" i="5"/>
  <c r="BF119" i="5"/>
  <c r="BE119" i="5"/>
  <c r="BD119" i="5"/>
  <c r="BC119" i="5"/>
  <c r="BA119" i="5"/>
  <c r="AZ119" i="5"/>
  <c r="AY119" i="5"/>
  <c r="AX119" i="5"/>
  <c r="AW119" i="5"/>
  <c r="AV119" i="5"/>
  <c r="AU119" i="5"/>
  <c r="AS119" i="5"/>
  <c r="AR119" i="5"/>
  <c r="AQ119" i="5"/>
  <c r="AP119" i="5"/>
  <c r="AO119" i="5"/>
  <c r="AN119" i="5"/>
  <c r="AM119" i="5"/>
  <c r="AK119" i="5"/>
  <c r="AJ119" i="5"/>
  <c r="AI119" i="5"/>
  <c r="AH119" i="5"/>
  <c r="AG119" i="5"/>
  <c r="AF119" i="5"/>
  <c r="AE119" i="5"/>
  <c r="AC119" i="5"/>
  <c r="AB119" i="5"/>
  <c r="AA119" i="5"/>
  <c r="Z119" i="5"/>
  <c r="Y119" i="5"/>
  <c r="X119" i="5"/>
  <c r="W119" i="5"/>
  <c r="U119" i="5"/>
  <c r="T119" i="5"/>
  <c r="S119" i="5"/>
  <c r="R119" i="5"/>
  <c r="Q119" i="5"/>
  <c r="P119" i="5"/>
  <c r="O119" i="5"/>
  <c r="M119" i="5"/>
  <c r="L119" i="5"/>
  <c r="K119" i="5"/>
  <c r="J119" i="5"/>
  <c r="I119" i="5"/>
  <c r="H119" i="5"/>
  <c r="F119" i="5"/>
  <c r="E119" i="5"/>
  <c r="D119" i="5"/>
  <c r="C119" i="5"/>
  <c r="B119" i="5"/>
  <c r="A119" i="5"/>
  <c r="DZ118" i="5"/>
  <c r="DY118" i="5"/>
  <c r="DX118" i="5"/>
  <c r="DW118" i="5"/>
  <c r="DV118" i="5"/>
  <c r="DU118" i="5"/>
  <c r="CV118" i="5" s="1"/>
  <c r="DS118" i="5"/>
  <c r="EB118" i="5" s="1"/>
  <c r="DR118" i="5"/>
  <c r="DQ118" i="5"/>
  <c r="DP118" i="5"/>
  <c r="EA118" i="5" s="1"/>
  <c r="DO118" i="5"/>
  <c r="DN118" i="5"/>
  <c r="DM118" i="5"/>
  <c r="DK118" i="5"/>
  <c r="DI118" i="5"/>
  <c r="DH118" i="5"/>
  <c r="DG118" i="5"/>
  <c r="DD118" i="5"/>
  <c r="DC118" i="5"/>
  <c r="DB118" i="5"/>
  <c r="DA118" i="5"/>
  <c r="CZ118" i="5"/>
  <c r="CY118" i="5"/>
  <c r="CX118" i="5"/>
  <c r="CU118" i="5"/>
  <c r="CS118" i="5"/>
  <c r="CR118" i="5"/>
  <c r="CQ118" i="5"/>
  <c r="CN118" i="5"/>
  <c r="CL118" i="5"/>
  <c r="CK118" i="5"/>
  <c r="CJ118" i="5"/>
  <c r="CG118" i="5"/>
  <c r="CF118" i="5"/>
  <c r="CE118" i="5"/>
  <c r="CD118" i="5"/>
  <c r="CC118" i="5"/>
  <c r="CB118" i="5"/>
  <c r="CA118" i="5"/>
  <c r="BY118" i="5"/>
  <c r="BX118" i="5"/>
  <c r="BW118" i="5"/>
  <c r="BV118" i="5"/>
  <c r="BU118" i="5"/>
  <c r="BT118" i="5"/>
  <c r="BS118" i="5"/>
  <c r="BQ118" i="5"/>
  <c r="BP118" i="5"/>
  <c r="BO118" i="5"/>
  <c r="BN118" i="5"/>
  <c r="BM118" i="5"/>
  <c r="BL118" i="5"/>
  <c r="BK118" i="5"/>
  <c r="BI118" i="5"/>
  <c r="BH118" i="5"/>
  <c r="BG118" i="5"/>
  <c r="BF118" i="5"/>
  <c r="BE118" i="5"/>
  <c r="BD118" i="5"/>
  <c r="BC118" i="5"/>
  <c r="BA118" i="5"/>
  <c r="AZ118" i="5"/>
  <c r="AY118" i="5"/>
  <c r="AX118" i="5"/>
  <c r="AW118" i="5"/>
  <c r="AV118" i="5"/>
  <c r="AU118" i="5"/>
  <c r="AS118" i="5"/>
  <c r="AR118" i="5"/>
  <c r="AQ118" i="5"/>
  <c r="AP118" i="5"/>
  <c r="AO118" i="5"/>
  <c r="AN118" i="5"/>
  <c r="AM118" i="5"/>
  <c r="AK118" i="5"/>
  <c r="AJ118" i="5"/>
  <c r="AI118" i="5"/>
  <c r="AH118" i="5"/>
  <c r="AG118" i="5"/>
  <c r="AF118" i="5"/>
  <c r="AE118" i="5"/>
  <c r="AC118" i="5"/>
  <c r="AB118" i="5"/>
  <c r="AA118" i="5"/>
  <c r="Z118" i="5"/>
  <c r="Y118" i="5"/>
  <c r="X118" i="5"/>
  <c r="W118" i="5"/>
  <c r="U118" i="5"/>
  <c r="T118" i="5"/>
  <c r="S118" i="5"/>
  <c r="R118" i="5"/>
  <c r="Q118" i="5"/>
  <c r="P118" i="5"/>
  <c r="O118" i="5"/>
  <c r="M118" i="5"/>
  <c r="L118" i="5"/>
  <c r="K118" i="5"/>
  <c r="J118" i="5"/>
  <c r="I118" i="5"/>
  <c r="H118" i="5"/>
  <c r="F118" i="5"/>
  <c r="E118" i="5"/>
  <c r="D118" i="5"/>
  <c r="C118" i="5"/>
  <c r="B118" i="5"/>
  <c r="A118" i="5"/>
  <c r="DZ117" i="5"/>
  <c r="DY117" i="5"/>
  <c r="DX117" i="5"/>
  <c r="DW117" i="5"/>
  <c r="DV117" i="5"/>
  <c r="DU117" i="5"/>
  <c r="DS117" i="5"/>
  <c r="EB117" i="5" s="1"/>
  <c r="DR117" i="5"/>
  <c r="DQ117" i="5"/>
  <c r="DP117" i="5"/>
  <c r="EA117" i="5" s="1"/>
  <c r="DO117" i="5"/>
  <c r="DN117" i="5"/>
  <c r="DM117" i="5"/>
  <c r="DK117" i="5"/>
  <c r="DI117" i="5"/>
  <c r="DH117" i="5"/>
  <c r="DG117" i="5"/>
  <c r="DD117" i="5"/>
  <c r="DC117" i="5"/>
  <c r="DB117" i="5"/>
  <c r="DA117" i="5"/>
  <c r="CZ117" i="5"/>
  <c r="CY117" i="5"/>
  <c r="CX117" i="5"/>
  <c r="CV117" i="5"/>
  <c r="CU117" i="5"/>
  <c r="CT117" i="5"/>
  <c r="CS117" i="5"/>
  <c r="CR117" i="5"/>
  <c r="CQ117" i="5"/>
  <c r="CP117" i="5"/>
  <c r="CN117" i="5"/>
  <c r="CL117" i="5"/>
  <c r="CK117" i="5"/>
  <c r="CJ117" i="5"/>
  <c r="CG117" i="5"/>
  <c r="CF117" i="5"/>
  <c r="CE117" i="5"/>
  <c r="CD117" i="5"/>
  <c r="CC117" i="5"/>
  <c r="CB117" i="5"/>
  <c r="CA117" i="5"/>
  <c r="BY117" i="5"/>
  <c r="BX117" i="5"/>
  <c r="BW117" i="5"/>
  <c r="BV117" i="5"/>
  <c r="BU117" i="5"/>
  <c r="BT117" i="5"/>
  <c r="BS117" i="5"/>
  <c r="BQ117" i="5"/>
  <c r="BP117" i="5"/>
  <c r="BO117" i="5"/>
  <c r="BN117" i="5"/>
  <c r="BM117" i="5"/>
  <c r="BL117" i="5"/>
  <c r="BK117" i="5"/>
  <c r="BI117" i="5"/>
  <c r="BH117" i="5"/>
  <c r="BG117" i="5"/>
  <c r="BF117" i="5"/>
  <c r="BE117" i="5"/>
  <c r="BD117" i="5"/>
  <c r="BC117" i="5"/>
  <c r="BA117" i="5"/>
  <c r="AZ117" i="5"/>
  <c r="AY117" i="5"/>
  <c r="AX117" i="5"/>
  <c r="AW117" i="5"/>
  <c r="AV117" i="5"/>
  <c r="AU117" i="5"/>
  <c r="AS117" i="5"/>
  <c r="AR117" i="5"/>
  <c r="AQ117" i="5"/>
  <c r="AP117" i="5"/>
  <c r="AO117" i="5"/>
  <c r="AN117" i="5"/>
  <c r="AM117" i="5"/>
  <c r="AK117" i="5"/>
  <c r="AJ117" i="5"/>
  <c r="AI117" i="5"/>
  <c r="AH117" i="5"/>
  <c r="AG117" i="5"/>
  <c r="AF117" i="5"/>
  <c r="AE117" i="5"/>
  <c r="AC117" i="5"/>
  <c r="AB117" i="5"/>
  <c r="AA117" i="5"/>
  <c r="Z117" i="5"/>
  <c r="Y117" i="5"/>
  <c r="X117" i="5"/>
  <c r="W117" i="5"/>
  <c r="U117" i="5"/>
  <c r="T117" i="5"/>
  <c r="S117" i="5"/>
  <c r="R117" i="5"/>
  <c r="Q117" i="5"/>
  <c r="P117" i="5"/>
  <c r="O117" i="5"/>
  <c r="M117" i="5"/>
  <c r="L117" i="5"/>
  <c r="K117" i="5"/>
  <c r="J117" i="5"/>
  <c r="I117" i="5"/>
  <c r="H117" i="5"/>
  <c r="F117" i="5"/>
  <c r="E117" i="5"/>
  <c r="D117" i="5"/>
  <c r="C117" i="5"/>
  <c r="B117" i="5"/>
  <c r="A117" i="5"/>
  <c r="DZ116" i="5"/>
  <c r="DY116" i="5"/>
  <c r="DX116" i="5"/>
  <c r="DW116" i="5"/>
  <c r="DV116" i="5"/>
  <c r="DU116" i="5"/>
  <c r="AK116" i="5" s="1"/>
  <c r="DS116" i="5"/>
  <c r="EB116" i="5" s="1"/>
  <c r="DR116" i="5"/>
  <c r="DQ116" i="5"/>
  <c r="DP116" i="5"/>
  <c r="EA116" i="5" s="1"/>
  <c r="DO116" i="5"/>
  <c r="DN116" i="5"/>
  <c r="DM116" i="5"/>
  <c r="DK116" i="5"/>
  <c r="DJ116" i="5"/>
  <c r="DI116" i="5"/>
  <c r="DH116" i="5"/>
  <c r="DG116" i="5"/>
  <c r="DF116" i="5"/>
  <c r="DD116" i="5"/>
  <c r="DC116" i="5"/>
  <c r="DB116" i="5"/>
  <c r="DA116" i="5"/>
  <c r="CZ116" i="5"/>
  <c r="CY116" i="5"/>
  <c r="CX116" i="5"/>
  <c r="CV116" i="5"/>
  <c r="CU116" i="5"/>
  <c r="CT116" i="5"/>
  <c r="CS116" i="5"/>
  <c r="CR116" i="5"/>
  <c r="CQ116" i="5"/>
  <c r="CP116" i="5"/>
  <c r="CN116" i="5"/>
  <c r="CL116" i="5"/>
  <c r="CK116" i="5"/>
  <c r="CJ116" i="5"/>
  <c r="CG116" i="5"/>
  <c r="CF116" i="5"/>
  <c r="CE116" i="5"/>
  <c r="CD116" i="5"/>
  <c r="CC116" i="5"/>
  <c r="CB116" i="5"/>
  <c r="CA116" i="5"/>
  <c r="BY116" i="5"/>
  <c r="BX116" i="5"/>
  <c r="BW116" i="5"/>
  <c r="BV116" i="5"/>
  <c r="BU116" i="5"/>
  <c r="BT116" i="5"/>
  <c r="BS116" i="5"/>
  <c r="BQ116" i="5"/>
  <c r="BP116" i="5"/>
  <c r="BO116" i="5"/>
  <c r="BN116" i="5"/>
  <c r="BM116" i="5"/>
  <c r="BL116" i="5"/>
  <c r="BK116" i="5"/>
  <c r="BI116" i="5"/>
  <c r="BH116" i="5"/>
  <c r="BG116" i="5"/>
  <c r="BF116" i="5"/>
  <c r="BE116" i="5"/>
  <c r="BD116" i="5"/>
  <c r="BC116" i="5"/>
  <c r="BA116" i="5"/>
  <c r="AZ116" i="5"/>
  <c r="AY116" i="5"/>
  <c r="AX116" i="5"/>
  <c r="AW116" i="5"/>
  <c r="AV116" i="5"/>
  <c r="AU116" i="5"/>
  <c r="AS116" i="5"/>
  <c r="AR116" i="5"/>
  <c r="AQ116" i="5"/>
  <c r="AP116" i="5"/>
  <c r="AO116" i="5"/>
  <c r="AN116" i="5"/>
  <c r="AM116" i="5"/>
  <c r="AJ116" i="5"/>
  <c r="AH116" i="5"/>
  <c r="AG116" i="5"/>
  <c r="AF116" i="5"/>
  <c r="AC116" i="5"/>
  <c r="AB116" i="5"/>
  <c r="AA116" i="5"/>
  <c r="Z116" i="5"/>
  <c r="Y116" i="5"/>
  <c r="X116" i="5"/>
  <c r="W116" i="5"/>
  <c r="U116" i="5"/>
  <c r="T116" i="5"/>
  <c r="S116" i="5"/>
  <c r="R116" i="5"/>
  <c r="Q116" i="5"/>
  <c r="P116" i="5"/>
  <c r="O116" i="5"/>
  <c r="M116" i="5"/>
  <c r="L116" i="5"/>
  <c r="K116" i="5"/>
  <c r="J116" i="5"/>
  <c r="I116" i="5"/>
  <c r="H116" i="5"/>
  <c r="F116" i="5"/>
  <c r="E116" i="5"/>
  <c r="D116" i="5"/>
  <c r="C116" i="5"/>
  <c r="B116" i="5"/>
  <c r="A116" i="5"/>
  <c r="DZ115" i="5"/>
  <c r="DY115" i="5"/>
  <c r="DX115" i="5"/>
  <c r="DW115" i="5"/>
  <c r="DV115" i="5"/>
  <c r="DU115" i="5"/>
  <c r="DS115" i="5"/>
  <c r="EB115" i="5" s="1"/>
  <c r="DR115" i="5"/>
  <c r="DQ115" i="5"/>
  <c r="DP115" i="5"/>
  <c r="EA115" i="5" s="1"/>
  <c r="DO115" i="5"/>
  <c r="DN115" i="5"/>
  <c r="DM115" i="5"/>
  <c r="DK115" i="5"/>
  <c r="DI115" i="5"/>
  <c r="DH115" i="5"/>
  <c r="DG115" i="5"/>
  <c r="DD115" i="5"/>
  <c r="DC115" i="5"/>
  <c r="DB115" i="5"/>
  <c r="DA115" i="5"/>
  <c r="CZ115" i="5"/>
  <c r="CY115" i="5"/>
  <c r="CX115" i="5"/>
  <c r="CV115" i="5"/>
  <c r="CU115" i="5"/>
  <c r="CT115" i="5"/>
  <c r="CS115" i="5"/>
  <c r="CR115" i="5"/>
  <c r="CQ115" i="5"/>
  <c r="CP115" i="5"/>
  <c r="CN115" i="5"/>
  <c r="CL115" i="5"/>
  <c r="CK115" i="5"/>
  <c r="CJ115" i="5"/>
  <c r="CG115" i="5"/>
  <c r="CF115" i="5"/>
  <c r="CE115" i="5"/>
  <c r="CD115" i="5"/>
  <c r="CC115" i="5"/>
  <c r="CB115" i="5"/>
  <c r="CA115" i="5"/>
  <c r="BY115" i="5"/>
  <c r="BX115" i="5"/>
  <c r="BW115" i="5"/>
  <c r="BV115" i="5"/>
  <c r="BU115" i="5"/>
  <c r="BT115" i="5"/>
  <c r="BS115" i="5"/>
  <c r="BQ115" i="5"/>
  <c r="BP115" i="5"/>
  <c r="BO115" i="5"/>
  <c r="BN115" i="5"/>
  <c r="BM115" i="5"/>
  <c r="BL115" i="5"/>
  <c r="BK115" i="5"/>
  <c r="BI115" i="5"/>
  <c r="BH115" i="5"/>
  <c r="BG115" i="5"/>
  <c r="BF115" i="5"/>
  <c r="BE115" i="5"/>
  <c r="BD115" i="5"/>
  <c r="BC115" i="5"/>
  <c r="BA115" i="5"/>
  <c r="AZ115" i="5"/>
  <c r="AY115" i="5"/>
  <c r="AX115" i="5"/>
  <c r="AW115" i="5"/>
  <c r="AV115" i="5"/>
  <c r="AU115" i="5"/>
  <c r="AS115" i="5"/>
  <c r="AR115" i="5"/>
  <c r="AQ115" i="5"/>
  <c r="AP115" i="5"/>
  <c r="AO115" i="5"/>
  <c r="AN115" i="5"/>
  <c r="AM115" i="5"/>
  <c r="AK115" i="5"/>
  <c r="AJ115" i="5"/>
  <c r="AI115" i="5"/>
  <c r="AH115" i="5"/>
  <c r="AG115" i="5"/>
  <c r="AF115" i="5"/>
  <c r="AE115" i="5"/>
  <c r="AC115" i="5"/>
  <c r="AB115" i="5"/>
  <c r="AA115" i="5"/>
  <c r="Z115" i="5"/>
  <c r="Y115" i="5"/>
  <c r="X115" i="5"/>
  <c r="W115" i="5"/>
  <c r="U115" i="5"/>
  <c r="T115" i="5"/>
  <c r="S115" i="5"/>
  <c r="R115" i="5"/>
  <c r="Q115" i="5"/>
  <c r="P115" i="5"/>
  <c r="O115" i="5"/>
  <c r="M115" i="5"/>
  <c r="L115" i="5"/>
  <c r="K115" i="5"/>
  <c r="J115" i="5"/>
  <c r="I115" i="5"/>
  <c r="H115" i="5"/>
  <c r="F115" i="5"/>
  <c r="E115" i="5"/>
  <c r="D115" i="5"/>
  <c r="C115" i="5"/>
  <c r="B115" i="5"/>
  <c r="A115" i="5"/>
  <c r="DZ114" i="5"/>
  <c r="DY114" i="5"/>
  <c r="DX114" i="5"/>
  <c r="DW114" i="5"/>
  <c r="DV114" i="5"/>
  <c r="DU114" i="5"/>
  <c r="AC114" i="5" s="1"/>
  <c r="DS114" i="5"/>
  <c r="DR114" i="5"/>
  <c r="DQ114" i="5"/>
  <c r="DP114" i="5"/>
  <c r="EA114" i="5" s="1"/>
  <c r="DO114" i="5"/>
  <c r="DN114" i="5"/>
  <c r="DK114" i="5"/>
  <c r="DJ114" i="5"/>
  <c r="DI114" i="5"/>
  <c r="DH114" i="5"/>
  <c r="DG114" i="5"/>
  <c r="DF114" i="5"/>
  <c r="DD114" i="5"/>
  <c r="DC114" i="5"/>
  <c r="DB114" i="5"/>
  <c r="DA114" i="5"/>
  <c r="CZ114" i="5"/>
  <c r="CY114" i="5"/>
  <c r="CX114" i="5"/>
  <c r="CV114" i="5"/>
  <c r="CU114" i="5"/>
  <c r="CT114" i="5"/>
  <c r="CS114" i="5"/>
  <c r="CR114" i="5"/>
  <c r="CQ114" i="5"/>
  <c r="CP114" i="5"/>
  <c r="CN114" i="5"/>
  <c r="CL114" i="5"/>
  <c r="CK114" i="5"/>
  <c r="CJ114" i="5"/>
  <c r="CG114" i="5"/>
  <c r="CF114" i="5"/>
  <c r="CE114" i="5"/>
  <c r="CD114" i="5"/>
  <c r="CC114" i="5"/>
  <c r="CB114" i="5"/>
  <c r="CA114" i="5"/>
  <c r="BY114" i="5"/>
  <c r="BX114" i="5"/>
  <c r="BW114" i="5"/>
  <c r="BV114" i="5"/>
  <c r="BU114" i="5"/>
  <c r="BT114" i="5"/>
  <c r="BS114" i="5"/>
  <c r="BQ114" i="5"/>
  <c r="BP114" i="5"/>
  <c r="BO114" i="5"/>
  <c r="BN114" i="5"/>
  <c r="BM114" i="5"/>
  <c r="BL114" i="5"/>
  <c r="BK114" i="5"/>
  <c r="BI114" i="5"/>
  <c r="BH114" i="5"/>
  <c r="BG114" i="5"/>
  <c r="BF114" i="5"/>
  <c r="BE114" i="5"/>
  <c r="BD114" i="5"/>
  <c r="BC114" i="5"/>
  <c r="BA114" i="5"/>
  <c r="AZ114" i="5"/>
  <c r="AY114" i="5"/>
  <c r="AX114" i="5"/>
  <c r="AW114" i="5"/>
  <c r="AV114" i="5"/>
  <c r="AU114" i="5"/>
  <c r="AS114" i="5"/>
  <c r="AR114" i="5"/>
  <c r="AQ114" i="5"/>
  <c r="AP114" i="5"/>
  <c r="AO114" i="5"/>
  <c r="AN114" i="5"/>
  <c r="AM114" i="5"/>
  <c r="AK114" i="5"/>
  <c r="AJ114" i="5"/>
  <c r="AI114" i="5"/>
  <c r="AH114" i="5"/>
  <c r="AG114" i="5"/>
  <c r="AF114" i="5"/>
  <c r="AE114" i="5"/>
  <c r="AB114" i="5"/>
  <c r="Z114" i="5"/>
  <c r="Y114" i="5"/>
  <c r="X114" i="5"/>
  <c r="U114" i="5"/>
  <c r="T114" i="5"/>
  <c r="S114" i="5"/>
  <c r="R114" i="5"/>
  <c r="Q114" i="5"/>
  <c r="P114" i="5"/>
  <c r="O114" i="5"/>
  <c r="M114" i="5"/>
  <c r="L114" i="5"/>
  <c r="K114" i="5"/>
  <c r="J114" i="5"/>
  <c r="I114" i="5"/>
  <c r="H114" i="5"/>
  <c r="F114" i="5"/>
  <c r="E114" i="5"/>
  <c r="D114" i="5"/>
  <c r="C114" i="5"/>
  <c r="B114" i="5"/>
  <c r="A114" i="5"/>
  <c r="DZ113" i="5"/>
  <c r="DY113" i="5"/>
  <c r="DX113" i="5"/>
  <c r="DW113" i="5"/>
  <c r="DV113" i="5"/>
  <c r="DU113" i="5"/>
  <c r="AC113" i="5" s="1"/>
  <c r="DS113" i="5"/>
  <c r="EB113" i="5" s="1"/>
  <c r="DR113" i="5"/>
  <c r="DQ113" i="5"/>
  <c r="DP113" i="5"/>
  <c r="DO113" i="5"/>
  <c r="DN113" i="5"/>
  <c r="DK113" i="5"/>
  <c r="DJ113" i="5"/>
  <c r="DI113" i="5"/>
  <c r="DH113" i="5"/>
  <c r="DG113" i="5"/>
  <c r="DF113" i="5"/>
  <c r="DD113" i="5"/>
  <c r="DC113" i="5"/>
  <c r="DB113" i="5"/>
  <c r="DA113" i="5"/>
  <c r="CZ113" i="5"/>
  <c r="CY113" i="5"/>
  <c r="CX113" i="5"/>
  <c r="CV113" i="5"/>
  <c r="CU113" i="5"/>
  <c r="CT113" i="5"/>
  <c r="CS113" i="5"/>
  <c r="CR113" i="5"/>
  <c r="CQ113" i="5"/>
  <c r="CP113" i="5"/>
  <c r="CN113" i="5"/>
  <c r="CL113" i="5"/>
  <c r="CK113" i="5"/>
  <c r="CJ113" i="5"/>
  <c r="CG113" i="5"/>
  <c r="CF113" i="5"/>
  <c r="CE113" i="5"/>
  <c r="CD113" i="5"/>
  <c r="CC113" i="5"/>
  <c r="CB113" i="5"/>
  <c r="CA113" i="5"/>
  <c r="BY113" i="5"/>
  <c r="BX113" i="5"/>
  <c r="BW113" i="5"/>
  <c r="BV113" i="5"/>
  <c r="BU113" i="5"/>
  <c r="BT113" i="5"/>
  <c r="BS113" i="5"/>
  <c r="BQ113" i="5"/>
  <c r="BP113" i="5"/>
  <c r="BO113" i="5"/>
  <c r="BN113" i="5"/>
  <c r="BM113" i="5"/>
  <c r="BL113" i="5"/>
  <c r="BK113" i="5"/>
  <c r="BI113" i="5"/>
  <c r="BH113" i="5"/>
  <c r="BG113" i="5"/>
  <c r="BF113" i="5"/>
  <c r="BE113" i="5"/>
  <c r="BD113" i="5"/>
  <c r="BC113" i="5"/>
  <c r="BA113" i="5"/>
  <c r="AZ113" i="5"/>
  <c r="AY113" i="5"/>
  <c r="AX113" i="5"/>
  <c r="AW113" i="5"/>
  <c r="AV113" i="5"/>
  <c r="AU113" i="5"/>
  <c r="AS113" i="5"/>
  <c r="AR113" i="5"/>
  <c r="AQ113" i="5"/>
  <c r="AP113" i="5"/>
  <c r="AO113" i="5"/>
  <c r="AN113" i="5"/>
  <c r="AM113" i="5"/>
  <c r="AK113" i="5"/>
  <c r="AJ113" i="5"/>
  <c r="AI113" i="5"/>
  <c r="AH113" i="5"/>
  <c r="AG113" i="5"/>
  <c r="AF113" i="5"/>
  <c r="AE113" i="5"/>
  <c r="AB113" i="5"/>
  <c r="Z113" i="5"/>
  <c r="Y113" i="5"/>
  <c r="X113" i="5"/>
  <c r="U113" i="5"/>
  <c r="T113" i="5"/>
  <c r="S113" i="5"/>
  <c r="R113" i="5"/>
  <c r="Q113" i="5"/>
  <c r="P113" i="5"/>
  <c r="O113" i="5"/>
  <c r="M113" i="5"/>
  <c r="L113" i="5"/>
  <c r="K113" i="5"/>
  <c r="J113" i="5"/>
  <c r="I113" i="5"/>
  <c r="H113" i="5"/>
  <c r="F113" i="5"/>
  <c r="E113" i="5"/>
  <c r="D113" i="5"/>
  <c r="C113" i="5"/>
  <c r="B113" i="5"/>
  <c r="A113" i="5"/>
  <c r="DZ112" i="5"/>
  <c r="DY112" i="5"/>
  <c r="DX112" i="5"/>
  <c r="DW112" i="5"/>
  <c r="DV112" i="5"/>
  <c r="DU112" i="5"/>
  <c r="DS112" i="5"/>
  <c r="EB112" i="5" s="1"/>
  <c r="DR112" i="5"/>
  <c r="DQ112" i="5"/>
  <c r="DP112" i="5"/>
  <c r="EA112" i="5" s="1"/>
  <c r="DO112" i="5"/>
  <c r="DN112" i="5"/>
  <c r="DM112" i="5"/>
  <c r="DK112" i="5"/>
  <c r="DI112" i="5"/>
  <c r="DH112" i="5"/>
  <c r="DG112" i="5"/>
  <c r="DD112" i="5"/>
  <c r="DC112" i="5"/>
  <c r="DB112" i="5"/>
  <c r="DA112" i="5"/>
  <c r="CZ112" i="5"/>
  <c r="CY112" i="5"/>
  <c r="CX112" i="5"/>
  <c r="CV112" i="5"/>
  <c r="CU112" i="5"/>
  <c r="CT112" i="5"/>
  <c r="CS112" i="5"/>
  <c r="CR112" i="5"/>
  <c r="CQ112" i="5"/>
  <c r="CP112" i="5"/>
  <c r="CN112" i="5"/>
  <c r="CL112" i="5"/>
  <c r="CK112" i="5"/>
  <c r="CJ112" i="5"/>
  <c r="CG112" i="5"/>
  <c r="CF112" i="5"/>
  <c r="CE112" i="5"/>
  <c r="CD112" i="5"/>
  <c r="CC112" i="5"/>
  <c r="CB112" i="5"/>
  <c r="CA112" i="5"/>
  <c r="BY112" i="5"/>
  <c r="BX112" i="5"/>
  <c r="BW112" i="5"/>
  <c r="BV112" i="5"/>
  <c r="BU112" i="5"/>
  <c r="BT112" i="5"/>
  <c r="BS112" i="5"/>
  <c r="BQ112" i="5"/>
  <c r="BP112" i="5"/>
  <c r="BO112" i="5"/>
  <c r="BN112" i="5"/>
  <c r="BM112" i="5"/>
  <c r="BL112" i="5"/>
  <c r="BK112" i="5"/>
  <c r="BI112" i="5"/>
  <c r="BH112" i="5"/>
  <c r="BG112" i="5"/>
  <c r="BF112" i="5"/>
  <c r="BE112" i="5"/>
  <c r="BD112" i="5"/>
  <c r="BC112" i="5"/>
  <c r="BA112" i="5"/>
  <c r="AZ112" i="5"/>
  <c r="AY112" i="5"/>
  <c r="AX112" i="5"/>
  <c r="AW112" i="5"/>
  <c r="AV112" i="5"/>
  <c r="AU112" i="5"/>
  <c r="AS112" i="5"/>
  <c r="AR112" i="5"/>
  <c r="AQ112" i="5"/>
  <c r="AP112" i="5"/>
  <c r="AO112" i="5"/>
  <c r="AN112" i="5"/>
  <c r="AM112" i="5"/>
  <c r="AK112" i="5"/>
  <c r="AJ112" i="5"/>
  <c r="AI112" i="5"/>
  <c r="AH112" i="5"/>
  <c r="AG112" i="5"/>
  <c r="AF112" i="5"/>
  <c r="AE112" i="5"/>
  <c r="AC112" i="5"/>
  <c r="AB112" i="5"/>
  <c r="AA112" i="5"/>
  <c r="Z112" i="5"/>
  <c r="Y112" i="5"/>
  <c r="X112" i="5"/>
  <c r="W112" i="5"/>
  <c r="U112" i="5"/>
  <c r="T112" i="5"/>
  <c r="S112" i="5"/>
  <c r="R112" i="5"/>
  <c r="Q112" i="5"/>
  <c r="P112" i="5"/>
  <c r="O112" i="5"/>
  <c r="M112" i="5"/>
  <c r="L112" i="5"/>
  <c r="K112" i="5"/>
  <c r="J112" i="5"/>
  <c r="I112" i="5"/>
  <c r="H112" i="5"/>
  <c r="F112" i="5"/>
  <c r="E112" i="5"/>
  <c r="D112" i="5"/>
  <c r="C112" i="5"/>
  <c r="B112" i="5"/>
  <c r="A112" i="5"/>
  <c r="DZ111" i="5"/>
  <c r="DY111" i="5"/>
  <c r="DX111" i="5"/>
  <c r="DW111" i="5"/>
  <c r="DV111" i="5"/>
  <c r="DU111" i="5"/>
  <c r="DS111" i="5"/>
  <c r="EB111" i="5" s="1"/>
  <c r="DR111" i="5"/>
  <c r="DQ111" i="5"/>
  <c r="DP111" i="5"/>
  <c r="EA111" i="5" s="1"/>
  <c r="DO111" i="5"/>
  <c r="DN111" i="5"/>
  <c r="DM111" i="5"/>
  <c r="DK111" i="5"/>
  <c r="DI111" i="5"/>
  <c r="DH111" i="5"/>
  <c r="DG111" i="5"/>
  <c r="DD111" i="5"/>
  <c r="DC111" i="5"/>
  <c r="DB111" i="5"/>
  <c r="DA111" i="5"/>
  <c r="CZ111" i="5"/>
  <c r="CY111" i="5"/>
  <c r="CX111" i="5"/>
  <c r="CV111" i="5"/>
  <c r="CU111" i="5"/>
  <c r="CT111" i="5"/>
  <c r="CS111" i="5"/>
  <c r="CR111" i="5"/>
  <c r="CQ111" i="5"/>
  <c r="CP111" i="5"/>
  <c r="CN111" i="5"/>
  <c r="CL111" i="5"/>
  <c r="CK111" i="5"/>
  <c r="CJ111" i="5"/>
  <c r="CG111" i="5"/>
  <c r="CF111" i="5"/>
  <c r="CE111" i="5"/>
  <c r="CD111" i="5"/>
  <c r="CC111" i="5"/>
  <c r="CB111" i="5"/>
  <c r="CA111" i="5"/>
  <c r="BY111" i="5"/>
  <c r="BX111" i="5"/>
  <c r="BW111" i="5"/>
  <c r="BV111" i="5"/>
  <c r="BU111" i="5"/>
  <c r="BT111" i="5"/>
  <c r="BS111" i="5"/>
  <c r="BQ111" i="5"/>
  <c r="BP111" i="5"/>
  <c r="BO111" i="5"/>
  <c r="BN111" i="5"/>
  <c r="BM111" i="5"/>
  <c r="BL111" i="5"/>
  <c r="BK111" i="5"/>
  <c r="BI111" i="5"/>
  <c r="BH111" i="5"/>
  <c r="BG111" i="5"/>
  <c r="BF111" i="5"/>
  <c r="BE111" i="5"/>
  <c r="BD111" i="5"/>
  <c r="BC111" i="5"/>
  <c r="BA111" i="5"/>
  <c r="AZ111" i="5"/>
  <c r="AY111" i="5"/>
  <c r="AX111" i="5"/>
  <c r="AW111" i="5"/>
  <c r="AV111" i="5"/>
  <c r="AU111" i="5"/>
  <c r="AS111" i="5"/>
  <c r="AR111" i="5"/>
  <c r="AQ111" i="5"/>
  <c r="AP111" i="5"/>
  <c r="AO111" i="5"/>
  <c r="AN111" i="5"/>
  <c r="AM111" i="5"/>
  <c r="AK111" i="5"/>
  <c r="AJ111" i="5"/>
  <c r="AI111" i="5"/>
  <c r="AH111" i="5"/>
  <c r="AG111" i="5"/>
  <c r="AF111" i="5"/>
  <c r="AE111" i="5"/>
  <c r="AC111" i="5"/>
  <c r="AB111" i="5"/>
  <c r="AA111" i="5"/>
  <c r="Z111" i="5"/>
  <c r="Y111" i="5"/>
  <c r="X111" i="5"/>
  <c r="W111" i="5"/>
  <c r="U111" i="5"/>
  <c r="T111" i="5"/>
  <c r="S111" i="5"/>
  <c r="R111" i="5"/>
  <c r="Q111" i="5"/>
  <c r="P111" i="5"/>
  <c r="O111" i="5"/>
  <c r="M111" i="5"/>
  <c r="L111" i="5"/>
  <c r="K111" i="5"/>
  <c r="J111" i="5"/>
  <c r="I111" i="5"/>
  <c r="H111" i="5"/>
  <c r="F111" i="5"/>
  <c r="E111" i="5"/>
  <c r="D111" i="5"/>
  <c r="C111" i="5"/>
  <c r="B111" i="5"/>
  <c r="A111" i="5"/>
  <c r="DZ110" i="5"/>
  <c r="DY110" i="5"/>
  <c r="DX110" i="5"/>
  <c r="DW110" i="5"/>
  <c r="DV110" i="5"/>
  <c r="DU110" i="5"/>
  <c r="AK110" i="5" s="1"/>
  <c r="DS110" i="5"/>
  <c r="EB110" i="5" s="1"/>
  <c r="DR110" i="5"/>
  <c r="DQ110" i="5"/>
  <c r="DP110" i="5"/>
  <c r="EA110" i="5" s="1"/>
  <c r="DO110" i="5"/>
  <c r="DN110" i="5"/>
  <c r="DM110" i="5"/>
  <c r="DK110" i="5"/>
  <c r="DJ110" i="5"/>
  <c r="DI110" i="5"/>
  <c r="DH110" i="5"/>
  <c r="DG110" i="5"/>
  <c r="DF110" i="5"/>
  <c r="DD110" i="5"/>
  <c r="DC110" i="5"/>
  <c r="DB110" i="5"/>
  <c r="DA110" i="5"/>
  <c r="CZ110" i="5"/>
  <c r="CY110" i="5"/>
  <c r="CX110" i="5"/>
  <c r="CV110" i="5"/>
  <c r="CU110" i="5"/>
  <c r="CT110" i="5"/>
  <c r="CS110" i="5"/>
  <c r="CR110" i="5"/>
  <c r="CQ110" i="5"/>
  <c r="CP110" i="5"/>
  <c r="CN110" i="5"/>
  <c r="CL110" i="5"/>
  <c r="CK110" i="5"/>
  <c r="CJ110" i="5"/>
  <c r="CG110" i="5"/>
  <c r="CF110" i="5"/>
  <c r="CE110" i="5"/>
  <c r="CD110" i="5"/>
  <c r="CC110" i="5"/>
  <c r="CB110" i="5"/>
  <c r="CA110" i="5"/>
  <c r="BY110" i="5"/>
  <c r="BX110" i="5"/>
  <c r="BW110" i="5"/>
  <c r="BV110" i="5"/>
  <c r="BU110" i="5"/>
  <c r="BT110" i="5"/>
  <c r="BS110" i="5"/>
  <c r="BQ110" i="5"/>
  <c r="BP110" i="5"/>
  <c r="BO110" i="5"/>
  <c r="BN110" i="5"/>
  <c r="BM110" i="5"/>
  <c r="BL110" i="5"/>
  <c r="BK110" i="5"/>
  <c r="BI110" i="5"/>
  <c r="BH110" i="5"/>
  <c r="BG110" i="5"/>
  <c r="BF110" i="5"/>
  <c r="BE110" i="5"/>
  <c r="BD110" i="5"/>
  <c r="BC110" i="5"/>
  <c r="BA110" i="5"/>
  <c r="AZ110" i="5"/>
  <c r="AY110" i="5"/>
  <c r="AX110" i="5"/>
  <c r="AW110" i="5"/>
  <c r="AV110" i="5"/>
  <c r="AU110" i="5"/>
  <c r="AS110" i="5"/>
  <c r="AR110" i="5"/>
  <c r="AQ110" i="5"/>
  <c r="AP110" i="5"/>
  <c r="AO110" i="5"/>
  <c r="AN110" i="5"/>
  <c r="AM110" i="5"/>
  <c r="AJ110" i="5"/>
  <c r="AH110" i="5"/>
  <c r="AG110" i="5"/>
  <c r="AF110" i="5"/>
  <c r="AC110" i="5"/>
  <c r="AB110" i="5"/>
  <c r="AA110" i="5"/>
  <c r="Z110" i="5"/>
  <c r="Y110" i="5"/>
  <c r="X110" i="5"/>
  <c r="W110" i="5"/>
  <c r="U110" i="5"/>
  <c r="T110" i="5"/>
  <c r="S110" i="5"/>
  <c r="R110" i="5"/>
  <c r="Q110" i="5"/>
  <c r="P110" i="5"/>
  <c r="O110" i="5"/>
  <c r="M110" i="5"/>
  <c r="L110" i="5"/>
  <c r="K110" i="5"/>
  <c r="J110" i="5"/>
  <c r="I110" i="5"/>
  <c r="H110" i="5"/>
  <c r="F110" i="5"/>
  <c r="E110" i="5"/>
  <c r="D110" i="5"/>
  <c r="C110" i="5"/>
  <c r="B110" i="5"/>
  <c r="A110" i="5"/>
  <c r="DZ109" i="5"/>
  <c r="DY109" i="5"/>
  <c r="DX109" i="5"/>
  <c r="DW109" i="5"/>
  <c r="DV109" i="5"/>
  <c r="DU109" i="5"/>
  <c r="AK109" i="5" s="1"/>
  <c r="DS109" i="5"/>
  <c r="EB109" i="5" s="1"/>
  <c r="DR109" i="5"/>
  <c r="DQ109" i="5"/>
  <c r="DP109" i="5"/>
  <c r="EA109" i="5" s="1"/>
  <c r="DO109" i="5"/>
  <c r="DN109" i="5"/>
  <c r="DM109" i="5"/>
  <c r="DK109" i="5"/>
  <c r="DJ109" i="5"/>
  <c r="DI109" i="5"/>
  <c r="DH109" i="5"/>
  <c r="DG109" i="5"/>
  <c r="DF109" i="5"/>
  <c r="DD109" i="5"/>
  <c r="DC109" i="5"/>
  <c r="DB109" i="5"/>
  <c r="DA109" i="5"/>
  <c r="CZ109" i="5"/>
  <c r="CY109" i="5"/>
  <c r="CX109" i="5"/>
  <c r="CV109" i="5"/>
  <c r="CU109" i="5"/>
  <c r="CT109" i="5"/>
  <c r="CS109" i="5"/>
  <c r="CR109" i="5"/>
  <c r="CQ109" i="5"/>
  <c r="CP109" i="5"/>
  <c r="CN109" i="5"/>
  <c r="CL109" i="5"/>
  <c r="CK109" i="5"/>
  <c r="CJ109" i="5"/>
  <c r="CG109" i="5"/>
  <c r="CF109" i="5"/>
  <c r="CE109" i="5"/>
  <c r="CD109" i="5"/>
  <c r="CC109" i="5"/>
  <c r="CB109" i="5"/>
  <c r="CA109" i="5"/>
  <c r="BY109" i="5"/>
  <c r="BX109" i="5"/>
  <c r="BW109" i="5"/>
  <c r="BV109" i="5"/>
  <c r="BU109" i="5"/>
  <c r="BT109" i="5"/>
  <c r="BS109" i="5"/>
  <c r="BQ109" i="5"/>
  <c r="BP109" i="5"/>
  <c r="BO109" i="5"/>
  <c r="BN109" i="5"/>
  <c r="BM109" i="5"/>
  <c r="BL109" i="5"/>
  <c r="BK109" i="5"/>
  <c r="BI109" i="5"/>
  <c r="BH109" i="5"/>
  <c r="BG109" i="5"/>
  <c r="BF109" i="5"/>
  <c r="BE109" i="5"/>
  <c r="BD109" i="5"/>
  <c r="BC109" i="5"/>
  <c r="BA109" i="5"/>
  <c r="AZ109" i="5"/>
  <c r="AY109" i="5"/>
  <c r="AX109" i="5"/>
  <c r="AW109" i="5"/>
  <c r="AV109" i="5"/>
  <c r="AU109" i="5"/>
  <c r="AS109" i="5"/>
  <c r="AR109" i="5"/>
  <c r="AQ109" i="5"/>
  <c r="AP109" i="5"/>
  <c r="AO109" i="5"/>
  <c r="AN109" i="5"/>
  <c r="AM109" i="5"/>
  <c r="AJ109" i="5"/>
  <c r="AH109" i="5"/>
  <c r="AG109" i="5"/>
  <c r="AF109" i="5"/>
  <c r="AC109" i="5"/>
  <c r="AB109" i="5"/>
  <c r="AA109" i="5"/>
  <c r="Z109" i="5"/>
  <c r="Y109" i="5"/>
  <c r="X109" i="5"/>
  <c r="W109" i="5"/>
  <c r="U109" i="5"/>
  <c r="T109" i="5"/>
  <c r="S109" i="5"/>
  <c r="R109" i="5"/>
  <c r="Q109" i="5"/>
  <c r="P109" i="5"/>
  <c r="O109" i="5"/>
  <c r="M109" i="5"/>
  <c r="L109" i="5"/>
  <c r="K109" i="5"/>
  <c r="J109" i="5"/>
  <c r="I109" i="5"/>
  <c r="H109" i="5"/>
  <c r="F109" i="5"/>
  <c r="E109" i="5"/>
  <c r="D109" i="5"/>
  <c r="C109" i="5"/>
  <c r="B109" i="5"/>
  <c r="A109" i="5"/>
  <c r="DZ108" i="5"/>
  <c r="DY108" i="5"/>
  <c r="DX108" i="5"/>
  <c r="DW108" i="5"/>
  <c r="DV108" i="5"/>
  <c r="DU108" i="5"/>
  <c r="DS108" i="5"/>
  <c r="EB108" i="5" s="1"/>
  <c r="DR108" i="5"/>
  <c r="DQ108" i="5"/>
  <c r="DP108" i="5"/>
  <c r="EA108" i="5" s="1"/>
  <c r="DO108" i="5"/>
  <c r="DN108" i="5"/>
  <c r="DM108" i="5"/>
  <c r="DK108" i="5"/>
  <c r="DJ108" i="5"/>
  <c r="DI108" i="5"/>
  <c r="DH108" i="5"/>
  <c r="DG108" i="5"/>
  <c r="DF108" i="5"/>
  <c r="DD108" i="5"/>
  <c r="DC108" i="5"/>
  <c r="DB108" i="5"/>
  <c r="DA108" i="5"/>
  <c r="CZ108" i="5"/>
  <c r="CY108" i="5"/>
  <c r="CX108" i="5"/>
  <c r="CV108" i="5"/>
  <c r="CU108" i="5"/>
  <c r="CT108" i="5"/>
  <c r="CS108" i="5"/>
  <c r="CR108" i="5"/>
  <c r="CQ108" i="5"/>
  <c r="CP108" i="5"/>
  <c r="CN108" i="5"/>
  <c r="CL108" i="5"/>
  <c r="CK108" i="5"/>
  <c r="CJ108" i="5"/>
  <c r="CG108" i="5"/>
  <c r="CF108" i="5"/>
  <c r="CE108" i="5"/>
  <c r="CD108" i="5"/>
  <c r="CC108" i="5"/>
  <c r="CB108" i="5"/>
  <c r="CA108" i="5"/>
  <c r="BY108" i="5"/>
  <c r="BX108" i="5"/>
  <c r="BW108" i="5"/>
  <c r="BV108" i="5"/>
  <c r="BU108" i="5"/>
  <c r="BT108" i="5"/>
  <c r="BS108" i="5"/>
  <c r="BQ108" i="5"/>
  <c r="BP108" i="5"/>
  <c r="BO108" i="5"/>
  <c r="BN108" i="5"/>
  <c r="BM108" i="5"/>
  <c r="BL108" i="5"/>
  <c r="BK108" i="5"/>
  <c r="BI108" i="5"/>
  <c r="BH108" i="5"/>
  <c r="BG108" i="5"/>
  <c r="BF108" i="5"/>
  <c r="BE108" i="5"/>
  <c r="BD108" i="5"/>
  <c r="BC108" i="5"/>
  <c r="BA108" i="5"/>
  <c r="AZ108" i="5"/>
  <c r="AY108" i="5"/>
  <c r="AX108" i="5"/>
  <c r="AW108" i="5"/>
  <c r="AV108" i="5"/>
  <c r="AU108" i="5"/>
  <c r="AS108" i="5"/>
  <c r="AR108" i="5"/>
  <c r="AQ108" i="5"/>
  <c r="AP108" i="5"/>
  <c r="AO108" i="5"/>
  <c r="AN108" i="5"/>
  <c r="AM108" i="5"/>
  <c r="AK108" i="5"/>
  <c r="AJ108" i="5"/>
  <c r="AI108" i="5"/>
  <c r="AH108" i="5"/>
  <c r="AG108" i="5"/>
  <c r="AF108" i="5"/>
  <c r="AE108" i="5"/>
  <c r="AC108" i="5"/>
  <c r="AB108" i="5"/>
  <c r="AA108" i="5"/>
  <c r="Z108" i="5"/>
  <c r="Y108" i="5"/>
  <c r="X108" i="5"/>
  <c r="W108" i="5"/>
  <c r="U108" i="5"/>
  <c r="T108" i="5"/>
  <c r="S108" i="5"/>
  <c r="R108" i="5"/>
  <c r="Q108" i="5"/>
  <c r="P108" i="5"/>
  <c r="O108" i="5"/>
  <c r="M108" i="5"/>
  <c r="L108" i="5"/>
  <c r="K108" i="5"/>
  <c r="J108" i="5"/>
  <c r="I108" i="5"/>
  <c r="H108" i="5"/>
  <c r="F108" i="5"/>
  <c r="E108" i="5"/>
  <c r="D108" i="5"/>
  <c r="C108" i="5"/>
  <c r="B108" i="5"/>
  <c r="A108" i="5"/>
  <c r="DZ107" i="5"/>
  <c r="DY107" i="5"/>
  <c r="DX107" i="5"/>
  <c r="DW107" i="5"/>
  <c r="DV107" i="5"/>
  <c r="DU107" i="5"/>
  <c r="U107" i="5" s="1"/>
  <c r="DS107" i="5"/>
  <c r="DR107" i="5"/>
  <c r="DQ107" i="5"/>
  <c r="DP107" i="5"/>
  <c r="EA107" i="5" s="1"/>
  <c r="DO107" i="5"/>
  <c r="DN107" i="5"/>
  <c r="DK107" i="5"/>
  <c r="DJ107" i="5"/>
  <c r="DI107" i="5"/>
  <c r="DH107" i="5"/>
  <c r="DG107" i="5"/>
  <c r="DF107" i="5"/>
  <c r="DD107" i="5"/>
  <c r="DC107" i="5"/>
  <c r="DB107" i="5"/>
  <c r="DA107" i="5"/>
  <c r="CZ107" i="5"/>
  <c r="CY107" i="5"/>
  <c r="CX107" i="5"/>
  <c r="CV107" i="5"/>
  <c r="CU107" i="5"/>
  <c r="CT107" i="5"/>
  <c r="CS107" i="5"/>
  <c r="CR107" i="5"/>
  <c r="CQ107" i="5"/>
  <c r="CP107" i="5"/>
  <c r="CN107" i="5"/>
  <c r="CL107" i="5"/>
  <c r="CK107" i="5"/>
  <c r="CJ107" i="5"/>
  <c r="CG107" i="5"/>
  <c r="CF107" i="5"/>
  <c r="CE107" i="5"/>
  <c r="CD107" i="5"/>
  <c r="CC107" i="5"/>
  <c r="CB107" i="5"/>
  <c r="CA107" i="5"/>
  <c r="BY107" i="5"/>
  <c r="BX107" i="5"/>
  <c r="BW107" i="5"/>
  <c r="BV107" i="5"/>
  <c r="BU107" i="5"/>
  <c r="BT107" i="5"/>
  <c r="BS107" i="5"/>
  <c r="BQ107" i="5"/>
  <c r="BP107" i="5"/>
  <c r="BO107" i="5"/>
  <c r="BN107" i="5"/>
  <c r="BM107" i="5"/>
  <c r="BL107" i="5"/>
  <c r="BK107" i="5"/>
  <c r="BI107" i="5"/>
  <c r="BH107" i="5"/>
  <c r="BG107" i="5"/>
  <c r="BF107" i="5"/>
  <c r="BE107" i="5"/>
  <c r="BD107" i="5"/>
  <c r="BC107" i="5"/>
  <c r="BA107" i="5"/>
  <c r="AZ107" i="5"/>
  <c r="AY107" i="5"/>
  <c r="AX107" i="5"/>
  <c r="AW107" i="5"/>
  <c r="AV107" i="5"/>
  <c r="AU107" i="5"/>
  <c r="AS107" i="5"/>
  <c r="AR107" i="5"/>
  <c r="AQ107" i="5"/>
  <c r="AP107" i="5"/>
  <c r="AO107" i="5"/>
  <c r="AN107" i="5"/>
  <c r="AM107" i="5"/>
  <c r="AK107" i="5"/>
  <c r="AJ107" i="5"/>
  <c r="AI107" i="5"/>
  <c r="AH107" i="5"/>
  <c r="AG107" i="5"/>
  <c r="AF107" i="5"/>
  <c r="AE107" i="5"/>
  <c r="AC107" i="5"/>
  <c r="AB107" i="5"/>
  <c r="AA107" i="5"/>
  <c r="Z107" i="5"/>
  <c r="Y107" i="5"/>
  <c r="X107" i="5"/>
  <c r="W107" i="5"/>
  <c r="T107" i="5"/>
  <c r="R107" i="5"/>
  <c r="Q107" i="5"/>
  <c r="P107" i="5"/>
  <c r="M107" i="5"/>
  <c r="L107" i="5"/>
  <c r="K107" i="5"/>
  <c r="J107" i="5"/>
  <c r="I107" i="5"/>
  <c r="H107" i="5"/>
  <c r="F107" i="5"/>
  <c r="E107" i="5"/>
  <c r="D107" i="5"/>
  <c r="C107" i="5"/>
  <c r="B107" i="5"/>
  <c r="A107" i="5"/>
  <c r="DZ106" i="5"/>
  <c r="DY106" i="5"/>
  <c r="DX106" i="5"/>
  <c r="DW106" i="5"/>
  <c r="DV106" i="5"/>
  <c r="DU106" i="5"/>
  <c r="AC106" i="5" s="1"/>
  <c r="DS106" i="5"/>
  <c r="DR106" i="5"/>
  <c r="DQ106" i="5"/>
  <c r="DP106" i="5"/>
  <c r="DO106" i="5"/>
  <c r="DN106" i="5"/>
  <c r="DK106" i="5"/>
  <c r="DJ106" i="5"/>
  <c r="DI106" i="5"/>
  <c r="DH106" i="5"/>
  <c r="DG106" i="5"/>
  <c r="DF106" i="5"/>
  <c r="DD106" i="5"/>
  <c r="DC106" i="5"/>
  <c r="DB106" i="5"/>
  <c r="DA106" i="5"/>
  <c r="CZ106" i="5"/>
  <c r="CY106" i="5"/>
  <c r="CX106" i="5"/>
  <c r="CV106" i="5"/>
  <c r="CU106" i="5"/>
  <c r="CT106" i="5"/>
  <c r="CS106" i="5"/>
  <c r="CR106" i="5"/>
  <c r="CQ106" i="5"/>
  <c r="CP106" i="5"/>
  <c r="CN106" i="5"/>
  <c r="CL106" i="5"/>
  <c r="CK106" i="5"/>
  <c r="CJ106" i="5"/>
  <c r="CG106" i="5"/>
  <c r="CF106" i="5"/>
  <c r="CE106" i="5"/>
  <c r="CD106" i="5"/>
  <c r="CC106" i="5"/>
  <c r="CB106" i="5"/>
  <c r="CA106" i="5"/>
  <c r="BY106" i="5"/>
  <c r="BX106" i="5"/>
  <c r="BW106" i="5"/>
  <c r="BV106" i="5"/>
  <c r="BU106" i="5"/>
  <c r="BT106" i="5"/>
  <c r="BS106" i="5"/>
  <c r="BQ106" i="5"/>
  <c r="BP106" i="5"/>
  <c r="BO106" i="5"/>
  <c r="BN106" i="5"/>
  <c r="BM106" i="5"/>
  <c r="BL106" i="5"/>
  <c r="BK106" i="5"/>
  <c r="BI106" i="5"/>
  <c r="BH106" i="5"/>
  <c r="BG106" i="5"/>
  <c r="BF106" i="5"/>
  <c r="BE106" i="5"/>
  <c r="BD106" i="5"/>
  <c r="BC106" i="5"/>
  <c r="BA106" i="5"/>
  <c r="AZ106" i="5"/>
  <c r="AY106" i="5"/>
  <c r="AX106" i="5"/>
  <c r="AW106" i="5"/>
  <c r="AV106" i="5"/>
  <c r="AU106" i="5"/>
  <c r="AS106" i="5"/>
  <c r="AR106" i="5"/>
  <c r="AQ106" i="5"/>
  <c r="AP106" i="5"/>
  <c r="AO106" i="5"/>
  <c r="AN106" i="5"/>
  <c r="AM106" i="5"/>
  <c r="AK106" i="5"/>
  <c r="AJ106" i="5"/>
  <c r="AI106" i="5"/>
  <c r="AH106" i="5"/>
  <c r="AG106" i="5"/>
  <c r="AF106" i="5"/>
  <c r="AE106" i="5"/>
  <c r="AB106" i="5"/>
  <c r="Z106" i="5"/>
  <c r="Y106" i="5"/>
  <c r="X106" i="5"/>
  <c r="U106" i="5"/>
  <c r="T106" i="5"/>
  <c r="S106" i="5"/>
  <c r="R106" i="5"/>
  <c r="Q106" i="5"/>
  <c r="P106" i="5"/>
  <c r="O106" i="5"/>
  <c r="M106" i="5"/>
  <c r="L106" i="5"/>
  <c r="K106" i="5"/>
  <c r="J106" i="5"/>
  <c r="I106" i="5"/>
  <c r="H106" i="5"/>
  <c r="F106" i="5"/>
  <c r="E106" i="5"/>
  <c r="D106" i="5"/>
  <c r="C106" i="5"/>
  <c r="B106" i="5"/>
  <c r="A106" i="5"/>
  <c r="DZ105" i="5"/>
  <c r="DY105" i="5"/>
  <c r="DX105" i="5"/>
  <c r="DW105" i="5"/>
  <c r="DV105" i="5"/>
  <c r="DU105" i="5"/>
  <c r="AK105" i="5" s="1"/>
  <c r="DS105" i="5"/>
  <c r="EB105" i="5" s="1"/>
  <c r="DR105" i="5"/>
  <c r="DQ105" i="5"/>
  <c r="DP105" i="5"/>
  <c r="EA105" i="5" s="1"/>
  <c r="DO105" i="5"/>
  <c r="DN105" i="5"/>
  <c r="DM105" i="5"/>
  <c r="DK105" i="5"/>
  <c r="DJ105" i="5"/>
  <c r="DI105" i="5"/>
  <c r="DH105" i="5"/>
  <c r="DG105" i="5"/>
  <c r="DF105" i="5"/>
  <c r="DD105" i="5"/>
  <c r="DC105" i="5"/>
  <c r="DB105" i="5"/>
  <c r="DA105" i="5"/>
  <c r="CZ105" i="5"/>
  <c r="CY105" i="5"/>
  <c r="CX105" i="5"/>
  <c r="CV105" i="5"/>
  <c r="CU105" i="5"/>
  <c r="CT105" i="5"/>
  <c r="CS105" i="5"/>
  <c r="CR105" i="5"/>
  <c r="CQ105" i="5"/>
  <c r="CP105" i="5"/>
  <c r="CN105" i="5"/>
  <c r="CL105" i="5"/>
  <c r="CK105" i="5"/>
  <c r="CJ105" i="5"/>
  <c r="CG105" i="5"/>
  <c r="CF105" i="5"/>
  <c r="CE105" i="5"/>
  <c r="CD105" i="5"/>
  <c r="CC105" i="5"/>
  <c r="CB105" i="5"/>
  <c r="CA105" i="5"/>
  <c r="BY105" i="5"/>
  <c r="BX105" i="5"/>
  <c r="BW105" i="5"/>
  <c r="BV105" i="5"/>
  <c r="BU105" i="5"/>
  <c r="BT105" i="5"/>
  <c r="BS105" i="5"/>
  <c r="BQ105" i="5"/>
  <c r="BP105" i="5"/>
  <c r="BO105" i="5"/>
  <c r="BN105" i="5"/>
  <c r="BM105" i="5"/>
  <c r="BL105" i="5"/>
  <c r="BK105" i="5"/>
  <c r="BI105" i="5"/>
  <c r="BH105" i="5"/>
  <c r="BG105" i="5"/>
  <c r="BF105" i="5"/>
  <c r="BE105" i="5"/>
  <c r="BD105" i="5"/>
  <c r="BC105" i="5"/>
  <c r="BA105" i="5"/>
  <c r="AZ105" i="5"/>
  <c r="AY105" i="5"/>
  <c r="AX105" i="5"/>
  <c r="AW105" i="5"/>
  <c r="AV105" i="5"/>
  <c r="AU105" i="5"/>
  <c r="AS105" i="5"/>
  <c r="AR105" i="5"/>
  <c r="AQ105" i="5"/>
  <c r="AP105" i="5"/>
  <c r="AO105" i="5"/>
  <c r="AN105" i="5"/>
  <c r="AM105" i="5"/>
  <c r="AJ105" i="5"/>
  <c r="AH105" i="5"/>
  <c r="AG105" i="5"/>
  <c r="AF105" i="5"/>
  <c r="AC105" i="5"/>
  <c r="AB105" i="5"/>
  <c r="AA105" i="5"/>
  <c r="Z105" i="5"/>
  <c r="Y105" i="5"/>
  <c r="X105" i="5"/>
  <c r="W105" i="5"/>
  <c r="U105" i="5"/>
  <c r="T105" i="5"/>
  <c r="S105" i="5"/>
  <c r="R105" i="5"/>
  <c r="Q105" i="5"/>
  <c r="P105" i="5"/>
  <c r="O105" i="5"/>
  <c r="M105" i="5"/>
  <c r="L105" i="5"/>
  <c r="K105" i="5"/>
  <c r="J105" i="5"/>
  <c r="I105" i="5"/>
  <c r="H105" i="5"/>
  <c r="F105" i="5"/>
  <c r="E105" i="5"/>
  <c r="D105" i="5"/>
  <c r="C105" i="5"/>
  <c r="B105" i="5"/>
  <c r="A105" i="5"/>
  <c r="DZ104" i="5"/>
  <c r="DY104" i="5"/>
  <c r="DX104" i="5"/>
  <c r="DW104" i="5"/>
  <c r="DV104" i="5"/>
  <c r="DU104" i="5"/>
  <c r="DS104" i="5"/>
  <c r="EB104" i="5" s="1"/>
  <c r="DR104" i="5"/>
  <c r="DQ104" i="5"/>
  <c r="DP104" i="5"/>
  <c r="EA104" i="5" s="1"/>
  <c r="DO104" i="5"/>
  <c r="DN104" i="5"/>
  <c r="DM104" i="5"/>
  <c r="DK104" i="5"/>
  <c r="DJ104" i="5"/>
  <c r="DI104" i="5"/>
  <c r="DH104" i="5"/>
  <c r="DG104" i="5"/>
  <c r="DF104" i="5"/>
  <c r="DD104" i="5"/>
  <c r="DC104" i="5"/>
  <c r="DB104" i="5"/>
  <c r="DA104" i="5"/>
  <c r="CZ104" i="5"/>
  <c r="CY104" i="5"/>
  <c r="CX104" i="5"/>
  <c r="CV104" i="5"/>
  <c r="CU104" i="5"/>
  <c r="CT104" i="5"/>
  <c r="CS104" i="5"/>
  <c r="CR104" i="5"/>
  <c r="CQ104" i="5"/>
  <c r="CP104" i="5"/>
  <c r="CN104" i="5"/>
  <c r="CL104" i="5"/>
  <c r="CK104" i="5"/>
  <c r="CJ104" i="5"/>
  <c r="CG104" i="5"/>
  <c r="CF104" i="5"/>
  <c r="CE104" i="5"/>
  <c r="CD104" i="5"/>
  <c r="CC104" i="5"/>
  <c r="CB104" i="5"/>
  <c r="CA104" i="5"/>
  <c r="BY104" i="5"/>
  <c r="BX104" i="5"/>
  <c r="BW104" i="5"/>
  <c r="BV104" i="5"/>
  <c r="BU104" i="5"/>
  <c r="BT104" i="5"/>
  <c r="BS104" i="5"/>
  <c r="BQ104" i="5"/>
  <c r="BP104" i="5"/>
  <c r="BO104" i="5"/>
  <c r="BN104" i="5"/>
  <c r="BM104" i="5"/>
  <c r="BL104" i="5"/>
  <c r="BK104" i="5"/>
  <c r="BI104" i="5"/>
  <c r="BH104" i="5"/>
  <c r="BG104" i="5"/>
  <c r="BF104" i="5"/>
  <c r="BE104" i="5"/>
  <c r="BD104" i="5"/>
  <c r="BC104" i="5"/>
  <c r="BA104" i="5"/>
  <c r="AZ104" i="5"/>
  <c r="AY104" i="5"/>
  <c r="AX104" i="5"/>
  <c r="AW104" i="5"/>
  <c r="AV104" i="5"/>
  <c r="AU104" i="5"/>
  <c r="AS104" i="5"/>
  <c r="AR104" i="5"/>
  <c r="AQ104" i="5"/>
  <c r="AP104" i="5"/>
  <c r="AO104" i="5"/>
  <c r="AN104" i="5"/>
  <c r="AM104" i="5"/>
  <c r="AK104" i="5"/>
  <c r="AJ104" i="5"/>
  <c r="AI104" i="5"/>
  <c r="AH104" i="5"/>
  <c r="AG104" i="5"/>
  <c r="AF104" i="5"/>
  <c r="AE104" i="5"/>
  <c r="AC104" i="5"/>
  <c r="AB104" i="5"/>
  <c r="AA104" i="5"/>
  <c r="Z104" i="5"/>
  <c r="Y104" i="5"/>
  <c r="X104" i="5"/>
  <c r="W104" i="5"/>
  <c r="U104" i="5"/>
  <c r="T104" i="5"/>
  <c r="S104" i="5"/>
  <c r="R104" i="5"/>
  <c r="Q104" i="5"/>
  <c r="P104" i="5"/>
  <c r="O104" i="5"/>
  <c r="M104" i="5"/>
  <c r="L104" i="5"/>
  <c r="K104" i="5"/>
  <c r="J104" i="5"/>
  <c r="I104" i="5"/>
  <c r="H104" i="5"/>
  <c r="F104" i="5"/>
  <c r="E104" i="5"/>
  <c r="D104" i="5"/>
  <c r="C104" i="5"/>
  <c r="B104" i="5"/>
  <c r="A104" i="5"/>
  <c r="DZ103" i="5"/>
  <c r="DY103" i="5"/>
  <c r="DX103" i="5"/>
  <c r="DW103" i="5"/>
  <c r="DV103" i="5"/>
  <c r="DU103" i="5"/>
  <c r="AK103" i="5" s="1"/>
  <c r="DS103" i="5"/>
  <c r="EB103" i="5" s="1"/>
  <c r="DR103" i="5"/>
  <c r="DQ103" i="5"/>
  <c r="DP103" i="5"/>
  <c r="EA103" i="5" s="1"/>
  <c r="DO103" i="5"/>
  <c r="DN103" i="5"/>
  <c r="DM103" i="5"/>
  <c r="DK103" i="5"/>
  <c r="DJ103" i="5"/>
  <c r="DI103" i="5"/>
  <c r="DH103" i="5"/>
  <c r="DG103" i="5"/>
  <c r="DF103" i="5"/>
  <c r="DD103" i="5"/>
  <c r="DC103" i="5"/>
  <c r="DB103" i="5"/>
  <c r="DA103" i="5"/>
  <c r="CZ103" i="5"/>
  <c r="CY103" i="5"/>
  <c r="CX103" i="5"/>
  <c r="CV103" i="5"/>
  <c r="CU103" i="5"/>
  <c r="CT103" i="5"/>
  <c r="CS103" i="5"/>
  <c r="CR103" i="5"/>
  <c r="CQ103" i="5"/>
  <c r="CP103" i="5"/>
  <c r="CN103" i="5"/>
  <c r="CL103" i="5"/>
  <c r="CK103" i="5"/>
  <c r="CJ103" i="5"/>
  <c r="CG103" i="5"/>
  <c r="CF103" i="5"/>
  <c r="CE103" i="5"/>
  <c r="CD103" i="5"/>
  <c r="CC103" i="5"/>
  <c r="CB103" i="5"/>
  <c r="CA103" i="5"/>
  <c r="BY103" i="5"/>
  <c r="BX103" i="5"/>
  <c r="BW103" i="5"/>
  <c r="BV103" i="5"/>
  <c r="BU103" i="5"/>
  <c r="BT103" i="5"/>
  <c r="BS103" i="5"/>
  <c r="BQ103" i="5"/>
  <c r="BP103" i="5"/>
  <c r="BO103" i="5"/>
  <c r="BN103" i="5"/>
  <c r="BM103" i="5"/>
  <c r="BL103" i="5"/>
  <c r="BK103" i="5"/>
  <c r="BI103" i="5"/>
  <c r="BH103" i="5"/>
  <c r="BG103" i="5"/>
  <c r="BF103" i="5"/>
  <c r="BE103" i="5"/>
  <c r="BD103" i="5"/>
  <c r="BC103" i="5"/>
  <c r="BA103" i="5"/>
  <c r="AZ103" i="5"/>
  <c r="AY103" i="5"/>
  <c r="AX103" i="5"/>
  <c r="AW103" i="5"/>
  <c r="AV103" i="5"/>
  <c r="AU103" i="5"/>
  <c r="AS103" i="5"/>
  <c r="AR103" i="5"/>
  <c r="AQ103" i="5"/>
  <c r="AP103" i="5"/>
  <c r="AO103" i="5"/>
  <c r="AN103" i="5"/>
  <c r="AM103" i="5"/>
  <c r="AJ103" i="5"/>
  <c r="AH103" i="5"/>
  <c r="AG103" i="5"/>
  <c r="AF103" i="5"/>
  <c r="AC103" i="5"/>
  <c r="AB103" i="5"/>
  <c r="AA103" i="5"/>
  <c r="Z103" i="5"/>
  <c r="Y103" i="5"/>
  <c r="X103" i="5"/>
  <c r="W103" i="5"/>
  <c r="U103" i="5"/>
  <c r="T103" i="5"/>
  <c r="S103" i="5"/>
  <c r="R103" i="5"/>
  <c r="Q103" i="5"/>
  <c r="P103" i="5"/>
  <c r="O103" i="5"/>
  <c r="M103" i="5"/>
  <c r="L103" i="5"/>
  <c r="K103" i="5"/>
  <c r="J103" i="5"/>
  <c r="I103" i="5"/>
  <c r="H103" i="5"/>
  <c r="F103" i="5"/>
  <c r="E103" i="5"/>
  <c r="D103" i="5"/>
  <c r="C103" i="5"/>
  <c r="B103" i="5"/>
  <c r="A103" i="5"/>
  <c r="DZ102" i="5"/>
  <c r="DY102" i="5"/>
  <c r="DX102" i="5"/>
  <c r="DW102" i="5"/>
  <c r="DV102" i="5"/>
  <c r="DU102" i="5"/>
  <c r="DS102" i="5"/>
  <c r="EB102" i="5" s="1"/>
  <c r="DR102" i="5"/>
  <c r="DQ102" i="5"/>
  <c r="DP102" i="5"/>
  <c r="EA102" i="5" s="1"/>
  <c r="DO102" i="5"/>
  <c r="DN102" i="5"/>
  <c r="DM102" i="5"/>
  <c r="DK102" i="5"/>
  <c r="DJ102" i="5"/>
  <c r="DI102" i="5"/>
  <c r="DH102" i="5"/>
  <c r="DG102" i="5"/>
  <c r="DF102" i="5"/>
  <c r="DD102" i="5"/>
  <c r="DC102" i="5"/>
  <c r="DB102" i="5"/>
  <c r="DA102" i="5"/>
  <c r="CZ102" i="5"/>
  <c r="CY102" i="5"/>
  <c r="CX102" i="5"/>
  <c r="CV102" i="5"/>
  <c r="CU102" i="5"/>
  <c r="CT102" i="5"/>
  <c r="CS102" i="5"/>
  <c r="CR102" i="5"/>
  <c r="CQ102" i="5"/>
  <c r="CP102" i="5"/>
  <c r="CN102" i="5"/>
  <c r="CL102" i="5"/>
  <c r="CK102" i="5"/>
  <c r="CJ102" i="5"/>
  <c r="CG102" i="5"/>
  <c r="CF102" i="5"/>
  <c r="CE102" i="5"/>
  <c r="CD102" i="5"/>
  <c r="CC102" i="5"/>
  <c r="CB102" i="5"/>
  <c r="CA102" i="5"/>
  <c r="BY102" i="5"/>
  <c r="BX102" i="5"/>
  <c r="BW102" i="5"/>
  <c r="BV102" i="5"/>
  <c r="BU102" i="5"/>
  <c r="BT102" i="5"/>
  <c r="BS102" i="5"/>
  <c r="BQ102" i="5"/>
  <c r="BP102" i="5"/>
  <c r="BO102" i="5"/>
  <c r="BN102" i="5"/>
  <c r="BM102" i="5"/>
  <c r="BL102" i="5"/>
  <c r="BK102" i="5"/>
  <c r="BI102" i="5"/>
  <c r="BH102" i="5"/>
  <c r="BG102" i="5"/>
  <c r="BF102" i="5"/>
  <c r="BE102" i="5"/>
  <c r="BD102" i="5"/>
  <c r="BC102" i="5"/>
  <c r="BA102" i="5"/>
  <c r="AZ102" i="5"/>
  <c r="AY102" i="5"/>
  <c r="AX102" i="5"/>
  <c r="AW102" i="5"/>
  <c r="AV102" i="5"/>
  <c r="AU102" i="5"/>
  <c r="AS102" i="5"/>
  <c r="AR102" i="5"/>
  <c r="AQ102" i="5"/>
  <c r="AP102" i="5"/>
  <c r="AO102" i="5"/>
  <c r="AN102" i="5"/>
  <c r="AM102" i="5"/>
  <c r="AK102" i="5"/>
  <c r="AJ102" i="5"/>
  <c r="AI102" i="5"/>
  <c r="AH102" i="5"/>
  <c r="AG102" i="5"/>
  <c r="AF102" i="5"/>
  <c r="AE102" i="5"/>
  <c r="AC102" i="5"/>
  <c r="AB102" i="5"/>
  <c r="AA102" i="5"/>
  <c r="Z102" i="5"/>
  <c r="Y102" i="5"/>
  <c r="X102" i="5"/>
  <c r="W102" i="5"/>
  <c r="U102" i="5"/>
  <c r="T102" i="5"/>
  <c r="S102" i="5"/>
  <c r="R102" i="5"/>
  <c r="Q102" i="5"/>
  <c r="P102" i="5"/>
  <c r="O102" i="5"/>
  <c r="M102" i="5"/>
  <c r="L102" i="5"/>
  <c r="K102" i="5"/>
  <c r="J102" i="5"/>
  <c r="I102" i="5"/>
  <c r="H102" i="5"/>
  <c r="F102" i="5"/>
  <c r="E102" i="5"/>
  <c r="D102" i="5"/>
  <c r="C102" i="5"/>
  <c r="B102" i="5"/>
  <c r="A102" i="5"/>
  <c r="DZ101" i="5"/>
  <c r="DY101" i="5"/>
  <c r="DX101" i="5"/>
  <c r="DW101" i="5"/>
  <c r="DV101" i="5"/>
  <c r="DU101" i="5"/>
  <c r="DS101" i="5"/>
  <c r="EB101" i="5" s="1"/>
  <c r="DR101" i="5"/>
  <c r="DQ101" i="5"/>
  <c r="DP101" i="5"/>
  <c r="EA101" i="5" s="1"/>
  <c r="DO101" i="5"/>
  <c r="DN101" i="5"/>
  <c r="DM101" i="5"/>
  <c r="DK101" i="5"/>
  <c r="DJ101" i="5"/>
  <c r="DI101" i="5"/>
  <c r="DH101" i="5"/>
  <c r="DG101" i="5"/>
  <c r="DF101" i="5"/>
  <c r="DD101" i="5"/>
  <c r="DC101" i="5"/>
  <c r="DB101" i="5"/>
  <c r="DA101" i="5"/>
  <c r="CZ101" i="5"/>
  <c r="CY101" i="5"/>
  <c r="CX101" i="5"/>
  <c r="CV101" i="5"/>
  <c r="CU101" i="5"/>
  <c r="CT101" i="5"/>
  <c r="CS101" i="5"/>
  <c r="CR101" i="5"/>
  <c r="CQ101" i="5"/>
  <c r="CP101" i="5"/>
  <c r="CN101" i="5"/>
  <c r="CL101" i="5"/>
  <c r="CK101" i="5"/>
  <c r="CJ101" i="5"/>
  <c r="CG101" i="5"/>
  <c r="CF101" i="5"/>
  <c r="CE101" i="5"/>
  <c r="CD101" i="5"/>
  <c r="CC101" i="5"/>
  <c r="CB101" i="5"/>
  <c r="CA101" i="5"/>
  <c r="BY101" i="5"/>
  <c r="BX101" i="5"/>
  <c r="BW101" i="5"/>
  <c r="BV101" i="5"/>
  <c r="BU101" i="5"/>
  <c r="BT101" i="5"/>
  <c r="BS101" i="5"/>
  <c r="BQ101" i="5"/>
  <c r="BP101" i="5"/>
  <c r="BO101" i="5"/>
  <c r="BN101" i="5"/>
  <c r="BM101" i="5"/>
  <c r="BL101" i="5"/>
  <c r="BK101" i="5"/>
  <c r="BI101" i="5"/>
  <c r="BH101" i="5"/>
  <c r="BG101" i="5"/>
  <c r="BF101" i="5"/>
  <c r="BE101" i="5"/>
  <c r="BD101" i="5"/>
  <c r="BC101" i="5"/>
  <c r="BA101" i="5"/>
  <c r="AZ101" i="5"/>
  <c r="AY101" i="5"/>
  <c r="AX101" i="5"/>
  <c r="AW101" i="5"/>
  <c r="AV101" i="5"/>
  <c r="AU101" i="5"/>
  <c r="AS101" i="5"/>
  <c r="AR101" i="5"/>
  <c r="AQ101" i="5"/>
  <c r="AP101" i="5"/>
  <c r="AO101" i="5"/>
  <c r="AN101" i="5"/>
  <c r="AM101" i="5"/>
  <c r="AK101" i="5"/>
  <c r="AJ101" i="5"/>
  <c r="AI101" i="5"/>
  <c r="AH101" i="5"/>
  <c r="AG101" i="5"/>
  <c r="AF101" i="5"/>
  <c r="AE101" i="5"/>
  <c r="AC101" i="5"/>
  <c r="AB101" i="5"/>
  <c r="AA101" i="5"/>
  <c r="Z101" i="5"/>
  <c r="Y101" i="5"/>
  <c r="X101" i="5"/>
  <c r="W101" i="5"/>
  <c r="U101" i="5"/>
  <c r="T101" i="5"/>
  <c r="S101" i="5"/>
  <c r="R101" i="5"/>
  <c r="Q101" i="5"/>
  <c r="P101" i="5"/>
  <c r="O101" i="5"/>
  <c r="M101" i="5"/>
  <c r="L101" i="5"/>
  <c r="K101" i="5"/>
  <c r="J101" i="5"/>
  <c r="I101" i="5"/>
  <c r="H101" i="5"/>
  <c r="F101" i="5"/>
  <c r="E101" i="5"/>
  <c r="D101" i="5"/>
  <c r="C101" i="5"/>
  <c r="B101" i="5"/>
  <c r="A101" i="5"/>
  <c r="DZ100" i="5"/>
  <c r="DY100" i="5"/>
  <c r="DX100" i="5"/>
  <c r="DW100" i="5"/>
  <c r="DV100" i="5"/>
  <c r="DU100" i="5"/>
  <c r="DS100" i="5"/>
  <c r="EB100" i="5" s="1"/>
  <c r="DR100" i="5"/>
  <c r="DQ100" i="5"/>
  <c r="DP100" i="5"/>
  <c r="EA100" i="5" s="1"/>
  <c r="DO100" i="5"/>
  <c r="DN100" i="5"/>
  <c r="DM100" i="5"/>
  <c r="DK100" i="5"/>
  <c r="DJ100" i="5"/>
  <c r="DI100" i="5"/>
  <c r="DH100" i="5"/>
  <c r="DG100" i="5"/>
  <c r="DF100" i="5"/>
  <c r="DD100" i="5"/>
  <c r="DC100" i="5"/>
  <c r="DB100" i="5"/>
  <c r="DA100" i="5"/>
  <c r="CZ100" i="5"/>
  <c r="CY100" i="5"/>
  <c r="CX100" i="5"/>
  <c r="CV100" i="5"/>
  <c r="CU100" i="5"/>
  <c r="CT100" i="5"/>
  <c r="CS100" i="5"/>
  <c r="CR100" i="5"/>
  <c r="CQ100" i="5"/>
  <c r="CP100" i="5"/>
  <c r="CN100" i="5"/>
  <c r="CL100" i="5"/>
  <c r="CK100" i="5"/>
  <c r="CJ100" i="5"/>
  <c r="CG100" i="5"/>
  <c r="CF100" i="5"/>
  <c r="CE100" i="5"/>
  <c r="CD100" i="5"/>
  <c r="CC100" i="5"/>
  <c r="CB100" i="5"/>
  <c r="CA100" i="5"/>
  <c r="BY100" i="5"/>
  <c r="BX100" i="5"/>
  <c r="BW100" i="5"/>
  <c r="BV100" i="5"/>
  <c r="BU100" i="5"/>
  <c r="BT100" i="5"/>
  <c r="BS100" i="5"/>
  <c r="BQ100" i="5"/>
  <c r="BP100" i="5"/>
  <c r="BO100" i="5"/>
  <c r="BN100" i="5"/>
  <c r="BM100" i="5"/>
  <c r="BL100" i="5"/>
  <c r="BK100" i="5"/>
  <c r="BI100" i="5"/>
  <c r="BH100" i="5"/>
  <c r="BG100" i="5"/>
  <c r="BF100" i="5"/>
  <c r="BE100" i="5"/>
  <c r="BD100" i="5"/>
  <c r="BC100" i="5"/>
  <c r="BA100" i="5"/>
  <c r="AZ100" i="5"/>
  <c r="AY100" i="5"/>
  <c r="AX100" i="5"/>
  <c r="AW100" i="5"/>
  <c r="AV100" i="5"/>
  <c r="AU100" i="5"/>
  <c r="AS100" i="5"/>
  <c r="AR100" i="5"/>
  <c r="AQ100" i="5"/>
  <c r="AP100" i="5"/>
  <c r="AO100" i="5"/>
  <c r="AN100" i="5"/>
  <c r="AM100" i="5"/>
  <c r="AK100" i="5"/>
  <c r="AJ100" i="5"/>
  <c r="AI100" i="5"/>
  <c r="AH100" i="5"/>
  <c r="AG100" i="5"/>
  <c r="AF100" i="5"/>
  <c r="AE100" i="5"/>
  <c r="AC100" i="5"/>
  <c r="AB100" i="5"/>
  <c r="AA100" i="5"/>
  <c r="Z100" i="5"/>
  <c r="Y100" i="5"/>
  <c r="X100" i="5"/>
  <c r="W100" i="5"/>
  <c r="U100" i="5"/>
  <c r="T100" i="5"/>
  <c r="S100" i="5"/>
  <c r="R100" i="5"/>
  <c r="Q100" i="5"/>
  <c r="P100" i="5"/>
  <c r="O100" i="5"/>
  <c r="M100" i="5"/>
  <c r="L100" i="5"/>
  <c r="K100" i="5"/>
  <c r="J100" i="5"/>
  <c r="I100" i="5"/>
  <c r="H100" i="5"/>
  <c r="F100" i="5"/>
  <c r="E100" i="5"/>
  <c r="D100" i="5"/>
  <c r="C100" i="5"/>
  <c r="B100" i="5"/>
  <c r="A100" i="5"/>
  <c r="DZ99" i="5"/>
  <c r="DY99" i="5"/>
  <c r="DX99" i="5"/>
  <c r="DW99" i="5"/>
  <c r="DV99" i="5"/>
  <c r="DU99" i="5"/>
  <c r="AK99" i="5" s="1"/>
  <c r="DS99" i="5"/>
  <c r="EB99" i="5" s="1"/>
  <c r="DR99" i="5"/>
  <c r="DQ99" i="5"/>
  <c r="DP99" i="5"/>
  <c r="EA99" i="5" s="1"/>
  <c r="DO99" i="5"/>
  <c r="DN99" i="5"/>
  <c r="DM99" i="5"/>
  <c r="DK99" i="5"/>
  <c r="DJ99" i="5"/>
  <c r="DI99" i="5"/>
  <c r="DH99" i="5"/>
  <c r="DG99" i="5"/>
  <c r="DF99" i="5"/>
  <c r="DD99" i="5"/>
  <c r="DC99" i="5"/>
  <c r="DB99" i="5"/>
  <c r="DA99" i="5"/>
  <c r="CZ99" i="5"/>
  <c r="CY99" i="5"/>
  <c r="CX99" i="5"/>
  <c r="CV99" i="5"/>
  <c r="CU99" i="5"/>
  <c r="CT99" i="5"/>
  <c r="CS99" i="5"/>
  <c r="CR99" i="5"/>
  <c r="CQ99" i="5"/>
  <c r="CP99" i="5"/>
  <c r="CN99" i="5"/>
  <c r="CL99" i="5"/>
  <c r="CK99" i="5"/>
  <c r="CJ99" i="5"/>
  <c r="CG99" i="5"/>
  <c r="CF99" i="5"/>
  <c r="CE99" i="5"/>
  <c r="CD99" i="5"/>
  <c r="CC99" i="5"/>
  <c r="CB99" i="5"/>
  <c r="CA99" i="5"/>
  <c r="BY99" i="5"/>
  <c r="BX99" i="5"/>
  <c r="BW99" i="5"/>
  <c r="BV99" i="5"/>
  <c r="BU99" i="5"/>
  <c r="BT99" i="5"/>
  <c r="BS99" i="5"/>
  <c r="BQ99" i="5"/>
  <c r="BP99" i="5"/>
  <c r="BO99" i="5"/>
  <c r="BN99" i="5"/>
  <c r="BM99" i="5"/>
  <c r="BL99" i="5"/>
  <c r="BK99" i="5"/>
  <c r="BI99" i="5"/>
  <c r="BH99" i="5"/>
  <c r="BG99" i="5"/>
  <c r="BF99" i="5"/>
  <c r="BE99" i="5"/>
  <c r="BD99" i="5"/>
  <c r="BC99" i="5"/>
  <c r="BA99" i="5"/>
  <c r="AZ99" i="5"/>
  <c r="AY99" i="5"/>
  <c r="AX99" i="5"/>
  <c r="AW99" i="5"/>
  <c r="AV99" i="5"/>
  <c r="AU99" i="5"/>
  <c r="AS99" i="5"/>
  <c r="AR99" i="5"/>
  <c r="AQ99" i="5"/>
  <c r="AP99" i="5"/>
  <c r="AO99" i="5"/>
  <c r="AN99" i="5"/>
  <c r="AM99" i="5"/>
  <c r="AJ99" i="5"/>
  <c r="AH99" i="5"/>
  <c r="AG99" i="5"/>
  <c r="AF99" i="5"/>
  <c r="AC99" i="5"/>
  <c r="AB99" i="5"/>
  <c r="AA99" i="5"/>
  <c r="Z99" i="5"/>
  <c r="Y99" i="5"/>
  <c r="X99" i="5"/>
  <c r="W99" i="5"/>
  <c r="U99" i="5"/>
  <c r="T99" i="5"/>
  <c r="S99" i="5"/>
  <c r="R99" i="5"/>
  <c r="Q99" i="5"/>
  <c r="P99" i="5"/>
  <c r="O99" i="5"/>
  <c r="M99" i="5"/>
  <c r="L99" i="5"/>
  <c r="K99" i="5"/>
  <c r="J99" i="5"/>
  <c r="I99" i="5"/>
  <c r="H99" i="5"/>
  <c r="F99" i="5"/>
  <c r="E99" i="5"/>
  <c r="D99" i="5"/>
  <c r="C99" i="5"/>
  <c r="B99" i="5"/>
  <c r="A99" i="5"/>
  <c r="DZ98" i="5"/>
  <c r="DY98" i="5"/>
  <c r="DX98" i="5"/>
  <c r="DW98" i="5"/>
  <c r="DV98" i="5"/>
  <c r="DU98" i="5"/>
  <c r="AK98" i="5" s="1"/>
  <c r="DS98" i="5"/>
  <c r="EB98" i="5" s="1"/>
  <c r="DR98" i="5"/>
  <c r="DQ98" i="5"/>
  <c r="DP98" i="5"/>
  <c r="EA98" i="5" s="1"/>
  <c r="DO98" i="5"/>
  <c r="DN98" i="5"/>
  <c r="DM98" i="5"/>
  <c r="DK98" i="5"/>
  <c r="DJ98" i="5"/>
  <c r="DI98" i="5"/>
  <c r="DH98" i="5"/>
  <c r="DG98" i="5"/>
  <c r="DF98" i="5"/>
  <c r="DD98" i="5"/>
  <c r="DC98" i="5"/>
  <c r="DB98" i="5"/>
  <c r="DA98" i="5"/>
  <c r="CZ98" i="5"/>
  <c r="CY98" i="5"/>
  <c r="CX98" i="5"/>
  <c r="CV98" i="5"/>
  <c r="CU98" i="5"/>
  <c r="CT98" i="5"/>
  <c r="CS98" i="5"/>
  <c r="CR98" i="5"/>
  <c r="CQ98" i="5"/>
  <c r="CP98" i="5"/>
  <c r="CN98" i="5"/>
  <c r="CL98" i="5"/>
  <c r="CK98" i="5"/>
  <c r="CJ98" i="5"/>
  <c r="CG98" i="5"/>
  <c r="CF98" i="5"/>
  <c r="CE98" i="5"/>
  <c r="CD98" i="5"/>
  <c r="CC98" i="5"/>
  <c r="CB98" i="5"/>
  <c r="CA98" i="5"/>
  <c r="BY98" i="5"/>
  <c r="BX98" i="5"/>
  <c r="BW98" i="5"/>
  <c r="BV98" i="5"/>
  <c r="BU98" i="5"/>
  <c r="BT98" i="5"/>
  <c r="BS98" i="5"/>
  <c r="BQ98" i="5"/>
  <c r="BP98" i="5"/>
  <c r="BO98" i="5"/>
  <c r="BN98" i="5"/>
  <c r="BM98" i="5"/>
  <c r="BL98" i="5"/>
  <c r="BK98" i="5"/>
  <c r="BI98" i="5"/>
  <c r="BH98" i="5"/>
  <c r="BG98" i="5"/>
  <c r="BF98" i="5"/>
  <c r="BE98" i="5"/>
  <c r="BD98" i="5"/>
  <c r="BC98" i="5"/>
  <c r="BA98" i="5"/>
  <c r="AZ98" i="5"/>
  <c r="AY98" i="5"/>
  <c r="AX98" i="5"/>
  <c r="AW98" i="5"/>
  <c r="AV98" i="5"/>
  <c r="AU98" i="5"/>
  <c r="AS98" i="5"/>
  <c r="AR98" i="5"/>
  <c r="AQ98" i="5"/>
  <c r="AP98" i="5"/>
  <c r="AO98" i="5"/>
  <c r="AN98" i="5"/>
  <c r="AM98" i="5"/>
  <c r="AJ98" i="5"/>
  <c r="AH98" i="5"/>
  <c r="AG98" i="5"/>
  <c r="AF98" i="5"/>
  <c r="AC98" i="5"/>
  <c r="AB98" i="5"/>
  <c r="AA98" i="5"/>
  <c r="Z98" i="5"/>
  <c r="Y98" i="5"/>
  <c r="X98" i="5"/>
  <c r="W98" i="5"/>
  <c r="U98" i="5"/>
  <c r="T98" i="5"/>
  <c r="S98" i="5"/>
  <c r="R98" i="5"/>
  <c r="Q98" i="5"/>
  <c r="P98" i="5"/>
  <c r="O98" i="5"/>
  <c r="M98" i="5"/>
  <c r="L98" i="5"/>
  <c r="K98" i="5"/>
  <c r="J98" i="5"/>
  <c r="I98" i="5"/>
  <c r="H98" i="5"/>
  <c r="F98" i="5"/>
  <c r="E98" i="5"/>
  <c r="D98" i="5"/>
  <c r="C98" i="5"/>
  <c r="B98" i="5"/>
  <c r="A98" i="5"/>
  <c r="DZ97" i="5"/>
  <c r="DY97" i="5"/>
  <c r="DX97" i="5"/>
  <c r="DW97" i="5"/>
  <c r="DV97" i="5"/>
  <c r="DU97" i="5"/>
  <c r="DS97" i="5"/>
  <c r="EB97" i="5" s="1"/>
  <c r="DR97" i="5"/>
  <c r="DQ97" i="5"/>
  <c r="DP97" i="5"/>
  <c r="EA97" i="5" s="1"/>
  <c r="DO97" i="5"/>
  <c r="DN97" i="5"/>
  <c r="DM97" i="5"/>
  <c r="DK97" i="5"/>
  <c r="DJ97" i="5"/>
  <c r="DI97" i="5"/>
  <c r="DH97" i="5"/>
  <c r="DG97" i="5"/>
  <c r="DF97" i="5"/>
  <c r="DD97" i="5"/>
  <c r="DC97" i="5"/>
  <c r="DB97" i="5"/>
  <c r="DA97" i="5"/>
  <c r="CZ97" i="5"/>
  <c r="CY97" i="5"/>
  <c r="CX97" i="5"/>
  <c r="CV97" i="5"/>
  <c r="CU97" i="5"/>
  <c r="CT97" i="5"/>
  <c r="CS97" i="5"/>
  <c r="CR97" i="5"/>
  <c r="CQ97" i="5"/>
  <c r="CP97" i="5"/>
  <c r="CN97" i="5"/>
  <c r="CL97" i="5"/>
  <c r="CK97" i="5"/>
  <c r="CJ97" i="5"/>
  <c r="CG97" i="5"/>
  <c r="CF97" i="5"/>
  <c r="CE97" i="5"/>
  <c r="CD97" i="5"/>
  <c r="CC97" i="5"/>
  <c r="CB97" i="5"/>
  <c r="CA97" i="5"/>
  <c r="BY97" i="5"/>
  <c r="BX97" i="5"/>
  <c r="BW97" i="5"/>
  <c r="BV97" i="5"/>
  <c r="BU97" i="5"/>
  <c r="BT97" i="5"/>
  <c r="BS97" i="5"/>
  <c r="BQ97" i="5"/>
  <c r="BP97" i="5"/>
  <c r="BO97" i="5"/>
  <c r="BN97" i="5"/>
  <c r="BM97" i="5"/>
  <c r="BL97" i="5"/>
  <c r="BK97" i="5"/>
  <c r="BI97" i="5"/>
  <c r="BH97" i="5"/>
  <c r="BG97" i="5"/>
  <c r="BF97" i="5"/>
  <c r="BE97" i="5"/>
  <c r="BD97" i="5"/>
  <c r="BC97" i="5"/>
  <c r="BA97" i="5"/>
  <c r="AZ97" i="5"/>
  <c r="AY97" i="5"/>
  <c r="AX97" i="5"/>
  <c r="AW97" i="5"/>
  <c r="AV97" i="5"/>
  <c r="AU97" i="5"/>
  <c r="AS97" i="5"/>
  <c r="AR97" i="5"/>
  <c r="AQ97" i="5"/>
  <c r="AP97" i="5"/>
  <c r="AO97" i="5"/>
  <c r="AN97" i="5"/>
  <c r="AM97" i="5"/>
  <c r="AK97" i="5"/>
  <c r="AJ97" i="5"/>
  <c r="AI97" i="5"/>
  <c r="AH97" i="5"/>
  <c r="AG97" i="5"/>
  <c r="AF97" i="5"/>
  <c r="AE97" i="5"/>
  <c r="AC97" i="5"/>
  <c r="AB97" i="5"/>
  <c r="AA97" i="5"/>
  <c r="Z97" i="5"/>
  <c r="Y97" i="5"/>
  <c r="X97" i="5"/>
  <c r="W97" i="5"/>
  <c r="U97" i="5"/>
  <c r="T97" i="5"/>
  <c r="S97" i="5"/>
  <c r="R97" i="5"/>
  <c r="Q97" i="5"/>
  <c r="P97" i="5"/>
  <c r="O97" i="5"/>
  <c r="M97" i="5"/>
  <c r="L97" i="5"/>
  <c r="K97" i="5"/>
  <c r="J97" i="5"/>
  <c r="I97" i="5"/>
  <c r="H97" i="5"/>
  <c r="F97" i="5"/>
  <c r="E97" i="5"/>
  <c r="D97" i="5"/>
  <c r="C97" i="5"/>
  <c r="B97" i="5"/>
  <c r="A97" i="5"/>
  <c r="DZ96" i="5"/>
  <c r="DY96" i="5"/>
  <c r="DX96" i="5"/>
  <c r="DW96" i="5"/>
  <c r="DV96" i="5"/>
  <c r="DU96" i="5"/>
  <c r="DS96" i="5"/>
  <c r="EB96" i="5" s="1"/>
  <c r="DR96" i="5"/>
  <c r="DQ96" i="5"/>
  <c r="DP96" i="5"/>
  <c r="EA96" i="5" s="1"/>
  <c r="DO96" i="5"/>
  <c r="DN96" i="5"/>
  <c r="DM96" i="5"/>
  <c r="DK96" i="5"/>
  <c r="DJ96" i="5"/>
  <c r="DI96" i="5"/>
  <c r="DH96" i="5"/>
  <c r="DG96" i="5"/>
  <c r="DF96" i="5"/>
  <c r="DD96" i="5"/>
  <c r="DC96" i="5"/>
  <c r="DB96" i="5"/>
  <c r="DA96" i="5"/>
  <c r="CZ96" i="5"/>
  <c r="CY96" i="5"/>
  <c r="CX96" i="5"/>
  <c r="CV96" i="5"/>
  <c r="CU96" i="5"/>
  <c r="CT96" i="5"/>
  <c r="CS96" i="5"/>
  <c r="CR96" i="5"/>
  <c r="CQ96" i="5"/>
  <c r="CP96" i="5"/>
  <c r="CN96" i="5"/>
  <c r="CL96" i="5"/>
  <c r="CK96" i="5"/>
  <c r="CJ96" i="5"/>
  <c r="CG96" i="5"/>
  <c r="CF96" i="5"/>
  <c r="CE96" i="5"/>
  <c r="CD96" i="5"/>
  <c r="CC96" i="5"/>
  <c r="CB96" i="5"/>
  <c r="CA96" i="5"/>
  <c r="BY96" i="5"/>
  <c r="BX96" i="5"/>
  <c r="BW96" i="5"/>
  <c r="BV96" i="5"/>
  <c r="BU96" i="5"/>
  <c r="BT96" i="5"/>
  <c r="BS96" i="5"/>
  <c r="BQ96" i="5"/>
  <c r="BP96" i="5"/>
  <c r="BO96" i="5"/>
  <c r="BN96" i="5"/>
  <c r="BM96" i="5"/>
  <c r="BL96" i="5"/>
  <c r="BK96" i="5"/>
  <c r="BI96" i="5"/>
  <c r="BH96" i="5"/>
  <c r="BG96" i="5"/>
  <c r="BF96" i="5"/>
  <c r="BE96" i="5"/>
  <c r="BD96" i="5"/>
  <c r="BC96" i="5"/>
  <c r="BA96" i="5"/>
  <c r="AZ96" i="5"/>
  <c r="AY96" i="5"/>
  <c r="AX96" i="5"/>
  <c r="AW96" i="5"/>
  <c r="AV96" i="5"/>
  <c r="AU96" i="5"/>
  <c r="AS96" i="5"/>
  <c r="AR96" i="5"/>
  <c r="AQ96" i="5"/>
  <c r="AP96" i="5"/>
  <c r="AO96" i="5"/>
  <c r="AN96" i="5"/>
  <c r="AM96" i="5"/>
  <c r="AK96" i="5"/>
  <c r="AJ96" i="5"/>
  <c r="AI96" i="5"/>
  <c r="AH96" i="5"/>
  <c r="AG96" i="5"/>
  <c r="AF96" i="5"/>
  <c r="AE96" i="5"/>
  <c r="AC96" i="5"/>
  <c r="AB96" i="5"/>
  <c r="AA96" i="5"/>
  <c r="Z96" i="5"/>
  <c r="Y96" i="5"/>
  <c r="X96" i="5"/>
  <c r="W96" i="5"/>
  <c r="U96" i="5"/>
  <c r="T96" i="5"/>
  <c r="S96" i="5"/>
  <c r="R96" i="5"/>
  <c r="Q96" i="5"/>
  <c r="P96" i="5"/>
  <c r="O96" i="5"/>
  <c r="M96" i="5"/>
  <c r="L96" i="5"/>
  <c r="K96" i="5"/>
  <c r="J96" i="5"/>
  <c r="I96" i="5"/>
  <c r="H96" i="5"/>
  <c r="F96" i="5"/>
  <c r="E96" i="5"/>
  <c r="D96" i="5"/>
  <c r="C96" i="5"/>
  <c r="B96" i="5"/>
  <c r="A96" i="5"/>
  <c r="DZ95" i="5"/>
  <c r="DY95" i="5"/>
  <c r="DX95" i="5"/>
  <c r="DW95" i="5"/>
  <c r="DV95" i="5"/>
  <c r="DU95" i="5"/>
  <c r="DS95" i="5"/>
  <c r="EB95" i="5" s="1"/>
  <c r="DR95" i="5"/>
  <c r="DQ95" i="5"/>
  <c r="DP95" i="5"/>
  <c r="EA95" i="5" s="1"/>
  <c r="DO95" i="5"/>
  <c r="DN95" i="5"/>
  <c r="DM95" i="5"/>
  <c r="DK95" i="5"/>
  <c r="DJ95" i="5"/>
  <c r="DI95" i="5"/>
  <c r="DH95" i="5"/>
  <c r="DG95" i="5"/>
  <c r="DF95" i="5"/>
  <c r="DD95" i="5"/>
  <c r="DC95" i="5"/>
  <c r="DB95" i="5"/>
  <c r="DA95" i="5"/>
  <c r="CZ95" i="5"/>
  <c r="CY95" i="5"/>
  <c r="CX95" i="5"/>
  <c r="CV95" i="5"/>
  <c r="CU95" i="5"/>
  <c r="CT95" i="5"/>
  <c r="CS95" i="5"/>
  <c r="CR95" i="5"/>
  <c r="CQ95" i="5"/>
  <c r="CP95" i="5"/>
  <c r="CN95" i="5"/>
  <c r="CL95" i="5"/>
  <c r="CK95" i="5"/>
  <c r="CJ95" i="5"/>
  <c r="CG95" i="5"/>
  <c r="CF95" i="5"/>
  <c r="CE95" i="5"/>
  <c r="CD95" i="5"/>
  <c r="CC95" i="5"/>
  <c r="CB95" i="5"/>
  <c r="CA95" i="5"/>
  <c r="BY95" i="5"/>
  <c r="BX95" i="5"/>
  <c r="BW95" i="5"/>
  <c r="BV95" i="5"/>
  <c r="BU95" i="5"/>
  <c r="BT95" i="5"/>
  <c r="BS95" i="5"/>
  <c r="BQ95" i="5"/>
  <c r="BP95" i="5"/>
  <c r="BO95" i="5"/>
  <c r="BN95" i="5"/>
  <c r="BM95" i="5"/>
  <c r="BL95" i="5"/>
  <c r="BK95" i="5"/>
  <c r="BI95" i="5"/>
  <c r="BH95" i="5"/>
  <c r="BG95" i="5"/>
  <c r="BF95" i="5"/>
  <c r="BE95" i="5"/>
  <c r="BD95" i="5"/>
  <c r="BC95" i="5"/>
  <c r="BA95" i="5"/>
  <c r="AZ95" i="5"/>
  <c r="AY95" i="5"/>
  <c r="AX95" i="5"/>
  <c r="AW95" i="5"/>
  <c r="AV95" i="5"/>
  <c r="AU95" i="5"/>
  <c r="AS95" i="5"/>
  <c r="AR95" i="5"/>
  <c r="AQ95" i="5"/>
  <c r="AP95" i="5"/>
  <c r="AO95" i="5"/>
  <c r="AN95" i="5"/>
  <c r="AM95" i="5"/>
  <c r="AK95" i="5"/>
  <c r="AJ95" i="5"/>
  <c r="AI95" i="5"/>
  <c r="AH95" i="5"/>
  <c r="AG95" i="5"/>
  <c r="AF95" i="5"/>
  <c r="AE95" i="5"/>
  <c r="AC95" i="5"/>
  <c r="AB95" i="5"/>
  <c r="AA95" i="5"/>
  <c r="Z95" i="5"/>
  <c r="Y95" i="5"/>
  <c r="X95" i="5"/>
  <c r="W95" i="5"/>
  <c r="U95" i="5"/>
  <c r="T95" i="5"/>
  <c r="S95" i="5"/>
  <c r="R95" i="5"/>
  <c r="Q95" i="5"/>
  <c r="P95" i="5"/>
  <c r="O95" i="5"/>
  <c r="M95" i="5"/>
  <c r="L95" i="5"/>
  <c r="K95" i="5"/>
  <c r="J95" i="5"/>
  <c r="I95" i="5"/>
  <c r="H95" i="5"/>
  <c r="F95" i="5"/>
  <c r="E95" i="5"/>
  <c r="D95" i="5"/>
  <c r="C95" i="5"/>
  <c r="B95" i="5"/>
  <c r="A95" i="5"/>
  <c r="DZ94" i="5"/>
  <c r="DY94" i="5"/>
  <c r="DX94" i="5"/>
  <c r="DW94" i="5"/>
  <c r="DV94" i="5"/>
  <c r="DU94" i="5"/>
  <c r="DS94" i="5"/>
  <c r="EB94" i="5" s="1"/>
  <c r="DR94" i="5"/>
  <c r="DQ94" i="5"/>
  <c r="DP94" i="5"/>
  <c r="EA94" i="5" s="1"/>
  <c r="DO94" i="5"/>
  <c r="DN94" i="5"/>
  <c r="DM94" i="5"/>
  <c r="DK94" i="5"/>
  <c r="DJ94" i="5"/>
  <c r="DI94" i="5"/>
  <c r="DH94" i="5"/>
  <c r="DG94" i="5"/>
  <c r="DF94" i="5"/>
  <c r="DD94" i="5"/>
  <c r="DC94" i="5"/>
  <c r="DB94" i="5"/>
  <c r="DA94" i="5"/>
  <c r="CZ94" i="5"/>
  <c r="CY94" i="5"/>
  <c r="CX94" i="5"/>
  <c r="CV94" i="5"/>
  <c r="CU94" i="5"/>
  <c r="CT94" i="5"/>
  <c r="CS94" i="5"/>
  <c r="CR94" i="5"/>
  <c r="CQ94" i="5"/>
  <c r="CP94" i="5"/>
  <c r="CN94" i="5"/>
  <c r="CL94" i="5"/>
  <c r="CK94" i="5"/>
  <c r="CJ94" i="5"/>
  <c r="CG94" i="5"/>
  <c r="CF94" i="5"/>
  <c r="CE94" i="5"/>
  <c r="CD94" i="5"/>
  <c r="CC94" i="5"/>
  <c r="CB94" i="5"/>
  <c r="CA94" i="5"/>
  <c r="BY94" i="5"/>
  <c r="BX94" i="5"/>
  <c r="BW94" i="5"/>
  <c r="BV94" i="5"/>
  <c r="BU94" i="5"/>
  <c r="BT94" i="5"/>
  <c r="BS94" i="5"/>
  <c r="BQ94" i="5"/>
  <c r="BP94" i="5"/>
  <c r="BO94" i="5"/>
  <c r="BN94" i="5"/>
  <c r="BM94" i="5"/>
  <c r="BL94" i="5"/>
  <c r="BK94" i="5"/>
  <c r="BI94" i="5"/>
  <c r="BH94" i="5"/>
  <c r="BG94" i="5"/>
  <c r="BF94" i="5"/>
  <c r="BE94" i="5"/>
  <c r="BD94" i="5"/>
  <c r="BC94" i="5"/>
  <c r="BA94" i="5"/>
  <c r="AZ94" i="5"/>
  <c r="AY94" i="5"/>
  <c r="AX94" i="5"/>
  <c r="AW94" i="5"/>
  <c r="AV94" i="5"/>
  <c r="AU94" i="5"/>
  <c r="AS94" i="5"/>
  <c r="AR94" i="5"/>
  <c r="AQ94" i="5"/>
  <c r="AP94" i="5"/>
  <c r="AO94" i="5"/>
  <c r="AN94" i="5"/>
  <c r="AM94" i="5"/>
  <c r="AK94" i="5"/>
  <c r="AJ94" i="5"/>
  <c r="AI94" i="5"/>
  <c r="AH94" i="5"/>
  <c r="AG94" i="5"/>
  <c r="AF94" i="5"/>
  <c r="AE94" i="5"/>
  <c r="AC94" i="5"/>
  <c r="AB94" i="5"/>
  <c r="AA94" i="5"/>
  <c r="Z94" i="5"/>
  <c r="Y94" i="5"/>
  <c r="X94" i="5"/>
  <c r="W94" i="5"/>
  <c r="U94" i="5"/>
  <c r="T94" i="5"/>
  <c r="S94" i="5"/>
  <c r="R94" i="5"/>
  <c r="Q94" i="5"/>
  <c r="P94" i="5"/>
  <c r="O94" i="5"/>
  <c r="M94" i="5"/>
  <c r="L94" i="5"/>
  <c r="K94" i="5"/>
  <c r="J94" i="5"/>
  <c r="I94" i="5"/>
  <c r="H94" i="5"/>
  <c r="F94" i="5"/>
  <c r="E94" i="5"/>
  <c r="D94" i="5"/>
  <c r="C94" i="5"/>
  <c r="B94" i="5"/>
  <c r="A94" i="5"/>
  <c r="DZ93" i="5"/>
  <c r="DY93" i="5"/>
  <c r="DX93" i="5"/>
  <c r="DW93" i="5"/>
  <c r="DV93" i="5"/>
  <c r="DU93" i="5"/>
  <c r="DS93" i="5"/>
  <c r="EB93" i="5" s="1"/>
  <c r="DR93" i="5"/>
  <c r="DQ93" i="5"/>
  <c r="DP93" i="5"/>
  <c r="EA93" i="5" s="1"/>
  <c r="DO93" i="5"/>
  <c r="DN93" i="5"/>
  <c r="DM93" i="5"/>
  <c r="DK93" i="5"/>
  <c r="DJ93" i="5"/>
  <c r="DI93" i="5"/>
  <c r="DH93" i="5"/>
  <c r="DG93" i="5"/>
  <c r="DF93" i="5"/>
  <c r="DD93" i="5"/>
  <c r="DC93" i="5"/>
  <c r="DB93" i="5"/>
  <c r="DA93" i="5"/>
  <c r="CZ93" i="5"/>
  <c r="CY93" i="5"/>
  <c r="CX93" i="5"/>
  <c r="CV93" i="5"/>
  <c r="CU93" i="5"/>
  <c r="CT93" i="5"/>
  <c r="CS93" i="5"/>
  <c r="CR93" i="5"/>
  <c r="CQ93" i="5"/>
  <c r="CP93" i="5"/>
  <c r="CN93" i="5"/>
  <c r="CL93" i="5"/>
  <c r="CK93" i="5"/>
  <c r="CJ93" i="5"/>
  <c r="CG93" i="5"/>
  <c r="CF93" i="5"/>
  <c r="CE93" i="5"/>
  <c r="CD93" i="5"/>
  <c r="CC93" i="5"/>
  <c r="CB93" i="5"/>
  <c r="CA93" i="5"/>
  <c r="BY93" i="5"/>
  <c r="BX93" i="5"/>
  <c r="BW93" i="5"/>
  <c r="BV93" i="5"/>
  <c r="BU93" i="5"/>
  <c r="BT93" i="5"/>
  <c r="BS93" i="5"/>
  <c r="BQ93" i="5"/>
  <c r="BP93" i="5"/>
  <c r="BO93" i="5"/>
  <c r="BN93" i="5"/>
  <c r="BM93" i="5"/>
  <c r="BL93" i="5"/>
  <c r="BK93" i="5"/>
  <c r="BI93" i="5"/>
  <c r="BH93" i="5"/>
  <c r="BG93" i="5"/>
  <c r="BF93" i="5"/>
  <c r="BE93" i="5"/>
  <c r="BD93" i="5"/>
  <c r="BC93" i="5"/>
  <c r="BA93" i="5"/>
  <c r="AZ93" i="5"/>
  <c r="AY93" i="5"/>
  <c r="AX93" i="5"/>
  <c r="AW93" i="5"/>
  <c r="AV93" i="5"/>
  <c r="AU93" i="5"/>
  <c r="AS93" i="5"/>
  <c r="AR93" i="5"/>
  <c r="AQ93" i="5"/>
  <c r="AP93" i="5"/>
  <c r="AO93" i="5"/>
  <c r="AN93" i="5"/>
  <c r="AM93" i="5"/>
  <c r="AK93" i="5"/>
  <c r="AJ93" i="5"/>
  <c r="AI93" i="5"/>
  <c r="AH93" i="5"/>
  <c r="AG93" i="5"/>
  <c r="AF93" i="5"/>
  <c r="AE93" i="5"/>
  <c r="AC93" i="5"/>
  <c r="AB93" i="5"/>
  <c r="AA93" i="5"/>
  <c r="Z93" i="5"/>
  <c r="Y93" i="5"/>
  <c r="X93" i="5"/>
  <c r="W93" i="5"/>
  <c r="U93" i="5"/>
  <c r="T93" i="5"/>
  <c r="S93" i="5"/>
  <c r="R93" i="5"/>
  <c r="Q93" i="5"/>
  <c r="P93" i="5"/>
  <c r="O93" i="5"/>
  <c r="M93" i="5"/>
  <c r="L93" i="5"/>
  <c r="K93" i="5"/>
  <c r="J93" i="5"/>
  <c r="I93" i="5"/>
  <c r="H93" i="5"/>
  <c r="F93" i="5"/>
  <c r="E93" i="5"/>
  <c r="D93" i="5"/>
  <c r="C93" i="5"/>
  <c r="B93" i="5"/>
  <c r="A93" i="5"/>
  <c r="DZ92" i="5"/>
  <c r="DY92" i="5"/>
  <c r="DX92" i="5"/>
  <c r="DW92" i="5"/>
  <c r="DV92" i="5"/>
  <c r="DU92" i="5"/>
  <c r="DS92" i="5"/>
  <c r="EB92" i="5" s="1"/>
  <c r="DR92" i="5"/>
  <c r="DQ92" i="5"/>
  <c r="DP92" i="5"/>
  <c r="EA92" i="5" s="1"/>
  <c r="DO92" i="5"/>
  <c r="DN92" i="5"/>
  <c r="DM92" i="5"/>
  <c r="DK92" i="5"/>
  <c r="DJ92" i="5"/>
  <c r="DI92" i="5"/>
  <c r="DH92" i="5"/>
  <c r="DG92" i="5"/>
  <c r="DF92" i="5"/>
  <c r="DD92" i="5"/>
  <c r="DC92" i="5"/>
  <c r="DB92" i="5"/>
  <c r="DA92" i="5"/>
  <c r="CZ92" i="5"/>
  <c r="CY92" i="5"/>
  <c r="CX92" i="5"/>
  <c r="CV92" i="5"/>
  <c r="CU92" i="5"/>
  <c r="CT92" i="5"/>
  <c r="CS92" i="5"/>
  <c r="CR92" i="5"/>
  <c r="CQ92" i="5"/>
  <c r="CP92" i="5"/>
  <c r="CN92" i="5"/>
  <c r="CL92" i="5"/>
  <c r="CK92" i="5"/>
  <c r="CJ92" i="5"/>
  <c r="CG92" i="5"/>
  <c r="CF92" i="5"/>
  <c r="CE92" i="5"/>
  <c r="CD92" i="5"/>
  <c r="CC92" i="5"/>
  <c r="CB92" i="5"/>
  <c r="CA92" i="5"/>
  <c r="BY92" i="5"/>
  <c r="BX92" i="5"/>
  <c r="BW92" i="5"/>
  <c r="BV92" i="5"/>
  <c r="BU92" i="5"/>
  <c r="BT92" i="5"/>
  <c r="BS92" i="5"/>
  <c r="BQ92" i="5"/>
  <c r="BP92" i="5"/>
  <c r="BO92" i="5"/>
  <c r="BN92" i="5"/>
  <c r="BM92" i="5"/>
  <c r="BL92" i="5"/>
  <c r="BK92" i="5"/>
  <c r="BI92" i="5"/>
  <c r="BH92" i="5"/>
  <c r="BG92" i="5"/>
  <c r="BF92" i="5"/>
  <c r="BE92" i="5"/>
  <c r="BD92" i="5"/>
  <c r="BC92" i="5"/>
  <c r="BA92" i="5"/>
  <c r="AZ92" i="5"/>
  <c r="AY92" i="5"/>
  <c r="AX92" i="5"/>
  <c r="AW92" i="5"/>
  <c r="AV92" i="5"/>
  <c r="AU92" i="5"/>
  <c r="AS92" i="5"/>
  <c r="AR92" i="5"/>
  <c r="AQ92" i="5"/>
  <c r="AP92" i="5"/>
  <c r="AO92" i="5"/>
  <c r="AN92" i="5"/>
  <c r="AM92" i="5"/>
  <c r="AK92" i="5"/>
  <c r="AJ92" i="5"/>
  <c r="AI92" i="5"/>
  <c r="AH92" i="5"/>
  <c r="AG92" i="5"/>
  <c r="AF92" i="5"/>
  <c r="AE92" i="5"/>
  <c r="AC92" i="5"/>
  <c r="AB92" i="5"/>
  <c r="AA92" i="5"/>
  <c r="Z92" i="5"/>
  <c r="Y92" i="5"/>
  <c r="X92" i="5"/>
  <c r="W92" i="5"/>
  <c r="U92" i="5"/>
  <c r="T92" i="5"/>
  <c r="S92" i="5"/>
  <c r="R92" i="5"/>
  <c r="Q92" i="5"/>
  <c r="P92" i="5"/>
  <c r="O92" i="5"/>
  <c r="M92" i="5"/>
  <c r="L92" i="5"/>
  <c r="K92" i="5"/>
  <c r="J92" i="5"/>
  <c r="I92" i="5"/>
  <c r="H92" i="5"/>
  <c r="F92" i="5"/>
  <c r="E92" i="5"/>
  <c r="D92" i="5"/>
  <c r="C92" i="5"/>
  <c r="B92" i="5"/>
  <c r="A92" i="5"/>
  <c r="DZ91" i="5"/>
  <c r="DY91" i="5"/>
  <c r="DX91" i="5"/>
  <c r="DW91" i="5"/>
  <c r="DV91" i="5"/>
  <c r="DU91" i="5"/>
  <c r="DS91" i="5"/>
  <c r="EB91" i="5" s="1"/>
  <c r="DR91" i="5"/>
  <c r="DQ91" i="5"/>
  <c r="DP91" i="5"/>
  <c r="EA91" i="5" s="1"/>
  <c r="DO91" i="5"/>
  <c r="DN91" i="5"/>
  <c r="DM91" i="5"/>
  <c r="DK91" i="5"/>
  <c r="DJ91" i="5"/>
  <c r="DI91" i="5"/>
  <c r="DH91" i="5"/>
  <c r="DG91" i="5"/>
  <c r="DF91" i="5"/>
  <c r="DD91" i="5"/>
  <c r="DC91" i="5"/>
  <c r="DB91" i="5"/>
  <c r="DA91" i="5"/>
  <c r="CZ91" i="5"/>
  <c r="CY91" i="5"/>
  <c r="CX91" i="5"/>
  <c r="CV91" i="5"/>
  <c r="CU91" i="5"/>
  <c r="CT91" i="5"/>
  <c r="CS91" i="5"/>
  <c r="CR91" i="5"/>
  <c r="CQ91" i="5"/>
  <c r="CP91" i="5"/>
  <c r="CN91" i="5"/>
  <c r="CL91" i="5"/>
  <c r="CK91" i="5"/>
  <c r="CJ91" i="5"/>
  <c r="CG91" i="5"/>
  <c r="CF91" i="5"/>
  <c r="CE91" i="5"/>
  <c r="CD91" i="5"/>
  <c r="CC91" i="5"/>
  <c r="CB91" i="5"/>
  <c r="CA91" i="5"/>
  <c r="BY91" i="5"/>
  <c r="BX91" i="5"/>
  <c r="BW91" i="5"/>
  <c r="BV91" i="5"/>
  <c r="BU91" i="5"/>
  <c r="BT91" i="5"/>
  <c r="BS91" i="5"/>
  <c r="BQ91" i="5"/>
  <c r="BP91" i="5"/>
  <c r="BO91" i="5"/>
  <c r="BN91" i="5"/>
  <c r="BM91" i="5"/>
  <c r="BL91" i="5"/>
  <c r="BK91" i="5"/>
  <c r="BI91" i="5"/>
  <c r="BH91" i="5"/>
  <c r="BG91" i="5"/>
  <c r="BF91" i="5"/>
  <c r="BE91" i="5"/>
  <c r="BD91" i="5"/>
  <c r="BC91" i="5"/>
  <c r="BA91" i="5"/>
  <c r="AZ91" i="5"/>
  <c r="AY91" i="5"/>
  <c r="AX91" i="5"/>
  <c r="AW91" i="5"/>
  <c r="AV91" i="5"/>
  <c r="AU91" i="5"/>
  <c r="AS91" i="5"/>
  <c r="AR91" i="5"/>
  <c r="AQ91" i="5"/>
  <c r="AP91" i="5"/>
  <c r="AO91" i="5"/>
  <c r="AN91" i="5"/>
  <c r="AM91" i="5"/>
  <c r="AK91" i="5"/>
  <c r="AJ91" i="5"/>
  <c r="AI91" i="5"/>
  <c r="AH91" i="5"/>
  <c r="AG91" i="5"/>
  <c r="AF91" i="5"/>
  <c r="AE91" i="5"/>
  <c r="AC91" i="5"/>
  <c r="AB91" i="5"/>
  <c r="AA91" i="5"/>
  <c r="Z91" i="5"/>
  <c r="Y91" i="5"/>
  <c r="X91" i="5"/>
  <c r="W91" i="5"/>
  <c r="U91" i="5"/>
  <c r="T91" i="5"/>
  <c r="S91" i="5"/>
  <c r="R91" i="5"/>
  <c r="Q91" i="5"/>
  <c r="P91" i="5"/>
  <c r="O91" i="5"/>
  <c r="M91" i="5"/>
  <c r="L91" i="5"/>
  <c r="K91" i="5"/>
  <c r="J91" i="5"/>
  <c r="I91" i="5"/>
  <c r="H91" i="5"/>
  <c r="F91" i="5"/>
  <c r="E91" i="5"/>
  <c r="D91" i="5"/>
  <c r="C91" i="5"/>
  <c r="B91" i="5"/>
  <c r="A91" i="5"/>
  <c r="DZ90" i="5"/>
  <c r="DY90" i="5"/>
  <c r="DX90" i="5"/>
  <c r="DW90" i="5"/>
  <c r="DV90" i="5"/>
  <c r="DU90" i="5"/>
  <c r="AK90" i="5" s="1"/>
  <c r="DS90" i="5"/>
  <c r="EB90" i="5" s="1"/>
  <c r="DR90" i="5"/>
  <c r="DQ90" i="5"/>
  <c r="DP90" i="5"/>
  <c r="EA90" i="5" s="1"/>
  <c r="DO90" i="5"/>
  <c r="DN90" i="5"/>
  <c r="DM90" i="5"/>
  <c r="DK90" i="5"/>
  <c r="DJ90" i="5"/>
  <c r="DI90" i="5"/>
  <c r="DH90" i="5"/>
  <c r="DG90" i="5"/>
  <c r="DF90" i="5"/>
  <c r="DD90" i="5"/>
  <c r="DC90" i="5"/>
  <c r="DB90" i="5"/>
  <c r="DA90" i="5"/>
  <c r="CZ90" i="5"/>
  <c r="CY90" i="5"/>
  <c r="CX90" i="5"/>
  <c r="CV90" i="5"/>
  <c r="CU90" i="5"/>
  <c r="CT90" i="5"/>
  <c r="CS90" i="5"/>
  <c r="CR90" i="5"/>
  <c r="CQ90" i="5"/>
  <c r="CP90" i="5"/>
  <c r="CN90" i="5"/>
  <c r="CL90" i="5"/>
  <c r="CK90" i="5"/>
  <c r="CJ90" i="5"/>
  <c r="CG90" i="5"/>
  <c r="CF90" i="5"/>
  <c r="CE90" i="5"/>
  <c r="CD90" i="5"/>
  <c r="CC90" i="5"/>
  <c r="CB90" i="5"/>
  <c r="CA90" i="5"/>
  <c r="BY90" i="5"/>
  <c r="BX90" i="5"/>
  <c r="BW90" i="5"/>
  <c r="BV90" i="5"/>
  <c r="BU90" i="5"/>
  <c r="BT90" i="5"/>
  <c r="BS90" i="5"/>
  <c r="BQ90" i="5"/>
  <c r="BP90" i="5"/>
  <c r="BO90" i="5"/>
  <c r="BN90" i="5"/>
  <c r="BM90" i="5"/>
  <c r="BL90" i="5"/>
  <c r="BK90" i="5"/>
  <c r="BI90" i="5"/>
  <c r="BH90" i="5"/>
  <c r="BG90" i="5"/>
  <c r="BF90" i="5"/>
  <c r="BE90" i="5"/>
  <c r="BD90" i="5"/>
  <c r="BC90" i="5"/>
  <c r="BA90" i="5"/>
  <c r="AZ90" i="5"/>
  <c r="AY90" i="5"/>
  <c r="AX90" i="5"/>
  <c r="AW90" i="5"/>
  <c r="AV90" i="5"/>
  <c r="AU90" i="5"/>
  <c r="AS90" i="5"/>
  <c r="AR90" i="5"/>
  <c r="AQ90" i="5"/>
  <c r="AP90" i="5"/>
  <c r="AO90" i="5"/>
  <c r="AN90" i="5"/>
  <c r="AM90" i="5"/>
  <c r="AJ90" i="5"/>
  <c r="AH90" i="5"/>
  <c r="AG90" i="5"/>
  <c r="AF90" i="5"/>
  <c r="AC90" i="5"/>
  <c r="AB90" i="5"/>
  <c r="AA90" i="5"/>
  <c r="Z90" i="5"/>
  <c r="Y90" i="5"/>
  <c r="X90" i="5"/>
  <c r="W90" i="5"/>
  <c r="U90" i="5"/>
  <c r="T90" i="5"/>
  <c r="S90" i="5"/>
  <c r="R90" i="5"/>
  <c r="Q90" i="5"/>
  <c r="P90" i="5"/>
  <c r="O90" i="5"/>
  <c r="M90" i="5"/>
  <c r="L90" i="5"/>
  <c r="K90" i="5"/>
  <c r="J90" i="5"/>
  <c r="I90" i="5"/>
  <c r="H90" i="5"/>
  <c r="F90" i="5"/>
  <c r="E90" i="5"/>
  <c r="D90" i="5"/>
  <c r="C90" i="5"/>
  <c r="B90" i="5"/>
  <c r="A90" i="5"/>
  <c r="DZ89" i="5"/>
  <c r="DY89" i="5"/>
  <c r="DX89" i="5"/>
  <c r="DW89" i="5"/>
  <c r="DV89" i="5"/>
  <c r="DU89" i="5"/>
  <c r="DS89" i="5"/>
  <c r="EB89" i="5" s="1"/>
  <c r="DR89" i="5"/>
  <c r="DQ89" i="5"/>
  <c r="DP89" i="5"/>
  <c r="EA89" i="5" s="1"/>
  <c r="DO89" i="5"/>
  <c r="DN89" i="5"/>
  <c r="DM89" i="5"/>
  <c r="DK89" i="5"/>
  <c r="DJ89" i="5"/>
  <c r="DI89" i="5"/>
  <c r="DH89" i="5"/>
  <c r="DG89" i="5"/>
  <c r="DF89" i="5"/>
  <c r="DD89" i="5"/>
  <c r="DC89" i="5"/>
  <c r="DB89" i="5"/>
  <c r="DA89" i="5"/>
  <c r="CZ89" i="5"/>
  <c r="CY89" i="5"/>
  <c r="CX89" i="5"/>
  <c r="CV89" i="5"/>
  <c r="CU89" i="5"/>
  <c r="CT89" i="5"/>
  <c r="CS89" i="5"/>
  <c r="CR89" i="5"/>
  <c r="CQ89" i="5"/>
  <c r="CP89" i="5"/>
  <c r="CN89" i="5"/>
  <c r="CL89" i="5"/>
  <c r="CK89" i="5"/>
  <c r="CJ89" i="5"/>
  <c r="CG89" i="5"/>
  <c r="CF89" i="5"/>
  <c r="CE89" i="5"/>
  <c r="CD89" i="5"/>
  <c r="CC89" i="5"/>
  <c r="CB89" i="5"/>
  <c r="CA89" i="5"/>
  <c r="BY89" i="5"/>
  <c r="BX89" i="5"/>
  <c r="BW89" i="5"/>
  <c r="BV89" i="5"/>
  <c r="BU89" i="5"/>
  <c r="BT89" i="5"/>
  <c r="BS89" i="5"/>
  <c r="BQ89" i="5"/>
  <c r="BP89" i="5"/>
  <c r="BO89" i="5"/>
  <c r="BN89" i="5"/>
  <c r="BM89" i="5"/>
  <c r="BL89" i="5"/>
  <c r="BK89" i="5"/>
  <c r="BI89" i="5"/>
  <c r="BH89" i="5"/>
  <c r="BG89" i="5"/>
  <c r="BF89" i="5"/>
  <c r="BE89" i="5"/>
  <c r="BD89" i="5"/>
  <c r="BC89" i="5"/>
  <c r="BA89" i="5"/>
  <c r="AZ89" i="5"/>
  <c r="AY89" i="5"/>
  <c r="AX89" i="5"/>
  <c r="AW89" i="5"/>
  <c r="AV89" i="5"/>
  <c r="AU89" i="5"/>
  <c r="AS89" i="5"/>
  <c r="AR89" i="5"/>
  <c r="AQ89" i="5"/>
  <c r="AP89" i="5"/>
  <c r="AO89" i="5"/>
  <c r="AN89" i="5"/>
  <c r="AM89" i="5"/>
  <c r="AK89" i="5"/>
  <c r="AJ89" i="5"/>
  <c r="AI89" i="5"/>
  <c r="AH89" i="5"/>
  <c r="AG89" i="5"/>
  <c r="AF89" i="5"/>
  <c r="AE89" i="5"/>
  <c r="AC89" i="5"/>
  <c r="AB89" i="5"/>
  <c r="AA89" i="5"/>
  <c r="Z89" i="5"/>
  <c r="Y89" i="5"/>
  <c r="X89" i="5"/>
  <c r="W89" i="5"/>
  <c r="U89" i="5"/>
  <c r="T89" i="5"/>
  <c r="S89" i="5"/>
  <c r="R89" i="5"/>
  <c r="Q89" i="5"/>
  <c r="P89" i="5"/>
  <c r="O89" i="5"/>
  <c r="M89" i="5"/>
  <c r="L89" i="5"/>
  <c r="K89" i="5"/>
  <c r="J89" i="5"/>
  <c r="I89" i="5"/>
  <c r="H89" i="5"/>
  <c r="F89" i="5"/>
  <c r="E89" i="5"/>
  <c r="D89" i="5"/>
  <c r="C89" i="5"/>
  <c r="B89" i="5"/>
  <c r="A89" i="5"/>
  <c r="DZ88" i="5"/>
  <c r="DY88" i="5"/>
  <c r="DX88" i="5"/>
  <c r="DW88" i="5"/>
  <c r="DV88" i="5"/>
  <c r="DU88" i="5"/>
  <c r="DS88" i="5"/>
  <c r="EB88" i="5" s="1"/>
  <c r="DR88" i="5"/>
  <c r="DQ88" i="5"/>
  <c r="DP88" i="5"/>
  <c r="EA88" i="5" s="1"/>
  <c r="DO88" i="5"/>
  <c r="DN88" i="5"/>
  <c r="DM88" i="5"/>
  <c r="DK88" i="5"/>
  <c r="DJ88" i="5"/>
  <c r="DI88" i="5"/>
  <c r="DH88" i="5"/>
  <c r="DG88" i="5"/>
  <c r="DF88" i="5"/>
  <c r="DD88" i="5"/>
  <c r="DC88" i="5"/>
  <c r="DB88" i="5"/>
  <c r="DA88" i="5"/>
  <c r="CZ88" i="5"/>
  <c r="CY88" i="5"/>
  <c r="CX88" i="5"/>
  <c r="CV88" i="5"/>
  <c r="CU88" i="5"/>
  <c r="CT88" i="5"/>
  <c r="CS88" i="5"/>
  <c r="CR88" i="5"/>
  <c r="CQ88" i="5"/>
  <c r="CP88" i="5"/>
  <c r="CN88" i="5"/>
  <c r="CL88" i="5"/>
  <c r="CK88" i="5"/>
  <c r="CJ88" i="5"/>
  <c r="CG88" i="5"/>
  <c r="CF88" i="5"/>
  <c r="CE88" i="5"/>
  <c r="CD88" i="5"/>
  <c r="CC88" i="5"/>
  <c r="CB88" i="5"/>
  <c r="CA88" i="5"/>
  <c r="BY88" i="5"/>
  <c r="BX88" i="5"/>
  <c r="BW88" i="5"/>
  <c r="BV88" i="5"/>
  <c r="BU88" i="5"/>
  <c r="BT88" i="5"/>
  <c r="BS88" i="5"/>
  <c r="BQ88" i="5"/>
  <c r="BP88" i="5"/>
  <c r="BO88" i="5"/>
  <c r="BN88" i="5"/>
  <c r="BM88" i="5"/>
  <c r="BL88" i="5"/>
  <c r="BK88" i="5"/>
  <c r="BI88" i="5"/>
  <c r="BH88" i="5"/>
  <c r="BG88" i="5"/>
  <c r="BF88" i="5"/>
  <c r="BE88" i="5"/>
  <c r="BD88" i="5"/>
  <c r="BC88" i="5"/>
  <c r="BA88" i="5"/>
  <c r="AZ88" i="5"/>
  <c r="AY88" i="5"/>
  <c r="AX88" i="5"/>
  <c r="AW88" i="5"/>
  <c r="AV88" i="5"/>
  <c r="AU88" i="5"/>
  <c r="AS88" i="5"/>
  <c r="AR88" i="5"/>
  <c r="AQ88" i="5"/>
  <c r="AP88" i="5"/>
  <c r="AO88" i="5"/>
  <c r="AN88" i="5"/>
  <c r="AM88" i="5"/>
  <c r="AK88" i="5"/>
  <c r="AJ88" i="5"/>
  <c r="AI88" i="5"/>
  <c r="AH88" i="5"/>
  <c r="AG88" i="5"/>
  <c r="AF88" i="5"/>
  <c r="AE88" i="5"/>
  <c r="AC88" i="5"/>
  <c r="AB88" i="5"/>
  <c r="AA88" i="5"/>
  <c r="Z88" i="5"/>
  <c r="Y88" i="5"/>
  <c r="X88" i="5"/>
  <c r="W88" i="5"/>
  <c r="U88" i="5"/>
  <c r="T88" i="5"/>
  <c r="S88" i="5"/>
  <c r="R88" i="5"/>
  <c r="Q88" i="5"/>
  <c r="P88" i="5"/>
  <c r="O88" i="5"/>
  <c r="M88" i="5"/>
  <c r="L88" i="5"/>
  <c r="K88" i="5"/>
  <c r="J88" i="5"/>
  <c r="I88" i="5"/>
  <c r="H88" i="5"/>
  <c r="F88" i="5"/>
  <c r="E88" i="5"/>
  <c r="D88" i="5"/>
  <c r="C88" i="5"/>
  <c r="B88" i="5"/>
  <c r="A88" i="5"/>
  <c r="DZ87" i="5"/>
  <c r="DY87" i="5"/>
  <c r="DX87" i="5"/>
  <c r="DW87" i="5"/>
  <c r="DV87" i="5"/>
  <c r="DU87" i="5"/>
  <c r="DS87" i="5"/>
  <c r="EB87" i="5" s="1"/>
  <c r="DR87" i="5"/>
  <c r="DQ87" i="5"/>
  <c r="DP87" i="5"/>
  <c r="EA87" i="5" s="1"/>
  <c r="DO87" i="5"/>
  <c r="DN87" i="5"/>
  <c r="DM87" i="5"/>
  <c r="DK87" i="5"/>
  <c r="DJ87" i="5"/>
  <c r="DI87" i="5"/>
  <c r="DH87" i="5"/>
  <c r="DG87" i="5"/>
  <c r="DF87" i="5"/>
  <c r="DD87" i="5"/>
  <c r="DC87" i="5"/>
  <c r="DB87" i="5"/>
  <c r="DA87" i="5"/>
  <c r="CZ87" i="5"/>
  <c r="CY87" i="5"/>
  <c r="CX87" i="5"/>
  <c r="CV87" i="5"/>
  <c r="CU87" i="5"/>
  <c r="CT87" i="5"/>
  <c r="CS87" i="5"/>
  <c r="CR87" i="5"/>
  <c r="CQ87" i="5"/>
  <c r="CP87" i="5"/>
  <c r="CN87" i="5"/>
  <c r="CL87" i="5"/>
  <c r="CK87" i="5"/>
  <c r="CJ87" i="5"/>
  <c r="CG87" i="5"/>
  <c r="CF87" i="5"/>
  <c r="CE87" i="5"/>
  <c r="CD87" i="5"/>
  <c r="CC87" i="5"/>
  <c r="CB87" i="5"/>
  <c r="CA87" i="5"/>
  <c r="BY87" i="5"/>
  <c r="BX87" i="5"/>
  <c r="BW87" i="5"/>
  <c r="BV87" i="5"/>
  <c r="BU87" i="5"/>
  <c r="BT87" i="5"/>
  <c r="BS87" i="5"/>
  <c r="BQ87" i="5"/>
  <c r="BP87" i="5"/>
  <c r="BO87" i="5"/>
  <c r="BN87" i="5"/>
  <c r="BM87" i="5"/>
  <c r="BL87" i="5"/>
  <c r="BK87" i="5"/>
  <c r="BI87" i="5"/>
  <c r="BH87" i="5"/>
  <c r="BG87" i="5"/>
  <c r="BF87" i="5"/>
  <c r="BE87" i="5"/>
  <c r="BD87" i="5"/>
  <c r="BC87" i="5"/>
  <c r="BA87" i="5"/>
  <c r="AZ87" i="5"/>
  <c r="AY87" i="5"/>
  <c r="AX87" i="5"/>
  <c r="AW87" i="5"/>
  <c r="AV87" i="5"/>
  <c r="AU87" i="5"/>
  <c r="AS87" i="5"/>
  <c r="AR87" i="5"/>
  <c r="AQ87" i="5"/>
  <c r="AP87" i="5"/>
  <c r="AO87" i="5"/>
  <c r="AN87" i="5"/>
  <c r="AM87" i="5"/>
  <c r="AK87" i="5"/>
  <c r="AJ87" i="5"/>
  <c r="AI87" i="5"/>
  <c r="AH87" i="5"/>
  <c r="AG87" i="5"/>
  <c r="AF87" i="5"/>
  <c r="AE87" i="5"/>
  <c r="AC87" i="5"/>
  <c r="AB87" i="5"/>
  <c r="AA87" i="5"/>
  <c r="Z87" i="5"/>
  <c r="Y87" i="5"/>
  <c r="X87" i="5"/>
  <c r="W87" i="5"/>
  <c r="U87" i="5"/>
  <c r="T87" i="5"/>
  <c r="S87" i="5"/>
  <c r="R87" i="5"/>
  <c r="Q87" i="5"/>
  <c r="P87" i="5"/>
  <c r="O87" i="5"/>
  <c r="M87" i="5"/>
  <c r="L87" i="5"/>
  <c r="K87" i="5"/>
  <c r="J87" i="5"/>
  <c r="I87" i="5"/>
  <c r="H87" i="5"/>
  <c r="F87" i="5"/>
  <c r="E87" i="5"/>
  <c r="D87" i="5"/>
  <c r="C87" i="5"/>
  <c r="B87" i="5"/>
  <c r="A87" i="5"/>
  <c r="DZ86" i="5"/>
  <c r="DY86" i="5"/>
  <c r="DX86" i="5"/>
  <c r="DW86" i="5"/>
  <c r="DV86" i="5"/>
  <c r="DU86" i="5"/>
  <c r="DS86" i="5"/>
  <c r="EB86" i="5" s="1"/>
  <c r="DR86" i="5"/>
  <c r="DQ86" i="5"/>
  <c r="DP86" i="5"/>
  <c r="EA86" i="5" s="1"/>
  <c r="DO86" i="5"/>
  <c r="DN86" i="5"/>
  <c r="DM86" i="5"/>
  <c r="DK86" i="5"/>
  <c r="DJ86" i="5"/>
  <c r="DI86" i="5"/>
  <c r="DH86" i="5"/>
  <c r="DG86" i="5"/>
  <c r="DF86" i="5"/>
  <c r="DD86" i="5"/>
  <c r="DC86" i="5"/>
  <c r="DB86" i="5"/>
  <c r="DA86" i="5"/>
  <c r="CZ86" i="5"/>
  <c r="CY86" i="5"/>
  <c r="CX86" i="5"/>
  <c r="CV86" i="5"/>
  <c r="CU86" i="5"/>
  <c r="CT86" i="5"/>
  <c r="CS86" i="5"/>
  <c r="CR86" i="5"/>
  <c r="CQ86" i="5"/>
  <c r="CP86" i="5"/>
  <c r="CN86" i="5"/>
  <c r="CL86" i="5"/>
  <c r="CK86" i="5"/>
  <c r="CJ86" i="5"/>
  <c r="CG86" i="5"/>
  <c r="CF86" i="5"/>
  <c r="CE86" i="5"/>
  <c r="CD86" i="5"/>
  <c r="CC86" i="5"/>
  <c r="CB86" i="5"/>
  <c r="CA86" i="5"/>
  <c r="BY86" i="5"/>
  <c r="BX86" i="5"/>
  <c r="BW86" i="5"/>
  <c r="BV86" i="5"/>
  <c r="BU86" i="5"/>
  <c r="BT86" i="5"/>
  <c r="BS86" i="5"/>
  <c r="BQ86" i="5"/>
  <c r="BP86" i="5"/>
  <c r="BO86" i="5"/>
  <c r="BN86" i="5"/>
  <c r="BM86" i="5"/>
  <c r="BL86" i="5"/>
  <c r="BK86" i="5"/>
  <c r="BI86" i="5"/>
  <c r="BH86" i="5"/>
  <c r="BG86" i="5"/>
  <c r="BF86" i="5"/>
  <c r="BE86" i="5"/>
  <c r="BD86" i="5"/>
  <c r="BC86" i="5"/>
  <c r="BA86" i="5"/>
  <c r="AZ86" i="5"/>
  <c r="AY86" i="5"/>
  <c r="AX86" i="5"/>
  <c r="AW86" i="5"/>
  <c r="AV86" i="5"/>
  <c r="AU86" i="5"/>
  <c r="AS86" i="5"/>
  <c r="AR86" i="5"/>
  <c r="AQ86" i="5"/>
  <c r="AP86" i="5"/>
  <c r="AO86" i="5"/>
  <c r="AN86" i="5"/>
  <c r="AM86" i="5"/>
  <c r="AK86" i="5"/>
  <c r="AJ86" i="5"/>
  <c r="AI86" i="5"/>
  <c r="AH86" i="5"/>
  <c r="AG86" i="5"/>
  <c r="AF86" i="5"/>
  <c r="AE86" i="5"/>
  <c r="AC86" i="5"/>
  <c r="AB86" i="5"/>
  <c r="AA86" i="5"/>
  <c r="Z86" i="5"/>
  <c r="Y86" i="5"/>
  <c r="X86" i="5"/>
  <c r="W86" i="5"/>
  <c r="U86" i="5"/>
  <c r="T86" i="5"/>
  <c r="S86" i="5"/>
  <c r="R86" i="5"/>
  <c r="Q86" i="5"/>
  <c r="P86" i="5"/>
  <c r="O86" i="5"/>
  <c r="M86" i="5"/>
  <c r="L86" i="5"/>
  <c r="K86" i="5"/>
  <c r="J86" i="5"/>
  <c r="I86" i="5"/>
  <c r="H86" i="5"/>
  <c r="F86" i="5"/>
  <c r="E86" i="5"/>
  <c r="D86" i="5"/>
  <c r="C86" i="5"/>
  <c r="B86" i="5"/>
  <c r="A86" i="5"/>
  <c r="DZ85" i="5"/>
  <c r="DY85" i="5"/>
  <c r="DX85" i="5"/>
  <c r="DW85" i="5"/>
  <c r="DV85" i="5"/>
  <c r="DU85" i="5"/>
  <c r="AK85" i="5" s="1"/>
  <c r="DS85" i="5"/>
  <c r="EB85" i="5" s="1"/>
  <c r="DR85" i="5"/>
  <c r="DQ85" i="5"/>
  <c r="DP85" i="5"/>
  <c r="EA85" i="5" s="1"/>
  <c r="DO85" i="5"/>
  <c r="DN85" i="5"/>
  <c r="DM85" i="5"/>
  <c r="DK85" i="5"/>
  <c r="DJ85" i="5"/>
  <c r="DI85" i="5"/>
  <c r="DH85" i="5"/>
  <c r="DG85" i="5"/>
  <c r="DF85" i="5"/>
  <c r="DD85" i="5"/>
  <c r="DC85" i="5"/>
  <c r="DB85" i="5"/>
  <c r="DA85" i="5"/>
  <c r="CZ85" i="5"/>
  <c r="CY85" i="5"/>
  <c r="CX85" i="5"/>
  <c r="CV85" i="5"/>
  <c r="CU85" i="5"/>
  <c r="CT85" i="5"/>
  <c r="CS85" i="5"/>
  <c r="CR85" i="5"/>
  <c r="CQ85" i="5"/>
  <c r="CP85" i="5"/>
  <c r="CN85" i="5"/>
  <c r="CL85" i="5"/>
  <c r="CK85" i="5"/>
  <c r="CJ85" i="5"/>
  <c r="CG85" i="5"/>
  <c r="CF85" i="5"/>
  <c r="CE85" i="5"/>
  <c r="CD85" i="5"/>
  <c r="CC85" i="5"/>
  <c r="CB85" i="5"/>
  <c r="CA85" i="5"/>
  <c r="BY85" i="5"/>
  <c r="BX85" i="5"/>
  <c r="BW85" i="5"/>
  <c r="BV85" i="5"/>
  <c r="BU85" i="5"/>
  <c r="BT85" i="5"/>
  <c r="BS85" i="5"/>
  <c r="BQ85" i="5"/>
  <c r="BP85" i="5"/>
  <c r="BO85" i="5"/>
  <c r="BN85" i="5"/>
  <c r="BM85" i="5"/>
  <c r="BL85" i="5"/>
  <c r="BK85" i="5"/>
  <c r="BI85" i="5"/>
  <c r="BH85" i="5"/>
  <c r="BG85" i="5"/>
  <c r="BF85" i="5"/>
  <c r="BE85" i="5"/>
  <c r="BD85" i="5"/>
  <c r="BC85" i="5"/>
  <c r="BA85" i="5"/>
  <c r="AZ85" i="5"/>
  <c r="AY85" i="5"/>
  <c r="AX85" i="5"/>
  <c r="AW85" i="5"/>
  <c r="AV85" i="5"/>
  <c r="AU85" i="5"/>
  <c r="AS85" i="5"/>
  <c r="AR85" i="5"/>
  <c r="AQ85" i="5"/>
  <c r="AP85" i="5"/>
  <c r="AO85" i="5"/>
  <c r="AN85" i="5"/>
  <c r="AM85" i="5"/>
  <c r="AJ85" i="5"/>
  <c r="AH85" i="5"/>
  <c r="AG85" i="5"/>
  <c r="AF85" i="5"/>
  <c r="AC85" i="5"/>
  <c r="AB85" i="5"/>
  <c r="AA85" i="5"/>
  <c r="Z85" i="5"/>
  <c r="Y85" i="5"/>
  <c r="X85" i="5"/>
  <c r="W85" i="5"/>
  <c r="U85" i="5"/>
  <c r="T85" i="5"/>
  <c r="S85" i="5"/>
  <c r="R85" i="5"/>
  <c r="Q85" i="5"/>
  <c r="P85" i="5"/>
  <c r="O85" i="5"/>
  <c r="M85" i="5"/>
  <c r="L85" i="5"/>
  <c r="K85" i="5"/>
  <c r="J85" i="5"/>
  <c r="I85" i="5"/>
  <c r="H85" i="5"/>
  <c r="F85" i="5"/>
  <c r="E85" i="5"/>
  <c r="D85" i="5"/>
  <c r="C85" i="5"/>
  <c r="B85" i="5"/>
  <c r="A85" i="5"/>
  <c r="DZ84" i="5"/>
  <c r="DY84" i="5"/>
  <c r="DX84" i="5"/>
  <c r="DW84" i="5"/>
  <c r="DV84" i="5"/>
  <c r="DU84" i="5"/>
  <c r="DS84" i="5"/>
  <c r="EB84" i="5" s="1"/>
  <c r="DR84" i="5"/>
  <c r="DQ84" i="5"/>
  <c r="DP84" i="5"/>
  <c r="EA84" i="5" s="1"/>
  <c r="DO84" i="5"/>
  <c r="DN84" i="5"/>
  <c r="DM84" i="5"/>
  <c r="DK84" i="5"/>
  <c r="DJ84" i="5"/>
  <c r="DI84" i="5"/>
  <c r="DH84" i="5"/>
  <c r="DG84" i="5"/>
  <c r="DF84" i="5"/>
  <c r="DD84" i="5"/>
  <c r="DC84" i="5"/>
  <c r="DB84" i="5"/>
  <c r="DA84" i="5"/>
  <c r="CZ84" i="5"/>
  <c r="CY84" i="5"/>
  <c r="CX84" i="5"/>
  <c r="CV84" i="5"/>
  <c r="CU84" i="5"/>
  <c r="CT84" i="5"/>
  <c r="CS84" i="5"/>
  <c r="CR84" i="5"/>
  <c r="CQ84" i="5"/>
  <c r="CP84" i="5"/>
  <c r="CN84" i="5"/>
  <c r="CL84" i="5"/>
  <c r="CK84" i="5"/>
  <c r="CJ84" i="5"/>
  <c r="CG84" i="5"/>
  <c r="CF84" i="5"/>
  <c r="CE84" i="5"/>
  <c r="CD84" i="5"/>
  <c r="CC84" i="5"/>
  <c r="CB84" i="5"/>
  <c r="CA84" i="5"/>
  <c r="BY84" i="5"/>
  <c r="BX84" i="5"/>
  <c r="BW84" i="5"/>
  <c r="BV84" i="5"/>
  <c r="BU84" i="5"/>
  <c r="BT84" i="5"/>
  <c r="BS84" i="5"/>
  <c r="BQ84" i="5"/>
  <c r="BP84" i="5"/>
  <c r="BO84" i="5"/>
  <c r="BN84" i="5"/>
  <c r="BM84" i="5"/>
  <c r="BL84" i="5"/>
  <c r="BK84" i="5"/>
  <c r="BI84" i="5"/>
  <c r="BH84" i="5"/>
  <c r="BG84" i="5"/>
  <c r="BF84" i="5"/>
  <c r="BE84" i="5"/>
  <c r="BD84" i="5"/>
  <c r="BC84" i="5"/>
  <c r="BA84" i="5"/>
  <c r="AZ84" i="5"/>
  <c r="AY84" i="5"/>
  <c r="AX84" i="5"/>
  <c r="AW84" i="5"/>
  <c r="AV84" i="5"/>
  <c r="AU84" i="5"/>
  <c r="AS84" i="5"/>
  <c r="AR84" i="5"/>
  <c r="AQ84" i="5"/>
  <c r="AP84" i="5"/>
  <c r="AO84" i="5"/>
  <c r="AN84" i="5"/>
  <c r="AM84" i="5"/>
  <c r="AK84" i="5"/>
  <c r="AJ84" i="5"/>
  <c r="AI84" i="5"/>
  <c r="AH84" i="5"/>
  <c r="AG84" i="5"/>
  <c r="AF84" i="5"/>
  <c r="AE84" i="5"/>
  <c r="AC84" i="5"/>
  <c r="AB84" i="5"/>
  <c r="AA84" i="5"/>
  <c r="Z84" i="5"/>
  <c r="Y84" i="5"/>
  <c r="X84" i="5"/>
  <c r="W84" i="5"/>
  <c r="U84" i="5"/>
  <c r="T84" i="5"/>
  <c r="S84" i="5"/>
  <c r="R84" i="5"/>
  <c r="Q84" i="5"/>
  <c r="P84" i="5"/>
  <c r="O84" i="5"/>
  <c r="M84" i="5"/>
  <c r="L84" i="5"/>
  <c r="K84" i="5"/>
  <c r="J84" i="5"/>
  <c r="I84" i="5"/>
  <c r="H84" i="5"/>
  <c r="F84" i="5"/>
  <c r="E84" i="5"/>
  <c r="D84" i="5"/>
  <c r="C84" i="5"/>
  <c r="B84" i="5"/>
  <c r="A84" i="5"/>
  <c r="DZ83" i="5"/>
  <c r="DY83" i="5"/>
  <c r="DX83" i="5"/>
  <c r="DW83" i="5"/>
  <c r="DV83" i="5"/>
  <c r="DU83" i="5"/>
  <c r="DS83" i="5"/>
  <c r="EB83" i="5" s="1"/>
  <c r="DR83" i="5"/>
  <c r="DQ83" i="5"/>
  <c r="DP83" i="5"/>
  <c r="EA83" i="5" s="1"/>
  <c r="DO83" i="5"/>
  <c r="DN83" i="5"/>
  <c r="DM83" i="5"/>
  <c r="DK83" i="5"/>
  <c r="DJ83" i="5"/>
  <c r="DI83" i="5"/>
  <c r="DH83" i="5"/>
  <c r="DG83" i="5"/>
  <c r="DF83" i="5"/>
  <c r="DD83" i="5"/>
  <c r="DC83" i="5"/>
  <c r="DB83" i="5"/>
  <c r="DA83" i="5"/>
  <c r="CZ83" i="5"/>
  <c r="CY83" i="5"/>
  <c r="CX83" i="5"/>
  <c r="CV83" i="5"/>
  <c r="CU83" i="5"/>
  <c r="CT83" i="5"/>
  <c r="CS83" i="5"/>
  <c r="CR83" i="5"/>
  <c r="CQ83" i="5"/>
  <c r="CP83" i="5"/>
  <c r="CN83" i="5"/>
  <c r="CL83" i="5"/>
  <c r="CK83" i="5"/>
  <c r="CJ83" i="5"/>
  <c r="CG83" i="5"/>
  <c r="CF83" i="5"/>
  <c r="CE83" i="5"/>
  <c r="CD83" i="5"/>
  <c r="CC83" i="5"/>
  <c r="CB83" i="5"/>
  <c r="CA83" i="5"/>
  <c r="BY83" i="5"/>
  <c r="BX83" i="5"/>
  <c r="BW83" i="5"/>
  <c r="BV83" i="5"/>
  <c r="BU83" i="5"/>
  <c r="BT83" i="5"/>
  <c r="BS83" i="5"/>
  <c r="BQ83" i="5"/>
  <c r="BP83" i="5"/>
  <c r="BO83" i="5"/>
  <c r="BN83" i="5"/>
  <c r="BM83" i="5"/>
  <c r="BL83" i="5"/>
  <c r="BK83" i="5"/>
  <c r="BI83" i="5"/>
  <c r="BH83" i="5"/>
  <c r="BG83" i="5"/>
  <c r="BF83" i="5"/>
  <c r="BE83" i="5"/>
  <c r="BD83" i="5"/>
  <c r="BC83" i="5"/>
  <c r="BA83" i="5"/>
  <c r="AZ83" i="5"/>
  <c r="AY83" i="5"/>
  <c r="AX83" i="5"/>
  <c r="AW83" i="5"/>
  <c r="AV83" i="5"/>
  <c r="AU83" i="5"/>
  <c r="AS83" i="5"/>
  <c r="AR83" i="5"/>
  <c r="AQ83" i="5"/>
  <c r="AP83" i="5"/>
  <c r="AO83" i="5"/>
  <c r="AN83" i="5"/>
  <c r="AM83" i="5"/>
  <c r="AK83" i="5"/>
  <c r="AJ83" i="5"/>
  <c r="AI83" i="5"/>
  <c r="AH83" i="5"/>
  <c r="AG83" i="5"/>
  <c r="AF83" i="5"/>
  <c r="AE83" i="5"/>
  <c r="AC83" i="5"/>
  <c r="AB83" i="5"/>
  <c r="AA83" i="5"/>
  <c r="Z83" i="5"/>
  <c r="Y83" i="5"/>
  <c r="X83" i="5"/>
  <c r="W83" i="5"/>
  <c r="U83" i="5"/>
  <c r="T83" i="5"/>
  <c r="S83" i="5"/>
  <c r="R83" i="5"/>
  <c r="Q83" i="5"/>
  <c r="P83" i="5"/>
  <c r="O83" i="5"/>
  <c r="M83" i="5"/>
  <c r="L83" i="5"/>
  <c r="K83" i="5"/>
  <c r="J83" i="5"/>
  <c r="I83" i="5"/>
  <c r="H83" i="5"/>
  <c r="F83" i="5"/>
  <c r="E83" i="5"/>
  <c r="D83" i="5"/>
  <c r="C83" i="5"/>
  <c r="B83" i="5"/>
  <c r="A83" i="5"/>
  <c r="DZ82" i="5"/>
  <c r="DY82" i="5"/>
  <c r="DX82" i="5"/>
  <c r="DW82" i="5"/>
  <c r="DV82" i="5"/>
  <c r="DU82" i="5"/>
  <c r="DS82" i="5"/>
  <c r="EB82" i="5" s="1"/>
  <c r="DR82" i="5"/>
  <c r="DQ82" i="5"/>
  <c r="DP82" i="5"/>
  <c r="EA82" i="5" s="1"/>
  <c r="DO82" i="5"/>
  <c r="DN82" i="5"/>
  <c r="DM82" i="5"/>
  <c r="DK82" i="5"/>
  <c r="DJ82" i="5"/>
  <c r="DI82" i="5"/>
  <c r="DH82" i="5"/>
  <c r="DG82" i="5"/>
  <c r="DF82" i="5"/>
  <c r="DD82" i="5"/>
  <c r="DC82" i="5"/>
  <c r="DB82" i="5"/>
  <c r="DA82" i="5"/>
  <c r="CZ82" i="5"/>
  <c r="CY82" i="5"/>
  <c r="CX82" i="5"/>
  <c r="CV82" i="5"/>
  <c r="CU82" i="5"/>
  <c r="CT82" i="5"/>
  <c r="CS82" i="5"/>
  <c r="CR82" i="5"/>
  <c r="CQ82" i="5"/>
  <c r="CP82" i="5"/>
  <c r="CN82" i="5"/>
  <c r="CL82" i="5"/>
  <c r="CK82" i="5"/>
  <c r="CJ82" i="5"/>
  <c r="CG82" i="5"/>
  <c r="CF82" i="5"/>
  <c r="CE82" i="5"/>
  <c r="CD82" i="5"/>
  <c r="CC82" i="5"/>
  <c r="CB82" i="5"/>
  <c r="CA82" i="5"/>
  <c r="BY82" i="5"/>
  <c r="BX82" i="5"/>
  <c r="BW82" i="5"/>
  <c r="BV82" i="5"/>
  <c r="BU82" i="5"/>
  <c r="BT82" i="5"/>
  <c r="BS82" i="5"/>
  <c r="BQ82" i="5"/>
  <c r="BP82" i="5"/>
  <c r="BO82" i="5"/>
  <c r="BN82" i="5"/>
  <c r="BM82" i="5"/>
  <c r="BL82" i="5"/>
  <c r="BK82" i="5"/>
  <c r="BI82" i="5"/>
  <c r="BH82" i="5"/>
  <c r="BG82" i="5"/>
  <c r="BF82" i="5"/>
  <c r="BE82" i="5"/>
  <c r="BD82" i="5"/>
  <c r="BC82" i="5"/>
  <c r="BA82" i="5"/>
  <c r="AZ82" i="5"/>
  <c r="AY82" i="5"/>
  <c r="AX82" i="5"/>
  <c r="AW82" i="5"/>
  <c r="AV82" i="5"/>
  <c r="AU82" i="5"/>
  <c r="AS82" i="5"/>
  <c r="AR82" i="5"/>
  <c r="AQ82" i="5"/>
  <c r="AP82" i="5"/>
  <c r="AO82" i="5"/>
  <c r="AN82" i="5"/>
  <c r="AM82" i="5"/>
  <c r="AK82" i="5"/>
  <c r="AJ82" i="5"/>
  <c r="AI82" i="5"/>
  <c r="AH82" i="5"/>
  <c r="AG82" i="5"/>
  <c r="AF82" i="5"/>
  <c r="AE82" i="5"/>
  <c r="AC82" i="5"/>
  <c r="AB82" i="5"/>
  <c r="AA82" i="5"/>
  <c r="Z82" i="5"/>
  <c r="Y82" i="5"/>
  <c r="X82" i="5"/>
  <c r="W82" i="5"/>
  <c r="U82" i="5"/>
  <c r="T82" i="5"/>
  <c r="S82" i="5"/>
  <c r="R82" i="5"/>
  <c r="Q82" i="5"/>
  <c r="P82" i="5"/>
  <c r="O82" i="5"/>
  <c r="M82" i="5"/>
  <c r="L82" i="5"/>
  <c r="K82" i="5"/>
  <c r="J82" i="5"/>
  <c r="I82" i="5"/>
  <c r="H82" i="5"/>
  <c r="F82" i="5"/>
  <c r="E82" i="5"/>
  <c r="D82" i="5"/>
  <c r="C82" i="5"/>
  <c r="B82" i="5"/>
  <c r="A82" i="5"/>
  <c r="DZ81" i="5"/>
  <c r="DY81" i="5"/>
  <c r="DX81" i="5"/>
  <c r="DW81" i="5"/>
  <c r="DV81" i="5"/>
  <c r="DU81" i="5"/>
  <c r="DS81" i="5"/>
  <c r="EB81" i="5" s="1"/>
  <c r="DR81" i="5"/>
  <c r="DQ81" i="5"/>
  <c r="DP81" i="5"/>
  <c r="EA81" i="5" s="1"/>
  <c r="DO81" i="5"/>
  <c r="DN81" i="5"/>
  <c r="DM81" i="5"/>
  <c r="DK81" i="5"/>
  <c r="DJ81" i="5"/>
  <c r="DI81" i="5"/>
  <c r="DH81" i="5"/>
  <c r="DG81" i="5"/>
  <c r="DF81" i="5"/>
  <c r="DD81" i="5"/>
  <c r="DC81" i="5"/>
  <c r="DB81" i="5"/>
  <c r="DA81" i="5"/>
  <c r="CZ81" i="5"/>
  <c r="CY81" i="5"/>
  <c r="CX81" i="5"/>
  <c r="CV81" i="5"/>
  <c r="CU81" i="5"/>
  <c r="CT81" i="5"/>
  <c r="CS81" i="5"/>
  <c r="CR81" i="5"/>
  <c r="CQ81" i="5"/>
  <c r="CP81" i="5"/>
  <c r="CN81" i="5"/>
  <c r="CL81" i="5"/>
  <c r="CK81" i="5"/>
  <c r="CJ81" i="5"/>
  <c r="CG81" i="5"/>
  <c r="CF81" i="5"/>
  <c r="CE81" i="5"/>
  <c r="CD81" i="5"/>
  <c r="CC81" i="5"/>
  <c r="CB81" i="5"/>
  <c r="CA81" i="5"/>
  <c r="BY81" i="5"/>
  <c r="BX81" i="5"/>
  <c r="BW81" i="5"/>
  <c r="BV81" i="5"/>
  <c r="BU81" i="5"/>
  <c r="BT81" i="5"/>
  <c r="BS81" i="5"/>
  <c r="BQ81" i="5"/>
  <c r="BP81" i="5"/>
  <c r="BO81" i="5"/>
  <c r="BN81" i="5"/>
  <c r="BM81" i="5"/>
  <c r="BL81" i="5"/>
  <c r="BK81" i="5"/>
  <c r="BI81" i="5"/>
  <c r="BH81" i="5"/>
  <c r="BG81" i="5"/>
  <c r="BF81" i="5"/>
  <c r="BE81" i="5"/>
  <c r="BD81" i="5"/>
  <c r="BC81" i="5"/>
  <c r="BA81" i="5"/>
  <c r="AZ81" i="5"/>
  <c r="AY81" i="5"/>
  <c r="AX81" i="5"/>
  <c r="AW81" i="5"/>
  <c r="AV81" i="5"/>
  <c r="AU81" i="5"/>
  <c r="AS81" i="5"/>
  <c r="AR81" i="5"/>
  <c r="AQ81" i="5"/>
  <c r="AP81" i="5"/>
  <c r="AO81" i="5"/>
  <c r="AN81" i="5"/>
  <c r="AM81" i="5"/>
  <c r="AK81" i="5"/>
  <c r="AJ81" i="5"/>
  <c r="AI81" i="5"/>
  <c r="AH81" i="5"/>
  <c r="AG81" i="5"/>
  <c r="AF81" i="5"/>
  <c r="AE81" i="5"/>
  <c r="AC81" i="5"/>
  <c r="AB81" i="5"/>
  <c r="AA81" i="5"/>
  <c r="Z81" i="5"/>
  <c r="Y81" i="5"/>
  <c r="X81" i="5"/>
  <c r="W81" i="5"/>
  <c r="U81" i="5"/>
  <c r="T81" i="5"/>
  <c r="S81" i="5"/>
  <c r="R81" i="5"/>
  <c r="Q81" i="5"/>
  <c r="P81" i="5"/>
  <c r="O81" i="5"/>
  <c r="M81" i="5"/>
  <c r="L81" i="5"/>
  <c r="K81" i="5"/>
  <c r="J81" i="5"/>
  <c r="I81" i="5"/>
  <c r="H81" i="5"/>
  <c r="F81" i="5"/>
  <c r="E81" i="5"/>
  <c r="D81" i="5"/>
  <c r="C81" i="5"/>
  <c r="B81" i="5"/>
  <c r="A81" i="5"/>
  <c r="DZ80" i="5"/>
  <c r="DY80" i="5"/>
  <c r="DX80" i="5"/>
  <c r="DW80" i="5"/>
  <c r="DV80" i="5"/>
  <c r="DU80" i="5"/>
  <c r="DS80" i="5"/>
  <c r="EB80" i="5" s="1"/>
  <c r="DR80" i="5"/>
  <c r="DQ80" i="5"/>
  <c r="DP80" i="5"/>
  <c r="EA80" i="5" s="1"/>
  <c r="DO80" i="5"/>
  <c r="DN80" i="5"/>
  <c r="DM80" i="5"/>
  <c r="DK80" i="5"/>
  <c r="DJ80" i="5"/>
  <c r="DI80" i="5"/>
  <c r="DH80" i="5"/>
  <c r="DG80" i="5"/>
  <c r="DF80" i="5"/>
  <c r="DD80" i="5"/>
  <c r="DC80" i="5"/>
  <c r="DB80" i="5"/>
  <c r="DA80" i="5"/>
  <c r="CZ80" i="5"/>
  <c r="CY80" i="5"/>
  <c r="CX80" i="5"/>
  <c r="CV80" i="5"/>
  <c r="CU80" i="5"/>
  <c r="CT80" i="5"/>
  <c r="CS80" i="5"/>
  <c r="CR80" i="5"/>
  <c r="CQ80" i="5"/>
  <c r="CP80" i="5"/>
  <c r="CN80" i="5"/>
  <c r="CL80" i="5"/>
  <c r="CK80" i="5"/>
  <c r="CJ80" i="5"/>
  <c r="CG80" i="5"/>
  <c r="CF80" i="5"/>
  <c r="CE80" i="5"/>
  <c r="CD80" i="5"/>
  <c r="CC80" i="5"/>
  <c r="CB80" i="5"/>
  <c r="CA80" i="5"/>
  <c r="BY80" i="5"/>
  <c r="BX80" i="5"/>
  <c r="BW80" i="5"/>
  <c r="BV80" i="5"/>
  <c r="BU80" i="5"/>
  <c r="BT80" i="5"/>
  <c r="BS80" i="5"/>
  <c r="BQ80" i="5"/>
  <c r="BP80" i="5"/>
  <c r="BO80" i="5"/>
  <c r="BN80" i="5"/>
  <c r="BM80" i="5"/>
  <c r="BL80" i="5"/>
  <c r="BK80" i="5"/>
  <c r="BI80" i="5"/>
  <c r="BH80" i="5"/>
  <c r="BG80" i="5"/>
  <c r="BF80" i="5"/>
  <c r="BE80" i="5"/>
  <c r="BD80" i="5"/>
  <c r="BC80" i="5"/>
  <c r="BA80" i="5"/>
  <c r="AZ80" i="5"/>
  <c r="AY80" i="5"/>
  <c r="AX80" i="5"/>
  <c r="AW80" i="5"/>
  <c r="AV80" i="5"/>
  <c r="AU80" i="5"/>
  <c r="AS80" i="5"/>
  <c r="AR80" i="5"/>
  <c r="AQ80" i="5"/>
  <c r="AP80" i="5"/>
  <c r="AO80" i="5"/>
  <c r="AN80" i="5"/>
  <c r="AM80" i="5"/>
  <c r="AK80" i="5"/>
  <c r="AJ80" i="5"/>
  <c r="AI80" i="5"/>
  <c r="AH80" i="5"/>
  <c r="AG80" i="5"/>
  <c r="AF80" i="5"/>
  <c r="AE80" i="5"/>
  <c r="AC80" i="5"/>
  <c r="AB80" i="5"/>
  <c r="AA80" i="5"/>
  <c r="Z80" i="5"/>
  <c r="Y80" i="5"/>
  <c r="X80" i="5"/>
  <c r="W80" i="5"/>
  <c r="U80" i="5"/>
  <c r="T80" i="5"/>
  <c r="S80" i="5"/>
  <c r="R80" i="5"/>
  <c r="Q80" i="5"/>
  <c r="P80" i="5"/>
  <c r="O80" i="5"/>
  <c r="M80" i="5"/>
  <c r="L80" i="5"/>
  <c r="K80" i="5"/>
  <c r="J80" i="5"/>
  <c r="I80" i="5"/>
  <c r="H80" i="5"/>
  <c r="F80" i="5"/>
  <c r="E80" i="5"/>
  <c r="D80" i="5"/>
  <c r="C80" i="5"/>
  <c r="B80" i="5"/>
  <c r="A80" i="5"/>
  <c r="DZ79" i="5"/>
  <c r="DY79" i="5"/>
  <c r="DX79" i="5"/>
  <c r="DW79" i="5"/>
  <c r="DV79" i="5"/>
  <c r="DU79" i="5"/>
  <c r="DS79" i="5"/>
  <c r="EB79" i="5" s="1"/>
  <c r="DR79" i="5"/>
  <c r="DQ79" i="5"/>
  <c r="DP79" i="5"/>
  <c r="EA79" i="5" s="1"/>
  <c r="DO79" i="5"/>
  <c r="DN79" i="5"/>
  <c r="DM79" i="5"/>
  <c r="DK79" i="5"/>
  <c r="DJ79" i="5"/>
  <c r="DI79" i="5"/>
  <c r="DH79" i="5"/>
  <c r="DG79" i="5"/>
  <c r="DF79" i="5"/>
  <c r="DD79" i="5"/>
  <c r="DC79" i="5"/>
  <c r="DB79" i="5"/>
  <c r="DA79" i="5"/>
  <c r="CZ79" i="5"/>
  <c r="CY79" i="5"/>
  <c r="CX79" i="5"/>
  <c r="CV79" i="5"/>
  <c r="CU79" i="5"/>
  <c r="CT79" i="5"/>
  <c r="CS79" i="5"/>
  <c r="CR79" i="5"/>
  <c r="CQ79" i="5"/>
  <c r="CP79" i="5"/>
  <c r="CN79" i="5"/>
  <c r="CL79" i="5"/>
  <c r="CK79" i="5"/>
  <c r="CJ79" i="5"/>
  <c r="CG79" i="5"/>
  <c r="CF79" i="5"/>
  <c r="CE79" i="5"/>
  <c r="CD79" i="5"/>
  <c r="CC79" i="5"/>
  <c r="CB79" i="5"/>
  <c r="CA79" i="5"/>
  <c r="BY79" i="5"/>
  <c r="BX79" i="5"/>
  <c r="BW79" i="5"/>
  <c r="BV79" i="5"/>
  <c r="BU79" i="5"/>
  <c r="BT79" i="5"/>
  <c r="BS79" i="5"/>
  <c r="BQ79" i="5"/>
  <c r="BP79" i="5"/>
  <c r="BO79" i="5"/>
  <c r="BN79" i="5"/>
  <c r="BM79" i="5"/>
  <c r="BL79" i="5"/>
  <c r="BK79" i="5"/>
  <c r="BI79" i="5"/>
  <c r="BH79" i="5"/>
  <c r="BG79" i="5"/>
  <c r="BF79" i="5"/>
  <c r="BE79" i="5"/>
  <c r="BD79" i="5"/>
  <c r="BC79" i="5"/>
  <c r="BA79" i="5"/>
  <c r="AZ79" i="5"/>
  <c r="AY79" i="5"/>
  <c r="AX79" i="5"/>
  <c r="AW79" i="5"/>
  <c r="AV79" i="5"/>
  <c r="AU79" i="5"/>
  <c r="AS79" i="5"/>
  <c r="AR79" i="5"/>
  <c r="AQ79" i="5"/>
  <c r="AP79" i="5"/>
  <c r="AO79" i="5"/>
  <c r="AN79" i="5"/>
  <c r="AM79" i="5"/>
  <c r="AK79" i="5"/>
  <c r="AJ79" i="5"/>
  <c r="AI79" i="5"/>
  <c r="AH79" i="5"/>
  <c r="AG79" i="5"/>
  <c r="AF79" i="5"/>
  <c r="AE79" i="5"/>
  <c r="AC79" i="5"/>
  <c r="AB79" i="5"/>
  <c r="AA79" i="5"/>
  <c r="Z79" i="5"/>
  <c r="Y79" i="5"/>
  <c r="X79" i="5"/>
  <c r="W79" i="5"/>
  <c r="U79" i="5"/>
  <c r="T79" i="5"/>
  <c r="S79" i="5"/>
  <c r="R79" i="5"/>
  <c r="Q79" i="5"/>
  <c r="P79" i="5"/>
  <c r="O79" i="5"/>
  <c r="M79" i="5"/>
  <c r="L79" i="5"/>
  <c r="K79" i="5"/>
  <c r="J79" i="5"/>
  <c r="I79" i="5"/>
  <c r="H79" i="5"/>
  <c r="F79" i="5"/>
  <c r="E79" i="5"/>
  <c r="D79" i="5"/>
  <c r="C79" i="5"/>
  <c r="B79" i="5"/>
  <c r="A79" i="5"/>
  <c r="DZ78" i="5"/>
  <c r="DY78" i="5"/>
  <c r="DX78" i="5"/>
  <c r="DW78" i="5"/>
  <c r="DV78" i="5"/>
  <c r="DU78" i="5"/>
  <c r="DS78" i="5"/>
  <c r="EB78" i="5" s="1"/>
  <c r="DR78" i="5"/>
  <c r="DQ78" i="5"/>
  <c r="DP78" i="5"/>
  <c r="EA78" i="5" s="1"/>
  <c r="DO78" i="5"/>
  <c r="DN78" i="5"/>
  <c r="DM78" i="5"/>
  <c r="DK78" i="5"/>
  <c r="DJ78" i="5"/>
  <c r="DI78" i="5"/>
  <c r="DH78" i="5"/>
  <c r="DG78" i="5"/>
  <c r="DF78" i="5"/>
  <c r="DD78" i="5"/>
  <c r="DC78" i="5"/>
  <c r="DB78" i="5"/>
  <c r="DA78" i="5"/>
  <c r="CZ78" i="5"/>
  <c r="CY78" i="5"/>
  <c r="CX78" i="5"/>
  <c r="CV78" i="5"/>
  <c r="CU78" i="5"/>
  <c r="CT78" i="5"/>
  <c r="CS78" i="5"/>
  <c r="CR78" i="5"/>
  <c r="CQ78" i="5"/>
  <c r="CP78" i="5"/>
  <c r="CN78" i="5"/>
  <c r="CL78" i="5"/>
  <c r="CK78" i="5"/>
  <c r="CJ78" i="5"/>
  <c r="CG78" i="5"/>
  <c r="CF78" i="5"/>
  <c r="CE78" i="5"/>
  <c r="CD78" i="5"/>
  <c r="CC78" i="5"/>
  <c r="CB78" i="5"/>
  <c r="CA78" i="5"/>
  <c r="BY78" i="5"/>
  <c r="BX78" i="5"/>
  <c r="BW78" i="5"/>
  <c r="BV78" i="5"/>
  <c r="BU78" i="5"/>
  <c r="BT78" i="5"/>
  <c r="BS78" i="5"/>
  <c r="BQ78" i="5"/>
  <c r="BP78" i="5"/>
  <c r="BO78" i="5"/>
  <c r="BN78" i="5"/>
  <c r="BM78" i="5"/>
  <c r="BL78" i="5"/>
  <c r="BK78" i="5"/>
  <c r="BI78" i="5"/>
  <c r="BH78" i="5"/>
  <c r="BG78" i="5"/>
  <c r="BF78" i="5"/>
  <c r="BE78" i="5"/>
  <c r="BD78" i="5"/>
  <c r="BC78" i="5"/>
  <c r="BA78" i="5"/>
  <c r="AZ78" i="5"/>
  <c r="AY78" i="5"/>
  <c r="AX78" i="5"/>
  <c r="AW78" i="5"/>
  <c r="AV78" i="5"/>
  <c r="AU78" i="5"/>
  <c r="AS78" i="5"/>
  <c r="AR78" i="5"/>
  <c r="AQ78" i="5"/>
  <c r="AP78" i="5"/>
  <c r="AO78" i="5"/>
  <c r="AN78" i="5"/>
  <c r="AM78" i="5"/>
  <c r="AK78" i="5"/>
  <c r="AJ78" i="5"/>
  <c r="AI78" i="5"/>
  <c r="AH78" i="5"/>
  <c r="AG78" i="5"/>
  <c r="AF78" i="5"/>
  <c r="AE78" i="5"/>
  <c r="AC78" i="5"/>
  <c r="AB78" i="5"/>
  <c r="AA78" i="5"/>
  <c r="Z78" i="5"/>
  <c r="Y78" i="5"/>
  <c r="X78" i="5"/>
  <c r="W78" i="5"/>
  <c r="U78" i="5"/>
  <c r="T78" i="5"/>
  <c r="S78" i="5"/>
  <c r="R78" i="5"/>
  <c r="Q78" i="5"/>
  <c r="P78" i="5"/>
  <c r="O78" i="5"/>
  <c r="M78" i="5"/>
  <c r="L78" i="5"/>
  <c r="K78" i="5"/>
  <c r="J78" i="5"/>
  <c r="I78" i="5"/>
  <c r="H78" i="5"/>
  <c r="F78" i="5"/>
  <c r="E78" i="5"/>
  <c r="D78" i="5"/>
  <c r="C78" i="5"/>
  <c r="B78" i="5"/>
  <c r="A78" i="5"/>
  <c r="DZ77" i="5"/>
  <c r="DY77" i="5"/>
  <c r="DX77" i="5"/>
  <c r="DW77" i="5"/>
  <c r="DV77" i="5"/>
  <c r="DU77" i="5"/>
  <c r="DS77" i="5"/>
  <c r="EB77" i="5" s="1"/>
  <c r="DR77" i="5"/>
  <c r="DQ77" i="5"/>
  <c r="DP77" i="5"/>
  <c r="EA77" i="5" s="1"/>
  <c r="DO77" i="5"/>
  <c r="DN77" i="5"/>
  <c r="DM77" i="5"/>
  <c r="DK77" i="5"/>
  <c r="DJ77" i="5"/>
  <c r="DI77" i="5"/>
  <c r="DH77" i="5"/>
  <c r="DG77" i="5"/>
  <c r="DF77" i="5"/>
  <c r="DD77" i="5"/>
  <c r="DC77" i="5"/>
  <c r="DB77" i="5"/>
  <c r="DA77" i="5"/>
  <c r="CZ77" i="5"/>
  <c r="CY77" i="5"/>
  <c r="CX77" i="5"/>
  <c r="CV77" i="5"/>
  <c r="CU77" i="5"/>
  <c r="CT77" i="5"/>
  <c r="CS77" i="5"/>
  <c r="CR77" i="5"/>
  <c r="CQ77" i="5"/>
  <c r="CP77" i="5"/>
  <c r="CN77" i="5"/>
  <c r="CL77" i="5"/>
  <c r="CK77" i="5"/>
  <c r="CJ77" i="5"/>
  <c r="CG77" i="5"/>
  <c r="CF77" i="5"/>
  <c r="CE77" i="5"/>
  <c r="CD77" i="5"/>
  <c r="CC77" i="5"/>
  <c r="CB77" i="5"/>
  <c r="CA77" i="5"/>
  <c r="BY77" i="5"/>
  <c r="BX77" i="5"/>
  <c r="BW77" i="5"/>
  <c r="BV77" i="5"/>
  <c r="BU77" i="5"/>
  <c r="BT77" i="5"/>
  <c r="BS77" i="5"/>
  <c r="BQ77" i="5"/>
  <c r="BP77" i="5"/>
  <c r="BO77" i="5"/>
  <c r="BN77" i="5"/>
  <c r="BM77" i="5"/>
  <c r="BL77" i="5"/>
  <c r="BK77" i="5"/>
  <c r="BI77" i="5"/>
  <c r="BH77" i="5"/>
  <c r="BG77" i="5"/>
  <c r="BF77" i="5"/>
  <c r="BE77" i="5"/>
  <c r="BD77" i="5"/>
  <c r="BC77" i="5"/>
  <c r="BA77" i="5"/>
  <c r="AZ77" i="5"/>
  <c r="AY77" i="5"/>
  <c r="AX77" i="5"/>
  <c r="AW77" i="5"/>
  <c r="AV77" i="5"/>
  <c r="AU77" i="5"/>
  <c r="AS77" i="5"/>
  <c r="AR77" i="5"/>
  <c r="AQ77" i="5"/>
  <c r="AP77" i="5"/>
  <c r="AO77" i="5"/>
  <c r="AN77" i="5"/>
  <c r="AM77" i="5"/>
  <c r="AK77" i="5"/>
  <c r="AJ77" i="5"/>
  <c r="AI77" i="5"/>
  <c r="AH77" i="5"/>
  <c r="AG77" i="5"/>
  <c r="AF77" i="5"/>
  <c r="AE77" i="5"/>
  <c r="AC77" i="5"/>
  <c r="AB77" i="5"/>
  <c r="AA77" i="5"/>
  <c r="Z77" i="5"/>
  <c r="Y77" i="5"/>
  <c r="X77" i="5"/>
  <c r="W77" i="5"/>
  <c r="U77" i="5"/>
  <c r="T77" i="5"/>
  <c r="S77" i="5"/>
  <c r="R77" i="5"/>
  <c r="Q77" i="5"/>
  <c r="P77" i="5"/>
  <c r="O77" i="5"/>
  <c r="M77" i="5"/>
  <c r="L77" i="5"/>
  <c r="K77" i="5"/>
  <c r="J77" i="5"/>
  <c r="I77" i="5"/>
  <c r="H77" i="5"/>
  <c r="F77" i="5"/>
  <c r="E77" i="5"/>
  <c r="D77" i="5"/>
  <c r="C77" i="5"/>
  <c r="B77" i="5"/>
  <c r="A77" i="5"/>
  <c r="DZ76" i="5"/>
  <c r="DY76" i="5"/>
  <c r="DX76" i="5"/>
  <c r="DW76" i="5"/>
  <c r="DV76" i="5"/>
  <c r="DU76" i="5"/>
  <c r="DS76" i="5"/>
  <c r="EB76" i="5" s="1"/>
  <c r="DR76" i="5"/>
  <c r="DQ76" i="5"/>
  <c r="DP76" i="5"/>
  <c r="EA76" i="5" s="1"/>
  <c r="DO76" i="5"/>
  <c r="DN76" i="5"/>
  <c r="DM76" i="5"/>
  <c r="DK76" i="5"/>
  <c r="DJ76" i="5"/>
  <c r="DI76" i="5"/>
  <c r="DH76" i="5"/>
  <c r="DG76" i="5"/>
  <c r="DF76" i="5"/>
  <c r="DD76" i="5"/>
  <c r="DC76" i="5"/>
  <c r="DB76" i="5"/>
  <c r="DA76" i="5"/>
  <c r="CZ76" i="5"/>
  <c r="CY76" i="5"/>
  <c r="CX76" i="5"/>
  <c r="CV76" i="5"/>
  <c r="CU76" i="5"/>
  <c r="CT76" i="5"/>
  <c r="CS76" i="5"/>
  <c r="CR76" i="5"/>
  <c r="CQ76" i="5"/>
  <c r="CP76" i="5"/>
  <c r="CN76" i="5"/>
  <c r="CL76" i="5"/>
  <c r="CK76" i="5"/>
  <c r="CJ76" i="5"/>
  <c r="CG76" i="5"/>
  <c r="CF76" i="5"/>
  <c r="CE76" i="5"/>
  <c r="CD76" i="5"/>
  <c r="CC76" i="5"/>
  <c r="CB76" i="5"/>
  <c r="CA76" i="5"/>
  <c r="BY76" i="5"/>
  <c r="BX76" i="5"/>
  <c r="BW76" i="5"/>
  <c r="BV76" i="5"/>
  <c r="BU76" i="5"/>
  <c r="BT76" i="5"/>
  <c r="BS76" i="5"/>
  <c r="BQ76" i="5"/>
  <c r="BP76" i="5"/>
  <c r="BO76" i="5"/>
  <c r="BN76" i="5"/>
  <c r="BM76" i="5"/>
  <c r="BL76" i="5"/>
  <c r="BK76" i="5"/>
  <c r="BI76" i="5"/>
  <c r="BH76" i="5"/>
  <c r="BG76" i="5"/>
  <c r="BF76" i="5"/>
  <c r="BE76" i="5"/>
  <c r="BD76" i="5"/>
  <c r="BC76" i="5"/>
  <c r="BA76" i="5"/>
  <c r="AZ76" i="5"/>
  <c r="AY76" i="5"/>
  <c r="AX76" i="5"/>
  <c r="AW76" i="5"/>
  <c r="AV76" i="5"/>
  <c r="AU76" i="5"/>
  <c r="AS76" i="5"/>
  <c r="AR76" i="5"/>
  <c r="AQ76" i="5"/>
  <c r="AP76" i="5"/>
  <c r="AO76" i="5"/>
  <c r="AN76" i="5"/>
  <c r="AM76" i="5"/>
  <c r="AK76" i="5"/>
  <c r="AJ76" i="5"/>
  <c r="AI76" i="5"/>
  <c r="AH76" i="5"/>
  <c r="AG76" i="5"/>
  <c r="AF76" i="5"/>
  <c r="AE76" i="5"/>
  <c r="AC76" i="5"/>
  <c r="AB76" i="5"/>
  <c r="AA76" i="5"/>
  <c r="Z76" i="5"/>
  <c r="Y76" i="5"/>
  <c r="X76" i="5"/>
  <c r="W76" i="5"/>
  <c r="U76" i="5"/>
  <c r="T76" i="5"/>
  <c r="S76" i="5"/>
  <c r="R76" i="5"/>
  <c r="Q76" i="5"/>
  <c r="P76" i="5"/>
  <c r="O76" i="5"/>
  <c r="M76" i="5"/>
  <c r="L76" i="5"/>
  <c r="K76" i="5"/>
  <c r="J76" i="5"/>
  <c r="I76" i="5"/>
  <c r="H76" i="5"/>
  <c r="F76" i="5"/>
  <c r="E76" i="5"/>
  <c r="D76" i="5"/>
  <c r="C76" i="5"/>
  <c r="B76" i="5"/>
  <c r="A76" i="5"/>
  <c r="DZ75" i="5"/>
  <c r="DY75" i="5"/>
  <c r="DX75" i="5"/>
  <c r="DW75" i="5"/>
  <c r="DV75" i="5"/>
  <c r="DU75" i="5"/>
  <c r="DS75" i="5"/>
  <c r="EB75" i="5" s="1"/>
  <c r="DR75" i="5"/>
  <c r="DQ75" i="5"/>
  <c r="DP75" i="5"/>
  <c r="EA75" i="5" s="1"/>
  <c r="DO75" i="5"/>
  <c r="DN75" i="5"/>
  <c r="DM75" i="5"/>
  <c r="DK75" i="5"/>
  <c r="DJ75" i="5"/>
  <c r="DI75" i="5"/>
  <c r="DH75" i="5"/>
  <c r="DG75" i="5"/>
  <c r="DF75" i="5"/>
  <c r="DD75" i="5"/>
  <c r="DC75" i="5"/>
  <c r="DB75" i="5"/>
  <c r="DA75" i="5"/>
  <c r="CZ75" i="5"/>
  <c r="CY75" i="5"/>
  <c r="CX75" i="5"/>
  <c r="CV75" i="5"/>
  <c r="CU75" i="5"/>
  <c r="CT75" i="5"/>
  <c r="CS75" i="5"/>
  <c r="CR75" i="5"/>
  <c r="CQ75" i="5"/>
  <c r="CP75" i="5"/>
  <c r="CN75" i="5"/>
  <c r="CL75" i="5"/>
  <c r="CK75" i="5"/>
  <c r="CJ75" i="5"/>
  <c r="CG75" i="5"/>
  <c r="CF75" i="5"/>
  <c r="CE75" i="5"/>
  <c r="CD75" i="5"/>
  <c r="CC75" i="5"/>
  <c r="CB75" i="5"/>
  <c r="CA75" i="5"/>
  <c r="BY75" i="5"/>
  <c r="BX75" i="5"/>
  <c r="BW75" i="5"/>
  <c r="BV75" i="5"/>
  <c r="BU75" i="5"/>
  <c r="BT75" i="5"/>
  <c r="BS75" i="5"/>
  <c r="BQ75" i="5"/>
  <c r="BP75" i="5"/>
  <c r="BO75" i="5"/>
  <c r="BN75" i="5"/>
  <c r="BM75" i="5"/>
  <c r="BL75" i="5"/>
  <c r="BK75" i="5"/>
  <c r="BI75" i="5"/>
  <c r="BH75" i="5"/>
  <c r="BG75" i="5"/>
  <c r="BF75" i="5"/>
  <c r="BE75" i="5"/>
  <c r="BD75" i="5"/>
  <c r="BC75" i="5"/>
  <c r="BA75" i="5"/>
  <c r="AZ75" i="5"/>
  <c r="AY75" i="5"/>
  <c r="AX75" i="5"/>
  <c r="AW75" i="5"/>
  <c r="AV75" i="5"/>
  <c r="AU75" i="5"/>
  <c r="AS75" i="5"/>
  <c r="AR75" i="5"/>
  <c r="AQ75" i="5"/>
  <c r="AP75" i="5"/>
  <c r="AO75" i="5"/>
  <c r="AN75" i="5"/>
  <c r="AM75" i="5"/>
  <c r="AK75" i="5"/>
  <c r="AJ75" i="5"/>
  <c r="AI75" i="5"/>
  <c r="AH75" i="5"/>
  <c r="AG75" i="5"/>
  <c r="AF75" i="5"/>
  <c r="AE75" i="5"/>
  <c r="AC75" i="5"/>
  <c r="AB75" i="5"/>
  <c r="AA75" i="5"/>
  <c r="Z75" i="5"/>
  <c r="Y75" i="5"/>
  <c r="X75" i="5"/>
  <c r="W75" i="5"/>
  <c r="U75" i="5"/>
  <c r="T75" i="5"/>
  <c r="S75" i="5"/>
  <c r="R75" i="5"/>
  <c r="Q75" i="5"/>
  <c r="P75" i="5"/>
  <c r="O75" i="5"/>
  <c r="M75" i="5"/>
  <c r="L75" i="5"/>
  <c r="K75" i="5"/>
  <c r="J75" i="5"/>
  <c r="I75" i="5"/>
  <c r="H75" i="5"/>
  <c r="F75" i="5"/>
  <c r="E75" i="5"/>
  <c r="D75" i="5"/>
  <c r="C75" i="5"/>
  <c r="B75" i="5"/>
  <c r="A75" i="5"/>
  <c r="DZ74" i="5"/>
  <c r="DY74" i="5"/>
  <c r="DX74" i="5"/>
  <c r="DW74" i="5"/>
  <c r="DV74" i="5"/>
  <c r="DU74" i="5"/>
  <c r="DS74" i="5"/>
  <c r="EB74" i="5" s="1"/>
  <c r="DR74" i="5"/>
  <c r="DQ74" i="5"/>
  <c r="DP74" i="5"/>
  <c r="EA74" i="5" s="1"/>
  <c r="DO74" i="5"/>
  <c r="DN74" i="5"/>
  <c r="DM74" i="5"/>
  <c r="DK74" i="5"/>
  <c r="DJ74" i="5"/>
  <c r="DI74" i="5"/>
  <c r="DH74" i="5"/>
  <c r="DG74" i="5"/>
  <c r="DF74" i="5"/>
  <c r="DD74" i="5"/>
  <c r="DC74" i="5"/>
  <c r="DB74" i="5"/>
  <c r="DA74" i="5"/>
  <c r="CZ74" i="5"/>
  <c r="CY74" i="5"/>
  <c r="CX74" i="5"/>
  <c r="CV74" i="5"/>
  <c r="CU74" i="5"/>
  <c r="CT74" i="5"/>
  <c r="CS74" i="5"/>
  <c r="CR74" i="5"/>
  <c r="CQ74" i="5"/>
  <c r="CP74" i="5"/>
  <c r="CN74" i="5"/>
  <c r="CL74" i="5"/>
  <c r="CK74" i="5"/>
  <c r="CJ74" i="5"/>
  <c r="CG74" i="5"/>
  <c r="CF74" i="5"/>
  <c r="CE74" i="5"/>
  <c r="CD74" i="5"/>
  <c r="CC74" i="5"/>
  <c r="CB74" i="5"/>
  <c r="CA74" i="5"/>
  <c r="BY74" i="5"/>
  <c r="BX74" i="5"/>
  <c r="BW74" i="5"/>
  <c r="BV74" i="5"/>
  <c r="BU74" i="5"/>
  <c r="BT74" i="5"/>
  <c r="BS74" i="5"/>
  <c r="BQ74" i="5"/>
  <c r="BP74" i="5"/>
  <c r="BO74" i="5"/>
  <c r="BN74" i="5"/>
  <c r="BM74" i="5"/>
  <c r="BL74" i="5"/>
  <c r="BK74" i="5"/>
  <c r="BI74" i="5"/>
  <c r="BH74" i="5"/>
  <c r="BG74" i="5"/>
  <c r="BF74" i="5"/>
  <c r="BE74" i="5"/>
  <c r="BD74" i="5"/>
  <c r="BC74" i="5"/>
  <c r="BA74" i="5"/>
  <c r="AZ74" i="5"/>
  <c r="AY74" i="5"/>
  <c r="AX74" i="5"/>
  <c r="AW74" i="5"/>
  <c r="AV74" i="5"/>
  <c r="AU74" i="5"/>
  <c r="AS74" i="5"/>
  <c r="AR74" i="5"/>
  <c r="AQ74" i="5"/>
  <c r="AP74" i="5"/>
  <c r="AO74" i="5"/>
  <c r="AN74" i="5"/>
  <c r="AM74" i="5"/>
  <c r="AK74" i="5"/>
  <c r="AJ74" i="5"/>
  <c r="AI74" i="5"/>
  <c r="AH74" i="5"/>
  <c r="AG74" i="5"/>
  <c r="AF74" i="5"/>
  <c r="AE74" i="5"/>
  <c r="AC74" i="5"/>
  <c r="AB74" i="5"/>
  <c r="AA74" i="5"/>
  <c r="Z74" i="5"/>
  <c r="Y74" i="5"/>
  <c r="X74" i="5"/>
  <c r="W74" i="5"/>
  <c r="U74" i="5"/>
  <c r="T74" i="5"/>
  <c r="S74" i="5"/>
  <c r="R74" i="5"/>
  <c r="Q74" i="5"/>
  <c r="P74" i="5"/>
  <c r="O74" i="5"/>
  <c r="M74" i="5"/>
  <c r="L74" i="5"/>
  <c r="K74" i="5"/>
  <c r="J74" i="5"/>
  <c r="I74" i="5"/>
  <c r="H74" i="5"/>
  <c r="F74" i="5"/>
  <c r="E74" i="5"/>
  <c r="D74" i="5"/>
  <c r="C74" i="5"/>
  <c r="B74" i="5"/>
  <c r="A74" i="5"/>
  <c r="DZ73" i="5"/>
  <c r="DY73" i="5"/>
  <c r="DX73" i="5"/>
  <c r="DW73" i="5"/>
  <c r="DV73" i="5"/>
  <c r="DU73" i="5"/>
  <c r="AK73" i="5" s="1"/>
  <c r="DS73" i="5"/>
  <c r="EB73" i="5" s="1"/>
  <c r="DR73" i="5"/>
  <c r="DQ73" i="5"/>
  <c r="DP73" i="5"/>
  <c r="EA73" i="5" s="1"/>
  <c r="DO73" i="5"/>
  <c r="DN73" i="5"/>
  <c r="DM73" i="5"/>
  <c r="DK73" i="5"/>
  <c r="DJ73" i="5"/>
  <c r="DI73" i="5"/>
  <c r="DH73" i="5"/>
  <c r="DG73" i="5"/>
  <c r="DF73" i="5"/>
  <c r="DD73" i="5"/>
  <c r="DC73" i="5"/>
  <c r="DB73" i="5"/>
  <c r="DA73" i="5"/>
  <c r="CZ73" i="5"/>
  <c r="CY73" i="5"/>
  <c r="CX73" i="5"/>
  <c r="CV73" i="5"/>
  <c r="CU73" i="5"/>
  <c r="CT73" i="5"/>
  <c r="CS73" i="5"/>
  <c r="CR73" i="5"/>
  <c r="CQ73" i="5"/>
  <c r="CP73" i="5"/>
  <c r="CN73" i="5"/>
  <c r="CL73" i="5"/>
  <c r="CK73" i="5"/>
  <c r="CJ73" i="5"/>
  <c r="CG73" i="5"/>
  <c r="CF73" i="5"/>
  <c r="CE73" i="5"/>
  <c r="CD73" i="5"/>
  <c r="CC73" i="5"/>
  <c r="CB73" i="5"/>
  <c r="CA73" i="5"/>
  <c r="BY73" i="5"/>
  <c r="BX73" i="5"/>
  <c r="BW73" i="5"/>
  <c r="BV73" i="5"/>
  <c r="BU73" i="5"/>
  <c r="BT73" i="5"/>
  <c r="BS73" i="5"/>
  <c r="BQ73" i="5"/>
  <c r="BP73" i="5"/>
  <c r="BO73" i="5"/>
  <c r="BN73" i="5"/>
  <c r="BM73" i="5"/>
  <c r="BL73" i="5"/>
  <c r="BK73" i="5"/>
  <c r="BI73" i="5"/>
  <c r="BH73" i="5"/>
  <c r="BG73" i="5"/>
  <c r="BF73" i="5"/>
  <c r="BE73" i="5"/>
  <c r="BD73" i="5"/>
  <c r="BC73" i="5"/>
  <c r="BA73" i="5"/>
  <c r="AZ73" i="5"/>
  <c r="AY73" i="5"/>
  <c r="AX73" i="5"/>
  <c r="AW73" i="5"/>
  <c r="AV73" i="5"/>
  <c r="AU73" i="5"/>
  <c r="AS73" i="5"/>
  <c r="AR73" i="5"/>
  <c r="AQ73" i="5"/>
  <c r="AP73" i="5"/>
  <c r="AO73" i="5"/>
  <c r="AN73" i="5"/>
  <c r="AM73" i="5"/>
  <c r="AJ73" i="5"/>
  <c r="AH73" i="5"/>
  <c r="AG73" i="5"/>
  <c r="AF73" i="5"/>
  <c r="AC73" i="5"/>
  <c r="AB73" i="5"/>
  <c r="AA73" i="5"/>
  <c r="Z73" i="5"/>
  <c r="Y73" i="5"/>
  <c r="X73" i="5"/>
  <c r="W73" i="5"/>
  <c r="U73" i="5"/>
  <c r="T73" i="5"/>
  <c r="S73" i="5"/>
  <c r="R73" i="5"/>
  <c r="Q73" i="5"/>
  <c r="P73" i="5"/>
  <c r="O73" i="5"/>
  <c r="M73" i="5"/>
  <c r="L73" i="5"/>
  <c r="K73" i="5"/>
  <c r="J73" i="5"/>
  <c r="I73" i="5"/>
  <c r="H73" i="5"/>
  <c r="F73" i="5"/>
  <c r="E73" i="5"/>
  <c r="D73" i="5"/>
  <c r="C73" i="5"/>
  <c r="B73" i="5"/>
  <c r="A73" i="5"/>
  <c r="DZ72" i="5"/>
  <c r="DY72" i="5"/>
  <c r="DX72" i="5"/>
  <c r="DW72" i="5"/>
  <c r="DV72" i="5"/>
  <c r="DU72" i="5"/>
  <c r="DS72" i="5"/>
  <c r="EB72" i="5" s="1"/>
  <c r="DR72" i="5"/>
  <c r="DQ72" i="5"/>
  <c r="DP72" i="5"/>
  <c r="EA72" i="5" s="1"/>
  <c r="DO72" i="5"/>
  <c r="DN72" i="5"/>
  <c r="DM72" i="5"/>
  <c r="DK72" i="5"/>
  <c r="DJ72" i="5"/>
  <c r="DI72" i="5"/>
  <c r="DH72" i="5"/>
  <c r="DG72" i="5"/>
  <c r="DF72" i="5"/>
  <c r="DD72" i="5"/>
  <c r="DC72" i="5"/>
  <c r="DB72" i="5"/>
  <c r="DA72" i="5"/>
  <c r="CZ72" i="5"/>
  <c r="CY72" i="5"/>
  <c r="CX72" i="5"/>
  <c r="CV72" i="5"/>
  <c r="CU72" i="5"/>
  <c r="CT72" i="5"/>
  <c r="CS72" i="5"/>
  <c r="CR72" i="5"/>
  <c r="CQ72" i="5"/>
  <c r="CP72" i="5"/>
  <c r="CN72" i="5"/>
  <c r="CL72" i="5"/>
  <c r="CK72" i="5"/>
  <c r="CJ72" i="5"/>
  <c r="CG72" i="5"/>
  <c r="CF72" i="5"/>
  <c r="CE72" i="5"/>
  <c r="CD72" i="5"/>
  <c r="CC72" i="5"/>
  <c r="CB72" i="5"/>
  <c r="CA72" i="5"/>
  <c r="BY72" i="5"/>
  <c r="BX72" i="5"/>
  <c r="BW72" i="5"/>
  <c r="BV72" i="5"/>
  <c r="BU72" i="5"/>
  <c r="BT72" i="5"/>
  <c r="BS72" i="5"/>
  <c r="BQ72" i="5"/>
  <c r="BP72" i="5"/>
  <c r="BO72" i="5"/>
  <c r="BN72" i="5"/>
  <c r="BM72" i="5"/>
  <c r="BL72" i="5"/>
  <c r="BK72" i="5"/>
  <c r="BI72" i="5"/>
  <c r="BH72" i="5"/>
  <c r="BG72" i="5"/>
  <c r="BF72" i="5"/>
  <c r="BE72" i="5"/>
  <c r="BD72" i="5"/>
  <c r="BC72" i="5"/>
  <c r="BA72" i="5"/>
  <c r="AZ72" i="5"/>
  <c r="AY72" i="5"/>
  <c r="AX72" i="5"/>
  <c r="AW72" i="5"/>
  <c r="AV72" i="5"/>
  <c r="AU72" i="5"/>
  <c r="AS72" i="5"/>
  <c r="AR72" i="5"/>
  <c r="AQ72" i="5"/>
  <c r="AP72" i="5"/>
  <c r="AO72" i="5"/>
  <c r="AN72" i="5"/>
  <c r="AM72" i="5"/>
  <c r="AK72" i="5"/>
  <c r="AJ72" i="5"/>
  <c r="AI72" i="5"/>
  <c r="AH72" i="5"/>
  <c r="AG72" i="5"/>
  <c r="AF72" i="5"/>
  <c r="AE72" i="5"/>
  <c r="AC72" i="5"/>
  <c r="AB72" i="5"/>
  <c r="AA72" i="5"/>
  <c r="Z72" i="5"/>
  <c r="Y72" i="5"/>
  <c r="X72" i="5"/>
  <c r="W72" i="5"/>
  <c r="U72" i="5"/>
  <c r="T72" i="5"/>
  <c r="S72" i="5"/>
  <c r="R72" i="5"/>
  <c r="Q72" i="5"/>
  <c r="P72" i="5"/>
  <c r="O72" i="5"/>
  <c r="M72" i="5"/>
  <c r="L72" i="5"/>
  <c r="K72" i="5"/>
  <c r="J72" i="5"/>
  <c r="I72" i="5"/>
  <c r="H72" i="5"/>
  <c r="F72" i="5"/>
  <c r="E72" i="5"/>
  <c r="D72" i="5"/>
  <c r="C72" i="5"/>
  <c r="B72" i="5"/>
  <c r="A72" i="5"/>
  <c r="DZ71" i="5"/>
  <c r="DY71" i="5"/>
  <c r="DX71" i="5"/>
  <c r="DW71" i="5"/>
  <c r="DV71" i="5"/>
  <c r="DU71" i="5"/>
  <c r="BY71" i="5" s="1"/>
  <c r="DS71" i="5"/>
  <c r="EB71" i="5" s="1"/>
  <c r="DR71" i="5"/>
  <c r="DQ71" i="5"/>
  <c r="DP71" i="5"/>
  <c r="EA71" i="5" s="1"/>
  <c r="DO71" i="5"/>
  <c r="DN71" i="5"/>
  <c r="DM71" i="5"/>
  <c r="DK71" i="5"/>
  <c r="DJ71" i="5"/>
  <c r="DI71" i="5"/>
  <c r="DH71" i="5"/>
  <c r="DG71" i="5"/>
  <c r="DF71" i="5"/>
  <c r="DD71" i="5"/>
  <c r="DC71" i="5"/>
  <c r="DB71" i="5"/>
  <c r="DA71" i="5"/>
  <c r="CZ71" i="5"/>
  <c r="CY71" i="5"/>
  <c r="CX71" i="5"/>
  <c r="CV71" i="5"/>
  <c r="CU71" i="5"/>
  <c r="CT71" i="5"/>
  <c r="CS71" i="5"/>
  <c r="CR71" i="5"/>
  <c r="CQ71" i="5"/>
  <c r="CP71" i="5"/>
  <c r="CN71" i="5"/>
  <c r="CL71" i="5"/>
  <c r="CK71" i="5"/>
  <c r="CJ71" i="5"/>
  <c r="CG71" i="5"/>
  <c r="CF71" i="5"/>
  <c r="CE71" i="5"/>
  <c r="CD71" i="5"/>
  <c r="CC71" i="5"/>
  <c r="CB71" i="5"/>
  <c r="CA71" i="5"/>
  <c r="BX71" i="5"/>
  <c r="BV71" i="5"/>
  <c r="BU71" i="5"/>
  <c r="BT71" i="5"/>
  <c r="BQ71" i="5"/>
  <c r="BP71" i="5"/>
  <c r="BO71" i="5"/>
  <c r="BN71" i="5"/>
  <c r="BM71" i="5"/>
  <c r="BL71" i="5"/>
  <c r="BK71" i="5"/>
  <c r="BI71" i="5"/>
  <c r="BH71" i="5"/>
  <c r="BG71" i="5"/>
  <c r="BF71" i="5"/>
  <c r="BE71" i="5"/>
  <c r="BD71" i="5"/>
  <c r="BC71" i="5"/>
  <c r="BA71" i="5"/>
  <c r="AZ71" i="5"/>
  <c r="AY71" i="5"/>
  <c r="AX71" i="5"/>
  <c r="AW71" i="5"/>
  <c r="AV71" i="5"/>
  <c r="AU71" i="5"/>
  <c r="AS71" i="5"/>
  <c r="AR71" i="5"/>
  <c r="AQ71" i="5"/>
  <c r="AP71" i="5"/>
  <c r="AO71" i="5"/>
  <c r="AN71" i="5"/>
  <c r="AM71" i="5"/>
  <c r="AK71" i="5"/>
  <c r="AJ71" i="5"/>
  <c r="AI71" i="5"/>
  <c r="AH71" i="5"/>
  <c r="AG71" i="5"/>
  <c r="AF71" i="5"/>
  <c r="AE71" i="5"/>
  <c r="AC71" i="5"/>
  <c r="AB71" i="5"/>
  <c r="AA71" i="5"/>
  <c r="Z71" i="5"/>
  <c r="Y71" i="5"/>
  <c r="X71" i="5"/>
  <c r="W71" i="5"/>
  <c r="U71" i="5"/>
  <c r="T71" i="5"/>
  <c r="S71" i="5"/>
  <c r="R71" i="5"/>
  <c r="Q71" i="5"/>
  <c r="P71" i="5"/>
  <c r="O71" i="5"/>
  <c r="M71" i="5"/>
  <c r="L71" i="5"/>
  <c r="K71" i="5"/>
  <c r="J71" i="5"/>
  <c r="I71" i="5"/>
  <c r="H71" i="5"/>
  <c r="F71" i="5"/>
  <c r="E71" i="5"/>
  <c r="D71" i="5"/>
  <c r="C71" i="5"/>
  <c r="B71" i="5"/>
  <c r="A71" i="5"/>
  <c r="DZ70" i="5"/>
  <c r="DY70" i="5"/>
  <c r="DX70" i="5"/>
  <c r="DW70" i="5"/>
  <c r="DV70" i="5"/>
  <c r="DU70" i="5"/>
  <c r="BY70" i="5" s="1"/>
  <c r="DS70" i="5"/>
  <c r="EB70" i="5" s="1"/>
  <c r="DR70" i="5"/>
  <c r="DQ70" i="5"/>
  <c r="DP70" i="5"/>
  <c r="EA70" i="5" s="1"/>
  <c r="DO70" i="5"/>
  <c r="DN70" i="5"/>
  <c r="DM70" i="5"/>
  <c r="DK70" i="5"/>
  <c r="DJ70" i="5"/>
  <c r="DI70" i="5"/>
  <c r="DH70" i="5"/>
  <c r="DG70" i="5"/>
  <c r="DF70" i="5"/>
  <c r="DD70" i="5"/>
  <c r="DC70" i="5"/>
  <c r="DB70" i="5"/>
  <c r="DA70" i="5"/>
  <c r="CZ70" i="5"/>
  <c r="CY70" i="5"/>
  <c r="CX70" i="5"/>
  <c r="CV70" i="5"/>
  <c r="CU70" i="5"/>
  <c r="CT70" i="5"/>
  <c r="CS70" i="5"/>
  <c r="CR70" i="5"/>
  <c r="CQ70" i="5"/>
  <c r="CP70" i="5"/>
  <c r="CN70" i="5"/>
  <c r="CL70" i="5"/>
  <c r="CK70" i="5"/>
  <c r="CJ70" i="5"/>
  <c r="CG70" i="5"/>
  <c r="CF70" i="5"/>
  <c r="CE70" i="5"/>
  <c r="CD70" i="5"/>
  <c r="CC70" i="5"/>
  <c r="CB70" i="5"/>
  <c r="CA70" i="5"/>
  <c r="BX70" i="5"/>
  <c r="BV70" i="5"/>
  <c r="BU70" i="5"/>
  <c r="BT70" i="5"/>
  <c r="BQ70" i="5"/>
  <c r="BP70" i="5"/>
  <c r="BO70" i="5"/>
  <c r="BN70" i="5"/>
  <c r="BM70" i="5"/>
  <c r="BL70" i="5"/>
  <c r="BK70" i="5"/>
  <c r="BI70" i="5"/>
  <c r="BH70" i="5"/>
  <c r="BG70" i="5"/>
  <c r="BF70" i="5"/>
  <c r="BE70" i="5"/>
  <c r="BD70" i="5"/>
  <c r="BC70" i="5"/>
  <c r="BA70" i="5"/>
  <c r="AZ70" i="5"/>
  <c r="AY70" i="5"/>
  <c r="AX70" i="5"/>
  <c r="AW70" i="5"/>
  <c r="AV70" i="5"/>
  <c r="AU70" i="5"/>
  <c r="AS70" i="5"/>
  <c r="AR70" i="5"/>
  <c r="AQ70" i="5"/>
  <c r="AP70" i="5"/>
  <c r="AO70" i="5"/>
  <c r="AN70" i="5"/>
  <c r="AM70" i="5"/>
  <c r="AK70" i="5"/>
  <c r="AJ70" i="5"/>
  <c r="AI70" i="5"/>
  <c r="AH70" i="5"/>
  <c r="AG70" i="5"/>
  <c r="AF70" i="5"/>
  <c r="AE70" i="5"/>
  <c r="AC70" i="5"/>
  <c r="AB70" i="5"/>
  <c r="AA70" i="5"/>
  <c r="Z70" i="5"/>
  <c r="Y70" i="5"/>
  <c r="X70" i="5"/>
  <c r="W70" i="5"/>
  <c r="U70" i="5"/>
  <c r="T70" i="5"/>
  <c r="S70" i="5"/>
  <c r="R70" i="5"/>
  <c r="Q70" i="5"/>
  <c r="P70" i="5"/>
  <c r="O70" i="5"/>
  <c r="M70" i="5"/>
  <c r="L70" i="5"/>
  <c r="K70" i="5"/>
  <c r="J70" i="5"/>
  <c r="I70" i="5"/>
  <c r="H70" i="5"/>
  <c r="F70" i="5"/>
  <c r="E70" i="5"/>
  <c r="D70" i="5"/>
  <c r="C70" i="5"/>
  <c r="B70" i="5"/>
  <c r="A70" i="5"/>
  <c r="DZ69" i="5"/>
  <c r="DY69" i="5"/>
  <c r="DX69" i="5"/>
  <c r="DW69" i="5"/>
  <c r="DV69" i="5"/>
  <c r="DU69" i="5"/>
  <c r="BY69" i="5" s="1"/>
  <c r="DS69" i="5"/>
  <c r="EB69" i="5" s="1"/>
  <c r="DR69" i="5"/>
  <c r="DQ69" i="5"/>
  <c r="DP69" i="5"/>
  <c r="EA69" i="5" s="1"/>
  <c r="DO69" i="5"/>
  <c r="DN69" i="5"/>
  <c r="DM69" i="5"/>
  <c r="DK69" i="5"/>
  <c r="DJ69" i="5"/>
  <c r="DI69" i="5"/>
  <c r="DH69" i="5"/>
  <c r="DG69" i="5"/>
  <c r="DF69" i="5"/>
  <c r="DD69" i="5"/>
  <c r="DC69" i="5"/>
  <c r="DB69" i="5"/>
  <c r="DA69" i="5"/>
  <c r="CZ69" i="5"/>
  <c r="CY69" i="5"/>
  <c r="CX69" i="5"/>
  <c r="CV69" i="5"/>
  <c r="CU69" i="5"/>
  <c r="CT69" i="5"/>
  <c r="CS69" i="5"/>
  <c r="CR69" i="5"/>
  <c r="CQ69" i="5"/>
  <c r="CP69" i="5"/>
  <c r="CN69" i="5"/>
  <c r="CL69" i="5"/>
  <c r="CK69" i="5"/>
  <c r="CJ69" i="5"/>
  <c r="CG69" i="5"/>
  <c r="CF69" i="5"/>
  <c r="CE69" i="5"/>
  <c r="CD69" i="5"/>
  <c r="CC69" i="5"/>
  <c r="CB69" i="5"/>
  <c r="CA69" i="5"/>
  <c r="BX69" i="5"/>
  <c r="BV69" i="5"/>
  <c r="BU69" i="5"/>
  <c r="BT69" i="5"/>
  <c r="BQ69" i="5"/>
  <c r="BP69" i="5"/>
  <c r="BO69" i="5"/>
  <c r="BN69" i="5"/>
  <c r="BM69" i="5"/>
  <c r="BL69" i="5"/>
  <c r="BK69" i="5"/>
  <c r="BI69" i="5"/>
  <c r="BH69" i="5"/>
  <c r="BG69" i="5"/>
  <c r="BF69" i="5"/>
  <c r="BE69" i="5"/>
  <c r="BD69" i="5"/>
  <c r="BC69" i="5"/>
  <c r="BA69" i="5"/>
  <c r="AZ69" i="5"/>
  <c r="AY69" i="5"/>
  <c r="AX69" i="5"/>
  <c r="AW69" i="5"/>
  <c r="AV69" i="5"/>
  <c r="AU69" i="5"/>
  <c r="AS69" i="5"/>
  <c r="AR69" i="5"/>
  <c r="AQ69" i="5"/>
  <c r="AP69" i="5"/>
  <c r="AO69" i="5"/>
  <c r="AN69" i="5"/>
  <c r="AM69" i="5"/>
  <c r="AK69" i="5"/>
  <c r="AJ69" i="5"/>
  <c r="AI69" i="5"/>
  <c r="AH69" i="5"/>
  <c r="AG69" i="5"/>
  <c r="AF69" i="5"/>
  <c r="AE69" i="5"/>
  <c r="AC69" i="5"/>
  <c r="AB69" i="5"/>
  <c r="AA69" i="5"/>
  <c r="Z69" i="5"/>
  <c r="Y69" i="5"/>
  <c r="X69" i="5"/>
  <c r="W69" i="5"/>
  <c r="U69" i="5"/>
  <c r="T69" i="5"/>
  <c r="S69" i="5"/>
  <c r="R69" i="5"/>
  <c r="Q69" i="5"/>
  <c r="P69" i="5"/>
  <c r="O69" i="5"/>
  <c r="M69" i="5"/>
  <c r="L69" i="5"/>
  <c r="K69" i="5"/>
  <c r="J69" i="5"/>
  <c r="I69" i="5"/>
  <c r="H69" i="5"/>
  <c r="F69" i="5"/>
  <c r="E69" i="5"/>
  <c r="D69" i="5"/>
  <c r="C69" i="5"/>
  <c r="B69" i="5"/>
  <c r="A69" i="5"/>
  <c r="DZ68" i="5"/>
  <c r="DY68" i="5"/>
  <c r="DX68" i="5"/>
  <c r="DW68" i="5"/>
  <c r="DV68" i="5"/>
  <c r="DU68" i="5"/>
  <c r="BA68" i="5" s="1"/>
  <c r="DS68" i="5"/>
  <c r="DR68" i="5"/>
  <c r="DQ68" i="5"/>
  <c r="DP68" i="5"/>
  <c r="EA68" i="5" s="1"/>
  <c r="DO68" i="5"/>
  <c r="DN68" i="5"/>
  <c r="DK68" i="5"/>
  <c r="DJ68" i="5"/>
  <c r="DI68" i="5"/>
  <c r="DH68" i="5"/>
  <c r="DG68" i="5"/>
  <c r="DF68" i="5"/>
  <c r="DD68" i="5"/>
  <c r="DC68" i="5"/>
  <c r="DB68" i="5"/>
  <c r="DA68" i="5"/>
  <c r="CZ68" i="5"/>
  <c r="CY68" i="5"/>
  <c r="CX68" i="5"/>
  <c r="CV68" i="5"/>
  <c r="CU68" i="5"/>
  <c r="CT68" i="5"/>
  <c r="CS68" i="5"/>
  <c r="CR68" i="5"/>
  <c r="CQ68" i="5"/>
  <c r="CP68" i="5"/>
  <c r="CN68" i="5"/>
  <c r="CL68" i="5"/>
  <c r="CK68" i="5"/>
  <c r="CJ68" i="5"/>
  <c r="CG68" i="5"/>
  <c r="CF68" i="5"/>
  <c r="CE68" i="5"/>
  <c r="CD68" i="5"/>
  <c r="CC68" i="5"/>
  <c r="CB68" i="5"/>
  <c r="CA68" i="5"/>
  <c r="BX68" i="5"/>
  <c r="BV68" i="5"/>
  <c r="BU68" i="5"/>
  <c r="BT68" i="5"/>
  <c r="BQ68" i="5"/>
  <c r="BP68" i="5"/>
  <c r="BO68" i="5"/>
  <c r="BN68" i="5"/>
  <c r="BM68" i="5"/>
  <c r="BL68" i="5"/>
  <c r="BK68" i="5"/>
  <c r="BI68" i="5"/>
  <c r="BH68" i="5"/>
  <c r="BG68" i="5"/>
  <c r="BF68" i="5"/>
  <c r="BE68" i="5"/>
  <c r="BD68" i="5"/>
  <c r="BC68" i="5"/>
  <c r="AZ68" i="5"/>
  <c r="AX68" i="5"/>
  <c r="AW68" i="5"/>
  <c r="AV68" i="5"/>
  <c r="AS68" i="5"/>
  <c r="AR68" i="5"/>
  <c r="AQ68" i="5"/>
  <c r="AP68" i="5"/>
  <c r="AO68" i="5"/>
  <c r="AN68" i="5"/>
  <c r="AM68" i="5"/>
  <c r="AK68" i="5"/>
  <c r="AJ68" i="5"/>
  <c r="AI68" i="5"/>
  <c r="AH68" i="5"/>
  <c r="AG68" i="5"/>
  <c r="AF68" i="5"/>
  <c r="AE68" i="5"/>
  <c r="AC68" i="5"/>
  <c r="AB68" i="5"/>
  <c r="AA68" i="5"/>
  <c r="Z68" i="5"/>
  <c r="Y68" i="5"/>
  <c r="X68" i="5"/>
  <c r="W68" i="5"/>
  <c r="U68" i="5"/>
  <c r="T68" i="5"/>
  <c r="S68" i="5"/>
  <c r="R68" i="5"/>
  <c r="Q68" i="5"/>
  <c r="P68" i="5"/>
  <c r="O68" i="5"/>
  <c r="M68" i="5"/>
  <c r="L68" i="5"/>
  <c r="K68" i="5"/>
  <c r="J68" i="5"/>
  <c r="I68" i="5"/>
  <c r="H68" i="5"/>
  <c r="F68" i="5"/>
  <c r="E68" i="5"/>
  <c r="D68" i="5"/>
  <c r="C68" i="5"/>
  <c r="B68" i="5"/>
  <c r="A68" i="5"/>
  <c r="DZ67" i="5"/>
  <c r="DY67" i="5"/>
  <c r="DX67" i="5"/>
  <c r="DW67" i="5"/>
  <c r="DV67" i="5"/>
  <c r="DU67" i="5"/>
  <c r="AK67" i="5" s="1"/>
  <c r="DS67" i="5"/>
  <c r="DR67" i="5"/>
  <c r="DQ67" i="5"/>
  <c r="DP67" i="5"/>
  <c r="EA67" i="5" s="1"/>
  <c r="DO67" i="5"/>
  <c r="DN67" i="5"/>
  <c r="DK67" i="5"/>
  <c r="DJ67" i="5"/>
  <c r="DI67" i="5"/>
  <c r="DH67" i="5"/>
  <c r="DG67" i="5"/>
  <c r="DF67" i="5"/>
  <c r="DD67" i="5"/>
  <c r="DC67" i="5"/>
  <c r="DB67" i="5"/>
  <c r="DA67" i="5"/>
  <c r="CZ67" i="5"/>
  <c r="CY67" i="5"/>
  <c r="CX67" i="5"/>
  <c r="CV67" i="5"/>
  <c r="CU67" i="5"/>
  <c r="CT67" i="5"/>
  <c r="CS67" i="5"/>
  <c r="CR67" i="5"/>
  <c r="CQ67" i="5"/>
  <c r="CP67" i="5"/>
  <c r="CN67" i="5"/>
  <c r="CM67" i="5"/>
  <c r="CL67" i="5"/>
  <c r="CK67" i="5"/>
  <c r="CJ67" i="5"/>
  <c r="CI67" i="5"/>
  <c r="CG67" i="5"/>
  <c r="CF67" i="5"/>
  <c r="CE67" i="5"/>
  <c r="CD67" i="5"/>
  <c r="CC67" i="5"/>
  <c r="CB67" i="5"/>
  <c r="CA67" i="5"/>
  <c r="BY67" i="5"/>
  <c r="BX67" i="5"/>
  <c r="BW67" i="5"/>
  <c r="BV67" i="5"/>
  <c r="BU67" i="5"/>
  <c r="BT67" i="5"/>
  <c r="BS67" i="5"/>
  <c r="BQ67" i="5"/>
  <c r="BP67" i="5"/>
  <c r="BO67" i="5"/>
  <c r="BN67" i="5"/>
  <c r="BM67" i="5"/>
  <c r="BL67" i="5"/>
  <c r="BK67" i="5"/>
  <c r="BI67" i="5"/>
  <c r="BH67" i="5"/>
  <c r="BG67" i="5"/>
  <c r="BF67" i="5"/>
  <c r="BE67" i="5"/>
  <c r="BD67" i="5"/>
  <c r="BC67" i="5"/>
  <c r="AZ67" i="5"/>
  <c r="AX67" i="5"/>
  <c r="AW67" i="5"/>
  <c r="AV67" i="5"/>
  <c r="AS67" i="5"/>
  <c r="AR67" i="5"/>
  <c r="AQ67" i="5"/>
  <c r="AP67" i="5"/>
  <c r="AO67" i="5"/>
  <c r="AN67" i="5"/>
  <c r="AM67" i="5"/>
  <c r="AJ67" i="5"/>
  <c r="AH67" i="5"/>
  <c r="AG67" i="5"/>
  <c r="AF67" i="5"/>
  <c r="AC67" i="5"/>
  <c r="AB67" i="5"/>
  <c r="AA67" i="5"/>
  <c r="Z67" i="5"/>
  <c r="Y67" i="5"/>
  <c r="X67" i="5"/>
  <c r="W67" i="5"/>
  <c r="U67" i="5"/>
  <c r="T67" i="5"/>
  <c r="S67" i="5"/>
  <c r="R67" i="5"/>
  <c r="Q67" i="5"/>
  <c r="P67" i="5"/>
  <c r="O67" i="5"/>
  <c r="M67" i="5"/>
  <c r="L67" i="5"/>
  <c r="K67" i="5"/>
  <c r="J67" i="5"/>
  <c r="I67" i="5"/>
  <c r="H67" i="5"/>
  <c r="F67" i="5"/>
  <c r="E67" i="5"/>
  <c r="D67" i="5"/>
  <c r="C67" i="5"/>
  <c r="B67" i="5"/>
  <c r="A67" i="5"/>
  <c r="DZ66" i="5"/>
  <c r="DY66" i="5"/>
  <c r="DX66" i="5"/>
  <c r="DW66" i="5"/>
  <c r="DV66" i="5"/>
  <c r="DU66" i="5"/>
  <c r="AK66" i="5" s="1"/>
  <c r="DS66" i="5"/>
  <c r="EB66" i="5" s="1"/>
  <c r="DR66" i="5"/>
  <c r="DQ66" i="5"/>
  <c r="DP66" i="5"/>
  <c r="DO66" i="5"/>
  <c r="DN66" i="5"/>
  <c r="DK66" i="5"/>
  <c r="DI66" i="5"/>
  <c r="DH66" i="5"/>
  <c r="DG66" i="5"/>
  <c r="DD66" i="5"/>
  <c r="DC66" i="5"/>
  <c r="DB66" i="5"/>
  <c r="DA66" i="5"/>
  <c r="CZ66" i="5"/>
  <c r="CY66" i="5"/>
  <c r="CX66" i="5"/>
  <c r="CV66" i="5"/>
  <c r="CU66" i="5"/>
  <c r="CT66" i="5"/>
  <c r="CS66" i="5"/>
  <c r="CR66" i="5"/>
  <c r="CQ66" i="5"/>
  <c r="CP66" i="5"/>
  <c r="CN66" i="5"/>
  <c r="CM66" i="5"/>
  <c r="CL66" i="5"/>
  <c r="CK66" i="5"/>
  <c r="CJ66" i="5"/>
  <c r="CI66" i="5"/>
  <c r="CG66" i="5"/>
  <c r="CF66" i="5"/>
  <c r="CE66" i="5"/>
  <c r="CD66" i="5"/>
  <c r="CC66" i="5"/>
  <c r="CB66" i="5"/>
  <c r="CA66" i="5"/>
  <c r="BY66" i="5"/>
  <c r="BX66" i="5"/>
  <c r="BW66" i="5"/>
  <c r="BV66" i="5"/>
  <c r="BU66" i="5"/>
  <c r="BT66" i="5"/>
  <c r="BS66" i="5"/>
  <c r="BQ66" i="5"/>
  <c r="BP66" i="5"/>
  <c r="BO66" i="5"/>
  <c r="BN66" i="5"/>
  <c r="BM66" i="5"/>
  <c r="BL66" i="5"/>
  <c r="BK66" i="5"/>
  <c r="BI66" i="5"/>
  <c r="BH66" i="5"/>
  <c r="BG66" i="5"/>
  <c r="BF66" i="5"/>
  <c r="BE66" i="5"/>
  <c r="BD66" i="5"/>
  <c r="BC66" i="5"/>
  <c r="AZ66" i="5"/>
  <c r="AX66" i="5"/>
  <c r="AW66" i="5"/>
  <c r="AV66" i="5"/>
  <c r="AS66" i="5"/>
  <c r="AR66" i="5"/>
  <c r="AQ66" i="5"/>
  <c r="AP66" i="5"/>
  <c r="AO66" i="5"/>
  <c r="AN66" i="5"/>
  <c r="AM66" i="5"/>
  <c r="AJ66" i="5"/>
  <c r="AH66" i="5"/>
  <c r="AG66" i="5"/>
  <c r="AF66" i="5"/>
  <c r="AC66" i="5"/>
  <c r="AB66" i="5"/>
  <c r="AA66" i="5"/>
  <c r="Z66" i="5"/>
  <c r="Y66" i="5"/>
  <c r="X66" i="5"/>
  <c r="W66" i="5"/>
  <c r="U66" i="5"/>
  <c r="T66" i="5"/>
  <c r="S66" i="5"/>
  <c r="R66" i="5"/>
  <c r="Q66" i="5"/>
  <c r="P66" i="5"/>
  <c r="O66" i="5"/>
  <c r="M66" i="5"/>
  <c r="L66" i="5"/>
  <c r="K66" i="5"/>
  <c r="J66" i="5"/>
  <c r="I66" i="5"/>
  <c r="H66" i="5"/>
  <c r="F66" i="5"/>
  <c r="E66" i="5"/>
  <c r="D66" i="5"/>
  <c r="C66" i="5"/>
  <c r="B66" i="5"/>
  <c r="A66" i="5"/>
  <c r="DZ65" i="5"/>
  <c r="DY65" i="5"/>
  <c r="DX65" i="5"/>
  <c r="DW65" i="5"/>
  <c r="DV65" i="5"/>
  <c r="DU65" i="5"/>
  <c r="BA65" i="5" s="1"/>
  <c r="DS65" i="5"/>
  <c r="EB65" i="5" s="1"/>
  <c r="DR65" i="5"/>
  <c r="DQ65" i="5"/>
  <c r="DP65" i="5"/>
  <c r="DO65" i="5"/>
  <c r="DN65" i="5"/>
  <c r="DK65" i="5"/>
  <c r="DJ65" i="5"/>
  <c r="DI65" i="5"/>
  <c r="DH65" i="5"/>
  <c r="DG65" i="5"/>
  <c r="DF65" i="5"/>
  <c r="DD65" i="5"/>
  <c r="DC65" i="5"/>
  <c r="DB65" i="5"/>
  <c r="DA65" i="5"/>
  <c r="CZ65" i="5"/>
  <c r="CY65" i="5"/>
  <c r="CX65" i="5"/>
  <c r="CV65" i="5"/>
  <c r="CU65" i="5"/>
  <c r="CS65" i="5"/>
  <c r="CR65" i="5"/>
  <c r="CQ65" i="5"/>
  <c r="CN65" i="5"/>
  <c r="CL65" i="5"/>
  <c r="CK65" i="5"/>
  <c r="CJ65" i="5"/>
  <c r="CG65" i="5"/>
  <c r="CF65" i="5"/>
  <c r="CE65" i="5"/>
  <c r="CD65" i="5"/>
  <c r="CC65" i="5"/>
  <c r="CB65" i="5"/>
  <c r="CA65" i="5"/>
  <c r="BY65" i="5"/>
  <c r="BX65" i="5"/>
  <c r="BW65" i="5"/>
  <c r="BV65" i="5"/>
  <c r="BU65" i="5"/>
  <c r="BT65" i="5"/>
  <c r="BS65" i="5"/>
  <c r="BQ65" i="5"/>
  <c r="BP65" i="5"/>
  <c r="BO65" i="5"/>
  <c r="BN65" i="5"/>
  <c r="BM65" i="5"/>
  <c r="BL65" i="5"/>
  <c r="BK65" i="5"/>
  <c r="BI65" i="5"/>
  <c r="BH65" i="5"/>
  <c r="BG65" i="5"/>
  <c r="BF65" i="5"/>
  <c r="BE65" i="5"/>
  <c r="BD65" i="5"/>
  <c r="BC65" i="5"/>
  <c r="AZ65" i="5"/>
  <c r="AX65" i="5"/>
  <c r="AW65" i="5"/>
  <c r="AV65" i="5"/>
  <c r="AS65" i="5"/>
  <c r="AR65" i="5"/>
  <c r="AQ65" i="5"/>
  <c r="AP65" i="5"/>
  <c r="AO65" i="5"/>
  <c r="AN65" i="5"/>
  <c r="AM65" i="5"/>
  <c r="AK65" i="5"/>
  <c r="AJ65" i="5"/>
  <c r="AI65" i="5"/>
  <c r="AH65" i="5"/>
  <c r="AG65" i="5"/>
  <c r="AF65" i="5"/>
  <c r="AE65" i="5"/>
  <c r="AC65" i="5"/>
  <c r="AB65" i="5"/>
  <c r="AA65" i="5"/>
  <c r="Z65" i="5"/>
  <c r="Y65" i="5"/>
  <c r="X65" i="5"/>
  <c r="W65" i="5"/>
  <c r="U65" i="5"/>
  <c r="T65" i="5"/>
  <c r="S65" i="5"/>
  <c r="R65" i="5"/>
  <c r="Q65" i="5"/>
  <c r="P65" i="5"/>
  <c r="O65" i="5"/>
  <c r="M65" i="5"/>
  <c r="L65" i="5"/>
  <c r="K65" i="5"/>
  <c r="J65" i="5"/>
  <c r="I65" i="5"/>
  <c r="H65" i="5"/>
  <c r="F65" i="5"/>
  <c r="E65" i="5"/>
  <c r="D65" i="5"/>
  <c r="C65" i="5"/>
  <c r="B65" i="5"/>
  <c r="A65" i="5"/>
  <c r="DZ64" i="5"/>
  <c r="DY64" i="5"/>
  <c r="DX64" i="5"/>
  <c r="DW64" i="5"/>
  <c r="DV64" i="5"/>
  <c r="DU64" i="5"/>
  <c r="BA64" i="5" s="1"/>
  <c r="DS64" i="5"/>
  <c r="DR64" i="5"/>
  <c r="DQ64" i="5"/>
  <c r="DP64" i="5"/>
  <c r="DO64" i="5"/>
  <c r="DN64" i="5"/>
  <c r="DK64" i="5"/>
  <c r="DI64" i="5"/>
  <c r="DH64" i="5"/>
  <c r="DG64" i="5"/>
  <c r="DD64" i="5"/>
  <c r="DC64" i="5"/>
  <c r="DB64" i="5"/>
  <c r="DA64" i="5"/>
  <c r="CZ64" i="5"/>
  <c r="CY64" i="5"/>
  <c r="CX64" i="5"/>
  <c r="CV64" i="5"/>
  <c r="CU64" i="5"/>
  <c r="CT64" i="5"/>
  <c r="CS64" i="5"/>
  <c r="CR64" i="5"/>
  <c r="CQ64" i="5"/>
  <c r="CP64" i="5"/>
  <c r="CN64" i="5"/>
  <c r="CL64" i="5"/>
  <c r="CK64" i="5"/>
  <c r="CJ64" i="5"/>
  <c r="CG64" i="5"/>
  <c r="CF64" i="5"/>
  <c r="CE64" i="5"/>
  <c r="CD64" i="5"/>
  <c r="CC64" i="5"/>
  <c r="CB64" i="5"/>
  <c r="CA64" i="5"/>
  <c r="BY64" i="5"/>
  <c r="BX64" i="5"/>
  <c r="BW64" i="5"/>
  <c r="BV64" i="5"/>
  <c r="BU64" i="5"/>
  <c r="BT64" i="5"/>
  <c r="BS64" i="5"/>
  <c r="BQ64" i="5"/>
  <c r="BP64" i="5"/>
  <c r="BO64" i="5"/>
  <c r="BN64" i="5"/>
  <c r="BM64" i="5"/>
  <c r="BL64" i="5"/>
  <c r="BK64" i="5"/>
  <c r="BI64" i="5"/>
  <c r="BH64" i="5"/>
  <c r="BG64" i="5"/>
  <c r="BF64" i="5"/>
  <c r="BE64" i="5"/>
  <c r="BD64" i="5"/>
  <c r="BC64" i="5"/>
  <c r="AZ64" i="5"/>
  <c r="AX64" i="5"/>
  <c r="AW64" i="5"/>
  <c r="AV64" i="5"/>
  <c r="AS64" i="5"/>
  <c r="AR64" i="5"/>
  <c r="AQ64" i="5"/>
  <c r="AP64" i="5"/>
  <c r="AO64" i="5"/>
  <c r="AN64" i="5"/>
  <c r="AM64" i="5"/>
  <c r="AK64" i="5"/>
  <c r="AJ64" i="5"/>
  <c r="AI64" i="5"/>
  <c r="AH64" i="5"/>
  <c r="AG64" i="5"/>
  <c r="AF64" i="5"/>
  <c r="AE64" i="5"/>
  <c r="AC64" i="5"/>
  <c r="AB64" i="5"/>
  <c r="AA64" i="5"/>
  <c r="Z64" i="5"/>
  <c r="Y64" i="5"/>
  <c r="X64" i="5"/>
  <c r="W64" i="5"/>
  <c r="U64" i="5"/>
  <c r="T64" i="5"/>
  <c r="S64" i="5"/>
  <c r="R64" i="5"/>
  <c r="Q64" i="5"/>
  <c r="P64" i="5"/>
  <c r="O64" i="5"/>
  <c r="M64" i="5"/>
  <c r="L64" i="5"/>
  <c r="K64" i="5"/>
  <c r="J64" i="5"/>
  <c r="I64" i="5"/>
  <c r="H64" i="5"/>
  <c r="F64" i="5"/>
  <c r="E64" i="5"/>
  <c r="D64" i="5"/>
  <c r="C64" i="5"/>
  <c r="B64" i="5"/>
  <c r="A64" i="5"/>
  <c r="DZ63" i="5"/>
  <c r="DY63" i="5"/>
  <c r="DX63" i="5"/>
  <c r="DW63" i="5"/>
  <c r="DV63" i="5"/>
  <c r="DU63" i="5"/>
  <c r="BA63" i="5" s="1"/>
  <c r="DS63" i="5"/>
  <c r="DR63" i="5"/>
  <c r="DQ63" i="5"/>
  <c r="DP63" i="5"/>
  <c r="DO63" i="5"/>
  <c r="DN63" i="5"/>
  <c r="DK63" i="5"/>
  <c r="DJ63" i="5"/>
  <c r="DI63" i="5"/>
  <c r="DH63" i="5"/>
  <c r="DG63" i="5"/>
  <c r="DF63" i="5"/>
  <c r="DD63" i="5"/>
  <c r="DC63" i="5"/>
  <c r="DB63" i="5"/>
  <c r="DA63" i="5"/>
  <c r="CZ63" i="5"/>
  <c r="CY63" i="5"/>
  <c r="CX63" i="5"/>
  <c r="CV63" i="5"/>
  <c r="CU63" i="5"/>
  <c r="CS63" i="5"/>
  <c r="CR63" i="5"/>
  <c r="CQ63" i="5"/>
  <c r="CN63" i="5"/>
  <c r="CL63" i="5"/>
  <c r="CK63" i="5"/>
  <c r="CJ63" i="5"/>
  <c r="CG63" i="5"/>
  <c r="CF63" i="5"/>
  <c r="CE63" i="5"/>
  <c r="CD63" i="5"/>
  <c r="CC63" i="5"/>
  <c r="CB63" i="5"/>
  <c r="CA63" i="5"/>
  <c r="BY63" i="5"/>
  <c r="BX63" i="5"/>
  <c r="BW63" i="5"/>
  <c r="BV63" i="5"/>
  <c r="BU63" i="5"/>
  <c r="BT63" i="5"/>
  <c r="BS63" i="5"/>
  <c r="BQ63" i="5"/>
  <c r="BP63" i="5"/>
  <c r="BO63" i="5"/>
  <c r="BN63" i="5"/>
  <c r="BM63" i="5"/>
  <c r="BL63" i="5"/>
  <c r="BK63" i="5"/>
  <c r="BI63" i="5"/>
  <c r="BH63" i="5"/>
  <c r="BG63" i="5"/>
  <c r="BF63" i="5"/>
  <c r="BE63" i="5"/>
  <c r="BD63" i="5"/>
  <c r="BC63" i="5"/>
  <c r="AZ63" i="5"/>
  <c r="AX63" i="5"/>
  <c r="AW63" i="5"/>
  <c r="AV63" i="5"/>
  <c r="AS63" i="5"/>
  <c r="AR63" i="5"/>
  <c r="AQ63" i="5"/>
  <c r="AP63" i="5"/>
  <c r="AO63" i="5"/>
  <c r="AN63" i="5"/>
  <c r="AM63" i="5"/>
  <c r="AK63" i="5"/>
  <c r="AJ63" i="5"/>
  <c r="AI63" i="5"/>
  <c r="AH63" i="5"/>
  <c r="AG63" i="5"/>
  <c r="AF63" i="5"/>
  <c r="AE63" i="5"/>
  <c r="AC63" i="5"/>
  <c r="AB63" i="5"/>
  <c r="AA63" i="5"/>
  <c r="Z63" i="5"/>
  <c r="Y63" i="5"/>
  <c r="X63" i="5"/>
  <c r="W63" i="5"/>
  <c r="U63" i="5"/>
  <c r="T63" i="5"/>
  <c r="S63" i="5"/>
  <c r="R63" i="5"/>
  <c r="Q63" i="5"/>
  <c r="P63" i="5"/>
  <c r="O63" i="5"/>
  <c r="M63" i="5"/>
  <c r="L63" i="5"/>
  <c r="K63" i="5"/>
  <c r="J63" i="5"/>
  <c r="I63" i="5"/>
  <c r="H63" i="5"/>
  <c r="F63" i="5"/>
  <c r="E63" i="5"/>
  <c r="D63" i="5"/>
  <c r="C63" i="5"/>
  <c r="B63" i="5"/>
  <c r="A63" i="5"/>
  <c r="DZ62" i="5"/>
  <c r="DY62" i="5"/>
  <c r="DX62" i="5"/>
  <c r="DW62" i="5"/>
  <c r="DV62" i="5"/>
  <c r="DU62" i="5"/>
  <c r="BA62" i="5" s="1"/>
  <c r="DS62" i="5"/>
  <c r="DR62" i="5"/>
  <c r="DQ62" i="5"/>
  <c r="DP62" i="5"/>
  <c r="DO62" i="5"/>
  <c r="DN62" i="5"/>
  <c r="DK62" i="5"/>
  <c r="DJ62" i="5"/>
  <c r="DI62" i="5"/>
  <c r="DH62" i="5"/>
  <c r="DG62" i="5"/>
  <c r="DF62" i="5"/>
  <c r="DD62" i="5"/>
  <c r="DC62" i="5"/>
  <c r="DB62" i="5"/>
  <c r="DA62" i="5"/>
  <c r="CZ62" i="5"/>
  <c r="CY62" i="5"/>
  <c r="CX62" i="5"/>
  <c r="CV62" i="5"/>
  <c r="CU62" i="5"/>
  <c r="CS62" i="5"/>
  <c r="CR62" i="5"/>
  <c r="CQ62" i="5"/>
  <c r="CN62" i="5"/>
  <c r="CL62" i="5"/>
  <c r="CK62" i="5"/>
  <c r="CJ62" i="5"/>
  <c r="CG62" i="5"/>
  <c r="CF62" i="5"/>
  <c r="CE62" i="5"/>
  <c r="CD62" i="5"/>
  <c r="CC62" i="5"/>
  <c r="CB62" i="5"/>
  <c r="CA62" i="5"/>
  <c r="BY62" i="5"/>
  <c r="BX62" i="5"/>
  <c r="BW62" i="5"/>
  <c r="BV62" i="5"/>
  <c r="BU62" i="5"/>
  <c r="BT62" i="5"/>
  <c r="BS62" i="5"/>
  <c r="BQ62" i="5"/>
  <c r="BP62" i="5"/>
  <c r="BO62" i="5"/>
  <c r="BN62" i="5"/>
  <c r="BM62" i="5"/>
  <c r="BL62" i="5"/>
  <c r="BK62" i="5"/>
  <c r="BI62" i="5"/>
  <c r="BH62" i="5"/>
  <c r="BG62" i="5"/>
  <c r="BF62" i="5"/>
  <c r="BE62" i="5"/>
  <c r="BD62" i="5"/>
  <c r="BC62" i="5"/>
  <c r="AZ62" i="5"/>
  <c r="AX62" i="5"/>
  <c r="AW62" i="5"/>
  <c r="AV62" i="5"/>
  <c r="AS62" i="5"/>
  <c r="AR62" i="5"/>
  <c r="AQ62" i="5"/>
  <c r="AP62" i="5"/>
  <c r="AO62" i="5"/>
  <c r="AN62" i="5"/>
  <c r="AM62" i="5"/>
  <c r="AK62" i="5"/>
  <c r="AJ62" i="5"/>
  <c r="AI62" i="5"/>
  <c r="AH62" i="5"/>
  <c r="AG62" i="5"/>
  <c r="AF62" i="5"/>
  <c r="AE62" i="5"/>
  <c r="AC62" i="5"/>
  <c r="AB62" i="5"/>
  <c r="AA62" i="5"/>
  <c r="Z62" i="5"/>
  <c r="Y62" i="5"/>
  <c r="X62" i="5"/>
  <c r="W62" i="5"/>
  <c r="U62" i="5"/>
  <c r="T62" i="5"/>
  <c r="S62" i="5"/>
  <c r="R62" i="5"/>
  <c r="Q62" i="5"/>
  <c r="P62" i="5"/>
  <c r="O62" i="5"/>
  <c r="M62" i="5"/>
  <c r="L62" i="5"/>
  <c r="K62" i="5"/>
  <c r="J62" i="5"/>
  <c r="I62" i="5"/>
  <c r="H62" i="5"/>
  <c r="F62" i="5"/>
  <c r="E62" i="5"/>
  <c r="D62" i="5"/>
  <c r="C62" i="5"/>
  <c r="B62" i="5"/>
  <c r="A62" i="5"/>
  <c r="DZ61" i="5"/>
  <c r="DY61" i="5"/>
  <c r="DX61" i="5"/>
  <c r="DW61" i="5"/>
  <c r="DV61" i="5"/>
  <c r="DU61" i="5"/>
  <c r="BA61" i="5" s="1"/>
  <c r="DS61" i="5"/>
  <c r="DR61" i="5"/>
  <c r="DQ61" i="5"/>
  <c r="DP61" i="5"/>
  <c r="DO61" i="5"/>
  <c r="DN61" i="5"/>
  <c r="DK61" i="5"/>
  <c r="DJ61" i="5"/>
  <c r="DI61" i="5"/>
  <c r="DH61" i="5"/>
  <c r="DG61" i="5"/>
  <c r="DF61" i="5"/>
  <c r="DD61" i="5"/>
  <c r="DC61" i="5"/>
  <c r="DB61" i="5"/>
  <c r="DA61" i="5"/>
  <c r="CZ61" i="5"/>
  <c r="CY61" i="5"/>
  <c r="CX61" i="5"/>
  <c r="CV61" i="5"/>
  <c r="CU61" i="5"/>
  <c r="CT61" i="5"/>
  <c r="CS61" i="5"/>
  <c r="CR61" i="5"/>
  <c r="CQ61" i="5"/>
  <c r="CP61" i="5"/>
  <c r="CN61" i="5"/>
  <c r="CM61" i="5"/>
  <c r="CL61" i="5"/>
  <c r="CK61" i="5"/>
  <c r="CJ61" i="5"/>
  <c r="CI61" i="5"/>
  <c r="CG61" i="5"/>
  <c r="CF61" i="5"/>
  <c r="CE61" i="5"/>
  <c r="CD61" i="5"/>
  <c r="CC61" i="5"/>
  <c r="CB61" i="5"/>
  <c r="CA61" i="5"/>
  <c r="BY61" i="5"/>
  <c r="BX61" i="5"/>
  <c r="BW61" i="5"/>
  <c r="BV61" i="5"/>
  <c r="BU61" i="5"/>
  <c r="BT61" i="5"/>
  <c r="BS61" i="5"/>
  <c r="BQ61" i="5"/>
  <c r="BP61" i="5"/>
  <c r="BO61" i="5"/>
  <c r="BN61" i="5"/>
  <c r="BM61" i="5"/>
  <c r="BL61" i="5"/>
  <c r="BK61" i="5"/>
  <c r="BI61" i="5"/>
  <c r="BH61" i="5"/>
  <c r="BG61" i="5"/>
  <c r="BF61" i="5"/>
  <c r="BE61" i="5"/>
  <c r="BD61" i="5"/>
  <c r="BC61" i="5"/>
  <c r="AZ61" i="5"/>
  <c r="AX61" i="5"/>
  <c r="AW61" i="5"/>
  <c r="AV61" i="5"/>
  <c r="AS61" i="5"/>
  <c r="AR61" i="5"/>
  <c r="AQ61" i="5"/>
  <c r="AP61" i="5"/>
  <c r="AO61" i="5"/>
  <c r="AN61" i="5"/>
  <c r="AM61" i="5"/>
  <c r="AK61" i="5"/>
  <c r="AJ61" i="5"/>
  <c r="AI61" i="5"/>
  <c r="AH61" i="5"/>
  <c r="AG61" i="5"/>
  <c r="AF61" i="5"/>
  <c r="AE61" i="5"/>
  <c r="AC61" i="5"/>
  <c r="AB61" i="5"/>
  <c r="AA61" i="5"/>
  <c r="Z61" i="5"/>
  <c r="Y61" i="5"/>
  <c r="X61" i="5"/>
  <c r="W61" i="5"/>
  <c r="U61" i="5"/>
  <c r="T61" i="5"/>
  <c r="S61" i="5"/>
  <c r="R61" i="5"/>
  <c r="Q61" i="5"/>
  <c r="P61" i="5"/>
  <c r="O61" i="5"/>
  <c r="M61" i="5"/>
  <c r="L61" i="5"/>
  <c r="K61" i="5"/>
  <c r="J61" i="5"/>
  <c r="I61" i="5"/>
  <c r="H61" i="5"/>
  <c r="F61" i="5"/>
  <c r="E61" i="5"/>
  <c r="D61" i="5"/>
  <c r="C61" i="5"/>
  <c r="B61" i="5"/>
  <c r="A61" i="5"/>
  <c r="DZ60" i="5"/>
  <c r="DY60" i="5"/>
  <c r="DX60" i="5"/>
  <c r="DW60" i="5"/>
  <c r="DV60" i="5"/>
  <c r="DU60" i="5"/>
  <c r="BA60" i="5" s="1"/>
  <c r="DS60" i="5"/>
  <c r="DR60" i="5"/>
  <c r="DQ60" i="5"/>
  <c r="DP60" i="5"/>
  <c r="DO60" i="5"/>
  <c r="DN60" i="5"/>
  <c r="DK60" i="5"/>
  <c r="DJ60" i="5"/>
  <c r="DI60" i="5"/>
  <c r="DH60" i="5"/>
  <c r="DG60" i="5"/>
  <c r="DF60" i="5"/>
  <c r="DD60" i="5"/>
  <c r="DC60" i="5"/>
  <c r="DB60" i="5"/>
  <c r="DA60" i="5"/>
  <c r="CZ60" i="5"/>
  <c r="CY60" i="5"/>
  <c r="CX60" i="5"/>
  <c r="CV60" i="5"/>
  <c r="CU60" i="5"/>
  <c r="CT60" i="5"/>
  <c r="CS60" i="5"/>
  <c r="CR60" i="5"/>
  <c r="CQ60" i="5"/>
  <c r="CP60" i="5"/>
  <c r="CN60" i="5"/>
  <c r="CM60" i="5"/>
  <c r="CL60" i="5"/>
  <c r="CK60" i="5"/>
  <c r="CJ60" i="5"/>
  <c r="CI60" i="5"/>
  <c r="CG60" i="5"/>
  <c r="CF60" i="5"/>
  <c r="CE60" i="5"/>
  <c r="CD60" i="5"/>
  <c r="CC60" i="5"/>
  <c r="CB60" i="5"/>
  <c r="CA60" i="5"/>
  <c r="BY60" i="5"/>
  <c r="BX60" i="5"/>
  <c r="BW60" i="5"/>
  <c r="BV60" i="5"/>
  <c r="BU60" i="5"/>
  <c r="BT60" i="5"/>
  <c r="BS60" i="5"/>
  <c r="BQ60" i="5"/>
  <c r="BP60" i="5"/>
  <c r="BO60" i="5"/>
  <c r="BN60" i="5"/>
  <c r="BM60" i="5"/>
  <c r="BL60" i="5"/>
  <c r="BK60" i="5"/>
  <c r="BI60" i="5"/>
  <c r="BH60" i="5"/>
  <c r="BG60" i="5"/>
  <c r="BF60" i="5"/>
  <c r="BE60" i="5"/>
  <c r="BD60" i="5"/>
  <c r="BC60" i="5"/>
  <c r="AZ60" i="5"/>
  <c r="AX60" i="5"/>
  <c r="AW60" i="5"/>
  <c r="AV60" i="5"/>
  <c r="AS60" i="5"/>
  <c r="AR60" i="5"/>
  <c r="AQ60" i="5"/>
  <c r="AP60" i="5"/>
  <c r="AO60" i="5"/>
  <c r="AN60" i="5"/>
  <c r="AM60" i="5"/>
  <c r="AK60" i="5"/>
  <c r="AJ60" i="5"/>
  <c r="AI60" i="5"/>
  <c r="AH60" i="5"/>
  <c r="AG60" i="5"/>
  <c r="AF60" i="5"/>
  <c r="AE60" i="5"/>
  <c r="AC60" i="5"/>
  <c r="AB60" i="5"/>
  <c r="AA60" i="5"/>
  <c r="Z60" i="5"/>
  <c r="Y60" i="5"/>
  <c r="X60" i="5"/>
  <c r="W60" i="5"/>
  <c r="U60" i="5"/>
  <c r="T60" i="5"/>
  <c r="S60" i="5"/>
  <c r="R60" i="5"/>
  <c r="Q60" i="5"/>
  <c r="P60" i="5"/>
  <c r="O60" i="5"/>
  <c r="M60" i="5"/>
  <c r="L60" i="5"/>
  <c r="K60" i="5"/>
  <c r="J60" i="5"/>
  <c r="I60" i="5"/>
  <c r="H60" i="5"/>
  <c r="F60" i="5"/>
  <c r="E60" i="5"/>
  <c r="D60" i="5"/>
  <c r="C60" i="5"/>
  <c r="B60" i="5"/>
  <c r="A60" i="5"/>
  <c r="DZ59" i="5"/>
  <c r="DY59" i="5"/>
  <c r="DX59" i="5"/>
  <c r="DW59" i="5"/>
  <c r="DV59" i="5"/>
  <c r="DU59" i="5"/>
  <c r="CV59" i="5" s="1"/>
  <c r="DS59" i="5"/>
  <c r="DR59" i="5"/>
  <c r="DQ59" i="5"/>
  <c r="DP59" i="5"/>
  <c r="DO59" i="5"/>
  <c r="DN59" i="5"/>
  <c r="DK59" i="5"/>
  <c r="DJ59" i="5"/>
  <c r="DI59" i="5"/>
  <c r="DH59" i="5"/>
  <c r="DG59" i="5"/>
  <c r="DF59" i="5"/>
  <c r="DD59" i="5"/>
  <c r="DC59" i="5"/>
  <c r="DB59" i="5"/>
  <c r="DA59" i="5"/>
  <c r="CZ59" i="5"/>
  <c r="CY59" i="5"/>
  <c r="CX59" i="5"/>
  <c r="CU59" i="5"/>
  <c r="CS59" i="5"/>
  <c r="CR59" i="5"/>
  <c r="CQ59" i="5"/>
  <c r="CN59" i="5"/>
  <c r="CM59" i="5"/>
  <c r="CL59" i="5"/>
  <c r="CK59" i="5"/>
  <c r="CJ59" i="5"/>
  <c r="CI59" i="5"/>
  <c r="CG59" i="5"/>
  <c r="CF59" i="5"/>
  <c r="CE59" i="5"/>
  <c r="CD59" i="5"/>
  <c r="CC59" i="5"/>
  <c r="CB59" i="5"/>
  <c r="CA59" i="5"/>
  <c r="BY59" i="5"/>
  <c r="BX59" i="5"/>
  <c r="BW59" i="5"/>
  <c r="BV59" i="5"/>
  <c r="BU59" i="5"/>
  <c r="BT59" i="5"/>
  <c r="BS59" i="5"/>
  <c r="BQ59" i="5"/>
  <c r="BP59" i="5"/>
  <c r="BO59" i="5"/>
  <c r="BN59" i="5"/>
  <c r="BM59" i="5"/>
  <c r="BL59" i="5"/>
  <c r="BK59" i="5"/>
  <c r="BI59" i="5"/>
  <c r="BH59" i="5"/>
  <c r="BG59" i="5"/>
  <c r="BF59" i="5"/>
  <c r="BE59" i="5"/>
  <c r="BD59" i="5"/>
  <c r="BC59" i="5"/>
  <c r="AZ59" i="5"/>
  <c r="AX59" i="5"/>
  <c r="AW59" i="5"/>
  <c r="AV59" i="5"/>
  <c r="AS59" i="5"/>
  <c r="AR59" i="5"/>
  <c r="AQ59" i="5"/>
  <c r="AP59" i="5"/>
  <c r="AO59" i="5"/>
  <c r="AN59" i="5"/>
  <c r="AM59" i="5"/>
  <c r="AK59" i="5"/>
  <c r="AJ59" i="5"/>
  <c r="AI59" i="5"/>
  <c r="AH59" i="5"/>
  <c r="AG59" i="5"/>
  <c r="AF59" i="5"/>
  <c r="AE59" i="5"/>
  <c r="AC59" i="5"/>
  <c r="AB59" i="5"/>
  <c r="AA59" i="5"/>
  <c r="Z59" i="5"/>
  <c r="Y59" i="5"/>
  <c r="X59" i="5"/>
  <c r="W59" i="5"/>
  <c r="T59" i="5"/>
  <c r="R59" i="5"/>
  <c r="Q59" i="5"/>
  <c r="P59" i="5"/>
  <c r="M59" i="5"/>
  <c r="L59" i="5"/>
  <c r="K59" i="5"/>
  <c r="J59" i="5"/>
  <c r="I59" i="5"/>
  <c r="H59" i="5"/>
  <c r="F59" i="5"/>
  <c r="E59" i="5"/>
  <c r="D59" i="5"/>
  <c r="C59" i="5"/>
  <c r="B59" i="5"/>
  <c r="A59" i="5"/>
  <c r="DZ58" i="5"/>
  <c r="DY58" i="5"/>
  <c r="DX58" i="5"/>
  <c r="DW58" i="5"/>
  <c r="DV58" i="5"/>
  <c r="DU58" i="5"/>
  <c r="BA58" i="5" s="1"/>
  <c r="DS58" i="5"/>
  <c r="DR58" i="5"/>
  <c r="DQ58" i="5"/>
  <c r="DP58" i="5"/>
  <c r="DO58" i="5"/>
  <c r="DN58" i="5"/>
  <c r="DK58" i="5"/>
  <c r="DJ58" i="5"/>
  <c r="DI58" i="5"/>
  <c r="DH58" i="5"/>
  <c r="DG58" i="5"/>
  <c r="DF58" i="5"/>
  <c r="DD58" i="5"/>
  <c r="DC58" i="5"/>
  <c r="DB58" i="5"/>
  <c r="DA58" i="5"/>
  <c r="CZ58" i="5"/>
  <c r="CY58" i="5"/>
  <c r="CX58" i="5"/>
  <c r="CV58" i="5"/>
  <c r="CU58" i="5"/>
  <c r="CT58" i="5"/>
  <c r="CS58" i="5"/>
  <c r="CR58" i="5"/>
  <c r="CQ58" i="5"/>
  <c r="CP58" i="5"/>
  <c r="CN58" i="5"/>
  <c r="CL58" i="5"/>
  <c r="CK58" i="5"/>
  <c r="CJ58" i="5"/>
  <c r="CG58" i="5"/>
  <c r="CF58" i="5"/>
  <c r="CE58" i="5"/>
  <c r="CD58" i="5"/>
  <c r="CC58" i="5"/>
  <c r="CB58" i="5"/>
  <c r="CA58" i="5"/>
  <c r="BY58" i="5"/>
  <c r="BX58" i="5"/>
  <c r="BW58" i="5"/>
  <c r="BV58" i="5"/>
  <c r="BU58" i="5"/>
  <c r="BT58" i="5"/>
  <c r="BS58" i="5"/>
  <c r="BQ58" i="5"/>
  <c r="BP58" i="5"/>
  <c r="BO58" i="5"/>
  <c r="BN58" i="5"/>
  <c r="BM58" i="5"/>
  <c r="BL58" i="5"/>
  <c r="BK58" i="5"/>
  <c r="BI58" i="5"/>
  <c r="BH58" i="5"/>
  <c r="BG58" i="5"/>
  <c r="BF58" i="5"/>
  <c r="BE58" i="5"/>
  <c r="BD58" i="5"/>
  <c r="BC58" i="5"/>
  <c r="AZ58" i="5"/>
  <c r="AX58" i="5"/>
  <c r="AW58" i="5"/>
  <c r="AV58" i="5"/>
  <c r="AS58" i="5"/>
  <c r="AR58" i="5"/>
  <c r="AQ58" i="5"/>
  <c r="AP58" i="5"/>
  <c r="AO58" i="5"/>
  <c r="AN58" i="5"/>
  <c r="AM58" i="5"/>
  <c r="AK58" i="5"/>
  <c r="AJ58" i="5"/>
  <c r="AI58" i="5"/>
  <c r="AH58" i="5"/>
  <c r="AG58" i="5"/>
  <c r="AF58" i="5"/>
  <c r="AE58" i="5"/>
  <c r="AC58" i="5"/>
  <c r="AB58" i="5"/>
  <c r="AA58" i="5"/>
  <c r="Z58" i="5"/>
  <c r="Y58" i="5"/>
  <c r="X58" i="5"/>
  <c r="W58" i="5"/>
  <c r="U58" i="5"/>
  <c r="T58" i="5"/>
  <c r="S58" i="5"/>
  <c r="R58" i="5"/>
  <c r="Q58" i="5"/>
  <c r="P58" i="5"/>
  <c r="O58" i="5"/>
  <c r="M58" i="5"/>
  <c r="L58" i="5"/>
  <c r="K58" i="5"/>
  <c r="J58" i="5"/>
  <c r="I58" i="5"/>
  <c r="H58" i="5"/>
  <c r="F58" i="5"/>
  <c r="E58" i="5"/>
  <c r="D58" i="5"/>
  <c r="C58" i="5"/>
  <c r="B58" i="5"/>
  <c r="A58" i="5"/>
  <c r="DZ57" i="5"/>
  <c r="DY57" i="5"/>
  <c r="DX57" i="5"/>
  <c r="DW57" i="5"/>
  <c r="DV57" i="5"/>
  <c r="DU57" i="5"/>
  <c r="AK57" i="5" s="1"/>
  <c r="DS57" i="5"/>
  <c r="DR57" i="5"/>
  <c r="DQ57" i="5"/>
  <c r="DP57" i="5"/>
  <c r="DO57" i="5"/>
  <c r="DN57" i="5"/>
  <c r="DK57" i="5"/>
  <c r="DI57" i="5"/>
  <c r="DH57" i="5"/>
  <c r="DG57" i="5"/>
  <c r="DD57" i="5"/>
  <c r="DC57" i="5"/>
  <c r="DB57" i="5"/>
  <c r="DA57" i="5"/>
  <c r="CZ57" i="5"/>
  <c r="CY57" i="5"/>
  <c r="CX57" i="5"/>
  <c r="CV57" i="5"/>
  <c r="CU57" i="5"/>
  <c r="CT57" i="5"/>
  <c r="CS57" i="5"/>
  <c r="CR57" i="5"/>
  <c r="CQ57" i="5"/>
  <c r="CP57" i="5"/>
  <c r="CN57" i="5"/>
  <c r="CM57" i="5"/>
  <c r="CL57" i="5"/>
  <c r="CK57" i="5"/>
  <c r="CJ57" i="5"/>
  <c r="CI57" i="5"/>
  <c r="CG57" i="5"/>
  <c r="CF57" i="5"/>
  <c r="CE57" i="5"/>
  <c r="CD57" i="5"/>
  <c r="CC57" i="5"/>
  <c r="CB57" i="5"/>
  <c r="CA57" i="5"/>
  <c r="BY57" i="5"/>
  <c r="BX57" i="5"/>
  <c r="BW57" i="5"/>
  <c r="BV57" i="5"/>
  <c r="BU57" i="5"/>
  <c r="BT57" i="5"/>
  <c r="BS57" i="5"/>
  <c r="BQ57" i="5"/>
  <c r="BP57" i="5"/>
  <c r="BO57" i="5"/>
  <c r="BN57" i="5"/>
  <c r="BM57" i="5"/>
  <c r="BL57" i="5"/>
  <c r="BK57" i="5"/>
  <c r="BI57" i="5"/>
  <c r="BH57" i="5"/>
  <c r="BG57" i="5"/>
  <c r="BF57" i="5"/>
  <c r="BE57" i="5"/>
  <c r="BD57" i="5"/>
  <c r="BC57" i="5"/>
  <c r="AZ57" i="5"/>
  <c r="AX57" i="5"/>
  <c r="AW57" i="5"/>
  <c r="AV57" i="5"/>
  <c r="AS57" i="5"/>
  <c r="AR57" i="5"/>
  <c r="AQ57" i="5"/>
  <c r="AP57" i="5"/>
  <c r="AO57" i="5"/>
  <c r="AN57" i="5"/>
  <c r="AM57" i="5"/>
  <c r="AJ57" i="5"/>
  <c r="AH57" i="5"/>
  <c r="AG57" i="5"/>
  <c r="AF57" i="5"/>
  <c r="AC57" i="5"/>
  <c r="AB57" i="5"/>
  <c r="AA57" i="5"/>
  <c r="Z57" i="5"/>
  <c r="Y57" i="5"/>
  <c r="X57" i="5"/>
  <c r="W57" i="5"/>
  <c r="U57" i="5"/>
  <c r="T57" i="5"/>
  <c r="S57" i="5"/>
  <c r="R57" i="5"/>
  <c r="Q57" i="5"/>
  <c r="P57" i="5"/>
  <c r="O57" i="5"/>
  <c r="M57" i="5"/>
  <c r="L57" i="5"/>
  <c r="K57" i="5"/>
  <c r="J57" i="5"/>
  <c r="I57" i="5"/>
  <c r="H57" i="5"/>
  <c r="F57" i="5"/>
  <c r="E57" i="5"/>
  <c r="D57" i="5"/>
  <c r="C57" i="5"/>
  <c r="B57" i="5"/>
  <c r="A57" i="5"/>
  <c r="DZ56" i="5"/>
  <c r="DY56" i="5"/>
  <c r="DX56" i="5"/>
  <c r="DW56" i="5"/>
  <c r="DV56" i="5"/>
  <c r="DU56" i="5"/>
  <c r="BA56" i="5" s="1"/>
  <c r="DS56" i="5"/>
  <c r="DR56" i="5"/>
  <c r="DQ56" i="5"/>
  <c r="DP56" i="5"/>
  <c r="EA56" i="5" s="1"/>
  <c r="DO56" i="5"/>
  <c r="DN56" i="5"/>
  <c r="DK56" i="5"/>
  <c r="DI56" i="5"/>
  <c r="DH56" i="5"/>
  <c r="DG56" i="5"/>
  <c r="DD56" i="5"/>
  <c r="DC56" i="5"/>
  <c r="DB56" i="5"/>
  <c r="DA56" i="5"/>
  <c r="CZ56" i="5"/>
  <c r="CY56" i="5"/>
  <c r="CX56" i="5"/>
  <c r="CV56" i="5"/>
  <c r="CU56" i="5"/>
  <c r="CT56" i="5"/>
  <c r="CS56" i="5"/>
  <c r="CR56" i="5"/>
  <c r="CQ56" i="5"/>
  <c r="CP56" i="5"/>
  <c r="CN56" i="5"/>
  <c r="CL56" i="5"/>
  <c r="CK56" i="5"/>
  <c r="CJ56" i="5"/>
  <c r="CG56" i="5"/>
  <c r="CF56" i="5"/>
  <c r="CE56" i="5"/>
  <c r="CD56" i="5"/>
  <c r="CC56" i="5"/>
  <c r="CB56" i="5"/>
  <c r="CA56" i="5"/>
  <c r="BY56" i="5"/>
  <c r="BX56" i="5"/>
  <c r="BW56" i="5"/>
  <c r="BV56" i="5"/>
  <c r="BU56" i="5"/>
  <c r="BT56" i="5"/>
  <c r="BS56" i="5"/>
  <c r="BQ56" i="5"/>
  <c r="BP56" i="5"/>
  <c r="BO56" i="5"/>
  <c r="BN56" i="5"/>
  <c r="BM56" i="5"/>
  <c r="BL56" i="5"/>
  <c r="BK56" i="5"/>
  <c r="BI56" i="5"/>
  <c r="BH56" i="5"/>
  <c r="BG56" i="5"/>
  <c r="BF56" i="5"/>
  <c r="BE56" i="5"/>
  <c r="BD56" i="5"/>
  <c r="BC56" i="5"/>
  <c r="AZ56" i="5"/>
  <c r="AY56" i="5"/>
  <c r="AX56" i="5"/>
  <c r="AW56" i="5"/>
  <c r="AV56" i="5"/>
  <c r="AS56" i="5"/>
  <c r="AR56" i="5"/>
  <c r="AQ56" i="5"/>
  <c r="AP56" i="5"/>
  <c r="AO56" i="5"/>
  <c r="AN56" i="5"/>
  <c r="AM56" i="5"/>
  <c r="AJ56" i="5"/>
  <c r="AH56" i="5"/>
  <c r="AG56" i="5"/>
  <c r="AF56" i="5"/>
  <c r="AC56" i="5"/>
  <c r="AB56" i="5"/>
  <c r="AA56" i="5"/>
  <c r="Z56" i="5"/>
  <c r="Y56" i="5"/>
  <c r="X56" i="5"/>
  <c r="W56" i="5"/>
  <c r="U56" i="5"/>
  <c r="T56" i="5"/>
  <c r="S56" i="5"/>
  <c r="R56" i="5"/>
  <c r="Q56" i="5"/>
  <c r="P56" i="5"/>
  <c r="O56" i="5"/>
  <c r="M56" i="5"/>
  <c r="L56" i="5"/>
  <c r="K56" i="5"/>
  <c r="J56" i="5"/>
  <c r="I56" i="5"/>
  <c r="H56" i="5"/>
  <c r="F56" i="5"/>
  <c r="E56" i="5"/>
  <c r="D56" i="5"/>
  <c r="C56" i="5"/>
  <c r="B56" i="5"/>
  <c r="A56" i="5"/>
  <c r="DZ55" i="5"/>
  <c r="DY55" i="5"/>
  <c r="DX55" i="5"/>
  <c r="DW55" i="5"/>
  <c r="DV55" i="5"/>
  <c r="DU55" i="5"/>
  <c r="BA55" i="5" s="1"/>
  <c r="DS55" i="5"/>
  <c r="DR55" i="5"/>
  <c r="DQ55" i="5"/>
  <c r="DP55" i="5"/>
  <c r="DO55" i="5"/>
  <c r="DN55" i="5"/>
  <c r="DK55" i="5"/>
  <c r="DJ55" i="5"/>
  <c r="DI55" i="5"/>
  <c r="DH55" i="5"/>
  <c r="DG55" i="5"/>
  <c r="DF55" i="5"/>
  <c r="DD55" i="5"/>
  <c r="DC55" i="5"/>
  <c r="DB55" i="5"/>
  <c r="DA55" i="5"/>
  <c r="CZ55" i="5"/>
  <c r="CY55" i="5"/>
  <c r="CX55" i="5"/>
  <c r="CV55" i="5"/>
  <c r="CU55" i="5"/>
  <c r="CT55" i="5"/>
  <c r="CS55" i="5"/>
  <c r="CR55" i="5"/>
  <c r="CQ55" i="5"/>
  <c r="CP55" i="5"/>
  <c r="CN55" i="5"/>
  <c r="CL55" i="5"/>
  <c r="CK55" i="5"/>
  <c r="CJ55" i="5"/>
  <c r="CG55" i="5"/>
  <c r="CF55" i="5"/>
  <c r="CE55" i="5"/>
  <c r="CD55" i="5"/>
  <c r="CC55" i="5"/>
  <c r="CB55" i="5"/>
  <c r="CA55" i="5"/>
  <c r="BY55" i="5"/>
  <c r="BX55" i="5"/>
  <c r="BW55" i="5"/>
  <c r="BV55" i="5"/>
  <c r="BU55" i="5"/>
  <c r="BT55" i="5"/>
  <c r="BS55" i="5"/>
  <c r="BQ55" i="5"/>
  <c r="BP55" i="5"/>
  <c r="BO55" i="5"/>
  <c r="BN55" i="5"/>
  <c r="BM55" i="5"/>
  <c r="BL55" i="5"/>
  <c r="BK55" i="5"/>
  <c r="BI55" i="5"/>
  <c r="BH55" i="5"/>
  <c r="BG55" i="5"/>
  <c r="BF55" i="5"/>
  <c r="BE55" i="5"/>
  <c r="BD55" i="5"/>
  <c r="BC55" i="5"/>
  <c r="AZ55" i="5"/>
  <c r="AX55" i="5"/>
  <c r="AW55" i="5"/>
  <c r="AV55" i="5"/>
  <c r="AS55" i="5"/>
  <c r="AR55" i="5"/>
  <c r="AQ55" i="5"/>
  <c r="AP55" i="5"/>
  <c r="AO55" i="5"/>
  <c r="AN55" i="5"/>
  <c r="AM55" i="5"/>
  <c r="AJ55" i="5"/>
  <c r="AH55" i="5"/>
  <c r="AG55" i="5"/>
  <c r="AF55" i="5"/>
  <c r="AC55" i="5"/>
  <c r="AB55" i="5"/>
  <c r="AA55" i="5"/>
  <c r="Z55" i="5"/>
  <c r="Y55" i="5"/>
  <c r="X55" i="5"/>
  <c r="W55" i="5"/>
  <c r="U55" i="5"/>
  <c r="T55" i="5"/>
  <c r="S55" i="5"/>
  <c r="R55" i="5"/>
  <c r="Q55" i="5"/>
  <c r="P55" i="5"/>
  <c r="O55" i="5"/>
  <c r="M55" i="5"/>
  <c r="L55" i="5"/>
  <c r="K55" i="5"/>
  <c r="J55" i="5"/>
  <c r="I55" i="5"/>
  <c r="H55" i="5"/>
  <c r="F55" i="5"/>
  <c r="E55" i="5"/>
  <c r="D55" i="5"/>
  <c r="C55" i="5"/>
  <c r="B55" i="5"/>
  <c r="A55" i="5"/>
  <c r="DZ54" i="5"/>
  <c r="DY54" i="5"/>
  <c r="DX54" i="5"/>
  <c r="DW54" i="5"/>
  <c r="DV54" i="5"/>
  <c r="DU54" i="5"/>
  <c r="BA54" i="5" s="1"/>
  <c r="DS54" i="5"/>
  <c r="DR54" i="5"/>
  <c r="DQ54" i="5"/>
  <c r="DP54" i="5"/>
  <c r="DO54" i="5"/>
  <c r="DN54" i="5"/>
  <c r="DK54" i="5"/>
  <c r="DJ54" i="5"/>
  <c r="DI54" i="5"/>
  <c r="DH54" i="5"/>
  <c r="DG54" i="5"/>
  <c r="DF54" i="5"/>
  <c r="DD54" i="5"/>
  <c r="DC54" i="5"/>
  <c r="DB54" i="5"/>
  <c r="DA54" i="5"/>
  <c r="CZ54" i="5"/>
  <c r="CY54" i="5"/>
  <c r="CX54" i="5"/>
  <c r="CV54" i="5"/>
  <c r="CU54" i="5"/>
  <c r="CT54" i="5"/>
  <c r="CS54" i="5"/>
  <c r="CR54" i="5"/>
  <c r="CQ54" i="5"/>
  <c r="CP54" i="5"/>
  <c r="CN54" i="5"/>
  <c r="CL54" i="5"/>
  <c r="CK54" i="5"/>
  <c r="CJ54" i="5"/>
  <c r="CG54" i="5"/>
  <c r="CF54" i="5"/>
  <c r="CE54" i="5"/>
  <c r="CD54" i="5"/>
  <c r="CC54" i="5"/>
  <c r="CB54" i="5"/>
  <c r="CA54" i="5"/>
  <c r="BY54" i="5"/>
  <c r="BX54" i="5"/>
  <c r="BW54" i="5"/>
  <c r="BV54" i="5"/>
  <c r="BU54" i="5"/>
  <c r="BT54" i="5"/>
  <c r="BS54" i="5"/>
  <c r="BQ54" i="5"/>
  <c r="BP54" i="5"/>
  <c r="BO54" i="5"/>
  <c r="BN54" i="5"/>
  <c r="BM54" i="5"/>
  <c r="BL54" i="5"/>
  <c r="BK54" i="5"/>
  <c r="BI54" i="5"/>
  <c r="BH54" i="5"/>
  <c r="BG54" i="5"/>
  <c r="BF54" i="5"/>
  <c r="BE54" i="5"/>
  <c r="BD54" i="5"/>
  <c r="BC54" i="5"/>
  <c r="AZ54" i="5"/>
  <c r="AY54" i="5"/>
  <c r="AX54" i="5"/>
  <c r="AW54" i="5"/>
  <c r="AV54" i="5"/>
  <c r="AS54" i="5"/>
  <c r="AR54" i="5"/>
  <c r="AQ54" i="5"/>
  <c r="AP54" i="5"/>
  <c r="AO54" i="5"/>
  <c r="AN54" i="5"/>
  <c r="AM54" i="5"/>
  <c r="AJ54" i="5"/>
  <c r="AH54" i="5"/>
  <c r="AG54" i="5"/>
  <c r="AF54" i="5"/>
  <c r="AC54" i="5"/>
  <c r="AB54" i="5"/>
  <c r="AA54" i="5"/>
  <c r="Z54" i="5"/>
  <c r="Y54" i="5"/>
  <c r="X54" i="5"/>
  <c r="W54" i="5"/>
  <c r="U54" i="5"/>
  <c r="T54" i="5"/>
  <c r="S54" i="5"/>
  <c r="R54" i="5"/>
  <c r="Q54" i="5"/>
  <c r="P54" i="5"/>
  <c r="O54" i="5"/>
  <c r="M54" i="5"/>
  <c r="L54" i="5"/>
  <c r="K54" i="5"/>
  <c r="J54" i="5"/>
  <c r="I54" i="5"/>
  <c r="H54" i="5"/>
  <c r="F54" i="5"/>
  <c r="E54" i="5"/>
  <c r="D54" i="5"/>
  <c r="C54" i="5"/>
  <c r="B54" i="5"/>
  <c r="A54" i="5"/>
  <c r="DZ53" i="5"/>
  <c r="DY53" i="5"/>
  <c r="DX53" i="5"/>
  <c r="DW53" i="5"/>
  <c r="DV53" i="5"/>
  <c r="DU53" i="5"/>
  <c r="U53" i="5" s="1"/>
  <c r="DS53" i="5"/>
  <c r="DR53" i="5"/>
  <c r="DQ53" i="5"/>
  <c r="DP53" i="5"/>
  <c r="DO53" i="5"/>
  <c r="DN53" i="5"/>
  <c r="DK53" i="5"/>
  <c r="DJ53" i="5"/>
  <c r="DI53" i="5"/>
  <c r="DH53" i="5"/>
  <c r="DG53" i="5"/>
  <c r="DF53" i="5"/>
  <c r="DD53" i="5"/>
  <c r="DC53" i="5"/>
  <c r="DB53" i="5"/>
  <c r="DA53" i="5"/>
  <c r="CZ53" i="5"/>
  <c r="CY53" i="5"/>
  <c r="CX53" i="5"/>
  <c r="CV53" i="5"/>
  <c r="CU53" i="5"/>
  <c r="CT53" i="5"/>
  <c r="CS53" i="5"/>
  <c r="CR53" i="5"/>
  <c r="CQ53" i="5"/>
  <c r="CP53" i="5"/>
  <c r="CN53" i="5"/>
  <c r="CL53" i="5"/>
  <c r="CK53" i="5"/>
  <c r="CJ53" i="5"/>
  <c r="CG53" i="5"/>
  <c r="CF53" i="5"/>
  <c r="CE53" i="5"/>
  <c r="CD53" i="5"/>
  <c r="CC53" i="5"/>
  <c r="CB53" i="5"/>
  <c r="CA53" i="5"/>
  <c r="BY53" i="5"/>
  <c r="BX53" i="5"/>
  <c r="BW53" i="5"/>
  <c r="BV53" i="5"/>
  <c r="BU53" i="5"/>
  <c r="BT53" i="5"/>
  <c r="BS53" i="5"/>
  <c r="BQ53" i="5"/>
  <c r="BP53" i="5"/>
  <c r="BO53" i="5"/>
  <c r="BN53" i="5"/>
  <c r="BM53" i="5"/>
  <c r="BL53" i="5"/>
  <c r="BK53" i="5"/>
  <c r="BI53" i="5"/>
  <c r="BH53" i="5"/>
  <c r="BG53" i="5"/>
  <c r="BF53" i="5"/>
  <c r="BE53" i="5"/>
  <c r="BD53" i="5"/>
  <c r="BC53" i="5"/>
  <c r="BA53" i="5"/>
  <c r="AZ53" i="5"/>
  <c r="AX53" i="5"/>
  <c r="AW53" i="5"/>
  <c r="AY53" i="5" s="1"/>
  <c r="AV53" i="5"/>
  <c r="AS53" i="5"/>
  <c r="AR53" i="5"/>
  <c r="AQ53" i="5"/>
  <c r="AP53" i="5"/>
  <c r="AO53" i="5"/>
  <c r="AN53" i="5"/>
  <c r="AM53" i="5"/>
  <c r="AJ53" i="5"/>
  <c r="AH53" i="5"/>
  <c r="AG53" i="5"/>
  <c r="AF53" i="5"/>
  <c r="AC53" i="5"/>
  <c r="AB53" i="5"/>
  <c r="AA53" i="5"/>
  <c r="Z53" i="5"/>
  <c r="Y53" i="5"/>
  <c r="X53" i="5"/>
  <c r="W53" i="5"/>
  <c r="T53" i="5"/>
  <c r="R53" i="5"/>
  <c r="Q53" i="5"/>
  <c r="P53" i="5"/>
  <c r="M53" i="5"/>
  <c r="L53" i="5"/>
  <c r="K53" i="5"/>
  <c r="J53" i="5"/>
  <c r="I53" i="5"/>
  <c r="H53" i="5"/>
  <c r="F53" i="5"/>
  <c r="E53" i="5"/>
  <c r="D53" i="5"/>
  <c r="C53" i="5"/>
  <c r="B53" i="5"/>
  <c r="A53" i="5"/>
  <c r="DZ52" i="5"/>
  <c r="DY52" i="5"/>
  <c r="DX52" i="5"/>
  <c r="DW52" i="5"/>
  <c r="DV52" i="5"/>
  <c r="DU52" i="5"/>
  <c r="BA52" i="5" s="1"/>
  <c r="DS52" i="5"/>
  <c r="DR52" i="5"/>
  <c r="DQ52" i="5"/>
  <c r="DP52" i="5"/>
  <c r="EA52" i="5" s="1"/>
  <c r="DO52" i="5"/>
  <c r="DN52" i="5"/>
  <c r="DK52" i="5"/>
  <c r="DJ52" i="5"/>
  <c r="DI52" i="5"/>
  <c r="DH52" i="5"/>
  <c r="DG52" i="5"/>
  <c r="DF52" i="5"/>
  <c r="DD52" i="5"/>
  <c r="DC52" i="5"/>
  <c r="DB52" i="5"/>
  <c r="DA52" i="5"/>
  <c r="CZ52" i="5"/>
  <c r="CY52" i="5"/>
  <c r="CX52" i="5"/>
  <c r="CV52" i="5"/>
  <c r="CU52" i="5"/>
  <c r="CT52" i="5"/>
  <c r="CS52" i="5"/>
  <c r="CR52" i="5"/>
  <c r="CQ52" i="5"/>
  <c r="CP52" i="5"/>
  <c r="CN52" i="5"/>
  <c r="CL52" i="5"/>
  <c r="CK52" i="5"/>
  <c r="CJ52" i="5"/>
  <c r="CG52" i="5"/>
  <c r="CF52" i="5"/>
  <c r="CE52" i="5"/>
  <c r="CD52" i="5"/>
  <c r="CC52" i="5"/>
  <c r="CB52" i="5"/>
  <c r="CA52" i="5"/>
  <c r="BY52" i="5"/>
  <c r="BX52" i="5"/>
  <c r="BW52" i="5"/>
  <c r="BV52" i="5"/>
  <c r="BU52" i="5"/>
  <c r="BT52" i="5"/>
  <c r="BS52" i="5"/>
  <c r="BQ52" i="5"/>
  <c r="BP52" i="5"/>
  <c r="BO52" i="5"/>
  <c r="BN52" i="5"/>
  <c r="BM52" i="5"/>
  <c r="BL52" i="5"/>
  <c r="BK52" i="5"/>
  <c r="BI52" i="5"/>
  <c r="BH52" i="5"/>
  <c r="BG52" i="5"/>
  <c r="BF52" i="5"/>
  <c r="BE52" i="5"/>
  <c r="BD52" i="5"/>
  <c r="BC52" i="5"/>
  <c r="AZ52" i="5"/>
  <c r="AY52" i="5"/>
  <c r="AX52" i="5"/>
  <c r="AW52" i="5"/>
  <c r="AV52" i="5"/>
  <c r="AU52" i="5"/>
  <c r="AS52" i="5"/>
  <c r="AR52" i="5"/>
  <c r="AQ52" i="5"/>
  <c r="AP52" i="5"/>
  <c r="AO52" i="5"/>
  <c r="AN52" i="5"/>
  <c r="AM52" i="5"/>
  <c r="AK52" i="5"/>
  <c r="AJ52" i="5"/>
  <c r="AH52" i="5"/>
  <c r="AG52" i="5"/>
  <c r="AF52" i="5"/>
  <c r="AC52" i="5"/>
  <c r="AB52" i="5"/>
  <c r="AA52" i="5"/>
  <c r="Z52" i="5"/>
  <c r="Y52" i="5"/>
  <c r="X52" i="5"/>
  <c r="W52" i="5"/>
  <c r="T52" i="5"/>
  <c r="R52" i="5"/>
  <c r="Q52" i="5"/>
  <c r="P52" i="5"/>
  <c r="M52" i="5"/>
  <c r="L52" i="5"/>
  <c r="K52" i="5"/>
  <c r="J52" i="5"/>
  <c r="I52" i="5"/>
  <c r="H52" i="5"/>
  <c r="F52" i="5"/>
  <c r="E52" i="5"/>
  <c r="D52" i="5"/>
  <c r="C52" i="5"/>
  <c r="B52" i="5"/>
  <c r="A52" i="5"/>
  <c r="DZ51" i="5"/>
  <c r="DY51" i="5"/>
  <c r="DX51" i="5"/>
  <c r="DW51" i="5"/>
  <c r="DV51" i="5"/>
  <c r="DU51" i="5"/>
  <c r="U51" i="5" s="1"/>
  <c r="DS51" i="5"/>
  <c r="DR51" i="5"/>
  <c r="DQ51" i="5"/>
  <c r="DP51" i="5"/>
  <c r="EA51" i="5" s="1"/>
  <c r="DO51" i="5"/>
  <c r="DN51" i="5"/>
  <c r="DK51" i="5"/>
  <c r="DJ51" i="5"/>
  <c r="DI51" i="5"/>
  <c r="DH51" i="5"/>
  <c r="DG51" i="5"/>
  <c r="DF51" i="5"/>
  <c r="DD51" i="5"/>
  <c r="DC51" i="5"/>
  <c r="DB51" i="5"/>
  <c r="DA51" i="5"/>
  <c r="CZ51" i="5"/>
  <c r="CY51" i="5"/>
  <c r="CX51" i="5"/>
  <c r="CV51" i="5"/>
  <c r="CU51" i="5"/>
  <c r="CT51" i="5"/>
  <c r="CS51" i="5"/>
  <c r="CR51" i="5"/>
  <c r="CQ51" i="5"/>
  <c r="CP51" i="5"/>
  <c r="CN51" i="5"/>
  <c r="CL51" i="5"/>
  <c r="CK51" i="5"/>
  <c r="CJ51" i="5"/>
  <c r="CG51" i="5"/>
  <c r="CF51" i="5"/>
  <c r="CE51" i="5"/>
  <c r="CD51" i="5"/>
  <c r="CC51" i="5"/>
  <c r="CB51" i="5"/>
  <c r="CA51" i="5"/>
  <c r="BY51" i="5"/>
  <c r="BX51" i="5"/>
  <c r="BW51" i="5"/>
  <c r="BV51" i="5"/>
  <c r="BU51" i="5"/>
  <c r="BT51" i="5"/>
  <c r="BS51" i="5"/>
  <c r="BQ51" i="5"/>
  <c r="BP51" i="5"/>
  <c r="BO51" i="5"/>
  <c r="BN51" i="5"/>
  <c r="BM51" i="5"/>
  <c r="BL51" i="5"/>
  <c r="BK51" i="5"/>
  <c r="BI51" i="5"/>
  <c r="BH51" i="5"/>
  <c r="BG51" i="5"/>
  <c r="BF51" i="5"/>
  <c r="BE51" i="5"/>
  <c r="BD51" i="5"/>
  <c r="BC51" i="5"/>
  <c r="BA51" i="5"/>
  <c r="AZ51" i="5"/>
  <c r="AX51" i="5"/>
  <c r="AW51" i="5"/>
  <c r="AY51" i="5" s="1"/>
  <c r="AV51" i="5"/>
  <c r="AU51" i="5"/>
  <c r="AS51" i="5"/>
  <c r="AR51" i="5"/>
  <c r="AQ51" i="5"/>
  <c r="AP51" i="5"/>
  <c r="AO51" i="5"/>
  <c r="AN51" i="5"/>
  <c r="AM51" i="5"/>
  <c r="AK51" i="5"/>
  <c r="AJ51" i="5"/>
  <c r="AH51" i="5"/>
  <c r="AG51" i="5"/>
  <c r="AF51" i="5"/>
  <c r="AC51" i="5"/>
  <c r="AB51" i="5"/>
  <c r="AA51" i="5"/>
  <c r="Z51" i="5"/>
  <c r="Y51" i="5"/>
  <c r="X51" i="5"/>
  <c r="W51" i="5"/>
  <c r="T51" i="5"/>
  <c r="R51" i="5"/>
  <c r="Q51" i="5"/>
  <c r="P51" i="5"/>
  <c r="M51" i="5"/>
  <c r="L51" i="5"/>
  <c r="K51" i="5"/>
  <c r="J51" i="5"/>
  <c r="I51" i="5"/>
  <c r="H51" i="5"/>
  <c r="F51" i="5"/>
  <c r="E51" i="5"/>
  <c r="D51" i="5"/>
  <c r="C51" i="5"/>
  <c r="B51" i="5"/>
  <c r="A51" i="5"/>
  <c r="DZ50" i="5"/>
  <c r="DY50" i="5"/>
  <c r="DX50" i="5"/>
  <c r="DW50" i="5"/>
  <c r="DV50" i="5"/>
  <c r="DU50" i="5"/>
  <c r="BA50" i="5" s="1"/>
  <c r="DS50" i="5"/>
  <c r="DR50" i="5"/>
  <c r="DQ50" i="5"/>
  <c r="DP50" i="5"/>
  <c r="EA50" i="5" s="1"/>
  <c r="DO50" i="5"/>
  <c r="DN50" i="5"/>
  <c r="DK50" i="5"/>
  <c r="DJ50" i="5"/>
  <c r="DI50" i="5"/>
  <c r="DH50" i="5"/>
  <c r="DG50" i="5"/>
  <c r="DD50" i="5"/>
  <c r="DC50" i="5"/>
  <c r="DB50" i="5"/>
  <c r="DA50" i="5"/>
  <c r="CZ50" i="5"/>
  <c r="CY50" i="5"/>
  <c r="CX50" i="5"/>
  <c r="CV50" i="5"/>
  <c r="CU50" i="5"/>
  <c r="CT50" i="5"/>
  <c r="CS50" i="5"/>
  <c r="CR50" i="5"/>
  <c r="CQ50" i="5"/>
  <c r="CP50" i="5"/>
  <c r="CN50" i="5"/>
  <c r="CM50" i="5"/>
  <c r="CL50" i="5"/>
  <c r="CK50" i="5"/>
  <c r="CJ50" i="5"/>
  <c r="CI50" i="5"/>
  <c r="CG50" i="5"/>
  <c r="CF50" i="5"/>
  <c r="CE50" i="5"/>
  <c r="CD50" i="5"/>
  <c r="CC50" i="5"/>
  <c r="CB50" i="5"/>
  <c r="CA50" i="5"/>
  <c r="BY50" i="5"/>
  <c r="BX50" i="5"/>
  <c r="BW50" i="5"/>
  <c r="BV50" i="5"/>
  <c r="BU50" i="5"/>
  <c r="BT50" i="5"/>
  <c r="BS50" i="5"/>
  <c r="BQ50" i="5"/>
  <c r="BP50" i="5"/>
  <c r="BO50" i="5"/>
  <c r="BN50" i="5"/>
  <c r="BM50" i="5"/>
  <c r="BL50" i="5"/>
  <c r="BK50" i="5"/>
  <c r="BI50" i="5"/>
  <c r="BH50" i="5"/>
  <c r="BG50" i="5"/>
  <c r="BF50" i="5"/>
  <c r="BE50" i="5"/>
  <c r="BD50" i="5"/>
  <c r="BC50" i="5"/>
  <c r="AZ50" i="5"/>
  <c r="AX50" i="5"/>
  <c r="AW50" i="5"/>
  <c r="AV50" i="5"/>
  <c r="AS50" i="5"/>
  <c r="AR50" i="5"/>
  <c r="AQ50" i="5"/>
  <c r="AP50" i="5"/>
  <c r="AO50" i="5"/>
  <c r="AN50" i="5"/>
  <c r="AM50" i="5"/>
  <c r="AJ50" i="5"/>
  <c r="AH50" i="5"/>
  <c r="AG50" i="5"/>
  <c r="AF50" i="5"/>
  <c r="AC50" i="5"/>
  <c r="AB50" i="5"/>
  <c r="AA50" i="5"/>
  <c r="Z50" i="5"/>
  <c r="Y50" i="5"/>
  <c r="X50" i="5"/>
  <c r="W50" i="5"/>
  <c r="U50" i="5"/>
  <c r="T50" i="5"/>
  <c r="S50" i="5"/>
  <c r="R50" i="5"/>
  <c r="Q50" i="5"/>
  <c r="P50" i="5"/>
  <c r="O50" i="5"/>
  <c r="M50" i="5"/>
  <c r="L50" i="5"/>
  <c r="K50" i="5"/>
  <c r="J50" i="5"/>
  <c r="I50" i="5"/>
  <c r="H50" i="5"/>
  <c r="F50" i="5"/>
  <c r="E50" i="5"/>
  <c r="D50" i="5"/>
  <c r="C50" i="5"/>
  <c r="B50" i="5"/>
  <c r="A50" i="5"/>
  <c r="DZ49" i="5"/>
  <c r="DY49" i="5"/>
  <c r="DX49" i="5"/>
  <c r="DW49" i="5"/>
  <c r="DV49" i="5"/>
  <c r="DU49" i="5"/>
  <c r="U49" i="5" s="1"/>
  <c r="DS49" i="5"/>
  <c r="EB49" i="5" s="1"/>
  <c r="DR49" i="5"/>
  <c r="DQ49" i="5"/>
  <c r="DP49" i="5"/>
  <c r="DO49" i="5"/>
  <c r="DN49" i="5"/>
  <c r="DK49" i="5"/>
  <c r="DJ49" i="5"/>
  <c r="DI49" i="5"/>
  <c r="DH49" i="5"/>
  <c r="DG49" i="5"/>
  <c r="DF49" i="5"/>
  <c r="DD49" i="5"/>
  <c r="DC49" i="5"/>
  <c r="DB49" i="5"/>
  <c r="DA49" i="5"/>
  <c r="CZ49" i="5"/>
  <c r="CY49" i="5"/>
  <c r="CX49" i="5"/>
  <c r="CV49" i="5"/>
  <c r="CU49" i="5"/>
  <c r="CS49" i="5"/>
  <c r="CT49" i="5" s="1"/>
  <c r="CR49" i="5"/>
  <c r="CQ49" i="5"/>
  <c r="CN49" i="5"/>
  <c r="CM49" i="5"/>
  <c r="CL49" i="5"/>
  <c r="CK49" i="5"/>
  <c r="CJ49" i="5"/>
  <c r="CI49" i="5"/>
  <c r="CG49" i="5"/>
  <c r="CF49" i="5"/>
  <c r="CE49" i="5"/>
  <c r="CD49" i="5"/>
  <c r="CC49" i="5"/>
  <c r="CB49" i="5"/>
  <c r="CA49" i="5"/>
  <c r="BY49" i="5"/>
  <c r="BX49" i="5"/>
  <c r="BW49" i="5"/>
  <c r="BV49" i="5"/>
  <c r="BU49" i="5"/>
  <c r="BT49" i="5"/>
  <c r="BS49" i="5"/>
  <c r="BQ49" i="5"/>
  <c r="BP49" i="5"/>
  <c r="BO49" i="5"/>
  <c r="BN49" i="5"/>
  <c r="BM49" i="5"/>
  <c r="BL49" i="5"/>
  <c r="BK49" i="5"/>
  <c r="BI49" i="5"/>
  <c r="BH49" i="5"/>
  <c r="BG49" i="5"/>
  <c r="BF49" i="5"/>
  <c r="BE49" i="5"/>
  <c r="BD49" i="5"/>
  <c r="BC49" i="5"/>
  <c r="AZ49" i="5"/>
  <c r="AX49" i="5"/>
  <c r="AW49" i="5"/>
  <c r="AV49" i="5"/>
  <c r="AS49" i="5"/>
  <c r="AR49" i="5"/>
  <c r="AQ49" i="5"/>
  <c r="AP49" i="5"/>
  <c r="AO49" i="5"/>
  <c r="AN49" i="5"/>
  <c r="AM49" i="5"/>
  <c r="AJ49" i="5"/>
  <c r="AH49" i="5"/>
  <c r="AG49" i="5"/>
  <c r="AF49" i="5"/>
  <c r="AC49" i="5"/>
  <c r="AB49" i="5"/>
  <c r="AA49" i="5"/>
  <c r="Z49" i="5"/>
  <c r="Y49" i="5"/>
  <c r="X49" i="5"/>
  <c r="W49" i="5"/>
  <c r="T49" i="5"/>
  <c r="R49" i="5"/>
  <c r="Q49" i="5"/>
  <c r="P49" i="5"/>
  <c r="M49" i="5"/>
  <c r="L49" i="5"/>
  <c r="K49" i="5"/>
  <c r="J49" i="5"/>
  <c r="I49" i="5"/>
  <c r="H49" i="5"/>
  <c r="F49" i="5"/>
  <c r="E49" i="5"/>
  <c r="D49" i="5"/>
  <c r="C49" i="5"/>
  <c r="B49" i="5"/>
  <c r="A49" i="5"/>
  <c r="DZ48" i="5"/>
  <c r="DY48" i="5"/>
  <c r="DX48" i="5"/>
  <c r="DW48" i="5"/>
  <c r="DV48" i="5"/>
  <c r="DU48" i="5"/>
  <c r="AK48" i="5" s="1"/>
  <c r="DS48" i="5"/>
  <c r="DR48" i="5"/>
  <c r="DQ48" i="5"/>
  <c r="DP48" i="5"/>
  <c r="DO48" i="5"/>
  <c r="DN48" i="5"/>
  <c r="DK48" i="5"/>
  <c r="DI48" i="5"/>
  <c r="DH48" i="5"/>
  <c r="DG48" i="5"/>
  <c r="DD48" i="5"/>
  <c r="DC48" i="5"/>
  <c r="DB48" i="5"/>
  <c r="DA48" i="5"/>
  <c r="CZ48" i="5"/>
  <c r="CY48" i="5"/>
  <c r="CX48" i="5"/>
  <c r="CV48" i="5"/>
  <c r="CU48" i="5"/>
  <c r="CT48" i="5"/>
  <c r="CS48" i="5"/>
  <c r="CR48" i="5"/>
  <c r="CQ48" i="5"/>
  <c r="CP48" i="5"/>
  <c r="CN48" i="5"/>
  <c r="CL48" i="5"/>
  <c r="CK48" i="5"/>
  <c r="CJ48" i="5"/>
  <c r="CG48" i="5"/>
  <c r="CF48" i="5"/>
  <c r="CE48" i="5"/>
  <c r="CD48" i="5"/>
  <c r="CC48" i="5"/>
  <c r="CB48" i="5"/>
  <c r="CA48" i="5"/>
  <c r="BY48" i="5"/>
  <c r="BX48" i="5"/>
  <c r="BW48" i="5"/>
  <c r="BV48" i="5"/>
  <c r="BU48" i="5"/>
  <c r="BT48" i="5"/>
  <c r="BS48" i="5"/>
  <c r="BQ48" i="5"/>
  <c r="BP48" i="5"/>
  <c r="BO48" i="5"/>
  <c r="BN48" i="5"/>
  <c r="BM48" i="5"/>
  <c r="BL48" i="5"/>
  <c r="BK48" i="5"/>
  <c r="BI48" i="5"/>
  <c r="BH48" i="5"/>
  <c r="BG48" i="5"/>
  <c r="BF48" i="5"/>
  <c r="BE48" i="5"/>
  <c r="BD48" i="5"/>
  <c r="BC48" i="5"/>
  <c r="BA48" i="5"/>
  <c r="AZ48" i="5"/>
  <c r="AX48" i="5"/>
  <c r="AW48" i="5"/>
  <c r="AV48" i="5"/>
  <c r="AS48" i="5"/>
  <c r="AR48" i="5"/>
  <c r="AQ48" i="5"/>
  <c r="AP48" i="5"/>
  <c r="AO48" i="5"/>
  <c r="AN48" i="5"/>
  <c r="AM48" i="5"/>
  <c r="AJ48" i="5"/>
  <c r="AH48" i="5"/>
  <c r="AG48" i="5"/>
  <c r="AF48" i="5"/>
  <c r="AC48" i="5"/>
  <c r="AB48" i="5"/>
  <c r="AA48" i="5"/>
  <c r="Z48" i="5"/>
  <c r="Y48" i="5"/>
  <c r="X48" i="5"/>
  <c r="W48" i="5"/>
  <c r="U48" i="5"/>
  <c r="T48" i="5"/>
  <c r="S48" i="5"/>
  <c r="R48" i="5"/>
  <c r="Q48" i="5"/>
  <c r="P48" i="5"/>
  <c r="O48" i="5"/>
  <c r="M48" i="5"/>
  <c r="L48" i="5"/>
  <c r="K48" i="5"/>
  <c r="J48" i="5"/>
  <c r="I48" i="5"/>
  <c r="H48" i="5"/>
  <c r="F48" i="5"/>
  <c r="E48" i="5"/>
  <c r="D48" i="5"/>
  <c r="C48" i="5"/>
  <c r="B48" i="5"/>
  <c r="A48" i="5"/>
  <c r="DZ47" i="5"/>
  <c r="DY47" i="5"/>
  <c r="DX47" i="5"/>
  <c r="DW47" i="5"/>
  <c r="DV47" i="5"/>
  <c r="DU47" i="5"/>
  <c r="CV47" i="5" s="1"/>
  <c r="DS47" i="5"/>
  <c r="EB47" i="5" s="1"/>
  <c r="DR47" i="5"/>
  <c r="DQ47" i="5"/>
  <c r="DP47" i="5"/>
  <c r="DO47" i="5"/>
  <c r="DN47" i="5"/>
  <c r="DM47" i="5"/>
  <c r="DK47" i="5"/>
  <c r="DJ47" i="5"/>
  <c r="DI47" i="5"/>
  <c r="DH47" i="5"/>
  <c r="DG47" i="5"/>
  <c r="DF47" i="5"/>
  <c r="DD47" i="5"/>
  <c r="DC47" i="5"/>
  <c r="DB47" i="5"/>
  <c r="DA47" i="5"/>
  <c r="CZ47" i="5"/>
  <c r="CY47" i="5"/>
  <c r="CX47" i="5"/>
  <c r="CU47" i="5"/>
  <c r="CS47" i="5"/>
  <c r="CR47" i="5"/>
  <c r="CQ47" i="5"/>
  <c r="CN47" i="5"/>
  <c r="CL47" i="5"/>
  <c r="CK47" i="5"/>
  <c r="CJ47" i="5"/>
  <c r="CG47" i="5"/>
  <c r="CF47" i="5"/>
  <c r="CE47" i="5"/>
  <c r="CD47" i="5"/>
  <c r="CC47" i="5"/>
  <c r="CB47" i="5"/>
  <c r="CA47" i="5"/>
  <c r="BY47" i="5"/>
  <c r="BX47" i="5"/>
  <c r="BW47" i="5"/>
  <c r="BV47" i="5"/>
  <c r="BU47" i="5"/>
  <c r="BT47" i="5"/>
  <c r="BS47" i="5"/>
  <c r="BQ47" i="5"/>
  <c r="BP47" i="5"/>
  <c r="BO47" i="5"/>
  <c r="BN47" i="5"/>
  <c r="BM47" i="5"/>
  <c r="BL47" i="5"/>
  <c r="BK47" i="5"/>
  <c r="BI47" i="5"/>
  <c r="BH47" i="5"/>
  <c r="BG47" i="5"/>
  <c r="BF47" i="5"/>
  <c r="BE47" i="5"/>
  <c r="BD47" i="5"/>
  <c r="BC47" i="5"/>
  <c r="BA47" i="5"/>
  <c r="AZ47" i="5"/>
  <c r="AX47" i="5"/>
  <c r="AY47" i="5" s="1"/>
  <c r="AW47" i="5"/>
  <c r="AV47" i="5"/>
  <c r="AU47" i="5"/>
  <c r="AS47" i="5"/>
  <c r="AR47" i="5"/>
  <c r="AQ47" i="5"/>
  <c r="AP47" i="5"/>
  <c r="AO47" i="5"/>
  <c r="AN47" i="5"/>
  <c r="AM47" i="5"/>
  <c r="AJ47" i="5"/>
  <c r="AH47" i="5"/>
  <c r="AG47" i="5"/>
  <c r="AF47" i="5"/>
  <c r="AC47" i="5"/>
  <c r="AB47" i="5"/>
  <c r="AA47" i="5"/>
  <c r="Z47" i="5"/>
  <c r="Y47" i="5"/>
  <c r="X47" i="5"/>
  <c r="W47" i="5"/>
  <c r="U47" i="5"/>
  <c r="T47" i="5"/>
  <c r="S47" i="5"/>
  <c r="R47" i="5"/>
  <c r="Q47" i="5"/>
  <c r="P47" i="5"/>
  <c r="O47" i="5"/>
  <c r="M47" i="5"/>
  <c r="L47" i="5"/>
  <c r="K47" i="5"/>
  <c r="J47" i="5"/>
  <c r="I47" i="5"/>
  <c r="H47" i="5"/>
  <c r="F47" i="5"/>
  <c r="E47" i="5"/>
  <c r="D47" i="5"/>
  <c r="C47" i="5"/>
  <c r="B47" i="5"/>
  <c r="A47" i="5"/>
  <c r="DZ46" i="5"/>
  <c r="DY46" i="5"/>
  <c r="DX46" i="5"/>
  <c r="DW46" i="5"/>
  <c r="DV46" i="5"/>
  <c r="DU46" i="5"/>
  <c r="CV46" i="5" s="1"/>
  <c r="DS46" i="5"/>
  <c r="EB46" i="5" s="1"/>
  <c r="DR46" i="5"/>
  <c r="DQ46" i="5"/>
  <c r="DP46" i="5"/>
  <c r="EA46" i="5" s="1"/>
  <c r="DO46" i="5"/>
  <c r="DN46" i="5"/>
  <c r="DM46" i="5"/>
  <c r="DK46" i="5"/>
  <c r="DI46" i="5"/>
  <c r="DH46" i="5"/>
  <c r="DG46" i="5"/>
  <c r="DD46" i="5"/>
  <c r="DC46" i="5"/>
  <c r="DB46" i="5"/>
  <c r="DA46" i="5"/>
  <c r="CZ46" i="5"/>
  <c r="CY46" i="5"/>
  <c r="CX46" i="5"/>
  <c r="CU46" i="5"/>
  <c r="CS46" i="5"/>
  <c r="CT46" i="5" s="1"/>
  <c r="CR46" i="5"/>
  <c r="CQ46" i="5"/>
  <c r="CN46" i="5"/>
  <c r="CL46" i="5"/>
  <c r="CK46" i="5"/>
  <c r="CJ46" i="5"/>
  <c r="CG46" i="5"/>
  <c r="CF46" i="5"/>
  <c r="CE46" i="5"/>
  <c r="CD46" i="5"/>
  <c r="CC46" i="5"/>
  <c r="CB46" i="5"/>
  <c r="CA46" i="5"/>
  <c r="BY46" i="5"/>
  <c r="BX46" i="5"/>
  <c r="BW46" i="5"/>
  <c r="BV46" i="5"/>
  <c r="BU46" i="5"/>
  <c r="BT46" i="5"/>
  <c r="BS46" i="5"/>
  <c r="BQ46" i="5"/>
  <c r="BP46" i="5"/>
  <c r="BO46" i="5"/>
  <c r="BN46" i="5"/>
  <c r="BM46" i="5"/>
  <c r="BL46" i="5"/>
  <c r="BK46" i="5"/>
  <c r="BI46" i="5"/>
  <c r="BH46" i="5"/>
  <c r="BG46" i="5"/>
  <c r="BF46" i="5"/>
  <c r="BE46" i="5"/>
  <c r="BD46" i="5"/>
  <c r="BC46" i="5"/>
  <c r="BA46" i="5"/>
  <c r="AZ46" i="5"/>
  <c r="AX46" i="5"/>
  <c r="AY46" i="5" s="1"/>
  <c r="AW46" i="5"/>
  <c r="AV46" i="5"/>
  <c r="AS46" i="5"/>
  <c r="AR46" i="5"/>
  <c r="AQ46" i="5"/>
  <c r="AP46" i="5"/>
  <c r="AO46" i="5"/>
  <c r="AN46" i="5"/>
  <c r="AM46" i="5"/>
  <c r="AJ46" i="5"/>
  <c r="AH46" i="5"/>
  <c r="AG46" i="5"/>
  <c r="AF46" i="5"/>
  <c r="AC46" i="5"/>
  <c r="AB46" i="5"/>
  <c r="AA46" i="5"/>
  <c r="Z46" i="5"/>
  <c r="Y46" i="5"/>
  <c r="X46" i="5"/>
  <c r="W46" i="5"/>
  <c r="U46" i="5"/>
  <c r="T46" i="5"/>
  <c r="S46" i="5"/>
  <c r="R46" i="5"/>
  <c r="Q46" i="5"/>
  <c r="P46" i="5"/>
  <c r="O46" i="5"/>
  <c r="M46" i="5"/>
  <c r="L46" i="5"/>
  <c r="K46" i="5"/>
  <c r="J46" i="5"/>
  <c r="I46" i="5"/>
  <c r="H46" i="5"/>
  <c r="F46" i="5"/>
  <c r="E46" i="5"/>
  <c r="D46" i="5"/>
  <c r="C46" i="5"/>
  <c r="B46" i="5"/>
  <c r="A46" i="5"/>
  <c r="DZ45" i="5"/>
  <c r="DY45" i="5"/>
  <c r="DX45" i="5"/>
  <c r="DW45" i="5"/>
  <c r="DV45" i="5"/>
  <c r="DU45" i="5"/>
  <c r="BA45" i="5" s="1"/>
  <c r="DS45" i="5"/>
  <c r="EB45" i="5" s="1"/>
  <c r="DR45" i="5"/>
  <c r="DQ45" i="5"/>
  <c r="DP45" i="5"/>
  <c r="DO45" i="5"/>
  <c r="DN45" i="5"/>
  <c r="DK45" i="5"/>
  <c r="DI45" i="5"/>
  <c r="DH45" i="5"/>
  <c r="DG45" i="5"/>
  <c r="DD45" i="5"/>
  <c r="DC45" i="5"/>
  <c r="DB45" i="5"/>
  <c r="DA45" i="5"/>
  <c r="CZ45" i="5"/>
  <c r="CY45" i="5"/>
  <c r="CX45" i="5"/>
  <c r="CU45" i="5"/>
  <c r="CS45" i="5"/>
  <c r="CR45" i="5"/>
  <c r="CQ45" i="5"/>
  <c r="CN45" i="5"/>
  <c r="CL45" i="5"/>
  <c r="CK45" i="5"/>
  <c r="CJ45" i="5"/>
  <c r="CG45" i="5"/>
  <c r="CF45" i="5"/>
  <c r="CE45" i="5"/>
  <c r="CD45" i="5"/>
  <c r="CC45" i="5"/>
  <c r="CB45" i="5"/>
  <c r="CA45" i="5"/>
  <c r="BY45" i="5"/>
  <c r="BX45" i="5"/>
  <c r="BW45" i="5"/>
  <c r="BV45" i="5"/>
  <c r="BU45" i="5"/>
  <c r="BT45" i="5"/>
  <c r="BS45" i="5"/>
  <c r="BQ45" i="5"/>
  <c r="BP45" i="5"/>
  <c r="BO45" i="5"/>
  <c r="BN45" i="5"/>
  <c r="BM45" i="5"/>
  <c r="BL45" i="5"/>
  <c r="BK45" i="5"/>
  <c r="BI45" i="5"/>
  <c r="BH45" i="5"/>
  <c r="BG45" i="5"/>
  <c r="BF45" i="5"/>
  <c r="BE45" i="5"/>
  <c r="BD45" i="5"/>
  <c r="BC45" i="5"/>
  <c r="AZ45" i="5"/>
  <c r="AX45" i="5"/>
  <c r="AW45" i="5"/>
  <c r="AV45" i="5"/>
  <c r="AS45" i="5"/>
  <c r="AR45" i="5"/>
  <c r="AP45" i="5"/>
  <c r="AQ45" i="5" s="1"/>
  <c r="AO45" i="5"/>
  <c r="AN45" i="5"/>
  <c r="AJ45" i="5"/>
  <c r="AH45" i="5"/>
  <c r="AG45" i="5"/>
  <c r="AF45" i="5"/>
  <c r="AC45" i="5"/>
  <c r="AB45" i="5"/>
  <c r="AA45" i="5"/>
  <c r="Z45" i="5"/>
  <c r="Y45" i="5"/>
  <c r="X45" i="5"/>
  <c r="W45" i="5"/>
  <c r="U45" i="5"/>
  <c r="T45" i="5"/>
  <c r="S45" i="5"/>
  <c r="R45" i="5"/>
  <c r="Q45" i="5"/>
  <c r="P45" i="5"/>
  <c r="O45" i="5"/>
  <c r="M45" i="5"/>
  <c r="L45" i="5"/>
  <c r="K45" i="5"/>
  <c r="J45" i="5"/>
  <c r="I45" i="5"/>
  <c r="H45" i="5"/>
  <c r="F45" i="5"/>
  <c r="E45" i="5"/>
  <c r="D45" i="5"/>
  <c r="C45" i="5"/>
  <c r="B45" i="5"/>
  <c r="A45" i="5"/>
  <c r="DZ44" i="5"/>
  <c r="DY44" i="5"/>
  <c r="DX44" i="5"/>
  <c r="DW44" i="5"/>
  <c r="DV44" i="5"/>
  <c r="DU44" i="5"/>
  <c r="CV44" i="5" s="1"/>
  <c r="DS44" i="5"/>
  <c r="EB44" i="5" s="1"/>
  <c r="DR44" i="5"/>
  <c r="DQ44" i="5"/>
  <c r="DP44" i="5"/>
  <c r="EA44" i="5" s="1"/>
  <c r="DO44" i="5"/>
  <c r="DN44" i="5"/>
  <c r="DK44" i="5"/>
  <c r="DI44" i="5"/>
  <c r="DH44" i="5"/>
  <c r="DG44" i="5"/>
  <c r="DD44" i="5"/>
  <c r="DC44" i="5"/>
  <c r="DB44" i="5"/>
  <c r="DA44" i="5"/>
  <c r="CZ44" i="5"/>
  <c r="CY44" i="5"/>
  <c r="CX44" i="5"/>
  <c r="CU44" i="5"/>
  <c r="CS44" i="5"/>
  <c r="CR44" i="5"/>
  <c r="CQ44" i="5"/>
  <c r="CN44" i="5"/>
  <c r="CM44" i="5"/>
  <c r="CL44" i="5"/>
  <c r="CK44" i="5"/>
  <c r="CJ44" i="5"/>
  <c r="CI44" i="5"/>
  <c r="CG44" i="5"/>
  <c r="CF44" i="5"/>
  <c r="CE44" i="5"/>
  <c r="CD44" i="5"/>
  <c r="CC44" i="5"/>
  <c r="CB44" i="5"/>
  <c r="CA44" i="5"/>
  <c r="BX44" i="5"/>
  <c r="BV44" i="5"/>
  <c r="BU44" i="5"/>
  <c r="BT44" i="5"/>
  <c r="BQ44" i="5"/>
  <c r="BP44" i="5"/>
  <c r="BO44" i="5"/>
  <c r="BN44" i="5"/>
  <c r="BM44" i="5"/>
  <c r="BL44" i="5"/>
  <c r="BK44" i="5"/>
  <c r="BI44" i="5"/>
  <c r="BH44" i="5"/>
  <c r="BG44" i="5"/>
  <c r="BF44" i="5"/>
  <c r="BE44" i="5"/>
  <c r="BD44" i="5"/>
  <c r="BC44" i="5"/>
  <c r="BA44" i="5"/>
  <c r="AZ44" i="5"/>
  <c r="AX44" i="5"/>
  <c r="AY44" i="5" s="1"/>
  <c r="AW44" i="5"/>
  <c r="AV44" i="5"/>
  <c r="AS44" i="5"/>
  <c r="AR44" i="5"/>
  <c r="AP44" i="5"/>
  <c r="AQ44" i="5" s="1"/>
  <c r="AO44" i="5"/>
  <c r="AN44" i="5"/>
  <c r="AJ44" i="5"/>
  <c r="AH44" i="5"/>
  <c r="AG44" i="5"/>
  <c r="AF44" i="5"/>
  <c r="AC44" i="5"/>
  <c r="AB44" i="5"/>
  <c r="AA44" i="5"/>
  <c r="Z44" i="5"/>
  <c r="Y44" i="5"/>
  <c r="X44" i="5"/>
  <c r="W44" i="5"/>
  <c r="U44" i="5"/>
  <c r="T44" i="5"/>
  <c r="S44" i="5"/>
  <c r="R44" i="5"/>
  <c r="Q44" i="5"/>
  <c r="P44" i="5"/>
  <c r="O44" i="5"/>
  <c r="M44" i="5"/>
  <c r="L44" i="5"/>
  <c r="K44" i="5"/>
  <c r="J44" i="5"/>
  <c r="I44" i="5"/>
  <c r="H44" i="5"/>
  <c r="F44" i="5"/>
  <c r="D44" i="5"/>
  <c r="C44" i="5"/>
  <c r="B44" i="5"/>
  <c r="DZ43" i="5"/>
  <c r="DY43" i="5"/>
  <c r="DX43" i="5"/>
  <c r="DW43" i="5"/>
  <c r="DV43" i="5"/>
  <c r="DU43" i="5"/>
  <c r="CV43" i="5" s="1"/>
  <c r="DS43" i="5"/>
  <c r="DR43" i="5"/>
  <c r="DQ43" i="5"/>
  <c r="DP43" i="5"/>
  <c r="EA43" i="5" s="1"/>
  <c r="DO43" i="5"/>
  <c r="DN43" i="5"/>
  <c r="DK43" i="5"/>
  <c r="DI43" i="5"/>
  <c r="DH43" i="5"/>
  <c r="DG43" i="5"/>
  <c r="DD43" i="5"/>
  <c r="DC43" i="5"/>
  <c r="DB43" i="5"/>
  <c r="DA43" i="5"/>
  <c r="CZ43" i="5"/>
  <c r="CY43" i="5"/>
  <c r="CX43" i="5"/>
  <c r="CU43" i="5"/>
  <c r="CS43" i="5"/>
  <c r="CR43" i="5"/>
  <c r="CQ43" i="5"/>
  <c r="CN43" i="5"/>
  <c r="CM43" i="5"/>
  <c r="CL43" i="5"/>
  <c r="CK43" i="5"/>
  <c r="CJ43" i="5"/>
  <c r="CI43" i="5"/>
  <c r="CG43" i="5"/>
  <c r="CF43" i="5"/>
  <c r="CE43" i="5"/>
  <c r="CD43" i="5"/>
  <c r="CC43" i="5"/>
  <c r="CB43" i="5"/>
  <c r="CA43" i="5"/>
  <c r="BY43" i="5"/>
  <c r="BX43" i="5"/>
  <c r="BW43" i="5"/>
  <c r="BV43" i="5"/>
  <c r="BU43" i="5"/>
  <c r="BT43" i="5"/>
  <c r="BS43" i="5"/>
  <c r="BQ43" i="5"/>
  <c r="BP43" i="5"/>
  <c r="BO43" i="5"/>
  <c r="BN43" i="5"/>
  <c r="BM43" i="5"/>
  <c r="BL43" i="5"/>
  <c r="BK43" i="5"/>
  <c r="BI43" i="5"/>
  <c r="BH43" i="5"/>
  <c r="BG43" i="5"/>
  <c r="BF43" i="5"/>
  <c r="BE43" i="5"/>
  <c r="BD43" i="5"/>
  <c r="BC43" i="5"/>
  <c r="AZ43" i="5"/>
  <c r="AX43" i="5"/>
  <c r="AW43" i="5"/>
  <c r="AV43" i="5"/>
  <c r="AS43" i="5"/>
  <c r="AR43" i="5"/>
  <c r="AP43" i="5"/>
  <c r="AQ43" i="5" s="1"/>
  <c r="AO43" i="5"/>
  <c r="AN43" i="5"/>
  <c r="AJ43" i="5"/>
  <c r="AH43" i="5"/>
  <c r="AG43" i="5"/>
  <c r="AF43" i="5"/>
  <c r="AC43" i="5"/>
  <c r="AB43" i="5"/>
  <c r="AA43" i="5"/>
  <c r="Z43" i="5"/>
  <c r="Y43" i="5"/>
  <c r="X43" i="5"/>
  <c r="W43" i="5"/>
  <c r="T43" i="5"/>
  <c r="R43" i="5"/>
  <c r="Q43" i="5"/>
  <c r="P43" i="5"/>
  <c r="M43" i="5"/>
  <c r="L43" i="5"/>
  <c r="K43" i="5"/>
  <c r="J43" i="5"/>
  <c r="I43" i="5"/>
  <c r="H43" i="5"/>
  <c r="F43" i="5"/>
  <c r="E43" i="5"/>
  <c r="D43" i="5"/>
  <c r="C43" i="5"/>
  <c r="B43" i="5"/>
  <c r="A43" i="5"/>
  <c r="DZ42" i="5"/>
  <c r="DY42" i="5"/>
  <c r="DX42" i="5"/>
  <c r="DW42" i="5"/>
  <c r="DV42" i="5"/>
  <c r="DU42" i="5"/>
  <c r="BA42" i="5" s="1"/>
  <c r="DS42" i="5"/>
  <c r="DR42" i="5"/>
  <c r="DQ42" i="5"/>
  <c r="DP42" i="5"/>
  <c r="DO42" i="5"/>
  <c r="DN42" i="5"/>
  <c r="DK42" i="5"/>
  <c r="DI42" i="5"/>
  <c r="DH42" i="5"/>
  <c r="DG42" i="5"/>
  <c r="DD42" i="5"/>
  <c r="DC42" i="5"/>
  <c r="DB42" i="5"/>
  <c r="DA42" i="5"/>
  <c r="CZ42" i="5"/>
  <c r="CY42" i="5"/>
  <c r="CX42" i="5"/>
  <c r="CU42" i="5"/>
  <c r="CS42" i="5"/>
  <c r="CR42" i="5"/>
  <c r="CQ42" i="5"/>
  <c r="CN42" i="5"/>
  <c r="CL42" i="5"/>
  <c r="CM42" i="5" s="1"/>
  <c r="CK42" i="5"/>
  <c r="CJ42" i="5"/>
  <c r="CG42" i="5"/>
  <c r="CF42" i="5"/>
  <c r="CE42" i="5"/>
  <c r="CD42" i="5"/>
  <c r="CC42" i="5"/>
  <c r="CB42" i="5"/>
  <c r="CA42" i="5"/>
  <c r="BY42" i="5"/>
  <c r="BX42" i="5"/>
  <c r="BW42" i="5"/>
  <c r="BV42" i="5"/>
  <c r="BU42" i="5"/>
  <c r="BT42" i="5"/>
  <c r="BS42" i="5"/>
  <c r="BQ42" i="5"/>
  <c r="BP42" i="5"/>
  <c r="BO42" i="5"/>
  <c r="BN42" i="5"/>
  <c r="BM42" i="5"/>
  <c r="BL42" i="5"/>
  <c r="BK42" i="5"/>
  <c r="BI42" i="5"/>
  <c r="BH42" i="5"/>
  <c r="BG42" i="5"/>
  <c r="BF42" i="5"/>
  <c r="BE42" i="5"/>
  <c r="BD42" i="5"/>
  <c r="BC42" i="5"/>
  <c r="AZ42" i="5"/>
  <c r="AX42" i="5"/>
  <c r="AW42" i="5"/>
  <c r="AV42" i="5"/>
  <c r="AS42" i="5"/>
  <c r="AR42" i="5"/>
  <c r="AQ42" i="5"/>
  <c r="AP42" i="5"/>
  <c r="AO42" i="5"/>
  <c r="AN42" i="5"/>
  <c r="AM42" i="5"/>
  <c r="AJ42" i="5"/>
  <c r="AH42" i="5"/>
  <c r="AG42" i="5"/>
  <c r="AF42" i="5"/>
  <c r="AC42" i="5"/>
  <c r="AB42" i="5"/>
  <c r="AA42" i="5"/>
  <c r="Z42" i="5"/>
  <c r="Y42" i="5"/>
  <c r="X42" i="5"/>
  <c r="W42" i="5"/>
  <c r="U42" i="5"/>
  <c r="T42" i="5"/>
  <c r="R42" i="5"/>
  <c r="Q42" i="5"/>
  <c r="P42" i="5"/>
  <c r="M42" i="5"/>
  <c r="L42" i="5"/>
  <c r="K42" i="5"/>
  <c r="J42" i="5"/>
  <c r="I42" i="5"/>
  <c r="H42" i="5"/>
  <c r="F42" i="5"/>
  <c r="E42" i="5"/>
  <c r="D42" i="5"/>
  <c r="C42" i="5"/>
  <c r="B42" i="5"/>
  <c r="A42" i="5"/>
  <c r="DZ41" i="5"/>
  <c r="DY41" i="5"/>
  <c r="DX41" i="5"/>
  <c r="DW41" i="5"/>
  <c r="DV41" i="5"/>
  <c r="DU41" i="5"/>
  <c r="CV41" i="5" s="1"/>
  <c r="DS41" i="5"/>
  <c r="DR41" i="5"/>
  <c r="DQ41" i="5"/>
  <c r="DP41" i="5"/>
  <c r="DO41" i="5"/>
  <c r="DN41" i="5"/>
  <c r="DK41" i="5"/>
  <c r="DJ41" i="5"/>
  <c r="DI41" i="5"/>
  <c r="DH41" i="5"/>
  <c r="DG41" i="5"/>
  <c r="DD41" i="5"/>
  <c r="DC41" i="5"/>
  <c r="DB41" i="5"/>
  <c r="DA41" i="5"/>
  <c r="CZ41" i="5"/>
  <c r="CY41" i="5"/>
  <c r="CX41" i="5"/>
  <c r="CU41" i="5"/>
  <c r="CS41" i="5"/>
  <c r="CR41" i="5"/>
  <c r="CQ41" i="5"/>
  <c r="CN41" i="5"/>
  <c r="CM41" i="5"/>
  <c r="CL41" i="5"/>
  <c r="CK41" i="5"/>
  <c r="CJ41" i="5"/>
  <c r="CI41" i="5"/>
  <c r="CG41" i="5"/>
  <c r="CF41" i="5"/>
  <c r="CE41" i="5"/>
  <c r="CD41" i="5"/>
  <c r="CC41" i="5"/>
  <c r="CB41" i="5"/>
  <c r="CA41" i="5"/>
  <c r="BY41" i="5"/>
  <c r="BX41" i="5"/>
  <c r="BW41" i="5"/>
  <c r="BV41" i="5"/>
  <c r="BU41" i="5"/>
  <c r="BT41" i="5"/>
  <c r="BS41" i="5"/>
  <c r="BQ41" i="5"/>
  <c r="BP41" i="5"/>
  <c r="BO41" i="5"/>
  <c r="BN41" i="5"/>
  <c r="BM41" i="5"/>
  <c r="BL41" i="5"/>
  <c r="BK41" i="5"/>
  <c r="BI41" i="5"/>
  <c r="BH41" i="5"/>
  <c r="BG41" i="5"/>
  <c r="BF41" i="5"/>
  <c r="BE41" i="5"/>
  <c r="BD41" i="5"/>
  <c r="BC41" i="5"/>
  <c r="AZ41" i="5"/>
  <c r="AX41" i="5"/>
  <c r="AW41" i="5"/>
  <c r="AV41" i="5"/>
  <c r="AS41" i="5"/>
  <c r="AR41" i="5"/>
  <c r="AQ41" i="5"/>
  <c r="AP41" i="5"/>
  <c r="AO41" i="5"/>
  <c r="AN41" i="5"/>
  <c r="AM41" i="5"/>
  <c r="AK41" i="5"/>
  <c r="AJ41" i="5"/>
  <c r="AH41" i="5"/>
  <c r="AG41" i="5"/>
  <c r="AF41" i="5"/>
  <c r="AC41" i="5"/>
  <c r="AB41" i="5"/>
  <c r="AA41" i="5"/>
  <c r="Z41" i="5"/>
  <c r="Y41" i="5"/>
  <c r="X41" i="5"/>
  <c r="W41" i="5"/>
  <c r="U41" i="5"/>
  <c r="T41" i="5"/>
  <c r="S41" i="5"/>
  <c r="R41" i="5"/>
  <c r="Q41" i="5"/>
  <c r="P41" i="5"/>
  <c r="O41" i="5"/>
  <c r="M41" i="5"/>
  <c r="L41" i="5"/>
  <c r="K41" i="5"/>
  <c r="J41" i="5"/>
  <c r="I41" i="5"/>
  <c r="H41" i="5"/>
  <c r="F41" i="5"/>
  <c r="E41" i="5"/>
  <c r="D41" i="5"/>
  <c r="C41" i="5"/>
  <c r="B41" i="5"/>
  <c r="A41" i="5"/>
  <c r="DZ40" i="5"/>
  <c r="DY40" i="5"/>
  <c r="DX40" i="5"/>
  <c r="DW40" i="5"/>
  <c r="DV40" i="5"/>
  <c r="DU40" i="5"/>
  <c r="CV40" i="5" s="1"/>
  <c r="DS40" i="5"/>
  <c r="DR40" i="5"/>
  <c r="DQ40" i="5"/>
  <c r="DP40" i="5"/>
  <c r="DO40" i="5"/>
  <c r="DN40" i="5"/>
  <c r="DK40" i="5"/>
  <c r="DI40" i="5"/>
  <c r="DJ40" i="5" s="1"/>
  <c r="DH40" i="5"/>
  <c r="DG40" i="5"/>
  <c r="DD40" i="5"/>
  <c r="DC40" i="5"/>
  <c r="DB40" i="5"/>
  <c r="DA40" i="5"/>
  <c r="CZ40" i="5"/>
  <c r="CY40" i="5"/>
  <c r="CX40" i="5"/>
  <c r="CU40" i="5"/>
  <c r="CS40" i="5"/>
  <c r="CR40" i="5"/>
  <c r="CQ40" i="5"/>
  <c r="CN40" i="5"/>
  <c r="CL40" i="5"/>
  <c r="CK40" i="5"/>
  <c r="CJ40" i="5"/>
  <c r="CG40" i="5"/>
  <c r="CF40" i="5"/>
  <c r="CE40" i="5"/>
  <c r="CD40" i="5"/>
  <c r="CC40" i="5"/>
  <c r="CB40" i="5"/>
  <c r="CA40" i="5"/>
  <c r="BY40" i="5"/>
  <c r="BX40" i="5"/>
  <c r="BW40" i="5"/>
  <c r="BV40" i="5"/>
  <c r="BU40" i="5"/>
  <c r="BT40" i="5"/>
  <c r="BS40" i="5"/>
  <c r="BQ40" i="5"/>
  <c r="BP40" i="5"/>
  <c r="BO40" i="5"/>
  <c r="BN40" i="5"/>
  <c r="BM40" i="5"/>
  <c r="BL40" i="5"/>
  <c r="BK40" i="5"/>
  <c r="BI40" i="5"/>
  <c r="BH40" i="5"/>
  <c r="BG40" i="5"/>
  <c r="BF40" i="5"/>
  <c r="BE40" i="5"/>
  <c r="BD40" i="5"/>
  <c r="BC40" i="5"/>
  <c r="AZ40" i="5"/>
  <c r="AX40" i="5"/>
  <c r="AW40" i="5"/>
  <c r="AV40" i="5"/>
  <c r="AS40" i="5"/>
  <c r="AR40" i="5"/>
  <c r="AQ40" i="5"/>
  <c r="AP40" i="5"/>
  <c r="AO40" i="5"/>
  <c r="AN40" i="5"/>
  <c r="AM40" i="5"/>
  <c r="AJ40" i="5"/>
  <c r="AH40" i="5"/>
  <c r="AG40" i="5"/>
  <c r="AF40" i="5"/>
  <c r="AC40" i="5"/>
  <c r="AB40" i="5"/>
  <c r="AA40" i="5"/>
  <c r="Z40" i="5"/>
  <c r="Y40" i="5"/>
  <c r="X40" i="5"/>
  <c r="W40" i="5"/>
  <c r="U40" i="5"/>
  <c r="T40" i="5"/>
  <c r="S40" i="5"/>
  <c r="R40" i="5"/>
  <c r="Q40" i="5"/>
  <c r="P40" i="5"/>
  <c r="O40" i="5"/>
  <c r="M40" i="5"/>
  <c r="L40" i="5"/>
  <c r="K40" i="5"/>
  <c r="J40" i="5"/>
  <c r="I40" i="5"/>
  <c r="H40" i="5"/>
  <c r="F40" i="5"/>
  <c r="E40" i="5"/>
  <c r="D40" i="5"/>
  <c r="C40" i="5"/>
  <c r="B40" i="5"/>
  <c r="A40" i="5"/>
  <c r="DZ39" i="5"/>
  <c r="DY39" i="5"/>
  <c r="DX39" i="5"/>
  <c r="DW39" i="5"/>
  <c r="DV39" i="5"/>
  <c r="DU39" i="5"/>
  <c r="BA39" i="5" s="1"/>
  <c r="DS39" i="5"/>
  <c r="DR39" i="5"/>
  <c r="DQ39" i="5"/>
  <c r="DP39" i="5"/>
  <c r="DO39" i="5"/>
  <c r="DN39" i="5"/>
  <c r="DK39" i="5"/>
  <c r="DI39" i="5"/>
  <c r="DH39" i="5"/>
  <c r="DG39" i="5"/>
  <c r="DD39" i="5"/>
  <c r="DC39" i="5"/>
  <c r="DB39" i="5"/>
  <c r="DA39" i="5"/>
  <c r="CZ39" i="5"/>
  <c r="CY39" i="5"/>
  <c r="CX39" i="5"/>
  <c r="CV39" i="5"/>
  <c r="CU39" i="5"/>
  <c r="CT39" i="5"/>
  <c r="CS39" i="5"/>
  <c r="CR39" i="5"/>
  <c r="CQ39" i="5"/>
  <c r="CP39" i="5"/>
  <c r="CN39" i="5"/>
  <c r="CL39" i="5"/>
  <c r="CK39" i="5"/>
  <c r="CJ39" i="5"/>
  <c r="CG39" i="5"/>
  <c r="CF39" i="5"/>
  <c r="CE39" i="5"/>
  <c r="CD39" i="5"/>
  <c r="CC39" i="5"/>
  <c r="CB39" i="5"/>
  <c r="CA39" i="5"/>
  <c r="BY39" i="5"/>
  <c r="BX39" i="5"/>
  <c r="BW39" i="5"/>
  <c r="BV39" i="5"/>
  <c r="BU39" i="5"/>
  <c r="BT39" i="5"/>
  <c r="BS39" i="5"/>
  <c r="BQ39" i="5"/>
  <c r="BP39" i="5"/>
  <c r="BO39" i="5"/>
  <c r="BN39" i="5"/>
  <c r="BM39" i="5"/>
  <c r="BL39" i="5"/>
  <c r="BK39" i="5"/>
  <c r="BI39" i="5"/>
  <c r="BH39" i="5"/>
  <c r="BG39" i="5"/>
  <c r="BF39" i="5"/>
  <c r="BE39" i="5"/>
  <c r="BD39" i="5"/>
  <c r="BC39" i="5"/>
  <c r="AZ39" i="5"/>
  <c r="AX39" i="5"/>
  <c r="AW39" i="5"/>
  <c r="AV39" i="5"/>
  <c r="AS39" i="5"/>
  <c r="AR39" i="5"/>
  <c r="AQ39" i="5"/>
  <c r="AP39" i="5"/>
  <c r="AO39" i="5"/>
  <c r="AN39" i="5"/>
  <c r="AM39" i="5"/>
  <c r="AK39" i="5"/>
  <c r="AJ39" i="5"/>
  <c r="AH39" i="5"/>
  <c r="AG39" i="5"/>
  <c r="AF39" i="5"/>
  <c r="AC39" i="5"/>
  <c r="AB39" i="5"/>
  <c r="AA39" i="5"/>
  <c r="Z39" i="5"/>
  <c r="Y39" i="5"/>
  <c r="X39" i="5"/>
  <c r="W39" i="5"/>
  <c r="U39" i="5"/>
  <c r="T39" i="5"/>
  <c r="S39" i="5"/>
  <c r="R39" i="5"/>
  <c r="Q39" i="5"/>
  <c r="P39" i="5"/>
  <c r="O39" i="5"/>
  <c r="M39" i="5"/>
  <c r="L39" i="5"/>
  <c r="K39" i="5"/>
  <c r="J39" i="5"/>
  <c r="I39" i="5"/>
  <c r="H39" i="5"/>
  <c r="F39" i="5"/>
  <c r="E39" i="5"/>
  <c r="D39" i="5"/>
  <c r="C39" i="5"/>
  <c r="B39" i="5"/>
  <c r="A39" i="5"/>
  <c r="DZ38" i="5"/>
  <c r="DY38" i="5"/>
  <c r="DX38" i="5"/>
  <c r="DW38" i="5"/>
  <c r="DV38" i="5"/>
  <c r="DU38" i="5"/>
  <c r="BA38" i="5" s="1"/>
  <c r="DS38" i="5"/>
  <c r="DR38" i="5"/>
  <c r="DQ38" i="5"/>
  <c r="DP38" i="5"/>
  <c r="DO38" i="5"/>
  <c r="DN38" i="5"/>
  <c r="DK38" i="5"/>
  <c r="DI38" i="5"/>
  <c r="DH38" i="5"/>
  <c r="DG38" i="5"/>
  <c r="DD38" i="5"/>
  <c r="DC38" i="5"/>
  <c r="DB38" i="5"/>
  <c r="DA38" i="5"/>
  <c r="CZ38" i="5"/>
  <c r="CY38" i="5"/>
  <c r="CX38" i="5"/>
  <c r="CV38" i="5"/>
  <c r="CU38" i="5"/>
  <c r="CS38" i="5"/>
  <c r="CR38" i="5"/>
  <c r="CQ38" i="5"/>
  <c r="CN38" i="5"/>
  <c r="CL38" i="5"/>
  <c r="CK38" i="5"/>
  <c r="CJ38" i="5"/>
  <c r="CG38" i="5"/>
  <c r="CF38" i="5"/>
  <c r="CE38" i="5"/>
  <c r="CD38" i="5"/>
  <c r="CC38" i="5"/>
  <c r="CB38" i="5"/>
  <c r="CA38" i="5"/>
  <c r="BY38" i="5"/>
  <c r="BX38" i="5"/>
  <c r="BW38" i="5"/>
  <c r="BV38" i="5"/>
  <c r="BU38" i="5"/>
  <c r="BT38" i="5"/>
  <c r="BS38" i="5"/>
  <c r="BQ38" i="5"/>
  <c r="BP38" i="5"/>
  <c r="BO38" i="5"/>
  <c r="BN38" i="5"/>
  <c r="BM38" i="5"/>
  <c r="BL38" i="5"/>
  <c r="BK38" i="5"/>
  <c r="BI38" i="5"/>
  <c r="BH38" i="5"/>
  <c r="BG38" i="5"/>
  <c r="BF38" i="5"/>
  <c r="BE38" i="5"/>
  <c r="BD38" i="5"/>
  <c r="BC38" i="5"/>
  <c r="AZ38" i="5"/>
  <c r="AX38" i="5"/>
  <c r="AW38" i="5"/>
  <c r="AV38" i="5"/>
  <c r="AS38" i="5"/>
  <c r="AR38" i="5"/>
  <c r="AQ38" i="5"/>
  <c r="AP38" i="5"/>
  <c r="AO38" i="5"/>
  <c r="AN38" i="5"/>
  <c r="AM38" i="5"/>
  <c r="AJ38" i="5"/>
  <c r="AH38" i="5"/>
  <c r="AG38" i="5"/>
  <c r="AF38" i="5"/>
  <c r="AC38" i="5"/>
  <c r="AB38" i="5"/>
  <c r="AA38" i="5"/>
  <c r="Z38" i="5"/>
  <c r="Y38" i="5"/>
  <c r="X38" i="5"/>
  <c r="W38" i="5"/>
  <c r="U38" i="5"/>
  <c r="T38" i="5"/>
  <c r="S38" i="5"/>
  <c r="R38" i="5"/>
  <c r="Q38" i="5"/>
  <c r="P38" i="5"/>
  <c r="O38" i="5"/>
  <c r="M38" i="5"/>
  <c r="L38" i="5"/>
  <c r="K38" i="5"/>
  <c r="J38" i="5"/>
  <c r="I38" i="5"/>
  <c r="H38" i="5"/>
  <c r="F38" i="5"/>
  <c r="E38" i="5"/>
  <c r="D38" i="5"/>
  <c r="C38" i="5"/>
  <c r="B38" i="5"/>
  <c r="A38" i="5"/>
  <c r="DZ37" i="5"/>
  <c r="DY37" i="5"/>
  <c r="DX37" i="5"/>
  <c r="DW37" i="5"/>
  <c r="DV37" i="5"/>
  <c r="DU37" i="5"/>
  <c r="CV37" i="5" s="1"/>
  <c r="DS37" i="5"/>
  <c r="DR37" i="5"/>
  <c r="DQ37" i="5"/>
  <c r="DP37" i="5"/>
  <c r="DO37" i="5"/>
  <c r="DN37" i="5"/>
  <c r="DK37" i="5"/>
  <c r="DJ37" i="5"/>
  <c r="DI37" i="5"/>
  <c r="DH37" i="5"/>
  <c r="DG37" i="5"/>
  <c r="DF37" i="5"/>
  <c r="DD37" i="5"/>
  <c r="DC37" i="5"/>
  <c r="DB37" i="5"/>
  <c r="DA37" i="5"/>
  <c r="CZ37" i="5"/>
  <c r="CY37" i="5"/>
  <c r="CX37" i="5"/>
  <c r="CU37" i="5"/>
  <c r="CS37" i="5"/>
  <c r="CR37" i="5"/>
  <c r="CQ37" i="5"/>
  <c r="CN37" i="5"/>
  <c r="CL37" i="5"/>
  <c r="CK37" i="5"/>
  <c r="CJ37" i="5"/>
  <c r="CG37" i="5"/>
  <c r="CF37" i="5"/>
  <c r="CE37" i="5"/>
  <c r="CD37" i="5"/>
  <c r="CC37" i="5"/>
  <c r="CB37" i="5"/>
  <c r="CA37" i="5"/>
  <c r="BY37" i="5"/>
  <c r="BX37" i="5"/>
  <c r="BW37" i="5"/>
  <c r="BV37" i="5"/>
  <c r="BU37" i="5"/>
  <c r="BT37" i="5"/>
  <c r="BS37" i="5"/>
  <c r="BQ37" i="5"/>
  <c r="BP37" i="5"/>
  <c r="BO37" i="5"/>
  <c r="BN37" i="5"/>
  <c r="BM37" i="5"/>
  <c r="BL37" i="5"/>
  <c r="BK37" i="5"/>
  <c r="BI37" i="5"/>
  <c r="BH37" i="5"/>
  <c r="BG37" i="5"/>
  <c r="BF37" i="5"/>
  <c r="BE37" i="5"/>
  <c r="BD37" i="5"/>
  <c r="BC37" i="5"/>
  <c r="AZ37" i="5"/>
  <c r="AX37" i="5"/>
  <c r="AW37" i="5"/>
  <c r="AV37" i="5"/>
  <c r="AS37" i="5"/>
  <c r="AR37" i="5"/>
  <c r="AQ37" i="5"/>
  <c r="AP37" i="5"/>
  <c r="AO37" i="5"/>
  <c r="AN37" i="5"/>
  <c r="AM37" i="5"/>
  <c r="AJ37" i="5"/>
  <c r="AH37" i="5"/>
  <c r="AG37" i="5"/>
  <c r="AF37" i="5"/>
  <c r="AC37" i="5"/>
  <c r="AB37" i="5"/>
  <c r="AA37" i="5"/>
  <c r="Z37" i="5"/>
  <c r="Y37" i="5"/>
  <c r="X37" i="5"/>
  <c r="W37" i="5"/>
  <c r="U37" i="5"/>
  <c r="T37" i="5"/>
  <c r="S37" i="5"/>
  <c r="R37" i="5"/>
  <c r="Q37" i="5"/>
  <c r="P37" i="5"/>
  <c r="O37" i="5"/>
  <c r="M37" i="5"/>
  <c r="L37" i="5"/>
  <c r="K37" i="5"/>
  <c r="J37" i="5"/>
  <c r="I37" i="5"/>
  <c r="H37" i="5"/>
  <c r="F37" i="5"/>
  <c r="E37" i="5"/>
  <c r="D37" i="5"/>
  <c r="C37" i="5"/>
  <c r="B37" i="5"/>
  <c r="A37" i="5"/>
  <c r="DZ36" i="5"/>
  <c r="DY36" i="5"/>
  <c r="DX36" i="5"/>
  <c r="DW36" i="5"/>
  <c r="DV36" i="5"/>
  <c r="DU36" i="5"/>
  <c r="BA36" i="5" s="1"/>
  <c r="DS36" i="5"/>
  <c r="DR36" i="5"/>
  <c r="DQ36" i="5"/>
  <c r="DP36" i="5"/>
  <c r="EA36" i="5" s="1"/>
  <c r="DO36" i="5"/>
  <c r="DN36" i="5"/>
  <c r="DK36" i="5"/>
  <c r="DI36" i="5"/>
  <c r="DH36" i="5"/>
  <c r="DG36" i="5"/>
  <c r="DD36" i="5"/>
  <c r="DC36" i="5"/>
  <c r="DB36" i="5"/>
  <c r="DA36" i="5"/>
  <c r="CZ36" i="5"/>
  <c r="CY36" i="5"/>
  <c r="CX36" i="5"/>
  <c r="CV36" i="5"/>
  <c r="CU36" i="5"/>
  <c r="CT36" i="5"/>
  <c r="CS36" i="5"/>
  <c r="CR36" i="5"/>
  <c r="CQ36" i="5"/>
  <c r="CP36" i="5"/>
  <c r="CN36" i="5"/>
  <c r="CL36" i="5"/>
  <c r="CK36" i="5"/>
  <c r="CJ36" i="5"/>
  <c r="CG36" i="5"/>
  <c r="CF36" i="5"/>
  <c r="CE36" i="5"/>
  <c r="CD36" i="5"/>
  <c r="CC36" i="5"/>
  <c r="CB36" i="5"/>
  <c r="CA36" i="5"/>
  <c r="BY36" i="5"/>
  <c r="BX36" i="5"/>
  <c r="BV36" i="5"/>
  <c r="BU36" i="5"/>
  <c r="BT36" i="5"/>
  <c r="BQ36" i="5"/>
  <c r="BP36" i="5"/>
  <c r="BO36" i="5"/>
  <c r="BN36" i="5"/>
  <c r="BM36" i="5"/>
  <c r="BL36" i="5"/>
  <c r="BK36" i="5"/>
  <c r="BI36" i="5"/>
  <c r="BH36" i="5"/>
  <c r="BG36" i="5"/>
  <c r="BF36" i="5"/>
  <c r="BE36" i="5"/>
  <c r="BD36" i="5"/>
  <c r="BC36" i="5"/>
  <c r="AZ36" i="5"/>
  <c r="AX36" i="5"/>
  <c r="AW36" i="5"/>
  <c r="AV36" i="5"/>
  <c r="AS36" i="5"/>
  <c r="AR36" i="5"/>
  <c r="AQ36" i="5"/>
  <c r="AP36" i="5"/>
  <c r="AO36" i="5"/>
  <c r="AN36" i="5"/>
  <c r="AM36" i="5"/>
  <c r="AJ36" i="5"/>
  <c r="AH36" i="5"/>
  <c r="AG36" i="5"/>
  <c r="AF36" i="5"/>
  <c r="AB36" i="5"/>
  <c r="Z36" i="5"/>
  <c r="Y36" i="5"/>
  <c r="X36" i="5"/>
  <c r="U36" i="5"/>
  <c r="T36" i="5"/>
  <c r="R36" i="5"/>
  <c r="Q36" i="5"/>
  <c r="S36" i="5" s="1"/>
  <c r="P36" i="5"/>
  <c r="M36" i="5"/>
  <c r="L36" i="5"/>
  <c r="K36" i="5"/>
  <c r="J36" i="5"/>
  <c r="I36" i="5"/>
  <c r="H36" i="5"/>
  <c r="F36" i="5"/>
  <c r="E36" i="5"/>
  <c r="D36" i="5"/>
  <c r="C36" i="5"/>
  <c r="B36" i="5"/>
  <c r="A36" i="5"/>
  <c r="DZ35" i="5"/>
  <c r="DY35" i="5"/>
  <c r="DX35" i="5"/>
  <c r="DW35" i="5"/>
  <c r="DV35" i="5"/>
  <c r="DU35" i="5"/>
  <c r="BA35" i="5" s="1"/>
  <c r="DS35" i="5"/>
  <c r="DR35" i="5"/>
  <c r="DQ35" i="5"/>
  <c r="DP35" i="5"/>
  <c r="DO35" i="5"/>
  <c r="DN35" i="5"/>
  <c r="DK35" i="5"/>
  <c r="DI35" i="5"/>
  <c r="DH35" i="5"/>
  <c r="DG35" i="5"/>
  <c r="DD35" i="5"/>
  <c r="DC35" i="5"/>
  <c r="DB35" i="5"/>
  <c r="DA35" i="5"/>
  <c r="CZ35" i="5"/>
  <c r="CY35" i="5"/>
  <c r="CX35" i="5"/>
  <c r="CV35" i="5"/>
  <c r="CU35" i="5"/>
  <c r="CT35" i="5"/>
  <c r="CS35" i="5"/>
  <c r="CR35" i="5"/>
  <c r="CQ35" i="5"/>
  <c r="CP35" i="5"/>
  <c r="CN35" i="5"/>
  <c r="CL35" i="5"/>
  <c r="CK35" i="5"/>
  <c r="CJ35" i="5"/>
  <c r="CG35" i="5"/>
  <c r="CF35" i="5"/>
  <c r="CE35" i="5"/>
  <c r="CD35" i="5"/>
  <c r="CC35" i="5"/>
  <c r="CB35" i="5"/>
  <c r="CA35" i="5"/>
  <c r="BY35" i="5"/>
  <c r="BX35" i="5"/>
  <c r="BW35" i="5"/>
  <c r="BV35" i="5"/>
  <c r="BU35" i="5"/>
  <c r="BT35" i="5"/>
  <c r="BS35" i="5"/>
  <c r="BQ35" i="5"/>
  <c r="BP35" i="5"/>
  <c r="BO35" i="5"/>
  <c r="BN35" i="5"/>
  <c r="BM35" i="5"/>
  <c r="BL35" i="5"/>
  <c r="BK35" i="5"/>
  <c r="BI35" i="5"/>
  <c r="BH35" i="5"/>
  <c r="BG35" i="5"/>
  <c r="BF35" i="5"/>
  <c r="BE35" i="5"/>
  <c r="BD35" i="5"/>
  <c r="BC35" i="5"/>
  <c r="AZ35" i="5"/>
  <c r="AX35" i="5"/>
  <c r="AW35" i="5"/>
  <c r="AV35" i="5"/>
  <c r="AS35" i="5"/>
  <c r="AR35" i="5"/>
  <c r="AQ35" i="5"/>
  <c r="AP35" i="5"/>
  <c r="AO35" i="5"/>
  <c r="AN35" i="5"/>
  <c r="AM35" i="5"/>
  <c r="AK35" i="5"/>
  <c r="AJ35" i="5"/>
  <c r="AI35" i="5"/>
  <c r="AH35" i="5"/>
  <c r="AG35" i="5"/>
  <c r="AF35" i="5"/>
  <c r="AE35" i="5"/>
  <c r="AB35" i="5"/>
  <c r="Z35" i="5"/>
  <c r="Y35" i="5"/>
  <c r="X35" i="5"/>
  <c r="T35" i="5"/>
  <c r="R35" i="5"/>
  <c r="Q35" i="5"/>
  <c r="P35" i="5"/>
  <c r="M35" i="5"/>
  <c r="L35" i="5"/>
  <c r="K35" i="5"/>
  <c r="J35" i="5"/>
  <c r="I35" i="5"/>
  <c r="H35" i="5"/>
  <c r="F35" i="5"/>
  <c r="E35" i="5"/>
  <c r="D35" i="5"/>
  <c r="C35" i="5"/>
  <c r="B35" i="5"/>
  <c r="A35" i="5"/>
  <c r="DZ34" i="5"/>
  <c r="DY34" i="5"/>
  <c r="DX34" i="5"/>
  <c r="DW34" i="5"/>
  <c r="DV34" i="5"/>
  <c r="DU34" i="5"/>
  <c r="BA34" i="5" s="1"/>
  <c r="DS34" i="5"/>
  <c r="DR34" i="5"/>
  <c r="DQ34" i="5"/>
  <c r="DP34" i="5"/>
  <c r="DO34" i="5"/>
  <c r="DN34" i="5"/>
  <c r="DK34" i="5"/>
  <c r="DI34" i="5"/>
  <c r="DH34" i="5"/>
  <c r="DG34" i="5"/>
  <c r="DD34" i="5"/>
  <c r="DC34" i="5"/>
  <c r="DB34" i="5"/>
  <c r="DA34" i="5"/>
  <c r="CZ34" i="5"/>
  <c r="CY34" i="5"/>
  <c r="CX34" i="5"/>
  <c r="CV34" i="5"/>
  <c r="CU34" i="5"/>
  <c r="CT34" i="5"/>
  <c r="CS34" i="5"/>
  <c r="CR34" i="5"/>
  <c r="CQ34" i="5"/>
  <c r="CP34" i="5"/>
  <c r="CN34" i="5"/>
  <c r="CL34" i="5"/>
  <c r="CK34" i="5"/>
  <c r="CJ34" i="5"/>
  <c r="CG34" i="5"/>
  <c r="CF34" i="5"/>
  <c r="CE34" i="5"/>
  <c r="CD34" i="5"/>
  <c r="CC34" i="5"/>
  <c r="CB34" i="5"/>
  <c r="CA34" i="5"/>
  <c r="BY34" i="5"/>
  <c r="BX34" i="5"/>
  <c r="BW34" i="5"/>
  <c r="BV34" i="5"/>
  <c r="BU34" i="5"/>
  <c r="BT34" i="5"/>
  <c r="BS34" i="5"/>
  <c r="BQ34" i="5"/>
  <c r="BP34" i="5"/>
  <c r="BO34" i="5"/>
  <c r="BN34" i="5"/>
  <c r="BM34" i="5"/>
  <c r="BL34" i="5"/>
  <c r="BK34" i="5"/>
  <c r="BI34" i="5"/>
  <c r="BH34" i="5"/>
  <c r="BG34" i="5"/>
  <c r="BF34" i="5"/>
  <c r="BE34" i="5"/>
  <c r="BD34" i="5"/>
  <c r="BC34" i="5"/>
  <c r="AZ34" i="5"/>
  <c r="AX34" i="5"/>
  <c r="AW34" i="5"/>
  <c r="AV34" i="5"/>
  <c r="AS34" i="5"/>
  <c r="AR34" i="5"/>
  <c r="AQ34" i="5"/>
  <c r="AP34" i="5"/>
  <c r="AO34" i="5"/>
  <c r="AN34" i="5"/>
  <c r="AM34" i="5"/>
  <c r="AK34" i="5"/>
  <c r="AJ34" i="5"/>
  <c r="AI34" i="5"/>
  <c r="AH34" i="5"/>
  <c r="AG34" i="5"/>
  <c r="AF34" i="5"/>
  <c r="AE34" i="5"/>
  <c r="AB34" i="5"/>
  <c r="Z34" i="5"/>
  <c r="Y34" i="5"/>
  <c r="X34" i="5"/>
  <c r="T34" i="5"/>
  <c r="R34" i="5"/>
  <c r="Q34" i="5"/>
  <c r="P34" i="5"/>
  <c r="M34" i="5"/>
  <c r="L34" i="5"/>
  <c r="K34" i="5"/>
  <c r="J34" i="5"/>
  <c r="I34" i="5"/>
  <c r="H34" i="5"/>
  <c r="F34" i="5"/>
  <c r="E34" i="5"/>
  <c r="D34" i="5"/>
  <c r="C34" i="5"/>
  <c r="B34" i="5"/>
  <c r="A34" i="5"/>
  <c r="DZ33" i="5"/>
  <c r="DY33" i="5"/>
  <c r="DX33" i="5"/>
  <c r="DW33" i="5"/>
  <c r="DV33" i="5"/>
  <c r="DU33" i="5"/>
  <c r="BA33" i="5" s="1"/>
  <c r="DS33" i="5"/>
  <c r="DR33" i="5"/>
  <c r="DQ33" i="5"/>
  <c r="DP33" i="5"/>
  <c r="DO33" i="5"/>
  <c r="DN33" i="5"/>
  <c r="DK33" i="5"/>
  <c r="DJ33" i="5"/>
  <c r="DI33" i="5"/>
  <c r="DH33" i="5"/>
  <c r="DG33" i="5"/>
  <c r="DF33" i="5"/>
  <c r="DD33" i="5"/>
  <c r="DC33" i="5"/>
  <c r="DB33" i="5"/>
  <c r="DA33" i="5"/>
  <c r="CZ33" i="5"/>
  <c r="CY33" i="5"/>
  <c r="CX33" i="5"/>
  <c r="CV33" i="5"/>
  <c r="CU33" i="5"/>
  <c r="CT33" i="5"/>
  <c r="CS33" i="5"/>
  <c r="CR33" i="5"/>
  <c r="CQ33" i="5"/>
  <c r="CP33" i="5"/>
  <c r="CN33" i="5"/>
  <c r="CL33" i="5"/>
  <c r="CK33" i="5"/>
  <c r="CJ33" i="5"/>
  <c r="CG33" i="5"/>
  <c r="CF33" i="5"/>
  <c r="CE33" i="5"/>
  <c r="CD33" i="5"/>
  <c r="CC33" i="5"/>
  <c r="CB33" i="5"/>
  <c r="CA33" i="5"/>
  <c r="BY33" i="5"/>
  <c r="BX33" i="5"/>
  <c r="BW33" i="5"/>
  <c r="BV33" i="5"/>
  <c r="BU33" i="5"/>
  <c r="BT33" i="5"/>
  <c r="BS33" i="5"/>
  <c r="BQ33" i="5"/>
  <c r="BP33" i="5"/>
  <c r="BO33" i="5"/>
  <c r="BN33" i="5"/>
  <c r="BM33" i="5"/>
  <c r="BL33" i="5"/>
  <c r="BK33" i="5"/>
  <c r="BI33" i="5"/>
  <c r="BH33" i="5"/>
  <c r="BG33" i="5"/>
  <c r="BF33" i="5"/>
  <c r="BE33" i="5"/>
  <c r="BD33" i="5"/>
  <c r="BC33" i="5"/>
  <c r="AZ33" i="5"/>
  <c r="AX33" i="5"/>
  <c r="AW33" i="5"/>
  <c r="AV33" i="5"/>
  <c r="AS33" i="5"/>
  <c r="AR33" i="5"/>
  <c r="AQ33" i="5"/>
  <c r="AP33" i="5"/>
  <c r="AO33" i="5"/>
  <c r="AN33" i="5"/>
  <c r="AM33" i="5"/>
  <c r="AK33" i="5"/>
  <c r="AJ33" i="5"/>
  <c r="AI33" i="5"/>
  <c r="AH33" i="5"/>
  <c r="AG33" i="5"/>
  <c r="AF33" i="5"/>
  <c r="AE33" i="5"/>
  <c r="AB33" i="5"/>
  <c r="Z33" i="5"/>
  <c r="Y33" i="5"/>
  <c r="X33" i="5"/>
  <c r="T33" i="5"/>
  <c r="R33" i="5"/>
  <c r="Q33" i="5"/>
  <c r="P33" i="5"/>
  <c r="M33" i="5"/>
  <c r="L33" i="5"/>
  <c r="K33" i="5"/>
  <c r="J33" i="5"/>
  <c r="I33" i="5"/>
  <c r="H33" i="5"/>
  <c r="F33" i="5"/>
  <c r="E33" i="5"/>
  <c r="D33" i="5"/>
  <c r="C33" i="5"/>
  <c r="B33" i="5"/>
  <c r="A33" i="5"/>
  <c r="DZ32" i="5"/>
  <c r="DY32" i="5"/>
  <c r="DX32" i="5"/>
  <c r="DW32" i="5"/>
  <c r="DV32" i="5"/>
  <c r="DU32" i="5"/>
  <c r="BA32" i="5" s="1"/>
  <c r="DS32" i="5"/>
  <c r="DR32" i="5"/>
  <c r="DQ32" i="5"/>
  <c r="DP32" i="5"/>
  <c r="DO32" i="5"/>
  <c r="DN32" i="5"/>
  <c r="DK32" i="5"/>
  <c r="DJ32" i="5"/>
  <c r="DI32" i="5"/>
  <c r="DH32" i="5"/>
  <c r="DG32" i="5"/>
  <c r="DF32" i="5"/>
  <c r="DD32" i="5"/>
  <c r="DC32" i="5"/>
  <c r="DB32" i="5"/>
  <c r="DA32" i="5"/>
  <c r="CZ32" i="5"/>
  <c r="CY32" i="5"/>
  <c r="CX32" i="5"/>
  <c r="CV32" i="5"/>
  <c r="CU32" i="5"/>
  <c r="CT32" i="5"/>
  <c r="CS32" i="5"/>
  <c r="CR32" i="5"/>
  <c r="CQ32" i="5"/>
  <c r="CP32" i="5"/>
  <c r="CN32" i="5"/>
  <c r="CL32" i="5"/>
  <c r="CK32" i="5"/>
  <c r="CJ32" i="5"/>
  <c r="CG32" i="5"/>
  <c r="CF32" i="5"/>
  <c r="CE32" i="5"/>
  <c r="CD32" i="5"/>
  <c r="CC32" i="5"/>
  <c r="CB32" i="5"/>
  <c r="CA32" i="5"/>
  <c r="BX32" i="5"/>
  <c r="BV32" i="5"/>
  <c r="BU32" i="5"/>
  <c r="BT32" i="5"/>
  <c r="BQ32" i="5"/>
  <c r="BP32" i="5"/>
  <c r="BO32" i="5"/>
  <c r="BN32" i="5"/>
  <c r="BM32" i="5"/>
  <c r="BL32" i="5"/>
  <c r="BK32" i="5"/>
  <c r="BI32" i="5"/>
  <c r="BH32" i="5"/>
  <c r="BG32" i="5"/>
  <c r="BF32" i="5"/>
  <c r="BE32" i="5"/>
  <c r="BD32" i="5"/>
  <c r="BC32" i="5"/>
  <c r="AZ32" i="5"/>
  <c r="AX32" i="5"/>
  <c r="AW32" i="5"/>
  <c r="AV32" i="5"/>
  <c r="AS32" i="5"/>
  <c r="AR32" i="5"/>
  <c r="AQ32" i="5"/>
  <c r="AP32" i="5"/>
  <c r="AO32" i="5"/>
  <c r="AN32" i="5"/>
  <c r="AM32" i="5"/>
  <c r="AK32" i="5"/>
  <c r="AJ32" i="5"/>
  <c r="AI32" i="5"/>
  <c r="AH32" i="5"/>
  <c r="AG32" i="5"/>
  <c r="AF32" i="5"/>
  <c r="AE32" i="5"/>
  <c r="AB32" i="5"/>
  <c r="Z32" i="5"/>
  <c r="Y32" i="5"/>
  <c r="X32" i="5"/>
  <c r="U32" i="5"/>
  <c r="T32" i="5"/>
  <c r="R32" i="5"/>
  <c r="S32" i="5" s="1"/>
  <c r="Q32" i="5"/>
  <c r="P32" i="5"/>
  <c r="M32" i="5"/>
  <c r="L32" i="5"/>
  <c r="K32" i="5"/>
  <c r="J32" i="5"/>
  <c r="I32" i="5"/>
  <c r="H32" i="5"/>
  <c r="F32" i="5"/>
  <c r="E32" i="5"/>
  <c r="D32" i="5"/>
  <c r="C32" i="5"/>
  <c r="B32" i="5"/>
  <c r="A32" i="5"/>
  <c r="DZ31" i="5"/>
  <c r="DY31" i="5"/>
  <c r="DX31" i="5"/>
  <c r="DW31" i="5"/>
  <c r="DV31" i="5"/>
  <c r="DU31" i="5"/>
  <c r="BA31" i="5" s="1"/>
  <c r="DS31" i="5"/>
  <c r="DR31" i="5"/>
  <c r="DQ31" i="5"/>
  <c r="DP31" i="5"/>
  <c r="DO31" i="5"/>
  <c r="DN31" i="5"/>
  <c r="DK31" i="5"/>
  <c r="DJ31" i="5"/>
  <c r="DI31" i="5"/>
  <c r="DH31" i="5"/>
  <c r="DG31" i="5"/>
  <c r="DF31" i="5"/>
  <c r="DD31" i="5"/>
  <c r="DC31" i="5"/>
  <c r="DB31" i="5"/>
  <c r="DA31" i="5"/>
  <c r="CZ31" i="5"/>
  <c r="CY31" i="5"/>
  <c r="CX31" i="5"/>
  <c r="CV31" i="5"/>
  <c r="CU31" i="5"/>
  <c r="CT31" i="5"/>
  <c r="CS31" i="5"/>
  <c r="CR31" i="5"/>
  <c r="CQ31" i="5"/>
  <c r="CP31" i="5"/>
  <c r="CN31" i="5"/>
  <c r="CL31" i="5"/>
  <c r="CK31" i="5"/>
  <c r="CJ31" i="5"/>
  <c r="CG31" i="5"/>
  <c r="CF31" i="5"/>
  <c r="CE31" i="5"/>
  <c r="CD31" i="5"/>
  <c r="CC31" i="5"/>
  <c r="CB31" i="5"/>
  <c r="CA31" i="5"/>
  <c r="BY31" i="5"/>
  <c r="BX31" i="5"/>
  <c r="BW31" i="5"/>
  <c r="BV31" i="5"/>
  <c r="BU31" i="5"/>
  <c r="BT31" i="5"/>
  <c r="BS31" i="5"/>
  <c r="BQ31" i="5"/>
  <c r="BP31" i="5"/>
  <c r="BO31" i="5"/>
  <c r="BN31" i="5"/>
  <c r="BM31" i="5"/>
  <c r="BL31" i="5"/>
  <c r="BK31" i="5"/>
  <c r="BI31" i="5"/>
  <c r="BH31" i="5"/>
  <c r="BG31" i="5"/>
  <c r="BF31" i="5"/>
  <c r="BE31" i="5"/>
  <c r="BD31" i="5"/>
  <c r="BC31" i="5"/>
  <c r="AZ31" i="5"/>
  <c r="AX31" i="5"/>
  <c r="AW31" i="5"/>
  <c r="AV31" i="5"/>
  <c r="AS31" i="5"/>
  <c r="AR31" i="5"/>
  <c r="AP31" i="5"/>
  <c r="AQ31" i="5" s="1"/>
  <c r="AO31" i="5"/>
  <c r="AN31" i="5"/>
  <c r="AK31" i="5"/>
  <c r="AJ31" i="5"/>
  <c r="AI31" i="5"/>
  <c r="AH31" i="5"/>
  <c r="AG31" i="5"/>
  <c r="AF31" i="5"/>
  <c r="AE31" i="5"/>
  <c r="AB31" i="5"/>
  <c r="Z31" i="5"/>
  <c r="Y31" i="5"/>
  <c r="X31" i="5"/>
  <c r="T31" i="5"/>
  <c r="R31" i="5"/>
  <c r="Q31" i="5"/>
  <c r="P31" i="5"/>
  <c r="M31" i="5"/>
  <c r="L31" i="5"/>
  <c r="K31" i="5"/>
  <c r="J31" i="5"/>
  <c r="I31" i="5"/>
  <c r="H31" i="5"/>
  <c r="F31" i="5"/>
  <c r="E31" i="5"/>
  <c r="D31" i="5"/>
  <c r="C31" i="5"/>
  <c r="B31" i="5"/>
  <c r="A31" i="5"/>
  <c r="DZ30" i="5"/>
  <c r="DY30" i="5"/>
  <c r="DX30" i="5"/>
  <c r="DW30" i="5"/>
  <c r="DV30" i="5"/>
  <c r="DU30" i="5"/>
  <c r="BA30" i="5" s="1"/>
  <c r="DS30" i="5"/>
  <c r="DR30" i="5"/>
  <c r="DQ30" i="5"/>
  <c r="DP30" i="5"/>
  <c r="DO30" i="5"/>
  <c r="DN30" i="5"/>
  <c r="DK30" i="5"/>
  <c r="DI30" i="5"/>
  <c r="DJ30" i="5" s="1"/>
  <c r="DH30" i="5"/>
  <c r="DG30" i="5"/>
  <c r="DD30" i="5"/>
  <c r="DC30" i="5"/>
  <c r="DB30" i="5"/>
  <c r="DA30" i="5"/>
  <c r="CZ30" i="5"/>
  <c r="CY30" i="5"/>
  <c r="CX30" i="5"/>
  <c r="CV30" i="5"/>
  <c r="CU30" i="5"/>
  <c r="CT30" i="5"/>
  <c r="CS30" i="5"/>
  <c r="CR30" i="5"/>
  <c r="CQ30" i="5"/>
  <c r="CP30" i="5"/>
  <c r="CN30" i="5"/>
  <c r="CL30" i="5"/>
  <c r="CK30" i="5"/>
  <c r="CJ30" i="5"/>
  <c r="CG30" i="5"/>
  <c r="CF30" i="5"/>
  <c r="CE30" i="5"/>
  <c r="CD30" i="5"/>
  <c r="CC30" i="5"/>
  <c r="CB30" i="5"/>
  <c r="CA30" i="5"/>
  <c r="BY30" i="5"/>
  <c r="BX30" i="5"/>
  <c r="BW30" i="5"/>
  <c r="BV30" i="5"/>
  <c r="BU30" i="5"/>
  <c r="BT30" i="5"/>
  <c r="BS30" i="5"/>
  <c r="BQ30" i="5"/>
  <c r="BP30" i="5"/>
  <c r="BO30" i="5"/>
  <c r="BN30" i="5"/>
  <c r="BM30" i="5"/>
  <c r="BL30" i="5"/>
  <c r="BK30" i="5"/>
  <c r="BI30" i="5"/>
  <c r="BH30" i="5"/>
  <c r="BG30" i="5"/>
  <c r="BF30" i="5"/>
  <c r="BE30" i="5"/>
  <c r="BD30" i="5"/>
  <c r="BC30" i="5"/>
  <c r="AZ30" i="5"/>
  <c r="AX30" i="5"/>
  <c r="AW30" i="5"/>
  <c r="AV30" i="5"/>
  <c r="AS30" i="5"/>
  <c r="AR30" i="5"/>
  <c r="AP30" i="5"/>
  <c r="AQ30" i="5" s="1"/>
  <c r="AO30" i="5"/>
  <c r="AN30" i="5"/>
  <c r="AK30" i="5"/>
  <c r="AJ30" i="5"/>
  <c r="AI30" i="5"/>
  <c r="AH30" i="5"/>
  <c r="AG30" i="5"/>
  <c r="AF30" i="5"/>
  <c r="AE30" i="5"/>
  <c r="AB30" i="5"/>
  <c r="Z30" i="5"/>
  <c r="Y30" i="5"/>
  <c r="X30" i="5"/>
  <c r="T30" i="5"/>
  <c r="R30" i="5"/>
  <c r="Q30" i="5"/>
  <c r="P30" i="5"/>
  <c r="M30" i="5"/>
  <c r="L30" i="5"/>
  <c r="K30" i="5"/>
  <c r="J30" i="5"/>
  <c r="I30" i="5"/>
  <c r="H30" i="5"/>
  <c r="F30" i="5"/>
  <c r="E30" i="5"/>
  <c r="D30" i="5"/>
  <c r="C30" i="5"/>
  <c r="B30" i="5"/>
  <c r="A30" i="5"/>
  <c r="DZ29" i="5"/>
  <c r="DY29" i="5"/>
  <c r="DX29" i="5"/>
  <c r="DW29" i="5"/>
  <c r="DV29" i="5"/>
  <c r="DU29" i="5"/>
  <c r="BA29" i="5" s="1"/>
  <c r="DS29" i="5"/>
  <c r="DR29" i="5"/>
  <c r="DQ29" i="5"/>
  <c r="DP29" i="5"/>
  <c r="DO29" i="5"/>
  <c r="DN29" i="5"/>
  <c r="DK29" i="5"/>
  <c r="DI29" i="5"/>
  <c r="DJ29" i="5" s="1"/>
  <c r="DH29" i="5"/>
  <c r="DG29" i="5"/>
  <c r="DD29" i="5"/>
  <c r="DC29" i="5"/>
  <c r="DB29" i="5"/>
  <c r="DA29" i="5"/>
  <c r="CZ29" i="5"/>
  <c r="CY29" i="5"/>
  <c r="CX29" i="5"/>
  <c r="CV29" i="5"/>
  <c r="CU29" i="5"/>
  <c r="CT29" i="5"/>
  <c r="CS29" i="5"/>
  <c r="CR29" i="5"/>
  <c r="CQ29" i="5"/>
  <c r="CP29" i="5"/>
  <c r="CN29" i="5"/>
  <c r="CL29" i="5"/>
  <c r="CK29" i="5"/>
  <c r="CJ29" i="5"/>
  <c r="CG29" i="5"/>
  <c r="CF29" i="5"/>
  <c r="CE29" i="5"/>
  <c r="CD29" i="5"/>
  <c r="CC29" i="5"/>
  <c r="CB29" i="5"/>
  <c r="CA29" i="5"/>
  <c r="BY29" i="5"/>
  <c r="BX29" i="5"/>
  <c r="BW29" i="5"/>
  <c r="BV29" i="5"/>
  <c r="BU29" i="5"/>
  <c r="BT29" i="5"/>
  <c r="BS29" i="5"/>
  <c r="BQ29" i="5"/>
  <c r="BP29" i="5"/>
  <c r="BO29" i="5"/>
  <c r="BN29" i="5"/>
  <c r="BM29" i="5"/>
  <c r="BL29" i="5"/>
  <c r="BK29" i="5"/>
  <c r="BI29" i="5"/>
  <c r="BH29" i="5"/>
  <c r="BG29" i="5"/>
  <c r="BF29" i="5"/>
  <c r="BE29" i="5"/>
  <c r="BD29" i="5"/>
  <c r="BC29" i="5"/>
  <c r="AZ29" i="5"/>
  <c r="AX29" i="5"/>
  <c r="AW29" i="5"/>
  <c r="AV29" i="5"/>
  <c r="AS29" i="5"/>
  <c r="AR29" i="5"/>
  <c r="AP29" i="5"/>
  <c r="AQ29" i="5" s="1"/>
  <c r="AO29" i="5"/>
  <c r="AN29" i="5"/>
  <c r="AK29" i="5"/>
  <c r="AJ29" i="5"/>
  <c r="AI29" i="5"/>
  <c r="AH29" i="5"/>
  <c r="AG29" i="5"/>
  <c r="AF29" i="5"/>
  <c r="AE29" i="5"/>
  <c r="AB29" i="5"/>
  <c r="Z29" i="5"/>
  <c r="Y29" i="5"/>
  <c r="X29" i="5"/>
  <c r="T29" i="5"/>
  <c r="R29" i="5"/>
  <c r="Q29" i="5"/>
  <c r="P29" i="5"/>
  <c r="M29" i="5"/>
  <c r="L29" i="5"/>
  <c r="K29" i="5"/>
  <c r="J29" i="5"/>
  <c r="I29" i="5"/>
  <c r="H29" i="5"/>
  <c r="F29" i="5"/>
  <c r="E29" i="5"/>
  <c r="D29" i="5"/>
  <c r="C29" i="5"/>
  <c r="B29" i="5"/>
  <c r="A29" i="5"/>
  <c r="DZ28" i="5"/>
  <c r="DY28" i="5"/>
  <c r="DX28" i="5"/>
  <c r="DW28" i="5"/>
  <c r="DV28" i="5"/>
  <c r="DU28" i="5"/>
  <c r="BA28" i="5" s="1"/>
  <c r="DS28" i="5"/>
  <c r="DR28" i="5"/>
  <c r="DQ28" i="5"/>
  <c r="DP28" i="5"/>
  <c r="DO28" i="5"/>
  <c r="DN28" i="5"/>
  <c r="DK28" i="5"/>
  <c r="DI28" i="5"/>
  <c r="DJ28" i="5" s="1"/>
  <c r="DH28" i="5"/>
  <c r="DG28" i="5"/>
  <c r="DD28" i="5"/>
  <c r="DC28" i="5"/>
  <c r="DB28" i="5"/>
  <c r="DA28" i="5"/>
  <c r="CZ28" i="5"/>
  <c r="CY28" i="5"/>
  <c r="CX28" i="5"/>
  <c r="CV28" i="5"/>
  <c r="CU28" i="5"/>
  <c r="CT28" i="5"/>
  <c r="CS28" i="5"/>
  <c r="CR28" i="5"/>
  <c r="CQ28" i="5"/>
  <c r="CP28" i="5"/>
  <c r="CN28" i="5"/>
  <c r="CM28" i="5"/>
  <c r="CL28" i="5"/>
  <c r="CK28" i="5"/>
  <c r="CJ28" i="5"/>
  <c r="CI28" i="5"/>
  <c r="CG28" i="5"/>
  <c r="CF28" i="5"/>
  <c r="CE28" i="5"/>
  <c r="CD28" i="5"/>
  <c r="CC28" i="5"/>
  <c r="CB28" i="5"/>
  <c r="CA28" i="5"/>
  <c r="BY28" i="5"/>
  <c r="BX28" i="5"/>
  <c r="BW28" i="5"/>
  <c r="BV28" i="5"/>
  <c r="BU28" i="5"/>
  <c r="BT28" i="5"/>
  <c r="BS28" i="5"/>
  <c r="BQ28" i="5"/>
  <c r="BP28" i="5"/>
  <c r="BO28" i="5"/>
  <c r="BN28" i="5"/>
  <c r="BM28" i="5"/>
  <c r="BL28" i="5"/>
  <c r="BK28" i="5"/>
  <c r="BI28" i="5"/>
  <c r="BH28" i="5"/>
  <c r="BG28" i="5"/>
  <c r="BF28" i="5"/>
  <c r="BE28" i="5"/>
  <c r="BD28" i="5"/>
  <c r="BC28" i="5"/>
  <c r="AZ28" i="5"/>
  <c r="AX28" i="5"/>
  <c r="AW28" i="5"/>
  <c r="AV28" i="5"/>
  <c r="AS28" i="5"/>
  <c r="AR28" i="5"/>
  <c r="AQ28" i="5"/>
  <c r="AP28" i="5"/>
  <c r="AO28" i="5"/>
  <c r="AN28" i="5"/>
  <c r="AM28" i="5"/>
  <c r="AK28" i="5"/>
  <c r="AJ28" i="5"/>
  <c r="AH28" i="5"/>
  <c r="AI28" i="5" s="1"/>
  <c r="AG28" i="5"/>
  <c r="AF28" i="5"/>
  <c r="AB28" i="5"/>
  <c r="Z28" i="5"/>
  <c r="Y28" i="5"/>
  <c r="X28" i="5"/>
  <c r="U28" i="5"/>
  <c r="T28" i="5"/>
  <c r="R28" i="5"/>
  <c r="Q28" i="5"/>
  <c r="P28" i="5"/>
  <c r="M28" i="5"/>
  <c r="L28" i="5"/>
  <c r="K28" i="5"/>
  <c r="J28" i="5"/>
  <c r="I28" i="5"/>
  <c r="H28" i="5"/>
  <c r="F28" i="5"/>
  <c r="D28" i="5"/>
  <c r="E28" i="5" s="1"/>
  <c r="C28" i="5"/>
  <c r="B28" i="5"/>
  <c r="DZ27" i="5"/>
  <c r="DY27" i="5"/>
  <c r="DX27" i="5"/>
  <c r="DW27" i="5"/>
  <c r="DV27" i="5"/>
  <c r="DU27" i="5"/>
  <c r="U27" i="5" s="1"/>
  <c r="DS27" i="5"/>
  <c r="DR27" i="5"/>
  <c r="DQ27" i="5"/>
  <c r="DP27" i="5"/>
  <c r="DO27" i="5"/>
  <c r="DN27" i="5"/>
  <c r="DK27" i="5"/>
  <c r="DI27" i="5"/>
  <c r="DH27" i="5"/>
  <c r="DG27" i="5"/>
  <c r="DD27" i="5"/>
  <c r="DC27" i="5"/>
  <c r="DB27" i="5"/>
  <c r="DA27" i="5"/>
  <c r="CZ27" i="5"/>
  <c r="CY27" i="5"/>
  <c r="CX27" i="5"/>
  <c r="CV27" i="5"/>
  <c r="CU27" i="5"/>
  <c r="CT27" i="5"/>
  <c r="CS27" i="5"/>
  <c r="CR27" i="5"/>
  <c r="CQ27" i="5"/>
  <c r="CP27" i="5"/>
  <c r="CN27" i="5"/>
  <c r="CL27" i="5"/>
  <c r="CK27" i="5"/>
  <c r="CJ27" i="5"/>
  <c r="CG27" i="5"/>
  <c r="CF27" i="5"/>
  <c r="CE27" i="5"/>
  <c r="CD27" i="5"/>
  <c r="CC27" i="5"/>
  <c r="CB27" i="5"/>
  <c r="CA27" i="5"/>
  <c r="BY27" i="5"/>
  <c r="BX27" i="5"/>
  <c r="BW27" i="5"/>
  <c r="BV27" i="5"/>
  <c r="BU27" i="5"/>
  <c r="BT27" i="5"/>
  <c r="BS27" i="5"/>
  <c r="BQ27" i="5"/>
  <c r="BP27" i="5"/>
  <c r="BO27" i="5"/>
  <c r="BN27" i="5"/>
  <c r="BM27" i="5"/>
  <c r="BL27" i="5"/>
  <c r="BK27" i="5"/>
  <c r="BI27" i="5"/>
  <c r="BH27" i="5"/>
  <c r="BF27" i="5"/>
  <c r="BG27" i="5" s="1"/>
  <c r="BE27" i="5"/>
  <c r="BD27" i="5"/>
  <c r="AZ27" i="5"/>
  <c r="AX27" i="5"/>
  <c r="AW27" i="5"/>
  <c r="AV27" i="5"/>
  <c r="AS27" i="5"/>
  <c r="AR27" i="5"/>
  <c r="AQ27" i="5"/>
  <c r="AP27" i="5"/>
  <c r="AO27" i="5"/>
  <c r="AN27" i="5"/>
  <c r="AM27" i="5"/>
  <c r="AK27" i="5"/>
  <c r="AJ27" i="5"/>
  <c r="AH27" i="5"/>
  <c r="AI27" i="5" s="1"/>
  <c r="AG27" i="5"/>
  <c r="AF27" i="5"/>
  <c r="AC27" i="5"/>
  <c r="AB27" i="5"/>
  <c r="AA27" i="5"/>
  <c r="Z27" i="5"/>
  <c r="Y27" i="5"/>
  <c r="X27" i="5"/>
  <c r="W27" i="5"/>
  <c r="T27" i="5"/>
  <c r="R27" i="5"/>
  <c r="Q27" i="5"/>
  <c r="P27" i="5"/>
  <c r="M27" i="5"/>
  <c r="L27" i="5"/>
  <c r="K27" i="5"/>
  <c r="J27" i="5"/>
  <c r="I27" i="5"/>
  <c r="H27" i="5"/>
  <c r="F27" i="5"/>
  <c r="E27" i="5"/>
  <c r="D27" i="5"/>
  <c r="C27" i="5"/>
  <c r="B27" i="5"/>
  <c r="A27" i="5"/>
  <c r="DZ26" i="5"/>
  <c r="DY26" i="5"/>
  <c r="DX26" i="5"/>
  <c r="DW26" i="5"/>
  <c r="DV26" i="5"/>
  <c r="DU26" i="5"/>
  <c r="BA26" i="5" s="1"/>
  <c r="DS26" i="5"/>
  <c r="DR26" i="5"/>
  <c r="DQ26" i="5"/>
  <c r="DP26" i="5"/>
  <c r="DO26" i="5"/>
  <c r="DN26" i="5"/>
  <c r="DK26" i="5"/>
  <c r="DJ26" i="5"/>
  <c r="DI26" i="5"/>
  <c r="DH26" i="5"/>
  <c r="DG26" i="5"/>
  <c r="DF26" i="5"/>
  <c r="DD26" i="5"/>
  <c r="DC26" i="5"/>
  <c r="DB26" i="5"/>
  <c r="DA26" i="5"/>
  <c r="CZ26" i="5"/>
  <c r="CY26" i="5"/>
  <c r="CX26" i="5"/>
  <c r="CV26" i="5"/>
  <c r="CU26" i="5"/>
  <c r="CT26" i="5"/>
  <c r="CS26" i="5"/>
  <c r="CR26" i="5"/>
  <c r="CQ26" i="5"/>
  <c r="CP26" i="5"/>
  <c r="CN26" i="5"/>
  <c r="CM26" i="5"/>
  <c r="CL26" i="5"/>
  <c r="CK26" i="5"/>
  <c r="CJ26" i="5"/>
  <c r="CI26" i="5"/>
  <c r="CG26" i="5"/>
  <c r="CF26" i="5"/>
  <c r="CE26" i="5"/>
  <c r="CD26" i="5"/>
  <c r="CC26" i="5"/>
  <c r="CB26" i="5"/>
  <c r="CA26" i="5"/>
  <c r="BY26" i="5"/>
  <c r="BX26" i="5"/>
  <c r="BW26" i="5"/>
  <c r="BV26" i="5"/>
  <c r="BU26" i="5"/>
  <c r="BT26" i="5"/>
  <c r="BS26" i="5"/>
  <c r="BQ26" i="5"/>
  <c r="BP26" i="5"/>
  <c r="BO26" i="5"/>
  <c r="BN26" i="5"/>
  <c r="BM26" i="5"/>
  <c r="BL26" i="5"/>
  <c r="BK26" i="5"/>
  <c r="BH26" i="5"/>
  <c r="BF26" i="5"/>
  <c r="BE26" i="5"/>
  <c r="BD26" i="5"/>
  <c r="AZ26" i="5"/>
  <c r="AX26" i="5"/>
  <c r="AW26" i="5"/>
  <c r="AV26" i="5"/>
  <c r="AS26" i="5"/>
  <c r="AR26" i="5"/>
  <c r="AQ26" i="5"/>
  <c r="AP26" i="5"/>
  <c r="AO26" i="5"/>
  <c r="AN26" i="5"/>
  <c r="AM26" i="5"/>
  <c r="AJ26" i="5"/>
  <c r="AH26" i="5"/>
  <c r="AG26" i="5"/>
  <c r="AF26" i="5"/>
  <c r="AC26" i="5"/>
  <c r="AB26" i="5"/>
  <c r="AA26" i="5"/>
  <c r="Z26" i="5"/>
  <c r="Y26" i="5"/>
  <c r="X26" i="5"/>
  <c r="W26" i="5"/>
  <c r="U26" i="5"/>
  <c r="T26" i="5"/>
  <c r="R26" i="5"/>
  <c r="Q26" i="5"/>
  <c r="P26" i="5"/>
  <c r="M26" i="5"/>
  <c r="L26" i="5"/>
  <c r="K26" i="5"/>
  <c r="J26" i="5"/>
  <c r="I26" i="5"/>
  <c r="H26" i="5"/>
  <c r="F26" i="5"/>
  <c r="D26" i="5"/>
  <c r="C26" i="5"/>
  <c r="B26" i="5"/>
  <c r="DZ25" i="5"/>
  <c r="DY25" i="5"/>
  <c r="DX25" i="5"/>
  <c r="DW25" i="5"/>
  <c r="DV25" i="5"/>
  <c r="DU25" i="5"/>
  <c r="BA25" i="5" s="1"/>
  <c r="DS25" i="5"/>
  <c r="DR25" i="5"/>
  <c r="DQ25" i="5"/>
  <c r="DP25" i="5"/>
  <c r="DO25" i="5"/>
  <c r="DN25" i="5"/>
  <c r="DK25" i="5"/>
  <c r="DI25" i="5"/>
  <c r="DH25" i="5"/>
  <c r="DG25" i="5"/>
  <c r="DD25" i="5"/>
  <c r="DC25" i="5"/>
  <c r="DB25" i="5"/>
  <c r="DA25" i="5"/>
  <c r="CZ25" i="5"/>
  <c r="CY25" i="5"/>
  <c r="CX25" i="5"/>
  <c r="CV25" i="5"/>
  <c r="CU25" i="5"/>
  <c r="CT25" i="5"/>
  <c r="CS25" i="5"/>
  <c r="CR25" i="5"/>
  <c r="CQ25" i="5"/>
  <c r="CP25" i="5"/>
  <c r="CN25" i="5"/>
  <c r="CL25" i="5"/>
  <c r="CK25" i="5"/>
  <c r="CJ25" i="5"/>
  <c r="CG25" i="5"/>
  <c r="CF25" i="5"/>
  <c r="CE25" i="5"/>
  <c r="CD25" i="5"/>
  <c r="CC25" i="5"/>
  <c r="CB25" i="5"/>
  <c r="CA25" i="5"/>
  <c r="BY25" i="5"/>
  <c r="BX25" i="5"/>
  <c r="BW25" i="5"/>
  <c r="BV25" i="5"/>
  <c r="BU25" i="5"/>
  <c r="BT25" i="5"/>
  <c r="BS25" i="5"/>
  <c r="BQ25" i="5"/>
  <c r="BP25" i="5"/>
  <c r="BO25" i="5"/>
  <c r="BN25" i="5"/>
  <c r="BM25" i="5"/>
  <c r="BL25" i="5"/>
  <c r="BK25" i="5"/>
  <c r="BH25" i="5"/>
  <c r="BF25" i="5"/>
  <c r="BG25" i="5" s="1"/>
  <c r="BE25" i="5"/>
  <c r="BD25" i="5"/>
  <c r="AZ25" i="5"/>
  <c r="AX25" i="5"/>
  <c r="AW25" i="5"/>
  <c r="AV25" i="5"/>
  <c r="AS25" i="5"/>
  <c r="AR25" i="5"/>
  <c r="AQ25" i="5"/>
  <c r="AP25" i="5"/>
  <c r="AO25" i="5"/>
  <c r="AN25" i="5"/>
  <c r="AM25" i="5"/>
  <c r="AK25" i="5"/>
  <c r="AJ25" i="5"/>
  <c r="AH25" i="5"/>
  <c r="AG25" i="5"/>
  <c r="AF25" i="5"/>
  <c r="AC25" i="5"/>
  <c r="AB25" i="5"/>
  <c r="AA25" i="5"/>
  <c r="Z25" i="5"/>
  <c r="Y25" i="5"/>
  <c r="X25" i="5"/>
  <c r="W25" i="5"/>
  <c r="T25" i="5"/>
  <c r="R25" i="5"/>
  <c r="Q25" i="5"/>
  <c r="P25" i="5"/>
  <c r="M25" i="5"/>
  <c r="K25" i="5"/>
  <c r="L25" i="5" s="1"/>
  <c r="J25" i="5"/>
  <c r="I25" i="5"/>
  <c r="F25" i="5"/>
  <c r="E25" i="5"/>
  <c r="D25" i="5"/>
  <c r="C25" i="5"/>
  <c r="B25" i="5"/>
  <c r="A25" i="5"/>
  <c r="DZ24" i="5"/>
  <c r="DY24" i="5"/>
  <c r="DX24" i="5"/>
  <c r="DW24" i="5"/>
  <c r="DV24" i="5"/>
  <c r="DU24" i="5"/>
  <c r="U24" i="5" s="1"/>
  <c r="DS24" i="5"/>
  <c r="DR24" i="5"/>
  <c r="DQ24" i="5"/>
  <c r="DP24" i="5"/>
  <c r="DO24" i="5"/>
  <c r="DN24" i="5"/>
  <c r="DK24" i="5"/>
  <c r="DI24" i="5"/>
  <c r="DH24" i="5"/>
  <c r="DG24" i="5"/>
  <c r="DD24" i="5"/>
  <c r="DC24" i="5"/>
  <c r="DB24" i="5"/>
  <c r="DA24" i="5"/>
  <c r="CZ24" i="5"/>
  <c r="CY24" i="5"/>
  <c r="CX24" i="5"/>
  <c r="CV24" i="5"/>
  <c r="CU24" i="5"/>
  <c r="CT24" i="5"/>
  <c r="CS24" i="5"/>
  <c r="CR24" i="5"/>
  <c r="CQ24" i="5"/>
  <c r="CP24" i="5"/>
  <c r="CN24" i="5"/>
  <c r="CM24" i="5"/>
  <c r="CL24" i="5"/>
  <c r="CK24" i="5"/>
  <c r="CJ24" i="5"/>
  <c r="CI24" i="5"/>
  <c r="CF24" i="5"/>
  <c r="CD24" i="5"/>
  <c r="CC24" i="5"/>
  <c r="CB24" i="5"/>
  <c r="BY24" i="5"/>
  <c r="BX24" i="5"/>
  <c r="BW24" i="5"/>
  <c r="BV24" i="5"/>
  <c r="BU24" i="5"/>
  <c r="BT24" i="5"/>
  <c r="BS24" i="5"/>
  <c r="BQ24" i="5"/>
  <c r="BP24" i="5"/>
  <c r="BO24" i="5"/>
  <c r="BN24" i="5"/>
  <c r="BM24" i="5"/>
  <c r="BL24" i="5"/>
  <c r="BK24" i="5"/>
  <c r="BH24" i="5"/>
  <c r="BF24" i="5"/>
  <c r="BE24" i="5"/>
  <c r="BD24" i="5"/>
  <c r="BA24" i="5"/>
  <c r="AZ24" i="5"/>
  <c r="AX24" i="5"/>
  <c r="AW24" i="5"/>
  <c r="AV24" i="5"/>
  <c r="AS24" i="5"/>
  <c r="AR24" i="5"/>
  <c r="AP24" i="5"/>
  <c r="AQ24" i="5" s="1"/>
  <c r="AO24" i="5"/>
  <c r="AN24" i="5"/>
  <c r="AJ24" i="5"/>
  <c r="AH24" i="5"/>
  <c r="AI24" i="5" s="1"/>
  <c r="AG24" i="5"/>
  <c r="AF24" i="5"/>
  <c r="AC24" i="5"/>
  <c r="AB24" i="5"/>
  <c r="AA24" i="5"/>
  <c r="Z24" i="5"/>
  <c r="Y24" i="5"/>
  <c r="X24" i="5"/>
  <c r="W24" i="5"/>
  <c r="T24" i="5"/>
  <c r="R24" i="5"/>
  <c r="Q24" i="5"/>
  <c r="P24" i="5"/>
  <c r="M24" i="5"/>
  <c r="K24" i="5"/>
  <c r="L24" i="5" s="1"/>
  <c r="J24" i="5"/>
  <c r="I24" i="5"/>
  <c r="F24" i="5"/>
  <c r="E24" i="5"/>
  <c r="D24" i="5"/>
  <c r="C24" i="5"/>
  <c r="B24" i="5"/>
  <c r="A24" i="5"/>
  <c r="DZ23" i="5"/>
  <c r="DY23" i="5"/>
  <c r="DX23" i="5"/>
  <c r="DW23" i="5"/>
  <c r="DV23" i="5"/>
  <c r="DU23" i="5"/>
  <c r="BA23" i="5" s="1"/>
  <c r="DS23" i="5"/>
  <c r="DR23" i="5"/>
  <c r="DQ23" i="5"/>
  <c r="DP23" i="5"/>
  <c r="DO23" i="5"/>
  <c r="DN23" i="5"/>
  <c r="DK23" i="5"/>
  <c r="DI23" i="5"/>
  <c r="DH23" i="5"/>
  <c r="DG23" i="5"/>
  <c r="DD23" i="5"/>
  <c r="DC23" i="5"/>
  <c r="DB23" i="5"/>
  <c r="DA23" i="5"/>
  <c r="CZ23" i="5"/>
  <c r="CY23" i="5"/>
  <c r="CX23" i="5"/>
  <c r="CV23" i="5"/>
  <c r="CU23" i="5"/>
  <c r="CT23" i="5"/>
  <c r="CS23" i="5"/>
  <c r="CR23" i="5"/>
  <c r="CQ23" i="5"/>
  <c r="CP23" i="5"/>
  <c r="CN23" i="5"/>
  <c r="CM23" i="5"/>
  <c r="CL23" i="5"/>
  <c r="CK23" i="5"/>
  <c r="CJ23" i="5"/>
  <c r="CI23" i="5"/>
  <c r="CG23" i="5"/>
  <c r="CF23" i="5"/>
  <c r="CE23" i="5"/>
  <c r="CD23" i="5"/>
  <c r="CC23" i="5"/>
  <c r="CB23" i="5"/>
  <c r="CA23" i="5"/>
  <c r="BY23" i="5"/>
  <c r="BX23" i="5"/>
  <c r="BW23" i="5"/>
  <c r="BV23" i="5"/>
  <c r="BU23" i="5"/>
  <c r="BT23" i="5"/>
  <c r="BS23" i="5"/>
  <c r="BQ23" i="5"/>
  <c r="BP23" i="5"/>
  <c r="BO23" i="5"/>
  <c r="BN23" i="5"/>
  <c r="BM23" i="5"/>
  <c r="BL23" i="5"/>
  <c r="BK23" i="5"/>
  <c r="BI23" i="5"/>
  <c r="BH23" i="5"/>
  <c r="BF23" i="5"/>
  <c r="BE23" i="5"/>
  <c r="BD23" i="5"/>
  <c r="AZ23" i="5"/>
  <c r="AX23" i="5"/>
  <c r="AW23" i="5"/>
  <c r="AV23" i="5"/>
  <c r="AS23" i="5"/>
  <c r="AR23" i="5"/>
  <c r="AP23" i="5"/>
  <c r="AQ23" i="5" s="1"/>
  <c r="AO23" i="5"/>
  <c r="AN23" i="5"/>
  <c r="AK23" i="5"/>
  <c r="AJ23" i="5"/>
  <c r="AH23" i="5"/>
  <c r="AG23" i="5"/>
  <c r="AF23" i="5"/>
  <c r="AB23" i="5"/>
  <c r="Z23" i="5"/>
  <c r="Y23" i="5"/>
  <c r="X23" i="5"/>
  <c r="T23" i="5"/>
  <c r="R23" i="5"/>
  <c r="Q23" i="5"/>
  <c r="P23" i="5"/>
  <c r="M23" i="5"/>
  <c r="K23" i="5"/>
  <c r="L23" i="5" s="1"/>
  <c r="J23" i="5"/>
  <c r="I23" i="5"/>
  <c r="H23" i="5"/>
  <c r="H24" i="5" s="1"/>
  <c r="F23" i="5"/>
  <c r="E23" i="5"/>
  <c r="D23" i="5"/>
  <c r="C23" i="5"/>
  <c r="B23" i="5"/>
  <c r="A23" i="5"/>
  <c r="DZ22" i="5"/>
  <c r="DY22" i="5"/>
  <c r="DX22" i="5"/>
  <c r="DW22" i="5"/>
  <c r="DV22" i="5"/>
  <c r="DU22" i="5"/>
  <c r="BA22" i="5" s="1"/>
  <c r="DS22" i="5"/>
  <c r="DR22" i="5"/>
  <c r="DQ22" i="5"/>
  <c r="DP22" i="5"/>
  <c r="DO22" i="5"/>
  <c r="DN22" i="5"/>
  <c r="DK22" i="5"/>
  <c r="DI22" i="5"/>
  <c r="DH22" i="5"/>
  <c r="DG22" i="5"/>
  <c r="DD22" i="5"/>
  <c r="DC22" i="5"/>
  <c r="DB22" i="5"/>
  <c r="DA22" i="5"/>
  <c r="CZ22" i="5"/>
  <c r="CY22" i="5"/>
  <c r="CX22" i="5"/>
  <c r="CV22" i="5"/>
  <c r="CU22" i="5"/>
  <c r="CT22" i="5"/>
  <c r="CS22" i="5"/>
  <c r="CR22" i="5"/>
  <c r="CQ22" i="5"/>
  <c r="CP22" i="5"/>
  <c r="CN22" i="5"/>
  <c r="CL22" i="5"/>
  <c r="CK22" i="5"/>
  <c r="CJ22" i="5"/>
  <c r="CG22" i="5"/>
  <c r="CF22" i="5"/>
  <c r="CE22" i="5"/>
  <c r="CD22" i="5"/>
  <c r="CC22" i="5"/>
  <c r="CB22" i="5"/>
  <c r="CA22" i="5"/>
  <c r="BY22" i="5"/>
  <c r="BX22" i="5"/>
  <c r="BW22" i="5"/>
  <c r="BV22" i="5"/>
  <c r="BU22" i="5"/>
  <c r="BT22" i="5"/>
  <c r="BS22" i="5"/>
  <c r="BQ22" i="5"/>
  <c r="BP22" i="5"/>
  <c r="BO22" i="5"/>
  <c r="BN22" i="5"/>
  <c r="BM22" i="5"/>
  <c r="BL22" i="5"/>
  <c r="BK22" i="5"/>
  <c r="BI22" i="5"/>
  <c r="BH22" i="5"/>
  <c r="BG22" i="5"/>
  <c r="BF22" i="5"/>
  <c r="BE22" i="5"/>
  <c r="BD22" i="5"/>
  <c r="BC22" i="5"/>
  <c r="AZ22" i="5"/>
  <c r="AX22" i="5"/>
  <c r="AW22" i="5"/>
  <c r="AV22" i="5"/>
  <c r="AR22" i="5"/>
  <c r="AP22" i="5"/>
  <c r="AO22" i="5"/>
  <c r="AN22" i="5"/>
  <c r="AK22" i="5"/>
  <c r="AJ22" i="5"/>
  <c r="AH22" i="5"/>
  <c r="AG22" i="5"/>
  <c r="AI22" i="5" s="1"/>
  <c r="AF22" i="5"/>
  <c r="AC22" i="5"/>
  <c r="AB22" i="5"/>
  <c r="AA22" i="5"/>
  <c r="Z22" i="5"/>
  <c r="Y22" i="5"/>
  <c r="X22" i="5"/>
  <c r="W22" i="5"/>
  <c r="T22" i="5"/>
  <c r="R22" i="5"/>
  <c r="Q22" i="5"/>
  <c r="P22" i="5"/>
  <c r="M22" i="5"/>
  <c r="L22" i="5"/>
  <c r="K22" i="5"/>
  <c r="J22" i="5"/>
  <c r="I22" i="5"/>
  <c r="H22" i="5"/>
  <c r="F22" i="5"/>
  <c r="D22" i="5"/>
  <c r="C22" i="5"/>
  <c r="B22" i="5"/>
  <c r="DZ21" i="5"/>
  <c r="DY21" i="5"/>
  <c r="DX21" i="5"/>
  <c r="DW21" i="5"/>
  <c r="DV21" i="5"/>
  <c r="DU21" i="5"/>
  <c r="BA21" i="5" s="1"/>
  <c r="DS21" i="5"/>
  <c r="DR21" i="5"/>
  <c r="DQ21" i="5"/>
  <c r="DP21" i="5"/>
  <c r="DO21" i="5"/>
  <c r="DN21" i="5"/>
  <c r="DK21" i="5"/>
  <c r="DI21" i="5"/>
  <c r="DH21" i="5"/>
  <c r="DG21" i="5"/>
  <c r="DD21" i="5"/>
  <c r="DC21" i="5"/>
  <c r="DB21" i="5"/>
  <c r="DA21" i="5"/>
  <c r="CZ21" i="5"/>
  <c r="CY21" i="5"/>
  <c r="CX21" i="5"/>
  <c r="CV21" i="5"/>
  <c r="CU21" i="5"/>
  <c r="CT21" i="5"/>
  <c r="CS21" i="5"/>
  <c r="CR21" i="5"/>
  <c r="CQ21" i="5"/>
  <c r="CP21" i="5"/>
  <c r="CN21" i="5"/>
  <c r="CM21" i="5"/>
  <c r="CL21" i="5"/>
  <c r="CK21" i="5"/>
  <c r="CJ21" i="5"/>
  <c r="CI21" i="5"/>
  <c r="CG21" i="5"/>
  <c r="CF21" i="5"/>
  <c r="CD21" i="5"/>
  <c r="CC21" i="5"/>
  <c r="CE21" i="5" s="1"/>
  <c r="CB21" i="5"/>
  <c r="BY21" i="5"/>
  <c r="BX21" i="5"/>
  <c r="BW21" i="5"/>
  <c r="BV21" i="5"/>
  <c r="BU21" i="5"/>
  <c r="BT21" i="5"/>
  <c r="BS21" i="5"/>
  <c r="BQ21" i="5"/>
  <c r="BP21" i="5"/>
  <c r="BO21" i="5"/>
  <c r="BN21" i="5"/>
  <c r="BM21" i="5"/>
  <c r="BL21" i="5"/>
  <c r="BK21" i="5"/>
  <c r="BI21" i="5"/>
  <c r="BH21" i="5"/>
  <c r="BG21" i="5"/>
  <c r="BF21" i="5"/>
  <c r="BE21" i="5"/>
  <c r="BD21" i="5"/>
  <c r="BC21" i="5"/>
  <c r="AZ21" i="5"/>
  <c r="AX21" i="5"/>
  <c r="AW21" i="5"/>
  <c r="AV21" i="5"/>
  <c r="AS21" i="5"/>
  <c r="AR21" i="5"/>
  <c r="AQ21" i="5"/>
  <c r="AP21" i="5"/>
  <c r="AO21" i="5"/>
  <c r="AN21" i="5"/>
  <c r="AM21" i="5"/>
  <c r="AK21" i="5"/>
  <c r="AJ21" i="5"/>
  <c r="AH21" i="5"/>
  <c r="AG21" i="5"/>
  <c r="AF21" i="5"/>
  <c r="AB21" i="5"/>
  <c r="Z21" i="5"/>
  <c r="Y21" i="5"/>
  <c r="X21" i="5"/>
  <c r="T21" i="5"/>
  <c r="R21" i="5"/>
  <c r="Q21" i="5"/>
  <c r="P21" i="5"/>
  <c r="M21" i="5"/>
  <c r="K21" i="5"/>
  <c r="J21" i="5"/>
  <c r="I21" i="5"/>
  <c r="F21" i="5"/>
  <c r="E21" i="5"/>
  <c r="D21" i="5"/>
  <c r="C21" i="5"/>
  <c r="B21" i="5"/>
  <c r="A21" i="5"/>
  <c r="DZ20" i="5"/>
  <c r="DY20" i="5"/>
  <c r="DX20" i="5"/>
  <c r="DW20" i="5"/>
  <c r="DV20" i="5"/>
  <c r="DU20" i="5"/>
  <c r="CG20" i="5" s="1"/>
  <c r="DS20" i="5"/>
  <c r="DR20" i="5"/>
  <c r="DQ20" i="5"/>
  <c r="DP20" i="5"/>
  <c r="DO20" i="5"/>
  <c r="DN20" i="5"/>
  <c r="DK20" i="5"/>
  <c r="DJ20" i="5"/>
  <c r="DI20" i="5"/>
  <c r="DH20" i="5"/>
  <c r="DG20" i="5"/>
  <c r="DF20" i="5"/>
  <c r="DD20" i="5"/>
  <c r="DC20" i="5"/>
  <c r="DB20" i="5"/>
  <c r="DA20" i="5"/>
  <c r="CZ20" i="5"/>
  <c r="CY20" i="5"/>
  <c r="CX20" i="5"/>
  <c r="CV20" i="5"/>
  <c r="CU20" i="5"/>
  <c r="CT20" i="5"/>
  <c r="CS20" i="5"/>
  <c r="CR20" i="5"/>
  <c r="CQ20" i="5"/>
  <c r="CP20" i="5"/>
  <c r="CN20" i="5"/>
  <c r="CM20" i="5"/>
  <c r="CL20" i="5"/>
  <c r="CK20" i="5"/>
  <c r="CJ20" i="5"/>
  <c r="CI20" i="5"/>
  <c r="CF20" i="5"/>
  <c r="CD20" i="5"/>
  <c r="CC20" i="5"/>
  <c r="CB20" i="5"/>
  <c r="BY20" i="5"/>
  <c r="BX20" i="5"/>
  <c r="BW20" i="5"/>
  <c r="BV20" i="5"/>
  <c r="BU20" i="5"/>
  <c r="BT20" i="5"/>
  <c r="BS20" i="5"/>
  <c r="BQ20" i="5"/>
  <c r="BP20" i="5"/>
  <c r="BO20" i="5"/>
  <c r="BN20" i="5"/>
  <c r="BM20" i="5"/>
  <c r="BL20" i="5"/>
  <c r="BK20" i="5"/>
  <c r="BI20" i="5"/>
  <c r="BH20" i="5"/>
  <c r="BG20" i="5"/>
  <c r="BF20" i="5"/>
  <c r="BE20" i="5"/>
  <c r="BD20" i="5"/>
  <c r="BC20" i="5"/>
  <c r="AZ20" i="5"/>
  <c r="AX20" i="5"/>
  <c r="AW20" i="5"/>
  <c r="AV20" i="5"/>
  <c r="AS20" i="5"/>
  <c r="AR20" i="5"/>
  <c r="AQ20" i="5"/>
  <c r="AP20" i="5"/>
  <c r="AO20" i="5"/>
  <c r="AN20" i="5"/>
  <c r="AM20" i="5"/>
  <c r="AJ20" i="5"/>
  <c r="AH20" i="5"/>
  <c r="AG20" i="5"/>
  <c r="AF20" i="5"/>
  <c r="AC20" i="5"/>
  <c r="AB20" i="5"/>
  <c r="AA20" i="5"/>
  <c r="Z20" i="5"/>
  <c r="Y20" i="5"/>
  <c r="X20" i="5"/>
  <c r="W20" i="5"/>
  <c r="T20" i="5"/>
  <c r="R20" i="5"/>
  <c r="Q20" i="5"/>
  <c r="P20" i="5"/>
  <c r="M20" i="5"/>
  <c r="L20" i="5"/>
  <c r="K20" i="5"/>
  <c r="J20" i="5"/>
  <c r="I20" i="5"/>
  <c r="H20" i="5"/>
  <c r="F20" i="5"/>
  <c r="E20" i="5"/>
  <c r="D20" i="5"/>
  <c r="C20" i="5"/>
  <c r="B20" i="5"/>
  <c r="A20" i="5"/>
  <c r="DZ19" i="5"/>
  <c r="DY19" i="5"/>
  <c r="DX19" i="5"/>
  <c r="DW19" i="5"/>
  <c r="DV19" i="5"/>
  <c r="DU19" i="5"/>
  <c r="CG19" i="5" s="1"/>
  <c r="DS19" i="5"/>
  <c r="DR19" i="5"/>
  <c r="DQ19" i="5"/>
  <c r="DP19" i="5"/>
  <c r="DO19" i="5"/>
  <c r="DN19" i="5"/>
  <c r="DK19" i="5"/>
  <c r="DJ19" i="5"/>
  <c r="DI19" i="5"/>
  <c r="DH19" i="5"/>
  <c r="DG19" i="5"/>
  <c r="DF19" i="5"/>
  <c r="DD19" i="5"/>
  <c r="DC19" i="5"/>
  <c r="DB19" i="5"/>
  <c r="DA19" i="5"/>
  <c r="CZ19" i="5"/>
  <c r="CY19" i="5"/>
  <c r="CX19" i="5"/>
  <c r="CV19" i="5"/>
  <c r="CU19" i="5"/>
  <c r="CT19" i="5"/>
  <c r="CS19" i="5"/>
  <c r="CR19" i="5"/>
  <c r="CQ19" i="5"/>
  <c r="CP19" i="5"/>
  <c r="CN19" i="5"/>
  <c r="CM19" i="5"/>
  <c r="CL19" i="5"/>
  <c r="CK19" i="5"/>
  <c r="CJ19" i="5"/>
  <c r="CI19" i="5"/>
  <c r="CF19" i="5"/>
  <c r="CD19" i="5"/>
  <c r="CE19" i="5" s="1"/>
  <c r="CC19" i="5"/>
  <c r="CB19" i="5"/>
  <c r="BX19" i="5"/>
  <c r="BV19" i="5"/>
  <c r="BU19" i="5"/>
  <c r="BT19" i="5"/>
  <c r="BQ19" i="5"/>
  <c r="BP19" i="5"/>
  <c r="BO19" i="5"/>
  <c r="BN19" i="5"/>
  <c r="BM19" i="5"/>
  <c r="BL19" i="5"/>
  <c r="BK19" i="5"/>
  <c r="BI19" i="5"/>
  <c r="BH19" i="5"/>
  <c r="BG19" i="5"/>
  <c r="BF19" i="5"/>
  <c r="BE19" i="5"/>
  <c r="BD19" i="5"/>
  <c r="BC19" i="5"/>
  <c r="AZ19" i="5"/>
  <c r="AX19" i="5"/>
  <c r="AW19" i="5"/>
  <c r="AV19" i="5"/>
  <c r="AS19" i="5"/>
  <c r="AR19" i="5"/>
  <c r="AQ19" i="5"/>
  <c r="AP19" i="5"/>
  <c r="AO19" i="5"/>
  <c r="AN19" i="5"/>
  <c r="AM19" i="5"/>
  <c r="AK19" i="5"/>
  <c r="AJ19" i="5"/>
  <c r="AH19" i="5"/>
  <c r="AI19" i="5" s="1"/>
  <c r="AG19" i="5"/>
  <c r="AF19" i="5"/>
  <c r="AC19" i="5"/>
  <c r="AB19" i="5"/>
  <c r="AA19" i="5"/>
  <c r="Z19" i="5"/>
  <c r="Y19" i="5"/>
  <c r="X19" i="5"/>
  <c r="W19" i="5"/>
  <c r="T19" i="5"/>
  <c r="R19" i="5"/>
  <c r="Q19" i="5"/>
  <c r="P19" i="5"/>
  <c r="M19" i="5"/>
  <c r="L19" i="5"/>
  <c r="K19" i="5"/>
  <c r="J19" i="5"/>
  <c r="I19" i="5"/>
  <c r="H19" i="5"/>
  <c r="F19" i="5"/>
  <c r="E19" i="5"/>
  <c r="D19" i="5"/>
  <c r="C19" i="5"/>
  <c r="B19" i="5"/>
  <c r="A19" i="5"/>
  <c r="DZ18" i="5"/>
  <c r="DY18" i="5"/>
  <c r="DX18" i="5"/>
  <c r="DW18" i="5"/>
  <c r="DV18" i="5"/>
  <c r="DU18" i="5"/>
  <c r="BQ18" i="5" s="1"/>
  <c r="DS18" i="5"/>
  <c r="DR18" i="5"/>
  <c r="DQ18" i="5"/>
  <c r="DP18" i="5"/>
  <c r="DO18" i="5"/>
  <c r="DN18" i="5"/>
  <c r="DK18" i="5"/>
  <c r="DI18" i="5"/>
  <c r="DH18" i="5"/>
  <c r="DG18" i="5"/>
  <c r="DD18" i="5"/>
  <c r="DC18" i="5"/>
  <c r="DB18" i="5"/>
  <c r="DA18" i="5"/>
  <c r="CZ18" i="5"/>
  <c r="CY18" i="5"/>
  <c r="CX18" i="5"/>
  <c r="CV18" i="5"/>
  <c r="CU18" i="5"/>
  <c r="CT18" i="5"/>
  <c r="CS18" i="5"/>
  <c r="CR18" i="5"/>
  <c r="CQ18" i="5"/>
  <c r="CP18" i="5"/>
  <c r="CN18" i="5"/>
  <c r="CM18" i="5"/>
  <c r="CL18" i="5"/>
  <c r="CK18" i="5"/>
  <c r="CJ18" i="5"/>
  <c r="CI18" i="5"/>
  <c r="CG18" i="5"/>
  <c r="CF18" i="5"/>
  <c r="CE18" i="5"/>
  <c r="CD18" i="5"/>
  <c r="CC18" i="5"/>
  <c r="CB18" i="5"/>
  <c r="CA18" i="5"/>
  <c r="BY18" i="5"/>
  <c r="BX18" i="5"/>
  <c r="BV18" i="5"/>
  <c r="BW18" i="5" s="1"/>
  <c r="BU18" i="5"/>
  <c r="BT18" i="5"/>
  <c r="BP18" i="5"/>
  <c r="BN18" i="5"/>
  <c r="BM18" i="5"/>
  <c r="BL18" i="5"/>
  <c r="BI18" i="5"/>
  <c r="BH18" i="5"/>
  <c r="BG18" i="5"/>
  <c r="BF18" i="5"/>
  <c r="BE18" i="5"/>
  <c r="BD18" i="5"/>
  <c r="BC18" i="5"/>
  <c r="AZ18" i="5"/>
  <c r="AX18" i="5"/>
  <c r="AW18" i="5"/>
  <c r="AV18" i="5"/>
  <c r="AS18" i="5"/>
  <c r="AR18" i="5"/>
  <c r="AQ18" i="5"/>
  <c r="AP18" i="5"/>
  <c r="AO18" i="5"/>
  <c r="AN18" i="5"/>
  <c r="AM18" i="5"/>
  <c r="AJ18" i="5"/>
  <c r="AH18" i="5"/>
  <c r="AI18" i="5" s="1"/>
  <c r="AG18" i="5"/>
  <c r="AF18" i="5"/>
  <c r="AC18" i="5"/>
  <c r="AB18" i="5"/>
  <c r="AA18" i="5"/>
  <c r="Z18" i="5"/>
  <c r="Y18" i="5"/>
  <c r="X18" i="5"/>
  <c r="W18" i="5"/>
  <c r="U18" i="5"/>
  <c r="T18" i="5"/>
  <c r="R18" i="5"/>
  <c r="Q18" i="5"/>
  <c r="P18" i="5"/>
  <c r="M18" i="5"/>
  <c r="K18" i="5"/>
  <c r="L18" i="5" s="1"/>
  <c r="J18" i="5"/>
  <c r="I18" i="5"/>
  <c r="F18" i="5"/>
  <c r="E18" i="5"/>
  <c r="D18" i="5"/>
  <c r="C18" i="5"/>
  <c r="B18" i="5"/>
  <c r="A18" i="5"/>
  <c r="DZ17" i="5"/>
  <c r="DY17" i="5"/>
  <c r="DX17" i="5"/>
  <c r="DW17" i="5"/>
  <c r="DV17" i="5"/>
  <c r="DU17" i="5"/>
  <c r="CG17" i="5" s="1"/>
  <c r="DS17" i="5"/>
  <c r="DR17" i="5"/>
  <c r="DQ17" i="5"/>
  <c r="DP17" i="5"/>
  <c r="DO17" i="5"/>
  <c r="DN17" i="5"/>
  <c r="DK17" i="5"/>
  <c r="DI17" i="5"/>
  <c r="DH17" i="5"/>
  <c r="DG17" i="5"/>
  <c r="DD17" i="5"/>
  <c r="DC17" i="5"/>
  <c r="DB17" i="5"/>
  <c r="DA17" i="5"/>
  <c r="CZ17" i="5"/>
  <c r="CY17" i="5"/>
  <c r="CX17" i="5"/>
  <c r="CV17" i="5"/>
  <c r="CU17" i="5"/>
  <c r="CT17" i="5"/>
  <c r="CS17" i="5"/>
  <c r="CR17" i="5"/>
  <c r="CQ17" i="5"/>
  <c r="CP17" i="5"/>
  <c r="CN17" i="5"/>
  <c r="CL17" i="5"/>
  <c r="CK17" i="5"/>
  <c r="CJ17" i="5"/>
  <c r="CF17" i="5"/>
  <c r="CD17" i="5"/>
  <c r="CC17" i="5"/>
  <c r="CB17" i="5"/>
  <c r="BY17" i="5"/>
  <c r="BX17" i="5"/>
  <c r="BW17" i="5"/>
  <c r="BV17" i="5"/>
  <c r="BU17" i="5"/>
  <c r="BT17" i="5"/>
  <c r="BS17" i="5"/>
  <c r="BQ17" i="5"/>
  <c r="BP17" i="5"/>
  <c r="BN17" i="5"/>
  <c r="BM17" i="5"/>
  <c r="BL17" i="5"/>
  <c r="BI17" i="5"/>
  <c r="BH17" i="5"/>
  <c r="BG17" i="5"/>
  <c r="BF17" i="5"/>
  <c r="BE17" i="5"/>
  <c r="BD17" i="5"/>
  <c r="BC17" i="5"/>
  <c r="AZ17" i="5"/>
  <c r="AX17" i="5"/>
  <c r="AW17" i="5"/>
  <c r="AV17" i="5"/>
  <c r="AS17" i="5"/>
  <c r="AR17" i="5"/>
  <c r="AQ17" i="5"/>
  <c r="AP17" i="5"/>
  <c r="AO17" i="5"/>
  <c r="AN17" i="5"/>
  <c r="AM17" i="5"/>
  <c r="AJ17" i="5"/>
  <c r="AH17" i="5"/>
  <c r="AG17" i="5"/>
  <c r="AI17" i="5" s="1"/>
  <c r="AF17" i="5"/>
  <c r="AC17" i="5"/>
  <c r="AB17" i="5"/>
  <c r="AA17" i="5"/>
  <c r="Z17" i="5"/>
  <c r="Y17" i="5"/>
  <c r="X17" i="5"/>
  <c r="W17" i="5"/>
  <c r="T17" i="5"/>
  <c r="R17" i="5"/>
  <c r="Q17" i="5"/>
  <c r="P17" i="5"/>
  <c r="M17" i="5"/>
  <c r="K17" i="5"/>
  <c r="J17" i="5"/>
  <c r="I17" i="5"/>
  <c r="F17" i="5"/>
  <c r="E17" i="5"/>
  <c r="D17" i="5"/>
  <c r="C17" i="5"/>
  <c r="B17" i="5"/>
  <c r="A17" i="5"/>
  <c r="DZ16" i="5"/>
  <c r="DY16" i="5"/>
  <c r="DX16" i="5"/>
  <c r="DW16" i="5"/>
  <c r="DV16" i="5"/>
  <c r="DU16" i="5"/>
  <c r="CG16" i="5" s="1"/>
  <c r="DS16" i="5"/>
  <c r="DR16" i="5"/>
  <c r="DQ16" i="5"/>
  <c r="DP16" i="5"/>
  <c r="DO16" i="5"/>
  <c r="DN16" i="5"/>
  <c r="DK16" i="5"/>
  <c r="DI16" i="5"/>
  <c r="DH16" i="5"/>
  <c r="DG16" i="5"/>
  <c r="DD16" i="5"/>
  <c r="DC16" i="5"/>
  <c r="DB16" i="5"/>
  <c r="DA16" i="5"/>
  <c r="CZ16" i="5"/>
  <c r="CY16" i="5"/>
  <c r="CX16" i="5"/>
  <c r="CV16" i="5"/>
  <c r="CU16" i="5"/>
  <c r="CT16" i="5"/>
  <c r="CS16" i="5"/>
  <c r="CR16" i="5"/>
  <c r="CQ16" i="5"/>
  <c r="CP16" i="5"/>
  <c r="CN16" i="5"/>
  <c r="CM16" i="5"/>
  <c r="CL16" i="5"/>
  <c r="CK16" i="5"/>
  <c r="CJ16" i="5"/>
  <c r="CI16" i="5"/>
  <c r="CF16" i="5"/>
  <c r="CD16" i="5"/>
  <c r="CE16" i="5" s="1"/>
  <c r="CC16" i="5"/>
  <c r="CB16" i="5"/>
  <c r="BY16" i="5"/>
  <c r="BX16" i="5"/>
  <c r="BW16" i="5"/>
  <c r="BV16" i="5"/>
  <c r="BU16" i="5"/>
  <c r="BT16" i="5"/>
  <c r="BS16" i="5"/>
  <c r="BQ16" i="5"/>
  <c r="BP16" i="5"/>
  <c r="BO16" i="5"/>
  <c r="BN16" i="5"/>
  <c r="BM16" i="5"/>
  <c r="BL16" i="5"/>
  <c r="BK16" i="5"/>
  <c r="BI16" i="5"/>
  <c r="BH16" i="5"/>
  <c r="BG16" i="5"/>
  <c r="BF16" i="5"/>
  <c r="BE16" i="5"/>
  <c r="BD16" i="5"/>
  <c r="BC16" i="5"/>
  <c r="AZ16" i="5"/>
  <c r="AX16" i="5"/>
  <c r="AW16" i="5"/>
  <c r="AV16" i="5"/>
  <c r="AS16" i="5"/>
  <c r="AR16" i="5"/>
  <c r="AP16" i="5"/>
  <c r="AQ16" i="5" s="1"/>
  <c r="AO16" i="5"/>
  <c r="AN16" i="5"/>
  <c r="AJ16" i="5"/>
  <c r="AH16" i="5"/>
  <c r="AG16" i="5"/>
  <c r="AF16" i="5"/>
  <c r="AC16" i="5"/>
  <c r="AB16" i="5"/>
  <c r="AA16" i="5"/>
  <c r="Z16" i="5"/>
  <c r="Y16" i="5"/>
  <c r="X16" i="5"/>
  <c r="W16" i="5"/>
  <c r="T16" i="5"/>
  <c r="R16" i="5"/>
  <c r="Q16" i="5"/>
  <c r="P16" i="5"/>
  <c r="M16" i="5"/>
  <c r="K16" i="5"/>
  <c r="J16" i="5"/>
  <c r="I16" i="5"/>
  <c r="F16" i="5"/>
  <c r="E16" i="5"/>
  <c r="D16" i="5"/>
  <c r="C16" i="5"/>
  <c r="B16" i="5"/>
  <c r="A16" i="5"/>
  <c r="DZ15" i="5"/>
  <c r="DY15" i="5"/>
  <c r="DX15" i="5"/>
  <c r="DW15" i="5"/>
  <c r="DV15" i="5"/>
  <c r="DU15" i="5"/>
  <c r="BA15" i="5" s="1"/>
  <c r="DS15" i="5"/>
  <c r="DR15" i="5"/>
  <c r="DQ15" i="5"/>
  <c r="DP15" i="5"/>
  <c r="DO15" i="5"/>
  <c r="DN15" i="5"/>
  <c r="DK15" i="5"/>
  <c r="DI15" i="5"/>
  <c r="DJ15" i="5" s="1"/>
  <c r="DH15" i="5"/>
  <c r="DG15" i="5"/>
  <c r="DD15" i="5"/>
  <c r="DC15" i="5"/>
  <c r="DB15" i="5"/>
  <c r="DA15" i="5"/>
  <c r="CZ15" i="5"/>
  <c r="CY15" i="5"/>
  <c r="CX15" i="5"/>
  <c r="CV15" i="5"/>
  <c r="CU15" i="5"/>
  <c r="CT15" i="5"/>
  <c r="CS15" i="5"/>
  <c r="CR15" i="5"/>
  <c r="CQ15" i="5"/>
  <c r="CP15" i="5"/>
  <c r="CN15" i="5"/>
  <c r="CM15" i="5"/>
  <c r="CL15" i="5"/>
  <c r="CK15" i="5"/>
  <c r="CJ15" i="5"/>
  <c r="CI15" i="5"/>
  <c r="CG15" i="5"/>
  <c r="CF15" i="5"/>
  <c r="CE15" i="5"/>
  <c r="CD15" i="5"/>
  <c r="CC15" i="5"/>
  <c r="CB15" i="5"/>
  <c r="CA15" i="5"/>
  <c r="BY15" i="5"/>
  <c r="BX15" i="5"/>
  <c r="BW15" i="5"/>
  <c r="BV15" i="5"/>
  <c r="BU15" i="5"/>
  <c r="BT15" i="5"/>
  <c r="BS15" i="5"/>
  <c r="BQ15" i="5"/>
  <c r="BP15" i="5"/>
  <c r="BO15" i="5"/>
  <c r="BN15" i="5"/>
  <c r="BM15" i="5"/>
  <c r="BL15" i="5"/>
  <c r="BK15" i="5"/>
  <c r="BI15" i="5"/>
  <c r="BH15" i="5"/>
  <c r="BG15" i="5"/>
  <c r="BF15" i="5"/>
  <c r="BE15" i="5"/>
  <c r="BD15" i="5"/>
  <c r="BC15" i="5"/>
  <c r="AZ15" i="5"/>
  <c r="AX15" i="5"/>
  <c r="AW15" i="5"/>
  <c r="AV15" i="5"/>
  <c r="AS15" i="5"/>
  <c r="AR15" i="5"/>
  <c r="AQ15" i="5"/>
  <c r="AP15" i="5"/>
  <c r="AO15" i="5"/>
  <c r="AN15" i="5"/>
  <c r="AM15" i="5"/>
  <c r="AK15" i="5"/>
  <c r="AJ15" i="5"/>
  <c r="AH15" i="5"/>
  <c r="AG15" i="5"/>
  <c r="AF15" i="5"/>
  <c r="AB15" i="5"/>
  <c r="Z15" i="5"/>
  <c r="Y15" i="5"/>
  <c r="X15" i="5"/>
  <c r="T15" i="5"/>
  <c r="R15" i="5"/>
  <c r="Q15" i="5"/>
  <c r="P15" i="5"/>
  <c r="M15" i="5"/>
  <c r="K15" i="5"/>
  <c r="L15" i="5" s="1"/>
  <c r="J15" i="5"/>
  <c r="I15" i="5"/>
  <c r="F15" i="5"/>
  <c r="D15" i="5"/>
  <c r="C15" i="5"/>
  <c r="B15" i="5"/>
  <c r="DZ14" i="5"/>
  <c r="DY14" i="5"/>
  <c r="DX14" i="5"/>
  <c r="DW14" i="5"/>
  <c r="DV14" i="5"/>
  <c r="DU14" i="5"/>
  <c r="BA14" i="5" s="1"/>
  <c r="DS14" i="5"/>
  <c r="DR14" i="5"/>
  <c r="DQ14" i="5"/>
  <c r="DP14" i="5"/>
  <c r="DO14" i="5"/>
  <c r="DN14" i="5"/>
  <c r="DK14" i="5"/>
  <c r="DI14" i="5"/>
  <c r="DH14" i="5"/>
  <c r="DG14" i="5"/>
  <c r="DD14" i="5"/>
  <c r="DC14" i="5"/>
  <c r="DB14" i="5"/>
  <c r="DA14" i="5"/>
  <c r="CZ14" i="5"/>
  <c r="CY14" i="5"/>
  <c r="CX14" i="5"/>
  <c r="CV14" i="5"/>
  <c r="CU14" i="5"/>
  <c r="CT14" i="5"/>
  <c r="CS14" i="5"/>
  <c r="CR14" i="5"/>
  <c r="CQ14" i="5"/>
  <c r="CP14" i="5"/>
  <c r="CN14" i="5"/>
  <c r="CM14" i="5"/>
  <c r="CL14" i="5"/>
  <c r="CK14" i="5"/>
  <c r="CJ14" i="5"/>
  <c r="CI14" i="5"/>
  <c r="CG14" i="5"/>
  <c r="CF14" i="5"/>
  <c r="CE14" i="5"/>
  <c r="CD14" i="5"/>
  <c r="CC14" i="5"/>
  <c r="CB14" i="5"/>
  <c r="CA14" i="5"/>
  <c r="BY14" i="5"/>
  <c r="BX14" i="5"/>
  <c r="BW14" i="5"/>
  <c r="BV14" i="5"/>
  <c r="BU14" i="5"/>
  <c r="BT14" i="5"/>
  <c r="BS14" i="5"/>
  <c r="BQ14" i="5"/>
  <c r="BP14" i="5"/>
  <c r="BO14" i="5"/>
  <c r="BN14" i="5"/>
  <c r="BM14" i="5"/>
  <c r="BL14" i="5"/>
  <c r="BK14" i="5"/>
  <c r="BI14" i="5"/>
  <c r="BH14" i="5"/>
  <c r="BG14" i="5"/>
  <c r="BF14" i="5"/>
  <c r="BE14" i="5"/>
  <c r="BD14" i="5"/>
  <c r="BC14" i="5"/>
  <c r="AZ14" i="5"/>
  <c r="AX14" i="5"/>
  <c r="AW14" i="5"/>
  <c r="AV14" i="5"/>
  <c r="AS14" i="5"/>
  <c r="AR14" i="5"/>
  <c r="AQ14" i="5"/>
  <c r="AP14" i="5"/>
  <c r="AO14" i="5"/>
  <c r="AN14" i="5"/>
  <c r="AM14" i="5"/>
  <c r="AK14" i="5"/>
  <c r="AJ14" i="5"/>
  <c r="AI14" i="5"/>
  <c r="AH14" i="5"/>
  <c r="AG14" i="5"/>
  <c r="AF14" i="5"/>
  <c r="AE14" i="5"/>
  <c r="AB14" i="5"/>
  <c r="Z14" i="5"/>
  <c r="Y14" i="5"/>
  <c r="X14" i="5"/>
  <c r="T14" i="5"/>
  <c r="R14" i="5"/>
  <c r="Q14" i="5"/>
  <c r="P14" i="5"/>
  <c r="M14" i="5"/>
  <c r="K14" i="5"/>
  <c r="L14" i="5" s="1"/>
  <c r="J14" i="5"/>
  <c r="I14" i="5"/>
  <c r="F14" i="5"/>
  <c r="D14" i="5"/>
  <c r="C14" i="5"/>
  <c r="B14" i="5"/>
  <c r="DZ13" i="5"/>
  <c r="DY13" i="5"/>
  <c r="DX13" i="5"/>
  <c r="DW13" i="5"/>
  <c r="DV13" i="5"/>
  <c r="DU13" i="5"/>
  <c r="BA13" i="5" s="1"/>
  <c r="DS13" i="5"/>
  <c r="DR13" i="5"/>
  <c r="DQ13" i="5"/>
  <c r="DP13" i="5"/>
  <c r="DO13" i="5"/>
  <c r="DN13" i="5"/>
  <c r="DK13" i="5"/>
  <c r="DI13" i="5"/>
  <c r="DH13" i="5"/>
  <c r="DG13" i="5"/>
  <c r="DD13" i="5"/>
  <c r="DC13" i="5"/>
  <c r="DB13" i="5"/>
  <c r="DA13" i="5"/>
  <c r="CZ13" i="5"/>
  <c r="CY13" i="5"/>
  <c r="CX13" i="5"/>
  <c r="CV13" i="5"/>
  <c r="CU13" i="5"/>
  <c r="CT13" i="5"/>
  <c r="CS13" i="5"/>
  <c r="CR13" i="5"/>
  <c r="CQ13" i="5"/>
  <c r="CP13" i="5"/>
  <c r="CN13" i="5"/>
  <c r="CM13" i="5"/>
  <c r="CL13" i="5"/>
  <c r="CK13" i="5"/>
  <c r="CJ13" i="5"/>
  <c r="CI13" i="5"/>
  <c r="CG13" i="5"/>
  <c r="CF13" i="5"/>
  <c r="CE13" i="5"/>
  <c r="CD13" i="5"/>
  <c r="CC13" i="5"/>
  <c r="CB13" i="5"/>
  <c r="CA13" i="5"/>
  <c r="BY13" i="5"/>
  <c r="BX13" i="5"/>
  <c r="BW13" i="5"/>
  <c r="BV13" i="5"/>
  <c r="BU13" i="5"/>
  <c r="BT13" i="5"/>
  <c r="BS13" i="5"/>
  <c r="BQ13" i="5"/>
  <c r="BP13" i="5"/>
  <c r="BO13" i="5"/>
  <c r="BN13" i="5"/>
  <c r="BM13" i="5"/>
  <c r="BL13" i="5"/>
  <c r="BK13" i="5"/>
  <c r="BI13" i="5"/>
  <c r="BH13" i="5"/>
  <c r="BG13" i="5"/>
  <c r="BF13" i="5"/>
  <c r="BE13" i="5"/>
  <c r="BD13" i="5"/>
  <c r="BC13" i="5"/>
  <c r="AZ13" i="5"/>
  <c r="AX13" i="5"/>
  <c r="AW13" i="5"/>
  <c r="AV13" i="5"/>
  <c r="AS13" i="5"/>
  <c r="AR13" i="5"/>
  <c r="AQ13" i="5"/>
  <c r="AP13" i="5"/>
  <c r="AO13" i="5"/>
  <c r="AN13" i="5"/>
  <c r="AM13" i="5"/>
  <c r="AK13" i="5"/>
  <c r="AJ13" i="5"/>
  <c r="AI13" i="5"/>
  <c r="AH13" i="5"/>
  <c r="AG13" i="5"/>
  <c r="AF13" i="5"/>
  <c r="AE13" i="5"/>
  <c r="AC13" i="5"/>
  <c r="AB13" i="5"/>
  <c r="AA13" i="5"/>
  <c r="Z13" i="5"/>
  <c r="Y13" i="5"/>
  <c r="X13" i="5"/>
  <c r="W13" i="5"/>
  <c r="U13" i="5"/>
  <c r="T13" i="5"/>
  <c r="R13" i="5"/>
  <c r="Q13" i="5"/>
  <c r="P13" i="5"/>
  <c r="M13" i="5"/>
  <c r="K13" i="5"/>
  <c r="J13" i="5"/>
  <c r="I13" i="5"/>
  <c r="F13" i="5"/>
  <c r="D13" i="5"/>
  <c r="C13" i="5"/>
  <c r="B13" i="5"/>
  <c r="DZ12" i="5"/>
  <c r="DY12" i="5"/>
  <c r="DX12" i="5"/>
  <c r="DW12" i="5"/>
  <c r="DV12" i="5"/>
  <c r="DU12" i="5"/>
  <c r="BA12" i="5" s="1"/>
  <c r="DS12" i="5"/>
  <c r="DR12" i="5"/>
  <c r="DQ12" i="5"/>
  <c r="DP12" i="5"/>
  <c r="DO12" i="5"/>
  <c r="DN12" i="5"/>
  <c r="DK12" i="5"/>
  <c r="DI12" i="5"/>
  <c r="DH12" i="5"/>
  <c r="DG12" i="5"/>
  <c r="DD12" i="5"/>
  <c r="DC12" i="5"/>
  <c r="DB12" i="5"/>
  <c r="DA12" i="5"/>
  <c r="CZ12" i="5"/>
  <c r="CY12" i="5"/>
  <c r="CX12" i="5"/>
  <c r="CV12" i="5"/>
  <c r="CU12" i="5"/>
  <c r="CT12" i="5"/>
  <c r="CS12" i="5"/>
  <c r="CR12" i="5"/>
  <c r="CQ12" i="5"/>
  <c r="CP12" i="5"/>
  <c r="CN12" i="5"/>
  <c r="CM12" i="5"/>
  <c r="CL12" i="5"/>
  <c r="CK12" i="5"/>
  <c r="CJ12" i="5"/>
  <c r="CI12" i="5"/>
  <c r="CG12" i="5"/>
  <c r="CF12" i="5"/>
  <c r="CE12" i="5"/>
  <c r="CD12" i="5"/>
  <c r="CC12" i="5"/>
  <c r="CB12" i="5"/>
  <c r="CA12" i="5"/>
  <c r="BY12" i="5"/>
  <c r="BX12" i="5"/>
  <c r="BW12" i="5"/>
  <c r="BV12" i="5"/>
  <c r="BU12" i="5"/>
  <c r="BT12" i="5"/>
  <c r="BS12" i="5"/>
  <c r="BQ12" i="5"/>
  <c r="BP12" i="5"/>
  <c r="BO12" i="5"/>
  <c r="BN12" i="5"/>
  <c r="BM12" i="5"/>
  <c r="BL12" i="5"/>
  <c r="BK12" i="5"/>
  <c r="BI12" i="5"/>
  <c r="BH12" i="5"/>
  <c r="BF12" i="5"/>
  <c r="BE12" i="5"/>
  <c r="BD12" i="5"/>
  <c r="AZ12" i="5"/>
  <c r="AX12" i="5"/>
  <c r="AW12" i="5"/>
  <c r="AV12" i="5"/>
  <c r="AS12" i="5"/>
  <c r="AR12" i="5"/>
  <c r="AQ12" i="5"/>
  <c r="AP12" i="5"/>
  <c r="AO12" i="5"/>
  <c r="AN12" i="5"/>
  <c r="AM12" i="5"/>
  <c r="AJ12" i="5"/>
  <c r="AH12" i="5"/>
  <c r="AG12" i="5"/>
  <c r="AF12" i="5"/>
  <c r="AC12" i="5"/>
  <c r="AB12" i="5"/>
  <c r="Z12" i="5"/>
  <c r="Y12" i="5"/>
  <c r="X12" i="5"/>
  <c r="T12" i="5"/>
  <c r="R12" i="5"/>
  <c r="Q12" i="5"/>
  <c r="P12" i="5"/>
  <c r="M12" i="5"/>
  <c r="K12" i="5"/>
  <c r="L12" i="5" s="1"/>
  <c r="J12" i="5"/>
  <c r="I12" i="5"/>
  <c r="F12" i="5"/>
  <c r="D12" i="5"/>
  <c r="C12" i="5"/>
  <c r="B12" i="5"/>
  <c r="DZ11" i="5"/>
  <c r="DY11" i="5"/>
  <c r="DX11" i="5"/>
  <c r="DW11" i="5"/>
  <c r="DV11" i="5"/>
  <c r="DU11" i="5"/>
  <c r="AC11" i="5" s="1"/>
  <c r="DS11" i="5"/>
  <c r="DR11" i="5"/>
  <c r="DQ11" i="5"/>
  <c r="DP11" i="5"/>
  <c r="DO11" i="5"/>
  <c r="DN11" i="5"/>
  <c r="DK11" i="5"/>
  <c r="DI11" i="5"/>
  <c r="DH11" i="5"/>
  <c r="DG11" i="5"/>
  <c r="DD11" i="5"/>
  <c r="DC11" i="5"/>
  <c r="DB11" i="5"/>
  <c r="DA11" i="5"/>
  <c r="CZ11" i="5"/>
  <c r="CY11" i="5"/>
  <c r="CX11" i="5"/>
  <c r="CV11" i="5"/>
  <c r="CU11" i="5"/>
  <c r="CT11" i="5"/>
  <c r="CS11" i="5"/>
  <c r="CR11" i="5"/>
  <c r="CQ11" i="5"/>
  <c r="CP11" i="5"/>
  <c r="CN11" i="5"/>
  <c r="CM11" i="5"/>
  <c r="CL11" i="5"/>
  <c r="CK11" i="5"/>
  <c r="CJ11" i="5"/>
  <c r="CI11" i="5"/>
  <c r="CG11" i="5"/>
  <c r="CF11" i="5"/>
  <c r="CE11" i="5"/>
  <c r="CD11" i="5"/>
  <c r="CC11" i="5"/>
  <c r="CB11" i="5"/>
  <c r="CA11" i="5"/>
  <c r="BY11" i="5"/>
  <c r="BX11" i="5"/>
  <c r="BW11" i="5"/>
  <c r="BV11" i="5"/>
  <c r="BU11" i="5"/>
  <c r="BT11" i="5"/>
  <c r="BS11" i="5"/>
  <c r="BQ11" i="5"/>
  <c r="BP11" i="5"/>
  <c r="BO11" i="5"/>
  <c r="BN11" i="5"/>
  <c r="BM11" i="5"/>
  <c r="BL11" i="5"/>
  <c r="BK11" i="5"/>
  <c r="BI11" i="5"/>
  <c r="BH11" i="5"/>
  <c r="BF11" i="5"/>
  <c r="BE11" i="5"/>
  <c r="BD11" i="5"/>
  <c r="AZ11" i="5"/>
  <c r="AX11" i="5"/>
  <c r="AW11" i="5"/>
  <c r="AV11" i="5"/>
  <c r="AS11" i="5"/>
  <c r="AR11" i="5"/>
  <c r="AQ11" i="5"/>
  <c r="AP11" i="5"/>
  <c r="AO11" i="5"/>
  <c r="AN11" i="5"/>
  <c r="AM11" i="5"/>
  <c r="AK11" i="5"/>
  <c r="AJ11" i="5"/>
  <c r="AH11" i="5"/>
  <c r="AG11" i="5"/>
  <c r="AF11" i="5"/>
  <c r="AB11" i="5"/>
  <c r="Z11" i="5"/>
  <c r="Y11" i="5"/>
  <c r="X11" i="5"/>
  <c r="T11" i="5"/>
  <c r="R11" i="5"/>
  <c r="Q11" i="5"/>
  <c r="P11" i="5"/>
  <c r="M11" i="5"/>
  <c r="L11" i="5"/>
  <c r="K11" i="5"/>
  <c r="J11" i="5"/>
  <c r="I11" i="5"/>
  <c r="F11" i="5"/>
  <c r="D11" i="5"/>
  <c r="C11" i="5"/>
  <c r="B11" i="5"/>
  <c r="DZ10" i="5"/>
  <c r="DY10" i="5"/>
  <c r="DX10" i="5"/>
  <c r="DW10" i="5"/>
  <c r="DV10" i="5"/>
  <c r="DU10" i="5"/>
  <c r="U10" i="5" s="1"/>
  <c r="DS10" i="5"/>
  <c r="DR10" i="5"/>
  <c r="DQ10" i="5"/>
  <c r="DP10" i="5"/>
  <c r="DO10" i="5"/>
  <c r="DN10" i="5"/>
  <c r="DK10" i="5"/>
  <c r="DJ10" i="5"/>
  <c r="DI10" i="5"/>
  <c r="DH10" i="5"/>
  <c r="DG10" i="5"/>
  <c r="DF10" i="5"/>
  <c r="DD10" i="5"/>
  <c r="DC10" i="5"/>
  <c r="DB10" i="5"/>
  <c r="DA10" i="5"/>
  <c r="CZ10" i="5"/>
  <c r="CY10" i="5"/>
  <c r="CX10" i="5"/>
  <c r="CV10" i="5"/>
  <c r="CU10" i="5"/>
  <c r="CT10" i="5"/>
  <c r="CS10" i="5"/>
  <c r="CR10" i="5"/>
  <c r="CQ10" i="5"/>
  <c r="CP10" i="5"/>
  <c r="CN10" i="5"/>
  <c r="CL10" i="5"/>
  <c r="CM10" i="5" s="1"/>
  <c r="CK10" i="5"/>
  <c r="CJ10" i="5"/>
  <c r="CG10" i="5"/>
  <c r="CF10" i="5"/>
  <c r="CD10" i="5"/>
  <c r="CE10" i="5" s="1"/>
  <c r="CC10" i="5"/>
  <c r="CB10" i="5"/>
  <c r="CA10" i="5"/>
  <c r="BY10" i="5"/>
  <c r="BX10" i="5"/>
  <c r="BW10" i="5"/>
  <c r="BV10" i="5"/>
  <c r="BU10" i="5"/>
  <c r="BT10" i="5"/>
  <c r="BS10" i="5"/>
  <c r="BQ10" i="5"/>
  <c r="BP10" i="5"/>
  <c r="BO10" i="5"/>
  <c r="BN10" i="5"/>
  <c r="BM10" i="5"/>
  <c r="BL10" i="5"/>
  <c r="BK10" i="5"/>
  <c r="BH10" i="5"/>
  <c r="BF10" i="5"/>
  <c r="BE10" i="5"/>
  <c r="BD10" i="5"/>
  <c r="AZ10" i="5"/>
  <c r="AX10" i="5"/>
  <c r="AW10" i="5"/>
  <c r="AV10" i="5"/>
  <c r="AR10" i="5"/>
  <c r="AP10" i="5"/>
  <c r="AO10" i="5"/>
  <c r="AN10" i="5"/>
  <c r="AJ10" i="5"/>
  <c r="AH10" i="5"/>
  <c r="AG10" i="5"/>
  <c r="AF10" i="5"/>
  <c r="AB10" i="5"/>
  <c r="Z10" i="5"/>
  <c r="Y10" i="5"/>
  <c r="X10" i="5"/>
  <c r="T10" i="5"/>
  <c r="R10" i="5"/>
  <c r="Q10" i="5"/>
  <c r="P10" i="5"/>
  <c r="M10" i="5"/>
  <c r="L10" i="5"/>
  <c r="K10" i="5"/>
  <c r="J10" i="5"/>
  <c r="I10" i="5"/>
  <c r="H10" i="5"/>
  <c r="H11" i="5" s="1"/>
  <c r="F10" i="5"/>
  <c r="D10" i="5"/>
  <c r="C10" i="5"/>
  <c r="B10" i="5"/>
  <c r="DZ9" i="5"/>
  <c r="DY9" i="5"/>
  <c r="DX9" i="5"/>
  <c r="DW9" i="5"/>
  <c r="DV9" i="5"/>
  <c r="DU9" i="5"/>
  <c r="BY9" i="5" s="1"/>
  <c r="DS9" i="5"/>
  <c r="DR9" i="5"/>
  <c r="DQ9" i="5"/>
  <c r="DP9" i="5"/>
  <c r="DO9" i="5"/>
  <c r="DN9" i="5"/>
  <c r="DK9" i="5"/>
  <c r="DI9" i="5"/>
  <c r="DJ9" i="5" s="1"/>
  <c r="DH9" i="5"/>
  <c r="DG9" i="5"/>
  <c r="DD9" i="5"/>
  <c r="DC9" i="5"/>
  <c r="DA9" i="5"/>
  <c r="CZ9" i="5"/>
  <c r="DB9" i="5" s="1"/>
  <c r="CY9" i="5"/>
  <c r="CX9" i="5"/>
  <c r="CV9" i="5"/>
  <c r="CU9" i="5"/>
  <c r="CS9" i="5"/>
  <c r="CT9" i="5" s="1"/>
  <c r="CR9" i="5"/>
  <c r="CQ9" i="5"/>
  <c r="CP9" i="5"/>
  <c r="CN9" i="5"/>
  <c r="CM9" i="5"/>
  <c r="CL9" i="5"/>
  <c r="CK9" i="5"/>
  <c r="CJ9" i="5"/>
  <c r="CI9" i="5"/>
  <c r="CG9" i="5"/>
  <c r="CF9" i="5"/>
  <c r="CD9" i="5"/>
  <c r="CC9" i="5"/>
  <c r="CB9" i="5"/>
  <c r="BX9" i="5"/>
  <c r="BV9" i="5"/>
  <c r="BU9" i="5"/>
  <c r="BT9" i="5"/>
  <c r="BQ9" i="5"/>
  <c r="BP9" i="5"/>
  <c r="BO9" i="5"/>
  <c r="BN9" i="5"/>
  <c r="BM9" i="5"/>
  <c r="BL9" i="5"/>
  <c r="BK9" i="5"/>
  <c r="BH9" i="5"/>
  <c r="BF9" i="5"/>
  <c r="BE9" i="5"/>
  <c r="BD9" i="5"/>
  <c r="AZ9" i="5"/>
  <c r="AX9" i="5"/>
  <c r="AW9" i="5"/>
  <c r="AV9" i="5"/>
  <c r="AS9" i="5"/>
  <c r="AR9" i="5"/>
  <c r="AP9" i="5"/>
  <c r="AO9" i="5"/>
  <c r="AQ9" i="5" s="1"/>
  <c r="AN9" i="5"/>
  <c r="AJ9" i="5"/>
  <c r="AH9" i="5"/>
  <c r="AG9" i="5"/>
  <c r="AF9" i="5"/>
  <c r="AB9" i="5"/>
  <c r="Z9" i="5"/>
  <c r="Y9" i="5"/>
  <c r="X9" i="5"/>
  <c r="T9" i="5"/>
  <c r="R9" i="5"/>
  <c r="Q9" i="5"/>
  <c r="P9" i="5"/>
  <c r="M9" i="5"/>
  <c r="K9" i="5"/>
  <c r="J9" i="5"/>
  <c r="I9" i="5"/>
  <c r="F9" i="5"/>
  <c r="D9" i="5"/>
  <c r="C9" i="5"/>
  <c r="B9" i="5"/>
  <c r="DZ8" i="5"/>
  <c r="DY8" i="5"/>
  <c r="DX8" i="5"/>
  <c r="DW8" i="5"/>
  <c r="DV8" i="5"/>
  <c r="DU8" i="5"/>
  <c r="U8" i="5" s="1"/>
  <c r="DS8" i="5"/>
  <c r="DR8" i="5"/>
  <c r="DQ8" i="5"/>
  <c r="DP8" i="5"/>
  <c r="DO8" i="5"/>
  <c r="DN8" i="5"/>
  <c r="DM8" i="5"/>
  <c r="DM9" i="5" s="1"/>
  <c r="DK8" i="5"/>
  <c r="DJ8" i="5"/>
  <c r="DI8" i="5"/>
  <c r="DH8" i="5"/>
  <c r="DG8" i="5"/>
  <c r="DF8" i="5"/>
  <c r="DC8" i="5"/>
  <c r="DA8" i="5"/>
  <c r="DB8" i="5" s="1"/>
  <c r="CZ8" i="5"/>
  <c r="CY8" i="5"/>
  <c r="CX8" i="5"/>
  <c r="CU8" i="5"/>
  <c r="CS8" i="5"/>
  <c r="CR8" i="5"/>
  <c r="CQ8" i="5"/>
  <c r="CP8" i="5"/>
  <c r="CN8" i="5"/>
  <c r="CL8" i="5"/>
  <c r="CM8" i="5" s="1"/>
  <c r="CK8" i="5"/>
  <c r="CJ8" i="5"/>
  <c r="CI8" i="5"/>
  <c r="CG8" i="5"/>
  <c r="CF8" i="5"/>
  <c r="CD8" i="5"/>
  <c r="CC8" i="5"/>
  <c r="CB8" i="5"/>
  <c r="CA8" i="5"/>
  <c r="CA9" i="5" s="1"/>
  <c r="BY8" i="5"/>
  <c r="BX8" i="5"/>
  <c r="BV8" i="5"/>
  <c r="BW8" i="5" s="1"/>
  <c r="BU8" i="5"/>
  <c r="BT8" i="5"/>
  <c r="BS8" i="5"/>
  <c r="BS18" i="5" s="1"/>
  <c r="BP8" i="5"/>
  <c r="BN8" i="5"/>
  <c r="BM8" i="5"/>
  <c r="BL8" i="5"/>
  <c r="BK8" i="5"/>
  <c r="BI8" i="5"/>
  <c r="BH8" i="5"/>
  <c r="BF8" i="5"/>
  <c r="BE8" i="5"/>
  <c r="BD8" i="5"/>
  <c r="BC8" i="5"/>
  <c r="BC9" i="5" s="1"/>
  <c r="AZ8" i="5"/>
  <c r="AX8" i="5"/>
  <c r="AW8" i="5"/>
  <c r="AV8" i="5"/>
  <c r="AU8" i="5"/>
  <c r="AU9" i="5" s="1"/>
  <c r="AS8" i="5"/>
  <c r="AR8" i="5"/>
  <c r="AQ8" i="5"/>
  <c r="AP8" i="5"/>
  <c r="AO8" i="5"/>
  <c r="AN8" i="5"/>
  <c r="AM8" i="5"/>
  <c r="AM9" i="5" s="1"/>
  <c r="AJ8" i="5"/>
  <c r="AH8" i="5"/>
  <c r="AG8" i="5"/>
  <c r="AF8" i="5"/>
  <c r="AE8" i="5"/>
  <c r="AE9" i="5" s="1"/>
  <c r="AB8" i="5"/>
  <c r="Z8" i="5"/>
  <c r="Y8" i="5"/>
  <c r="X8" i="5"/>
  <c r="W8" i="5"/>
  <c r="W9" i="5" s="1"/>
  <c r="T8" i="5"/>
  <c r="R8" i="5"/>
  <c r="Q8" i="5"/>
  <c r="P8" i="5"/>
  <c r="O8" i="5"/>
  <c r="O9" i="5" s="1"/>
  <c r="M8" i="5"/>
  <c r="L8" i="5"/>
  <c r="I8" i="5"/>
  <c r="H8" i="5"/>
  <c r="H9" i="5" s="1"/>
  <c r="F8" i="5"/>
  <c r="D8" i="5"/>
  <c r="C8" i="5"/>
  <c r="B8" i="5"/>
  <c r="A8" i="5"/>
  <c r="A9" i="5" s="1"/>
  <c r="F46" i="10"/>
  <c r="F45" i="10"/>
  <c r="F44" i="10"/>
  <c r="F43" i="10"/>
  <c r="F42" i="10"/>
  <c r="F41" i="10"/>
  <c r="F40" i="10"/>
  <c r="H33" i="10"/>
  <c r="H32" i="10"/>
  <c r="A15" i="8"/>
  <c r="C5" i="8"/>
  <c r="A5" i="8"/>
  <c r="D4" i="8"/>
  <c r="EB509" i="5"/>
  <c r="EA509" i="5"/>
  <c r="EB508" i="5"/>
  <c r="EA508" i="5"/>
  <c r="EA507" i="5"/>
  <c r="EB506" i="5"/>
  <c r="EA506" i="5"/>
  <c r="EA505" i="5"/>
  <c r="EB504" i="5"/>
  <c r="EA504" i="5"/>
  <c r="EA503" i="5"/>
  <c r="EA502" i="5"/>
  <c r="EB502" i="5"/>
  <c r="EA501" i="5"/>
  <c r="EB500" i="5"/>
  <c r="EA500" i="5"/>
  <c r="EA499" i="5"/>
  <c r="EB498" i="5"/>
  <c r="EA498" i="5"/>
  <c r="EA497" i="5"/>
  <c r="EB496" i="5"/>
  <c r="EA496" i="5"/>
  <c r="EA495" i="5"/>
  <c r="EB494" i="5"/>
  <c r="EA494" i="5"/>
  <c r="EA493" i="5"/>
  <c r="EB492" i="5"/>
  <c r="EA492" i="5"/>
  <c r="EA491" i="5"/>
  <c r="EB490" i="5"/>
  <c r="EA490" i="5"/>
  <c r="EA489" i="5"/>
  <c r="EB488" i="5"/>
  <c r="EA488" i="5"/>
  <c r="EA487" i="5"/>
  <c r="EB486" i="5"/>
  <c r="EA486" i="5"/>
  <c r="EA485" i="5"/>
  <c r="EB484" i="5"/>
  <c r="EA484" i="5"/>
  <c r="EA483" i="5"/>
  <c r="EB482" i="5"/>
  <c r="EA482" i="5"/>
  <c r="EA481" i="5"/>
  <c r="EB480" i="5"/>
  <c r="EA480" i="5"/>
  <c r="EA479" i="5"/>
  <c r="EB478" i="5"/>
  <c r="EA478" i="5"/>
  <c r="EA477" i="5"/>
  <c r="EB476" i="5"/>
  <c r="EA476" i="5"/>
  <c r="EA475" i="5"/>
  <c r="EB474" i="5"/>
  <c r="EA474" i="5"/>
  <c r="EA473" i="5"/>
  <c r="EB472" i="5"/>
  <c r="EA472" i="5"/>
  <c r="EA471" i="5"/>
  <c r="EB470" i="5"/>
  <c r="EA470" i="5"/>
  <c r="EA469" i="5"/>
  <c r="EB468" i="5"/>
  <c r="EA468" i="5"/>
  <c r="EA467" i="5"/>
  <c r="EB466" i="5"/>
  <c r="EA466" i="5"/>
  <c r="EA465" i="5"/>
  <c r="EB464" i="5"/>
  <c r="EA464" i="5"/>
  <c r="EA463" i="5"/>
  <c r="EB462" i="5"/>
  <c r="EA462" i="5"/>
  <c r="EA461" i="5"/>
  <c r="EB460" i="5"/>
  <c r="EA460" i="5"/>
  <c r="EA459" i="5"/>
  <c r="EB458" i="5"/>
  <c r="EA458" i="5"/>
  <c r="EA457" i="5"/>
  <c r="EB456" i="5"/>
  <c r="EA456" i="5"/>
  <c r="EA455" i="5"/>
  <c r="EB454" i="5"/>
  <c r="EA454" i="5"/>
  <c r="EA453" i="5"/>
  <c r="EB452" i="5"/>
  <c r="EA452" i="5"/>
  <c r="EB450" i="5"/>
  <c r="EA450" i="5"/>
  <c r="EA449" i="5"/>
  <c r="EB448" i="5"/>
  <c r="EA448" i="5"/>
  <c r="EA447" i="5"/>
  <c r="EB446" i="5"/>
  <c r="EA446" i="5"/>
  <c r="EB444" i="5"/>
  <c r="EA444" i="5"/>
  <c r="EB442" i="5"/>
  <c r="EA442" i="5"/>
  <c r="EA441" i="5"/>
  <c r="EB440" i="5"/>
  <c r="EA440" i="5"/>
  <c r="EA439" i="5"/>
  <c r="EB438" i="5"/>
  <c r="EA438" i="5"/>
  <c r="EB436" i="5"/>
  <c r="EA436" i="5"/>
  <c r="EB434" i="5"/>
  <c r="EA434" i="5"/>
  <c r="EA433" i="5"/>
  <c r="EB432" i="5"/>
  <c r="EA432" i="5"/>
  <c r="EA431" i="5"/>
  <c r="EB430" i="5"/>
  <c r="EA430" i="5"/>
  <c r="EB428" i="5"/>
  <c r="EA428" i="5"/>
  <c r="EB426" i="5"/>
  <c r="EA426" i="5"/>
  <c r="EA425" i="5"/>
  <c r="EB424" i="5"/>
  <c r="EA424" i="5"/>
  <c r="EA423" i="5"/>
  <c r="EB422" i="5"/>
  <c r="EA422" i="5"/>
  <c r="EB420" i="5"/>
  <c r="EA420" i="5"/>
  <c r="EB418" i="5"/>
  <c r="EA418" i="5"/>
  <c r="EA417" i="5"/>
  <c r="EB416" i="5"/>
  <c r="EA416" i="5"/>
  <c r="EA415" i="5"/>
  <c r="EB414" i="5"/>
  <c r="EA414" i="5"/>
  <c r="EB412" i="5"/>
  <c r="EA412" i="5"/>
  <c r="EB410" i="5"/>
  <c r="EA410" i="5"/>
  <c r="EA409" i="5"/>
  <c r="EB408" i="5"/>
  <c r="EA408" i="5"/>
  <c r="EA407" i="5"/>
  <c r="EB406" i="5"/>
  <c r="EA406" i="5"/>
  <c r="EB404" i="5"/>
  <c r="EA404" i="5"/>
  <c r="EB402" i="5"/>
  <c r="EA402" i="5"/>
  <c r="EA401" i="5"/>
  <c r="EB400" i="5"/>
  <c r="EA400" i="5"/>
  <c r="EA399" i="5"/>
  <c r="EB398" i="5"/>
  <c r="EA398" i="5"/>
  <c r="EB396" i="5"/>
  <c r="EA396" i="5"/>
  <c r="EB394" i="5"/>
  <c r="EA394" i="5"/>
  <c r="EA393" i="5"/>
  <c r="EB392" i="5"/>
  <c r="EA392" i="5"/>
  <c r="EB390" i="5"/>
  <c r="EA390" i="5"/>
  <c r="EB388" i="5"/>
  <c r="EA388" i="5"/>
  <c r="EB386" i="5"/>
  <c r="EA386" i="5"/>
  <c r="EB384" i="5"/>
  <c r="EA384" i="5"/>
  <c r="EB382" i="5"/>
  <c r="EA382" i="5"/>
  <c r="EB380" i="5"/>
  <c r="EA380" i="5"/>
  <c r="EB378" i="5"/>
  <c r="EA378" i="5"/>
  <c r="EB376" i="5"/>
  <c r="EA376" i="5"/>
  <c r="EB374" i="5"/>
  <c r="EA374" i="5"/>
  <c r="EB372" i="5"/>
  <c r="EA372" i="5"/>
  <c r="EB370" i="5"/>
  <c r="EA370" i="5"/>
  <c r="EA369" i="5"/>
  <c r="EB368" i="5"/>
  <c r="EA368" i="5"/>
  <c r="EA366" i="5"/>
  <c r="EA364" i="5"/>
  <c r="EA362" i="5"/>
  <c r="EB361" i="5"/>
  <c r="EA360" i="5"/>
  <c r="EA358" i="5"/>
  <c r="EA356" i="5"/>
  <c r="EA354" i="5"/>
  <c r="EA352" i="5"/>
  <c r="EA351" i="5"/>
  <c r="EA350" i="5"/>
  <c r="EA337" i="5"/>
  <c r="EB336" i="5"/>
  <c r="EA326" i="5"/>
  <c r="EA324" i="5"/>
  <c r="EA322" i="5"/>
  <c r="EA320" i="5"/>
  <c r="EA318" i="5"/>
  <c r="EA316" i="5"/>
  <c r="EA314" i="5"/>
  <c r="EA312" i="5"/>
  <c r="EA310" i="5"/>
  <c r="EA308" i="5"/>
  <c r="EA306" i="5"/>
  <c r="EA304" i="5"/>
  <c r="EA298" i="5"/>
  <c r="EA296" i="5"/>
  <c r="EA290" i="5"/>
  <c r="EA288" i="5"/>
  <c r="EA284" i="5"/>
  <c r="EA282" i="5"/>
  <c r="EA274" i="5"/>
  <c r="EB3" i="5"/>
  <c r="EC3" i="5" s="1"/>
  <c r="ED3" i="5" s="1"/>
  <c r="EE3" i="5" s="1"/>
  <c r="EF3" i="5" s="1"/>
  <c r="EG3" i="5" s="1"/>
  <c r="EH3" i="5" s="1"/>
  <c r="EI3" i="5" s="1"/>
  <c r="EJ3" i="5" s="1"/>
  <c r="EK3" i="5" s="1"/>
  <c r="EL3" i="5" s="1"/>
  <c r="EM3" i="5" s="1"/>
  <c r="EN3" i="5" s="1"/>
  <c r="EO3" i="5" s="1"/>
  <c r="EP3" i="5" s="1"/>
  <c r="EQ3" i="5" s="1"/>
  <c r="ER3" i="5" s="1"/>
  <c r="ES3" i="5" s="1"/>
  <c r="ET3" i="5" s="1"/>
  <c r="EU3" i="5" s="1"/>
  <c r="EV3" i="5" s="1"/>
  <c r="EW3" i="5" s="1"/>
  <c r="EX3" i="5" s="1"/>
  <c r="EY3" i="5" s="1"/>
  <c r="EZ3" i="5" s="1"/>
  <c r="FA3" i="5" s="1"/>
  <c r="FB3" i="5" s="1"/>
  <c r="B3" i="5"/>
  <c r="C3" i="5" s="1"/>
  <c r="D3" i="5" s="1"/>
  <c r="E3" i="5" s="1"/>
  <c r="F3" i="5" s="1"/>
  <c r="G3" i="5" s="1"/>
  <c r="H3" i="5" s="1"/>
  <c r="I3" i="5" s="1"/>
  <c r="J3" i="5" s="1"/>
  <c r="K3" i="5" s="1"/>
  <c r="L3" i="5" s="1"/>
  <c r="M3" i="5" s="1"/>
  <c r="N3" i="5" s="1"/>
  <c r="O3" i="5" s="1"/>
  <c r="P3" i="5" s="1"/>
  <c r="Q3" i="5" s="1"/>
  <c r="R3" i="5" s="1"/>
  <c r="S3" i="5" s="1"/>
  <c r="T3" i="5" s="1"/>
  <c r="U3" i="5" s="1"/>
  <c r="V3" i="5" s="1"/>
  <c r="W3" i="5" s="1"/>
  <c r="X3" i="5" s="1"/>
  <c r="Y3" i="5" s="1"/>
  <c r="Z3" i="5" s="1"/>
  <c r="AA3" i="5" s="1"/>
  <c r="AB3" i="5" s="1"/>
  <c r="AC3" i="5" s="1"/>
  <c r="AD3" i="5" s="1"/>
  <c r="AE3" i="5" s="1"/>
  <c r="AF3" i="5" s="1"/>
  <c r="AG3" i="5" s="1"/>
  <c r="AH3" i="5" s="1"/>
  <c r="AI3" i="5" s="1"/>
  <c r="AJ3" i="5" s="1"/>
  <c r="AK3" i="5" s="1"/>
  <c r="AL3" i="5" s="1"/>
  <c r="AM3" i="5" s="1"/>
  <c r="AN3" i="5" s="1"/>
  <c r="AO3" i="5" s="1"/>
  <c r="AP3" i="5" s="1"/>
  <c r="AQ3" i="5" s="1"/>
  <c r="AR3" i="5" s="1"/>
  <c r="AS3" i="5" s="1"/>
  <c r="AT3" i="5" s="1"/>
  <c r="AU3" i="5" s="1"/>
  <c r="AV3" i="5" s="1"/>
  <c r="AW3" i="5" s="1"/>
  <c r="AX3" i="5" s="1"/>
  <c r="AY3" i="5" s="1"/>
  <c r="AZ3" i="5" s="1"/>
  <c r="BA3" i="5" s="1"/>
  <c r="BB3" i="5" s="1"/>
  <c r="BC3" i="5" s="1"/>
  <c r="BD3" i="5" s="1"/>
  <c r="BE3" i="5" s="1"/>
  <c r="BF3" i="5" s="1"/>
  <c r="BG3" i="5" s="1"/>
  <c r="BH3" i="5" s="1"/>
  <c r="BI3" i="5" s="1"/>
  <c r="BJ3" i="5" s="1"/>
  <c r="BK3" i="5" s="1"/>
  <c r="BL3" i="5" s="1"/>
  <c r="BM3" i="5" s="1"/>
  <c r="BN3" i="5" s="1"/>
  <c r="BO3" i="5" s="1"/>
  <c r="BP3" i="5" s="1"/>
  <c r="BQ3" i="5" s="1"/>
  <c r="BR3" i="5" s="1"/>
  <c r="BS3" i="5" s="1"/>
  <c r="BT3" i="5" s="1"/>
  <c r="BU3" i="5" s="1"/>
  <c r="BV3" i="5" s="1"/>
  <c r="BW3" i="5" s="1"/>
  <c r="BX3" i="5" s="1"/>
  <c r="BY3" i="5" s="1"/>
  <c r="BZ3" i="5" s="1"/>
  <c r="CA3" i="5" s="1"/>
  <c r="CB3" i="5" s="1"/>
  <c r="CC3" i="5" s="1"/>
  <c r="CD3" i="5" s="1"/>
  <c r="CE3" i="5" s="1"/>
  <c r="CF3" i="5" s="1"/>
  <c r="CG3" i="5" s="1"/>
  <c r="CH3" i="5" s="1"/>
  <c r="CI3" i="5" s="1"/>
  <c r="CJ3" i="5" s="1"/>
  <c r="CK3" i="5" s="1"/>
  <c r="CL3" i="5" s="1"/>
  <c r="CM3" i="5" s="1"/>
  <c r="CN3" i="5" s="1"/>
  <c r="CO3" i="5" s="1"/>
  <c r="CP3" i="5" s="1"/>
  <c r="CQ3" i="5" s="1"/>
  <c r="CR3" i="5" s="1"/>
  <c r="CS3" i="5" s="1"/>
  <c r="CT3" i="5" s="1"/>
  <c r="CU3" i="5" s="1"/>
  <c r="CV3" i="5" s="1"/>
  <c r="CW3" i="5" s="1"/>
  <c r="CX3" i="5" s="1"/>
  <c r="CY3" i="5" s="1"/>
  <c r="CZ3" i="5" s="1"/>
  <c r="DA3" i="5" s="1"/>
  <c r="DB3" i="5" s="1"/>
  <c r="DC3" i="5" s="1"/>
  <c r="DD3" i="5" s="1"/>
  <c r="DE3" i="5" s="1"/>
  <c r="DF3" i="5" s="1"/>
  <c r="DG3" i="5" s="1"/>
  <c r="DH3" i="5" s="1"/>
  <c r="DI3" i="5" s="1"/>
  <c r="DJ3" i="5" s="1"/>
  <c r="DK3" i="5" s="1"/>
  <c r="DL3" i="5" s="1"/>
  <c r="DM3" i="5" s="1"/>
  <c r="DN3" i="5" s="1"/>
  <c r="DO3" i="5" s="1"/>
  <c r="DP3" i="5" s="1"/>
  <c r="DQ3" i="5" s="1"/>
  <c r="DR3" i="5" s="1"/>
  <c r="DS3" i="5" s="1"/>
  <c r="DT3" i="5" s="1"/>
  <c r="DU3" i="5" s="1"/>
  <c r="DV3" i="5" s="1"/>
  <c r="DW3" i="5" s="1"/>
  <c r="DX3" i="5" s="1"/>
  <c r="DY3" i="5" s="1"/>
  <c r="A22" i="3"/>
  <c r="A20" i="3"/>
  <c r="A15" i="3"/>
  <c r="D6" i="2"/>
  <c r="D5" i="2"/>
  <c r="A26" i="1"/>
  <c r="AI11" i="5" l="1"/>
  <c r="AK10" i="5"/>
  <c r="U9" i="5"/>
  <c r="AI10" i="5"/>
  <c r="AE10" i="5"/>
  <c r="AI16" i="5"/>
  <c r="EA9" i="5"/>
  <c r="S9" i="5"/>
  <c r="AK8" i="5"/>
  <c r="CM129" i="5"/>
  <c r="BY68" i="5"/>
  <c r="EB128" i="5"/>
  <c r="BA57" i="5"/>
  <c r="EB62" i="5"/>
  <c r="EA53" i="5"/>
  <c r="BW68" i="5"/>
  <c r="CT118" i="5"/>
  <c r="AK36" i="5"/>
  <c r="AY57" i="5"/>
  <c r="EA128" i="5"/>
  <c r="DF9" i="5"/>
  <c r="U30" i="5"/>
  <c r="AA29" i="5"/>
  <c r="CM117" i="5"/>
  <c r="DJ121" i="5"/>
  <c r="DJ122" i="5"/>
  <c r="AK49" i="5"/>
  <c r="AI52" i="5"/>
  <c r="U23" i="5"/>
  <c r="AA32" i="5"/>
  <c r="AK47" i="5"/>
  <c r="AI48" i="5"/>
  <c r="AC35" i="5"/>
  <c r="AC30" i="5"/>
  <c r="AC33" i="5"/>
  <c r="AA34" i="5"/>
  <c r="S11" i="5"/>
  <c r="AA33" i="5"/>
  <c r="BA66" i="5"/>
  <c r="AY67" i="5"/>
  <c r="AI56" i="5"/>
  <c r="AY62" i="5"/>
  <c r="CM107" i="5"/>
  <c r="DJ127" i="5"/>
  <c r="S26" i="5"/>
  <c r="U19" i="5"/>
  <c r="AA30" i="5"/>
  <c r="AK43" i="5"/>
  <c r="AI54" i="5"/>
  <c r="EA54" i="5"/>
  <c r="AY59" i="5"/>
  <c r="AI53" i="5"/>
  <c r="EA65" i="5"/>
  <c r="DT65" i="5" s="1"/>
  <c r="BW71" i="5"/>
  <c r="CM90" i="5"/>
  <c r="CM103" i="5"/>
  <c r="AC28" i="5"/>
  <c r="AI45" i="5"/>
  <c r="AK46" i="5"/>
  <c r="AA31" i="5"/>
  <c r="AI44" i="5"/>
  <c r="CM111" i="5"/>
  <c r="CM114" i="5"/>
  <c r="CT119" i="5"/>
  <c r="DJ128" i="5"/>
  <c r="BW70" i="5"/>
  <c r="CM99" i="5"/>
  <c r="DJ120" i="5"/>
  <c r="EA64" i="5"/>
  <c r="BW69" i="5"/>
  <c r="CM85" i="5"/>
  <c r="CM105" i="5"/>
  <c r="CM110" i="5"/>
  <c r="CM116" i="5"/>
  <c r="AA36" i="5"/>
  <c r="S23" i="5"/>
  <c r="AK37" i="5"/>
  <c r="AI47" i="5"/>
  <c r="AI49" i="5"/>
  <c r="AY63" i="5"/>
  <c r="CM106" i="5"/>
  <c r="CM109" i="5"/>
  <c r="CM113" i="5"/>
  <c r="CM115" i="5"/>
  <c r="AA28" i="5"/>
  <c r="EA31" i="5"/>
  <c r="AA35" i="5"/>
  <c r="AC36" i="5"/>
  <c r="AI43" i="5"/>
  <c r="AI46" i="5"/>
  <c r="AI51" i="5"/>
  <c r="AI55" i="5"/>
  <c r="EB64" i="5"/>
  <c r="AY68" i="5"/>
  <c r="EB68" i="5"/>
  <c r="DT68" i="5" s="1"/>
  <c r="CM73" i="5"/>
  <c r="CM98" i="5"/>
  <c r="CM112" i="5"/>
  <c r="CM118" i="5"/>
  <c r="DJ123" i="5"/>
  <c r="AC29" i="5"/>
  <c r="EA41" i="5"/>
  <c r="AK55" i="5"/>
  <c r="AK56" i="5"/>
  <c r="BA67" i="5"/>
  <c r="U21" i="5"/>
  <c r="AC34" i="5"/>
  <c r="AI39" i="5"/>
  <c r="AI40" i="5"/>
  <c r="AK44" i="5"/>
  <c r="AK53" i="5"/>
  <c r="EB63" i="5"/>
  <c r="AY65" i="5"/>
  <c r="AY66" i="5"/>
  <c r="U11" i="5"/>
  <c r="S21" i="5"/>
  <c r="AC31" i="5"/>
  <c r="AC32" i="5"/>
  <c r="AK45" i="5"/>
  <c r="AK54" i="5"/>
  <c r="EA58" i="5"/>
  <c r="BA59" i="5"/>
  <c r="EA63" i="5"/>
  <c r="AY64" i="5"/>
  <c r="DJ125" i="5"/>
  <c r="CM68" i="5"/>
  <c r="CM70" i="5"/>
  <c r="CM72" i="5"/>
  <c r="CM74" i="5"/>
  <c r="CM78" i="5"/>
  <c r="CM80" i="5"/>
  <c r="CM83" i="5"/>
  <c r="AA21" i="5"/>
  <c r="CM45" i="5"/>
  <c r="CM56" i="5"/>
  <c r="AY58" i="5"/>
  <c r="AC21" i="5"/>
  <c r="U59" i="5"/>
  <c r="AI120" i="5"/>
  <c r="AI121" i="5"/>
  <c r="CM87" i="5"/>
  <c r="CM93" i="5"/>
  <c r="CM95" i="5"/>
  <c r="S107" i="5"/>
  <c r="AA8" i="5"/>
  <c r="AI66" i="5"/>
  <c r="DJ119" i="5"/>
  <c r="U31" i="5"/>
  <c r="BY32" i="5"/>
  <c r="AA10" i="5"/>
  <c r="S25" i="5"/>
  <c r="EA35" i="5"/>
  <c r="S42" i="5"/>
  <c r="CM48" i="5"/>
  <c r="S51" i="5"/>
  <c r="AI109" i="5"/>
  <c r="AI110" i="5"/>
  <c r="DJ112" i="5"/>
  <c r="EB121" i="5"/>
  <c r="AI127" i="5"/>
  <c r="CM39" i="5"/>
  <c r="CM75" i="5"/>
  <c r="CM79" i="5"/>
  <c r="AI85" i="5"/>
  <c r="AI90" i="5"/>
  <c r="CM100" i="5"/>
  <c r="CM102" i="5"/>
  <c r="AA12" i="5"/>
  <c r="E14" i="5"/>
  <c r="BA40" i="5"/>
  <c r="CM46" i="5"/>
  <c r="CM62" i="5"/>
  <c r="CM69" i="5"/>
  <c r="CM71" i="5"/>
  <c r="CM81" i="5"/>
  <c r="AI98" i="5"/>
  <c r="AI99" i="5"/>
  <c r="CM104" i="5"/>
  <c r="AI116" i="5"/>
  <c r="DJ117" i="5"/>
  <c r="CM27" i="5"/>
  <c r="CM55" i="5"/>
  <c r="AI57" i="5"/>
  <c r="CM65" i="5"/>
  <c r="CM77" i="5"/>
  <c r="CM97" i="5"/>
  <c r="CM101" i="5"/>
  <c r="AA114" i="5"/>
  <c r="EB114" i="5"/>
  <c r="DT114" i="5" s="1"/>
  <c r="DJ115" i="5"/>
  <c r="AC23" i="5"/>
  <c r="BW44" i="5"/>
  <c r="CM89" i="5"/>
  <c r="CM91" i="5"/>
  <c r="EB107" i="5"/>
  <c r="DJ111" i="5"/>
  <c r="AA113" i="5"/>
  <c r="CM38" i="5"/>
  <c r="S43" i="5"/>
  <c r="AI67" i="5"/>
  <c r="AC8" i="5"/>
  <c r="E13" i="5"/>
  <c r="E15" i="5"/>
  <c r="BW32" i="5"/>
  <c r="BW36" i="5"/>
  <c r="AI50" i="5"/>
  <c r="S52" i="5"/>
  <c r="CM63" i="5"/>
  <c r="CM64" i="5"/>
  <c r="AI73" i="5"/>
  <c r="CM82" i="5"/>
  <c r="CM92" i="5"/>
  <c r="AI103" i="5"/>
  <c r="AI105" i="5"/>
  <c r="AA106" i="5"/>
  <c r="EB106" i="5"/>
  <c r="DJ118" i="5"/>
  <c r="AI122" i="5"/>
  <c r="AI123" i="5"/>
  <c r="DJ124" i="5"/>
  <c r="S53" i="5"/>
  <c r="U25" i="5"/>
  <c r="S59" i="5"/>
  <c r="CM76" i="5"/>
  <c r="CM84" i="5"/>
  <c r="CM86" i="5"/>
  <c r="CM94" i="5"/>
  <c r="DJ126" i="5"/>
  <c r="CM128" i="5"/>
  <c r="CM88" i="5"/>
  <c r="CM96" i="5"/>
  <c r="CM108" i="5"/>
  <c r="S22" i="5"/>
  <c r="BA49" i="5"/>
  <c r="EB67" i="5"/>
  <c r="DT67" i="5" s="1"/>
  <c r="W10" i="5"/>
  <c r="W11" i="5" s="1"/>
  <c r="U22" i="5"/>
  <c r="BY44" i="5"/>
  <c r="AY49" i="5"/>
  <c r="AK50" i="5"/>
  <c r="EB59" i="5"/>
  <c r="EA113" i="5"/>
  <c r="DT113" i="5" s="1"/>
  <c r="EA121" i="5"/>
  <c r="DT121" i="5" s="1"/>
  <c r="AK9" i="5"/>
  <c r="AC10" i="5"/>
  <c r="S30" i="5"/>
  <c r="EA40" i="5"/>
  <c r="U43" i="5"/>
  <c r="U52" i="5"/>
  <c r="EA57" i="5"/>
  <c r="EA66" i="5"/>
  <c r="DT66" i="5" s="1"/>
  <c r="EA106" i="5"/>
  <c r="DT106" i="5" s="1"/>
  <c r="CV8" i="5"/>
  <c r="CT8" i="5"/>
  <c r="ED9" i="5"/>
  <c r="ED16" i="5" s="1"/>
  <c r="ED17" i="5" s="1"/>
  <c r="EJ21" i="5"/>
  <c r="L17" i="5"/>
  <c r="L16" i="5"/>
  <c r="H25" i="5"/>
  <c r="EJ22" i="5"/>
  <c r="EJ25" i="5" s="1"/>
  <c r="L21" i="5"/>
  <c r="BA9" i="5"/>
  <c r="H12" i="5"/>
  <c r="H13" i="5" s="1"/>
  <c r="BG10" i="5"/>
  <c r="AK20" i="5"/>
  <c r="AI21" i="5"/>
  <c r="AQ22" i="5"/>
  <c r="BG9" i="5"/>
  <c r="AK16" i="5"/>
  <c r="AK17" i="5"/>
  <c r="AI20" i="5"/>
  <c r="AK18" i="5"/>
  <c r="AS22" i="5"/>
  <c r="BC10" i="5"/>
  <c r="BG12" i="5"/>
  <c r="S13" i="5"/>
  <c r="S17" i="5"/>
  <c r="S19" i="5"/>
  <c r="U20" i="5"/>
  <c r="BI9" i="5"/>
  <c r="BG11" i="5"/>
  <c r="U17" i="5"/>
  <c r="S18" i="5"/>
  <c r="S20" i="5"/>
  <c r="AI25" i="5"/>
  <c r="AI26" i="5"/>
  <c r="BI10" i="5"/>
  <c r="BC11" i="5"/>
  <c r="BC12" i="5" s="1"/>
  <c r="AK24" i="5"/>
  <c r="AK26" i="5"/>
  <c r="BG24" i="5"/>
  <c r="BI25" i="5"/>
  <c r="BG26" i="5"/>
  <c r="AI38" i="5"/>
  <c r="AI41" i="5"/>
  <c r="AI42" i="5"/>
  <c r="S33" i="5"/>
  <c r="AK42" i="5"/>
  <c r="S29" i="5"/>
  <c r="AI36" i="5"/>
  <c r="BI24" i="5"/>
  <c r="S28" i="5"/>
  <c r="U34" i="5"/>
  <c r="U35" i="5"/>
  <c r="AI37" i="5"/>
  <c r="BI26" i="5"/>
  <c r="U29" i="5"/>
  <c r="S34" i="5"/>
  <c r="S35" i="5"/>
  <c r="AK38" i="5"/>
  <c r="AK40" i="5"/>
  <c r="BA8" i="5"/>
  <c r="BC23" i="5"/>
  <c r="BC24" i="5" s="1"/>
  <c r="BA11" i="5"/>
  <c r="BG23" i="5"/>
  <c r="BG8" i="5"/>
  <c r="DJ36" i="5"/>
  <c r="CT38" i="5"/>
  <c r="CT42" i="5"/>
  <c r="CV42" i="5"/>
  <c r="EA34" i="5"/>
  <c r="CM37" i="5"/>
  <c r="S31" i="5"/>
  <c r="CM34" i="5"/>
  <c r="DJ25" i="5"/>
  <c r="CM33" i="5"/>
  <c r="DJ48" i="5"/>
  <c r="E26" i="5"/>
  <c r="CM40" i="5"/>
  <c r="CT44" i="5"/>
  <c r="CM35" i="5"/>
  <c r="CT45" i="5"/>
  <c r="CT47" i="5"/>
  <c r="DJ38" i="5"/>
  <c r="DJ39" i="5"/>
  <c r="AY43" i="5"/>
  <c r="CV45" i="5"/>
  <c r="DJ27" i="5"/>
  <c r="EA37" i="5"/>
  <c r="EA42" i="5"/>
  <c r="BA43" i="5"/>
  <c r="EB43" i="5"/>
  <c r="DT43" i="5" s="1"/>
  <c r="AY31" i="5"/>
  <c r="AY30" i="5"/>
  <c r="AY29" i="5"/>
  <c r="AY35" i="5"/>
  <c r="EB42" i="5"/>
  <c r="CT59" i="5"/>
  <c r="AY61" i="5"/>
  <c r="DJ66" i="5"/>
  <c r="BA27" i="5"/>
  <c r="AY42" i="5"/>
  <c r="CM47" i="5"/>
  <c r="CM53" i="5"/>
  <c r="CM54" i="5"/>
  <c r="EB61" i="5"/>
  <c r="EA24" i="5"/>
  <c r="EA29" i="5"/>
  <c r="EB35" i="5"/>
  <c r="AY40" i="5"/>
  <c r="CM52" i="5"/>
  <c r="DJ56" i="5"/>
  <c r="AY25" i="5"/>
  <c r="AY32" i="5"/>
  <c r="AY34" i="5"/>
  <c r="EB34" i="5"/>
  <c r="AY37" i="5"/>
  <c r="EB40" i="5"/>
  <c r="S49" i="5"/>
  <c r="EB50" i="5"/>
  <c r="DT50" i="5" s="1"/>
  <c r="EA22" i="5"/>
  <c r="EA23" i="5"/>
  <c r="AY24" i="5"/>
  <c r="EA27" i="5"/>
  <c r="EA28" i="5"/>
  <c r="AY41" i="5"/>
  <c r="DJ46" i="5"/>
  <c r="EB48" i="5"/>
  <c r="CM51" i="5"/>
  <c r="DJ57" i="5"/>
  <c r="CM58" i="5"/>
  <c r="CT62" i="5"/>
  <c r="DJ64" i="5"/>
  <c r="CT65" i="5"/>
  <c r="AY27" i="5"/>
  <c r="EA30" i="5"/>
  <c r="AY36" i="5"/>
  <c r="EB36" i="5"/>
  <c r="DT36" i="5" s="1"/>
  <c r="BA41" i="5"/>
  <c r="EB41" i="5"/>
  <c r="DT41" i="5" s="1"/>
  <c r="DJ43" i="5"/>
  <c r="E44" i="5"/>
  <c r="DJ45" i="5"/>
  <c r="CT63" i="5"/>
  <c r="EA25" i="5"/>
  <c r="EB29" i="5"/>
  <c r="BA37" i="5"/>
  <c r="EB37" i="5"/>
  <c r="EA48" i="5"/>
  <c r="AY50" i="5"/>
  <c r="AY55" i="5"/>
  <c r="EA55" i="5"/>
  <c r="EB60" i="5"/>
  <c r="EB22" i="5"/>
  <c r="EB23" i="5"/>
  <c r="EB27" i="5"/>
  <c r="EB30" i="5"/>
  <c r="EB31" i="5"/>
  <c r="AY48" i="5"/>
  <c r="AY60" i="5"/>
  <c r="EA60" i="5"/>
  <c r="DT60" i="5" s="1"/>
  <c r="EA62" i="5"/>
  <c r="EA59" i="5"/>
  <c r="DT59" i="5" s="1"/>
  <c r="EA61" i="5"/>
  <c r="EB51" i="5"/>
  <c r="DT51" i="5" s="1"/>
  <c r="DM52" i="5"/>
  <c r="EB53" i="5"/>
  <c r="EB55" i="5"/>
  <c r="EB57" i="5"/>
  <c r="AU53" i="5"/>
  <c r="EB52" i="5"/>
  <c r="DT52" i="5" s="1"/>
  <c r="EB54" i="5"/>
  <c r="DT54" i="5" s="1"/>
  <c r="EB56" i="5"/>
  <c r="DT56" i="5" s="1"/>
  <c r="EB58" i="5"/>
  <c r="AY45" i="5"/>
  <c r="EB32" i="5"/>
  <c r="EB24" i="5"/>
  <c r="EB25" i="5"/>
  <c r="EA32" i="5"/>
  <c r="U33" i="5"/>
  <c r="EA39" i="5"/>
  <c r="EA49" i="5"/>
  <c r="DT49" i="5" s="1"/>
  <c r="EA47" i="5"/>
  <c r="DT47" i="5" s="1"/>
  <c r="EA45" i="5"/>
  <c r="DT45" i="5" s="1"/>
  <c r="EB28" i="5"/>
  <c r="CM29" i="5"/>
  <c r="CM31" i="5"/>
  <c r="E12" i="5"/>
  <c r="AC9" i="5"/>
  <c r="S14" i="5"/>
  <c r="AY26" i="5"/>
  <c r="CT37" i="5"/>
  <c r="S15" i="5"/>
  <c r="DJ16" i="5"/>
  <c r="E22" i="5"/>
  <c r="DJ24" i="5"/>
  <c r="AY38" i="5"/>
  <c r="CT41" i="5"/>
  <c r="CT43" i="5"/>
  <c r="EA26" i="5"/>
  <c r="AY28" i="5"/>
  <c r="DJ34" i="5"/>
  <c r="CM36" i="5"/>
  <c r="AA9" i="5"/>
  <c r="EB26" i="5"/>
  <c r="AY33" i="5"/>
  <c r="EB9" i="5"/>
  <c r="E11" i="5"/>
  <c r="CM25" i="5"/>
  <c r="S27" i="5"/>
  <c r="EB38" i="5"/>
  <c r="AI8" i="5"/>
  <c r="DJ23" i="5"/>
  <c r="CM30" i="5"/>
  <c r="CM32" i="5"/>
  <c r="DJ35" i="5"/>
  <c r="EA38" i="5"/>
  <c r="AY39" i="5"/>
  <c r="CT40" i="5"/>
  <c r="DJ42" i="5"/>
  <c r="DJ44" i="5"/>
  <c r="E10" i="5"/>
  <c r="DJ21" i="5"/>
  <c r="EB33" i="5"/>
  <c r="EB39" i="5"/>
  <c r="A10" i="5"/>
  <c r="A11" i="5" s="1"/>
  <c r="U14" i="5"/>
  <c r="EA33" i="5"/>
  <c r="U15" i="5"/>
  <c r="CP37" i="5"/>
  <c r="BW9" i="5"/>
  <c r="BQ8" i="5"/>
  <c r="BS9" i="5"/>
  <c r="BO8" i="5"/>
  <c r="CM17" i="5"/>
  <c r="EP26" i="5"/>
  <c r="EJ23" i="5"/>
  <c r="EJ46" i="5" s="1"/>
  <c r="CM22" i="5"/>
  <c r="EA13" i="5"/>
  <c r="O10" i="5"/>
  <c r="EB13" i="5"/>
  <c r="AK12" i="5"/>
  <c r="EB11" i="5"/>
  <c r="BA19" i="5"/>
  <c r="EB17" i="5"/>
  <c r="EB19" i="5"/>
  <c r="EA21" i="5"/>
  <c r="EB10" i="5"/>
  <c r="EA11" i="5"/>
  <c r="EB12" i="5"/>
  <c r="AY14" i="5"/>
  <c r="EB15" i="5"/>
  <c r="EB21" i="5"/>
  <c r="DM10" i="5"/>
  <c r="EB18" i="5"/>
  <c r="EB20" i="5"/>
  <c r="EA16" i="5"/>
  <c r="EA17" i="5"/>
  <c r="EA18" i="5"/>
  <c r="EA12" i="5"/>
  <c r="EB14" i="5"/>
  <c r="EA19" i="5"/>
  <c r="EA20" i="5"/>
  <c r="EA14" i="5"/>
  <c r="AI12" i="5"/>
  <c r="EA10" i="5"/>
  <c r="CG24" i="5"/>
  <c r="CE24" i="5"/>
  <c r="AY18" i="5"/>
  <c r="BA20" i="5"/>
  <c r="AY10" i="5"/>
  <c r="BA17" i="5"/>
  <c r="S12" i="5"/>
  <c r="E9" i="5"/>
  <c r="AY17" i="5"/>
  <c r="U12" i="5"/>
  <c r="BA10" i="5"/>
  <c r="AC14" i="5"/>
  <c r="L13" i="5"/>
  <c r="AE15" i="5"/>
  <c r="AI15" i="5"/>
  <c r="BA18" i="5"/>
  <c r="AU10" i="5"/>
  <c r="AU11" i="5" s="1"/>
  <c r="AU12" i="5" s="1"/>
  <c r="AY21" i="5"/>
  <c r="AY20" i="5"/>
  <c r="AY19" i="5"/>
  <c r="CI10" i="5"/>
  <c r="CE8" i="5"/>
  <c r="CE9" i="5"/>
  <c r="EB8" i="5"/>
  <c r="DD8" i="5"/>
  <c r="AY9" i="5"/>
  <c r="EA8" i="5"/>
  <c r="AY8" i="5"/>
  <c r="J82" i="18"/>
  <c r="AI9" i="5"/>
  <c r="AM10" i="5"/>
  <c r="AM16" i="5" s="1"/>
  <c r="AY11" i="5"/>
  <c r="S8" i="5"/>
  <c r="U16" i="5"/>
  <c r="DJ18" i="5"/>
  <c r="DJ11" i="5"/>
  <c r="EA15" i="5"/>
  <c r="S16" i="5"/>
  <c r="EB16" i="5"/>
  <c r="AC15" i="5"/>
  <c r="DJ12" i="5"/>
  <c r="DJ13" i="5"/>
  <c r="AQ10" i="5"/>
  <c r="DJ14" i="5"/>
  <c r="AA15" i="5"/>
  <c r="DJ17" i="5"/>
  <c r="DF11" i="5"/>
  <c r="AS10" i="5"/>
  <c r="DY1" i="5"/>
  <c r="B17" i="25" s="1"/>
  <c r="DW1" i="5"/>
  <c r="DZ2" i="5"/>
  <c r="BY19" i="5"/>
  <c r="CE17" i="5"/>
  <c r="BO18" i="5"/>
  <c r="DV1" i="5"/>
  <c r="DZ4" i="5"/>
  <c r="AY16" i="5"/>
  <c r="DJ22" i="5"/>
  <c r="BA16" i="5"/>
  <c r="AY13" i="5"/>
  <c r="AA14" i="5"/>
  <c r="BW19" i="5"/>
  <c r="AY23" i="5"/>
  <c r="AA11" i="5"/>
  <c r="E8" i="5"/>
  <c r="S10" i="5"/>
  <c r="AY15" i="5"/>
  <c r="BS19" i="5"/>
  <c r="DU1" i="5"/>
  <c r="C95" i="18" s="1"/>
  <c r="AY22" i="5"/>
  <c r="DX1" i="5"/>
  <c r="G90" i="18" s="1"/>
  <c r="DT44" i="5"/>
  <c r="DT46" i="5"/>
  <c r="DT134" i="5"/>
  <c r="DT81" i="5"/>
  <c r="DT85" i="5"/>
  <c r="DT89" i="5"/>
  <c r="DT93" i="5"/>
  <c r="DT95" i="5"/>
  <c r="DT97" i="5"/>
  <c r="DT104" i="5"/>
  <c r="DT112" i="5"/>
  <c r="DT120" i="5"/>
  <c r="S24" i="5"/>
  <c r="AA23" i="5"/>
  <c r="DT101" i="5"/>
  <c r="DT105" i="5"/>
  <c r="DT111" i="5"/>
  <c r="DT115" i="5"/>
  <c r="DT119" i="5"/>
  <c r="DT123" i="5"/>
  <c r="DT127" i="5"/>
  <c r="DT131" i="5"/>
  <c r="DT139" i="5"/>
  <c r="DT136" i="5"/>
  <c r="BK17" i="5"/>
  <c r="BK18" i="5" s="1"/>
  <c r="L9" i="5"/>
  <c r="AY12" i="5"/>
  <c r="BO17" i="5"/>
  <c r="DZ1" i="5"/>
  <c r="B18" i="25" s="1"/>
  <c r="DT82" i="5"/>
  <c r="DT86" i="5"/>
  <c r="DT90" i="5"/>
  <c r="DT94" i="5"/>
  <c r="DT96" i="5"/>
  <c r="DT100" i="5"/>
  <c r="DT116" i="5"/>
  <c r="DT124" i="5"/>
  <c r="DT132" i="5"/>
  <c r="DT140" i="5"/>
  <c r="DT144" i="5"/>
  <c r="DT152" i="5"/>
  <c r="DT154" i="5"/>
  <c r="DT156" i="5"/>
  <c r="DT158" i="5"/>
  <c r="DT160" i="5"/>
  <c r="DT162" i="5"/>
  <c r="DT166" i="5"/>
  <c r="DT168" i="5"/>
  <c r="DT170" i="5"/>
  <c r="DT174" i="5"/>
  <c r="DT178" i="5"/>
  <c r="DT182" i="5"/>
  <c r="DT186" i="5"/>
  <c r="DT190" i="5"/>
  <c r="DT194" i="5"/>
  <c r="DT198" i="5"/>
  <c r="DT202" i="5"/>
  <c r="DT206" i="5"/>
  <c r="DT210" i="5"/>
  <c r="DT214" i="5"/>
  <c r="DT218" i="5"/>
  <c r="DT222" i="5"/>
  <c r="DT226" i="5"/>
  <c r="DT306" i="5"/>
  <c r="DT394" i="5"/>
  <c r="DT396" i="5"/>
  <c r="DT398" i="5"/>
  <c r="DT400" i="5"/>
  <c r="DT402" i="5"/>
  <c r="DT404" i="5"/>
  <c r="DT406" i="5"/>
  <c r="DT408" i="5"/>
  <c r="DT410" i="5"/>
  <c r="DT412" i="5"/>
  <c r="DT414" i="5"/>
  <c r="DT448" i="5"/>
  <c r="DT450" i="5"/>
  <c r="DT452" i="5"/>
  <c r="DT454" i="5"/>
  <c r="DT456" i="5"/>
  <c r="DT458" i="5"/>
  <c r="DT460" i="5"/>
  <c r="DT462" i="5"/>
  <c r="DT464" i="5"/>
  <c r="DT466" i="5"/>
  <c r="DT472" i="5"/>
  <c r="DT476" i="5"/>
  <c r="DT496" i="5"/>
  <c r="CE20" i="5"/>
  <c r="AI23" i="5"/>
  <c r="DT143" i="5"/>
  <c r="DT147" i="5"/>
  <c r="DT229" i="5"/>
  <c r="DT233" i="5"/>
  <c r="DT237" i="5"/>
  <c r="DT241" i="5"/>
  <c r="DT243" i="5"/>
  <c r="DT247" i="5"/>
  <c r="DT251" i="5"/>
  <c r="DT255" i="5"/>
  <c r="DT257" i="5"/>
  <c r="DT259" i="5"/>
  <c r="DT263" i="5"/>
  <c r="DT267" i="5"/>
  <c r="DT271" i="5"/>
  <c r="DT273" i="5"/>
  <c r="DT277" i="5"/>
  <c r="DT281" i="5"/>
  <c r="DT285" i="5"/>
  <c r="DT287" i="5"/>
  <c r="DT293" i="5"/>
  <c r="DT297" i="5"/>
  <c r="DT299" i="5"/>
  <c r="DT303" i="5"/>
  <c r="DT313" i="5"/>
  <c r="DT321" i="5"/>
  <c r="DT325" i="5"/>
  <c r="DT351" i="5"/>
  <c r="DT355" i="5"/>
  <c r="DT359" i="5"/>
  <c r="DT363" i="5"/>
  <c r="DT367" i="5"/>
  <c r="DT371" i="5"/>
  <c r="DT415" i="5"/>
  <c r="DT419" i="5"/>
  <c r="DT423" i="5"/>
  <c r="DT427" i="5"/>
  <c r="DT431" i="5"/>
  <c r="DT435" i="5"/>
  <c r="DT439" i="5"/>
  <c r="DT443" i="5"/>
  <c r="DT499" i="5"/>
  <c r="DT501" i="5"/>
  <c r="CA16" i="5"/>
  <c r="DT70" i="5"/>
  <c r="DT72" i="5"/>
  <c r="DT74" i="5"/>
  <c r="DT76" i="5"/>
  <c r="DT78" i="5"/>
  <c r="DT80" i="5"/>
  <c r="DT125" i="5"/>
  <c r="DT133" i="5"/>
  <c r="DZ3" i="5"/>
  <c r="DT84" i="5"/>
  <c r="DT88" i="5"/>
  <c r="DT92" i="5"/>
  <c r="DT99" i="5"/>
  <c r="DT110" i="5"/>
  <c r="DT118" i="5"/>
  <c r="DT122" i="5"/>
  <c r="DT126" i="5"/>
  <c r="DT138" i="5"/>
  <c r="DT69" i="5"/>
  <c r="DT71" i="5"/>
  <c r="DT73" i="5"/>
  <c r="DT75" i="5"/>
  <c r="DT77" i="5"/>
  <c r="DT79" i="5"/>
  <c r="DT108" i="5"/>
  <c r="DT289" i="5"/>
  <c r="DT301" i="5"/>
  <c r="DT315" i="5"/>
  <c r="DT320" i="5"/>
  <c r="DT468" i="5"/>
  <c r="DT142" i="5"/>
  <c r="DT146" i="5"/>
  <c r="DT150" i="5"/>
  <c r="DT153" i="5"/>
  <c r="DT157" i="5"/>
  <c r="DT161" i="5"/>
  <c r="DT165" i="5"/>
  <c r="DT169" i="5"/>
  <c r="DT173" i="5"/>
  <c r="DT177" i="5"/>
  <c r="DT189" i="5"/>
  <c r="DT193" i="5"/>
  <c r="DT197" i="5"/>
  <c r="DT201" i="5"/>
  <c r="DT205" i="5"/>
  <c r="DT209" i="5"/>
  <c r="DT213" i="5"/>
  <c r="DT217" i="5"/>
  <c r="DT221" i="5"/>
  <c r="DT225" i="5"/>
  <c r="DT228" i="5"/>
  <c r="DT232" i="5"/>
  <c r="DT236" i="5"/>
  <c r="DT240" i="5"/>
  <c r="DT246" i="5"/>
  <c r="DT254" i="5"/>
  <c r="DT258" i="5"/>
  <c r="DT262" i="5"/>
  <c r="DT266" i="5"/>
  <c r="DT270" i="5"/>
  <c r="DT276" i="5"/>
  <c r="DT280" i="5"/>
  <c r="DT284" i="5"/>
  <c r="DT292" i="5"/>
  <c r="DT296" i="5"/>
  <c r="DT305" i="5"/>
  <c r="DT312" i="5"/>
  <c r="DT318" i="5"/>
  <c r="DT324" i="5"/>
  <c r="DT350" i="5"/>
  <c r="DT354" i="5"/>
  <c r="DT358" i="5"/>
  <c r="DT362" i="5"/>
  <c r="DT366" i="5"/>
  <c r="DT370" i="5"/>
  <c r="DT374" i="5"/>
  <c r="DT418" i="5"/>
  <c r="DT422" i="5"/>
  <c r="DT426" i="5"/>
  <c r="DT430" i="5"/>
  <c r="DT434" i="5"/>
  <c r="DT438" i="5"/>
  <c r="DT442" i="5"/>
  <c r="DT446" i="5"/>
  <c r="DT471" i="5"/>
  <c r="DT475" i="5"/>
  <c r="DT479" i="5"/>
  <c r="DT481" i="5"/>
  <c r="DT483" i="5"/>
  <c r="DT485" i="5"/>
  <c r="DT487" i="5"/>
  <c r="DT489" i="5"/>
  <c r="DT491" i="5"/>
  <c r="DT493" i="5"/>
  <c r="DT503" i="5"/>
  <c r="DT505" i="5"/>
  <c r="DT507" i="5"/>
  <c r="DT509" i="5"/>
  <c r="DT274" i="5"/>
  <c r="DT310" i="5"/>
  <c r="DT316" i="5"/>
  <c r="DT319" i="5"/>
  <c r="DT393" i="5"/>
  <c r="DT395" i="5"/>
  <c r="DT397" i="5"/>
  <c r="DT399" i="5"/>
  <c r="DT401" i="5"/>
  <c r="DT403" i="5"/>
  <c r="DT405" i="5"/>
  <c r="DT407" i="5"/>
  <c r="DT409" i="5"/>
  <c r="DT411" i="5"/>
  <c r="DT413" i="5"/>
  <c r="DT447" i="5"/>
  <c r="DT449" i="5"/>
  <c r="DT451" i="5"/>
  <c r="DT453" i="5"/>
  <c r="DT455" i="5"/>
  <c r="DT457" i="5"/>
  <c r="DT459" i="5"/>
  <c r="DT461" i="5"/>
  <c r="DT463" i="5"/>
  <c r="DT465" i="5"/>
  <c r="DT467" i="5"/>
  <c r="DT469" i="5"/>
  <c r="DT148" i="5"/>
  <c r="DT151" i="5"/>
  <c r="DT155" i="5"/>
  <c r="DT159" i="5"/>
  <c r="DT163" i="5"/>
  <c r="DT167" i="5"/>
  <c r="DT175" i="5"/>
  <c r="DT183" i="5"/>
  <c r="DT187" i="5"/>
  <c r="DT191" i="5"/>
  <c r="DT195" i="5"/>
  <c r="DT199" i="5"/>
  <c r="DT203" i="5"/>
  <c r="DT207" i="5"/>
  <c r="DT215" i="5"/>
  <c r="DT219" i="5"/>
  <c r="DT223" i="5"/>
  <c r="DT227" i="5"/>
  <c r="DT230" i="5"/>
  <c r="DT234" i="5"/>
  <c r="DT238" i="5"/>
  <c r="DT244" i="5"/>
  <c r="DT248" i="5"/>
  <c r="DT252" i="5"/>
  <c r="DT256" i="5"/>
  <c r="DT260" i="5"/>
  <c r="DT264" i="5"/>
  <c r="DT268" i="5"/>
  <c r="DT272" i="5"/>
  <c r="DT278" i="5"/>
  <c r="DT282" i="5"/>
  <c r="DT290" i="5"/>
  <c r="DT352" i="5"/>
  <c r="DT356" i="5"/>
  <c r="DT360" i="5"/>
  <c r="DT364" i="5"/>
  <c r="DT368" i="5"/>
  <c r="DT372" i="5"/>
  <c r="DT416" i="5"/>
  <c r="DT420" i="5"/>
  <c r="DT424" i="5"/>
  <c r="DT428" i="5"/>
  <c r="DT432" i="5"/>
  <c r="DT436" i="5"/>
  <c r="DT440" i="5"/>
  <c r="DT444" i="5"/>
  <c r="DT473" i="5"/>
  <c r="DT477" i="5"/>
  <c r="DT480" i="5"/>
  <c r="DT482" i="5"/>
  <c r="DT484" i="5"/>
  <c r="DT486" i="5"/>
  <c r="DT488" i="5"/>
  <c r="DT490" i="5"/>
  <c r="DT492" i="5"/>
  <c r="DT504" i="5"/>
  <c r="DT506" i="5"/>
  <c r="DT508" i="5"/>
  <c r="DT83" i="5"/>
  <c r="DT87" i="5"/>
  <c r="DT91" i="5"/>
  <c r="DT98" i="5"/>
  <c r="DT102" i="5"/>
  <c r="DT109" i="5"/>
  <c r="DT117" i="5"/>
  <c r="DT129" i="5"/>
  <c r="DT141" i="5"/>
  <c r="DT145" i="5"/>
  <c r="DT149" i="5"/>
  <c r="DT164" i="5"/>
  <c r="DT103" i="5"/>
  <c r="DT107" i="5"/>
  <c r="DT130" i="5"/>
  <c r="DT135" i="5"/>
  <c r="DT137" i="5"/>
  <c r="DT172" i="5"/>
  <c r="DT176" i="5"/>
  <c r="DT180" i="5"/>
  <c r="DT184" i="5"/>
  <c r="DT188" i="5"/>
  <c r="DT192" i="5"/>
  <c r="DT196" i="5"/>
  <c r="DT200" i="5"/>
  <c r="DT204" i="5"/>
  <c r="DT208" i="5"/>
  <c r="DT212" i="5"/>
  <c r="DT181" i="5"/>
  <c r="DT185" i="5"/>
  <c r="DT171" i="5"/>
  <c r="DT179" i="5"/>
  <c r="DT211" i="5"/>
  <c r="DT216" i="5"/>
  <c r="DT220" i="5"/>
  <c r="DT224" i="5"/>
  <c r="DT231" i="5"/>
  <c r="DT235" i="5"/>
  <c r="DT239" i="5"/>
  <c r="DT245" i="5"/>
  <c r="DT249" i="5"/>
  <c r="DT253" i="5"/>
  <c r="DT242" i="5"/>
  <c r="DT250" i="5"/>
  <c r="DT261" i="5"/>
  <c r="DT265" i="5"/>
  <c r="DT269" i="5"/>
  <c r="DT275" i="5"/>
  <c r="DT279" i="5"/>
  <c r="DT283" i="5"/>
  <c r="DT291" i="5"/>
  <c r="DT295" i="5"/>
  <c r="DT286" i="5"/>
  <c r="DT288" i="5"/>
  <c r="DT298" i="5"/>
  <c r="DT300" i="5"/>
  <c r="DT302" i="5"/>
  <c r="DT304" i="5"/>
  <c r="DT294" i="5"/>
  <c r="DT308" i="5"/>
  <c r="DT311" i="5"/>
  <c r="DT317" i="5"/>
  <c r="DT323" i="5"/>
  <c r="DT328" i="5"/>
  <c r="DT330" i="5"/>
  <c r="DT332" i="5"/>
  <c r="DT334" i="5"/>
  <c r="DT336" i="5"/>
  <c r="DT338" i="5"/>
  <c r="DT340" i="5"/>
  <c r="DT342" i="5"/>
  <c r="DT344" i="5"/>
  <c r="DT346" i="5"/>
  <c r="DT348" i="5"/>
  <c r="DT309" i="5"/>
  <c r="DT327" i="5"/>
  <c r="DT329" i="5"/>
  <c r="DT331" i="5"/>
  <c r="DT333" i="5"/>
  <c r="DT335" i="5"/>
  <c r="DT337" i="5"/>
  <c r="DT339" i="5"/>
  <c r="DT341" i="5"/>
  <c r="DT343" i="5"/>
  <c r="DT345" i="5"/>
  <c r="DT347" i="5"/>
  <c r="DT307" i="5"/>
  <c r="DT314" i="5"/>
  <c r="DT322" i="5"/>
  <c r="DT326" i="5"/>
  <c r="DT349" i="5"/>
  <c r="DT353" i="5"/>
  <c r="DT357" i="5"/>
  <c r="DT361" i="5"/>
  <c r="DT365" i="5"/>
  <c r="DT369" i="5"/>
  <c r="DT373" i="5"/>
  <c r="DT375" i="5"/>
  <c r="DT377" i="5"/>
  <c r="DT379" i="5"/>
  <c r="DT381" i="5"/>
  <c r="DT383" i="5"/>
  <c r="DT385" i="5"/>
  <c r="DT387" i="5"/>
  <c r="DT389" i="5"/>
  <c r="DT391" i="5"/>
  <c r="DT376" i="5"/>
  <c r="DT378" i="5"/>
  <c r="DT380" i="5"/>
  <c r="DT382" i="5"/>
  <c r="DT384" i="5"/>
  <c r="DT386" i="5"/>
  <c r="DT388" i="5"/>
  <c r="DT390" i="5"/>
  <c r="DT392" i="5"/>
  <c r="DT417" i="5"/>
  <c r="DT421" i="5"/>
  <c r="DT425" i="5"/>
  <c r="DT429" i="5"/>
  <c r="DT433" i="5"/>
  <c r="DT437" i="5"/>
  <c r="DT441" i="5"/>
  <c r="DT445" i="5"/>
  <c r="DT470" i="5"/>
  <c r="DT474" i="5"/>
  <c r="DT478" i="5"/>
  <c r="DT495" i="5"/>
  <c r="DT494" i="5"/>
  <c r="DT500" i="5"/>
  <c r="DT497" i="5"/>
  <c r="DT498" i="5"/>
  <c r="DT502" i="5"/>
  <c r="DT9" i="5" l="1"/>
  <c r="DT128" i="5"/>
  <c r="AE11" i="5"/>
  <c r="AE12" i="5" s="1"/>
  <c r="DT64" i="5"/>
  <c r="DT62" i="5"/>
  <c r="DT63" i="5"/>
  <c r="DT53" i="5"/>
  <c r="E96" i="18"/>
  <c r="G96" i="18" s="1"/>
  <c r="DZ5" i="5"/>
  <c r="E1" i="5"/>
  <c r="DT58" i="5"/>
  <c r="DT40" i="5"/>
  <c r="DT33" i="5"/>
  <c r="DT18" i="5"/>
  <c r="DT31" i="5"/>
  <c r="O11" i="5"/>
  <c r="O12" i="5" s="1"/>
  <c r="DT57" i="5"/>
  <c r="DT35" i="5"/>
  <c r="BS32" i="5"/>
  <c r="BS36" i="5" s="1"/>
  <c r="W12" i="5"/>
  <c r="DT29" i="5"/>
  <c r="DF12" i="5"/>
  <c r="EJ24" i="5"/>
  <c r="ED18" i="5"/>
  <c r="H14" i="5"/>
  <c r="AE16" i="5"/>
  <c r="AE17" i="5" s="1"/>
  <c r="DT34" i="5"/>
  <c r="AM22" i="5"/>
  <c r="AM23" i="5" s="1"/>
  <c r="AE22" i="5"/>
  <c r="AE23" i="5" s="1"/>
  <c r="AE24" i="5" s="1"/>
  <c r="AM29" i="5"/>
  <c r="AM30" i="5" s="1"/>
  <c r="AM31" i="5" s="1"/>
  <c r="AM43" i="5"/>
  <c r="AM44" i="5" s="1"/>
  <c r="EJ47" i="5"/>
  <c r="BC25" i="5"/>
  <c r="BC26" i="5" s="1"/>
  <c r="BC27" i="5"/>
  <c r="DT26" i="5"/>
  <c r="DT55" i="5"/>
  <c r="DT38" i="5"/>
  <c r="DT24" i="5"/>
  <c r="DT23" i="5"/>
  <c r="DT11" i="5"/>
  <c r="DT22" i="5"/>
  <c r="DT42" i="5"/>
  <c r="DT13" i="5"/>
  <c r="DT25" i="5"/>
  <c r="DT28" i="5"/>
  <c r="DT39" i="5"/>
  <c r="CP38" i="5"/>
  <c r="DT61" i="5"/>
  <c r="DT37" i="5"/>
  <c r="DT48" i="5"/>
  <c r="DT32" i="5"/>
  <c r="DT30" i="5"/>
  <c r="DT27" i="5"/>
  <c r="AU54" i="5"/>
  <c r="DM56" i="5"/>
  <c r="CI22" i="5"/>
  <c r="CP40" i="5"/>
  <c r="CP41" i="5" s="1"/>
  <c r="A12" i="5"/>
  <c r="A22" i="5" s="1"/>
  <c r="DT12" i="5"/>
  <c r="L18" i="1"/>
  <c r="N18" i="1" s="1"/>
  <c r="DT17" i="5"/>
  <c r="CI17" i="5"/>
  <c r="CI25" i="5" s="1"/>
  <c r="DT20" i="5"/>
  <c r="DT15" i="5"/>
  <c r="DT10" i="5"/>
  <c r="DT19" i="5"/>
  <c r="DT21" i="5"/>
  <c r="DT16" i="5"/>
  <c r="DT14" i="5"/>
  <c r="DM11" i="5"/>
  <c r="DT8" i="5"/>
  <c r="G91" i="18"/>
  <c r="K10" i="6"/>
  <c r="M10" i="6" s="1"/>
  <c r="M3" i="6"/>
  <c r="J11" i="6"/>
  <c r="E99" i="18"/>
  <c r="F99" i="18"/>
  <c r="F97" i="18"/>
  <c r="E97" i="18"/>
  <c r="K11" i="6"/>
  <c r="F100" i="18"/>
  <c r="E100" i="18"/>
  <c r="G100" i="18"/>
  <c r="L11" i="6"/>
  <c r="E98" i="18"/>
  <c r="F98" i="18"/>
  <c r="F95" i="18"/>
  <c r="F93" i="18"/>
  <c r="J83" i="18"/>
  <c r="N16" i="1"/>
  <c r="DF13" i="5"/>
  <c r="CA17" i="5"/>
  <c r="W14" i="5"/>
  <c r="W15" i="5" s="1"/>
  <c r="M11" i="6"/>
  <c r="N19" i="1"/>
  <c r="L19" i="1"/>
  <c r="I11" i="6"/>
  <c r="N15" i="1"/>
  <c r="M2" i="6"/>
  <c r="L17" i="1"/>
  <c r="I7" i="6"/>
  <c r="L7" i="6" s="1"/>
  <c r="CA19" i="5"/>
  <c r="AU13" i="5"/>
  <c r="AU14" i="5" s="1"/>
  <c r="AY1" i="5"/>
  <c r="CT1" i="5"/>
  <c r="BI1" i="5"/>
  <c r="AQ1" i="5"/>
  <c r="B10" i="25" s="1"/>
  <c r="DB1" i="5"/>
  <c r="BQ1" i="5"/>
  <c r="EP1" i="5"/>
  <c r="I120" i="18" s="1"/>
  <c r="CM1" i="5"/>
  <c r="BK1" i="5"/>
  <c r="BW1" i="5"/>
  <c r="CX1" i="5"/>
  <c r="CE1" i="5"/>
  <c r="U1" i="5"/>
  <c r="CV1" i="5"/>
  <c r="AS1" i="5"/>
  <c r="AA1" i="5"/>
  <c r="B11" i="25" s="1"/>
  <c r="EN1" i="5"/>
  <c r="H14" i="6" s="1"/>
  <c r="DD1" i="5"/>
  <c r="BA1" i="5"/>
  <c r="AI1" i="5"/>
  <c r="B12" i="25" s="1"/>
  <c r="EH1" i="5"/>
  <c r="AC1" i="5"/>
  <c r="AK1" i="5"/>
  <c r="S1" i="5"/>
  <c r="B9" i="25" s="1"/>
  <c r="ET1" i="5"/>
  <c r="DJ1" i="5"/>
  <c r="BY1" i="5"/>
  <c r="BG1" i="5"/>
  <c r="B14" i="25" s="1"/>
  <c r="CG1" i="5"/>
  <c r="BO1" i="5"/>
  <c r="B13" i="25" s="1"/>
  <c r="L1" i="5"/>
  <c r="F24" i="7" s="1"/>
  <c r="B15" i="25" l="1"/>
  <c r="B16" i="25"/>
  <c r="F23" i="7"/>
  <c r="B8" i="25"/>
  <c r="C17" i="6"/>
  <c r="G61" i="18" a="1"/>
  <c r="G61" i="18" s="1"/>
  <c r="E32" i="18"/>
  <c r="O13" i="5"/>
  <c r="O14" i="5" s="1"/>
  <c r="O15" i="5" s="1"/>
  <c r="W21" i="5"/>
  <c r="A13" i="5"/>
  <c r="A14" i="5" s="1"/>
  <c r="A15" i="5" s="1"/>
  <c r="BS44" i="5"/>
  <c r="BS68" i="5" s="1"/>
  <c r="CI27" i="5"/>
  <c r="W23" i="5"/>
  <c r="ED19" i="5"/>
  <c r="H15" i="5"/>
  <c r="AE18" i="5"/>
  <c r="AM24" i="5"/>
  <c r="BC1" i="5"/>
  <c r="B10" i="6" s="1"/>
  <c r="AE25" i="5"/>
  <c r="AM45" i="5"/>
  <c r="EJ48" i="5"/>
  <c r="EJ49" i="5" s="1"/>
  <c r="CP42" i="5"/>
  <c r="A26" i="5"/>
  <c r="A28" i="5"/>
  <c r="CP43" i="5"/>
  <c r="CP46" i="5" s="1"/>
  <c r="DF14" i="5"/>
  <c r="CI29" i="5"/>
  <c r="G99" i="18"/>
  <c r="G97" i="18"/>
  <c r="DT1" i="5"/>
  <c r="G89" i="18" s="1"/>
  <c r="DM12" i="5"/>
  <c r="M12" i="6"/>
  <c r="G113" i="18"/>
  <c r="H113" i="18" s="1"/>
  <c r="A113" i="18"/>
  <c r="M14" i="6"/>
  <c r="M15" i="6"/>
  <c r="G119" i="18"/>
  <c r="H119" i="18" s="1"/>
  <c r="M13" i="6"/>
  <c r="H107" i="18"/>
  <c r="G107" i="18"/>
  <c r="G98" i="18"/>
  <c r="C16" i="6"/>
  <c r="G60" i="18"/>
  <c r="C15" i="6"/>
  <c r="G59" i="18"/>
  <c r="C14" i="6"/>
  <c r="G58" i="18"/>
  <c r="C12" i="6"/>
  <c r="G57" i="18"/>
  <c r="C10" i="6"/>
  <c r="G56" i="18"/>
  <c r="C7" i="6"/>
  <c r="G55" i="18"/>
  <c r="B11" i="6"/>
  <c r="F54" i="18"/>
  <c r="C11" i="6"/>
  <c r="G54" i="18"/>
  <c r="C8" i="6"/>
  <c r="G53" i="18"/>
  <c r="E30" i="18"/>
  <c r="C6" i="6"/>
  <c r="G52" i="18"/>
  <c r="C13" i="6"/>
  <c r="E41" i="18"/>
  <c r="C5" i="6"/>
  <c r="E31" i="18"/>
  <c r="C9" i="6"/>
  <c r="F94" i="18"/>
  <c r="G92" i="18" s="1"/>
  <c r="J84" i="18"/>
  <c r="CA20" i="5"/>
  <c r="CA21" i="5" s="1"/>
  <c r="C4" i="6"/>
  <c r="F24" i="8"/>
  <c r="C3" i="6"/>
  <c r="F23" i="8"/>
  <c r="L5" i="6"/>
  <c r="L6" i="6" s="1"/>
  <c r="M4" i="6" s="1"/>
  <c r="M8" i="6" s="1"/>
  <c r="N22" i="1"/>
  <c r="AU15" i="5"/>
  <c r="AU16" i="5" s="1"/>
  <c r="AM1" i="5" l="1"/>
  <c r="F53" i="18" s="1"/>
  <c r="O16" i="5"/>
  <c r="BS69" i="5"/>
  <c r="W28" i="5"/>
  <c r="W29" i="5" s="1"/>
  <c r="AE19" i="5"/>
  <c r="DF15" i="5"/>
  <c r="H16" i="5"/>
  <c r="H17" i="5" s="1"/>
  <c r="H18" i="5" s="1"/>
  <c r="ED20" i="5"/>
  <c r="ED21" i="5"/>
  <c r="H21" i="5"/>
  <c r="AE20" i="5"/>
  <c r="AE21" i="5"/>
  <c r="F56" i="18"/>
  <c r="O17" i="5"/>
  <c r="AE26" i="5"/>
  <c r="AE27" i="5" s="1"/>
  <c r="AE28" i="5" s="1"/>
  <c r="EJ50" i="5"/>
  <c r="CP44" i="5"/>
  <c r="CP45" i="5" s="1"/>
  <c r="O49" i="5"/>
  <c r="A44" i="5"/>
  <c r="A1" i="5" s="1"/>
  <c r="AU56" i="5"/>
  <c r="CP47" i="5"/>
  <c r="CP49" i="5" s="1"/>
  <c r="DF16" i="5"/>
  <c r="CI30" i="5"/>
  <c r="G102" i="18"/>
  <c r="G103" i="18" s="1"/>
  <c r="C21" i="6"/>
  <c r="L12" i="1" s="1"/>
  <c r="N12" i="1" s="1"/>
  <c r="DM13" i="5"/>
  <c r="CA24" i="5"/>
  <c r="CA1" i="5" s="1"/>
  <c r="AU17" i="5"/>
  <c r="H89" i="18"/>
  <c r="B131" i="18"/>
  <c r="D131" i="18" s="1"/>
  <c r="M16" i="6"/>
  <c r="G125" i="18"/>
  <c r="F120" i="18"/>
  <c r="A120" i="18"/>
  <c r="G62" i="18"/>
  <c r="J85" i="18"/>
  <c r="C19" i="6"/>
  <c r="F19" i="6" s="1"/>
  <c r="N17" i="1"/>
  <c r="N20" i="1" s="1"/>
  <c r="AE36" i="5" l="1"/>
  <c r="B8" i="6"/>
  <c r="BS70" i="5"/>
  <c r="BS71" i="5" s="1"/>
  <c r="W30" i="5"/>
  <c r="AE37" i="5"/>
  <c r="ED22" i="5"/>
  <c r="ED24" i="5" s="1"/>
  <c r="H1" i="5"/>
  <c r="O18" i="5"/>
  <c r="EJ51" i="5"/>
  <c r="EJ52" i="5" s="1"/>
  <c r="EJ53" i="5" s="1"/>
  <c r="EJ54" i="5" s="1"/>
  <c r="EJ55" i="5" s="1"/>
  <c r="EJ56" i="5" s="1"/>
  <c r="EJ57" i="5" s="1"/>
  <c r="DF17" i="5"/>
  <c r="CP59" i="5"/>
  <c r="CP62" i="5" s="1"/>
  <c r="CI31" i="5"/>
  <c r="DF21" i="5"/>
  <c r="F21" i="6"/>
  <c r="M19" i="6" s="1"/>
  <c r="M21" i="6" s="1"/>
  <c r="DM14" i="5"/>
  <c r="DM15" i="5" s="1"/>
  <c r="B13" i="6"/>
  <c r="I49" i="18"/>
  <c r="I45" i="18"/>
  <c r="I44" i="18"/>
  <c r="I43" i="18"/>
  <c r="I48" i="18"/>
  <c r="I46" i="18"/>
  <c r="I47" i="18"/>
  <c r="AU18" i="5"/>
  <c r="H103" i="18"/>
  <c r="F133" i="18"/>
  <c r="H62" i="18"/>
  <c r="B130" i="18"/>
  <c r="D130" i="18" s="1"/>
  <c r="D132" i="18" s="1"/>
  <c r="F132" i="18" s="1"/>
  <c r="H125" i="18"/>
  <c r="F134" i="18"/>
  <c r="J86" i="18"/>
  <c r="L11" i="1"/>
  <c r="N11" i="1" s="1"/>
  <c r="N13" i="1" s="1"/>
  <c r="N23" i="1" s="1"/>
  <c r="DF18" i="5" l="1"/>
  <c r="BS1" i="5"/>
  <c r="B12" i="6" s="1"/>
  <c r="W31" i="5"/>
  <c r="AE38" i="5"/>
  <c r="ED23" i="5"/>
  <c r="ED25" i="5" s="1"/>
  <c r="O19" i="5"/>
  <c r="EJ1" i="5"/>
  <c r="CI32" i="5"/>
  <c r="CI33" i="5" s="1"/>
  <c r="CI34" i="5" s="1"/>
  <c r="CP63" i="5"/>
  <c r="CP65" i="5" s="1"/>
  <c r="DF22" i="5"/>
  <c r="DF23" i="5" s="1"/>
  <c r="DF24" i="5" s="1"/>
  <c r="DM16" i="5"/>
  <c r="DM17" i="5" s="1"/>
  <c r="AU19" i="5"/>
  <c r="G135" i="18"/>
  <c r="G136" i="18" s="1"/>
  <c r="H136" i="18" s="1"/>
  <c r="J121" i="18"/>
  <c r="I121" i="18" s="1"/>
  <c r="J87" i="18"/>
  <c r="L13" i="1"/>
  <c r="CP119" i="5" l="1"/>
  <c r="CP118" i="5"/>
  <c r="W32" i="5"/>
  <c r="W33" i="5" s="1"/>
  <c r="AE39" i="5"/>
  <c r="O20" i="5"/>
  <c r="ED1" i="5"/>
  <c r="I109" i="18" s="1"/>
  <c r="I117" i="18"/>
  <c r="I114" i="18"/>
  <c r="I118" i="18"/>
  <c r="I116" i="18"/>
  <c r="I115" i="18"/>
  <c r="O32" i="5"/>
  <c r="CI35" i="5"/>
  <c r="CI36" i="5" s="1"/>
  <c r="DF34" i="5"/>
  <c r="DF25" i="5"/>
  <c r="DF27" i="5" s="1"/>
  <c r="DF44" i="5"/>
  <c r="DM18" i="5"/>
  <c r="AU20" i="5"/>
  <c r="G137" i="18"/>
  <c r="H137" i="18" s="1"/>
  <c r="F121" i="18"/>
  <c r="A121" i="18"/>
  <c r="C44" i="18"/>
  <c r="D44" i="18"/>
  <c r="A44" i="18"/>
  <c r="E44" i="18"/>
  <c r="E43" i="18"/>
  <c r="D43" i="18"/>
  <c r="A43" i="18"/>
  <c r="C43" i="18"/>
  <c r="E46" i="18"/>
  <c r="A46" i="18"/>
  <c r="C46" i="18"/>
  <c r="D46" i="18"/>
  <c r="C48" i="18"/>
  <c r="D48" i="18"/>
  <c r="A48" i="18"/>
  <c r="E48" i="18"/>
  <c r="A47" i="18"/>
  <c r="C47" i="18"/>
  <c r="D47" i="18"/>
  <c r="E47" i="18"/>
  <c r="D49" i="18"/>
  <c r="E49" i="18"/>
  <c r="A49" i="18"/>
  <c r="C49" i="18"/>
  <c r="D45" i="18"/>
  <c r="E45" i="18"/>
  <c r="A45" i="18"/>
  <c r="C45" i="18"/>
  <c r="J122" i="18"/>
  <c r="I122" i="18" s="1"/>
  <c r="J88" i="18"/>
  <c r="CP1" i="5" l="1"/>
  <c r="W34" i="5"/>
  <c r="AE40" i="5"/>
  <c r="AU21" i="5"/>
  <c r="AU22" i="5" s="1"/>
  <c r="DM19" i="5"/>
  <c r="DM20" i="5" s="1"/>
  <c r="DM21" i="5" s="1"/>
  <c r="DM22" i="5" s="1"/>
  <c r="DM23" i="5" s="1"/>
  <c r="DM24" i="5" s="1"/>
  <c r="DM25" i="5" s="1"/>
  <c r="O21" i="5"/>
  <c r="I108" i="18"/>
  <c r="C108" i="18" s="1"/>
  <c r="I110" i="18"/>
  <c r="C110" i="18" s="1"/>
  <c r="I112" i="18"/>
  <c r="A112" i="18" s="1"/>
  <c r="I111" i="18"/>
  <c r="F111" i="18" s="1"/>
  <c r="F109" i="18"/>
  <c r="A109" i="18"/>
  <c r="C109" i="18"/>
  <c r="C116" i="18"/>
  <c r="F116" i="18"/>
  <c r="A116" i="18"/>
  <c r="C122" i="18"/>
  <c r="F118" i="18"/>
  <c r="A118" i="18"/>
  <c r="C124" i="18"/>
  <c r="C118" i="18"/>
  <c r="C114" i="18"/>
  <c r="A114" i="18"/>
  <c r="F114" i="18"/>
  <c r="C120" i="18"/>
  <c r="A115" i="18"/>
  <c r="C115" i="18"/>
  <c r="C121" i="18"/>
  <c r="F115" i="18"/>
  <c r="C123" i="18"/>
  <c r="F117" i="18"/>
  <c r="C117" i="18"/>
  <c r="A117" i="18"/>
  <c r="CI37" i="5"/>
  <c r="CI38" i="5" s="1"/>
  <c r="CI39" i="5" s="1"/>
  <c r="DF29" i="5"/>
  <c r="DF30" i="5" s="1"/>
  <c r="DF28" i="5"/>
  <c r="DF35" i="5" s="1"/>
  <c r="DF36" i="5" s="1"/>
  <c r="CI42" i="5"/>
  <c r="CI40" i="5"/>
  <c r="DF42" i="5"/>
  <c r="DF40" i="5"/>
  <c r="DF41" i="5" s="1"/>
  <c r="AU23" i="5"/>
  <c r="AU24" i="5" s="1"/>
  <c r="AU25" i="5" s="1"/>
  <c r="G139" i="18"/>
  <c r="H139" i="18" s="1"/>
  <c r="F122" i="18"/>
  <c r="A122" i="18"/>
  <c r="J123" i="18"/>
  <c r="I123" i="18" s="1"/>
  <c r="J50" i="18"/>
  <c r="I50" i="18" s="1"/>
  <c r="W35" i="5" l="1"/>
  <c r="W36" i="5" s="1"/>
  <c r="AE41" i="5"/>
  <c r="AE42" i="5" s="1"/>
  <c r="AE43" i="5" s="1"/>
  <c r="AE44" i="5" s="1"/>
  <c r="AE45" i="5" s="1"/>
  <c r="AE46" i="5" s="1"/>
  <c r="AE47" i="5" s="1"/>
  <c r="AE48" i="5" s="1"/>
  <c r="AE49" i="5" s="1"/>
  <c r="DM26" i="5"/>
  <c r="DM27" i="5" s="1"/>
  <c r="DM28" i="5" s="1"/>
  <c r="CI45" i="5"/>
  <c r="CI46" i="5" s="1"/>
  <c r="O22" i="5"/>
  <c r="O23" i="5" s="1"/>
  <c r="F110" i="18"/>
  <c r="A110" i="18"/>
  <c r="F108" i="18"/>
  <c r="A108" i="18"/>
  <c r="A111" i="18"/>
  <c r="C111" i="18"/>
  <c r="C112" i="18"/>
  <c r="F112" i="18"/>
  <c r="DF38" i="5"/>
  <c r="DF39" i="5" s="1"/>
  <c r="DF43" i="5" s="1"/>
  <c r="DF45" i="5" s="1"/>
  <c r="AU26" i="5"/>
  <c r="F123" i="18"/>
  <c r="A123" i="18"/>
  <c r="E50" i="18"/>
  <c r="C50" i="18"/>
  <c r="D50" i="18"/>
  <c r="A50" i="18"/>
  <c r="K50" i="18"/>
  <c r="J124" i="18"/>
  <c r="I124" i="18" s="1"/>
  <c r="W106" i="5" l="1"/>
  <c r="W113" i="5" s="1"/>
  <c r="W114" i="5" s="1"/>
  <c r="AE50" i="5"/>
  <c r="O24" i="5"/>
  <c r="CI47" i="5"/>
  <c r="DF46" i="5"/>
  <c r="DF48" i="5" s="1"/>
  <c r="DF50" i="5" s="1"/>
  <c r="DF56" i="5"/>
  <c r="DF57" i="5" s="1"/>
  <c r="DF64" i="5" s="1"/>
  <c r="DF66" i="5" s="1"/>
  <c r="DM29" i="5"/>
  <c r="DM30" i="5" s="1"/>
  <c r="DM31" i="5" s="1"/>
  <c r="AU27" i="5"/>
  <c r="AU28" i="5" s="1"/>
  <c r="F124" i="18"/>
  <c r="A124" i="18"/>
  <c r="W1" i="5" l="1"/>
  <c r="AE51" i="5"/>
  <c r="DF111" i="5"/>
  <c r="CI51" i="5"/>
  <c r="CI52" i="5" s="1"/>
  <c r="CI53" i="5" s="1"/>
  <c r="CI48" i="5"/>
  <c r="O25" i="5"/>
  <c r="DM32" i="5"/>
  <c r="DM33" i="5" s="1"/>
  <c r="AU29" i="5"/>
  <c r="AU30" i="5" s="1"/>
  <c r="AU31" i="5" s="1"/>
  <c r="H135" i="18"/>
  <c r="DF112" i="5" l="1"/>
  <c r="B6" i="6"/>
  <c r="F52" i="18"/>
  <c r="O26" i="5"/>
  <c r="O27" i="5" s="1"/>
  <c r="O28" i="5" s="1"/>
  <c r="AE52" i="5"/>
  <c r="AE53" i="5" s="1"/>
  <c r="AE54" i="5" s="1"/>
  <c r="AE55" i="5" s="1"/>
  <c r="AE56" i="5" s="1"/>
  <c r="CI54" i="5"/>
  <c r="CI55" i="5" s="1"/>
  <c r="CI56" i="5" s="1"/>
  <c r="CI58" i="5"/>
  <c r="DM34" i="5"/>
  <c r="DM35" i="5" s="1"/>
  <c r="DM36" i="5" s="1"/>
  <c r="DM37" i="5" s="1"/>
  <c r="DM44" i="5"/>
  <c r="DM45" i="5" s="1"/>
  <c r="AU32" i="5"/>
  <c r="DF115" i="5" l="1"/>
  <c r="O29" i="5"/>
  <c r="O30" i="5" s="1"/>
  <c r="O31" i="5" s="1"/>
  <c r="O33" i="5" s="1"/>
  <c r="O34" i="5" s="1"/>
  <c r="O35" i="5" s="1"/>
  <c r="O36" i="5" s="1"/>
  <c r="O42" i="5" s="1"/>
  <c r="O43" i="5" s="1"/>
  <c r="O51" i="5" s="1"/>
  <c r="O52" i="5" s="1"/>
  <c r="O53" i="5" s="1"/>
  <c r="O59" i="5" s="1"/>
  <c r="O107" i="5" s="1"/>
  <c r="AE57" i="5"/>
  <c r="AE66" i="5" s="1"/>
  <c r="AE67" i="5" s="1"/>
  <c r="AE73" i="5" s="1"/>
  <c r="AE85" i="5" s="1"/>
  <c r="AE90" i="5" s="1"/>
  <c r="AE98" i="5" s="1"/>
  <c r="AE99" i="5" s="1"/>
  <c r="AE103" i="5" s="1"/>
  <c r="AE105" i="5" s="1"/>
  <c r="AE109" i="5" s="1"/>
  <c r="AE110" i="5" s="1"/>
  <c r="AE116" i="5" s="1"/>
  <c r="AE120" i="5" s="1"/>
  <c r="AE121" i="5" s="1"/>
  <c r="AE122" i="5" s="1"/>
  <c r="AE123" i="5" s="1"/>
  <c r="AE127" i="5" s="1"/>
  <c r="CI62" i="5"/>
  <c r="CI63" i="5" s="1"/>
  <c r="CI64" i="5" s="1"/>
  <c r="CI65" i="5" s="1"/>
  <c r="CI68" i="5" s="1"/>
  <c r="CI69" i="5" s="1"/>
  <c r="CI70" i="5" s="1"/>
  <c r="CI71" i="5" s="1"/>
  <c r="CI72" i="5" s="1"/>
  <c r="DM38" i="5"/>
  <c r="DM39" i="5" s="1"/>
  <c r="AU33" i="5"/>
  <c r="AU34" i="5" s="1"/>
  <c r="AU35" i="5" s="1"/>
  <c r="AU36" i="5" s="1"/>
  <c r="AU37" i="5" s="1"/>
  <c r="DF117" i="5" l="1"/>
  <c r="AE1" i="5"/>
  <c r="B7" i="6" s="1"/>
  <c r="O1" i="5"/>
  <c r="B5" i="6" s="1"/>
  <c r="CI73" i="5"/>
  <c r="CI74" i="5" s="1"/>
  <c r="CI75" i="5" s="1"/>
  <c r="CI76" i="5" s="1"/>
  <c r="CI77" i="5" s="1"/>
  <c r="CI78" i="5" s="1"/>
  <c r="CI79" i="5" s="1"/>
  <c r="CI80" i="5" s="1"/>
  <c r="CI81" i="5" s="1"/>
  <c r="CI82" i="5" s="1"/>
  <c r="CI83" i="5" s="1"/>
  <c r="CI84" i="5" s="1"/>
  <c r="DM40" i="5"/>
  <c r="DM41" i="5" s="1"/>
  <c r="DM42" i="5" s="1"/>
  <c r="DM43" i="5" s="1"/>
  <c r="AU38" i="5"/>
  <c r="AU39" i="5" s="1"/>
  <c r="DF118" i="5" l="1"/>
  <c r="F55" i="18"/>
  <c r="CI85" i="5"/>
  <c r="DM48" i="5"/>
  <c r="AU44" i="5"/>
  <c r="AU45" i="5" s="1"/>
  <c r="AU46" i="5" s="1"/>
  <c r="AU40" i="5"/>
  <c r="AU41" i="5" s="1"/>
  <c r="AU42" i="5" s="1"/>
  <c r="AU43" i="5" s="1"/>
  <c r="DF119" i="5" l="1"/>
  <c r="CI86" i="5"/>
  <c r="CI87" i="5" s="1"/>
  <c r="CI88" i="5" s="1"/>
  <c r="CI89" i="5" s="1"/>
  <c r="DM50" i="5"/>
  <c r="DM49" i="5"/>
  <c r="AU48" i="5"/>
  <c r="DF120" i="5" l="1"/>
  <c r="DF121" i="5" s="1"/>
  <c r="DF122" i="5" s="1"/>
  <c r="DF123" i="5" s="1"/>
  <c r="CI90" i="5"/>
  <c r="CI91" i="5" s="1"/>
  <c r="CI92" i="5" s="1"/>
  <c r="CI93" i="5" s="1"/>
  <c r="CI94" i="5" s="1"/>
  <c r="CI95" i="5" s="1"/>
  <c r="CI96" i="5" s="1"/>
  <c r="CI97" i="5" s="1"/>
  <c r="AU50" i="5"/>
  <c r="AU55" i="5" s="1"/>
  <c r="AU49" i="5"/>
  <c r="DM55" i="5"/>
  <c r="DM51" i="5"/>
  <c r="DM53" i="5" s="1"/>
  <c r="DM54" i="5" s="1"/>
  <c r="AU57" i="5" l="1"/>
  <c r="AU58" i="5" s="1"/>
  <c r="DF124" i="5"/>
  <c r="DF125" i="5" s="1"/>
  <c r="CI98" i="5"/>
  <c r="CI99" i="5" s="1"/>
  <c r="DM57" i="5"/>
  <c r="DM58" i="5" s="1"/>
  <c r="DM59" i="5" s="1"/>
  <c r="DF126" i="5" l="1"/>
  <c r="DF127" i="5" s="1"/>
  <c r="DF128" i="5" s="1"/>
  <c r="CI100" i="5"/>
  <c r="CI101" i="5" s="1"/>
  <c r="CI102" i="5" s="1"/>
  <c r="DM60" i="5"/>
  <c r="DM61" i="5" s="1"/>
  <c r="DM62" i="5" s="1"/>
  <c r="DM63" i="5" s="1"/>
  <c r="AU59" i="5"/>
  <c r="AU60" i="5" s="1"/>
  <c r="AU61" i="5" s="1"/>
  <c r="AU62" i="5" s="1"/>
  <c r="DF1" i="5" l="1"/>
  <c r="CI103" i="5"/>
  <c r="CI104" i="5" s="1"/>
  <c r="DM64" i="5"/>
  <c r="AU63" i="5"/>
  <c r="AU64" i="5" s="1"/>
  <c r="AU65" i="5" s="1"/>
  <c r="AU66" i="5" s="1"/>
  <c r="AU67" i="5" s="1"/>
  <c r="AU68" i="5" s="1"/>
  <c r="DM65" i="5" l="1"/>
  <c r="DM66" i="5" s="1"/>
  <c r="CI105" i="5"/>
  <c r="CI106" i="5" s="1"/>
  <c r="CI107" i="5" s="1"/>
  <c r="AU1" i="5"/>
  <c r="DM67" i="5" l="1"/>
  <c r="DM68" i="5"/>
  <c r="CI108" i="5"/>
  <c r="CI109" i="5" s="1"/>
  <c r="CI110" i="5" s="1"/>
  <c r="CI111" i="5" s="1"/>
  <c r="CI112" i="5" s="1"/>
  <c r="CI113" i="5" s="1"/>
  <c r="CI114" i="5" s="1"/>
  <c r="CI115" i="5" s="1"/>
  <c r="CI116" i="5" s="1"/>
  <c r="CI117" i="5" s="1"/>
  <c r="CI118" i="5" s="1"/>
  <c r="I38" i="18"/>
  <c r="I35" i="18"/>
  <c r="I37" i="18"/>
  <c r="I40" i="18"/>
  <c r="I36" i="18"/>
  <c r="I34" i="18"/>
  <c r="B9" i="6"/>
  <c r="I39" i="18"/>
  <c r="DM106" i="5" l="1"/>
  <c r="DM107" i="5" s="1"/>
  <c r="DM113" i="5" s="1"/>
  <c r="DM114" i="5" s="1"/>
  <c r="DM121" i="5" s="1"/>
  <c r="DM128" i="5" s="1"/>
  <c r="CI128" i="5"/>
  <c r="CI129" i="5" s="1"/>
  <c r="E39" i="18"/>
  <c r="C39" i="18"/>
  <c r="D39" i="18"/>
  <c r="A39" i="18"/>
  <c r="C40" i="18"/>
  <c r="D40" i="18"/>
  <c r="E40" i="18"/>
  <c r="A40" i="18"/>
  <c r="E37" i="18"/>
  <c r="A37" i="18"/>
  <c r="D37" i="18"/>
  <c r="C37" i="18"/>
  <c r="C34" i="18"/>
  <c r="A34" i="18"/>
  <c r="E34" i="18"/>
  <c r="D34" i="18"/>
  <c r="E35" i="18"/>
  <c r="A35" i="18"/>
  <c r="C35" i="18"/>
  <c r="D35" i="18"/>
  <c r="D36" i="18"/>
  <c r="E36" i="18"/>
  <c r="C36" i="18"/>
  <c r="A36" i="18"/>
  <c r="E38" i="18"/>
  <c r="D38" i="18"/>
  <c r="C38" i="18"/>
  <c r="A38" i="18"/>
  <c r="CI1" i="5" l="1"/>
  <c r="DM1" i="5"/>
  <c r="I71" i="18" s="1"/>
  <c r="I87" i="18" l="1"/>
  <c r="F87" i="18" s="1"/>
  <c r="I80" i="18"/>
  <c r="F80" i="18" s="1"/>
  <c r="I82" i="18"/>
  <c r="G82" i="18" s="1"/>
  <c r="I74" i="18"/>
  <c r="A74" i="18" s="1"/>
  <c r="I84" i="18"/>
  <c r="A84" i="18" s="1"/>
  <c r="I83" i="18"/>
  <c r="E83" i="18" s="1"/>
  <c r="I79" i="18"/>
  <c r="G79" i="18" s="1"/>
  <c r="I73" i="18"/>
  <c r="E73" i="18" s="1"/>
  <c r="I81" i="18"/>
  <c r="B81" i="18" s="1"/>
  <c r="I75" i="18"/>
  <c r="E75" i="18" s="1"/>
  <c r="I78" i="18"/>
  <c r="B78" i="18" s="1"/>
  <c r="I88" i="18"/>
  <c r="E88" i="18" s="1"/>
  <c r="I85" i="18"/>
  <c r="B85" i="18" s="1"/>
  <c r="I70" i="18"/>
  <c r="E70" i="18" s="1"/>
  <c r="I72" i="18"/>
  <c r="F72" i="18" s="1"/>
  <c r="I76" i="18"/>
  <c r="C76" i="18" s="1"/>
  <c r="I86" i="18"/>
  <c r="C86" i="18" s="1"/>
  <c r="I77" i="18"/>
  <c r="F77" i="18" s="1"/>
  <c r="F71" i="18"/>
  <c r="B71" i="18"/>
  <c r="G71" i="18"/>
  <c r="A71" i="18"/>
  <c r="E71" i="18"/>
  <c r="D71" i="18"/>
  <c r="C71" i="18"/>
  <c r="G87" i="18" l="1"/>
  <c r="F75" i="18"/>
  <c r="C79" i="18"/>
  <c r="D87" i="18"/>
  <c r="D81" i="18"/>
  <c r="C84" i="18"/>
  <c r="A85" i="18"/>
  <c r="G80" i="18"/>
  <c r="A83" i="18"/>
  <c r="F70" i="18"/>
  <c r="C75" i="18"/>
  <c r="B84" i="18"/>
  <c r="G70" i="18"/>
  <c r="E85" i="18"/>
  <c r="E82" i="18"/>
  <c r="A78" i="18"/>
  <c r="E84" i="18"/>
  <c r="F82" i="18"/>
  <c r="B87" i="18"/>
  <c r="D85" i="18"/>
  <c r="E78" i="18"/>
  <c r="F81" i="18"/>
  <c r="F84" i="18"/>
  <c r="A87" i="18"/>
  <c r="D79" i="18"/>
  <c r="F85" i="18"/>
  <c r="D75" i="18"/>
  <c r="A81" i="18"/>
  <c r="F83" i="18"/>
  <c r="C80" i="18"/>
  <c r="C70" i="18"/>
  <c r="A77" i="18"/>
  <c r="A75" i="18"/>
  <c r="G81" i="18"/>
  <c r="C81" i="18"/>
  <c r="B83" i="18"/>
  <c r="D83" i="18"/>
  <c r="D84" i="18"/>
  <c r="G84" i="18"/>
  <c r="A80" i="18"/>
  <c r="B80" i="18"/>
  <c r="B70" i="18"/>
  <c r="D70" i="18"/>
  <c r="C87" i="18"/>
  <c r="G85" i="18"/>
  <c r="C77" i="18"/>
  <c r="B75" i="18"/>
  <c r="C83" i="18"/>
  <c r="E80" i="18"/>
  <c r="A70" i="18"/>
  <c r="G75" i="18"/>
  <c r="E81" i="18"/>
  <c r="G83" i="18"/>
  <c r="D80" i="18"/>
  <c r="E87" i="18"/>
  <c r="C85" i="18"/>
  <c r="D77" i="18"/>
  <c r="G77" i="18"/>
  <c r="B77" i="18"/>
  <c r="C72" i="18"/>
  <c r="G78" i="18"/>
  <c r="C82" i="18"/>
  <c r="B79" i="18"/>
  <c r="B82" i="18"/>
  <c r="E72" i="18"/>
  <c r="E79" i="18"/>
  <c r="F78" i="18"/>
  <c r="D78" i="18"/>
  <c r="A82" i="18"/>
  <c r="D82" i="18"/>
  <c r="F79" i="18"/>
  <c r="A79" i="18"/>
  <c r="C78" i="18"/>
  <c r="E77" i="18"/>
  <c r="G72" i="18"/>
  <c r="A86" i="18"/>
  <c r="E86" i="18"/>
  <c r="B86" i="18"/>
  <c r="D86" i="18"/>
  <c r="F86" i="18"/>
  <c r="G86" i="18"/>
  <c r="F88" i="18"/>
  <c r="B88" i="18"/>
  <c r="D88" i="18"/>
  <c r="F73" i="18"/>
  <c r="C74" i="18"/>
  <c r="G88" i="18"/>
  <c r="C73" i="18"/>
  <c r="B74" i="18"/>
  <c r="G76" i="18"/>
  <c r="D72" i="18"/>
  <c r="D73" i="18"/>
  <c r="G73" i="18"/>
  <c r="F74" i="18"/>
  <c r="E74" i="18"/>
  <c r="E76" i="18"/>
  <c r="C88" i="18"/>
  <c r="A88" i="18"/>
  <c r="A73" i="18"/>
  <c r="G74" i="18"/>
  <c r="D74" i="18"/>
  <c r="D76" i="18"/>
  <c r="B73" i="18"/>
  <c r="B76" i="18"/>
  <c r="A76" i="18"/>
  <c r="F76" i="18"/>
  <c r="B72" i="18"/>
  <c r="A72"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<sst xmlns="http://schemas.openxmlformats.org/spreadsheetml/2006/main" count="991" uniqueCount="627">
  <si>
    <t>Nombre</t>
  </si>
  <si>
    <t>taux</t>
  </si>
  <si>
    <t>valorisation</t>
  </si>
  <si>
    <t>Vacations hors déplacement :</t>
  </si>
  <si>
    <r>
      <rPr>
        <b/>
        <sz val="26"/>
        <color rgb="FF385724"/>
        <rFont val="Arial"/>
        <family val="2"/>
        <charset val="1"/>
      </rPr>
      <t>G</t>
    </r>
    <r>
      <rPr>
        <sz val="22"/>
        <color rgb="FF385724"/>
        <rFont val="Arial"/>
        <family val="2"/>
        <charset val="1"/>
      </rPr>
      <t>estion de l'</t>
    </r>
    <r>
      <rPr>
        <b/>
        <sz val="26"/>
        <color rgb="FF385724"/>
        <rFont val="Arial"/>
        <family val="2"/>
        <charset val="1"/>
      </rPr>
      <t>I</t>
    </r>
    <r>
      <rPr>
        <sz val="22"/>
        <color rgb="FF385724"/>
        <rFont val="Arial"/>
        <family val="2"/>
        <charset val="1"/>
      </rPr>
      <t xml:space="preserve">ndemnisation des </t>
    </r>
    <r>
      <rPr>
        <b/>
        <sz val="26"/>
        <color rgb="FF385724"/>
        <rFont val="Arial"/>
        <family val="2"/>
        <charset val="1"/>
      </rPr>
      <t>C</t>
    </r>
    <r>
      <rPr>
        <sz val="22"/>
        <color rgb="FF385724"/>
        <rFont val="Arial"/>
        <family val="2"/>
        <charset val="1"/>
      </rPr>
      <t xml:space="preserve">ommissaires </t>
    </r>
    <r>
      <rPr>
        <b/>
        <sz val="26"/>
        <color rgb="FF385724"/>
        <rFont val="Arial"/>
        <family val="2"/>
        <charset val="1"/>
      </rPr>
      <t>E</t>
    </r>
    <r>
      <rPr>
        <sz val="22"/>
        <color rgb="FF385724"/>
        <rFont val="Arial"/>
        <family val="2"/>
        <charset val="1"/>
      </rPr>
      <t>nquêteurs</t>
    </r>
  </si>
  <si>
    <t>Total vacations</t>
  </si>
  <si>
    <t xml:space="preserve">Frais de transport en commun : </t>
  </si>
  <si>
    <t>frais divers (péages-stationnement-autoroutes) :</t>
  </si>
  <si>
    <t>Frais kilométriques :</t>
  </si>
  <si>
    <t>Indemnité de repas :</t>
  </si>
  <si>
    <t>Indemnité de nuitée :</t>
  </si>
  <si>
    <t xml:space="preserve">Total frais de mission </t>
  </si>
  <si>
    <t>autres frais :</t>
  </si>
  <si>
    <t xml:space="preserve">ÉVALUATION INDEMNISATION TOTALE A CE JOUR : </t>
  </si>
  <si>
    <t>Estimation sous réserve de la taxation à intervenir</t>
  </si>
  <si>
    <t>Enquete Publique :</t>
  </si>
  <si>
    <t>Commission d'enquête :</t>
  </si>
  <si>
    <t>Commission d'enquête ? :</t>
  </si>
  <si>
    <t xml:space="preserve">nomenclature : </t>
  </si>
  <si>
    <t>désignation du CE par le TA de :</t>
  </si>
  <si>
    <t>Rennes </t>
  </si>
  <si>
    <t>le :</t>
  </si>
  <si>
    <t>objet :</t>
  </si>
  <si>
    <t>Mise en place d'un registre dématérialisé :</t>
  </si>
  <si>
    <t>Porteur de projet :</t>
  </si>
  <si>
    <t>Porteur de projet/bénéficiaire : - nom</t>
  </si>
  <si>
    <t>- adresse rue</t>
  </si>
  <si>
    <t>- adresse (suite)</t>
  </si>
  <si>
    <t>- Code postal et ville :</t>
  </si>
  <si>
    <t>Difficultés particulières rencontrées :
(zone limitée à 500 caractères - au-delà, saisir le caractère "#" dans la zone ci-dessous et établir une fiche distincte pour exposer ces difficultés)</t>
  </si>
  <si>
    <t>Autorité organisatrice :</t>
  </si>
  <si>
    <t>autorité organisatrice :</t>
  </si>
  <si>
    <t>décision : ref :</t>
  </si>
  <si>
    <t>date :</t>
  </si>
  <si>
    <t>Durée de l'enquête :</t>
  </si>
  <si>
    <t>ouverture le :</t>
  </si>
  <si>
    <t>cloture le :</t>
  </si>
  <si>
    <t>Prolongation d'enquête :</t>
  </si>
  <si>
    <t>Participation du public :</t>
  </si>
  <si>
    <t>Nbre personnes reçues en permanence :</t>
  </si>
  <si>
    <t>Nbre observations : registre papier :</t>
  </si>
  <si>
    <t>courrier :</t>
  </si>
  <si>
    <t>courriel :</t>
  </si>
  <si>
    <t>orales :</t>
  </si>
  <si>
    <t>Nbre de signataires :</t>
  </si>
  <si>
    <t>Date de remise du rapport :</t>
  </si>
  <si>
    <t>Commissaire Enqueteur :</t>
  </si>
  <si>
    <t>Nom :</t>
  </si>
  <si>
    <t>Véhicule : - puissance fiscale :</t>
  </si>
  <si>
    <t>prénom :</t>
  </si>
  <si>
    <t>- immatriculation :</t>
  </si>
  <si>
    <t>Nom de jeune fille :</t>
  </si>
  <si>
    <t>- km indemnisés depuis le 1/1 :</t>
  </si>
  <si>
    <t>adresse : - rue :</t>
  </si>
  <si>
    <t>- suite :</t>
  </si>
  <si>
    <t>- allocation provisionnelle perçue :</t>
  </si>
  <si>
    <t>- code postal :</t>
  </si>
  <si>
    <t>- ville :</t>
  </si>
  <si>
    <t/>
  </si>
  <si>
    <t>tél. fixe :</t>
  </si>
  <si>
    <t>tél. mobile :</t>
  </si>
  <si>
    <t>- date de naissance :</t>
  </si>
  <si>
    <t>- N° national d'Identité :</t>
  </si>
  <si>
    <t>Sauvegarde/récupération de données</t>
  </si>
  <si>
    <t>profession :</t>
  </si>
  <si>
    <t>Il est possible de sauvegarder, puis de récupérer les informations propres au commissaire enquêteur par un simple clic sur les boutons ci-dessus.</t>
  </si>
  <si>
    <t>Vous êtes :</t>
  </si>
  <si>
    <t>1 - retraité</t>
  </si>
  <si>
    <t>rémunération publique ?</t>
  </si>
  <si>
    <t>non</t>
  </si>
  <si>
    <t>Verification des NNI, SIRET ou IBAN</t>
  </si>
  <si>
    <t>Assujettissement  TVA (art 293B du CGI) ?</t>
  </si>
  <si>
    <t>TYPE</t>
  </si>
  <si>
    <t>Date</t>
  </si>
  <si>
    <t>Activités (autres que déplacements)</t>
  </si>
  <si>
    <t>LIEU</t>
  </si>
  <si>
    <t>frais de déplacement : aller</t>
  </si>
  <si>
    <t>frais de déplacement : retour</t>
  </si>
  <si>
    <t>transport en commun</t>
  </si>
  <si>
    <t>repas
(N)</t>
  </si>
  <si>
    <r>
      <rPr>
        <i/>
        <sz val="9"/>
        <rFont val="Times New Roman"/>
        <family val="1"/>
        <charset val="1"/>
      </rPr>
      <t xml:space="preserve">code
nuitée 
</t>
    </r>
    <r>
      <rPr>
        <i/>
        <sz val="6"/>
        <rFont val="Times New Roman"/>
        <family val="1"/>
        <charset val="1"/>
      </rPr>
      <t>(cf commentaire)</t>
    </r>
  </si>
  <si>
    <t>dépenses sur pièces justificatives</t>
  </si>
  <si>
    <t>observations diverses</t>
  </si>
  <si>
    <t>Début
(HH:mm)</t>
  </si>
  <si>
    <t>Fin
(HH:mm)</t>
  </si>
  <si>
    <t>km</t>
  </si>
  <si>
    <t>péage</t>
  </si>
  <si>
    <t>parking</t>
  </si>
  <si>
    <t>nature de la dépense</t>
  </si>
  <si>
    <t>fournisseur</t>
  </si>
  <si>
    <t>référence</t>
  </si>
  <si>
    <t>montant</t>
  </si>
  <si>
    <t>11-EXAMEN DE DOSSIER</t>
  </si>
  <si>
    <t>12-RECHERCHE DOCUMENTAIRE</t>
  </si>
  <si>
    <t>21-VISITE DES LIEUX</t>
  </si>
  <si>
    <t>22-REUNIONS ET RENCONTRES PREPARATOIRES</t>
  </si>
  <si>
    <t>31-PERMANENCES</t>
  </si>
  <si>
    <t>35-PERMANENCES (PROLONGATION)</t>
  </si>
  <si>
    <t>33-REUNION PUBLIQUE</t>
  </si>
  <si>
    <t>34-REDACTION PV REUNION</t>
  </si>
  <si>
    <t>44-REDACTION RAPPORT</t>
  </si>
  <si>
    <t>23-REUNIONS CION ENQUETE</t>
  </si>
  <si>
    <t>transports en commun</t>
  </si>
  <si>
    <t>repas</t>
  </si>
  <si>
    <t>nuitées</t>
  </si>
  <si>
    <t>durée1</t>
  </si>
  <si>
    <t>durée2</t>
  </si>
  <si>
    <t>N°</t>
  </si>
  <si>
    <t>date</t>
  </si>
  <si>
    <t>Début</t>
  </si>
  <si>
    <t>Fin</t>
  </si>
  <si>
    <t>Durée</t>
  </si>
  <si>
    <t>Lieu</t>
  </si>
  <si>
    <t>n° ligne</t>
  </si>
  <si>
    <t>Heure départ 1</t>
  </si>
  <si>
    <t>Heure arrivée 1</t>
  </si>
  <si>
    <t>Heure départ 2</t>
  </si>
  <si>
    <t>Heure arrivée 2</t>
  </si>
  <si>
    <t>péages</t>
  </si>
  <si>
    <t>n°</t>
  </si>
  <si>
    <t>nature</t>
  </si>
  <si>
    <r>
      <rPr>
        <b/>
        <sz val="10"/>
        <color rgb="FF404040"/>
        <rFont val="Calibri"/>
        <family val="2"/>
        <charset val="1"/>
      </rPr>
      <t>Temps passé</t>
    </r>
    <r>
      <rPr>
        <i/>
        <sz val="9"/>
        <rFont val="calibri"/>
        <family val="2"/>
        <charset val="1"/>
      </rPr>
      <t xml:space="preserve"> (en heures)</t>
    </r>
  </si>
  <si>
    <t>vacation</t>
  </si>
  <si>
    <t>pondération</t>
  </si>
  <si>
    <t>Frais kilométriques</t>
  </si>
  <si>
    <t>total kilométrage :</t>
  </si>
  <si>
    <t>pour mémoire, km depuis le 1er janvier de l'année</t>
  </si>
  <si>
    <t>Tarif km</t>
  </si>
  <si>
    <t>Total frais de déplacement :</t>
  </si>
  <si>
    <t>Indemnité de repas</t>
  </si>
  <si>
    <t>Indemnité de nuitée</t>
  </si>
  <si>
    <t>60-FRAIS DIVERS : frais postaux</t>
  </si>
  <si>
    <t>62-FRAIS DIVERS : Autres</t>
  </si>
  <si>
    <t>Total Débours :</t>
  </si>
  <si>
    <t>TOTAL TEMPS PASSE :</t>
  </si>
  <si>
    <t xml:space="preserve">EVALUATION INDEMNISATION TOTALE A CE JOUR : </t>
  </si>
  <si>
    <t>Temps de déplacement :</t>
  </si>
  <si>
    <t>ETAT DES FRAIS DES COMMISSAIRES ENQUETEURS</t>
  </si>
  <si>
    <t>Adresse :</t>
  </si>
  <si>
    <t>n° de tél fixe :</t>
  </si>
  <si>
    <t>n° de tél mobile :</t>
  </si>
  <si>
    <t>Assujettissement TVA :</t>
  </si>
  <si>
    <t>Dates de l'enquête :</t>
  </si>
  <si>
    <t>Nota : pensez à signaler tout changement de vos coordonnées</t>
  </si>
  <si>
    <t>1- VACATIONS (arrêté du 19 juillet 2019 / article R.123-25 du code de l'environnement)</t>
  </si>
  <si>
    <t>EXAMEN DU DOSSIER</t>
  </si>
  <si>
    <t>Etude du dossier</t>
  </si>
  <si>
    <t xml:space="preserve">Recherches documentaires </t>
  </si>
  <si>
    <t>ORGANISATION DE L'ENQUETE PUBLIQUE</t>
  </si>
  <si>
    <t>RÉUNIONS ET VISITES</t>
  </si>
  <si>
    <t>Dates</t>
  </si>
  <si>
    <t>Distance</t>
  </si>
  <si>
    <t>Visite des lieux</t>
  </si>
  <si>
    <t>Réunions et rencontres préparatoires</t>
  </si>
  <si>
    <t>Réunions de la commission</t>
  </si>
  <si>
    <t>Autres</t>
  </si>
  <si>
    <t>DEROULEMENT DE L'ENQUETE PUBLIQUE</t>
  </si>
  <si>
    <t>Permanences</t>
  </si>
  <si>
    <t>Réunions publiques d'informations et d'échanges</t>
  </si>
  <si>
    <t>Paris intramuros</t>
  </si>
  <si>
    <t>FICHE D’IDENTIFICATION ET D’INFORMATION</t>
  </si>
  <si>
    <t>À compléter par le commissaire enquêteur</t>
  </si>
  <si>
    <t>IDENTIFICATION DE L’ENQUÊTE PUBLIQUE</t>
  </si>
  <si>
    <t xml:space="preserve">Objet de l’enquête publique : </t>
  </si>
  <si>
    <t>Nom et coordonnées du bénéficiaire de l’enquête publique :</t>
  </si>
  <si>
    <t>IDENTIFICATION DU COMMISSAIRE ENQUÊTEUR</t>
  </si>
  <si>
    <t xml:space="preserve">Les renseignements en italique ne sont pas nécessaires quand le commissaire enquêteur intègre ses revenus </t>
  </si>
  <si>
    <t>d’enquête à ceux d’une activité non salariée (voir cas particulier ci-dessous).</t>
  </si>
  <si>
    <t xml:space="preserve">Nom :     </t>
  </si>
  <si>
    <t xml:space="preserve">Nom de jeune fille :     </t>
  </si>
  <si>
    <t xml:space="preserve">Prénom :     </t>
  </si>
  <si>
    <t xml:space="preserve">Date et lieu de naissance :     </t>
  </si>
  <si>
    <t xml:space="preserve">Adresse :     </t>
  </si>
  <si>
    <t xml:space="preserve">N° INSEE :     </t>
  </si>
  <si>
    <t>CAS GÉNÉRAL DES COMMISSAIRES ENQUÊTEURS RATTACHÉS AU RÉGIME GÉNÉRAL DE LA SÉCURITÉ SOCIALE</t>
  </si>
  <si>
    <t>CAS PARTICULIERS</t>
  </si>
  <si>
    <t>Précisez si vous relevez d’un des deux cas particuliers</t>
  </si>
  <si>
    <t>- Fonctionnaire en activité :</t>
  </si>
  <si>
    <t>oui</t>
  </si>
  <si>
    <t xml:space="preserve">- Commissaire enquêteur intégrant ses revenus à ceux d’une activité non salariée : </t>
  </si>
  <si>
    <t>Si vous avez répondu OUI, indiquer votre N° SIRET:</t>
  </si>
  <si>
    <t>Date :</t>
  </si>
  <si>
    <t>Signature :</t>
  </si>
  <si>
    <t>Part salariale</t>
  </si>
  <si>
    <t>Part patronale</t>
  </si>
  <si>
    <t xml:space="preserve">Maladie </t>
  </si>
  <si>
    <t>13,00</t>
  </si>
  <si>
    <t>CSA</t>
  </si>
  <si>
    <t>/</t>
  </si>
  <si>
    <t>0,30</t>
  </si>
  <si>
    <t>Vieillesse</t>
  </si>
  <si>
    <t>0,40</t>
  </si>
  <si>
    <t>Allocations familiales</t>
  </si>
  <si>
    <t>Dans la limite du plafond</t>
  </si>
  <si>
    <t>6,90</t>
  </si>
  <si>
    <t>8,55</t>
  </si>
  <si>
    <t>CSG</t>
  </si>
  <si>
    <t>CRDS</t>
  </si>
  <si>
    <t>Fnal : Fond national d’aide au logement (source URSSAF)</t>
  </si>
  <si>
    <t>0,10 dans la limite du plafond</t>
  </si>
  <si>
    <t>Fnal pour les employeurs de 50 salariés et plus
CTP : 236 « Fnal Totalité »</t>
  </si>
  <si>
    <t>0,50 sur la totalité</t>
  </si>
  <si>
    <t>Frais Kilométriques :</t>
  </si>
  <si>
    <t>Tx de Pondération des temps de déplacement :</t>
  </si>
  <si>
    <t>Arrêté du 14 mars 2022  modifiant l'arrêté du 3 juillet 2006 fixant les taux des indemnités kilométriques prévues à l'article 10 du décret n° 2006-781 du 3 juillet 2006 fixant les conditions et les modalités de règlement des frais occasionnés par les déplacements temporaires des personnels de l'Etat</t>
  </si>
  <si>
    <t>(Tranche km parcourus/an)</t>
  </si>
  <si>
    <t>code</t>
  </si>
  <si>
    <t>&lt;2000</t>
  </si>
  <si>
    <t>2000-10000</t>
  </si>
  <si>
    <t>&gt;10000</t>
  </si>
  <si>
    <t>1- véhicule 5 ch et moins : le km :</t>
  </si>
  <si>
    <t>2- de 6 à 7 ch : le km :</t>
  </si>
  <si>
    <t>3- au-delà :</t>
  </si>
  <si>
    <t>Frais de mission :</t>
  </si>
  <si>
    <t>repas :</t>
  </si>
  <si>
    <t>nuitée</t>
  </si>
  <si>
    <t>A</t>
  </si>
  <si>
    <t>B</t>
  </si>
  <si>
    <t>C</t>
  </si>
  <si>
    <t>H</t>
  </si>
  <si>
    <t>taux de vacation :</t>
  </si>
  <si>
    <t>Arrêté du 29 juillet 2019 relatif aux frais et indemnités des commissaires enquêteurs</t>
  </si>
  <si>
    <t>vacation horaire</t>
  </si>
  <si>
    <t>Débours</t>
  </si>
  <si>
    <t>Forfait :</t>
  </si>
  <si>
    <t>TVA :</t>
  </si>
  <si>
    <t>Taux normal :</t>
  </si>
  <si>
    <t>Statut d'activité :</t>
  </si>
  <si>
    <t>2 - salarié</t>
  </si>
  <si>
    <t>3 - fonctionnaire en activité</t>
  </si>
  <si>
    <t>4 - indépendant ou auto-entrepreneur</t>
  </si>
  <si>
    <t>5 - autre</t>
  </si>
  <si>
    <t>Enquête</t>
  </si>
  <si>
    <t>Activités :</t>
  </si>
  <si>
    <t>Commissaire Enqueteur</t>
  </si>
  <si>
    <t>0-aaa</t>
  </si>
  <si>
    <t>Tarif frais déplacement</t>
  </si>
  <si>
    <t>Activités</t>
  </si>
  <si>
    <t>Mode d'emploi</t>
  </si>
  <si>
    <t>24-ORGANISATION (AUTRES)</t>
  </si>
  <si>
    <t>32-RV/AUDITIONS (EXPERT-PPA-ASS)</t>
  </si>
  <si>
    <t>41-ANALYSE DES OBSERVATIONS</t>
  </si>
  <si>
    <t>42-REDACTION PV SYNTHESE</t>
  </si>
  <si>
    <t>43-ANALYSE MÉMOIRE EN REPONSE</t>
  </si>
  <si>
    <t>50-DEPLACEMENTS</t>
  </si>
  <si>
    <t>61-FRAIS DIVERS : Impression, Consommables, Amortissement</t>
  </si>
  <si>
    <t>999-ZZZ</t>
  </si>
  <si>
    <t>LISTE DES TRIBUNAUX ADMINISTRATIFS</t>
  </si>
  <si>
    <t>Amiens</t>
  </si>
  <si>
    <t>Autres autorités</t>
  </si>
  <si>
    <t>Basse-Terre </t>
  </si>
  <si>
    <t>Bastia </t>
  </si>
  <si>
    <t>Besançon </t>
  </si>
  <si>
    <t>Bordeaux </t>
  </si>
  <si>
    <t>Caen </t>
  </si>
  <si>
    <t>Cayenne </t>
  </si>
  <si>
    <t>Cergy-Pontoise </t>
  </si>
  <si>
    <t>Châlons-en-Champagne </t>
  </si>
  <si>
    <t>Clermont-Ferrand </t>
  </si>
  <si>
    <t>Dijon </t>
  </si>
  <si>
    <t>Fort-de-France </t>
  </si>
  <si>
    <t>Grenoble </t>
  </si>
  <si>
    <t>Lille </t>
  </si>
  <si>
    <t>Limoges </t>
  </si>
  <si>
    <t>Lyon </t>
  </si>
  <si>
    <t>Mamoudzou </t>
  </si>
  <si>
    <t>Marseille </t>
  </si>
  <si>
    <t>Mata Utu</t>
  </si>
  <si>
    <t>Melun </t>
  </si>
  <si>
    <t>Montpellier </t>
  </si>
  <si>
    <t>Montreuil </t>
  </si>
  <si>
    <t>Nancy </t>
  </si>
  <si>
    <t>Nantes </t>
  </si>
  <si>
    <t>Nice </t>
  </si>
  <si>
    <t>Nîmes </t>
  </si>
  <si>
    <t>Nouméa </t>
  </si>
  <si>
    <t>Orléans </t>
  </si>
  <si>
    <t>Papeete </t>
  </si>
  <si>
    <t>Paris </t>
  </si>
  <si>
    <t>Pau </t>
  </si>
  <si>
    <t>Poitiers </t>
  </si>
  <si>
    <t>Rouen </t>
  </si>
  <si>
    <t>Saint-Barthélemy </t>
  </si>
  <si>
    <t>Saint-Denis </t>
  </si>
  <si>
    <t>Saint-Martin </t>
  </si>
  <si>
    <t>Saint-Pierre </t>
  </si>
  <si>
    <t>Strasbourg </t>
  </si>
  <si>
    <t>Toulon </t>
  </si>
  <si>
    <t>Toulouse </t>
  </si>
  <si>
    <t>Versailles </t>
  </si>
  <si>
    <t>FFrais1</t>
  </si>
  <si>
    <t>CTRL</t>
  </si>
  <si>
    <t>Durée d'activité maxi (*) :</t>
  </si>
  <si>
    <t>durée de déplacement maxi (*) :</t>
  </si>
  <si>
    <t>vitesse maxi :</t>
  </si>
  <si>
    <t>vitesse mini :</t>
  </si>
  <si>
    <t>(*) en heures</t>
  </si>
  <si>
    <t>NOMENCLATURE EP</t>
  </si>
  <si>
    <t>NT2.1</t>
  </si>
  <si>
    <t>Urbanisme et aménagement</t>
  </si>
  <si>
    <t>NT2.2</t>
  </si>
  <si>
    <t>Installations classées (ICPE)</t>
  </si>
  <si>
    <t>NT2.3</t>
  </si>
  <si>
    <t>Loi sur l'eau (IOTA)</t>
  </si>
  <si>
    <t>NT2.4</t>
  </si>
  <si>
    <t>Expropriation (DUP)</t>
  </si>
  <si>
    <t>NT2.5</t>
  </si>
  <si>
    <t>Plans de prévention des risques</t>
  </si>
  <si>
    <t>NT2.6</t>
  </si>
  <si>
    <t>Voirie</t>
  </si>
  <si>
    <t>NT2.7</t>
  </si>
  <si>
    <t>Autres enquêtes</t>
  </si>
  <si>
    <t>(Mode d’emploi)</t>
  </si>
  <si>
    <t>pour saisir ou modifier l’ensemble des données de base relative à l'enquête :</t>
  </si>
  <si>
    <t>Il est conseillé de commencer par la saisie de ces informations.</t>
  </si>
  <si>
    <t>pour saisir ou  modifier l’ensemble des données de base relative au commissaire enqueteur :</t>
  </si>
  <si>
    <t>est ensuite complétée des différents champs :</t>
  </si>
  <si>
    <r>
      <rPr>
        <sz val="11"/>
        <rFont val="Symbol"/>
        <family val="1"/>
        <charset val="2"/>
      </rPr>
      <t>·</t>
    </r>
    <r>
      <rPr>
        <sz val="7"/>
        <rFont val="Times New Roman"/>
        <family val="1"/>
        <charset val="1"/>
      </rPr>
      <t xml:space="preserve">         </t>
    </r>
    <r>
      <rPr>
        <sz val="11"/>
        <rFont val="Calibri"/>
        <family val="2"/>
        <charset val="1"/>
      </rPr>
      <t>Type d’activité : à choisir dans la liste déroulante proposée.</t>
    </r>
  </si>
  <si>
    <t>La liste proposée correspond aux besoins de remplissage des fiches de frais. Elle fait l'objet d'un paramètrage (non modifiable par l'utilisateur).</t>
  </si>
  <si>
    <r>
      <rPr>
        <sz val="11"/>
        <rFont val="Symbol"/>
        <family val="1"/>
        <charset val="2"/>
      </rPr>
      <t>·</t>
    </r>
    <r>
      <rPr>
        <sz val="7"/>
        <rFont val="Times New Roman"/>
        <family val="1"/>
        <charset val="1"/>
      </rPr>
      <t xml:space="preserve">         </t>
    </r>
    <r>
      <rPr>
        <sz val="11"/>
        <rFont val="Calibri"/>
        <family val="2"/>
        <charset val="1"/>
      </rPr>
      <t xml:space="preserve">Date : </t>
    </r>
  </si>
  <si>
    <t>la saisie peut se faire sous une forme simplifiée : par ex, ‘1/2’ est traduit en ‘01/02/201n’, ‘01/02’ également…</t>
  </si>
  <si>
    <r>
      <rPr>
        <sz val="11"/>
        <rFont val="Symbol"/>
        <family val="1"/>
        <charset val="2"/>
      </rPr>
      <t>·</t>
    </r>
    <r>
      <rPr>
        <sz val="7"/>
        <rFont val="Times New Roman"/>
        <family val="1"/>
        <charset val="1"/>
      </rPr>
      <t xml:space="preserve">         </t>
    </r>
    <r>
      <rPr>
        <sz val="11"/>
        <rFont val="Calibri"/>
        <family val="2"/>
        <charset val="1"/>
      </rPr>
      <t>Lieux :</t>
    </r>
  </si>
  <si>
    <r>
      <rPr>
        <sz val="11"/>
        <rFont val="Symbol"/>
        <family val="1"/>
        <charset val="2"/>
      </rPr>
      <t>·</t>
    </r>
    <r>
      <rPr>
        <sz val="7"/>
        <rFont val="Times New Roman"/>
        <family val="1"/>
        <charset val="1"/>
      </rPr>
      <t xml:space="preserve">         </t>
    </r>
    <r>
      <rPr>
        <sz val="11"/>
        <rFont val="Calibri"/>
        <family val="2"/>
        <charset val="1"/>
      </rPr>
      <t>Les heures de début :</t>
    </r>
  </si>
  <si>
    <r>
      <rPr>
        <sz val="11"/>
        <rFont val="Symbol"/>
        <family val="1"/>
        <charset val="2"/>
      </rPr>
      <t>·</t>
    </r>
    <r>
      <rPr>
        <sz val="7"/>
        <rFont val="Times New Roman"/>
        <family val="1"/>
        <charset val="1"/>
      </rPr>
      <t xml:space="preserve">         </t>
    </r>
    <r>
      <rPr>
        <sz val="11"/>
        <rFont val="Calibri"/>
        <family val="2"/>
        <charset val="1"/>
      </rPr>
      <t xml:space="preserve">Les heures de fin : </t>
    </r>
  </si>
  <si>
    <t xml:space="preserve"> saisir les heures au format HH:MM (par exemple : 08:30 pour 8h30)</t>
  </si>
  <si>
    <t>Une saisie simplifiée de type '9:' est valide et renvoie '09:00' ; par contre, '9' renvoie un message d'erreur</t>
  </si>
  <si>
    <t>Si la durée calculée d'une activité ou d’un déplacement est supérieure à la durée paramétrée, elle est jugée atypique et les cellules de début et de fin restent colorées. Ceci est sans effet sur les données. Il appartient à l'utilisateur de poursuivre sa saisie ou de corriger les données,</t>
  </si>
  <si>
    <t>Si la vitesse calculée pour un déplacement est inférieure ou supérieure aux valeurs paramétrées, elle est jugée atypique et les cellules "kilomètres" restent colorées. Ceci est sans effet sur les données. Il appartient à l'utilisateur de poursuivre sa saisie ou de le corriger.</t>
  </si>
  <si>
    <r>
      <rPr>
        <sz val="11"/>
        <rFont val="Symbol"/>
        <family val="1"/>
        <charset val="2"/>
      </rPr>
      <t>·</t>
    </r>
    <r>
      <rPr>
        <sz val="7"/>
        <rFont val="Times New Roman"/>
        <family val="1"/>
        <charset val="1"/>
      </rPr>
      <t xml:space="preserve">         </t>
    </r>
    <r>
      <rPr>
        <sz val="11"/>
        <rFont val="Calibri"/>
        <family val="2"/>
        <charset val="1"/>
      </rPr>
      <t>Frais de déplacement : kilométrage parcouru et, le cas échéant, frais de péage et de stationnement</t>
    </r>
  </si>
  <si>
    <t>Le kilométrage sera valorisé automatiquement dans les feuilles de frais en fonction de la puissance du véhicule et du kilométrage parcouru depuis le 1er janvier de l'année déclarés par l'accès 'commissaire'.</t>
  </si>
  <si>
    <r>
      <rPr>
        <sz val="11"/>
        <rFont val="Symbol"/>
        <family val="1"/>
        <charset val="2"/>
      </rPr>
      <t>·</t>
    </r>
    <r>
      <rPr>
        <sz val="7"/>
        <rFont val="Times New Roman"/>
        <family val="1"/>
        <charset val="1"/>
      </rPr>
      <t xml:space="preserve">         </t>
    </r>
    <r>
      <rPr>
        <sz val="11"/>
        <rFont val="Calibri"/>
        <family val="2"/>
        <charset val="1"/>
      </rPr>
      <t>repas et découcher :</t>
    </r>
  </si>
  <si>
    <t>Pour les repas, saisir le NOMBRE d'indemnités dues. Pour les nuitées, saisir le code correspondant à la zone géographique concernée (A=Paris - B=Grdes Villes - C=Autres) ou H si vous êtes handicapé. Le nombre d'indemnités dues est de 1 par ligne. En cas de besoin, répartir le nombre total sur autant de ligne que nécessaire. La valorisation se fait sur la base des paramètres de base.</t>
  </si>
  <si>
    <r>
      <rPr>
        <sz val="11"/>
        <rFont val="Symbol"/>
        <family val="1"/>
        <charset val="2"/>
      </rPr>
      <t>·</t>
    </r>
    <r>
      <rPr>
        <sz val="7"/>
        <rFont val="Times New Roman"/>
        <family val="1"/>
        <charset val="1"/>
      </rPr>
      <t xml:space="preserve">         </t>
    </r>
    <r>
      <rPr>
        <sz val="11"/>
        <rFont val="Calibri"/>
        <family val="2"/>
        <charset val="1"/>
      </rPr>
      <t>dépenses sur justificatifs :</t>
    </r>
  </si>
  <si>
    <t>saisir nature, référence, fournisseur et montant.</t>
  </si>
  <si>
    <r>
      <rPr>
        <sz val="11"/>
        <rFont val="Symbol"/>
        <family val="1"/>
        <charset val="2"/>
      </rPr>
      <t>·</t>
    </r>
    <r>
      <rPr>
        <sz val="7"/>
        <rFont val="Times New Roman"/>
        <family val="1"/>
        <charset val="1"/>
      </rPr>
      <t xml:space="preserve">         </t>
    </r>
    <r>
      <rPr>
        <sz val="11"/>
        <rFont val="Calibri"/>
        <family val="2"/>
        <charset val="1"/>
      </rPr>
      <t xml:space="preserve">une colonne 'observations diverses' vous permet d'annoter votre saisie. </t>
    </r>
  </si>
  <si>
    <t>Ces annotations ne font l'objet d'aucun traitement.</t>
  </si>
  <si>
    <t>avant l'édition, vérifier que votre saisie est complète : n'oubliez pas notamment d'indiquer la date de remise du rapport.</t>
  </si>
  <si>
    <t>Toute modification se fait sous la seule responsabilité de l'utilisateur.</t>
  </si>
  <si>
    <t>Ceci n'est normalement pas accessible à  l'utilisateur.</t>
  </si>
  <si>
    <t>Version actuelle :</t>
  </si>
  <si>
    <t>Objet :</t>
  </si>
  <si>
    <t>Réunion publique</t>
  </si>
  <si>
    <t>V-5.20</t>
  </si>
  <si>
    <t xml:space="preserve">Intégration </t>
  </si>
  <si>
    <t>Fiche récap_commission</t>
  </si>
  <si>
    <t>remise à niveau du classeur :</t>
  </si>
  <si>
    <t>nombre de feuille - regourpement des macros dans module1</t>
  </si>
  <si>
    <t>V-5.21</t>
  </si>
  <si>
    <t>FFraisCE-HT</t>
  </si>
  <si>
    <t>intégration des variables dans l'en-tête</t>
  </si>
  <si>
    <t xml:space="preserve">correction du total debours </t>
  </si>
  <si>
    <t>Aperçu</t>
  </si>
  <si>
    <t>création de la variable Tnuitee</t>
  </si>
  <si>
    <t>réf. dossier :</t>
  </si>
  <si>
    <t>Rapport :</t>
  </si>
  <si>
    <t>Circulaire Secretariat général du Conseil d'Etat du 20 janvier 2022</t>
  </si>
  <si>
    <t>abandon de la version Loo</t>
  </si>
  <si>
    <t>Ces boutons permettent de vérifier une saisie correcte des NNI ou SIREN  : nombre de caractères, cohérence avec la date de naissance, clés informatiques,… Ces données sont facultatives, la vérification aussi !</t>
  </si>
  <si>
    <t>autres communes de métropole  + Martinique, Guadeloupe, Guyane, Réunion, Mayotte, Saint-Pierre-et-Miquelon, Saint-Barthélemy, St-Martin</t>
  </si>
  <si>
    <t>villes &gt;200000 habitants + gde couronne + Nouvelle-Calédonie, Wallis et Futuna, Polynésie française</t>
  </si>
  <si>
    <t>Taux appliqué (repas)</t>
  </si>
  <si>
    <t>taux métropole (repas)</t>
  </si>
  <si>
    <t>taux outre mer (repas)</t>
  </si>
  <si>
    <t>Pétitions :</t>
  </si>
  <si>
    <t>Taux spécial travailleurs handicapés et en situation de mobilité réduite</t>
  </si>
  <si>
    <t>FICHE INDEMNISATION COMMISSAIRE ENQUETEUR</t>
  </si>
  <si>
    <t>Dossier n°</t>
  </si>
  <si>
    <t>Identification du commissaire-enquêteur</t>
  </si>
  <si>
    <t>nom :</t>
  </si>
  <si>
    <t>Prénom :</t>
  </si>
  <si>
    <t>adresse :</t>
  </si>
  <si>
    <t>NNI :</t>
  </si>
  <si>
    <t>Profession :</t>
  </si>
  <si>
    <t>Statut professionnel :</t>
  </si>
  <si>
    <t xml:space="preserve">Percevez-vous une rémunération d'une administration publique ? </t>
  </si>
  <si>
    <t>Identification de l'enquête publique</t>
  </si>
  <si>
    <t>Date de l'arrêté portant ouverture de l'enquête :</t>
  </si>
  <si>
    <t>Auteur de l'arrêté :</t>
  </si>
  <si>
    <t>Objet de l'enquête publique :</t>
  </si>
  <si>
    <t>AAA2</t>
  </si>
  <si>
    <t>Date d'ouverture :</t>
  </si>
  <si>
    <t>Date de clôture :</t>
  </si>
  <si>
    <t xml:space="preserve">Avez-vous œuvré au sein d'une commission d'enquête ? </t>
  </si>
  <si>
    <t>Date de remise du rapport d'enquête :</t>
  </si>
  <si>
    <t>Déroulement de l'enquête</t>
  </si>
  <si>
    <t>Partie à remplir par le Commissaire enquêteur</t>
  </si>
  <si>
    <t>Partie réservée à l'administration</t>
  </si>
  <si>
    <t>Temps passé
(en heures)</t>
  </si>
  <si>
    <r>
      <t xml:space="preserve">- </t>
    </r>
    <r>
      <rPr>
        <b/>
        <u/>
        <sz val="10"/>
        <color indexed="8"/>
        <rFont val="Calibri"/>
        <family val="2"/>
        <scheme val="minor"/>
      </rPr>
      <t>Permanences</t>
    </r>
  </si>
  <si>
    <t>Réunions</t>
  </si>
  <si>
    <r>
      <t>Temps passé</t>
    </r>
    <r>
      <rPr>
        <sz val="10"/>
        <rFont val="Calibri"/>
        <family val="2"/>
        <scheme val="minor"/>
      </rPr>
      <t xml:space="preserve"> (en heures)</t>
    </r>
  </si>
  <si>
    <t>- réunions publiques :</t>
  </si>
  <si>
    <t>- commission d'enquête :</t>
  </si>
  <si>
    <t>FRAIS DE DEPLACEMENT</t>
  </si>
  <si>
    <t>Kilométrage parcouru avec votre véhicule personnel depuis le 1er janvier de l'année civile 
(uniquement en qualité de commissaire enquêteur)</t>
  </si>
  <si>
    <t>Date et lieu de destination</t>
  </si>
  <si>
    <t>Kilomètres</t>
  </si>
  <si>
    <t>Horaires
Aller</t>
  </si>
  <si>
    <t>Horaires
Retour</t>
  </si>
  <si>
    <t>nombre d'indemnités de base</t>
  </si>
  <si>
    <t>Total temps de déplacement :</t>
  </si>
  <si>
    <t>Véhicule personnel :</t>
  </si>
  <si>
    <t>immatr.</t>
  </si>
  <si>
    <t>puiss fiscale :</t>
  </si>
  <si>
    <t>autres communes</t>
  </si>
  <si>
    <t>taux spécial handicap</t>
  </si>
  <si>
    <t>villes &gt;200000 habitants + gde couronne</t>
  </si>
  <si>
    <t>Total indemnités de nuités</t>
  </si>
  <si>
    <t>Justificatifs</t>
  </si>
  <si>
    <t>Montant
(en €)</t>
  </si>
  <si>
    <t>Montant total de l'indemnisation</t>
  </si>
  <si>
    <t>(Signature du commissaire-enquêteur)</t>
  </si>
  <si>
    <t>Siège de l'enquête :</t>
  </si>
  <si>
    <t>Département du siège de l'enquête :</t>
  </si>
  <si>
    <t>Etes-vous assujetti à la TVA ?  (art 293B du CGI)</t>
  </si>
  <si>
    <t>Contribution Fnal pour les employeurs de moins de 50 salariés
CTP : 332 « Fnal cas général/secteur public – de 50 salariés »</t>
  </si>
  <si>
    <t xml:space="preserve">Obligations du bénéficiaire de l’enquête pour les commissaires enquêteurs qui ne relèvent pas d’un des 2 cas particuliers listés page suivante : </t>
  </si>
  <si>
    <t>La présente fiche est destinée au bénéficiaire d’une enquête publique afin qu’il dispose des informations nécessaires à l’application du Code de la Sécurité Sociale (articles D 311-1 à 311-4 relatif au calcul et au versement des charges et cotisations sociales)</t>
  </si>
  <si>
    <t>Le commissaire enquêteur qui a une activité non salariée peut intégrer ses revenus d’enquête à celle-ci. Le bénéficiaire de l’enquête n’a pas à calculer et verser de charges et cotisations sociales, mais il doit disposer du numéro SIRET.</t>
  </si>
  <si>
    <t>- Permanences complémentaires</t>
  </si>
  <si>
    <t>- Examen du dossier et recherche documentaire</t>
  </si>
  <si>
    <t>- Visite des lieux</t>
  </si>
  <si>
    <t>- réunions et rencontres préparatoires</t>
  </si>
  <si>
    <t xml:space="preserve">- Organisation (autres) </t>
  </si>
  <si>
    <t>- RV/Auditions (experts-PPA-Ass)</t>
  </si>
  <si>
    <t>Rédaction PV Réunions</t>
  </si>
  <si>
    <t>Analyse des observations</t>
  </si>
  <si>
    <t>Rédaction PV de Synthèse</t>
  </si>
  <si>
    <t>analyse du mémoire en réponse</t>
  </si>
  <si>
    <t>Rapport</t>
  </si>
  <si>
    <t>frais réels de transports (stationnement, péage, ...)</t>
  </si>
  <si>
    <t>DEBOURS</t>
  </si>
  <si>
    <t>Frais postaux :</t>
  </si>
  <si>
    <t>Nature des frais</t>
  </si>
  <si>
    <t>Autres frais divers</t>
  </si>
  <si>
    <t>Total Débours</t>
  </si>
  <si>
    <t>TOTALISATION</t>
  </si>
  <si>
    <t>Temps passé</t>
  </si>
  <si>
    <t>Pondération</t>
  </si>
  <si>
    <t>Vacations</t>
  </si>
  <si>
    <t>Valeur unitaire</t>
  </si>
  <si>
    <t>Valorisation</t>
  </si>
  <si>
    <t>Déplacements</t>
  </si>
  <si>
    <t>Frais de mission</t>
  </si>
  <si>
    <t>Montant net à mandater</t>
  </si>
  <si>
    <t xml:space="preserve">EVALUATION INDEMNISATION NETTE A CE JOUR : </t>
  </si>
  <si>
    <t>42-PV SYNTHESE REDACTION-REMISE</t>
  </si>
  <si>
    <t>DEPLACEMENTS</t>
  </si>
  <si>
    <t>Nombre de km parcourus :</t>
  </si>
  <si>
    <t>Temps passé en déplacement (*) :</t>
  </si>
  <si>
    <t>pour 50%, soit : (*)</t>
  </si>
  <si>
    <t>(*)y compris transports en commun - (*) Indemnité à hauteur de la moitié du temps réel</t>
  </si>
  <si>
    <t>PARTICIPATION DU PUBLIC</t>
  </si>
  <si>
    <t>Nbre de personnes reçues :</t>
  </si>
  <si>
    <t>Nbre d'observations recueillies :</t>
  </si>
  <si>
    <t>registre papier :</t>
  </si>
  <si>
    <t>registre dématérialisé :</t>
  </si>
  <si>
    <t>courrier postal :</t>
  </si>
  <si>
    <t>observations orales :</t>
  </si>
  <si>
    <t>nombre de pétitions :</t>
  </si>
  <si>
    <t>Signataires :</t>
  </si>
  <si>
    <t>ANALYSE DES OBSERVATIONS RECUEILLIES PENDANT L'ENQUETE - REDACTION DU PV DE SYNTHESE - REDACTION DU RAPPORT ET DES CONCLUSIONS MOTIVEES</t>
  </si>
  <si>
    <t>Analyse des observations et avis</t>
  </si>
  <si>
    <t>PV de synthèse (élaboration, remise)</t>
  </si>
  <si>
    <t>Analyse du mémoire en réponse du Maitre d'ouvrage</t>
  </si>
  <si>
    <t>Elaboration du rapport, des conclusions et avis</t>
  </si>
  <si>
    <t>TOTAL HEURES DE VACATIONS</t>
  </si>
  <si>
    <t>2 - FRAIS DE DEPLACEMENT (arrêté du 26 février 2019 modifiant l'arrêté du 3 juillet 2006)</t>
  </si>
  <si>
    <t>Immatriculation :</t>
  </si>
  <si>
    <t>Puissance du véhicule :</t>
  </si>
  <si>
    <t>Valorisation des km :</t>
  </si>
  <si>
    <r>
      <t xml:space="preserve">Péages </t>
    </r>
    <r>
      <rPr>
        <i/>
        <sz val="10"/>
        <color rgb="FF0000FF"/>
        <rFont val="Calibri"/>
        <family val="2"/>
        <scheme val="minor"/>
      </rPr>
      <t xml:space="preserve">(sur justificatifs) </t>
    </r>
    <r>
      <rPr>
        <sz val="10"/>
        <color theme="1"/>
        <rFont val="Calibri"/>
        <family val="2"/>
        <scheme val="minor"/>
      </rPr>
      <t>:</t>
    </r>
  </si>
  <si>
    <r>
      <t>Parking (</t>
    </r>
    <r>
      <rPr>
        <i/>
        <sz val="10"/>
        <color rgb="FF0000FF"/>
        <rFont val="Calibri"/>
        <family val="2"/>
        <scheme val="minor"/>
      </rPr>
      <t xml:space="preserve">sur justificatifs) </t>
    </r>
    <r>
      <rPr>
        <sz val="10"/>
        <color theme="1"/>
        <rFont val="Calibri"/>
        <family val="2"/>
        <scheme val="minor"/>
      </rPr>
      <t>:</t>
    </r>
  </si>
  <si>
    <r>
      <t xml:space="preserve">frais de transport en commun </t>
    </r>
    <r>
      <rPr>
        <i/>
        <sz val="10"/>
        <color rgb="FF0000FF"/>
        <rFont val="Calibri"/>
        <family val="2"/>
        <scheme val="minor"/>
      </rPr>
      <t xml:space="preserve">(sur justificatifs) </t>
    </r>
    <r>
      <rPr>
        <sz val="10"/>
        <color theme="1"/>
        <rFont val="Calibri"/>
        <family val="2"/>
        <scheme val="minor"/>
      </rPr>
      <t>:</t>
    </r>
  </si>
  <si>
    <t>TOTAL FRAIS DE DEPLACEMENT</t>
  </si>
  <si>
    <t>Tableau rappel tarif indemnités km</t>
  </si>
  <si>
    <t>Puissance Fiscale du véhicule</t>
  </si>
  <si>
    <t>jusqu'à 2 000 km</t>
  </si>
  <si>
    <t>de 2 001 à 10 000 km</t>
  </si>
  <si>
    <t>de 5 cv et moins</t>
  </si>
  <si>
    <t>de 6 et 7 cv</t>
  </si>
  <si>
    <t>de 8 cv et plus</t>
  </si>
  <si>
    <t>3 - DEBOURS (arrêté du 26 février 2019 modifiant l'arrêté du 3 juillet 2006)</t>
  </si>
  <si>
    <t>Montant</t>
  </si>
  <si>
    <r>
      <t>Repas :</t>
    </r>
    <r>
      <rPr>
        <i/>
        <sz val="11"/>
        <color rgb="FF0000FF"/>
        <rFont val="Calibri"/>
        <family val="2"/>
        <scheme val="minor"/>
      </rPr>
      <t xml:space="preserve"> sur justificatifs</t>
    </r>
  </si>
  <si>
    <r>
      <t>Nuitées :</t>
    </r>
    <r>
      <rPr>
        <i/>
        <sz val="11"/>
        <color rgb="FF0000FF"/>
        <rFont val="Calibri"/>
        <family val="2"/>
        <scheme val="minor"/>
      </rPr>
      <t xml:space="preserve"> sur justificatifs</t>
    </r>
  </si>
  <si>
    <t>autres pièces à joindre : carte grise véhicules, RIB</t>
  </si>
  <si>
    <t>Tableau rappel frais hébergement et repas</t>
  </si>
  <si>
    <t>France métropolitaine</t>
  </si>
  <si>
    <t>Outre-mer</t>
  </si>
  <si>
    <t>Taux de base</t>
  </si>
  <si>
    <t>Grandes villes et communes de la métropole du Grand Paris</t>
  </si>
  <si>
    <t>Commune de Paris</t>
  </si>
  <si>
    <t>Martinique, Guadeloupe, Guyane, Réunion, Mayotte, St-Pierre-et-Miquelon, St-Barthélemy, St-Martin</t>
  </si>
  <si>
    <t>Nouvelle-Calédonie, Wallis et Futuna, Polynésie Française</t>
  </si>
  <si>
    <t>hébergement</t>
  </si>
  <si>
    <t>Repas</t>
  </si>
  <si>
    <t>TOTAL DEBOURS :</t>
  </si>
  <si>
    <t>Difficultés particulières à signaler / observations / commentaires :</t>
  </si>
  <si>
    <t>Réunions de la commission d'enquête (le cas échéant)</t>
  </si>
  <si>
    <t>forfait</t>
  </si>
  <si>
    <t>Rédaction de CR de réunions, réunions publiques, réunions de commissions...</t>
  </si>
  <si>
    <t>Prolongation de l'enquête : permanences supplémentaires</t>
  </si>
  <si>
    <t>RV &amp; Auditions (expert, PPA, Associations, ...)</t>
  </si>
  <si>
    <r>
      <t>Frais postaux et affranchissement :</t>
    </r>
    <r>
      <rPr>
        <i/>
        <sz val="11"/>
        <color rgb="FF0000FF"/>
        <rFont val="Arial narrow"/>
        <family val="2"/>
      </rPr>
      <t xml:space="preserve"> sur justificatifs</t>
    </r>
  </si>
  <si>
    <r>
      <t>Autres (précisez) :</t>
    </r>
    <r>
      <rPr>
        <i/>
        <sz val="11"/>
        <color rgb="FF0000FF"/>
        <rFont val="Arial narrow"/>
        <family val="2"/>
      </rPr>
      <t xml:space="preserve"> </t>
    </r>
  </si>
  <si>
    <r>
      <t>Impression, consommables et amortissement du matériel informatique :</t>
    </r>
    <r>
      <rPr>
        <i/>
        <sz val="11"/>
        <color rgb="FF0000FF"/>
        <rFont val="Arial narrow"/>
        <family val="2"/>
      </rPr>
      <t xml:space="preserve"> </t>
    </r>
  </si>
  <si>
    <t>à destination des bénéficiaires d'enquête</t>
  </si>
  <si>
    <r>
      <t xml:space="preserve">- Calculer sur le montant des vacations les cotisations salariales et contributions sociales et les verser aux organismes de recouvrement </t>
    </r>
    <r>
      <rPr>
        <i/>
        <sz val="11"/>
        <color rgb="FF00B0F0"/>
        <rFont val="Arial"/>
        <family val="2"/>
      </rPr>
      <t>(informations disponibles sur le site de l’URSSAF : saisir dans votre moteur de recherche «urssaf  collaborateurs occasionnels du service public»)</t>
    </r>
  </si>
  <si>
    <t>- Établir un justificatif à adresser au commissaire enquêteur (bulletin d’indemnisation ou, à défaut, bulletin de paie) sans  retenue de prélèvement à la source =&gt; en indiquant un taux nul.</t>
  </si>
  <si>
    <t>Aucune cotisation de Sécurité sociale n’est due au titre de l’activité accessoire de collaborateur occasionnel de service public exercée par des fonctionnaires du service de l’Etat, des collectivités territoriales ou d’un établissement public administratif s'ils sont eux-mêmes bénéficiaires de l'enquête. Seules la CSG et la CRDS doivent être calculées et versées.</t>
  </si>
  <si>
    <r>
      <t>Le commissaire enquêteur est un</t>
    </r>
    <r>
      <rPr>
        <b/>
        <sz val="11"/>
        <rFont val="Arial"/>
        <family val="2"/>
      </rPr>
      <t xml:space="preserve"> collaborateur occasionnel de service public</t>
    </r>
    <r>
      <rPr>
        <sz val="11"/>
        <rFont val="Arial"/>
        <family val="2"/>
        <charset val="1"/>
      </rPr>
      <t xml:space="preserve"> relevant du régime général de la Sécurité sociale, dont l'indemnisation est fixée par l'autorité qui a désigné le commissaire enquêteur. L'indemnisation a un caractère net (arrêté du 29 juillet 2019 fixant le taux de la vacation) : aucune retenue de charges ou cotisations sociales ne doit être effectuée sur le montant des vacations figurant dans la décision prise par l'autorité qui a désigné le commissaire enquêteur. Les vacations sont assimilées à un salaire et non à une facture.
</t>
    </r>
  </si>
  <si>
    <t>Compte bancaire : Titulaire :</t>
  </si>
  <si>
    <t>IBAN :</t>
  </si>
  <si>
    <t>BIC/SWIFT :</t>
  </si>
  <si>
    <t xml:space="preserve">Titulaire du compte bancaire à créditer :     </t>
  </si>
  <si>
    <t xml:space="preserve">IBAN :     </t>
  </si>
  <si>
    <t xml:space="preserve">BIC/SWIFT :     </t>
  </si>
  <si>
    <t>0 km</t>
  </si>
  <si>
    <t xml:space="preserve">- Verser au commissaire enquêteurs dans un délai d'un mois le montant de l’indemnisation. Le commissaire enquêteur aura préalablement transmis un RIB ; à défaut, le versement se fera sur le compte indiqué ci-dessus. </t>
  </si>
  <si>
    <t>V5,40C</t>
  </si>
  <si>
    <t>Puissance Fiscale :</t>
  </si>
  <si>
    <t>120 € ou 14 320 F CFP</t>
  </si>
  <si>
    <t>24 € ou 2 864 F CFP</t>
  </si>
  <si>
    <t>Arrêté du 20 septembre 2023 modifiant l'arrêté du 3 juillet 2006 fixant les taux des indemnités de mission prévues à l'article 3 du décret n° 2006-781 du 3 juillet 2006 fixant les conditions et les modalités de règlement des frais occasionnés par les déplacements temporaires des personnels civils de l'Etat</t>
  </si>
  <si>
    <t>au delà de 10 000 km</t>
  </si>
  <si>
    <r>
      <rPr>
        <b/>
        <sz val="10"/>
        <rFont val="Calibri"/>
        <family val="2"/>
        <scheme val="minor"/>
      </rPr>
      <t xml:space="preserve">Vous êtes membre d'une commission,
</t>
    </r>
    <r>
      <rPr>
        <sz val="10"/>
        <rFont val="Calibri"/>
        <family val="2"/>
        <scheme val="minor"/>
      </rPr>
      <t xml:space="preserve">
Le président ou la présidente de la commission doit remettre au TA </t>
    </r>
    <r>
      <rPr>
        <sz val="9"/>
        <rFont val="Calibri"/>
        <family val="2"/>
        <scheme val="minor"/>
      </rPr>
      <t>une</t>
    </r>
    <r>
      <rPr>
        <sz val="9"/>
        <color theme="1"/>
        <rFont val="Calibri"/>
        <family val="2"/>
        <scheme val="minor"/>
      </rPr>
      <t xml:space="preserve"> </t>
    </r>
    <r>
      <rPr>
        <sz val="10"/>
        <color theme="1"/>
        <rFont val="Calibri"/>
        <family val="2"/>
        <scheme val="minor"/>
      </rPr>
      <t xml:space="preserve">fiche recapitulative des temps passés par chaque commissaire. 
Cette procédure permet d'extraire les données vous concernant à partir des informations de la main courante du classeur et de les stocker dans un fichier qu'il conviendra de lui transmettre afin qu'il ou elle puisse intégrer vos données automatiquement à la fiche récapitulative. </t>
    </r>
  </si>
  <si>
    <t>Enquête - réf :  
FICHE RECAPITULATIVE DE COMMISSION</t>
  </si>
  <si>
    <r>
      <rPr>
        <b/>
        <sz val="10"/>
        <rFont val="Calibri"/>
        <family val="2"/>
        <scheme val="minor"/>
      </rPr>
      <t xml:space="preserve">Vous êtes PRESIDENT d'une commission,
</t>
    </r>
    <r>
      <rPr>
        <sz val="10"/>
        <rFont val="Calibri"/>
        <family val="2"/>
        <scheme val="minor"/>
      </rPr>
      <t xml:space="preserve">
Le président ou la présidente de la commission doit remettre au TA une</t>
    </r>
    <r>
      <rPr>
        <sz val="10"/>
        <color theme="1"/>
        <rFont val="Calibri"/>
        <family val="2"/>
        <scheme val="minor"/>
      </rPr>
      <t xml:space="preserve"> fiche recapitulative des temps passés par chaque commissaire. 
Cette procédure permet d'extraire les données vous concernant à partir des informations vous concernant de la main courante de votre classeur, puis d'intégrer successivement les données de chacun des membres de la commission à partir des fichiers temporaires qu'ils vous auront transmis au préalable.</t>
    </r>
  </si>
  <si>
    <t xml:space="preserve">COMMENT INDEMNISER LE COMMISSAIRE ENQUÊTEUR ? </t>
  </si>
  <si>
    <r>
      <t xml:space="preserve">Accessible depuis l'accueil du site de la CNCE via un bandeau très visible, la  page https://www.cnce.fr/consulter-document/8632 répond à la question : </t>
    </r>
    <r>
      <rPr>
        <b/>
        <sz val="11"/>
        <color theme="1"/>
        <rFont val="Calibri"/>
        <family val="2"/>
        <scheme val="minor"/>
      </rPr>
      <t>COMMENT INDEMNISER LE COMMISSAIRE ENQUÊTEUR ?</t>
    </r>
    <r>
      <rPr>
        <sz val="11"/>
        <color theme="1"/>
        <rFont val="Calibri"/>
        <family val="2"/>
        <scheme val="minor"/>
      </rPr>
      <t xml:space="preserve"> en fournissant toute une série d'informations pratiques :</t>
    </r>
  </si>
  <si>
    <t>- documents à fournir par le commissaire enquêteur</t>
  </si>
  <si>
    <t>- démarches du porteur de projet</t>
  </si>
  <si>
    <r>
      <t xml:space="preserve">- modalités de calcul </t>
    </r>
    <r>
      <rPr>
        <sz val="11"/>
        <color theme="1"/>
        <rFont val="Calibri"/>
        <family val="2"/>
        <scheme val="minor"/>
      </rPr>
      <t>et délais de versement de l'indemnisation</t>
    </r>
  </si>
  <si>
    <t>- impôts</t>
  </si>
  <si>
    <t>- chorus...</t>
  </si>
  <si>
    <r>
      <t>Diverses ressources sont mises en lien, dont une</t>
    </r>
    <r>
      <rPr>
        <b/>
        <sz val="11"/>
        <color rgb="FF3498DB"/>
        <rFont val="Calibri"/>
        <family val="2"/>
        <scheme val="minor"/>
      </rPr>
      <t xml:space="preserve"> calculette permettant de simuler le montant brut de l'indemnité des CE à partir du net fixé par le président du TA </t>
    </r>
    <r>
      <rPr>
        <sz val="11"/>
        <color theme="1"/>
        <rFont val="Calibri"/>
        <family val="2"/>
        <scheme val="minor"/>
      </rPr>
      <t>(outil  élaboré par le ministère de la Transition écologique et de la Cohésion des territoires - Direction des Ressources humaines).</t>
    </r>
  </si>
  <si>
    <t>Ce document ne se substitue pas à l'envoi des fiches d’indemnisations personnelles 
et doit être accompagné d'une note explicative sur la participation des membres</t>
  </si>
  <si>
    <t>* pour chaque item, merci d'indiquer le chiffre global par commissaire enquêteur</t>
  </si>
  <si>
    <t>Noms des commissaires enquêteurs</t>
  </si>
  <si>
    <t>Etude du dossier et recherches</t>
  </si>
  <si>
    <t>Visites des lieux</t>
  </si>
  <si>
    <t xml:space="preserve">Réunion / maître d'ouvrage </t>
  </si>
  <si>
    <r>
      <t>Réunion / administrations</t>
    </r>
    <r>
      <rPr>
        <sz val="9"/>
        <color rgb="FF000000"/>
        <rFont val="Arial"/>
        <family val="2"/>
      </rPr>
      <t xml:space="preserve"> </t>
    </r>
  </si>
  <si>
    <t>Réunion (autre - précisez)</t>
  </si>
  <si>
    <t>Rédaction</t>
  </si>
  <si>
    <t>Repas - nombre (sur justificatifs)</t>
  </si>
  <si>
    <t>Nuitées - nombre (sur justificatifs)</t>
  </si>
  <si>
    <t>Date et signature du président de la commission- page 1 :</t>
  </si>
  <si>
    <t>* l'item "réunions de commission" fera l'objet d'un complément détaillé ci-après :</t>
  </si>
  <si>
    <t>Les réunions de commissions - détail</t>
  </si>
  <si>
    <t>Lieu de la réunion , si réunion en présentiel 
ou préciser si visio</t>
  </si>
  <si>
    <t>Qui a participé ?
si &lt; au nombre de membres</t>
  </si>
  <si>
    <t>Rôle de chacun : 
qui a fait quoi ?</t>
  </si>
  <si>
    <t>* l'item "permanences" fera l'objet d'un complément détaillé ci-après :</t>
  </si>
  <si>
    <t>Les permanences - détail</t>
  </si>
  <si>
    <t>Combien de CE présents</t>
  </si>
  <si>
    <t>Qui était présent ?
si &lt; au nombre de membres</t>
  </si>
  <si>
    <t>Nombre de visiteurs</t>
  </si>
  <si>
    <t>Rédaction - détail</t>
  </si>
  <si>
    <t>Objet (partie du dossier ou analyse)</t>
  </si>
  <si>
    <t>Qui a rédigé ?</t>
  </si>
  <si>
    <t>En commission ? 
Nombre d'heures ?</t>
  </si>
  <si>
    <t>En solo ?
Nombre d'heures ?</t>
  </si>
  <si>
    <t>Total des heures de rédaction</t>
  </si>
  <si>
    <t>Date et signature du président de la commission - page 2 :</t>
  </si>
  <si>
    <r>
      <t xml:space="preserve">Indemnisation d'une commission d'enquête publique : </t>
    </r>
    <r>
      <rPr>
        <i/>
        <sz val="16"/>
        <color theme="1"/>
        <rFont val="Times New Roman"/>
        <family val="1"/>
      </rPr>
      <t>tableau à renseigner par le/la président(e) de commission</t>
    </r>
  </si>
  <si>
    <r>
      <rPr>
        <b/>
        <i/>
        <sz val="14"/>
        <color rgb="FF1E4E79"/>
        <rFont val="Times New Roman"/>
        <family val="1"/>
      </rPr>
      <t>Code de l'environnement - extrait de l'article R123-25</t>
    </r>
    <r>
      <rPr>
        <i/>
        <sz val="14"/>
        <color rgb="FF1E4E79"/>
        <rFont val="Times New Roman"/>
        <family val="1"/>
      </rPr>
      <t xml:space="preserve"> : "Dans le cas d'une commission d'enquête, il appartient au président de la commission de présenter, sous son couvert, le nombre d'heures consacrées à l'enquête et le montant des frais de chacun des membres de la commission, compte tenu du travail effectivement réalisé par chacun d'entre eux. "</t>
    </r>
  </si>
  <si>
    <t>45 - CONCLUSIONS MOTIVEES</t>
  </si>
  <si>
    <t>* l'item 'rédaction' fera l'objet d'un complément détaillé ci-après :</t>
  </si>
  <si>
    <t>finreunion</t>
  </si>
  <si>
    <t>finperm</t>
  </si>
  <si>
    <t>Ces données sont stockées dans un fichier externe (disque dur, clé USB, cloud, …). Par défaut, il sera nommé "commissaire_" suivi de votre nom. Il vous est possible de modifier ce nom.</t>
  </si>
  <si>
    <t>GICE_V5-51 pour Excel</t>
  </si>
  <si>
    <t>Le tableur de Gestion de l’Indemnisation des Commissaires Enquêteurs a pour objectifs de permettre :
- aux CE d'établir la feuille de frais à présenter au TA de manière simplifiée par une saisie au jour le jour (avec valorisation automatique des vacations et remboursement de frais) - En respectant la présentation souhaitée par le TA
- Aux président(e)s de commission de compléter l’état centralisateur demandé par le TA</t>
  </si>
  <si>
    <t>Le fonctionnement de GICE repose sur des 'boutons' : un 'clic gauche' sur le bouton permet l'accès à une procédure ou le retour au menu de base.</t>
  </si>
  <si>
    <t xml:space="preserve">Les différentes feuilles du classeur comporte un bouton de 'retour au menu' général. </t>
  </si>
  <si>
    <t>La saisie des "difficultés particulières" est limitée à 500 caractères, Au-delà, établir une note distincte externe et saisir le signe # dans la zone,</t>
  </si>
  <si>
    <t>Les dates peuvent être saisies de manière simplifiée : ‘1/2’ ou ‘1/2/18’ renvoie ’01/02/2018’. Ne pas saisir de dates en lettres</t>
  </si>
  <si>
    <t>Seules les zones « blanches » sont à compléter. Elles peuvent apparaitre de manière dynamique selon les saisies effectuées…</t>
  </si>
  <si>
    <t xml:space="preserve">Le NNI ou le SIREN sont à saisir sous la forme d’une série de chiffres sans espace ou séparateur. </t>
  </si>
  <si>
    <t>Un contrôle peut etre opéré sur l'intégrité des codes NNI (mois, année, clé) - SIREN (clé interne) et IBAN (structure interne) par un appui sur les boutons ad hoc</t>
  </si>
  <si>
    <t>Les informations concernant le commissaire peuvent être stockées à partir du classeur d'une enquête et rappelées dans un autre classeur par les boutons :</t>
  </si>
  <si>
    <t>la saisie se fait normalement dans l'ordre chronologique. Toutefois, en cas d'oubli, il est possible de saisir simplement la ligne omise en fin de tableau. En cas d'erreur de saisie, il est possible de corriger la saisie ou de supprimer les informations ou les lignes erronées. L'ordre chronologique sera rétabli lors de l'impression et les lignes vides supprimées. Il est possible de retrouver cet ordre à tout moment en utilisant le bouton de tri en haut et à gauche de la feuille 'main courante'.</t>
  </si>
  <si>
    <t>A tout moment, il est possible d'avoir sur la page ‘menu’ une vision synthétique des montants d'indemnisation attendus et des frais engagés (sur la base des éléments saisis dans la main courante et sans préjuger de la taxation qui reste, sauf exception, de la seule compétence du TA). 
L’’Aperçu fiche de frais’ permet d’avoir une vision plus complète de ces montants</t>
  </si>
  <si>
    <t>Cette fonction permet une impression papier ou édition de fichier PDF de la feuille de frais.
Cette fonction n’est disponible que si les feuilles ‘enquête’ et ‘commissaire’ ont été remplies au préalable. A défaut, vous êtes redirigé vers la feuille à renseigner. 
Si la date de remise du rapport n’a pas été renseignée précédemment (ou si vous souhaitez la modifier), il est possible de le faire ici.</t>
  </si>
  <si>
    <t>La fiche de frais est établie selon le modèle proposé par le secrétariat général du Conseil d’état si vous avez été désigné par un Tribunal administratif.
Si vous avez été désigné directement par une autre autorité administrative, la fiche de frais est présentée selon le modèle proposé antérieurement par les Tribunaux administratifs avec valorisation de vos prestations.</t>
  </si>
  <si>
    <t>La création directe d’un fichier au format PDF permet de le nommer en respectant les règles de nommage éventuelles : Par exemple, pour le TA de Rennes : DemandeIndemnisation_EP220001-35.pdf</t>
  </si>
  <si>
    <t>La fiche de frais imprimée, il vous est proposé l’impression de la Fiche de Renseignements</t>
  </si>
  <si>
    <t>La Fiche de Renseignements contient les informations vous concernant permettant le versement de vos indemnités, le cas échéant après taxation par le Tribunal administratif. Il contient également des informations utiles au porteur de projet pour assurer le versement des cotisations et contributions sociales afférentes.</t>
  </si>
  <si>
    <t xml:space="preserve">Le paramétrage permet à l’utilisateur de définir :
- Le taux unitaire de la vacation
- les informations de tarification de remboursement de frais : Km, repas, nuitée
- Le taux de TVA.
- La durée maximale d’une activité, d’un déplacement, les vitesses mini et maxi de déplacement (ces valeurs servent uniquement à sécuriser la saisie en main courante)
</t>
  </si>
  <si>
    <t>Le paramétrage contient également la liste des Tribunaux Administratifs, la nomenclature nationale des codes enquête et les paramètres internes d'activités</t>
  </si>
  <si>
    <t xml:space="preserve">Vous êtes membre d’une commission. </t>
  </si>
  <si>
    <t>Un appui sur le bouton ‘Création du fichier d’export’ permet d'extraire les données vous concernant à partir des informations de la main courante du classeur et de les stocker dans un fichier à l’emplacement de votre choix : disque dur, clé usb, cloud, etc… fichier qu'il conviendra ensuite de transmettre afin que le président (la présidente) puisse intégrer vos données automatiquement à la fiche récapitulative.</t>
  </si>
  <si>
    <t>Vous présidez une commission.</t>
  </si>
  <si>
    <t>Un appui sur le bouton ‘1.Création de la fiche ….’ permet de créer la fiche récapitulative et d’y intégrer les données vous concernant</t>
  </si>
  <si>
    <t>Les boutons ‘Intégrer’  permettent d’intégrer à la fiche récapitulative les informations contenues dans les fichiers qui vous seront transmis par les membres de la commission.</t>
  </si>
  <si>
    <t>Le bouton ‘3.Verification ….’ vous permet de vérifier les données intégrées précédemment et de les vérifier le cas échéant. Il vous permet également de compléter l’état des informations demandées ne puvant être déduites des mains courantes.</t>
  </si>
  <si>
    <t>Enfin, le bouton ‘4.Impression ….’ vous permet l’impression papier ou la création d’un fichier PDF à transmettre au TA.</t>
  </si>
  <si>
    <t>GICE évolue avec ses utilisateurs : n'hésitez pas à faire connaitre vos souhaits, vos critiques, …</t>
  </si>
  <si>
    <t>visio</t>
  </si>
  <si>
    <t>(*) source : https://www.urssaf.fr/accueil/outils-documentation/taux-baremes/taux-cotisations-secteur-public.html</t>
  </si>
  <si>
    <t xml:space="preserve"> cv</t>
  </si>
  <si>
    <t>12 mars 25</t>
  </si>
  <si>
    <t>Nom du commissaire-enquêteur</t>
  </si>
  <si>
    <t xml:space="preserve"> </t>
  </si>
  <si>
    <t>24 mars 25 (a-midi)</t>
  </si>
  <si>
    <t>JN</t>
  </si>
  <si>
    <t>1 juil 25 (matin)</t>
  </si>
  <si>
    <t>8 août 25 (matin)</t>
  </si>
  <si>
    <t>TRIFOUILLIS LES OIES</t>
  </si>
  <si>
    <t>9 août 25 (matin)</t>
  </si>
  <si>
    <t>10 août 25 (a-midi)</t>
  </si>
  <si>
    <t>11 août 25 (matin)</t>
  </si>
  <si>
    <t>12 août 25 (matin)</t>
  </si>
  <si>
    <t>CH</t>
  </si>
  <si>
    <t>CH + CH</t>
  </si>
  <si>
    <t>JN + CH</t>
  </si>
  <si>
    <t>Jean NAYMAR</t>
  </si>
  <si>
    <t>1 juil 25 (soirée)</t>
  </si>
  <si>
    <t>8 août 25 (a-midi)</t>
  </si>
  <si>
    <t>8 août 25 (soirée)</t>
  </si>
  <si>
    <t>12 août 25 (soirée)</t>
  </si>
  <si>
    <t>Taux des charges et cotisations sociales 2026 à appliquer sur les vacations (*)</t>
  </si>
  <si>
    <t>Sur l’ensemble des revenus d’activité (après abattement de 1,75 % pour les frais professionnels dans la limite de 192 240 €)</t>
  </si>
  <si>
    <t>5.52f (2026)</t>
  </si>
  <si>
    <t>© 2015-2026 J-Lc Pirot (CCEB)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</si>
</sst>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quot;€&quot;* #,##0.00_);_(&quot;€&quot;* \(#,##0.00\);_(&quot;€&quot;* &quot;-&quot;??_);_(@_)"/>
    <numFmt numFmtId="165" formatCode="_(* #,##0.00_);_(* \(#,##0.00\);_(* &quot;-&quot;??_);_(@_)"/>
    <numFmt numFmtId="166" formatCode="[hh]:mm"/>
    <numFmt numFmtId="167" formatCode="#,##0.00&quot; €&quot;"/>
    <numFmt numFmtId="168" formatCode="_(* #,##0.00_);_(* \(#,##0.00\);_(* \-??_);_(@_)"/>
    <numFmt numFmtId="169" formatCode="_-* #,##0\ _€_-;\-* #,##0\ _€_-;_-* \-??\ _€_-;_-@_-"/>
    <numFmt numFmtId="170" formatCode="[$-F800]dddd&quot;, &quot;mmmm\ dd&quot;, &quot;yyyy"/>
    <numFmt numFmtId="171" formatCode="[$-F800]dddd\,\ mmmm\ dd\,\ yyyy"/>
    <numFmt numFmtId="172" formatCode="dd\ mmmm\ yyyy"/>
    <numFmt numFmtId="173" formatCode="[$-40C]d\ mmmm\ yyyy;@"/>
    <numFmt numFmtId="174" formatCode="###\ ###\ ###"/>
    <numFmt numFmtId="175" formatCode="#,##0.00\ [$€-40C];[Red]\-#,##0.00\ [$€-40C]"/>
    <numFmt numFmtId="176" formatCode="_-* #,##0\ _€_-;\-* #,##0\ _€_-;_-* &quot;-&quot;??\ _€_-;_-@_-"/>
    <numFmt numFmtId="177" formatCode="[$-40C]d\-mmm\-yy;@"/>
    <numFmt numFmtId="178" formatCode="h:mm;@"/>
    <numFmt numFmtId="179" formatCode="_-* #,##0_-;\-* #,##0_-;_-* \-??_-;_-@_-"/>
    <numFmt numFmtId="180" formatCode="_(* #,##0_);_(* \(#,##0\);_(* \-??_);_(@_)"/>
    <numFmt numFmtId="181" formatCode="0#\ ##\ ##\ ##\ ##"/>
    <numFmt numFmtId="182" formatCode="#,##0.00\ &quot;€&quot;"/>
    <numFmt numFmtId="183" formatCode="#\ ##0.00&quot; €&quot;"/>
    <numFmt numFmtId="184" formatCode="[&gt;=3000000000000]#\ ##\ ##\ ##\ ###\ ###&quot; | &quot;##;#\ ##\ ##\ ##\ ###\ ###"/>
    <numFmt numFmtId="185" formatCode="[&gt;=3000000000000]#&quot; &quot;##&quot; &quot;##&quot; &quot;##&quot; &quot;###&quot; &quot;###&quot; | &quot;##;#&quot; &quot;##&quot; &quot;##&quot; &quot;##&quot; &quot;###&quot; &quot;###"/>
    <numFmt numFmtId="186" formatCode="_-* #,##0.00\ [$€-40C]_-;\-* #,##0.00\ [$€-40C]_-;_-* &quot;-&quot;??\ [$€-40C]_-;_-@_-"/>
    <numFmt numFmtId="187" formatCode="\ 0.00"/>
    <numFmt numFmtId="188" formatCode="[h]:mm"/>
  </numFmts>
  <fonts count="155">
    <font>
      <sz val="11"/>
      <color theme="1"/>
      <name val="Calibri"/>
      <family val="2"/>
      <scheme val="minor"/>
    </font>
    <font>
      <sz val="11"/>
      <color theme="1"/>
      <name val="Calibri"/>
      <family val="2"/>
      <scheme val="minor"/>
    </font>
    <font>
      <sz val="10"/>
      <color rgb="FF385724"/>
      <name val="Arial"/>
      <family val="2"/>
      <charset val="1"/>
    </font>
    <font>
      <sz val="10"/>
      <color rgb="FF000099"/>
      <name val="Arial"/>
      <family val="2"/>
      <charset val="1"/>
    </font>
    <font>
      <sz val="11"/>
      <color rgb="FF806000"/>
      <name val="Arial"/>
      <family val="2"/>
      <charset val="1"/>
    </font>
    <font>
      <i/>
      <sz val="10"/>
      <color rgb="FF806000"/>
      <name val="Arial"/>
      <family val="2"/>
      <charset val="1"/>
    </font>
    <font>
      <sz val="9"/>
      <color rgb="FFFFFFFF"/>
      <name val="Calibri"/>
      <family val="2"/>
      <charset val="1"/>
    </font>
    <font>
      <sz val="9"/>
      <color rgb="FF385724"/>
      <name val="Calibri"/>
      <family val="2"/>
      <charset val="1"/>
    </font>
    <font>
      <sz val="9"/>
      <color rgb="FF806000"/>
      <name val="Calibri"/>
      <family val="2"/>
      <charset val="1"/>
    </font>
    <font>
      <sz val="10"/>
      <name val="Arial"/>
      <family val="2"/>
      <charset val="1"/>
    </font>
    <font>
      <b/>
      <sz val="26"/>
      <color rgb="FF385724"/>
      <name val="Arial"/>
      <family val="2"/>
      <charset val="1"/>
    </font>
    <font>
      <sz val="22"/>
      <color rgb="FF385724"/>
      <name val="Arial"/>
      <family val="2"/>
      <charset val="1"/>
    </font>
    <font>
      <b/>
      <sz val="9"/>
      <color rgb="FF385724"/>
      <name val="Calibri"/>
      <family val="2"/>
      <charset val="1"/>
    </font>
    <font>
      <b/>
      <sz val="9"/>
      <color rgb="FF806000"/>
      <name val="Calibri"/>
      <family val="2"/>
      <charset val="1"/>
    </font>
    <font>
      <sz val="9"/>
      <color rgb="FF000099"/>
      <name val="Calibri"/>
      <family val="2"/>
      <charset val="1"/>
    </font>
    <font>
      <i/>
      <sz val="9"/>
      <color rgb="FF806000"/>
      <name val="Arial"/>
      <family val="2"/>
      <charset val="1"/>
    </font>
    <font>
      <sz val="10"/>
      <color rgb="FFE2F0D9"/>
      <name val="Arial"/>
      <family val="2"/>
      <charset val="1"/>
    </font>
    <font>
      <sz val="10"/>
      <color rgb="FF262626"/>
      <name val="Arial"/>
      <family val="2"/>
      <charset val="1"/>
    </font>
    <font>
      <b/>
      <sz val="11"/>
      <color rgb="FF806000"/>
      <name val="Arial"/>
      <family val="2"/>
      <charset val="1"/>
    </font>
    <font>
      <sz val="10"/>
      <color rgb="FF806000"/>
      <name val="Arial"/>
      <family val="2"/>
      <charset val="1"/>
    </font>
    <font>
      <u/>
      <sz val="10"/>
      <color rgb="FF0563C1"/>
      <name val="Arial"/>
      <family val="2"/>
      <charset val="1"/>
    </font>
    <font>
      <sz val="10"/>
      <color rgb="FFD9D9D9"/>
      <name val="Arial"/>
      <family val="2"/>
      <charset val="1"/>
    </font>
    <font>
      <i/>
      <sz val="10"/>
      <color rgb="FF262626"/>
      <name val="Arial"/>
      <family val="2"/>
      <charset val="1"/>
    </font>
    <font>
      <sz val="10"/>
      <color rgb="FFFFFFFF"/>
      <name val="Arial"/>
      <family val="2"/>
      <charset val="1"/>
    </font>
    <font>
      <sz val="9"/>
      <name val="Times New Roman"/>
      <family val="1"/>
      <charset val="1"/>
    </font>
    <font>
      <sz val="9"/>
      <color rgb="FFFFFFFF"/>
      <name val="Times New Roman"/>
      <family val="1"/>
      <charset val="1"/>
    </font>
    <font>
      <sz val="10"/>
      <name val="Arial1"/>
      <charset val="1"/>
    </font>
    <font>
      <i/>
      <sz val="9"/>
      <name val="Times New Roman"/>
      <family val="1"/>
      <charset val="1"/>
    </font>
    <font>
      <i/>
      <sz val="6"/>
      <name val="Times New Roman"/>
      <family val="1"/>
      <charset val="1"/>
    </font>
    <font>
      <i/>
      <sz val="9"/>
      <name val="Times New Roman"/>
      <family val="1"/>
    </font>
    <font>
      <sz val="9"/>
      <name val="Times New Roman"/>
      <family val="1"/>
    </font>
    <font>
      <b/>
      <sz val="10"/>
      <color rgb="FF404040"/>
      <name val="Calibri"/>
      <family val="2"/>
      <charset val="1"/>
    </font>
    <font>
      <i/>
      <sz val="9"/>
      <name val="calibri"/>
      <family val="2"/>
      <charset val="1"/>
    </font>
    <font>
      <sz val="10"/>
      <name val="Calibri"/>
      <family val="2"/>
      <charset val="1"/>
    </font>
    <font>
      <b/>
      <sz val="10"/>
      <name val="Calibri"/>
      <family val="2"/>
      <charset val="1"/>
    </font>
    <font>
      <sz val="10"/>
      <color rgb="FF000000"/>
      <name val="Calibri"/>
      <family val="2"/>
      <charset val="1"/>
    </font>
    <font>
      <sz val="6"/>
      <name val="Calibri"/>
      <family val="2"/>
      <charset val="1"/>
    </font>
    <font>
      <i/>
      <sz val="10"/>
      <name val="Calibri"/>
      <family val="2"/>
      <charset val="1"/>
    </font>
    <font>
      <sz val="9"/>
      <name val="Calibri"/>
      <family val="2"/>
      <scheme val="minor"/>
    </font>
    <font>
      <sz val="10"/>
      <color rgb="FF404040"/>
      <name val="Calibri"/>
      <family val="2"/>
      <charset val="1"/>
    </font>
    <font>
      <b/>
      <u/>
      <sz val="10"/>
      <name val="Calibri"/>
      <family val="2"/>
      <charset val="1"/>
    </font>
    <font>
      <b/>
      <sz val="12"/>
      <color rgb="FF404040"/>
      <name val="Calibri"/>
      <family val="2"/>
      <charset val="1"/>
    </font>
    <font>
      <sz val="12"/>
      <name val="Arial"/>
      <family val="2"/>
      <charset val="1"/>
    </font>
    <font>
      <sz val="11"/>
      <name val="Calibri"/>
      <family val="2"/>
      <charset val="1"/>
    </font>
    <font>
      <sz val="11"/>
      <color rgb="FF000000"/>
      <name val="Calibri"/>
      <family val="2"/>
      <charset val="1"/>
    </font>
    <font>
      <b/>
      <sz val="14"/>
      <color rgb="FF000000"/>
      <name val="Calibri"/>
      <family val="2"/>
      <charset val="1"/>
    </font>
    <font>
      <b/>
      <sz val="12"/>
      <name val="Calibri"/>
      <family val="2"/>
      <charset val="1"/>
    </font>
    <font>
      <sz val="12"/>
      <name val="Calibri"/>
      <family val="2"/>
      <charset val="1"/>
    </font>
    <font>
      <b/>
      <sz val="12"/>
      <name val="calibri"/>
      <family val="2"/>
    </font>
    <font>
      <b/>
      <sz val="11"/>
      <name val="calibri"/>
      <family val="2"/>
    </font>
    <font>
      <b/>
      <sz val="11"/>
      <name val="Calibri"/>
      <family val="2"/>
      <charset val="1"/>
    </font>
    <font>
      <sz val="11"/>
      <name val="Calibri"/>
      <family val="2"/>
      <scheme val="minor"/>
    </font>
    <font>
      <b/>
      <sz val="11"/>
      <color rgb="FF000000"/>
      <name val="Calibri"/>
      <family val="2"/>
      <scheme val="minor"/>
    </font>
    <font>
      <b/>
      <sz val="11"/>
      <name val="Calibri"/>
      <family val="2"/>
      <scheme val="minor"/>
    </font>
    <font>
      <i/>
      <sz val="11"/>
      <name val="Calibri"/>
      <family val="2"/>
      <scheme val="minor"/>
    </font>
    <font>
      <i/>
      <sz val="11"/>
      <color rgb="FF000000"/>
      <name val="Calibri"/>
      <family val="2"/>
      <scheme val="minor"/>
    </font>
    <font>
      <sz val="11"/>
      <name val="Arial"/>
      <family val="2"/>
      <charset val="1"/>
    </font>
    <font>
      <sz val="14"/>
      <name val="Arial"/>
      <family val="2"/>
      <charset val="1"/>
    </font>
    <font>
      <b/>
      <sz val="11"/>
      <color rgb="FF000000"/>
      <name val="Calibri"/>
      <family val="2"/>
      <charset val="1"/>
    </font>
    <font>
      <b/>
      <sz val="17"/>
      <name val="Arial"/>
      <family val="2"/>
      <charset val="1"/>
    </font>
    <font>
      <i/>
      <sz val="10"/>
      <name val="Arial"/>
      <family val="2"/>
      <charset val="1"/>
    </font>
    <font>
      <sz val="9"/>
      <name val="Arial"/>
      <family val="2"/>
      <charset val="1"/>
    </font>
    <font>
      <b/>
      <sz val="14"/>
      <color rgb="FF00B0F0"/>
      <name val="Arial"/>
      <family val="2"/>
      <charset val="1"/>
    </font>
    <font>
      <b/>
      <sz val="11"/>
      <name val="Arial"/>
      <family val="2"/>
      <charset val="1"/>
    </font>
    <font>
      <b/>
      <sz val="11"/>
      <color rgb="FF00B0F0"/>
      <name val="Arial"/>
      <family val="2"/>
      <charset val="1"/>
    </font>
    <font>
      <b/>
      <sz val="12"/>
      <color rgb="FF00B0F0"/>
      <name val="Arial"/>
      <family val="2"/>
      <charset val="1"/>
    </font>
    <font>
      <sz val="12"/>
      <name val="Wingdings"/>
      <charset val="2"/>
    </font>
    <font>
      <b/>
      <sz val="10"/>
      <name val="Arial"/>
      <family val="2"/>
      <charset val="1"/>
    </font>
    <font>
      <b/>
      <sz val="9"/>
      <name val="Arial"/>
      <family val="2"/>
      <charset val="1"/>
    </font>
    <font>
      <b/>
      <sz val="11"/>
      <color rgb="FFFFF2CC"/>
      <name val="Arial"/>
      <family val="2"/>
      <charset val="1"/>
    </font>
    <font>
      <b/>
      <sz val="11"/>
      <color rgb="FF262626"/>
      <name val="Arial"/>
      <family val="2"/>
      <charset val="1"/>
    </font>
    <font>
      <b/>
      <i/>
      <sz val="11"/>
      <name val="Calibri"/>
      <family val="2"/>
      <charset val="1"/>
    </font>
    <font>
      <sz val="11"/>
      <name val="Symbol"/>
      <family val="1"/>
      <charset val="2"/>
    </font>
    <font>
      <sz val="7"/>
      <name val="Times New Roman"/>
      <family val="1"/>
      <charset val="1"/>
    </font>
    <font>
      <i/>
      <sz val="11"/>
      <name val="Calibri"/>
      <family val="2"/>
      <charset val="1"/>
    </font>
    <font>
      <b/>
      <sz val="12"/>
      <color rgb="FFFFFFFF"/>
      <name val="Calibri"/>
      <family val="2"/>
      <charset val="1"/>
    </font>
    <font>
      <sz val="10"/>
      <name val="Arial"/>
      <family val="2"/>
    </font>
    <font>
      <b/>
      <sz val="11"/>
      <color theme="7" tint="-0.499984740745262"/>
      <name val="Arial"/>
      <family val="2"/>
    </font>
    <font>
      <sz val="10"/>
      <color theme="0"/>
      <name val="Arial"/>
      <family val="2"/>
    </font>
    <font>
      <sz val="10"/>
      <color theme="1"/>
      <name val="Arial"/>
      <family val="2"/>
    </font>
    <font>
      <b/>
      <sz val="12"/>
      <name val="Arial"/>
      <family val="2"/>
    </font>
    <font>
      <sz val="12"/>
      <name val="Arial"/>
      <family val="2"/>
    </font>
    <font>
      <b/>
      <sz val="11"/>
      <color theme="1"/>
      <name val="Calibri"/>
      <family val="2"/>
      <scheme val="minor"/>
    </font>
    <font>
      <b/>
      <sz val="12"/>
      <color theme="1"/>
      <name val="Calibri"/>
      <family val="2"/>
      <scheme val="minor"/>
    </font>
    <font>
      <b/>
      <sz val="10"/>
      <color theme="1"/>
      <name val="Calibri"/>
      <family val="2"/>
      <scheme val="minor"/>
    </font>
    <font>
      <i/>
      <sz val="8"/>
      <color theme="1"/>
      <name val="Calibri"/>
      <family val="2"/>
      <scheme val="minor"/>
    </font>
    <font>
      <sz val="10"/>
      <color theme="1"/>
      <name val="Calibri"/>
      <family val="2"/>
      <scheme val="minor"/>
    </font>
    <font>
      <sz val="9"/>
      <color theme="1"/>
      <name val="Calibri"/>
      <family val="2"/>
      <scheme val="minor"/>
    </font>
    <font>
      <i/>
      <sz val="9"/>
      <color theme="1"/>
      <name val="Calibri"/>
      <family val="2"/>
      <scheme val="minor"/>
    </font>
    <font>
      <sz val="8"/>
      <color theme="1"/>
      <name val="Calibri"/>
      <family val="2"/>
      <scheme val="minor"/>
    </font>
    <font>
      <i/>
      <sz val="10"/>
      <color theme="1"/>
      <name val="Calibri"/>
      <family val="2"/>
      <scheme val="minor"/>
    </font>
    <font>
      <sz val="9"/>
      <name val="Arial"/>
      <family val="2"/>
    </font>
    <font>
      <b/>
      <sz val="14"/>
      <name val="Arial"/>
      <family val="2"/>
    </font>
    <font>
      <sz val="11"/>
      <name val="Arial"/>
      <family val="2"/>
    </font>
    <font>
      <sz val="10"/>
      <name val="Calibri"/>
      <family val="2"/>
      <scheme val="minor"/>
    </font>
    <font>
      <b/>
      <sz val="12"/>
      <name val="Calibri"/>
      <family val="2"/>
      <scheme val="minor"/>
    </font>
    <font>
      <sz val="11"/>
      <color theme="0"/>
      <name val="Arial"/>
      <family val="2"/>
    </font>
    <font>
      <i/>
      <sz val="10"/>
      <name val="Arial"/>
      <family val="2"/>
    </font>
    <font>
      <sz val="9"/>
      <color theme="1" tint="0.249977111117893"/>
      <name val="Calibri"/>
      <family val="2"/>
      <scheme val="minor"/>
    </font>
    <font>
      <sz val="10"/>
      <color indexed="8"/>
      <name val="Calibri"/>
      <family val="2"/>
      <scheme val="minor"/>
    </font>
    <font>
      <b/>
      <u/>
      <sz val="10"/>
      <color indexed="8"/>
      <name val="Calibri"/>
      <family val="2"/>
      <scheme val="minor"/>
    </font>
    <font>
      <sz val="10"/>
      <color theme="0"/>
      <name val="Calibri"/>
      <family val="2"/>
      <scheme val="minor"/>
    </font>
    <font>
      <i/>
      <sz val="9"/>
      <color indexed="8"/>
      <name val="Calibri"/>
      <family val="2"/>
      <scheme val="minor"/>
    </font>
    <font>
      <i/>
      <sz val="9"/>
      <name val="Calibri"/>
      <family val="2"/>
      <scheme val="minor"/>
    </font>
    <font>
      <b/>
      <u/>
      <sz val="10"/>
      <name val="Calibri"/>
      <family val="2"/>
      <scheme val="minor"/>
    </font>
    <font>
      <u/>
      <sz val="10"/>
      <name val="Calibri"/>
      <family val="2"/>
      <scheme val="minor"/>
    </font>
    <font>
      <sz val="10"/>
      <color theme="1" tint="0.249977111117893"/>
      <name val="Calibri"/>
      <family val="2"/>
      <scheme val="minor"/>
    </font>
    <font>
      <b/>
      <sz val="10"/>
      <name val="Calibri"/>
      <family val="2"/>
      <scheme val="minor"/>
    </font>
    <font>
      <b/>
      <sz val="10"/>
      <color theme="1" tint="0.249977111117893"/>
      <name val="Calibri"/>
      <family val="2"/>
      <scheme val="minor"/>
    </font>
    <font>
      <b/>
      <sz val="12"/>
      <color theme="1" tint="0.249977111117893"/>
      <name val="Calibri"/>
      <family val="2"/>
      <scheme val="minor"/>
    </font>
    <font>
      <b/>
      <sz val="9"/>
      <color theme="1" tint="0.249977111117893"/>
      <name val="Calibri"/>
      <family val="2"/>
      <scheme val="minor"/>
    </font>
    <font>
      <i/>
      <sz val="10"/>
      <name val="Calibri"/>
      <family val="2"/>
      <scheme val="minor"/>
    </font>
    <font>
      <sz val="6"/>
      <name val="Calibri"/>
      <family val="2"/>
      <scheme val="minor"/>
    </font>
    <font>
      <sz val="12"/>
      <color theme="0"/>
      <name val="Calibri"/>
      <family val="2"/>
      <scheme val="minor"/>
    </font>
    <font>
      <sz val="12"/>
      <color theme="0"/>
      <name val="Arial"/>
      <family val="2"/>
    </font>
    <font>
      <b/>
      <u/>
      <sz val="11"/>
      <name val="Calibri"/>
      <family val="2"/>
      <scheme val="minor"/>
    </font>
    <font>
      <b/>
      <sz val="11"/>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sz val="12"/>
      <color theme="1" tint="0.249977111117893"/>
      <name val="Calibri"/>
      <family val="2"/>
      <scheme val="minor"/>
    </font>
    <font>
      <sz val="8"/>
      <name val="Calibri"/>
      <family val="2"/>
      <scheme val="minor"/>
    </font>
    <font>
      <i/>
      <sz val="10"/>
      <color rgb="FF0000FF"/>
      <name val="Calibri"/>
      <family val="2"/>
      <scheme val="minor"/>
    </font>
    <font>
      <i/>
      <sz val="11"/>
      <color rgb="FF0000FF"/>
      <name val="Calibri"/>
      <family val="2"/>
      <scheme val="minor"/>
    </font>
    <font>
      <b/>
      <sz val="9"/>
      <color theme="1"/>
      <name val="Calibri"/>
      <family val="2"/>
      <scheme val="minor"/>
    </font>
    <font>
      <sz val="7"/>
      <color theme="1"/>
      <name val="Calibri"/>
      <family val="2"/>
      <scheme val="minor"/>
    </font>
    <font>
      <i/>
      <sz val="7"/>
      <color theme="1"/>
      <name val="Calibri"/>
      <family val="2"/>
      <scheme val="minor"/>
    </font>
    <font>
      <b/>
      <sz val="7"/>
      <color theme="1"/>
      <name val="Calibri"/>
      <family val="2"/>
      <scheme val="minor"/>
    </font>
    <font>
      <i/>
      <sz val="11"/>
      <color rgb="FF0000FF"/>
      <name val="Arial narrow"/>
      <family val="2"/>
    </font>
    <font>
      <b/>
      <sz val="11"/>
      <name val="Arial"/>
      <family val="2"/>
    </font>
    <font>
      <i/>
      <sz val="11"/>
      <color rgb="FF00B0F0"/>
      <name val="Arial"/>
      <family val="2"/>
    </font>
    <font>
      <i/>
      <sz val="11"/>
      <name val="Arial"/>
      <family val="2"/>
    </font>
    <font>
      <b/>
      <sz val="11"/>
      <color rgb="FF3498DB"/>
      <name val="Calibri"/>
      <family val="2"/>
      <scheme val="minor"/>
    </font>
    <font>
      <b/>
      <sz val="14"/>
      <color theme="1"/>
      <name val="Calibri"/>
      <family val="2"/>
      <scheme val="minor"/>
    </font>
    <font>
      <b/>
      <sz val="16"/>
      <color theme="1"/>
      <name val="Times New Roman"/>
      <family val="1"/>
    </font>
    <font>
      <i/>
      <sz val="14"/>
      <color rgb="FF1E4E79"/>
      <name val="Times New Roman"/>
      <family val="1"/>
    </font>
    <font>
      <b/>
      <sz val="14"/>
      <color rgb="FFFF0000"/>
      <name val="Times New Roman"/>
      <family val="1"/>
    </font>
    <font>
      <b/>
      <i/>
      <sz val="12"/>
      <color rgb="FFFF0000"/>
      <name val="Calibri"/>
      <family val="2"/>
      <scheme val="minor"/>
    </font>
    <font>
      <b/>
      <sz val="9"/>
      <color theme="1"/>
      <name val="Arial"/>
      <family val="2"/>
    </font>
    <font>
      <b/>
      <sz val="9"/>
      <color rgb="FF000000"/>
      <name val="Arial"/>
      <family val="2"/>
    </font>
    <font>
      <sz val="9"/>
      <color rgb="FF000000"/>
      <name val="Arial"/>
      <family val="2"/>
    </font>
    <font>
      <b/>
      <sz val="12"/>
      <color theme="1"/>
      <name val="Arial"/>
      <family val="2"/>
    </font>
    <font>
      <b/>
      <sz val="14"/>
      <color theme="1"/>
      <name val="Arial"/>
      <family val="2"/>
    </font>
    <font>
      <i/>
      <sz val="16"/>
      <color theme="1"/>
      <name val="Times New Roman"/>
      <family val="1"/>
    </font>
    <font>
      <b/>
      <i/>
      <sz val="14"/>
      <color rgb="FF1E4E79"/>
      <name val="Times New Roman"/>
      <family val="1"/>
    </font>
    <font>
      <sz val="11"/>
      <color theme="9" tint="0.79998168889431442"/>
      <name val="Calibri"/>
      <family val="2"/>
      <scheme val="minor"/>
    </font>
    <font>
      <sz val="11"/>
      <color indexed="9"/>
      <name val="Calibri"/>
      <family val="2"/>
      <scheme val="minor"/>
    </font>
    <font>
      <i/>
      <sz val="9"/>
      <color rgb="FF262626"/>
      <name val="Arial"/>
      <family val="2"/>
      <charset val="1"/>
    </font>
    <font>
      <sz val="11"/>
      <color rgb="FF000000"/>
      <name val="Calibri"/>
      <family val="2"/>
      <scheme val="minor"/>
    </font>
    <font>
      <sz val="11"/>
      <name val="Calibri"/>
      <family val="2"/>
    </font>
    <font>
      <sz val="18"/>
      <color rgb="FF000000"/>
      <name val="Calibri"/>
      <family val="2"/>
      <scheme val="minor"/>
    </font>
    <font>
      <b/>
      <i/>
      <sz val="11"/>
      <name val="Calibri"/>
      <family val="2"/>
    </font>
    <font>
      <b/>
      <sz val="12"/>
      <color theme="7" tint="-0.499984740745262"/>
      <name val="calibri"/>
      <family val="2"/>
    </font>
    <font>
      <i/>
      <sz val="9"/>
      <color rgb="FF1E4E79"/>
      <name val="Times New Roman"/>
      <family val="1"/>
    </font>
    <font>
      <b/>
      <sz val="11"/>
      <color rgb="FFFF0000"/>
      <name val="Times New Roman"/>
      <family val="1"/>
    </font>
    <font>
      <b/>
      <i/>
      <sz val="10"/>
      <color rgb="FFFF0000"/>
      <name val="Calibri"/>
      <family val="2"/>
      <scheme val="minor"/>
    </font>
  </fonts>
  <fills count="37">
    <fill>
      <patternFill patternType="none"/>
    </fill>
    <fill>
      <patternFill patternType="gray125"/>
    </fill>
    <fill>
      <patternFill patternType="solid">
        <fgColor rgb="FFE2F0D9"/>
        <bgColor rgb="FFDEEBF7"/>
      </patternFill>
    </fill>
    <fill>
      <patternFill patternType="solid">
        <fgColor rgb="FFFFFFFF"/>
        <bgColor rgb="FFFFF2CC"/>
      </patternFill>
    </fill>
    <fill>
      <patternFill patternType="solid">
        <fgColor rgb="FF385724"/>
        <bgColor rgb="FF404040"/>
      </patternFill>
    </fill>
    <fill>
      <patternFill patternType="solid">
        <fgColor rgb="FFFFD966"/>
        <bgColor rgb="FFFFD24A"/>
      </patternFill>
    </fill>
    <fill>
      <patternFill patternType="solid">
        <fgColor rgb="FFFFF2CC"/>
        <bgColor rgb="FFE2F0D9"/>
      </patternFill>
    </fill>
    <fill>
      <patternFill patternType="solid">
        <fgColor rgb="FFFFFF00"/>
        <bgColor rgb="FFFFFF00"/>
      </patternFill>
    </fill>
    <fill>
      <patternFill patternType="solid">
        <fgColor rgb="FFFF0000"/>
        <bgColor rgb="FF993300"/>
      </patternFill>
    </fill>
    <fill>
      <patternFill patternType="solid">
        <fgColor rgb="FFD6F0FF"/>
        <bgColor rgb="FFFFD24A"/>
      </patternFill>
    </fill>
    <fill>
      <patternFill patternType="solid">
        <fgColor rgb="FFFFE69A"/>
        <bgColor indexed="64"/>
      </patternFill>
    </fill>
    <fill>
      <patternFill patternType="solid">
        <fgColor rgb="FFD6F0FF"/>
        <bgColor indexed="64"/>
      </patternFill>
    </fill>
    <fill>
      <patternFill patternType="solid">
        <fgColor rgb="FFFFE69A"/>
        <bgColor rgb="FFBF8F00"/>
      </patternFill>
    </fill>
    <fill>
      <patternFill patternType="solid">
        <fgColor rgb="FFD6F0FF"/>
        <bgColor rgb="FFFFF2CC"/>
      </patternFill>
    </fill>
    <fill>
      <patternFill patternType="solid">
        <fgColor rgb="FFDEEBF7"/>
        <bgColor rgb="FFE2F0D9"/>
      </patternFill>
    </fill>
    <fill>
      <patternFill patternType="solid">
        <fgColor rgb="FFBF9000"/>
        <bgColor rgb="FFBF8F00"/>
      </patternFill>
    </fill>
    <fill>
      <patternFill patternType="solid">
        <fgColor rgb="FFFFE699"/>
        <bgColor rgb="FFFFF2CC"/>
      </patternFill>
    </fill>
    <fill>
      <patternFill patternType="solid">
        <fgColor rgb="FF808080"/>
        <bgColor rgb="FF969696"/>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rgb="FFDEEBF7"/>
      </patternFill>
    </fill>
    <fill>
      <patternFill patternType="solid">
        <fgColor theme="9" tint="0.79998168889431442"/>
        <bgColor indexed="64"/>
      </patternFill>
    </fill>
    <fill>
      <patternFill patternType="solid">
        <fgColor rgb="FFD6F0FF"/>
        <bgColor rgb="FFDEEBF7"/>
      </patternFill>
    </fill>
    <fill>
      <patternFill patternType="solid">
        <fgColor theme="0"/>
        <bgColor rgb="FFFFF2CC"/>
      </patternFill>
    </fill>
    <fill>
      <patternFill patternType="solid">
        <fgColor rgb="FFE2F0D9"/>
        <bgColor indexed="64"/>
      </patternFill>
    </fill>
    <fill>
      <patternFill patternType="solid">
        <fgColor rgb="FFE2F0D9"/>
        <bgColor rgb="FFFFF2CC"/>
      </patternFill>
    </fill>
    <fill>
      <patternFill patternType="solid">
        <fgColor theme="0" tint="-0.24994659260841701"/>
        <bgColor indexed="64"/>
      </patternFill>
    </fill>
    <fill>
      <patternFill patternType="solid">
        <fgColor theme="0" tint="-0.14999847407452621"/>
        <bgColor indexed="55"/>
      </patternFill>
    </fill>
    <fill>
      <patternFill patternType="solid">
        <fgColor indexed="13"/>
        <bgColor indexed="64"/>
      </patternFill>
    </fill>
    <fill>
      <patternFill patternType="solid">
        <fgColor theme="8" tint="0.79998168889431442"/>
        <bgColor rgb="FFE2F0D9"/>
      </patternFill>
    </fill>
    <fill>
      <patternFill patternType="solid">
        <fgColor theme="8" tint="0.79998168889431442"/>
        <bgColor indexed="64"/>
      </patternFill>
    </fill>
    <fill>
      <patternFill patternType="solid">
        <fgColor rgb="FFD8D8D8"/>
        <bgColor indexed="64"/>
      </patternFill>
    </fill>
    <fill>
      <patternFill patternType="solid">
        <fgColor rgb="FFBFBFBF"/>
        <bgColor indexed="64"/>
      </patternFill>
    </fill>
    <fill>
      <patternFill patternType="solid">
        <fgColor rgb="FFA8D08D"/>
        <bgColor indexed="64"/>
      </patternFill>
    </fill>
    <fill>
      <patternFill patternType="solid">
        <fgColor theme="7" tint="0.59999389629810485"/>
        <bgColor indexed="64"/>
      </patternFill>
    </fill>
    <fill>
      <patternFill patternType="solid">
        <fgColor theme="7" tint="0.39997558519241921"/>
        <bgColor indexed="64"/>
      </patternFill>
    </fill>
  </fills>
  <borders count="14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diagonal/>
    </border>
    <border>
      <left style="medium">
        <color rgb="FF806000"/>
      </left>
      <right/>
      <top style="medium">
        <color rgb="FF806000"/>
      </top>
      <bottom style="medium">
        <color rgb="FF806000"/>
      </bottom>
      <diagonal/>
    </border>
    <border>
      <left/>
      <right style="medium">
        <color rgb="FF806000"/>
      </right>
      <top style="medium">
        <color rgb="FF806000"/>
      </top>
      <bottom style="medium">
        <color rgb="FF806000"/>
      </bottom>
      <diagonal/>
    </border>
    <border>
      <left style="medium">
        <color rgb="FF806000"/>
      </left>
      <right/>
      <top style="medium">
        <color rgb="FF806000"/>
      </top>
      <bottom/>
      <diagonal/>
    </border>
    <border>
      <left style="dotted">
        <color auto="1"/>
      </left>
      <right style="medium">
        <color rgb="FF806000"/>
      </right>
      <top style="medium">
        <color rgb="FF806000"/>
      </top>
      <bottom style="dotted">
        <color auto="1"/>
      </bottom>
      <diagonal/>
    </border>
    <border>
      <left style="medium">
        <color rgb="FF806000"/>
      </left>
      <right/>
      <top/>
      <bottom/>
      <diagonal/>
    </border>
    <border>
      <left style="dotted">
        <color auto="1"/>
      </left>
      <right style="medium">
        <color rgb="FF806000"/>
      </right>
      <top style="dotted">
        <color auto="1"/>
      </top>
      <bottom style="dotted">
        <color auto="1"/>
      </bottom>
      <diagonal/>
    </border>
    <border>
      <left style="medium">
        <color rgb="FF806000"/>
      </left>
      <right/>
      <top/>
      <bottom style="medium">
        <color rgb="FF806000"/>
      </bottom>
      <diagonal/>
    </border>
    <border>
      <left style="dotted">
        <color auto="1"/>
      </left>
      <right style="medium">
        <color rgb="FF806000"/>
      </right>
      <top style="dotted">
        <color auto="1"/>
      </top>
      <bottom style="medium">
        <color rgb="FF806000"/>
      </bottom>
      <diagonal/>
    </border>
    <border>
      <left style="dotted">
        <color auto="1"/>
      </left>
      <right style="medium">
        <color rgb="FF806000"/>
      </right>
      <top/>
      <bottom style="dotted">
        <color auto="1"/>
      </bottom>
      <diagonal/>
    </border>
    <border>
      <left style="dotted">
        <color auto="1"/>
      </left>
      <right style="medium">
        <color rgb="FF806000"/>
      </right>
      <top style="dotted">
        <color auto="1"/>
      </top>
      <bottom/>
      <diagonal/>
    </border>
    <border>
      <left style="medium">
        <color auto="1"/>
      </left>
      <right style="hair">
        <color auto="1"/>
      </right>
      <top/>
      <bottom/>
      <diagonal/>
    </border>
    <border>
      <left style="hair">
        <color auto="1"/>
      </left>
      <right style="medium">
        <color auto="1"/>
      </right>
      <top style="dotted">
        <color auto="1"/>
      </top>
      <bottom/>
      <diagonal/>
    </border>
    <border>
      <left style="medium">
        <color auto="1"/>
      </left>
      <right style="hair">
        <color auto="1"/>
      </right>
      <top/>
      <bottom style="medium">
        <color auto="1"/>
      </bottom>
      <diagonal/>
    </border>
    <border>
      <left style="hair">
        <color auto="1"/>
      </left>
      <right style="medium">
        <color auto="1"/>
      </right>
      <top style="hair">
        <color auto="1"/>
      </top>
      <bottom style="medium">
        <color auto="1"/>
      </bottom>
      <diagonal/>
    </border>
    <border>
      <left style="medium">
        <color rgb="FF806000"/>
      </left>
      <right style="hair">
        <color rgb="FF806000"/>
      </right>
      <top style="medium">
        <color rgb="FF806000"/>
      </top>
      <bottom style="medium">
        <color rgb="FF806000"/>
      </bottom>
      <diagonal/>
    </border>
    <border>
      <left style="hair">
        <color rgb="FF806000"/>
      </left>
      <right style="medium">
        <color rgb="FF806000"/>
      </right>
      <top style="medium">
        <color rgb="FF806000"/>
      </top>
      <bottom style="medium">
        <color rgb="FF806000"/>
      </bottom>
      <diagonal/>
    </border>
    <border>
      <left style="dotted">
        <color indexed="64"/>
      </left>
      <right style="medium">
        <color theme="7" tint="-0.499984740745262"/>
      </right>
      <top style="medium">
        <color theme="7" tint="-0.499984740745262"/>
      </top>
      <bottom style="dotted">
        <color indexed="64"/>
      </bottom>
      <diagonal/>
    </border>
    <border>
      <left style="dotted">
        <color indexed="64"/>
      </left>
      <right style="medium">
        <color theme="7" tint="-0.499984740745262"/>
      </right>
      <top style="dotted">
        <color indexed="64"/>
      </top>
      <bottom style="dotted">
        <color indexed="64"/>
      </bottom>
      <diagonal/>
    </border>
    <border>
      <left style="dotted">
        <color indexed="64"/>
      </left>
      <right style="medium">
        <color theme="7" tint="-0.499984740745262"/>
      </right>
      <top style="dotted">
        <color indexed="64"/>
      </top>
      <bottom style="medium">
        <color theme="7" tint="-0.499984740745262"/>
      </bottom>
      <diagonal/>
    </border>
    <border>
      <left style="medium">
        <color rgb="FF806000"/>
      </left>
      <right style="medium">
        <color rgb="FF806000"/>
      </right>
      <top style="medium">
        <color rgb="FF806000"/>
      </top>
      <bottom style="medium">
        <color rgb="FF806000"/>
      </bottom>
      <diagonal/>
    </border>
    <border>
      <left/>
      <right style="medium">
        <color rgb="FF806000"/>
      </right>
      <top style="medium">
        <color rgb="FF806000"/>
      </top>
      <bottom/>
      <diagonal/>
    </border>
    <border>
      <left style="medium">
        <color rgb="FF806000"/>
      </left>
      <right style="hair">
        <color rgb="FF806000"/>
      </right>
      <top style="medium">
        <color rgb="FF806000"/>
      </top>
      <bottom style="hair">
        <color rgb="FF806000"/>
      </bottom>
      <diagonal/>
    </border>
    <border>
      <left style="medium">
        <color rgb="FF806000"/>
      </left>
      <right style="hair">
        <color rgb="FF806000"/>
      </right>
      <top style="hair">
        <color rgb="FF806000"/>
      </top>
      <bottom style="hair">
        <color rgb="FF806000"/>
      </bottom>
      <diagonal/>
    </border>
    <border>
      <left style="medium">
        <color rgb="FF806000"/>
      </left>
      <right style="hair">
        <color rgb="FF806000"/>
      </right>
      <top style="hair">
        <color rgb="FF806000"/>
      </top>
      <bottom style="medium">
        <color rgb="FF806000"/>
      </bottom>
      <diagonal/>
    </border>
    <border>
      <left style="medium">
        <color rgb="FF806000"/>
      </left>
      <right style="hair">
        <color rgb="FF806000"/>
      </right>
      <top style="hair">
        <color rgb="FF806000"/>
      </top>
      <bottom/>
      <diagonal/>
    </border>
    <border>
      <left style="medium">
        <color rgb="FF806000"/>
      </left>
      <right style="hair">
        <color rgb="FF806000"/>
      </right>
      <top/>
      <bottom/>
      <diagonal/>
    </border>
    <border>
      <left style="medium">
        <color rgb="FF806000"/>
      </left>
      <right style="medium">
        <color rgb="FF806000"/>
      </right>
      <top style="medium">
        <color rgb="FF806000"/>
      </top>
      <bottom/>
      <diagonal/>
    </border>
    <border>
      <left style="medium">
        <color rgb="FF806000"/>
      </left>
      <right style="medium">
        <color rgb="FF806000"/>
      </right>
      <top/>
      <bottom/>
      <diagonal/>
    </border>
    <border>
      <left style="medium">
        <color rgb="FF806000"/>
      </left>
      <right style="medium">
        <color rgb="FF806000"/>
      </right>
      <top/>
      <bottom style="medium">
        <color rgb="FF806000"/>
      </bottom>
      <diagonal/>
    </border>
    <border>
      <left style="hair">
        <color rgb="FF806000"/>
      </left>
      <right style="medium">
        <color rgb="FF806000"/>
      </right>
      <top style="medium">
        <color rgb="FF806000"/>
      </top>
      <bottom style="hair">
        <color rgb="FF806000"/>
      </bottom>
      <diagonal/>
    </border>
    <border>
      <left style="hair">
        <color rgb="FF806000"/>
      </left>
      <right style="medium">
        <color rgb="FF806000"/>
      </right>
      <top style="hair">
        <color rgb="FF806000"/>
      </top>
      <bottom style="hair">
        <color rgb="FF806000"/>
      </bottom>
      <diagonal/>
    </border>
    <border>
      <left style="hair">
        <color rgb="FF806000"/>
      </left>
      <right style="medium">
        <color rgb="FF806000"/>
      </right>
      <top style="hair">
        <color rgb="FF806000"/>
      </top>
      <bottom style="medium">
        <color rgb="FF80600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hair">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medium">
        <color rgb="FF000099"/>
      </left>
      <right/>
      <top style="medium">
        <color rgb="FF000099"/>
      </top>
      <bottom/>
      <diagonal/>
    </border>
    <border>
      <left/>
      <right/>
      <top style="medium">
        <color rgb="FF000099"/>
      </top>
      <bottom/>
      <diagonal/>
    </border>
    <border>
      <left style="medium">
        <color auto="1"/>
      </left>
      <right style="medium">
        <color rgb="FF000099"/>
      </right>
      <top style="medium">
        <color rgb="FF000099"/>
      </top>
      <bottom style="medium">
        <color rgb="FF000099"/>
      </bottom>
      <diagonal/>
    </border>
    <border>
      <left style="medium">
        <color rgb="FF000099"/>
      </left>
      <right/>
      <top/>
      <bottom/>
      <diagonal/>
    </border>
    <border>
      <left style="medium">
        <color rgb="FF000099"/>
      </left>
      <right/>
      <top/>
      <bottom style="medium">
        <color rgb="FF000099"/>
      </bottom>
      <diagonal/>
    </border>
    <border>
      <left/>
      <right/>
      <top/>
      <bottom style="medium">
        <color rgb="FF000099"/>
      </bottom>
      <diagonal/>
    </border>
    <border>
      <left style="medium">
        <color auto="1"/>
      </left>
      <right style="medium">
        <color auto="1"/>
      </right>
      <top style="medium">
        <color rgb="FF000099"/>
      </top>
      <bottom style="medium">
        <color auto="1"/>
      </bottom>
      <diagonal/>
    </border>
    <border>
      <left/>
      <right style="medium">
        <color rgb="FF000099"/>
      </right>
      <top style="medium">
        <color rgb="FF000099"/>
      </top>
      <bottom/>
      <diagonal/>
    </border>
    <border>
      <left/>
      <right style="medium">
        <color rgb="FF000099"/>
      </right>
      <top/>
      <bottom style="medium">
        <color rgb="FF000099"/>
      </bottom>
      <diagonal/>
    </border>
    <border>
      <left/>
      <right style="medium">
        <color rgb="FF000099"/>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style="medium">
        <color auto="1"/>
      </left>
      <right/>
      <top style="medium">
        <color auto="1"/>
      </top>
      <bottom/>
      <diagonal/>
    </border>
    <border>
      <left style="medium">
        <color indexed="64"/>
      </left>
      <right/>
      <top/>
      <bottom/>
      <diagonal/>
    </border>
    <border>
      <left style="medium">
        <color auto="1"/>
      </left>
      <right/>
      <top/>
      <bottom style="medium">
        <color auto="1"/>
      </bottom>
      <diagonal/>
    </border>
    <border>
      <left/>
      <right/>
      <top style="medium">
        <color auto="1"/>
      </top>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style="medium">
        <color theme="7" tint="-0.499984740745262"/>
      </right>
      <top style="medium">
        <color theme="7" tint="-0.499984740745262"/>
      </top>
      <bottom style="medium">
        <color theme="7" tint="-0.499984740745262"/>
      </bottom>
      <diagonal/>
    </border>
    <border>
      <left style="hair">
        <color rgb="FF806000"/>
      </left>
      <right style="medium">
        <color rgb="FF806000"/>
      </right>
      <top style="hair">
        <color rgb="FF806000"/>
      </top>
      <bottom/>
      <diagonal/>
    </border>
    <border>
      <left style="hair">
        <color rgb="FF806000"/>
      </left>
      <right style="medium">
        <color rgb="FF806000"/>
      </right>
      <top/>
      <bottom/>
      <diagonal/>
    </border>
    <border>
      <left style="dotted">
        <color auto="1"/>
      </left>
      <right style="medium">
        <color rgb="FF806000"/>
      </right>
      <top style="medium">
        <color rgb="FF806000"/>
      </top>
      <bottom style="medium">
        <color rgb="FF806000"/>
      </bottom>
      <diagonal/>
    </border>
    <border>
      <left/>
      <right style="medium">
        <color rgb="FF806000"/>
      </right>
      <top/>
      <bottom/>
      <diagonal/>
    </border>
    <border>
      <left/>
      <right style="medium">
        <color rgb="FF806000"/>
      </right>
      <top/>
      <bottom style="medium">
        <color rgb="FF806000"/>
      </bottom>
      <diagonal/>
    </border>
    <border>
      <left style="thin">
        <color indexed="64"/>
      </left>
      <right style="thin">
        <color auto="1"/>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style="thin">
        <color auto="1"/>
      </right>
      <top style="thin">
        <color indexed="64"/>
      </top>
      <bottom style="thin">
        <color indexed="64"/>
      </bottom>
      <diagonal/>
    </border>
    <border>
      <left style="thin">
        <color indexed="64"/>
      </left>
      <right style="thin">
        <color auto="1"/>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hair">
        <color theme="7" tint="-0.499984740745262"/>
      </left>
      <right style="medium">
        <color theme="7" tint="-0.499984740745262"/>
      </right>
      <top style="medium">
        <color theme="7" tint="-0.499984740745262"/>
      </top>
      <bottom style="hair">
        <color theme="7" tint="-0.499984740745262"/>
      </bottom>
      <diagonal/>
    </border>
    <border>
      <left style="hair">
        <color theme="7" tint="-0.499984740745262"/>
      </left>
      <right style="medium">
        <color theme="7" tint="-0.499984740745262"/>
      </right>
      <top style="hair">
        <color theme="7" tint="-0.499984740745262"/>
      </top>
      <bottom style="hair">
        <color theme="7" tint="-0.499984740745262"/>
      </bottom>
      <diagonal/>
    </border>
    <border>
      <left style="hair">
        <color theme="7" tint="-0.499984740745262"/>
      </left>
      <right style="medium">
        <color theme="7" tint="-0.499984740745262"/>
      </right>
      <top style="hair">
        <color theme="7" tint="-0.499984740745262"/>
      </top>
      <bottom style="medium">
        <color theme="7" tint="-0.499984740745262"/>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auto="1"/>
      </left>
      <right style="thin">
        <color auto="1"/>
      </right>
      <top/>
      <bottom style="thin">
        <color auto="1"/>
      </bottom>
      <diagonal/>
    </border>
    <border>
      <left style="thin">
        <color indexed="64"/>
      </left>
      <right/>
      <top/>
      <bottom style="thin">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right/>
      <top style="medium">
        <color rgb="FFCCCCCC"/>
      </top>
      <bottom style="medium">
        <color rgb="FF000000"/>
      </bottom>
      <diagonal/>
    </border>
    <border>
      <left style="medium">
        <color rgb="FFCCCCCC"/>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CCCCCC"/>
      </bottom>
      <diagonal/>
    </border>
    <border>
      <left/>
      <right/>
      <top style="medium">
        <color rgb="FF000000"/>
      </top>
      <bottom style="medium">
        <color rgb="FFCCCCCC"/>
      </bottom>
      <diagonal/>
    </border>
    <border>
      <left/>
      <right style="medium">
        <color rgb="FF000000"/>
      </right>
      <top style="medium">
        <color rgb="FF000000"/>
      </top>
      <bottom style="medium">
        <color rgb="FFCCCCCC"/>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CCCCCC"/>
      </left>
      <right style="medium">
        <color rgb="FFCCCCCC"/>
      </right>
      <top/>
      <bottom style="medium">
        <color rgb="FFCCCCCC"/>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style="medium">
        <color rgb="FFCCCCCC"/>
      </right>
      <top/>
      <bottom style="medium">
        <color rgb="FF000000"/>
      </bottom>
      <diagonal/>
    </border>
  </borders>
  <cellStyleXfs count="13">
    <xf numFmtId="0" fontId="0" fillId="0" borderId="0"/>
    <xf numFmtId="164" fontId="1" fillId="0" borderId="0" applyFont="0" applyFill="0" applyBorder="0" applyAlignment="0" applyProtection="0"/>
    <xf numFmtId="168" fontId="9" fillId="0" borderId="0" applyBorder="0" applyProtection="0"/>
    <xf numFmtId="0" fontId="20" fillId="0" borderId="0" applyBorder="0" applyProtection="0"/>
    <xf numFmtId="0" fontId="26" fillId="0" borderId="0" applyBorder="0" applyProtection="0"/>
    <xf numFmtId="0" fontId="44" fillId="0" borderId="0" applyBorder="0" applyProtection="0"/>
    <xf numFmtId="0" fontId="44" fillId="0" borderId="0" applyBorder="0" applyProtection="0"/>
    <xf numFmtId="0" fontId="20" fillId="0" borderId="0" applyBorder="0" applyProtection="0"/>
    <xf numFmtId="0" fontId="76" fillId="0" borderId="0"/>
    <xf numFmtId="164" fontId="76" fillId="0" borderId="0" applyFont="0" applyFill="0" applyBorder="0" applyAlignment="0" applyProtection="0"/>
    <xf numFmtId="165" fontId="76" fillId="0" borderId="0" applyFont="0" applyFill="0" applyBorder="0" applyAlignment="0" applyProtection="0"/>
    <xf numFmtId="9" fontId="76" fillId="0" borderId="0" applyFont="0" applyFill="0" applyBorder="0" applyAlignment="0" applyProtection="0"/>
    <xf numFmtId="165" fontId="1" fillId="0" borderId="0" applyFont="0" applyFill="0" applyBorder="0" applyAlignment="0" applyProtection="0"/>
  </cellStyleXfs>
  <cellXfs count="1033">
    <xf numFmtId="0" fontId="0" fillId="0" borderId="0" xfId="0"/>
    <xf numFmtId="0" fontId="0" fillId="2" borderId="0" xfId="0" applyFill="1"/>
    <xf numFmtId="0" fontId="3" fillId="2" borderId="0" xfId="0" applyFont="1" applyFill="1"/>
    <xf numFmtId="0" fontId="0" fillId="3" borderId="0" xfId="0" applyFill="1"/>
    <xf numFmtId="0" fontId="6" fillId="2" borderId="2" xfId="0" applyFont="1" applyFill="1" applyBorder="1" applyAlignment="1">
      <alignment horizontal="center" vertical="center"/>
    </xf>
    <xf numFmtId="0" fontId="8" fillId="2" borderId="3" xfId="0" applyFont="1" applyFill="1" applyBorder="1"/>
    <xf numFmtId="166" fontId="8" fillId="2" borderId="3" xfId="0" applyNumberFormat="1" applyFont="1" applyFill="1" applyBorder="1" applyAlignment="1">
      <alignment horizontal="center" vertical="center"/>
    </xf>
    <xf numFmtId="167" fontId="8" fillId="2" borderId="3" xfId="1" applyNumberFormat="1" applyFont="1" applyFill="1" applyBorder="1" applyAlignment="1" applyProtection="1"/>
    <xf numFmtId="167" fontId="8" fillId="2" borderId="2" xfId="1" applyNumberFormat="1" applyFont="1" applyFill="1" applyBorder="1" applyAlignment="1" applyProtection="1"/>
    <xf numFmtId="0" fontId="12" fillId="2" borderId="2" xfId="0" applyFont="1" applyFill="1" applyBorder="1"/>
    <xf numFmtId="166" fontId="13" fillId="2" borderId="3" xfId="0" applyNumberFormat="1" applyFont="1" applyFill="1" applyBorder="1" applyAlignment="1">
      <alignment horizontal="center" vertical="center"/>
    </xf>
    <xf numFmtId="167" fontId="13" fillId="2" borderId="2" xfId="0" applyNumberFormat="1" applyFont="1" applyFill="1" applyBorder="1"/>
    <xf numFmtId="167" fontId="13" fillId="2" borderId="2" xfId="1" applyNumberFormat="1" applyFont="1" applyFill="1" applyBorder="1" applyAlignment="1" applyProtection="1"/>
    <xf numFmtId="0" fontId="8" fillId="2" borderId="4" xfId="0" applyFont="1" applyFill="1" applyBorder="1"/>
    <xf numFmtId="166" fontId="8" fillId="2" borderId="4" xfId="0" applyNumberFormat="1" applyFont="1" applyFill="1" applyBorder="1" applyAlignment="1">
      <alignment horizontal="center" vertical="center"/>
    </xf>
    <xf numFmtId="167" fontId="8" fillId="2" borderId="4" xfId="1" applyNumberFormat="1" applyFont="1" applyFill="1" applyBorder="1" applyAlignment="1" applyProtection="1"/>
    <xf numFmtId="0" fontId="8" fillId="2" borderId="3" xfId="0" applyFont="1" applyFill="1" applyBorder="1" applyAlignment="1">
      <alignment vertical="center"/>
    </xf>
    <xf numFmtId="0" fontId="8" fillId="2" borderId="4" xfId="0" applyFont="1" applyFill="1" applyBorder="1" applyAlignment="1">
      <alignment vertical="center"/>
    </xf>
    <xf numFmtId="167" fontId="8" fillId="2" borderId="4" xfId="0" applyNumberFormat="1" applyFont="1" applyFill="1" applyBorder="1" applyAlignment="1">
      <alignment vertical="center"/>
    </xf>
    <xf numFmtId="167" fontId="8" fillId="2" borderId="2" xfId="1" applyNumberFormat="1" applyFont="1" applyFill="1" applyBorder="1" applyAlignment="1" applyProtection="1">
      <alignment vertical="center"/>
    </xf>
    <xf numFmtId="0" fontId="8" fillId="2" borderId="3" xfId="0" applyFont="1" applyFill="1" applyBorder="1" applyAlignment="1">
      <alignment horizontal="left" vertical="center"/>
    </xf>
    <xf numFmtId="0" fontId="8" fillId="2" borderId="2" xfId="0" applyFont="1" applyFill="1" applyBorder="1"/>
    <xf numFmtId="167" fontId="8" fillId="2" borderId="5" xfId="1" applyNumberFormat="1" applyFont="1" applyFill="1" applyBorder="1" applyAlignment="1" applyProtection="1"/>
    <xf numFmtId="0" fontId="8" fillId="2" borderId="3" xfId="0" applyFont="1" applyFill="1" applyBorder="1" applyAlignment="1">
      <alignment vertical="center" wrapText="1"/>
    </xf>
    <xf numFmtId="0" fontId="8" fillId="2" borderId="2" xfId="0" applyFont="1" applyFill="1" applyBorder="1" applyAlignment="1">
      <alignment vertical="center"/>
    </xf>
    <xf numFmtId="167" fontId="8" fillId="2" borderId="2" xfId="0" applyNumberFormat="1" applyFont="1" applyFill="1" applyBorder="1"/>
    <xf numFmtId="0" fontId="13" fillId="2" borderId="2" xfId="0" applyFont="1" applyFill="1" applyBorder="1"/>
    <xf numFmtId="0" fontId="14" fillId="2" borderId="4" xfId="0" applyFont="1" applyFill="1" applyBorder="1"/>
    <xf numFmtId="166" fontId="14" fillId="2" borderId="4" xfId="0" applyNumberFormat="1" applyFont="1" applyFill="1" applyBorder="1" applyAlignment="1">
      <alignment horizontal="center" vertical="center"/>
    </xf>
    <xf numFmtId="164" fontId="14" fillId="2" borderId="4" xfId="1" applyFont="1" applyFill="1" applyBorder="1" applyAlignment="1" applyProtection="1"/>
    <xf numFmtId="0" fontId="0" fillId="3" borderId="0" xfId="0" applyFill="1" applyAlignment="1">
      <alignment vertical="center"/>
    </xf>
    <xf numFmtId="0" fontId="3" fillId="0" borderId="0" xfId="0" applyFont="1"/>
    <xf numFmtId="0" fontId="0" fillId="2" borderId="0" xfId="0" applyFill="1" applyAlignment="1">
      <alignment horizontal="center"/>
    </xf>
    <xf numFmtId="0" fontId="17" fillId="2" borderId="0" xfId="0" applyFont="1" applyFill="1" applyAlignment="1">
      <alignment horizontal="right"/>
    </xf>
    <xf numFmtId="0" fontId="0" fillId="0" borderId="0" xfId="0" applyAlignment="1">
      <alignment horizontal="center"/>
    </xf>
    <xf numFmtId="0" fontId="17" fillId="0" borderId="0" xfId="0" applyFont="1" applyAlignment="1">
      <alignment horizontal="right"/>
    </xf>
    <xf numFmtId="0" fontId="18" fillId="5" borderId="7" xfId="0" applyFont="1" applyFill="1" applyBorder="1"/>
    <xf numFmtId="0" fontId="19" fillId="5" borderId="8" xfId="0" applyFont="1" applyFill="1" applyBorder="1" applyAlignment="1">
      <alignment horizontal="center"/>
    </xf>
    <xf numFmtId="0" fontId="17" fillId="6" borderId="9" xfId="0" applyFont="1" applyFill="1" applyBorder="1" applyAlignment="1">
      <alignment horizontal="right"/>
    </xf>
    <xf numFmtId="0" fontId="0" fillId="0" borderId="10" xfId="0" applyBorder="1" applyAlignment="1" applyProtection="1">
      <alignment horizontal="center"/>
      <protection locked="0"/>
    </xf>
    <xf numFmtId="0" fontId="17" fillId="6" borderId="11" xfId="0" applyFont="1" applyFill="1" applyBorder="1" applyAlignment="1">
      <alignment horizontal="right"/>
    </xf>
    <xf numFmtId="0" fontId="0" fillId="0" borderId="12" xfId="0" applyBorder="1" applyAlignment="1" applyProtection="1">
      <alignment horizontal="center"/>
      <protection locked="0"/>
    </xf>
    <xf numFmtId="0" fontId="17" fillId="6" borderId="13" xfId="0" applyFont="1" applyFill="1" applyBorder="1" applyAlignment="1">
      <alignment horizontal="right"/>
    </xf>
    <xf numFmtId="170" fontId="0" fillId="0" borderId="12" xfId="0" applyNumberFormat="1" applyBorder="1" applyAlignment="1" applyProtection="1">
      <alignment horizontal="center"/>
      <protection locked="0"/>
    </xf>
    <xf numFmtId="0" fontId="0" fillId="0" borderId="15" xfId="0" applyBorder="1" applyAlignment="1" applyProtection="1">
      <alignment horizontal="center" vertical="top" wrapText="1"/>
      <protection locked="0"/>
    </xf>
    <xf numFmtId="170" fontId="0" fillId="0" borderId="16" xfId="0" applyNumberFormat="1" applyBorder="1" applyAlignment="1" applyProtection="1">
      <alignment horizontal="center"/>
      <protection locked="0"/>
    </xf>
    <xf numFmtId="0" fontId="0" fillId="0" borderId="12" xfId="0" applyBorder="1" applyAlignment="1" applyProtection="1">
      <alignment horizontal="center" vertical="center"/>
      <protection locked="0"/>
    </xf>
    <xf numFmtId="0" fontId="17" fillId="6" borderId="17" xfId="0" applyFont="1" applyFill="1" applyBorder="1" applyAlignment="1">
      <alignment horizontal="right" vertical="center"/>
    </xf>
    <xf numFmtId="0" fontId="0" fillId="0" borderId="20" xfId="0" applyBorder="1" applyAlignment="1" applyProtection="1">
      <alignment horizontal="center" vertical="top" wrapText="1"/>
      <protection locked="0"/>
    </xf>
    <xf numFmtId="0" fontId="17" fillId="6" borderId="9" xfId="0" applyFont="1" applyFill="1" applyBorder="1" applyAlignment="1">
      <alignment horizontal="right" vertical="top"/>
    </xf>
    <xf numFmtId="0" fontId="0" fillId="0" borderId="23" xfId="0" applyBorder="1" applyAlignment="1" applyProtection="1">
      <alignment horizontal="center" vertical="top" wrapText="1"/>
      <protection locked="0"/>
    </xf>
    <xf numFmtId="0" fontId="17" fillId="6" borderId="11" xfId="0" applyFont="1" applyFill="1" applyBorder="1" applyAlignment="1">
      <alignment horizontal="right" vertical="top"/>
    </xf>
    <xf numFmtId="171" fontId="0" fillId="0" borderId="24" xfId="0" applyNumberFormat="1" applyBorder="1" applyAlignment="1" applyProtection="1">
      <alignment horizontal="center"/>
      <protection locked="0"/>
    </xf>
    <xf numFmtId="0" fontId="17" fillId="6" borderId="13" xfId="0" applyFont="1" applyFill="1" applyBorder="1" applyAlignment="1">
      <alignment horizontal="right" vertical="top"/>
    </xf>
    <xf numFmtId="171" fontId="0" fillId="0" borderId="25" xfId="0" applyNumberFormat="1" applyBorder="1" applyAlignment="1" applyProtection="1">
      <alignment horizontal="center"/>
      <protection locked="0"/>
    </xf>
    <xf numFmtId="0" fontId="0" fillId="0" borderId="24" xfId="0" applyBorder="1" applyAlignment="1" applyProtection="1">
      <alignment horizontal="center"/>
      <protection locked="0"/>
    </xf>
    <xf numFmtId="171" fontId="0" fillId="0" borderId="23" xfId="0" applyNumberFormat="1" applyBorder="1" applyAlignment="1" applyProtection="1">
      <alignment horizontal="center"/>
      <protection locked="0"/>
    </xf>
    <xf numFmtId="170" fontId="0" fillId="0" borderId="14" xfId="0" applyNumberFormat="1" applyBorder="1" applyAlignment="1" applyProtection="1">
      <alignment horizontal="center"/>
      <protection locked="0"/>
    </xf>
    <xf numFmtId="0" fontId="18" fillId="5" borderId="9" xfId="0" applyFont="1" applyFill="1" applyBorder="1"/>
    <xf numFmtId="0" fontId="18" fillId="5" borderId="27" xfId="0" applyFont="1" applyFill="1" applyBorder="1"/>
    <xf numFmtId="0" fontId="17" fillId="6" borderId="28" xfId="0" applyFont="1" applyFill="1" applyBorder="1" applyAlignment="1">
      <alignment horizontal="right" vertical="center"/>
    </xf>
    <xf numFmtId="0" fontId="17" fillId="6" borderId="29" xfId="0" applyFont="1" applyFill="1" applyBorder="1" applyAlignment="1">
      <alignment horizontal="right" vertical="center"/>
    </xf>
    <xf numFmtId="0" fontId="17" fillId="6" borderId="30" xfId="0" applyFont="1" applyFill="1" applyBorder="1" applyAlignment="1">
      <alignment horizontal="right" vertical="center"/>
    </xf>
    <xf numFmtId="0" fontId="17" fillId="6" borderId="21" xfId="0" applyFont="1" applyFill="1" applyBorder="1" applyAlignment="1">
      <alignment horizontal="right" vertical="center"/>
    </xf>
    <xf numFmtId="0" fontId="17" fillId="6" borderId="31" xfId="0" applyFont="1" applyFill="1" applyBorder="1" applyAlignment="1">
      <alignment horizontal="right" vertical="center"/>
    </xf>
    <xf numFmtId="0" fontId="17" fillId="6" borderId="32" xfId="0" applyFont="1" applyFill="1" applyBorder="1" applyAlignment="1">
      <alignment horizontal="right" vertical="center"/>
    </xf>
    <xf numFmtId="0" fontId="0" fillId="0" borderId="36" xfId="0" applyBorder="1" applyAlignment="1" applyProtection="1">
      <alignment horizontal="center"/>
      <protection locked="0"/>
    </xf>
    <xf numFmtId="174" fontId="0" fillId="0" borderId="37" xfId="0" applyNumberFormat="1" applyBorder="1" applyAlignment="1" applyProtection="1">
      <alignment horizontal="center"/>
      <protection locked="0"/>
    </xf>
    <xf numFmtId="0" fontId="0" fillId="0" borderId="38" xfId="0" applyBorder="1" applyAlignment="1" applyProtection="1">
      <alignment horizontal="center"/>
      <protection locked="0"/>
    </xf>
    <xf numFmtId="14" fontId="24" fillId="2" borderId="0" xfId="0" applyNumberFormat="1" applyFont="1" applyFill="1" applyAlignment="1">
      <alignment horizontal="center"/>
    </xf>
    <xf numFmtId="166" fontId="24" fillId="2" borderId="0" xfId="0" applyNumberFormat="1" applyFont="1" applyFill="1" applyAlignment="1">
      <alignment horizontal="center"/>
    </xf>
    <xf numFmtId="0" fontId="24" fillId="2" borderId="0" xfId="0" applyFont="1" applyFill="1" applyAlignment="1">
      <alignment horizontal="center"/>
    </xf>
    <xf numFmtId="166" fontId="25" fillId="2" borderId="0" xfId="0" applyNumberFormat="1" applyFont="1" applyFill="1" applyAlignment="1">
      <alignment horizontal="center"/>
    </xf>
    <xf numFmtId="0" fontId="25" fillId="2" borderId="0" xfId="0" applyFont="1" applyFill="1" applyAlignment="1">
      <alignment horizontal="center"/>
    </xf>
    <xf numFmtId="175" fontId="25" fillId="2" borderId="0" xfId="0" applyNumberFormat="1" applyFont="1" applyFill="1" applyAlignment="1">
      <alignment horizontal="center"/>
    </xf>
    <xf numFmtId="175" fontId="24" fillId="2" borderId="0" xfId="0" applyNumberFormat="1" applyFont="1" applyFill="1" applyAlignment="1">
      <alignment horizontal="center"/>
    </xf>
    <xf numFmtId="169" fontId="24" fillId="2" borderId="0" xfId="2" applyNumberFormat="1" applyFont="1" applyFill="1" applyBorder="1" applyAlignment="1" applyProtection="1">
      <alignment horizontal="center"/>
    </xf>
    <xf numFmtId="175" fontId="27" fillId="0" borderId="0" xfId="4" applyNumberFormat="1" applyFont="1" applyBorder="1" applyAlignment="1" applyProtection="1">
      <alignment horizontal="center" vertical="center" wrapText="1"/>
    </xf>
    <xf numFmtId="0" fontId="24" fillId="0" borderId="39" xfId="0" applyFont="1" applyBorder="1" applyAlignment="1" applyProtection="1">
      <alignment horizontal="center"/>
      <protection locked="0"/>
    </xf>
    <xf numFmtId="175" fontId="24" fillId="0" borderId="40" xfId="0" applyNumberFormat="1" applyFont="1" applyBorder="1" applyAlignment="1" applyProtection="1">
      <alignment vertical="center" wrapText="1"/>
      <protection locked="0"/>
    </xf>
    <xf numFmtId="175" fontId="24" fillId="0" borderId="0" xfId="0" applyNumberFormat="1" applyFont="1" applyAlignment="1">
      <alignment horizontal="center"/>
    </xf>
    <xf numFmtId="14" fontId="24" fillId="0" borderId="39" xfId="0" applyNumberFormat="1" applyFont="1" applyBorder="1" applyProtection="1">
      <protection locked="0"/>
    </xf>
    <xf numFmtId="14" fontId="24" fillId="0" borderId="39" xfId="0" applyNumberFormat="1" applyFont="1" applyBorder="1" applyAlignment="1" applyProtection="1">
      <alignment horizontal="center"/>
      <protection locked="0"/>
    </xf>
    <xf numFmtId="166" fontId="24" fillId="0" borderId="40" xfId="0" applyNumberFormat="1" applyFont="1" applyBorder="1" applyAlignment="1" applyProtection="1">
      <alignment horizontal="center"/>
      <protection locked="0"/>
    </xf>
    <xf numFmtId="166" fontId="24" fillId="0" borderId="39" xfId="0" applyNumberFormat="1" applyFont="1" applyBorder="1" applyAlignment="1" applyProtection="1">
      <alignment horizontal="center"/>
      <protection locked="0"/>
    </xf>
    <xf numFmtId="175" fontId="24" fillId="0" borderId="39" xfId="0" applyNumberFormat="1" applyFont="1" applyBorder="1" applyAlignment="1" applyProtection="1">
      <alignment horizontal="center"/>
      <protection locked="0"/>
    </xf>
    <xf numFmtId="169" fontId="24" fillId="0" borderId="39" xfId="2" applyNumberFormat="1" applyFont="1" applyBorder="1" applyAlignment="1" applyProtection="1">
      <alignment horizontal="center"/>
      <protection locked="0"/>
    </xf>
    <xf numFmtId="169" fontId="24" fillId="0" borderId="0" xfId="2" applyNumberFormat="1" applyFont="1" applyBorder="1" applyAlignment="1" applyProtection="1">
      <alignment horizontal="center"/>
    </xf>
    <xf numFmtId="177" fontId="24" fillId="0" borderId="0" xfId="0" applyNumberFormat="1" applyFont="1" applyAlignment="1">
      <alignment horizontal="center"/>
    </xf>
    <xf numFmtId="45" fontId="24" fillId="0" borderId="0" xfId="0" applyNumberFormat="1" applyFont="1" applyAlignment="1">
      <alignment horizontal="center"/>
    </xf>
    <xf numFmtId="166" fontId="24" fillId="0" borderId="0" xfId="0" applyNumberFormat="1" applyFont="1" applyAlignment="1">
      <alignment horizontal="center"/>
    </xf>
    <xf numFmtId="0" fontId="24" fillId="0" borderId="0" xfId="0" applyFont="1" applyAlignment="1">
      <alignment horizontal="center"/>
    </xf>
    <xf numFmtId="178" fontId="24" fillId="0" borderId="0" xfId="0" applyNumberFormat="1" applyFont="1" applyAlignment="1">
      <alignment horizontal="center"/>
    </xf>
    <xf numFmtId="169" fontId="24" fillId="0" borderId="0" xfId="0" applyNumberFormat="1" applyFont="1" applyAlignment="1">
      <alignment horizontal="center"/>
    </xf>
    <xf numFmtId="49" fontId="24" fillId="0" borderId="0" xfId="0" applyNumberFormat="1" applyFont="1" applyAlignment="1">
      <alignment horizontal="center"/>
    </xf>
    <xf numFmtId="0" fontId="24" fillId="0" borderId="0" xfId="2" applyNumberFormat="1" applyFont="1" applyBorder="1" applyAlignment="1" applyProtection="1">
      <alignment horizontal="center"/>
    </xf>
    <xf numFmtId="175" fontId="24" fillId="0" borderId="0" xfId="1" applyNumberFormat="1" applyFont="1" applyBorder="1" applyAlignment="1" applyProtection="1">
      <alignment horizontal="center"/>
    </xf>
    <xf numFmtId="164" fontId="24" fillId="0" borderId="0" xfId="1" applyFont="1" applyBorder="1" applyAlignment="1" applyProtection="1">
      <alignment horizontal="center"/>
    </xf>
    <xf numFmtId="1" fontId="24" fillId="0" borderId="0" xfId="1" applyNumberFormat="1" applyFont="1" applyBorder="1" applyAlignment="1" applyProtection="1">
      <alignment horizontal="center"/>
    </xf>
    <xf numFmtId="1" fontId="24" fillId="7" borderId="0" xfId="1" applyNumberFormat="1" applyFont="1" applyFill="1" applyBorder="1" applyAlignment="1" applyProtection="1">
      <alignment horizontal="center"/>
    </xf>
    <xf numFmtId="179" fontId="24" fillId="0" borderId="0" xfId="2" applyNumberFormat="1" applyFont="1" applyBorder="1" applyAlignment="1" applyProtection="1">
      <alignment horizontal="center"/>
    </xf>
    <xf numFmtId="49" fontId="24" fillId="0" borderId="0" xfId="2" applyNumberFormat="1" applyFont="1" applyBorder="1" applyAlignment="1" applyProtection="1">
      <alignment horizontal="center"/>
    </xf>
    <xf numFmtId="179" fontId="0" fillId="0" borderId="0" xfId="2" applyNumberFormat="1" applyFont="1" applyBorder="1" applyProtection="1"/>
    <xf numFmtId="45" fontId="27" fillId="0" borderId="2" xfId="0" applyNumberFormat="1" applyFont="1" applyBorder="1" applyAlignment="1">
      <alignment horizontal="center" vertical="center" wrapText="1" shrinkToFit="1"/>
    </xf>
    <xf numFmtId="0" fontId="27" fillId="0" borderId="2" xfId="0" applyFont="1" applyBorder="1" applyAlignment="1">
      <alignment horizontal="center" vertical="center" wrapText="1"/>
    </xf>
    <xf numFmtId="0" fontId="27" fillId="0" borderId="41" xfId="0" applyFont="1" applyBorder="1" applyAlignment="1">
      <alignment horizontal="center" vertical="center" wrapText="1"/>
    </xf>
    <xf numFmtId="1" fontId="27" fillId="0" borderId="42" xfId="0" applyNumberFormat="1" applyFont="1" applyBorder="1" applyAlignment="1">
      <alignment horizontal="center" vertical="center" wrapText="1"/>
    </xf>
    <xf numFmtId="169" fontId="27" fillId="0" borderId="42" xfId="2" applyNumberFormat="1" applyFont="1" applyBorder="1" applyAlignment="1" applyProtection="1">
      <alignment horizontal="center" vertical="center" wrapText="1" shrinkToFit="1"/>
    </xf>
    <xf numFmtId="177" fontId="27" fillId="0" borderId="42" xfId="0" applyNumberFormat="1" applyFont="1" applyBorder="1" applyAlignment="1">
      <alignment horizontal="center" vertical="center" wrapText="1" shrinkToFit="1"/>
    </xf>
    <xf numFmtId="45" fontId="27" fillId="0" borderId="42" xfId="0" applyNumberFormat="1" applyFont="1" applyBorder="1" applyAlignment="1">
      <alignment horizontal="center" vertical="center" wrapText="1" shrinkToFit="1"/>
    </xf>
    <xf numFmtId="178" fontId="27" fillId="0" borderId="42" xfId="0" applyNumberFormat="1" applyFont="1" applyBorder="1" applyAlignment="1">
      <alignment horizontal="center" vertical="center" wrapText="1" shrinkToFit="1"/>
    </xf>
    <xf numFmtId="0" fontId="27" fillId="0" borderId="42" xfId="0" applyFont="1" applyBorder="1" applyAlignment="1">
      <alignment horizontal="center" vertical="center" wrapText="1" shrinkToFit="1"/>
    </xf>
    <xf numFmtId="49" fontId="27" fillId="0" borderId="42" xfId="0" applyNumberFormat="1" applyFont="1" applyBorder="1" applyAlignment="1">
      <alignment horizontal="center" vertical="center" wrapText="1" shrinkToFit="1"/>
    </xf>
    <xf numFmtId="0" fontId="27" fillId="0" borderId="42" xfId="2" applyNumberFormat="1" applyFont="1" applyBorder="1" applyAlignment="1" applyProtection="1">
      <alignment horizontal="center" vertical="center" wrapText="1" shrinkToFit="1"/>
    </xf>
    <xf numFmtId="0" fontId="27" fillId="0" borderId="42" xfId="0" applyFont="1" applyBorder="1" applyAlignment="1">
      <alignment horizontal="center" vertical="center" wrapText="1"/>
    </xf>
    <xf numFmtId="166" fontId="27" fillId="0" borderId="42"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164" fontId="27" fillId="0" borderId="2" xfId="1" applyFont="1" applyBorder="1" applyAlignment="1" applyProtection="1">
      <alignment horizontal="center" vertical="center" wrapText="1"/>
    </xf>
    <xf numFmtId="164" fontId="27" fillId="0" borderId="5" xfId="1" applyFont="1" applyBorder="1" applyAlignment="1" applyProtection="1">
      <alignment horizontal="center" vertical="center" wrapText="1"/>
    </xf>
    <xf numFmtId="164" fontId="27" fillId="0" borderId="42" xfId="1" applyFont="1" applyBorder="1" applyAlignment="1" applyProtection="1">
      <alignment horizontal="center" vertical="center" wrapText="1"/>
    </xf>
    <xf numFmtId="169" fontId="24" fillId="0" borderId="40" xfId="2" applyNumberFormat="1" applyFont="1" applyBorder="1" applyProtection="1"/>
    <xf numFmtId="177" fontId="24" fillId="0" borderId="40" xfId="0" applyNumberFormat="1" applyFont="1" applyBorder="1" applyAlignment="1">
      <alignment horizontal="center"/>
    </xf>
    <xf numFmtId="0" fontId="24" fillId="0" borderId="40" xfId="0" applyFont="1" applyBorder="1" applyAlignment="1">
      <alignment horizontal="center"/>
    </xf>
    <xf numFmtId="178" fontId="24" fillId="0" borderId="40" xfId="0" applyNumberFormat="1" applyFont="1" applyBorder="1" applyAlignment="1">
      <alignment horizontal="center"/>
    </xf>
    <xf numFmtId="49" fontId="24" fillId="0" borderId="40" xfId="0" applyNumberFormat="1" applyFont="1" applyBorder="1" applyAlignment="1">
      <alignment horizontal="center"/>
    </xf>
    <xf numFmtId="45" fontId="24" fillId="0" borderId="40" xfId="0" applyNumberFormat="1" applyFont="1" applyBorder="1"/>
    <xf numFmtId="0" fontId="24" fillId="0" borderId="40" xfId="2" applyNumberFormat="1" applyFont="1" applyBorder="1" applyProtection="1"/>
    <xf numFmtId="0" fontId="24" fillId="0" borderId="40" xfId="2" applyNumberFormat="1" applyFont="1" applyBorder="1" applyAlignment="1" applyProtection="1">
      <alignment horizontal="center"/>
    </xf>
    <xf numFmtId="0" fontId="24" fillId="0" borderId="40" xfId="0" applyFont="1" applyBorder="1"/>
    <xf numFmtId="166" fontId="24" fillId="0" borderId="40" xfId="0" applyNumberFormat="1" applyFont="1" applyBorder="1" applyAlignment="1">
      <alignment horizontal="center"/>
    </xf>
    <xf numFmtId="1" fontId="24" fillId="0" borderId="39" xfId="0" applyNumberFormat="1" applyFont="1" applyBorder="1" applyAlignment="1">
      <alignment horizontal="center"/>
    </xf>
    <xf numFmtId="175" fontId="24" fillId="0" borderId="39" xfId="1" applyNumberFormat="1" applyFont="1" applyBorder="1" applyAlignment="1" applyProtection="1">
      <alignment horizontal="center"/>
    </xf>
    <xf numFmtId="164" fontId="24" fillId="0" borderId="40" xfId="1" applyFont="1" applyBorder="1" applyAlignment="1" applyProtection="1">
      <alignment horizontal="center"/>
    </xf>
    <xf numFmtId="1" fontId="24" fillId="0" borderId="40" xfId="0" applyNumberFormat="1" applyFont="1" applyBorder="1" applyAlignment="1">
      <alignment horizontal="center"/>
    </xf>
    <xf numFmtId="164" fontId="24" fillId="0" borderId="40" xfId="1" applyFont="1" applyBorder="1" applyAlignment="1" applyProtection="1"/>
    <xf numFmtId="169" fontId="24" fillId="8" borderId="0" xfId="2" applyNumberFormat="1" applyFont="1" applyFill="1" applyBorder="1" applyProtection="1"/>
    <xf numFmtId="177" fontId="24" fillId="8" borderId="0" xfId="0" applyNumberFormat="1" applyFont="1" applyFill="1" applyAlignment="1">
      <alignment horizontal="center"/>
    </xf>
    <xf numFmtId="45" fontId="24" fillId="8" borderId="0" xfId="0" applyNumberFormat="1" applyFont="1" applyFill="1"/>
    <xf numFmtId="178" fontId="24" fillId="8" borderId="40" xfId="0" applyNumberFormat="1" applyFont="1" applyFill="1" applyBorder="1" applyAlignment="1">
      <alignment horizontal="center"/>
    </xf>
    <xf numFmtId="0" fontId="24" fillId="8" borderId="0" xfId="0" applyFont="1" applyFill="1"/>
    <xf numFmtId="49" fontId="24" fillId="8" borderId="0" xfId="0" applyNumberFormat="1" applyFont="1" applyFill="1"/>
    <xf numFmtId="0" fontId="24" fillId="8" borderId="0" xfId="2" applyNumberFormat="1" applyFont="1" applyFill="1" applyBorder="1" applyProtection="1"/>
    <xf numFmtId="166" fontId="24" fillId="8" borderId="0" xfId="0" applyNumberFormat="1" applyFont="1" applyFill="1"/>
    <xf numFmtId="1" fontId="24" fillId="8" borderId="0" xfId="0" applyNumberFormat="1" applyFont="1" applyFill="1"/>
    <xf numFmtId="164" fontId="24" fillId="8" borderId="0" xfId="1" applyFont="1" applyFill="1" applyBorder="1" applyAlignment="1" applyProtection="1"/>
    <xf numFmtId="0" fontId="0" fillId="8" borderId="0" xfId="0" applyFill="1"/>
    <xf numFmtId="169" fontId="24" fillId="0" borderId="0" xfId="2" applyNumberFormat="1" applyFont="1" applyBorder="1" applyProtection="1"/>
    <xf numFmtId="45" fontId="24" fillId="0" borderId="0" xfId="0" applyNumberFormat="1" applyFont="1"/>
    <xf numFmtId="0" fontId="24" fillId="0" borderId="0" xfId="0" applyFont="1"/>
    <xf numFmtId="178" fontId="24" fillId="0" borderId="0" xfId="0" applyNumberFormat="1" applyFont="1"/>
    <xf numFmtId="49" fontId="24" fillId="0" borderId="0" xfId="0" applyNumberFormat="1" applyFont="1"/>
    <xf numFmtId="0" fontId="24" fillId="0" borderId="0" xfId="2" applyNumberFormat="1" applyFont="1" applyBorder="1" applyProtection="1"/>
    <xf numFmtId="166" fontId="24" fillId="0" borderId="0" xfId="0" applyNumberFormat="1" applyFont="1"/>
    <xf numFmtId="1" fontId="24" fillId="0" borderId="0" xfId="0" applyNumberFormat="1" applyFont="1"/>
    <xf numFmtId="164" fontId="24" fillId="0" borderId="0" xfId="1" applyFont="1" applyBorder="1" applyAlignment="1" applyProtection="1"/>
    <xf numFmtId="0" fontId="31" fillId="6" borderId="2" xfId="0" applyFont="1" applyFill="1" applyBorder="1"/>
    <xf numFmtId="0" fontId="31" fillId="6" borderId="2" xfId="0" applyFont="1" applyFill="1" applyBorder="1" applyAlignment="1">
      <alignment horizontal="center" vertical="center" wrapText="1"/>
    </xf>
    <xf numFmtId="167" fontId="34" fillId="0" borderId="2" xfId="1" applyNumberFormat="1" applyFont="1" applyBorder="1" applyAlignment="1" applyProtection="1">
      <alignment horizontal="right" vertical="center"/>
    </xf>
    <xf numFmtId="0" fontId="35" fillId="0" borderId="43" xfId="0" applyFont="1" applyBorder="1" applyAlignment="1">
      <alignment horizontal="left" vertical="center"/>
    </xf>
    <xf numFmtId="0" fontId="0" fillId="0" borderId="43" xfId="0" applyBorder="1"/>
    <xf numFmtId="166" fontId="33" fillId="0" borderId="43" xfId="0" applyNumberFormat="1" applyFont="1" applyBorder="1" applyAlignment="1">
      <alignment horizontal="center" vertical="center"/>
    </xf>
    <xf numFmtId="0" fontId="35" fillId="0" borderId="44" xfId="0" applyFont="1" applyBorder="1" applyAlignment="1">
      <alignment horizontal="left" vertical="center"/>
    </xf>
    <xf numFmtId="0" fontId="0" fillId="0" borderId="44" xfId="0" applyBorder="1"/>
    <xf numFmtId="166" fontId="33" fillId="0" borderId="44" xfId="0" applyNumberFormat="1" applyFont="1" applyBorder="1" applyAlignment="1">
      <alignment horizontal="center" vertical="center"/>
    </xf>
    <xf numFmtId="0" fontId="33" fillId="0" borderId="45" xfId="0" applyFont="1" applyBorder="1" applyAlignment="1">
      <alignment vertical="center"/>
    </xf>
    <xf numFmtId="0" fontId="33" fillId="0" borderId="44" xfId="0" applyFont="1" applyBorder="1" applyAlignment="1">
      <alignment horizontal="center" vertical="center"/>
    </xf>
    <xf numFmtId="164" fontId="33" fillId="0" borderId="42" xfId="1" applyFont="1" applyBorder="1" applyAlignment="1" applyProtection="1"/>
    <xf numFmtId="169" fontId="33" fillId="0" borderId="42" xfId="2" applyNumberFormat="1" applyFont="1" applyBorder="1" applyAlignment="1" applyProtection="1">
      <alignment vertical="center"/>
    </xf>
    <xf numFmtId="164" fontId="33" fillId="0" borderId="5" xfId="1" applyFont="1" applyBorder="1" applyAlignment="1" applyProtection="1"/>
    <xf numFmtId="169" fontId="33" fillId="0" borderId="5" xfId="2" applyNumberFormat="1" applyFont="1" applyBorder="1" applyAlignment="1" applyProtection="1">
      <alignment vertical="center"/>
    </xf>
    <xf numFmtId="169" fontId="33" fillId="0" borderId="2" xfId="0" applyNumberFormat="1" applyFont="1" applyBorder="1"/>
    <xf numFmtId="167" fontId="31" fillId="6" borderId="2" xfId="1" applyNumberFormat="1" applyFont="1" applyFill="1" applyBorder="1" applyAlignment="1" applyProtection="1">
      <alignment horizontal="right"/>
    </xf>
    <xf numFmtId="0" fontId="31" fillId="0" borderId="4" xfId="0" applyFont="1" applyBorder="1" applyAlignment="1">
      <alignment horizontal="left"/>
    </xf>
    <xf numFmtId="167" fontId="31" fillId="0" borderId="4" xfId="1" applyNumberFormat="1" applyFont="1" applyBorder="1" applyAlignment="1" applyProtection="1">
      <alignment horizontal="right"/>
    </xf>
    <xf numFmtId="168" fontId="33" fillId="0" borderId="2" xfId="2" applyFont="1" applyBorder="1" applyAlignment="1" applyProtection="1">
      <alignment horizontal="center" vertical="center"/>
    </xf>
    <xf numFmtId="167" fontId="33" fillId="0" borderId="2" xfId="1" applyNumberFormat="1" applyFont="1" applyBorder="1" applyAlignment="1" applyProtection="1">
      <alignment horizontal="right" vertical="center"/>
    </xf>
    <xf numFmtId="0" fontId="33" fillId="0" borderId="2" xfId="0" applyFont="1" applyBorder="1" applyAlignment="1">
      <alignment vertical="center" wrapText="1"/>
    </xf>
    <xf numFmtId="180" fontId="33" fillId="0" borderId="2" xfId="2" applyNumberFormat="1" applyFont="1" applyBorder="1" applyAlignment="1" applyProtection="1">
      <alignment horizontal="center" vertical="center" wrapText="1"/>
    </xf>
    <xf numFmtId="180" fontId="33" fillId="0" borderId="2" xfId="2" applyNumberFormat="1" applyFont="1" applyBorder="1" applyAlignment="1" applyProtection="1">
      <alignment horizontal="center" vertical="center"/>
    </xf>
    <xf numFmtId="167" fontId="39" fillId="0" borderId="43" xfId="1" applyNumberFormat="1" applyFont="1" applyBorder="1" applyAlignment="1" applyProtection="1">
      <alignment horizontal="right"/>
    </xf>
    <xf numFmtId="0" fontId="40" fillId="0" borderId="44" xfId="0" applyFont="1" applyBorder="1" applyAlignment="1">
      <alignment vertical="center"/>
    </xf>
    <xf numFmtId="167" fontId="39" fillId="0" borderId="44" xfId="1" applyNumberFormat="1" applyFont="1" applyBorder="1" applyAlignment="1" applyProtection="1">
      <alignment horizontal="right"/>
    </xf>
    <xf numFmtId="167" fontId="39" fillId="0" borderId="48" xfId="1" applyNumberFormat="1" applyFont="1" applyBorder="1" applyAlignment="1" applyProtection="1">
      <alignment horizontal="right"/>
    </xf>
    <xf numFmtId="167" fontId="0" fillId="0" borderId="0" xfId="0" applyNumberFormat="1"/>
    <xf numFmtId="0" fontId="31" fillId="0" borderId="0" xfId="0" applyFont="1" applyAlignment="1">
      <alignment horizontal="left"/>
    </xf>
    <xf numFmtId="167" fontId="31" fillId="0" borderId="0" xfId="1" applyNumberFormat="1" applyFont="1" applyBorder="1" applyAlignment="1" applyProtection="1">
      <alignment horizontal="right"/>
    </xf>
    <xf numFmtId="0" fontId="31" fillId="6" borderId="3" xfId="0" applyFont="1" applyFill="1" applyBorder="1"/>
    <xf numFmtId="0" fontId="31" fillId="6" borderId="4" xfId="0" applyFont="1" applyFill="1" applyBorder="1"/>
    <xf numFmtId="166" fontId="31" fillId="6" borderId="3" xfId="0" applyNumberFormat="1" applyFont="1" applyFill="1" applyBorder="1" applyAlignment="1">
      <alignment horizontal="center" vertical="center"/>
    </xf>
    <xf numFmtId="167" fontId="31" fillId="6" borderId="3" xfId="1" applyNumberFormat="1" applyFont="1" applyFill="1" applyBorder="1" applyAlignment="1" applyProtection="1"/>
    <xf numFmtId="164" fontId="31" fillId="6" borderId="3" xfId="1" applyFont="1" applyFill="1" applyBorder="1" applyAlignment="1" applyProtection="1"/>
    <xf numFmtId="167" fontId="41" fillId="6" borderId="2" xfId="1" applyNumberFormat="1" applyFont="1" applyFill="1" applyBorder="1" applyAlignment="1" applyProtection="1">
      <alignment horizontal="right"/>
    </xf>
    <xf numFmtId="167" fontId="0" fillId="0" borderId="0" xfId="0" applyNumberFormat="1" applyAlignment="1">
      <alignment horizontal="right"/>
    </xf>
    <xf numFmtId="166" fontId="31" fillId="6" borderId="2" xfId="0" applyNumberFormat="1" applyFont="1" applyFill="1" applyBorder="1" applyAlignment="1">
      <alignment horizontal="center" vertical="center"/>
    </xf>
    <xf numFmtId="167" fontId="31" fillId="6" borderId="2" xfId="1" applyNumberFormat="1" applyFont="1" applyFill="1" applyBorder="1" applyAlignment="1" applyProtection="1"/>
    <xf numFmtId="2" fontId="31" fillId="6" borderId="2" xfId="2" applyNumberFormat="1" applyFont="1" applyFill="1" applyBorder="1" applyProtection="1"/>
    <xf numFmtId="14" fontId="33" fillId="0" borderId="0" xfId="0" applyNumberFormat="1" applyFont="1" applyAlignment="1">
      <alignment vertical="center"/>
    </xf>
    <xf numFmtId="166" fontId="34" fillId="0" borderId="0" xfId="1" applyNumberFormat="1" applyFont="1" applyBorder="1" applyAlignment="1" applyProtection="1">
      <alignment horizontal="center" vertical="center"/>
    </xf>
    <xf numFmtId="0" fontId="42" fillId="0" borderId="0" xfId="0" applyFont="1"/>
    <xf numFmtId="0" fontId="43" fillId="0" borderId="0" xfId="0" applyFont="1"/>
    <xf numFmtId="0" fontId="47" fillId="0" borderId="3" xfId="0" applyFont="1" applyBorder="1" applyAlignment="1">
      <alignment horizontal="right" vertical="center"/>
    </xf>
    <xf numFmtId="0" fontId="48" fillId="11" borderId="4" xfId="0" applyFont="1" applyFill="1" applyBorder="1" applyAlignment="1">
      <alignment horizontal="left" vertical="center" indent="1"/>
    </xf>
    <xf numFmtId="0" fontId="46" fillId="11" borderId="4" xfId="0" applyFont="1" applyFill="1" applyBorder="1" applyAlignment="1">
      <alignment horizontal="left" vertical="center" indent="1"/>
    </xf>
    <xf numFmtId="0" fontId="46" fillId="11" borderId="46" xfId="0" applyFont="1" applyFill="1" applyBorder="1" applyAlignment="1">
      <alignment horizontal="left" vertical="center" indent="1"/>
    </xf>
    <xf numFmtId="0" fontId="49" fillId="11" borderId="41" xfId="0" applyFont="1" applyFill="1" applyBorder="1" applyAlignment="1">
      <alignment vertical="center"/>
    </xf>
    <xf numFmtId="0" fontId="43" fillId="0" borderId="3" xfId="0" applyFont="1" applyBorder="1" applyAlignment="1">
      <alignment horizontal="right" vertical="center"/>
    </xf>
    <xf numFmtId="0" fontId="43" fillId="0" borderId="4" xfId="0" applyFont="1" applyBorder="1" applyAlignment="1">
      <alignment horizontal="right" vertical="center"/>
    </xf>
    <xf numFmtId="0" fontId="50" fillId="11" borderId="4" xfId="0" applyFont="1" applyFill="1" applyBorder="1" applyAlignment="1">
      <alignment horizontal="left" vertical="center" indent="1"/>
    </xf>
    <xf numFmtId="0" fontId="43" fillId="11" borderId="4" xfId="0" applyFont="1" applyFill="1" applyBorder="1" applyAlignment="1">
      <alignment horizontal="left" vertical="center" indent="1"/>
    </xf>
    <xf numFmtId="0" fontId="43" fillId="11" borderId="46" xfId="0" applyFont="1" applyFill="1" applyBorder="1" applyAlignment="1">
      <alignment horizontal="left" vertical="center" indent="1"/>
    </xf>
    <xf numFmtId="0" fontId="43" fillId="11" borderId="3" xfId="0" applyFont="1" applyFill="1" applyBorder="1" applyAlignment="1">
      <alignment vertical="center"/>
    </xf>
    <xf numFmtId="0" fontId="49" fillId="11" borderId="46" xfId="0" applyFont="1" applyFill="1" applyBorder="1" applyAlignment="1">
      <alignment vertical="center"/>
    </xf>
    <xf numFmtId="0" fontId="51" fillId="0" borderId="0" xfId="0" applyFont="1"/>
    <xf numFmtId="0" fontId="53" fillId="9" borderId="0" xfId="0" applyFont="1" applyFill="1" applyAlignment="1">
      <alignment vertical="center"/>
    </xf>
    <xf numFmtId="0" fontId="53" fillId="9" borderId="0" xfId="0" applyFont="1" applyFill="1"/>
    <xf numFmtId="0" fontId="53" fillId="11" borderId="0" xfId="0" applyFont="1" applyFill="1" applyAlignment="1">
      <alignment horizontal="center" vertical="center"/>
    </xf>
    <xf numFmtId="0" fontId="54" fillId="0" borderId="2" xfId="0" applyFont="1" applyBorder="1" applyAlignment="1">
      <alignment horizontal="center" vertical="center"/>
    </xf>
    <xf numFmtId="0" fontId="51" fillId="11" borderId="0" xfId="0" applyFont="1" applyFill="1" applyAlignment="1">
      <alignment horizontal="center" vertical="center"/>
    </xf>
    <xf numFmtId="49" fontId="52" fillId="0" borderId="46" xfId="6" applyNumberFormat="1" applyFont="1" applyBorder="1" applyAlignment="1" applyProtection="1">
      <alignment vertical="center" wrapText="1"/>
    </xf>
    <xf numFmtId="166" fontId="51" fillId="0" borderId="46" xfId="0" applyNumberFormat="1" applyFont="1" applyBorder="1" applyAlignment="1">
      <alignment horizontal="center" vertical="center"/>
    </xf>
    <xf numFmtId="0" fontId="51" fillId="11" borderId="0" xfId="0" applyFont="1" applyFill="1"/>
    <xf numFmtId="49" fontId="52" fillId="11" borderId="0" xfId="6" applyNumberFormat="1" applyFont="1" applyFill="1" applyBorder="1" applyAlignment="1" applyProtection="1">
      <alignment horizontal="left" vertical="center" wrapText="1"/>
    </xf>
    <xf numFmtId="166" fontId="51" fillId="11" borderId="0" xfId="0" applyNumberFormat="1" applyFont="1" applyFill="1" applyAlignment="1">
      <alignment horizontal="center" vertical="center"/>
    </xf>
    <xf numFmtId="49" fontId="55" fillId="0" borderId="2" xfId="6" applyNumberFormat="1" applyFont="1" applyBorder="1" applyAlignment="1" applyProtection="1">
      <alignment horizontal="center" vertical="center"/>
    </xf>
    <xf numFmtId="0" fontId="54" fillId="0" borderId="2" xfId="0" applyFont="1" applyBorder="1" applyAlignment="1">
      <alignment horizontal="center"/>
    </xf>
    <xf numFmtId="49" fontId="55" fillId="0" borderId="3" xfId="6" applyNumberFormat="1" applyFont="1" applyBorder="1" applyAlignment="1" applyProtection="1">
      <alignment horizontal="center" vertical="center"/>
    </xf>
    <xf numFmtId="49" fontId="52" fillId="11" borderId="47" xfId="6" applyNumberFormat="1" applyFont="1" applyFill="1" applyBorder="1" applyAlignment="1" applyProtection="1">
      <alignment vertical="center"/>
    </xf>
    <xf numFmtId="0" fontId="0" fillId="11" borderId="0" xfId="0" applyFill="1"/>
    <xf numFmtId="0" fontId="57" fillId="0" borderId="0" xfId="0" applyFont="1"/>
    <xf numFmtId="0" fontId="0" fillId="0" borderId="0" xfId="0" applyAlignment="1">
      <alignment vertical="center"/>
    </xf>
    <xf numFmtId="0" fontId="44" fillId="0" borderId="0" xfId="5" applyBorder="1" applyAlignment="1" applyProtection="1">
      <alignment vertical="center"/>
    </xf>
    <xf numFmtId="0" fontId="0" fillId="0" borderId="0" xfId="0" applyAlignment="1">
      <alignment horizontal="center" vertical="center"/>
    </xf>
    <xf numFmtId="49" fontId="58" fillId="0" borderId="0" xfId="6" applyNumberFormat="1" applyFont="1" applyBorder="1" applyAlignment="1" applyProtection="1">
      <alignment vertical="center"/>
    </xf>
    <xf numFmtId="0" fontId="60" fillId="0" borderId="0" xfId="0" applyFont="1" applyAlignment="1">
      <alignment horizontal="center" vertical="top"/>
    </xf>
    <xf numFmtId="0" fontId="61" fillId="0" borderId="0" xfId="0" applyFont="1" applyAlignment="1">
      <alignment horizontal="center" vertical="center"/>
    </xf>
    <xf numFmtId="0" fontId="0" fillId="0" borderId="0" xfId="0" applyAlignment="1">
      <alignment horizontal="center" wrapText="1"/>
    </xf>
    <xf numFmtId="0" fontId="61" fillId="0" borderId="0" xfId="0" applyFont="1"/>
    <xf numFmtId="0" fontId="56" fillId="0" borderId="0" xfId="0" applyFont="1" applyAlignment="1">
      <alignment horizontal="left"/>
    </xf>
    <xf numFmtId="0" fontId="56" fillId="0" borderId="0" xfId="0" applyFont="1" applyAlignment="1">
      <alignment horizontal="right"/>
    </xf>
    <xf numFmtId="0" fontId="0" fillId="0" borderId="0" xfId="0" applyAlignment="1">
      <alignment horizontal="right"/>
    </xf>
    <xf numFmtId="0" fontId="56" fillId="0" borderId="0" xfId="0" applyFont="1"/>
    <xf numFmtId="0" fontId="64" fillId="0" borderId="0" xfId="0" applyFont="1" applyAlignment="1">
      <alignment horizontal="left"/>
    </xf>
    <xf numFmtId="0" fontId="66" fillId="0" borderId="0" xfId="0" applyFont="1" applyAlignment="1">
      <alignment horizontal="right" vertical="center"/>
    </xf>
    <xf numFmtId="0" fontId="64" fillId="0" borderId="0" xfId="0" applyFont="1"/>
    <xf numFmtId="0" fontId="61" fillId="14" borderId="0" xfId="0" applyFont="1" applyFill="1"/>
    <xf numFmtId="0" fontId="0" fillId="0" borderId="0" xfId="0" applyAlignment="1">
      <alignment horizontal="left"/>
    </xf>
    <xf numFmtId="0" fontId="20" fillId="2" borderId="0" xfId="7" applyFill="1" applyBorder="1" applyAlignment="1" applyProtection="1">
      <alignment horizontal="center" vertical="center"/>
    </xf>
    <xf numFmtId="0" fontId="0" fillId="2" borderId="0" xfId="0" applyFill="1" applyAlignment="1">
      <alignment horizontal="left" vertical="top" wrapText="1"/>
    </xf>
    <xf numFmtId="0" fontId="69" fillId="15" borderId="53" xfId="0" applyFont="1" applyFill="1" applyBorder="1" applyAlignment="1">
      <alignment horizontal="center" vertical="center"/>
    </xf>
    <xf numFmtId="0" fontId="0" fillId="0" borderId="54" xfId="0" applyBorder="1" applyAlignment="1">
      <alignment horizontal="center"/>
    </xf>
    <xf numFmtId="0" fontId="69" fillId="15" borderId="53" xfId="0" applyFont="1" applyFill="1" applyBorder="1" applyAlignment="1">
      <alignment horizontal="center" vertical="center" wrapText="1"/>
    </xf>
    <xf numFmtId="0" fontId="0" fillId="16" borderId="0" xfId="0" applyFill="1" applyAlignment="1" applyProtection="1">
      <alignment horizontal="center" vertical="center"/>
      <protection locked="0"/>
    </xf>
    <xf numFmtId="0" fontId="17" fillId="0" borderId="54" xfId="0" applyFont="1" applyBorder="1" applyAlignment="1">
      <alignment horizontal="right"/>
    </xf>
    <xf numFmtId="0" fontId="60" fillId="0" borderId="56" xfId="0" applyFont="1" applyBorder="1" applyAlignment="1">
      <alignment horizontal="center"/>
    </xf>
    <xf numFmtId="0" fontId="17" fillId="6" borderId="0" xfId="0" applyFont="1" applyFill="1" applyAlignment="1">
      <alignment horizontal="center" vertical="center"/>
    </xf>
    <xf numFmtId="0" fontId="0" fillId="0" borderId="56" xfId="0" applyBorder="1"/>
    <xf numFmtId="0" fontId="0" fillId="16" borderId="0" xfId="0" applyFill="1" applyAlignment="1" applyProtection="1">
      <alignment horizontal="center"/>
      <protection locked="0"/>
    </xf>
    <xf numFmtId="0" fontId="0" fillId="16" borderId="0" xfId="0" applyFill="1" applyProtection="1">
      <protection locked="0"/>
    </xf>
    <xf numFmtId="0" fontId="17" fillId="16" borderId="0" xfId="0" applyFont="1" applyFill="1" applyAlignment="1" applyProtection="1">
      <alignment horizontal="right"/>
      <protection locked="0"/>
    </xf>
    <xf numFmtId="0" fontId="0" fillId="0" borderId="57" xfId="0" applyBorder="1"/>
    <xf numFmtId="0" fontId="0" fillId="0" borderId="58" xfId="0" applyBorder="1"/>
    <xf numFmtId="0" fontId="0" fillId="16" borderId="58" xfId="0" applyFill="1" applyBorder="1" applyAlignment="1" applyProtection="1">
      <alignment horizontal="center"/>
      <protection locked="0"/>
    </xf>
    <xf numFmtId="0" fontId="0" fillId="16" borderId="58" xfId="0" applyFill="1" applyBorder="1" applyProtection="1">
      <protection locked="0"/>
    </xf>
    <xf numFmtId="0" fontId="17" fillId="16" borderId="58" xfId="0" applyFont="1" applyFill="1" applyBorder="1" applyAlignment="1" applyProtection="1">
      <alignment horizontal="right"/>
      <protection locked="0"/>
    </xf>
    <xf numFmtId="0" fontId="0" fillId="0" borderId="54" xfId="0" applyBorder="1"/>
    <xf numFmtId="0" fontId="17" fillId="0" borderId="0" xfId="0" applyFont="1" applyAlignment="1">
      <alignment horizontal="center" vertical="center"/>
    </xf>
    <xf numFmtId="0" fontId="0" fillId="0" borderId="57" xfId="0" applyBorder="1" applyAlignment="1">
      <alignment vertical="center"/>
    </xf>
    <xf numFmtId="0" fontId="0" fillId="16" borderId="58" xfId="0" applyFill="1" applyBorder="1" applyAlignment="1" applyProtection="1">
      <alignment horizontal="center" vertical="center"/>
      <protection locked="0"/>
    </xf>
    <xf numFmtId="0" fontId="0" fillId="0" borderId="60" xfId="0" applyBorder="1"/>
    <xf numFmtId="0" fontId="17" fillId="0" borderId="58" xfId="0" applyFont="1" applyBorder="1" applyAlignment="1">
      <alignment horizontal="right"/>
    </xf>
    <xf numFmtId="0" fontId="0" fillId="0" borderId="61" xfId="0" applyBorder="1"/>
    <xf numFmtId="0" fontId="0" fillId="0" borderId="60" xfId="0" applyBorder="1" applyAlignment="1">
      <alignment horizontal="center"/>
    </xf>
    <xf numFmtId="0" fontId="0" fillId="0" borderId="62" xfId="0" applyBorder="1" applyAlignment="1" applyProtection="1">
      <alignment horizontal="center"/>
      <protection locked="0"/>
    </xf>
    <xf numFmtId="0" fontId="0" fillId="0" borderId="61" xfId="0" applyBorder="1" applyAlignment="1" applyProtection="1">
      <alignment horizontal="center"/>
      <protection locked="0"/>
    </xf>
    <xf numFmtId="0" fontId="20" fillId="17" borderId="0" xfId="7" applyFill="1" applyBorder="1" applyAlignment="1" applyProtection="1">
      <alignment horizontal="center" vertical="center"/>
    </xf>
    <xf numFmtId="0" fontId="0" fillId="0" borderId="63" xfId="0" applyBorder="1" applyAlignment="1">
      <alignment horizontal="center"/>
    </xf>
    <xf numFmtId="0" fontId="0" fillId="0" borderId="64" xfId="0" applyBorder="1"/>
    <xf numFmtId="0" fontId="0" fillId="0" borderId="56" xfId="0" applyBorder="1" applyProtection="1">
      <protection locked="0"/>
    </xf>
    <xf numFmtId="0" fontId="0" fillId="0" borderId="0" xfId="0" applyProtection="1">
      <protection locked="0"/>
    </xf>
    <xf numFmtId="0" fontId="0" fillId="0" borderId="65" xfId="0" applyBorder="1"/>
    <xf numFmtId="0" fontId="0" fillId="0" borderId="57" xfId="0" applyBorder="1" applyProtection="1">
      <protection locked="0"/>
    </xf>
    <xf numFmtId="0" fontId="0" fillId="0" borderId="66" xfId="0" applyBorder="1" applyProtection="1">
      <protection locked="0"/>
    </xf>
    <xf numFmtId="0" fontId="0" fillId="0" borderId="67" xfId="0" applyBorder="1"/>
    <xf numFmtId="0" fontId="0" fillId="0" borderId="54" xfId="0" applyBorder="1" applyAlignment="1">
      <alignment horizontal="center" vertical="center"/>
    </xf>
    <xf numFmtId="0" fontId="17" fillId="0" borderId="56" xfId="0" applyFont="1" applyBorder="1" applyAlignment="1">
      <alignment horizontal="right"/>
    </xf>
    <xf numFmtId="0" fontId="0" fillId="0" borderId="62" xfId="0" applyBorder="1"/>
    <xf numFmtId="0" fontId="17" fillId="0" borderId="57" xfId="0" applyFont="1" applyBorder="1"/>
    <xf numFmtId="0" fontId="0" fillId="0" borderId="58" xfId="0" applyBorder="1" applyAlignment="1">
      <alignment horizontal="right"/>
    </xf>
    <xf numFmtId="0" fontId="0" fillId="0" borderId="54" xfId="0" applyBorder="1" applyAlignment="1">
      <alignment horizontal="right"/>
    </xf>
    <xf numFmtId="0" fontId="17" fillId="0" borderId="0" xfId="0" applyFont="1" applyAlignment="1" applyProtection="1">
      <alignment horizontal="right"/>
      <protection locked="0"/>
    </xf>
    <xf numFmtId="0" fontId="0" fillId="0" borderId="62" xfId="0" applyBorder="1" applyAlignment="1" applyProtection="1">
      <alignment horizontal="left"/>
      <protection locked="0"/>
    </xf>
    <xf numFmtId="0" fontId="17" fillId="0" borderId="58" xfId="0" applyFont="1" applyBorder="1" applyAlignment="1" applyProtection="1">
      <alignment horizontal="right"/>
      <protection locked="0"/>
    </xf>
    <xf numFmtId="0" fontId="0" fillId="0" borderId="61" xfId="0" applyBorder="1" applyAlignment="1" applyProtection="1">
      <alignment horizontal="left"/>
      <protection locked="0"/>
    </xf>
    <xf numFmtId="0" fontId="50" fillId="0" borderId="0" xfId="0" applyFont="1" applyAlignment="1">
      <alignment horizontal="center" wrapText="1"/>
    </xf>
    <xf numFmtId="0" fontId="71" fillId="0" borderId="0" xfId="0" applyFont="1" applyAlignment="1">
      <alignment horizontal="center" wrapText="1"/>
    </xf>
    <xf numFmtId="0" fontId="43" fillId="0" borderId="0" xfId="0" applyFont="1" applyAlignment="1">
      <alignment wrapText="1"/>
    </xf>
    <xf numFmtId="0" fontId="74" fillId="0" borderId="0" xfId="0" applyFont="1" applyAlignment="1">
      <alignment horizontal="left" wrapText="1" indent="5"/>
    </xf>
    <xf numFmtId="0" fontId="43" fillId="0" borderId="0" xfId="0" applyFont="1" applyAlignment="1">
      <alignment horizontal="left" wrapText="1"/>
    </xf>
    <xf numFmtId="0" fontId="0" fillId="0" borderId="0" xfId="0" applyAlignment="1" applyProtection="1">
      <alignment vertical="top"/>
      <protection locked="0"/>
    </xf>
    <xf numFmtId="49" fontId="67" fillId="7" borderId="0" xfId="0" applyNumberFormat="1" applyFont="1" applyFill="1" applyAlignment="1" applyProtection="1">
      <alignment horizontal="center" vertical="center" wrapText="1" shrinkToFit="1"/>
      <protection locked="0"/>
    </xf>
    <xf numFmtId="0" fontId="0" fillId="0" borderId="0" xfId="0" applyAlignment="1" applyProtection="1">
      <alignment vertical="top" wrapText="1" shrinkToFit="1"/>
      <protection locked="0"/>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shrinkToFit="1"/>
    </xf>
    <xf numFmtId="0" fontId="76" fillId="0" borderId="0" xfId="8"/>
    <xf numFmtId="0" fontId="76" fillId="0" borderId="0" xfId="8" applyAlignment="1">
      <alignment horizontal="center" vertical="center" wrapText="1"/>
    </xf>
    <xf numFmtId="0" fontId="76" fillId="0" borderId="0" xfId="8" applyAlignment="1">
      <alignment vertical="center" wrapText="1"/>
    </xf>
    <xf numFmtId="0" fontId="76" fillId="0" borderId="0" xfId="8" applyAlignment="1">
      <alignment vertical="center" wrapText="1" shrinkToFit="1"/>
    </xf>
    <xf numFmtId="0" fontId="78" fillId="0" borderId="0" xfId="8" applyFont="1" applyAlignment="1">
      <alignment horizontal="center" vertical="center" wrapText="1"/>
    </xf>
    <xf numFmtId="0" fontId="76" fillId="19" borderId="0" xfId="8" applyFill="1" applyAlignment="1">
      <alignment vertical="center" wrapText="1"/>
    </xf>
    <xf numFmtId="0" fontId="76" fillId="19" borderId="0" xfId="8" applyFill="1"/>
    <xf numFmtId="0" fontId="0" fillId="21" borderId="0" xfId="0" applyFill="1"/>
    <xf numFmtId="0" fontId="0" fillId="22" borderId="0" xfId="0" applyFill="1"/>
    <xf numFmtId="0" fontId="7" fillId="2" borderId="2" xfId="0" applyFont="1" applyFill="1" applyBorder="1" applyAlignment="1">
      <alignment horizontal="center" vertical="center"/>
    </xf>
    <xf numFmtId="0" fontId="0" fillId="0" borderId="0" xfId="0" applyAlignment="1">
      <alignment vertical="top" wrapText="1"/>
    </xf>
    <xf numFmtId="0" fontId="0" fillId="23" borderId="0" xfId="0" applyFill="1"/>
    <xf numFmtId="0" fontId="0" fillId="24" borderId="0" xfId="0" applyFill="1"/>
    <xf numFmtId="0" fontId="0" fillId="19" borderId="0" xfId="0" applyFill="1"/>
    <xf numFmtId="0" fontId="0" fillId="19" borderId="0" xfId="0" applyFill="1" applyAlignment="1">
      <alignment horizontal="center"/>
    </xf>
    <xf numFmtId="166" fontId="0" fillId="19" borderId="0" xfId="0" applyNumberFormat="1" applyFill="1" applyAlignment="1">
      <alignment horizontal="center"/>
    </xf>
    <xf numFmtId="0" fontId="86" fillId="19" borderId="0" xfId="0" applyFont="1" applyFill="1" applyAlignment="1">
      <alignment horizontal="center"/>
    </xf>
    <xf numFmtId="166" fontId="83" fillId="19" borderId="0" xfId="0" applyNumberFormat="1" applyFont="1" applyFill="1" applyAlignment="1">
      <alignment horizontal="center"/>
    </xf>
    <xf numFmtId="182" fontId="86" fillId="19" borderId="0" xfId="0" applyNumberFormat="1" applyFont="1" applyFill="1" applyAlignment="1">
      <alignment horizontal="center"/>
    </xf>
    <xf numFmtId="182" fontId="83" fillId="19" borderId="0" xfId="0" applyNumberFormat="1" applyFont="1" applyFill="1" applyAlignment="1">
      <alignment horizontal="center"/>
    </xf>
    <xf numFmtId="0" fontId="89" fillId="19" borderId="0" xfId="0" applyFont="1" applyFill="1" applyAlignment="1">
      <alignment horizontal="center" vertical="center" wrapText="1"/>
    </xf>
    <xf numFmtId="0" fontId="90" fillId="19" borderId="0" xfId="0" applyFont="1" applyFill="1" applyAlignment="1">
      <alignment horizontal="center"/>
    </xf>
    <xf numFmtId="0" fontId="82" fillId="19" borderId="0" xfId="0" applyFont="1" applyFill="1" applyAlignment="1">
      <alignment horizontal="center"/>
    </xf>
    <xf numFmtId="182" fontId="82" fillId="19" borderId="0" xfId="0" applyNumberFormat="1" applyFont="1" applyFill="1" applyAlignment="1">
      <alignment horizontal="right"/>
    </xf>
    <xf numFmtId="182" fontId="0" fillId="19" borderId="0" xfId="0" applyNumberFormat="1" applyFill="1" applyAlignment="1">
      <alignment horizontal="right"/>
    </xf>
    <xf numFmtId="182" fontId="82" fillId="19" borderId="0" xfId="0" applyNumberFormat="1" applyFont="1" applyFill="1" applyAlignment="1">
      <alignment horizontal="right" vertical="center"/>
    </xf>
    <xf numFmtId="182" fontId="87" fillId="19" borderId="0" xfId="0" applyNumberFormat="1" applyFont="1" applyFill="1" applyAlignment="1">
      <alignment horizontal="center" vertical="center" wrapText="1"/>
    </xf>
    <xf numFmtId="0" fontId="76" fillId="19" borderId="0" xfId="8" applyFill="1" applyAlignment="1">
      <alignment vertical="center" wrapText="1" shrinkToFit="1"/>
    </xf>
    <xf numFmtId="0" fontId="0" fillId="0" borderId="37" xfId="0" applyBorder="1" applyAlignment="1" applyProtection="1">
      <alignment horizontal="center"/>
      <protection locked="0"/>
    </xf>
    <xf numFmtId="0" fontId="0" fillId="0" borderId="79" xfId="0" applyBorder="1" applyAlignment="1" applyProtection="1">
      <alignment horizontal="center"/>
      <protection locked="0"/>
    </xf>
    <xf numFmtId="181" fontId="0" fillId="0" borderId="79" xfId="0" applyNumberFormat="1" applyBorder="1" applyAlignment="1" applyProtection="1">
      <alignment horizontal="center"/>
      <protection locked="0"/>
    </xf>
    <xf numFmtId="181" fontId="0" fillId="0" borderId="38" xfId="0" applyNumberFormat="1" applyBorder="1" applyAlignment="1" applyProtection="1">
      <alignment horizontal="center"/>
      <protection locked="0"/>
    </xf>
    <xf numFmtId="172" fontId="0" fillId="0" borderId="36" xfId="0" applyNumberFormat="1" applyBorder="1" applyAlignment="1" applyProtection="1">
      <alignment horizontal="center"/>
      <protection locked="0"/>
    </xf>
    <xf numFmtId="173" fontId="0" fillId="0" borderId="80" xfId="0" applyNumberFormat="1" applyBorder="1" applyAlignment="1" applyProtection="1">
      <alignment horizontal="center"/>
      <protection locked="0"/>
    </xf>
    <xf numFmtId="184" fontId="0" fillId="0" borderId="38" xfId="0" applyNumberFormat="1" applyBorder="1" applyAlignment="1" applyProtection="1">
      <alignment horizontal="center"/>
      <protection locked="0"/>
    </xf>
    <xf numFmtId="16" fontId="0" fillId="0" borderId="0" xfId="0" applyNumberFormat="1" applyAlignment="1">
      <alignment vertical="top"/>
    </xf>
    <xf numFmtId="0" fontId="0" fillId="0" borderId="14" xfId="0" applyBorder="1" applyAlignment="1" applyProtection="1">
      <alignment horizontal="center"/>
      <protection locked="0"/>
    </xf>
    <xf numFmtId="0" fontId="0" fillId="25" borderId="0" xfId="0" applyFill="1"/>
    <xf numFmtId="0" fontId="17" fillId="25" borderId="0" xfId="0" applyFont="1" applyFill="1" applyAlignment="1">
      <alignment horizontal="right" vertical="top"/>
    </xf>
    <xf numFmtId="0" fontId="17" fillId="25" borderId="0" xfId="0" applyFont="1" applyFill="1" applyAlignment="1">
      <alignment horizontal="right"/>
    </xf>
    <xf numFmtId="0" fontId="17" fillId="2" borderId="0" xfId="0" applyFont="1" applyFill="1" applyAlignment="1">
      <alignment horizontal="right" vertical="center"/>
    </xf>
    <xf numFmtId="0" fontId="23" fillId="2" borderId="0" xfId="0" applyFont="1" applyFill="1"/>
    <xf numFmtId="0" fontId="0" fillId="2" borderId="0" xfId="0" applyFill="1" applyAlignment="1">
      <alignment vertical="top" wrapText="1"/>
    </xf>
    <xf numFmtId="0" fontId="18" fillId="2" borderId="0" xfId="0" applyFont="1" applyFill="1" applyAlignment="1">
      <alignment vertical="center" wrapText="1"/>
    </xf>
    <xf numFmtId="14" fontId="17" fillId="2" borderId="0" xfId="0" applyNumberFormat="1" applyFont="1" applyFill="1" applyAlignment="1">
      <alignment horizontal="right" vertical="center"/>
    </xf>
    <xf numFmtId="0" fontId="21" fillId="2" borderId="0" xfId="0" applyFont="1" applyFill="1" applyAlignment="1">
      <alignment horizontal="right" vertical="center"/>
    </xf>
    <xf numFmtId="0" fontId="0" fillId="25" borderId="0" xfId="0" applyFill="1" applyAlignment="1">
      <alignment horizontal="center"/>
    </xf>
    <xf numFmtId="0" fontId="0" fillId="25" borderId="0" xfId="0" applyFill="1" applyAlignment="1">
      <alignment horizontal="center" vertical="center" wrapText="1"/>
    </xf>
    <xf numFmtId="0" fontId="69" fillId="25" borderId="0" xfId="0" applyFont="1" applyFill="1" applyAlignment="1">
      <alignment horizontal="center" vertical="center"/>
    </xf>
    <xf numFmtId="0" fontId="17" fillId="25" borderId="0" xfId="0" applyFont="1" applyFill="1"/>
    <xf numFmtId="0" fontId="0" fillId="25" borderId="0" xfId="0" applyFill="1" applyAlignment="1">
      <alignment horizontal="right"/>
    </xf>
    <xf numFmtId="0" fontId="0" fillId="25" borderId="6" xfId="0" applyFill="1" applyBorder="1"/>
    <xf numFmtId="0" fontId="0" fillId="25" borderId="6" xfId="0" applyFill="1" applyBorder="1" applyAlignment="1">
      <alignment horizontal="center"/>
    </xf>
    <xf numFmtId="183" fontId="70" fillId="26" borderId="0" xfId="0" applyNumberFormat="1" applyFont="1" applyFill="1" applyAlignment="1">
      <alignment horizontal="right"/>
    </xf>
    <xf numFmtId="183" fontId="60" fillId="25" borderId="0" xfId="0" applyNumberFormat="1" applyFont="1" applyFill="1" applyAlignment="1">
      <alignment horizontal="right"/>
    </xf>
    <xf numFmtId="183" fontId="60" fillId="25" borderId="0" xfId="0" applyNumberFormat="1" applyFont="1" applyFill="1" applyAlignment="1">
      <alignment horizontal="center"/>
    </xf>
    <xf numFmtId="183" fontId="22" fillId="25" borderId="0" xfId="0" applyNumberFormat="1" applyFont="1" applyFill="1" applyAlignment="1">
      <alignment horizontal="right"/>
    </xf>
    <xf numFmtId="0" fontId="0" fillId="0" borderId="0" xfId="0" applyAlignment="1" applyProtection="1">
      <alignment horizontal="center"/>
      <protection locked="0"/>
    </xf>
    <xf numFmtId="0" fontId="0" fillId="0" borderId="58" xfId="0" applyBorder="1" applyAlignment="1" applyProtection="1">
      <alignment horizontal="center"/>
      <protection locked="0"/>
    </xf>
    <xf numFmtId="0" fontId="0" fillId="0" borderId="62" xfId="0" applyBorder="1" applyAlignment="1">
      <alignment horizontal="center"/>
    </xf>
    <xf numFmtId="0" fontId="17" fillId="6" borderId="7" xfId="0" applyFont="1" applyFill="1" applyBorder="1" applyAlignment="1">
      <alignment horizontal="right"/>
    </xf>
    <xf numFmtId="0" fontId="0" fillId="0" borderId="81" xfId="0" applyBorder="1" applyAlignment="1" applyProtection="1">
      <alignment horizontal="center"/>
      <protection locked="0"/>
    </xf>
    <xf numFmtId="0" fontId="17" fillId="6" borderId="19" xfId="0" applyFont="1" applyFill="1" applyBorder="1" applyAlignment="1">
      <alignment horizontal="right" vertical="center"/>
    </xf>
    <xf numFmtId="0" fontId="0" fillId="0" borderId="0" xfId="0" applyAlignment="1">
      <alignment horizontal="center" vertical="center" wrapText="1"/>
    </xf>
    <xf numFmtId="0" fontId="0" fillId="0" borderId="56" xfId="0" applyBorder="1" applyAlignment="1">
      <alignment vertical="center"/>
    </xf>
    <xf numFmtId="0" fontId="0" fillId="0" borderId="58" xfId="0" applyBorder="1" applyAlignment="1">
      <alignment horizontal="center" vertical="center"/>
    </xf>
    <xf numFmtId="0" fontId="0" fillId="0" borderId="25" xfId="0" applyBorder="1" applyAlignment="1" applyProtection="1">
      <alignment horizontal="center"/>
      <protection locked="0"/>
    </xf>
    <xf numFmtId="0" fontId="17" fillId="0" borderId="54" xfId="0" applyFont="1" applyBorder="1" applyAlignment="1">
      <alignment horizontal="center" vertical="center"/>
    </xf>
    <xf numFmtId="0" fontId="0" fillId="25" borderId="56" xfId="0" applyFill="1" applyBorder="1" applyAlignment="1">
      <alignment horizontal="center" vertical="center"/>
    </xf>
    <xf numFmtId="0" fontId="17" fillId="25" borderId="0" xfId="0" applyFont="1" applyFill="1" applyAlignment="1">
      <alignment horizontal="center" vertical="center" wrapText="1"/>
    </xf>
    <xf numFmtId="0" fontId="0" fillId="25" borderId="56" xfId="0" applyFill="1" applyBorder="1"/>
    <xf numFmtId="0" fontId="78" fillId="0" borderId="0" xfId="8" applyFont="1"/>
    <xf numFmtId="0" fontId="93" fillId="0" borderId="0" xfId="8" applyFont="1" applyAlignment="1">
      <alignment horizontal="left" vertical="center"/>
    </xf>
    <xf numFmtId="0" fontId="92" fillId="0" borderId="0" xfId="8" applyFont="1" applyAlignment="1">
      <alignment horizontal="center" vertical="center"/>
    </xf>
    <xf numFmtId="0" fontId="94" fillId="0" borderId="0" xfId="8" applyFont="1" applyAlignment="1">
      <alignment horizontal="center" vertical="center"/>
    </xf>
    <xf numFmtId="0" fontId="78" fillId="0" borderId="0" xfId="8" applyFont="1" applyAlignment="1">
      <alignment vertical="center"/>
    </xf>
    <xf numFmtId="0" fontId="80" fillId="27" borderId="3" xfId="8" applyFont="1" applyFill="1" applyBorder="1" applyAlignment="1">
      <alignment horizontal="center" vertical="center"/>
    </xf>
    <xf numFmtId="0" fontId="80" fillId="27" borderId="4" xfId="8" applyFont="1" applyFill="1" applyBorder="1" applyAlignment="1">
      <alignment horizontal="center" vertical="center"/>
    </xf>
    <xf numFmtId="0" fontId="80" fillId="27" borderId="46" xfId="8" applyFont="1" applyFill="1" applyBorder="1" applyAlignment="1">
      <alignment horizontal="center" vertical="center"/>
    </xf>
    <xf numFmtId="0" fontId="76" fillId="0" borderId="3" xfId="8" applyBorder="1" applyAlignment="1">
      <alignment vertical="center"/>
    </xf>
    <xf numFmtId="0" fontId="76" fillId="0" borderId="42" xfId="8" applyBorder="1" applyAlignment="1">
      <alignment vertical="center"/>
    </xf>
    <xf numFmtId="0" fontId="76" fillId="0" borderId="5" xfId="8" applyBorder="1" applyAlignment="1">
      <alignment vertical="center"/>
    </xf>
    <xf numFmtId="0" fontId="76" fillId="0" borderId="52" xfId="8" applyBorder="1" applyAlignment="1">
      <alignment vertical="center"/>
    </xf>
    <xf numFmtId="0" fontId="76" fillId="0" borderId="49" xfId="8" applyBorder="1" applyAlignment="1">
      <alignment vertical="center"/>
    </xf>
    <xf numFmtId="0" fontId="96" fillId="0" borderId="0" xfId="8" applyFont="1"/>
    <xf numFmtId="0" fontId="97" fillId="0" borderId="84" xfId="8" applyFont="1" applyBorder="1" applyAlignment="1">
      <alignment horizontal="center" vertical="center" wrapText="1"/>
    </xf>
    <xf numFmtId="0" fontId="76" fillId="0" borderId="84" xfId="8" applyBorder="1" applyAlignment="1">
      <alignment horizontal="center" vertical="center" wrapText="1"/>
    </xf>
    <xf numFmtId="0" fontId="98" fillId="28" borderId="42" xfId="8" applyFont="1" applyFill="1" applyBorder="1"/>
    <xf numFmtId="166" fontId="94" fillId="0" borderId="84" xfId="8" applyNumberFormat="1" applyFont="1" applyBorder="1" applyAlignment="1">
      <alignment horizontal="center" vertical="center"/>
    </xf>
    <xf numFmtId="0" fontId="98" fillId="28" borderId="5" xfId="8" applyFont="1" applyFill="1" applyBorder="1"/>
    <xf numFmtId="0" fontId="101" fillId="0" borderId="0" xfId="8" applyFont="1"/>
    <xf numFmtId="0" fontId="102" fillId="0" borderId="42" xfId="8" applyFont="1" applyBorder="1" applyAlignment="1">
      <alignment horizontal="center" vertical="center"/>
    </xf>
    <xf numFmtId="0" fontId="76" fillId="0" borderId="47" xfId="8" applyBorder="1"/>
    <xf numFmtId="166" fontId="94" fillId="0" borderId="42" xfId="8" applyNumberFormat="1" applyFont="1" applyBorder="1" applyAlignment="1">
      <alignment horizontal="center" vertical="center"/>
    </xf>
    <xf numFmtId="14" fontId="103" fillId="0" borderId="47" xfId="8" applyNumberFormat="1" applyFont="1" applyBorder="1" applyAlignment="1">
      <alignment vertical="center"/>
    </xf>
    <xf numFmtId="14" fontId="103" fillId="0" borderId="0" xfId="8" applyNumberFormat="1" applyFont="1" applyAlignment="1">
      <alignment horizontal="center" vertical="center"/>
    </xf>
    <xf numFmtId="0" fontId="102" fillId="0" borderId="0" xfId="8" applyFont="1" applyAlignment="1">
      <alignment vertical="center"/>
    </xf>
    <xf numFmtId="0" fontId="104" fillId="0" borderId="47" xfId="8" applyFont="1" applyBorder="1" applyAlignment="1">
      <alignment vertical="center"/>
    </xf>
    <xf numFmtId="0" fontId="94" fillId="0" borderId="0" xfId="8" applyFont="1" applyAlignment="1">
      <alignment vertical="center"/>
    </xf>
    <xf numFmtId="0" fontId="94" fillId="0" borderId="84" xfId="8" applyFont="1" applyBorder="1" applyAlignment="1">
      <alignment horizontal="center" vertical="center"/>
    </xf>
    <xf numFmtId="0" fontId="105" fillId="0" borderId="3" xfId="8" applyFont="1" applyBorder="1" applyAlignment="1">
      <alignment horizontal="center" vertical="center" wrapText="1"/>
    </xf>
    <xf numFmtId="0" fontId="106" fillId="28" borderId="5" xfId="8" applyFont="1" applyFill="1" applyBorder="1" applyAlignment="1">
      <alignment vertical="center"/>
    </xf>
    <xf numFmtId="0" fontId="76" fillId="0" borderId="0" xfId="8" applyAlignment="1">
      <alignment vertical="center"/>
    </xf>
    <xf numFmtId="0" fontId="94" fillId="0" borderId="42" xfId="8" applyFont="1" applyBorder="1" applyAlignment="1">
      <alignment horizontal="center" vertical="center"/>
    </xf>
    <xf numFmtId="0" fontId="106" fillId="28" borderId="5" xfId="8" applyFont="1" applyFill="1" applyBorder="1"/>
    <xf numFmtId="166" fontId="107" fillId="28" borderId="3" xfId="8" applyNumberFormat="1" applyFont="1" applyFill="1" applyBorder="1" applyAlignment="1">
      <alignment horizontal="center" vertical="center"/>
    </xf>
    <xf numFmtId="0" fontId="101" fillId="0" borderId="0" xfId="8" applyFont="1" applyAlignment="1">
      <alignment vertical="center"/>
    </xf>
    <xf numFmtId="0" fontId="108" fillId="0" borderId="0" xfId="8" applyFont="1" applyAlignment="1">
      <alignment horizontal="center" vertical="center"/>
    </xf>
    <xf numFmtId="166" fontId="108" fillId="0" borderId="0" xfId="8" applyNumberFormat="1" applyFont="1" applyAlignment="1">
      <alignment horizontal="center" vertical="center"/>
    </xf>
    <xf numFmtId="0" fontId="106" fillId="0" borderId="0" xfId="8" applyFont="1" applyAlignment="1">
      <alignment vertical="center"/>
    </xf>
    <xf numFmtId="0" fontId="108" fillId="28" borderId="6" xfId="8" applyFont="1" applyFill="1" applyBorder="1" applyAlignment="1">
      <alignment horizontal="center" vertical="center"/>
    </xf>
    <xf numFmtId="0" fontId="108" fillId="28" borderId="41" xfId="8" applyFont="1" applyFill="1" applyBorder="1" applyAlignment="1">
      <alignment horizontal="center" vertical="center"/>
    </xf>
    <xf numFmtId="166" fontId="78" fillId="0" borderId="0" xfId="8" applyNumberFormat="1" applyFont="1" applyAlignment="1">
      <alignment vertical="center"/>
    </xf>
    <xf numFmtId="176" fontId="108" fillId="0" borderId="84" xfId="10" applyNumberFormat="1" applyFont="1" applyBorder="1" applyAlignment="1">
      <alignment horizontal="center" vertical="center"/>
    </xf>
    <xf numFmtId="0" fontId="108" fillId="28" borderId="51" xfId="8" applyFont="1" applyFill="1" applyBorder="1" applyAlignment="1">
      <alignment horizontal="center" vertical="center"/>
    </xf>
    <xf numFmtId="166" fontId="108" fillId="28" borderId="1" xfId="8" applyNumberFormat="1" applyFont="1" applyFill="1" applyBorder="1" applyAlignment="1">
      <alignment horizontal="center" vertical="center"/>
    </xf>
    <xf numFmtId="0" fontId="106" fillId="28" borderId="50" xfId="8" applyFont="1" applyFill="1" applyBorder="1" applyAlignment="1">
      <alignment vertical="center"/>
    </xf>
    <xf numFmtId="0" fontId="110" fillId="0" borderId="42" xfId="8" applyFont="1" applyBorder="1" applyAlignment="1">
      <alignment horizontal="center" vertical="center" wrapText="1"/>
    </xf>
    <xf numFmtId="0" fontId="108" fillId="28" borderId="84" xfId="8" applyFont="1" applyFill="1" applyBorder="1" applyAlignment="1">
      <alignment horizontal="center" vertical="center" wrapText="1"/>
    </xf>
    <xf numFmtId="0" fontId="101" fillId="0" borderId="0" xfId="8" applyFont="1" applyAlignment="1">
      <alignment horizontal="center" vertical="center" wrapText="1"/>
    </xf>
    <xf numFmtId="0" fontId="108" fillId="28" borderId="41" xfId="8" applyFont="1" applyFill="1" applyBorder="1" applyAlignment="1">
      <alignment horizontal="center" vertical="center" wrapText="1"/>
    </xf>
    <xf numFmtId="14" fontId="94" fillId="0" borderId="86" xfId="8" applyNumberFormat="1" applyFont="1" applyBorder="1" applyAlignment="1">
      <alignment horizontal="center" vertical="center"/>
    </xf>
    <xf numFmtId="0" fontId="108" fillId="28" borderId="51" xfId="8" applyFont="1" applyFill="1" applyBorder="1" applyAlignment="1">
      <alignment horizontal="center" vertical="center" wrapText="1"/>
    </xf>
    <xf numFmtId="0" fontId="94" fillId="0" borderId="0" xfId="8" applyFont="1"/>
    <xf numFmtId="0" fontId="111" fillId="0" borderId="84" xfId="8" applyFont="1" applyBorder="1" applyAlignment="1">
      <alignment horizontal="center" vertical="center"/>
    </xf>
    <xf numFmtId="0" fontId="108" fillId="28" borderId="93" xfId="8" applyFont="1" applyFill="1" applyBorder="1" applyAlignment="1">
      <alignment horizontal="center" vertical="center" wrapText="1"/>
    </xf>
    <xf numFmtId="176" fontId="94" fillId="0" borderId="93" xfId="10" applyNumberFormat="1" applyFont="1" applyBorder="1" applyAlignment="1">
      <alignment vertical="center"/>
    </xf>
    <xf numFmtId="0" fontId="108" fillId="28" borderId="94" xfId="8" applyFont="1" applyFill="1" applyBorder="1" applyAlignment="1">
      <alignment horizontal="center" vertical="center" wrapText="1"/>
    </xf>
    <xf numFmtId="0" fontId="94" fillId="0" borderId="85" xfId="8" applyFont="1" applyBorder="1" applyAlignment="1">
      <alignment vertical="center" wrapText="1"/>
    </xf>
    <xf numFmtId="0" fontId="94" fillId="0" borderId="95" xfId="8" applyFont="1" applyBorder="1" applyAlignment="1">
      <alignment horizontal="center" vertical="center"/>
    </xf>
    <xf numFmtId="176" fontId="94" fillId="0" borderId="94" xfId="10" applyNumberFormat="1" applyFont="1" applyBorder="1" applyAlignment="1">
      <alignment vertical="center"/>
    </xf>
    <xf numFmtId="0" fontId="94" fillId="0" borderId="96" xfId="8" applyFont="1" applyBorder="1"/>
    <xf numFmtId="0" fontId="94" fillId="0" borderId="97" xfId="8" applyFont="1" applyBorder="1" applyAlignment="1">
      <alignment horizontal="center" vertical="center"/>
    </xf>
    <xf numFmtId="176" fontId="94" fillId="0" borderId="84" xfId="8" applyNumberFormat="1" applyFont="1" applyBorder="1"/>
    <xf numFmtId="186" fontId="94" fillId="0" borderId="93" xfId="9" applyNumberFormat="1" applyFont="1" applyBorder="1" applyAlignment="1">
      <alignment vertical="center"/>
    </xf>
    <xf numFmtId="0" fontId="94" fillId="0" borderId="93" xfId="8" applyFont="1" applyBorder="1" applyAlignment="1">
      <alignment horizontal="center" vertical="center"/>
    </xf>
    <xf numFmtId="0" fontId="94" fillId="0" borderId="94" xfId="8" applyFont="1" applyBorder="1" applyAlignment="1">
      <alignment horizontal="center" vertical="center"/>
    </xf>
    <xf numFmtId="186" fontId="94" fillId="0" borderId="94" xfId="9" applyNumberFormat="1" applyFont="1" applyBorder="1" applyAlignment="1">
      <alignment vertical="center"/>
    </xf>
    <xf numFmtId="0" fontId="94" fillId="0" borderId="89" xfId="8" applyFont="1" applyBorder="1" applyAlignment="1">
      <alignment horizontal="center" vertical="center"/>
    </xf>
    <xf numFmtId="186" fontId="94" fillId="0" borderId="89" xfId="9" applyNumberFormat="1" applyFont="1" applyBorder="1" applyAlignment="1">
      <alignment vertical="center"/>
    </xf>
    <xf numFmtId="0" fontId="107" fillId="0" borderId="93" xfId="8" applyFont="1" applyBorder="1" applyAlignment="1">
      <alignment horizontal="center" vertical="center" wrapText="1"/>
    </xf>
    <xf numFmtId="0" fontId="107" fillId="0" borderId="0" xfId="8" applyFont="1" applyAlignment="1">
      <alignment horizontal="center" vertical="center" wrapText="1"/>
    </xf>
    <xf numFmtId="0" fontId="106" fillId="28" borderId="94" xfId="8" applyFont="1" applyFill="1" applyBorder="1"/>
    <xf numFmtId="182" fontId="94" fillId="0" borderId="86" xfId="9" applyNumberFormat="1" applyFont="1" applyBorder="1" applyAlignment="1">
      <alignment horizontal="right"/>
    </xf>
    <xf numFmtId="0" fontId="113" fillId="0" borderId="0" xfId="8" applyFont="1"/>
    <xf numFmtId="0" fontId="114" fillId="0" borderId="0" xfId="8" applyFont="1"/>
    <xf numFmtId="0" fontId="81" fillId="0" borderId="0" xfId="8" applyFont="1"/>
    <xf numFmtId="0" fontId="111" fillId="0" borderId="0" xfId="8" applyFont="1"/>
    <xf numFmtId="0" fontId="56" fillId="0" borderId="0" xfId="0" applyFont="1" applyAlignment="1">
      <alignment wrapText="1"/>
    </xf>
    <xf numFmtId="14" fontId="103" fillId="0" borderId="93" xfId="8" applyNumberFormat="1" applyFont="1" applyBorder="1" applyAlignment="1">
      <alignment horizontal="center" vertical="center"/>
    </xf>
    <xf numFmtId="166" fontId="94" fillId="0" borderId="93" xfId="8" applyNumberFormat="1" applyFont="1" applyBorder="1" applyAlignment="1">
      <alignment horizontal="center" vertical="center"/>
    </xf>
    <xf numFmtId="14" fontId="103" fillId="0" borderId="94" xfId="8" applyNumberFormat="1" applyFont="1" applyBorder="1" applyAlignment="1">
      <alignment horizontal="center" vertical="center"/>
    </xf>
    <xf numFmtId="166" fontId="94" fillId="0" borderId="94" xfId="8" applyNumberFormat="1" applyFont="1" applyBorder="1" applyAlignment="1">
      <alignment horizontal="center" vertical="center"/>
    </xf>
    <xf numFmtId="14" fontId="103" fillId="0" borderId="89" xfId="8" applyNumberFormat="1" applyFont="1" applyBorder="1" applyAlignment="1">
      <alignment horizontal="center" vertical="center"/>
    </xf>
    <xf numFmtId="166" fontId="94" fillId="0" borderId="89" xfId="8" applyNumberFormat="1" applyFont="1" applyBorder="1" applyAlignment="1">
      <alignment horizontal="center" vertical="center"/>
    </xf>
    <xf numFmtId="2" fontId="94" fillId="0" borderId="86" xfId="12" applyNumberFormat="1" applyFont="1" applyBorder="1" applyAlignment="1">
      <alignment horizontal="center" vertical="center"/>
    </xf>
    <xf numFmtId="1" fontId="94" fillId="0" borderId="86" xfId="12" applyNumberFormat="1" applyFont="1" applyBorder="1" applyAlignment="1">
      <alignment horizontal="center" vertical="center"/>
    </xf>
    <xf numFmtId="164" fontId="94" fillId="0" borderId="86" xfId="1" applyFont="1" applyBorder="1" applyAlignment="1">
      <alignment horizontal="center" vertical="center"/>
    </xf>
    <xf numFmtId="14" fontId="94" fillId="0" borderId="103" xfId="8" applyNumberFormat="1" applyFont="1" applyBorder="1" applyAlignment="1">
      <alignment horizontal="center" vertical="center"/>
    </xf>
    <xf numFmtId="1" fontId="94" fillId="0" borderId="103" xfId="12" applyNumberFormat="1" applyFont="1" applyBorder="1" applyAlignment="1">
      <alignment horizontal="center" vertical="center"/>
    </xf>
    <xf numFmtId="164" fontId="94" fillId="0" borderId="103" xfId="1" applyFont="1" applyBorder="1" applyAlignment="1">
      <alignment horizontal="center" vertical="center"/>
    </xf>
    <xf numFmtId="2" fontId="94" fillId="0" borderId="103" xfId="12" applyNumberFormat="1" applyFont="1" applyBorder="1" applyAlignment="1">
      <alignment horizontal="center" vertical="center"/>
    </xf>
    <xf numFmtId="1" fontId="94" fillId="0" borderId="93" xfId="12" applyNumberFormat="1" applyFont="1" applyBorder="1" applyAlignment="1">
      <alignment horizontal="center" vertical="center"/>
    </xf>
    <xf numFmtId="164" fontId="94" fillId="0" borderId="93" xfId="1" applyFont="1" applyBorder="1"/>
    <xf numFmtId="164" fontId="94" fillId="0" borderId="94" xfId="1" applyFont="1" applyBorder="1"/>
    <xf numFmtId="0" fontId="107" fillId="0" borderId="90" xfId="8" applyFont="1" applyBorder="1" applyAlignment="1">
      <alignment horizontal="center"/>
    </xf>
    <xf numFmtId="0" fontId="107" fillId="0" borderId="88" xfId="8" applyFont="1" applyBorder="1" applyAlignment="1">
      <alignment horizontal="center"/>
    </xf>
    <xf numFmtId="182" fontId="107" fillId="0" borderId="91" xfId="9" applyNumberFormat="1" applyFont="1" applyBorder="1" applyAlignment="1">
      <alignment horizontal="right" vertical="top"/>
    </xf>
    <xf numFmtId="182" fontId="108" fillId="0" borderId="99" xfId="8" applyNumberFormat="1" applyFont="1" applyBorder="1" applyAlignment="1">
      <alignment horizontal="right" vertical="center" wrapText="1"/>
    </xf>
    <xf numFmtId="182" fontId="94" fillId="0" borderId="104" xfId="9" applyNumberFormat="1" applyFont="1" applyBorder="1" applyAlignment="1">
      <alignment horizontal="right"/>
    </xf>
    <xf numFmtId="182" fontId="94" fillId="0" borderId="105" xfId="9" applyNumberFormat="1" applyFont="1" applyBorder="1" applyAlignment="1">
      <alignment horizontal="right"/>
    </xf>
    <xf numFmtId="164" fontId="94" fillId="0" borderId="101" xfId="1" applyFont="1" applyBorder="1"/>
    <xf numFmtId="182" fontId="94" fillId="20" borderId="101" xfId="9" applyNumberFormat="1" applyFont="1" applyFill="1" applyBorder="1" applyAlignment="1">
      <alignment horizontal="right" vertical="center" wrapText="1"/>
    </xf>
    <xf numFmtId="164" fontId="106" fillId="28" borderId="101" xfId="8" applyNumberFormat="1" applyFont="1" applyFill="1" applyBorder="1"/>
    <xf numFmtId="182" fontId="106" fillId="28" borderId="101" xfId="8" applyNumberFormat="1" applyFont="1" applyFill="1" applyBorder="1" applyAlignment="1">
      <alignment horizontal="right"/>
    </xf>
    <xf numFmtId="0" fontId="116" fillId="0" borderId="0" xfId="8" applyFont="1" applyAlignment="1">
      <alignment horizontal="center" vertical="center"/>
    </xf>
    <xf numFmtId="182" fontId="116" fillId="0" borderId="0" xfId="8" applyNumberFormat="1" applyFont="1" applyAlignment="1">
      <alignment horizontal="right"/>
    </xf>
    <xf numFmtId="182" fontId="106" fillId="0" borderId="0" xfId="8" applyNumberFormat="1" applyFont="1" applyAlignment="1">
      <alignment horizontal="right"/>
    </xf>
    <xf numFmtId="166" fontId="107" fillId="20" borderId="101" xfId="9" applyNumberFormat="1" applyFont="1" applyFill="1" applyBorder="1" applyAlignment="1">
      <alignment horizontal="center" vertical="center"/>
    </xf>
    <xf numFmtId="0" fontId="116" fillId="0" borderId="101" xfId="8" applyFont="1" applyBorder="1" applyAlignment="1">
      <alignment horizontal="center" vertical="center"/>
    </xf>
    <xf numFmtId="166" fontId="116" fillId="0" borderId="101" xfId="8" applyNumberFormat="1" applyFont="1" applyBorder="1" applyAlignment="1">
      <alignment horizontal="center" vertical="center"/>
    </xf>
    <xf numFmtId="164" fontId="116" fillId="0" borderId="101" xfId="1" applyFont="1" applyFill="1" applyBorder="1" applyAlignment="1">
      <alignment horizontal="center" vertical="center"/>
    </xf>
    <xf numFmtId="0" fontId="116" fillId="0" borderId="91" xfId="8" applyFont="1" applyBorder="1" applyAlignment="1">
      <alignment horizontal="center" vertical="center"/>
    </xf>
    <xf numFmtId="0" fontId="116" fillId="0" borderId="92" xfId="8" applyFont="1" applyBorder="1" applyAlignment="1">
      <alignment horizontal="center" vertical="center"/>
    </xf>
    <xf numFmtId="166" fontId="117" fillId="0" borderId="101" xfId="8" applyNumberFormat="1" applyFont="1" applyBorder="1" applyAlignment="1">
      <alignment horizontal="center" vertical="center"/>
    </xf>
    <xf numFmtId="0" fontId="117" fillId="0" borderId="101" xfId="8" applyFont="1" applyBorder="1" applyAlignment="1">
      <alignment horizontal="center" vertical="center"/>
    </xf>
    <xf numFmtId="166" fontId="117" fillId="0" borderId="101" xfId="1" applyNumberFormat="1" applyFont="1" applyFill="1" applyBorder="1" applyAlignment="1">
      <alignment horizontal="center" vertical="center"/>
    </xf>
    <xf numFmtId="182" fontId="109" fillId="28" borderId="101" xfId="8" applyNumberFormat="1" applyFont="1" applyFill="1" applyBorder="1" applyAlignment="1">
      <alignment horizontal="right"/>
    </xf>
    <xf numFmtId="182" fontId="109" fillId="28" borderId="101" xfId="9" applyNumberFormat="1" applyFont="1" applyFill="1" applyBorder="1" applyAlignment="1">
      <alignment horizontal="right"/>
    </xf>
    <xf numFmtId="182" fontId="119" fillId="28" borderId="101" xfId="9" applyNumberFormat="1" applyFont="1" applyFill="1" applyBorder="1" applyAlignment="1">
      <alignment horizontal="right"/>
    </xf>
    <xf numFmtId="164" fontId="119" fillId="28" borderId="101" xfId="1" applyFont="1" applyFill="1" applyBorder="1"/>
    <xf numFmtId="182" fontId="119" fillId="28" borderId="101" xfId="8" applyNumberFormat="1" applyFont="1" applyFill="1" applyBorder="1" applyAlignment="1">
      <alignment horizontal="right"/>
    </xf>
    <xf numFmtId="0" fontId="76" fillId="0" borderId="89" xfId="8" applyBorder="1"/>
    <xf numFmtId="0" fontId="118" fillId="0" borderId="89" xfId="8" applyFont="1" applyBorder="1" applyAlignment="1">
      <alignment horizontal="center" vertical="center"/>
    </xf>
    <xf numFmtId="166" fontId="106" fillId="28" borderId="52" xfId="1" applyNumberFormat="1" applyFont="1" applyFill="1" applyBorder="1" applyAlignment="1">
      <alignment horizontal="center" vertical="center"/>
    </xf>
    <xf numFmtId="164" fontId="107" fillId="0" borderId="87" xfId="1" applyFont="1" applyBorder="1" applyAlignment="1">
      <alignment horizontal="center" vertical="center"/>
    </xf>
    <xf numFmtId="166" fontId="94" fillId="20" borderId="93" xfId="9" applyNumberFormat="1" applyFont="1" applyFill="1" applyBorder="1" applyAlignment="1">
      <alignment horizontal="center" vertical="center"/>
    </xf>
    <xf numFmtId="164" fontId="108" fillId="28" borderId="94" xfId="1" applyFont="1" applyFill="1" applyBorder="1" applyAlignment="1">
      <alignment horizontal="right" vertical="center" wrapText="1"/>
    </xf>
    <xf numFmtId="164" fontId="107" fillId="20" borderId="84" xfId="1" applyFont="1" applyFill="1" applyBorder="1" applyAlignment="1">
      <alignment horizontal="right" vertical="top"/>
    </xf>
    <xf numFmtId="164" fontId="107" fillId="0" borderId="90" xfId="1" applyFont="1" applyBorder="1" applyAlignment="1">
      <alignment horizontal="right" vertical="center"/>
    </xf>
    <xf numFmtId="164" fontId="94" fillId="0" borderId="100" xfId="1" applyFont="1" applyBorder="1" applyAlignment="1">
      <alignment vertical="center"/>
    </xf>
    <xf numFmtId="164" fontId="94" fillId="0" borderId="102" xfId="1" applyFont="1" applyBorder="1" applyAlignment="1">
      <alignment vertical="center"/>
    </xf>
    <xf numFmtId="164" fontId="94" fillId="0" borderId="87" xfId="1" applyFont="1" applyBorder="1" applyAlignment="1">
      <alignment vertical="center"/>
    </xf>
    <xf numFmtId="164" fontId="94" fillId="0" borderId="84" xfId="1" applyFont="1" applyBorder="1" applyAlignment="1">
      <alignment horizontal="right"/>
    </xf>
    <xf numFmtId="164" fontId="94" fillId="0" borderId="0" xfId="1" applyFont="1"/>
    <xf numFmtId="164" fontId="116" fillId="28" borderId="101" xfId="1" applyFont="1" applyFill="1" applyBorder="1" applyAlignment="1">
      <alignment horizontal="right"/>
    </xf>
    <xf numFmtId="0" fontId="51" fillId="0" borderId="0" xfId="0" applyFont="1" applyProtection="1">
      <protection locked="0"/>
    </xf>
    <xf numFmtId="0" fontId="49" fillId="11" borderId="4" xfId="0" applyFont="1" applyFill="1" applyBorder="1" applyAlignment="1">
      <alignment vertical="center"/>
    </xf>
    <xf numFmtId="165" fontId="24" fillId="0" borderId="40" xfId="12" applyFont="1" applyBorder="1" applyAlignment="1" applyProtection="1"/>
    <xf numFmtId="0" fontId="5" fillId="6" borderId="0" xfId="0" applyFont="1" applyFill="1" applyAlignment="1">
      <alignment horizontal="center" vertical="center" wrapText="1" shrinkToFit="1"/>
    </xf>
    <xf numFmtId="0" fontId="20" fillId="0" borderId="79" xfId="3" applyBorder="1" applyAlignment="1" applyProtection="1">
      <alignment horizontal="center"/>
      <protection locked="0"/>
    </xf>
    <xf numFmtId="166" fontId="27" fillId="6" borderId="108" xfId="4" applyNumberFormat="1" applyFont="1" applyFill="1" applyBorder="1" applyAlignment="1" applyProtection="1">
      <alignment horizontal="center" vertical="center" wrapText="1"/>
    </xf>
    <xf numFmtId="0" fontId="27" fillId="6" borderId="108" xfId="4" applyFont="1" applyFill="1" applyBorder="1" applyAlignment="1" applyProtection="1">
      <alignment horizontal="center" vertical="center" wrapText="1"/>
    </xf>
    <xf numFmtId="175" fontId="27" fillId="6" borderId="108" xfId="4" applyNumberFormat="1" applyFont="1" applyFill="1" applyBorder="1" applyAlignment="1" applyProtection="1">
      <alignment horizontal="center" vertical="center" wrapText="1"/>
    </xf>
    <xf numFmtId="0" fontId="29" fillId="6" borderId="108" xfId="4" applyFont="1" applyFill="1" applyBorder="1" applyAlignment="1" applyProtection="1">
      <alignment horizontal="center" vertical="center" wrapText="1"/>
    </xf>
    <xf numFmtId="164" fontId="30" fillId="0" borderId="39" xfId="1" applyFont="1" applyBorder="1" applyProtection="1">
      <protection locked="0"/>
    </xf>
    <xf numFmtId="0" fontId="90" fillId="0" borderId="90" xfId="0" applyFont="1" applyBorder="1" applyAlignment="1">
      <alignment horizontal="center"/>
    </xf>
    <xf numFmtId="0" fontId="90" fillId="0" borderId="92" xfId="0" applyFont="1" applyBorder="1" applyAlignment="1">
      <alignment horizontal="center"/>
    </xf>
    <xf numFmtId="0" fontId="86" fillId="0" borderId="109" xfId="0" applyFont="1" applyBorder="1" applyAlignment="1">
      <alignment horizontal="center"/>
    </xf>
    <xf numFmtId="166" fontId="83" fillId="10" borderId="109" xfId="0" applyNumberFormat="1" applyFont="1" applyFill="1" applyBorder="1" applyAlignment="1">
      <alignment horizontal="center" vertical="center"/>
    </xf>
    <xf numFmtId="182" fontId="86" fillId="0" borderId="109" xfId="0" applyNumberFormat="1" applyFont="1" applyBorder="1" applyAlignment="1">
      <alignment horizontal="center"/>
    </xf>
    <xf numFmtId="182" fontId="83" fillId="10" borderId="109" xfId="0" applyNumberFormat="1" applyFont="1" applyFill="1" applyBorder="1" applyAlignment="1">
      <alignment horizontal="center" vertical="center"/>
    </xf>
    <xf numFmtId="0" fontId="89" fillId="0" borderId="109" xfId="0" applyFont="1" applyBorder="1" applyAlignment="1">
      <alignment horizontal="center" vertical="center" wrapText="1"/>
    </xf>
    <xf numFmtId="0" fontId="82" fillId="11" borderId="109" xfId="0" applyFont="1" applyFill="1" applyBorder="1" applyAlignment="1">
      <alignment horizontal="center" vertical="center"/>
    </xf>
    <xf numFmtId="182" fontId="82" fillId="11" borderId="109" xfId="0" applyNumberFormat="1" applyFont="1" applyFill="1" applyBorder="1" applyAlignment="1">
      <alignment horizontal="right" vertical="center"/>
    </xf>
    <xf numFmtId="182" fontId="82" fillId="11" borderId="109" xfId="0" applyNumberFormat="1" applyFont="1" applyFill="1" applyBorder="1" applyAlignment="1">
      <alignment horizontal="right"/>
    </xf>
    <xf numFmtId="0" fontId="124" fillId="11" borderId="109" xfId="0" applyFont="1" applyFill="1" applyBorder="1" applyAlignment="1">
      <alignment horizontal="center" vertical="center" wrapText="1"/>
    </xf>
    <xf numFmtId="182" fontId="124" fillId="0" borderId="109" xfId="0" applyNumberFormat="1" applyFont="1" applyBorder="1" applyAlignment="1">
      <alignment horizontal="center" vertical="center"/>
    </xf>
    <xf numFmtId="0" fontId="82" fillId="11" borderId="90" xfId="0" applyFont="1" applyFill="1" applyBorder="1" applyAlignment="1">
      <alignment horizontal="left"/>
    </xf>
    <xf numFmtId="0" fontId="82" fillId="11" borderId="91" xfId="0" applyFont="1" applyFill="1" applyBorder="1" applyAlignment="1">
      <alignment horizontal="left"/>
    </xf>
    <xf numFmtId="0" fontId="82" fillId="11" borderId="92" xfId="0" applyFont="1" applyFill="1" applyBorder="1" applyAlignment="1">
      <alignment horizontal="left"/>
    </xf>
    <xf numFmtId="186" fontId="0" fillId="0" borderId="22" xfId="1" applyNumberFormat="1" applyFont="1" applyBorder="1" applyAlignment="1" applyProtection="1">
      <alignment horizontal="center"/>
      <protection locked="0"/>
    </xf>
    <xf numFmtId="187" fontId="89" fillId="0" borderId="109" xfId="0" applyNumberFormat="1" applyFont="1" applyBorder="1" applyAlignment="1">
      <alignment horizontal="center" vertical="center" wrapText="1"/>
    </xf>
    <xf numFmtId="0" fontId="63" fillId="0" borderId="0" xfId="0" applyFont="1" applyAlignment="1">
      <alignment horizontal="left" vertical="center" wrapText="1"/>
    </xf>
    <xf numFmtId="0" fontId="0" fillId="0" borderId="112" xfId="0" applyBorder="1" applyAlignment="1" applyProtection="1">
      <alignment horizontal="center"/>
      <protection locked="0"/>
    </xf>
    <xf numFmtId="49" fontId="0" fillId="0" borderId="113" xfId="0" applyNumberFormat="1" applyBorder="1" applyAlignment="1" applyProtection="1">
      <alignment horizontal="center" vertical="center"/>
      <protection locked="0"/>
    </xf>
    <xf numFmtId="0" fontId="0" fillId="0" borderId="114" xfId="0" applyBorder="1" applyAlignment="1" applyProtection="1">
      <alignment horizontal="center"/>
      <protection locked="0"/>
    </xf>
    <xf numFmtId="0" fontId="0" fillId="11" borderId="115" xfId="0" applyFill="1" applyBorder="1"/>
    <xf numFmtId="171" fontId="0" fillId="0" borderId="12" xfId="0" applyNumberFormat="1" applyBorder="1" applyAlignment="1" applyProtection="1">
      <alignment horizontal="center" vertical="center"/>
      <protection locked="0"/>
    </xf>
    <xf numFmtId="169" fontId="33" fillId="0" borderId="116" xfId="0" applyNumberFormat="1" applyFont="1" applyBorder="1"/>
    <xf numFmtId="0" fontId="0" fillId="0" borderId="51" xfId="0" applyBorder="1"/>
    <xf numFmtId="169" fontId="33" fillId="0" borderId="51" xfId="0" applyNumberFormat="1" applyFont="1" applyBorder="1" applyAlignment="1">
      <alignment vertical="center" wrapText="1"/>
    </xf>
    <xf numFmtId="0" fontId="33" fillId="0" borderId="102" xfId="0" applyFont="1" applyBorder="1" applyAlignment="1">
      <alignment vertical="center"/>
    </xf>
    <xf numFmtId="0" fontId="37" fillId="0" borderId="116" xfId="0" applyFont="1" applyBorder="1" applyAlignment="1">
      <alignment horizontal="center" vertical="center"/>
    </xf>
    <xf numFmtId="169" fontId="33" fillId="0" borderId="92" xfId="0" applyNumberFormat="1" applyFont="1" applyBorder="1" applyAlignment="1">
      <alignment vertical="center" wrapText="1"/>
    </xf>
    <xf numFmtId="0" fontId="33" fillId="0" borderId="106" xfId="0" applyFont="1" applyBorder="1" applyAlignment="1">
      <alignment horizontal="center"/>
    </xf>
    <xf numFmtId="0" fontId="33" fillId="0" borderId="116" xfId="0" applyFont="1" applyBorder="1" applyAlignment="1">
      <alignment horizontal="center" vertical="center" wrapText="1"/>
    </xf>
    <xf numFmtId="0" fontId="0" fillId="0" borderId="109" xfId="0" applyBorder="1" applyAlignment="1">
      <alignment horizontal="center"/>
    </xf>
    <xf numFmtId="166" fontId="0" fillId="0" borderId="109" xfId="0" applyNumberFormat="1" applyBorder="1" applyAlignment="1">
      <alignment horizontal="center"/>
    </xf>
    <xf numFmtId="169" fontId="0" fillId="0" borderId="14" xfId="2" applyNumberFormat="1" applyFont="1" applyBorder="1" applyAlignment="1" applyProtection="1">
      <alignment horizontal="center" vertical="center"/>
      <protection locked="0"/>
    </xf>
    <xf numFmtId="0" fontId="67" fillId="30" borderId="0" xfId="0" applyFont="1" applyFill="1"/>
    <xf numFmtId="0" fontId="60" fillId="30" borderId="0" xfId="0" applyFont="1" applyFill="1"/>
    <xf numFmtId="0" fontId="0" fillId="31" borderId="0" xfId="0" applyFill="1"/>
    <xf numFmtId="0" fontId="132" fillId="33" borderId="120" xfId="0" applyFont="1" applyFill="1" applyBorder="1" applyAlignment="1">
      <alignment vertical="center" wrapText="1"/>
    </xf>
    <xf numFmtId="0" fontId="137" fillId="0" borderId="120" xfId="0" applyFont="1" applyBorder="1" applyAlignment="1">
      <alignment vertical="center" wrapText="1"/>
    </xf>
    <xf numFmtId="0" fontId="138" fillId="0" borderId="120" xfId="0" applyFont="1" applyBorder="1" applyAlignment="1">
      <alignment vertical="center" wrapText="1"/>
    </xf>
    <xf numFmtId="0" fontId="0" fillId="0" borderId="125" xfId="0" applyBorder="1" applyAlignment="1">
      <alignment wrapText="1"/>
    </xf>
    <xf numFmtId="0" fontId="132" fillId="32" borderId="136" xfId="0" applyFont="1" applyFill="1" applyBorder="1" applyAlignment="1">
      <alignment vertical="center" wrapText="1"/>
    </xf>
    <xf numFmtId="0" fontId="132" fillId="32" borderId="137" xfId="0" applyFont="1" applyFill="1" applyBorder="1" applyAlignment="1">
      <alignment horizontal="center" vertical="center" wrapText="1"/>
    </xf>
    <xf numFmtId="0" fontId="0" fillId="0" borderId="124" xfId="0" applyBorder="1" applyAlignment="1">
      <alignment horizontal="center" wrapText="1"/>
    </xf>
    <xf numFmtId="0" fontId="132" fillId="33" borderId="124" xfId="0" applyFont="1" applyFill="1" applyBorder="1" applyAlignment="1">
      <alignment horizontal="center" vertical="center" wrapText="1"/>
    </xf>
    <xf numFmtId="164" fontId="30" fillId="0" borderId="39" xfId="1" applyFont="1" applyFill="1" applyBorder="1" applyProtection="1">
      <protection locked="0"/>
    </xf>
    <xf numFmtId="0" fontId="132" fillId="32" borderId="136" xfId="0" applyFont="1" applyFill="1" applyBorder="1" applyAlignment="1">
      <alignment horizontal="center" vertical="center" wrapText="1"/>
    </xf>
    <xf numFmtId="188" fontId="0" fillId="0" borderId="124" xfId="0" applyNumberFormat="1" applyBorder="1" applyAlignment="1">
      <alignment horizontal="center" wrapText="1"/>
    </xf>
    <xf numFmtId="0" fontId="144" fillId="2" borderId="0" xfId="0" applyFont="1" applyFill="1"/>
    <xf numFmtId="0" fontId="145" fillId="0" borderId="0" xfId="0" applyFont="1"/>
    <xf numFmtId="20" fontId="0" fillId="0" borderId="124" xfId="0" applyNumberFormat="1" applyBorder="1" applyAlignment="1">
      <alignment horizontal="center" wrapText="1"/>
    </xf>
    <xf numFmtId="0" fontId="0" fillId="0" borderId="0" xfId="0" applyAlignment="1">
      <alignment shrinkToFit="1"/>
    </xf>
    <xf numFmtId="15" fontId="0" fillId="0" borderId="39" xfId="0" applyNumberFormat="1" applyBorder="1" applyProtection="1">
      <protection locked="0"/>
    </xf>
    <xf numFmtId="0" fontId="24" fillId="0" borderId="0" xfId="0" applyFont="1" applyAlignment="1" applyProtection="1">
      <alignment horizontal="center"/>
      <protection locked="0"/>
    </xf>
    <xf numFmtId="0" fontId="0" fillId="0" borderId="92" xfId="0" applyBorder="1" applyAlignment="1">
      <alignment horizontal="center"/>
    </xf>
    <xf numFmtId="0" fontId="48" fillId="35" borderId="0" xfId="0" applyFont="1" applyFill="1" applyAlignment="1">
      <alignment wrapText="1"/>
    </xf>
    <xf numFmtId="0" fontId="43" fillId="18" borderId="93" xfId="0" applyFont="1" applyFill="1" applyBorder="1" applyAlignment="1">
      <alignment wrapText="1"/>
    </xf>
    <xf numFmtId="0" fontId="43" fillId="18" borderId="94" xfId="0" applyFont="1" applyFill="1" applyBorder="1" applyAlignment="1">
      <alignment wrapText="1"/>
    </xf>
    <xf numFmtId="0" fontId="147" fillId="18" borderId="94" xfId="0" applyFont="1" applyFill="1" applyBorder="1" applyAlignment="1">
      <alignment horizontal="left" vertical="center" readingOrder="1"/>
    </xf>
    <xf numFmtId="0" fontId="43" fillId="18" borderId="94" xfId="0" applyFont="1" applyFill="1" applyBorder="1" applyAlignment="1">
      <alignment vertical="center" wrapText="1"/>
    </xf>
    <xf numFmtId="0" fontId="43" fillId="18" borderId="116" xfId="0" applyFont="1" applyFill="1" applyBorder="1" applyAlignment="1">
      <alignment wrapText="1"/>
    </xf>
    <xf numFmtId="0" fontId="50" fillId="18" borderId="94" xfId="0" applyFont="1" applyFill="1" applyBorder="1" applyAlignment="1">
      <alignment horizontal="right" wrapText="1"/>
    </xf>
    <xf numFmtId="0" fontId="148" fillId="18" borderId="94" xfId="0" applyFont="1" applyFill="1" applyBorder="1" applyAlignment="1">
      <alignment horizontal="left" wrapText="1"/>
    </xf>
    <xf numFmtId="0" fontId="43" fillId="18" borderId="0" xfId="0" applyFont="1" applyFill="1" applyAlignment="1">
      <alignment wrapText="1"/>
    </xf>
    <xf numFmtId="0" fontId="72" fillId="18" borderId="94" xfId="0" applyFont="1" applyFill="1" applyBorder="1" applyAlignment="1">
      <alignment horizontal="left" wrapText="1"/>
    </xf>
    <xf numFmtId="0" fontId="74" fillId="18" borderId="94" xfId="0" applyFont="1" applyFill="1" applyBorder="1" applyAlignment="1">
      <alignment horizontal="left" wrapText="1" indent="5"/>
    </xf>
    <xf numFmtId="0" fontId="74" fillId="18" borderId="94" xfId="0" applyFont="1" applyFill="1" applyBorder="1" applyAlignment="1">
      <alignment horizontal="left" vertical="top" wrapText="1" indent="5"/>
    </xf>
    <xf numFmtId="0" fontId="75" fillId="18" borderId="93" xfId="0" applyFont="1" applyFill="1" applyBorder="1" applyAlignment="1">
      <alignment horizontal="center"/>
    </xf>
    <xf numFmtId="0" fontId="150" fillId="18" borderId="94" xfId="0" applyFont="1" applyFill="1" applyBorder="1" applyAlignment="1">
      <alignment horizontal="right" wrapText="1" indent="5"/>
    </xf>
    <xf numFmtId="0" fontId="150" fillId="18" borderId="94" xfId="0" applyFont="1" applyFill="1" applyBorder="1" applyAlignment="1">
      <alignment horizontal="right" wrapText="1"/>
    </xf>
    <xf numFmtId="0" fontId="43" fillId="18" borderId="94" xfId="0" applyFont="1" applyFill="1" applyBorder="1" applyAlignment="1">
      <alignment vertical="top" wrapText="1"/>
    </xf>
    <xf numFmtId="0" fontId="149" fillId="18" borderId="93" xfId="0" applyFont="1" applyFill="1" applyBorder="1" applyAlignment="1">
      <alignment horizontal="left" vertical="center" readingOrder="1"/>
    </xf>
    <xf numFmtId="0" fontId="49" fillId="18" borderId="94" xfId="0" applyFont="1" applyFill="1" applyBorder="1" applyAlignment="1">
      <alignment wrapText="1"/>
    </xf>
    <xf numFmtId="0" fontId="151" fillId="36" borderId="0" xfId="0" applyFont="1" applyFill="1" applyAlignment="1">
      <alignment horizontal="center" vertical="center" wrapText="1"/>
    </xf>
    <xf numFmtId="0" fontId="132" fillId="32" borderId="137" xfId="0" applyFont="1" applyFill="1" applyBorder="1" applyAlignment="1">
      <alignment horizontal="center" vertical="center" shrinkToFit="1"/>
    </xf>
    <xf numFmtId="0" fontId="0" fillId="11" borderId="109" xfId="0" applyFill="1" applyBorder="1" applyAlignment="1">
      <alignment horizontal="center"/>
    </xf>
    <xf numFmtId="166" fontId="0" fillId="11" borderId="109" xfId="0" applyNumberFormat="1" applyFill="1" applyBorder="1" applyAlignment="1">
      <alignment horizontal="center"/>
    </xf>
    <xf numFmtId="182" fontId="0" fillId="0" borderId="109" xfId="0" applyNumberFormat="1" applyBorder="1" applyAlignment="1">
      <alignment horizontal="right"/>
    </xf>
    <xf numFmtId="20" fontId="132" fillId="33" borderId="124" xfId="0" applyNumberFormat="1" applyFont="1" applyFill="1" applyBorder="1" applyAlignment="1">
      <alignment horizontal="center" vertical="center" wrapText="1"/>
    </xf>
    <xf numFmtId="0" fontId="137" fillId="0" borderId="139" xfId="0" applyFont="1" applyBorder="1" applyAlignment="1">
      <alignment vertical="center" wrapText="1"/>
    </xf>
    <xf numFmtId="0" fontId="0" fillId="0" borderId="140" xfId="0" applyBorder="1" applyAlignment="1">
      <alignment horizontal="center" wrapText="1"/>
    </xf>
    <xf numFmtId="0" fontId="132" fillId="33" borderId="109" xfId="0" applyFont="1" applyFill="1" applyBorder="1" applyAlignment="1">
      <alignment vertical="center" wrapText="1"/>
    </xf>
    <xf numFmtId="0" fontId="82" fillId="33" borderId="109" xfId="0" applyFont="1" applyFill="1" applyBorder="1" applyAlignment="1">
      <alignment horizontal="center" vertical="center" wrapText="1"/>
    </xf>
    <xf numFmtId="0" fontId="0" fillId="0" borderId="109" xfId="0" applyBorder="1" applyAlignment="1">
      <alignment vertical="center" wrapText="1"/>
    </xf>
    <xf numFmtId="0" fontId="0" fillId="0" borderId="109" xfId="0" applyBorder="1" applyAlignment="1">
      <alignment wrapText="1"/>
    </xf>
    <xf numFmtId="0" fontId="0" fillId="0" borderId="141" xfId="0" applyBorder="1" applyAlignment="1">
      <alignment vertical="center" wrapText="1"/>
    </xf>
    <xf numFmtId="0" fontId="0" fillId="0" borderId="141" xfId="0" applyBorder="1" applyAlignment="1">
      <alignment wrapText="1"/>
    </xf>
    <xf numFmtId="0" fontId="0" fillId="0" borderId="0" xfId="0" applyAlignment="1">
      <alignment wrapText="1"/>
    </xf>
    <xf numFmtId="0" fontId="0" fillId="0" borderId="102" xfId="0" applyBorder="1" applyAlignment="1">
      <alignment wrapText="1"/>
    </xf>
    <xf numFmtId="0" fontId="82" fillId="0" borderId="102" xfId="0" applyFont="1" applyBorder="1" applyAlignment="1">
      <alignment vertical="center" wrapText="1"/>
    </xf>
    <xf numFmtId="0" fontId="82" fillId="0" borderId="0" xfId="0" applyFont="1" applyAlignment="1">
      <alignment vertical="center" wrapText="1"/>
    </xf>
    <xf numFmtId="0" fontId="0" fillId="0" borderId="145" xfId="0" applyBorder="1" applyAlignment="1">
      <alignment wrapText="1"/>
    </xf>
    <xf numFmtId="0" fontId="0" fillId="0" borderId="145" xfId="0" applyBorder="1" applyAlignment="1">
      <alignment vertical="center" wrapText="1"/>
    </xf>
    <xf numFmtId="0" fontId="82" fillId="33" borderId="109" xfId="0" applyFont="1" applyFill="1" applyBorder="1" applyAlignment="1">
      <alignment vertical="center" wrapText="1"/>
    </xf>
    <xf numFmtId="20" fontId="0" fillId="0" borderId="109" xfId="0" applyNumberFormat="1" applyBorder="1" applyAlignment="1">
      <alignment horizontal="center"/>
    </xf>
    <xf numFmtId="0" fontId="145" fillId="0" borderId="0" xfId="0" applyFont="1" applyAlignment="1">
      <alignment horizontal="center"/>
    </xf>
    <xf numFmtId="0" fontId="15" fillId="3" borderId="0" xfId="0" applyFont="1" applyFill="1" applyAlignment="1">
      <alignment horizontal="center"/>
    </xf>
    <xf numFmtId="0" fontId="3" fillId="2" borderId="0" xfId="0" applyFont="1" applyFill="1" applyAlignment="1">
      <alignment horizontal="center"/>
    </xf>
    <xf numFmtId="0" fontId="15" fillId="3" borderId="0" xfId="0" applyFont="1" applyFill="1" applyAlignment="1">
      <alignment horizontal="center" vertical="center"/>
    </xf>
    <xf numFmtId="0" fontId="16" fillId="4" borderId="0" xfId="0" applyFont="1" applyFill="1" applyAlignment="1">
      <alignment horizontal="center" wrapText="1"/>
    </xf>
    <xf numFmtId="0" fontId="2" fillId="2" borderId="0" xfId="0" applyFont="1" applyFill="1" applyAlignment="1">
      <alignment horizontal="center" wrapText="1"/>
    </xf>
    <xf numFmtId="0" fontId="4"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0" fillId="3" borderId="0" xfId="0" applyFont="1" applyFill="1" applyAlignment="1">
      <alignment horizontal="center" vertical="center" wrapText="1"/>
    </xf>
    <xf numFmtId="0" fontId="8" fillId="2" borderId="2" xfId="0" applyFont="1" applyFill="1" applyBorder="1" applyAlignment="1">
      <alignment horizontal="left" vertical="center" wrapText="1"/>
    </xf>
    <xf numFmtId="0" fontId="7" fillId="2" borderId="2" xfId="0" applyFont="1" applyFill="1" applyBorder="1" applyAlignment="1">
      <alignment horizontal="center" vertical="center"/>
    </xf>
    <xf numFmtId="0" fontId="15" fillId="2" borderId="6" xfId="0" applyFont="1" applyFill="1" applyBorder="1" applyAlignment="1">
      <alignment horizontal="center"/>
    </xf>
    <xf numFmtId="0" fontId="82" fillId="24" borderId="0" xfId="0" applyFont="1" applyFill="1" applyAlignment="1">
      <alignment horizontal="left"/>
    </xf>
    <xf numFmtId="0" fontId="82" fillId="19" borderId="0" xfId="0" applyFont="1" applyFill="1" applyAlignment="1">
      <alignment horizontal="left"/>
    </xf>
    <xf numFmtId="0" fontId="83" fillId="19" borderId="0" xfId="0" applyFont="1" applyFill="1" applyAlignment="1">
      <alignment horizontal="center" vertical="center" wrapText="1"/>
    </xf>
    <xf numFmtId="0" fontId="84" fillId="19" borderId="0" xfId="0" applyFont="1" applyFill="1" applyAlignment="1">
      <alignment horizontal="left"/>
    </xf>
    <xf numFmtId="0" fontId="84" fillId="19" borderId="0" xfId="0" applyFont="1" applyFill="1" applyAlignment="1">
      <alignment horizontal="left" wrapText="1"/>
    </xf>
    <xf numFmtId="0" fontId="85" fillId="19" borderId="0" xfId="0" applyFont="1" applyFill="1" applyAlignment="1">
      <alignment horizontal="left"/>
    </xf>
    <xf numFmtId="0" fontId="86" fillId="19" borderId="0" xfId="0" applyFont="1" applyFill="1" applyAlignment="1">
      <alignment horizontal="right"/>
    </xf>
    <xf numFmtId="0" fontId="83" fillId="19" borderId="0" xfId="0" applyFont="1" applyFill="1" applyAlignment="1">
      <alignment horizontal="right"/>
    </xf>
    <xf numFmtId="0" fontId="83" fillId="19" borderId="0" xfId="0" applyFont="1" applyFill="1" applyAlignment="1">
      <alignment horizontal="center" vertical="center"/>
    </xf>
    <xf numFmtId="0" fontId="0" fillId="19" borderId="0" xfId="0" applyFill="1" applyAlignment="1">
      <alignment horizontal="center" wrapText="1"/>
    </xf>
    <xf numFmtId="0" fontId="82" fillId="19" borderId="0" xfId="0" applyFont="1" applyFill="1" applyAlignment="1">
      <alignment horizontal="center"/>
    </xf>
    <xf numFmtId="0" fontId="0" fillId="3" borderId="0" xfId="0" applyFill="1" applyAlignment="1">
      <alignment horizontal="center" vertical="center" wrapText="1"/>
    </xf>
    <xf numFmtId="182" fontId="87" fillId="19" borderId="0" xfId="0" applyNumberFormat="1" applyFont="1" applyFill="1" applyAlignment="1">
      <alignment horizontal="center" vertical="center" wrapText="1"/>
    </xf>
    <xf numFmtId="0" fontId="0" fillId="19" borderId="0" xfId="0" applyFill="1" applyAlignment="1">
      <alignment horizontal="center" vertical="top" wrapText="1"/>
    </xf>
    <xf numFmtId="0" fontId="88" fillId="19" borderId="0" xfId="0" applyFont="1" applyFill="1" applyAlignment="1">
      <alignment horizontal="left"/>
    </xf>
    <xf numFmtId="0" fontId="154" fillId="0" borderId="122" xfId="0" applyFont="1" applyBorder="1" applyAlignment="1">
      <alignment wrapText="1"/>
    </xf>
    <xf numFmtId="0" fontId="154" fillId="0" borderId="121" xfId="0" applyFont="1" applyBorder="1" applyAlignment="1">
      <alignment wrapText="1"/>
    </xf>
    <xf numFmtId="0" fontId="140" fillId="32" borderId="109" xfId="0" applyFont="1" applyFill="1" applyBorder="1" applyAlignment="1">
      <alignment vertical="center" wrapText="1"/>
    </xf>
    <xf numFmtId="0" fontId="141" fillId="34" borderId="109" xfId="0" applyFont="1" applyFill="1" applyBorder="1" applyAlignment="1">
      <alignment horizontal="center" vertical="center" wrapText="1"/>
    </xf>
    <xf numFmtId="0" fontId="141" fillId="34" borderId="126" xfId="0" applyFont="1" applyFill="1" applyBorder="1" applyAlignment="1">
      <alignment horizontal="center" vertical="center" wrapText="1"/>
    </xf>
    <xf numFmtId="0" fontId="141" fillId="34" borderId="118" xfId="0" applyFont="1" applyFill="1" applyBorder="1" applyAlignment="1">
      <alignment horizontal="center" vertical="center" wrapText="1"/>
    </xf>
    <xf numFmtId="0" fontId="132" fillId="32" borderId="138" xfId="0" applyFont="1" applyFill="1" applyBorder="1" applyAlignment="1">
      <alignment horizontal="center" vertical="center" wrapText="1"/>
    </xf>
    <xf numFmtId="0" fontId="132" fillId="32" borderId="0" xfId="0" applyFont="1" applyFill="1" applyAlignment="1">
      <alignment horizontal="center" vertical="center" wrapText="1"/>
    </xf>
    <xf numFmtId="0" fontId="132" fillId="32" borderId="131" xfId="0" applyFont="1" applyFill="1" applyBorder="1" applyAlignment="1">
      <alignment horizontal="center" vertical="center" wrapText="1"/>
    </xf>
    <xf numFmtId="0" fontId="132" fillId="32" borderId="133" xfId="0" applyFont="1" applyFill="1" applyBorder="1" applyAlignment="1">
      <alignment horizontal="center" vertical="center" wrapText="1"/>
    </xf>
    <xf numFmtId="0" fontId="132" fillId="32" borderId="130" xfId="0" applyFont="1" applyFill="1" applyBorder="1" applyAlignment="1">
      <alignment horizontal="center" vertical="top"/>
    </xf>
    <xf numFmtId="0" fontId="132" fillId="32" borderId="132" xfId="0" applyFont="1" applyFill="1" applyBorder="1" applyAlignment="1">
      <alignment horizontal="center" vertical="top"/>
    </xf>
    <xf numFmtId="0" fontId="132" fillId="32" borderId="131" xfId="0" applyFont="1" applyFill="1" applyBorder="1" applyAlignment="1">
      <alignment horizontal="center" vertical="top"/>
    </xf>
    <xf numFmtId="0" fontId="132" fillId="32" borderId="133" xfId="0" applyFont="1" applyFill="1" applyBorder="1" applyAlignment="1">
      <alignment horizontal="center" vertical="top"/>
    </xf>
    <xf numFmtId="0" fontId="133" fillId="33" borderId="126" xfId="0" applyFont="1" applyFill="1" applyBorder="1" applyAlignment="1">
      <alignment horizontal="center" vertical="center" wrapText="1"/>
    </xf>
    <xf numFmtId="0" fontId="133" fillId="33" borderId="118" xfId="0" applyFont="1" applyFill="1" applyBorder="1" applyAlignment="1">
      <alignment horizontal="center" vertical="center" wrapText="1"/>
    </xf>
    <xf numFmtId="0" fontId="152" fillId="0" borderId="126" xfId="0" applyFont="1" applyBorder="1" applyAlignment="1">
      <alignment vertical="center" wrapText="1"/>
    </xf>
    <xf numFmtId="0" fontId="152" fillId="0" borderId="118" xfId="0" applyFont="1" applyBorder="1" applyAlignment="1">
      <alignment vertical="center" wrapText="1"/>
    </xf>
    <xf numFmtId="0" fontId="153" fillId="0" borderId="127" xfId="0" applyFont="1" applyBorder="1" applyAlignment="1">
      <alignment horizontal="center" vertical="center" wrapText="1"/>
    </xf>
    <xf numFmtId="0" fontId="153" fillId="0" borderId="128" xfId="0" applyFont="1" applyBorder="1" applyAlignment="1">
      <alignment horizontal="center" vertical="center" wrapText="1"/>
    </xf>
    <xf numFmtId="0" fontId="17" fillId="6" borderId="17" xfId="0" applyFont="1" applyFill="1" applyBorder="1" applyAlignment="1">
      <alignment horizontal="right" vertical="center"/>
    </xf>
    <xf numFmtId="0" fontId="0" fillId="0" borderId="18" xfId="0"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0" fillId="0" borderId="9" xfId="0"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82"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83" xfId="0" applyBorder="1" applyAlignment="1" applyProtection="1">
      <alignment horizontal="center" vertical="top" wrapText="1"/>
      <protection locked="0"/>
    </xf>
    <xf numFmtId="0" fontId="0" fillId="0" borderId="35" xfId="0" applyBorder="1" applyAlignment="1">
      <alignment horizontal="center" vertical="center" wrapText="1"/>
    </xf>
    <xf numFmtId="0" fontId="18" fillId="5" borderId="33" xfId="0" applyFont="1" applyFill="1" applyBorder="1" applyAlignment="1">
      <alignment horizontal="center" vertical="center" wrapText="1"/>
    </xf>
    <xf numFmtId="0" fontId="0" fillId="0" borderId="34" xfId="0" applyBorder="1" applyAlignment="1">
      <alignment horizontal="center" vertical="center" wrapText="1"/>
    </xf>
    <xf numFmtId="0" fontId="146" fillId="0" borderId="35" xfId="0" applyFont="1" applyBorder="1" applyAlignment="1">
      <alignment horizontal="center" vertical="center" wrapText="1"/>
    </xf>
    <xf numFmtId="175" fontId="27" fillId="6" borderId="108" xfId="4" applyNumberFormat="1" applyFont="1" applyFill="1" applyBorder="1" applyAlignment="1" applyProtection="1">
      <alignment horizontal="center" vertical="center" wrapText="1"/>
    </xf>
    <xf numFmtId="169" fontId="27" fillId="6" borderId="108" xfId="2" applyNumberFormat="1" applyFont="1" applyFill="1" applyBorder="1" applyAlignment="1" applyProtection="1">
      <alignment horizontal="center" vertical="center" wrapText="1"/>
    </xf>
    <xf numFmtId="0" fontId="27" fillId="6" borderId="108" xfId="0" applyFont="1" applyFill="1" applyBorder="1" applyAlignment="1">
      <alignment horizontal="center" vertical="center" wrapText="1"/>
    </xf>
    <xf numFmtId="14" fontId="27" fillId="6" borderId="108" xfId="4" applyNumberFormat="1" applyFont="1" applyFill="1" applyBorder="1" applyAlignment="1" applyProtection="1">
      <alignment horizontal="center" wrapText="1"/>
    </xf>
    <xf numFmtId="0" fontId="27" fillId="6" borderId="108" xfId="4" applyFont="1" applyFill="1" applyBorder="1" applyAlignment="1" applyProtection="1">
      <alignment horizontal="center" vertical="center"/>
    </xf>
    <xf numFmtId="14" fontId="27" fillId="6" borderId="90" xfId="4" applyNumberFormat="1" applyFont="1" applyFill="1" applyBorder="1" applyAlignment="1" applyProtection="1">
      <alignment horizontal="center" vertical="center" wrapText="1"/>
    </xf>
    <xf numFmtId="0" fontId="27" fillId="6" borderId="108" xfId="4" applyFont="1" applyFill="1" applyBorder="1" applyAlignment="1" applyProtection="1">
      <alignment horizontal="center" vertical="center" wrapText="1"/>
    </xf>
    <xf numFmtId="0" fontId="27" fillId="0" borderId="2" xfId="0" applyFont="1" applyBorder="1" applyAlignment="1">
      <alignment horizontal="center" vertical="center" wrapText="1"/>
    </xf>
    <xf numFmtId="164" fontId="27" fillId="0" borderId="42" xfId="1" applyFont="1" applyBorder="1" applyAlignment="1" applyProtection="1">
      <alignment horizontal="center" vertical="center" wrapText="1"/>
    </xf>
    <xf numFmtId="45" fontId="27" fillId="0" borderId="2" xfId="0" applyNumberFormat="1" applyFont="1" applyBorder="1" applyAlignment="1">
      <alignment horizontal="center" vertical="center" wrapText="1" shrinkToFit="1"/>
    </xf>
    <xf numFmtId="1" fontId="27" fillId="0" borderId="42" xfId="0" applyNumberFormat="1" applyFont="1" applyBorder="1" applyAlignment="1">
      <alignment horizontal="center" vertical="center" wrapText="1"/>
    </xf>
    <xf numFmtId="169" fontId="27" fillId="0" borderId="2" xfId="2" applyNumberFormat="1" applyFont="1" applyBorder="1" applyAlignment="1" applyProtection="1">
      <alignment horizontal="center" vertical="center" wrapText="1" shrinkToFit="1"/>
    </xf>
    <xf numFmtId="0" fontId="41" fillId="6" borderId="2" xfId="0" applyFont="1" applyFill="1" applyBorder="1" applyAlignment="1">
      <alignment horizontal="left"/>
    </xf>
    <xf numFmtId="0" fontId="31" fillId="6" borderId="2" xfId="0" applyFont="1" applyFill="1" applyBorder="1" applyAlignment="1">
      <alignment horizontal="left"/>
    </xf>
    <xf numFmtId="0" fontId="33" fillId="0" borderId="2" xfId="0" applyFont="1" applyBorder="1" applyAlignment="1">
      <alignment horizontal="left" vertical="center" wrapText="1"/>
    </xf>
    <xf numFmtId="14" fontId="38" fillId="0" borderId="43" xfId="0" applyNumberFormat="1" applyFont="1" applyBorder="1" applyAlignment="1" applyProtection="1">
      <alignment horizontal="left"/>
      <protection locked="0"/>
    </xf>
    <xf numFmtId="14" fontId="38" fillId="0" borderId="44" xfId="0" applyNumberFormat="1" applyFont="1" applyBorder="1" applyAlignment="1" applyProtection="1">
      <alignment horizontal="left"/>
      <protection locked="0"/>
    </xf>
    <xf numFmtId="14" fontId="38" fillId="0" borderId="48" xfId="0" applyNumberFormat="1" applyFont="1" applyBorder="1" applyAlignment="1" applyProtection="1">
      <alignment horizontal="left"/>
      <protection locked="0"/>
    </xf>
    <xf numFmtId="0" fontId="33" fillId="0" borderId="2" xfId="0" applyFont="1" applyBorder="1" applyAlignment="1">
      <alignment horizontal="left" vertical="center"/>
    </xf>
    <xf numFmtId="0" fontId="33" fillId="0" borderId="109" xfId="0" applyFont="1" applyBorder="1" applyAlignment="1">
      <alignment horizontal="left" vertical="center"/>
    </xf>
    <xf numFmtId="0" fontId="36" fillId="0" borderId="111" xfId="0" applyFont="1" applyBorder="1" applyAlignment="1">
      <alignment horizontal="center" vertical="center" wrapText="1" shrinkToFit="1"/>
    </xf>
    <xf numFmtId="0" fontId="36" fillId="0" borderId="46" xfId="0" applyFont="1" applyBorder="1" applyAlignment="1">
      <alignment horizontal="center" vertical="center" wrapText="1" shrinkToFit="1"/>
    </xf>
    <xf numFmtId="167" fontId="34" fillId="0" borderId="2" xfId="1" applyNumberFormat="1" applyFont="1" applyBorder="1" applyAlignment="1" applyProtection="1">
      <alignment horizontal="right"/>
    </xf>
    <xf numFmtId="49" fontId="45" fillId="9" borderId="0" xfId="5" applyNumberFormat="1" applyFont="1" applyFill="1" applyBorder="1" applyAlignment="1" applyProtection="1">
      <alignment horizontal="center" vertical="center" wrapText="1"/>
    </xf>
    <xf numFmtId="0" fontId="46" fillId="10" borderId="45" xfId="0" applyFont="1" applyFill="1" applyBorder="1" applyAlignment="1">
      <alignment horizontal="center" vertical="center"/>
    </xf>
    <xf numFmtId="0" fontId="46" fillId="10" borderId="6" xfId="0" applyFont="1" applyFill="1" applyBorder="1" applyAlignment="1">
      <alignment horizontal="center" vertical="center"/>
    </xf>
    <xf numFmtId="0" fontId="46" fillId="10" borderId="41" xfId="0" applyFont="1" applyFill="1" applyBorder="1" applyAlignment="1">
      <alignment horizontal="center" vertical="center"/>
    </xf>
    <xf numFmtId="0" fontId="50" fillId="11" borderId="4" xfId="0" applyFont="1" applyFill="1" applyBorder="1" applyAlignment="1">
      <alignment horizontal="left" vertical="center" indent="1"/>
    </xf>
    <xf numFmtId="0" fontId="50" fillId="11" borderId="46" xfId="0" applyFont="1" applyFill="1" applyBorder="1" applyAlignment="1">
      <alignment horizontal="left" vertical="center" indent="1"/>
    </xf>
    <xf numFmtId="0" fontId="43" fillId="11" borderId="49" xfId="0" applyFont="1" applyFill="1" applyBorder="1" applyAlignment="1">
      <alignment horizontal="center" vertical="center"/>
    </xf>
    <xf numFmtId="0" fontId="43" fillId="11" borderId="1" xfId="0" applyFont="1" applyFill="1" applyBorder="1" applyAlignment="1">
      <alignment horizontal="center" vertical="center"/>
    </xf>
    <xf numFmtId="0" fontId="43" fillId="11" borderId="50" xfId="0" applyFont="1" applyFill="1" applyBorder="1" applyAlignment="1">
      <alignment horizontal="center" vertical="center"/>
    </xf>
    <xf numFmtId="0" fontId="43" fillId="11" borderId="45"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45" xfId="0" applyFont="1" applyFill="1" applyBorder="1" applyAlignment="1">
      <alignment horizontal="center" vertical="center" wrapText="1" shrinkToFit="1"/>
    </xf>
    <xf numFmtId="0" fontId="43" fillId="11" borderId="6" xfId="0" applyFont="1" applyFill="1" applyBorder="1" applyAlignment="1">
      <alignment horizontal="center" vertical="center" wrapText="1" shrinkToFit="1"/>
    </xf>
    <xf numFmtId="0" fontId="43" fillId="11" borderId="41" xfId="0" applyFont="1" applyFill="1" applyBorder="1" applyAlignment="1">
      <alignment horizontal="center" vertical="center" wrapText="1" shrinkToFit="1"/>
    </xf>
    <xf numFmtId="0" fontId="43" fillId="11" borderId="47" xfId="0" applyFont="1" applyFill="1" applyBorder="1" applyAlignment="1">
      <alignment horizontal="center" vertical="center" wrapText="1" shrinkToFit="1"/>
    </xf>
    <xf numFmtId="0" fontId="43" fillId="11" borderId="0" xfId="0" applyFont="1" applyFill="1" applyAlignment="1">
      <alignment horizontal="center" vertical="center" wrapText="1" shrinkToFit="1"/>
    </xf>
    <xf numFmtId="0" fontId="43" fillId="11" borderId="51" xfId="0" applyFont="1" applyFill="1" applyBorder="1" applyAlignment="1">
      <alignment horizontal="center" vertical="center" wrapText="1" shrinkToFit="1"/>
    </xf>
    <xf numFmtId="0" fontId="43" fillId="11" borderId="49" xfId="0" applyFont="1" applyFill="1" applyBorder="1" applyAlignment="1">
      <alignment horizontal="center" vertical="center" wrapText="1" shrinkToFit="1"/>
    </xf>
    <xf numFmtId="0" fontId="43" fillId="11" borderId="1" xfId="0" applyFont="1" applyFill="1" applyBorder="1" applyAlignment="1">
      <alignment horizontal="center" vertical="center" wrapText="1" shrinkToFit="1"/>
    </xf>
    <xf numFmtId="0" fontId="43" fillId="11" borderId="50" xfId="0" applyFont="1" applyFill="1" applyBorder="1" applyAlignment="1">
      <alignment horizontal="center" vertical="center" wrapText="1" shrinkToFit="1"/>
    </xf>
    <xf numFmtId="181" fontId="50" fillId="11" borderId="4" xfId="0" applyNumberFormat="1" applyFont="1" applyFill="1" applyBorder="1" applyAlignment="1">
      <alignment horizontal="left" vertical="center" indent="1"/>
    </xf>
    <xf numFmtId="181" fontId="50" fillId="11" borderId="46" xfId="0" applyNumberFormat="1" applyFont="1" applyFill="1" applyBorder="1" applyAlignment="1">
      <alignment horizontal="left" vertical="center" indent="1"/>
    </xf>
    <xf numFmtId="0" fontId="50" fillId="10" borderId="50" xfId="0" applyFont="1" applyFill="1" applyBorder="1" applyAlignment="1">
      <alignment horizontal="center" vertical="center" wrapText="1" shrinkToFit="1"/>
    </xf>
    <xf numFmtId="0" fontId="50" fillId="10" borderId="52" xfId="0" applyFont="1" applyFill="1" applyBorder="1" applyAlignment="1">
      <alignment horizontal="center" vertical="center" wrapText="1" shrinkToFit="1"/>
    </xf>
    <xf numFmtId="0" fontId="50" fillId="10" borderId="46" xfId="0" applyFont="1" applyFill="1" applyBorder="1" applyAlignment="1">
      <alignment horizontal="center" vertical="center" wrapText="1" shrinkToFit="1"/>
    </xf>
    <xf numFmtId="0" fontId="50" fillId="10" borderId="2" xfId="0" applyFont="1" applyFill="1" applyBorder="1" applyAlignment="1">
      <alignment horizontal="center" vertical="center" wrapText="1" shrinkToFit="1"/>
    </xf>
    <xf numFmtId="0" fontId="43" fillId="11" borderId="3" xfId="0" applyFont="1" applyFill="1" applyBorder="1" applyAlignment="1">
      <alignment horizontal="left" vertical="center"/>
    </xf>
    <xf numFmtId="0" fontId="43" fillId="11" borderId="4" xfId="0" applyFont="1" applyFill="1" applyBorder="1" applyAlignment="1">
      <alignment horizontal="left" vertical="center"/>
    </xf>
    <xf numFmtId="0" fontId="43" fillId="11" borderId="46" xfId="0" applyFont="1" applyFill="1" applyBorder="1" applyAlignment="1">
      <alignment horizontal="left" vertical="center"/>
    </xf>
    <xf numFmtId="0" fontId="49" fillId="11" borderId="3" xfId="0" applyFont="1" applyFill="1" applyBorder="1" applyAlignment="1">
      <alignment horizontal="center" vertical="center"/>
    </xf>
    <xf numFmtId="0" fontId="49" fillId="11" borderId="4" xfId="0" applyFont="1" applyFill="1" applyBorder="1" applyAlignment="1">
      <alignment horizontal="center" vertical="center"/>
    </xf>
    <xf numFmtId="0" fontId="49" fillId="11" borderId="46" xfId="0" applyFont="1" applyFill="1" applyBorder="1" applyAlignment="1">
      <alignment horizontal="center" vertical="center"/>
    </xf>
    <xf numFmtId="0" fontId="43" fillId="11" borderId="49" xfId="0" applyFont="1" applyFill="1" applyBorder="1" applyAlignment="1">
      <alignment horizontal="left" vertical="center"/>
    </xf>
    <xf numFmtId="0" fontId="43" fillId="11" borderId="1" xfId="0" applyFont="1" applyFill="1" applyBorder="1" applyAlignment="1">
      <alignment horizontal="left" vertical="center"/>
    </xf>
    <xf numFmtId="0" fontId="43" fillId="11" borderId="50" xfId="0" applyFont="1" applyFill="1" applyBorder="1" applyAlignment="1">
      <alignment horizontal="left" vertical="center"/>
    </xf>
    <xf numFmtId="0" fontId="50" fillId="11" borderId="3" xfId="0" applyFont="1" applyFill="1" applyBorder="1" applyAlignment="1">
      <alignment horizontal="center" vertical="center"/>
    </xf>
    <xf numFmtId="0" fontId="50" fillId="11" borderId="4" xfId="0" applyFont="1" applyFill="1" applyBorder="1" applyAlignment="1">
      <alignment horizontal="center" vertical="center"/>
    </xf>
    <xf numFmtId="0" fontId="50" fillId="11" borderId="46" xfId="0" applyFont="1" applyFill="1" applyBorder="1" applyAlignment="1">
      <alignment horizontal="center" vertical="center"/>
    </xf>
    <xf numFmtId="0" fontId="32" fillId="0" borderId="6" xfId="0" applyFont="1" applyBorder="1" applyAlignment="1">
      <alignment horizontal="center"/>
    </xf>
    <xf numFmtId="49" fontId="52" fillId="12" borderId="0" xfId="5" applyNumberFormat="1" applyFont="1" applyFill="1" applyBorder="1" applyAlignment="1" applyProtection="1">
      <alignment horizontal="center" vertical="center" wrapText="1"/>
    </xf>
    <xf numFmtId="0" fontId="53" fillId="9" borderId="3" xfId="0" applyFont="1" applyFill="1" applyBorder="1" applyAlignment="1">
      <alignment horizontal="center" vertical="center"/>
    </xf>
    <xf numFmtId="0" fontId="53" fillId="9" borderId="4" xfId="0" applyFont="1" applyFill="1" applyBorder="1" applyAlignment="1">
      <alignment horizontal="center" vertical="center"/>
    </xf>
    <xf numFmtId="0" fontId="53" fillId="9" borderId="46" xfId="0" applyFont="1" applyFill="1" applyBorder="1" applyAlignment="1">
      <alignment horizontal="center" vertical="center"/>
    </xf>
    <xf numFmtId="49" fontId="52" fillId="0" borderId="3" xfId="6" applyNumberFormat="1" applyFont="1" applyBorder="1" applyAlignment="1" applyProtection="1">
      <alignment horizontal="left" vertical="center" wrapText="1"/>
    </xf>
    <xf numFmtId="49" fontId="52" fillId="0" borderId="4" xfId="6" applyNumberFormat="1" applyFont="1" applyBorder="1" applyAlignment="1" applyProtection="1">
      <alignment horizontal="left" vertical="center" wrapText="1"/>
    </xf>
    <xf numFmtId="0" fontId="82" fillId="0" borderId="90" xfId="0" applyFont="1" applyBorder="1" applyAlignment="1">
      <alignment horizontal="left"/>
    </xf>
    <xf numFmtId="0" fontId="82" fillId="0" borderId="91" xfId="0" applyFont="1" applyBorder="1" applyAlignment="1">
      <alignment horizontal="left"/>
    </xf>
    <xf numFmtId="0" fontId="82" fillId="0" borderId="92" xfId="0" applyFont="1" applyBorder="1" applyAlignment="1">
      <alignment horizontal="left"/>
    </xf>
    <xf numFmtId="0" fontId="83" fillId="11" borderId="90" xfId="0" applyFont="1" applyFill="1" applyBorder="1" applyAlignment="1">
      <alignment horizontal="center" vertical="center" wrapText="1"/>
    </xf>
    <xf numFmtId="0" fontId="83" fillId="11" borderId="91" xfId="0" applyFont="1" applyFill="1" applyBorder="1" applyAlignment="1">
      <alignment horizontal="center" vertical="center" wrapText="1"/>
    </xf>
    <xf numFmtId="0" fontId="83" fillId="11" borderId="92" xfId="0" applyFont="1" applyFill="1" applyBorder="1" applyAlignment="1">
      <alignment horizontal="center" vertical="center" wrapText="1"/>
    </xf>
    <xf numFmtId="49" fontId="52" fillId="13" borderId="3" xfId="6" applyNumberFormat="1" applyFont="1" applyFill="1" applyBorder="1" applyAlignment="1" applyProtection="1">
      <alignment horizontal="left" vertical="center"/>
    </xf>
    <xf numFmtId="49" fontId="52" fillId="13" borderId="4" xfId="6" applyNumberFormat="1" applyFont="1" applyFill="1" applyBorder="1" applyAlignment="1" applyProtection="1">
      <alignment horizontal="left" vertical="center"/>
    </xf>
    <xf numFmtId="49" fontId="52" fillId="13" borderId="46" xfId="6" applyNumberFormat="1" applyFont="1" applyFill="1" applyBorder="1" applyAlignment="1" applyProtection="1">
      <alignment horizontal="left" vertical="center"/>
    </xf>
    <xf numFmtId="0" fontId="86" fillId="0" borderId="90" xfId="0" applyFont="1" applyBorder="1" applyAlignment="1">
      <alignment horizontal="right"/>
    </xf>
    <xf numFmtId="0" fontId="86" fillId="0" borderId="91" xfId="0" applyFont="1" applyBorder="1" applyAlignment="1">
      <alignment horizontal="right"/>
    </xf>
    <xf numFmtId="0" fontId="86" fillId="0" borderId="92" xfId="0" applyFont="1" applyBorder="1" applyAlignment="1">
      <alignment horizontal="right"/>
    </xf>
    <xf numFmtId="0" fontId="83" fillId="11" borderId="90" xfId="0" applyFont="1" applyFill="1" applyBorder="1" applyAlignment="1">
      <alignment horizontal="right" vertical="center"/>
    </xf>
    <xf numFmtId="0" fontId="83" fillId="11" borderId="91" xfId="0" applyFont="1" applyFill="1" applyBorder="1" applyAlignment="1">
      <alignment horizontal="right" vertical="center"/>
    </xf>
    <xf numFmtId="0" fontId="83" fillId="11" borderId="92" xfId="0" applyFont="1" applyFill="1" applyBorder="1" applyAlignment="1">
      <alignment horizontal="right" vertical="center"/>
    </xf>
    <xf numFmtId="0" fontId="83" fillId="10" borderId="90" xfId="0" applyFont="1" applyFill="1" applyBorder="1" applyAlignment="1">
      <alignment horizontal="center" vertical="center"/>
    </xf>
    <xf numFmtId="0" fontId="83" fillId="10" borderId="91" xfId="0" applyFont="1" applyFill="1" applyBorder="1" applyAlignment="1">
      <alignment horizontal="center" vertical="center"/>
    </xf>
    <xf numFmtId="0" fontId="83" fillId="10" borderId="92" xfId="0" applyFont="1" applyFill="1" applyBorder="1" applyAlignment="1">
      <alignment horizontal="center" vertical="center"/>
    </xf>
    <xf numFmtId="0" fontId="82" fillId="11" borderId="90" xfId="0" applyFont="1" applyFill="1" applyBorder="1" applyAlignment="1">
      <alignment horizontal="left" wrapText="1"/>
    </xf>
    <xf numFmtId="0" fontId="82" fillId="11" borderId="91" xfId="0" applyFont="1" applyFill="1" applyBorder="1" applyAlignment="1">
      <alignment horizontal="left" wrapText="1"/>
    </xf>
    <xf numFmtId="0" fontId="82" fillId="11" borderId="92" xfId="0" applyFont="1" applyFill="1" applyBorder="1" applyAlignment="1">
      <alignment horizontal="left" wrapText="1"/>
    </xf>
    <xf numFmtId="0" fontId="82" fillId="11" borderId="90" xfId="0" applyFont="1" applyFill="1" applyBorder="1" applyAlignment="1">
      <alignment horizontal="left"/>
    </xf>
    <xf numFmtId="0" fontId="82" fillId="11" borderId="91" xfId="0" applyFont="1" applyFill="1" applyBorder="1" applyAlignment="1">
      <alignment horizontal="left"/>
    </xf>
    <xf numFmtId="0" fontId="82" fillId="11" borderId="92" xfId="0" applyFont="1" applyFill="1" applyBorder="1" applyAlignment="1">
      <alignment horizontal="left"/>
    </xf>
    <xf numFmtId="0" fontId="123" fillId="29" borderId="0" xfId="0" applyFont="1" applyFill="1" applyAlignment="1">
      <alignment horizontal="left" vertical="center"/>
    </xf>
    <xf numFmtId="0" fontId="0" fillId="0" borderId="0" xfId="0" applyAlignment="1">
      <alignment horizontal="left" vertical="center"/>
    </xf>
    <xf numFmtId="0" fontId="88" fillId="0" borderId="0" xfId="0" applyFont="1" applyAlignment="1">
      <alignment horizontal="left"/>
    </xf>
    <xf numFmtId="0" fontId="84" fillId="11" borderId="90" xfId="0" applyFont="1" applyFill="1" applyBorder="1" applyAlignment="1">
      <alignment horizontal="left"/>
    </xf>
    <xf numFmtId="0" fontId="84" fillId="11" borderId="91" xfId="0" applyFont="1" applyFill="1" applyBorder="1" applyAlignment="1">
      <alignment horizontal="left"/>
    </xf>
    <xf numFmtId="0" fontId="84" fillId="11" borderId="92" xfId="0" applyFont="1" applyFill="1" applyBorder="1" applyAlignment="1">
      <alignment horizontal="left"/>
    </xf>
    <xf numFmtId="0" fontId="84" fillId="11" borderId="90" xfId="0" applyFont="1" applyFill="1" applyBorder="1" applyAlignment="1">
      <alignment horizontal="left" wrapText="1"/>
    </xf>
    <xf numFmtId="0" fontId="84" fillId="11" borderId="91" xfId="0" applyFont="1" applyFill="1" applyBorder="1" applyAlignment="1">
      <alignment horizontal="left" wrapText="1"/>
    </xf>
    <xf numFmtId="0" fontId="84" fillId="11" borderId="92" xfId="0" applyFont="1" applyFill="1" applyBorder="1" applyAlignment="1">
      <alignment horizontal="left" wrapText="1"/>
    </xf>
    <xf numFmtId="0" fontId="85" fillId="11" borderId="0" xfId="0" applyFont="1" applyFill="1" applyAlignment="1">
      <alignment horizontal="left"/>
    </xf>
    <xf numFmtId="0" fontId="0" fillId="0" borderId="107" xfId="0" applyBorder="1" applyAlignment="1">
      <alignment horizontal="center" vertical="center" wrapText="1"/>
    </xf>
    <xf numFmtId="0" fontId="0" fillId="0" borderId="6" xfId="0" applyBorder="1" applyAlignment="1">
      <alignment horizontal="center" vertical="center" wrapText="1"/>
    </xf>
    <xf numFmtId="0" fontId="0" fillId="0" borderId="41" xfId="0" applyBorder="1" applyAlignment="1">
      <alignment horizontal="center" vertical="center" wrapText="1"/>
    </xf>
    <xf numFmtId="0" fontId="0" fillId="0" borderId="117" xfId="0" applyBorder="1" applyAlignment="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126" fillId="11" borderId="109" xfId="0" applyFont="1" applyFill="1" applyBorder="1" applyAlignment="1">
      <alignment horizontal="center" vertical="center"/>
    </xf>
    <xf numFmtId="0" fontId="0" fillId="0" borderId="109" xfId="0" applyBorder="1" applyAlignment="1">
      <alignment horizontal="center" vertical="center"/>
    </xf>
    <xf numFmtId="0" fontId="125" fillId="0" borderId="0" xfId="0" applyFont="1" applyAlignment="1">
      <alignment horizontal="left" vertical="center"/>
    </xf>
    <xf numFmtId="0" fontId="94" fillId="0" borderId="0" xfId="8" applyFont="1" applyAlignment="1">
      <alignment horizontal="center"/>
    </xf>
    <xf numFmtId="0" fontId="94" fillId="0" borderId="86" xfId="8" applyFont="1" applyBorder="1" applyAlignment="1">
      <alignment horizontal="center"/>
    </xf>
    <xf numFmtId="0" fontId="76" fillId="0" borderId="0" xfId="8" applyAlignment="1">
      <alignment horizontal="center"/>
    </xf>
    <xf numFmtId="0" fontId="116" fillId="0" borderId="101" xfId="8" applyFont="1" applyBorder="1" applyAlignment="1">
      <alignment horizontal="center" vertical="center"/>
    </xf>
    <xf numFmtId="0" fontId="116" fillId="0" borderId="90" xfId="8" applyFont="1" applyBorder="1" applyAlignment="1">
      <alignment horizontal="center" vertical="center"/>
    </xf>
    <xf numFmtId="0" fontId="116" fillId="0" borderId="91" xfId="8" applyFont="1" applyBorder="1" applyAlignment="1">
      <alignment horizontal="center" vertical="center"/>
    </xf>
    <xf numFmtId="0" fontId="109" fillId="20" borderId="101" xfId="8" applyFont="1" applyFill="1" applyBorder="1" applyAlignment="1">
      <alignment horizontal="center" vertical="center"/>
    </xf>
    <xf numFmtId="0" fontId="109" fillId="28" borderId="101" xfId="8" applyFont="1" applyFill="1" applyBorder="1" applyAlignment="1">
      <alignment horizontal="center"/>
    </xf>
    <xf numFmtId="0" fontId="116" fillId="28" borderId="101" xfId="8" applyFont="1" applyFill="1" applyBorder="1" applyAlignment="1">
      <alignment horizontal="center" vertical="center"/>
    </xf>
    <xf numFmtId="0" fontId="109" fillId="28" borderId="90" xfId="8" applyFont="1" applyFill="1" applyBorder="1" applyAlignment="1">
      <alignment horizontal="center"/>
    </xf>
    <xf numFmtId="0" fontId="109" fillId="28" borderId="91" xfId="8" applyFont="1" applyFill="1" applyBorder="1" applyAlignment="1">
      <alignment horizontal="center"/>
    </xf>
    <xf numFmtId="0" fontId="109" fillId="28" borderId="92" xfId="8" applyFont="1" applyFill="1" applyBorder="1" applyAlignment="1">
      <alignment horizontal="center"/>
    </xf>
    <xf numFmtId="0" fontId="115" fillId="0" borderId="90" xfId="8" applyFont="1" applyBorder="1" applyAlignment="1">
      <alignment horizontal="left" vertical="center"/>
    </xf>
    <xf numFmtId="0" fontId="115" fillId="0" borderId="91" xfId="8" applyFont="1" applyBorder="1" applyAlignment="1">
      <alignment horizontal="left" vertical="center"/>
    </xf>
    <xf numFmtId="0" fontId="115" fillId="0" borderId="92" xfId="8" applyFont="1" applyBorder="1" applyAlignment="1">
      <alignment horizontal="left" vertical="center"/>
    </xf>
    <xf numFmtId="0" fontId="94" fillId="0" borderId="105" xfId="8" applyFont="1" applyBorder="1" applyAlignment="1">
      <alignment horizontal="center"/>
    </xf>
    <xf numFmtId="0" fontId="107" fillId="20" borderId="84" xfId="8" applyFont="1" applyFill="1" applyBorder="1" applyAlignment="1">
      <alignment horizontal="center"/>
    </xf>
    <xf numFmtId="0" fontId="107" fillId="20" borderId="89" xfId="8" applyFont="1" applyFill="1" applyBorder="1" applyAlignment="1">
      <alignment horizontal="center"/>
    </xf>
    <xf numFmtId="0" fontId="107" fillId="0" borderId="100" xfId="8" applyFont="1" applyBorder="1" applyAlignment="1">
      <alignment horizontal="center" vertical="center" wrapText="1"/>
    </xf>
    <xf numFmtId="0" fontId="107" fillId="0" borderId="99" xfId="8" applyFont="1" applyBorder="1" applyAlignment="1">
      <alignment horizontal="center" vertical="center" wrapText="1"/>
    </xf>
    <xf numFmtId="0" fontId="107" fillId="0" borderId="98" xfId="8" applyFont="1" applyBorder="1" applyAlignment="1">
      <alignment horizontal="center" vertical="center" wrapText="1"/>
    </xf>
    <xf numFmtId="0" fontId="94" fillId="0" borderId="104" xfId="8" applyFont="1" applyBorder="1" applyAlignment="1">
      <alignment horizontal="center"/>
    </xf>
    <xf numFmtId="0" fontId="109" fillId="28" borderId="3" xfId="8" applyFont="1" applyFill="1" applyBorder="1" applyAlignment="1">
      <alignment horizontal="center" vertical="center"/>
    </xf>
    <xf numFmtId="0" fontId="109" fillId="28" borderId="4" xfId="8" applyFont="1" applyFill="1" applyBorder="1" applyAlignment="1">
      <alignment horizontal="center" vertical="center"/>
    </xf>
    <xf numFmtId="0" fontId="109" fillId="28" borderId="46" xfId="8" applyFont="1" applyFill="1" applyBorder="1" applyAlignment="1">
      <alignment horizontal="center" vertical="center"/>
    </xf>
    <xf numFmtId="0" fontId="94" fillId="0" borderId="90" xfId="8" applyFont="1" applyBorder="1" applyAlignment="1">
      <alignment horizontal="left" vertical="center" wrapText="1"/>
    </xf>
    <xf numFmtId="0" fontId="94" fillId="0" borderId="98" xfId="8" applyFont="1" applyBorder="1" applyAlignment="1">
      <alignment horizontal="left" vertical="center" wrapText="1"/>
    </xf>
    <xf numFmtId="0" fontId="94" fillId="0" borderId="99" xfId="8" applyFont="1" applyBorder="1" applyAlignment="1">
      <alignment horizontal="left" vertical="center" wrapText="1"/>
    </xf>
    <xf numFmtId="0" fontId="94" fillId="0" borderId="84" xfId="8" applyFont="1" applyBorder="1" applyAlignment="1">
      <alignment horizontal="left" vertical="top" wrapText="1"/>
    </xf>
    <xf numFmtId="0" fontId="94" fillId="0" borderId="90" xfId="8" applyFont="1" applyBorder="1" applyAlignment="1">
      <alignment horizontal="left" vertical="top" wrapText="1"/>
    </xf>
    <xf numFmtId="0" fontId="94" fillId="0" borderId="93" xfId="8" applyFont="1" applyBorder="1" applyAlignment="1">
      <alignment horizontal="center" vertical="center" wrapText="1"/>
    </xf>
    <xf numFmtId="0" fontId="108" fillId="28" borderId="94" xfId="8" applyFont="1" applyFill="1" applyBorder="1" applyAlignment="1">
      <alignment horizontal="center" vertical="center" wrapText="1"/>
    </xf>
    <xf numFmtId="0" fontId="108" fillId="28" borderId="89" xfId="8" applyFont="1" applyFill="1" applyBorder="1" applyAlignment="1">
      <alignment horizontal="center" vertical="center" wrapText="1"/>
    </xf>
    <xf numFmtId="0" fontId="94" fillId="0" borderId="94" xfId="8" applyFont="1" applyBorder="1" applyAlignment="1">
      <alignment horizontal="center" vertical="center" wrapText="1"/>
    </xf>
    <xf numFmtId="0" fontId="94" fillId="0" borderId="94" xfId="8" applyFont="1" applyBorder="1" applyAlignment="1">
      <alignment horizontal="center" vertical="center" shrinkToFit="1"/>
    </xf>
    <xf numFmtId="0" fontId="94" fillId="0" borderId="89" xfId="8" applyFont="1" applyBorder="1" applyAlignment="1">
      <alignment horizontal="center" vertical="center" wrapText="1"/>
    </xf>
    <xf numFmtId="0" fontId="107" fillId="20" borderId="101" xfId="8" applyFont="1" applyFill="1" applyBorder="1" applyAlignment="1">
      <alignment horizontal="center"/>
    </xf>
    <xf numFmtId="0" fontId="94" fillId="0" borderId="84" xfId="8" applyFont="1" applyBorder="1" applyAlignment="1">
      <alignment horizontal="left" vertical="center"/>
    </xf>
    <xf numFmtId="0" fontId="94" fillId="0" borderId="89" xfId="8" applyFont="1" applyBorder="1" applyAlignment="1">
      <alignment horizontal="left" vertical="center"/>
    </xf>
    <xf numFmtId="0" fontId="94" fillId="0" borderId="90" xfId="8" applyFont="1" applyBorder="1" applyAlignment="1">
      <alignment horizontal="left" vertical="center"/>
    </xf>
    <xf numFmtId="0" fontId="94" fillId="0" borderId="91" xfId="8" applyFont="1" applyBorder="1" applyAlignment="1">
      <alignment horizontal="left" vertical="center"/>
    </xf>
    <xf numFmtId="0" fontId="94" fillId="0" borderId="92" xfId="8" applyFont="1" applyBorder="1" applyAlignment="1">
      <alignment horizontal="left" vertical="center"/>
    </xf>
    <xf numFmtId="164" fontId="107" fillId="0" borderId="100" xfId="1" applyFont="1" applyBorder="1" applyAlignment="1">
      <alignment horizontal="right"/>
    </xf>
    <xf numFmtId="164" fontId="107" fillId="0" borderId="102" xfId="1" applyFont="1" applyBorder="1" applyAlignment="1">
      <alignment horizontal="right"/>
    </xf>
    <xf numFmtId="164" fontId="107" fillId="0" borderId="87" xfId="1" applyFont="1" applyBorder="1" applyAlignment="1">
      <alignment horizontal="right"/>
    </xf>
    <xf numFmtId="0" fontId="94" fillId="0" borderId="94" xfId="8" applyFont="1" applyBorder="1" applyAlignment="1">
      <alignment horizontal="center"/>
    </xf>
    <xf numFmtId="176" fontId="94" fillId="0" borderId="84" xfId="8" applyNumberFormat="1" applyFont="1" applyBorder="1" applyAlignment="1">
      <alignment horizontal="center" vertical="center" wrapText="1"/>
    </xf>
    <xf numFmtId="0" fontId="112" fillId="0" borderId="84" xfId="8" applyFont="1" applyBorder="1" applyAlignment="1">
      <alignment horizontal="center" vertical="center" wrapText="1" shrinkToFit="1"/>
    </xf>
    <xf numFmtId="0" fontId="107" fillId="28" borderId="3" xfId="8" applyFont="1" applyFill="1" applyBorder="1" applyAlignment="1">
      <alignment horizontal="center" vertical="center"/>
    </xf>
    <xf numFmtId="0" fontId="107" fillId="28" borderId="4" xfId="8" applyFont="1" applyFill="1" applyBorder="1" applyAlignment="1">
      <alignment horizontal="center" vertical="center"/>
    </xf>
    <xf numFmtId="0" fontId="107" fillId="28" borderId="46" xfId="8" applyFont="1" applyFill="1" applyBorder="1" applyAlignment="1">
      <alignment horizontal="center" vertical="center"/>
    </xf>
    <xf numFmtId="0" fontId="95" fillId="0" borderId="0" xfId="8" applyFont="1" applyAlignment="1">
      <alignment horizontal="center" vertical="center" shrinkToFit="1"/>
    </xf>
    <xf numFmtId="0" fontId="108" fillId="28" borderId="45" xfId="8" applyFont="1" applyFill="1" applyBorder="1" applyAlignment="1">
      <alignment horizontal="center" vertical="center" wrapText="1"/>
    </xf>
    <xf numFmtId="0" fontId="108" fillId="28" borderId="6" xfId="8" applyFont="1" applyFill="1" applyBorder="1" applyAlignment="1">
      <alignment horizontal="center" vertical="center" wrapText="1"/>
    </xf>
    <xf numFmtId="0" fontId="108" fillId="28" borderId="47" xfId="8" applyFont="1" applyFill="1" applyBorder="1" applyAlignment="1">
      <alignment horizontal="center" vertical="center" wrapText="1"/>
    </xf>
    <xf numFmtId="0" fontId="108" fillId="28" borderId="0" xfId="8" applyFont="1" applyFill="1" applyAlignment="1">
      <alignment horizontal="center" vertical="center" wrapText="1"/>
    </xf>
    <xf numFmtId="0" fontId="108" fillId="28" borderId="49" xfId="8" applyFont="1" applyFill="1" applyBorder="1" applyAlignment="1">
      <alignment horizontal="center" vertical="center" wrapText="1"/>
    </xf>
    <xf numFmtId="0" fontId="108" fillId="28" borderId="1" xfId="8" applyFont="1" applyFill="1" applyBorder="1" applyAlignment="1">
      <alignment horizontal="center" vertical="center" wrapText="1"/>
    </xf>
    <xf numFmtId="0" fontId="110" fillId="0" borderId="45" xfId="8" applyFont="1" applyBorder="1" applyAlignment="1">
      <alignment horizontal="center" vertical="center" wrapText="1"/>
    </xf>
    <xf numFmtId="0" fontId="110" fillId="0" borderId="41" xfId="8" applyFont="1" applyBorder="1" applyAlignment="1">
      <alignment horizontal="center" vertical="center" wrapText="1"/>
    </xf>
    <xf numFmtId="0" fontId="94" fillId="0" borderId="47" xfId="8" quotePrefix="1" applyFont="1" applyBorder="1" applyAlignment="1">
      <alignment horizontal="left" vertical="center"/>
    </xf>
    <xf numFmtId="0" fontId="94" fillId="0" borderId="0" xfId="8" quotePrefix="1" applyFont="1" applyAlignment="1">
      <alignment horizontal="left" vertical="center"/>
    </xf>
    <xf numFmtId="0" fontId="94" fillId="0" borderId="51" xfId="8" quotePrefix="1" applyFont="1" applyBorder="1" applyAlignment="1">
      <alignment horizontal="left" vertical="center"/>
    </xf>
    <xf numFmtId="0" fontId="104" fillId="0" borderId="3" xfId="8" quotePrefix="1" applyFont="1" applyBorder="1" applyAlignment="1">
      <alignment horizontal="left" vertical="center"/>
    </xf>
    <xf numFmtId="0" fontId="104" fillId="0" borderId="4" xfId="8" applyFont="1" applyBorder="1" applyAlignment="1">
      <alignment horizontal="left" vertical="center"/>
    </xf>
    <xf numFmtId="0" fontId="104" fillId="0" borderId="46" xfId="8" applyFont="1" applyBorder="1" applyAlignment="1">
      <alignment horizontal="left" vertical="center"/>
    </xf>
    <xf numFmtId="0" fontId="104" fillId="0" borderId="3" xfId="8" applyFont="1" applyBorder="1" applyAlignment="1">
      <alignment horizontal="left" vertical="center"/>
    </xf>
    <xf numFmtId="14" fontId="103" fillId="0" borderId="89" xfId="8" applyNumberFormat="1" applyFont="1" applyBorder="1" applyAlignment="1">
      <alignment horizontal="center" vertical="center"/>
    </xf>
    <xf numFmtId="0" fontId="102" fillId="0" borderId="49" xfId="8" applyFont="1" applyBorder="1" applyAlignment="1">
      <alignment horizontal="center" vertical="center"/>
    </xf>
    <xf numFmtId="0" fontId="102" fillId="0" borderId="50" xfId="8" applyFont="1" applyBorder="1" applyAlignment="1">
      <alignment horizontal="center" vertical="center"/>
    </xf>
    <xf numFmtId="0" fontId="94" fillId="0" borderId="0" xfId="8" applyFont="1" applyAlignment="1">
      <alignment horizontal="left" vertical="center"/>
    </xf>
    <xf numFmtId="0" fontId="94" fillId="0" borderId="51" xfId="8" applyFont="1" applyBorder="1" applyAlignment="1">
      <alignment horizontal="left" vertical="center"/>
    </xf>
    <xf numFmtId="0" fontId="94" fillId="0" borderId="47" xfId="8" applyFont="1" applyBorder="1" applyAlignment="1">
      <alignment horizontal="left" vertical="center"/>
    </xf>
    <xf numFmtId="14" fontId="103" fillId="0" borderId="94" xfId="8" applyNumberFormat="1" applyFont="1" applyBorder="1" applyAlignment="1">
      <alignment horizontal="center" vertical="center"/>
    </xf>
    <xf numFmtId="0" fontId="102" fillId="0" borderId="42" xfId="8" applyFont="1" applyBorder="1" applyAlignment="1">
      <alignment horizontal="center" vertical="center"/>
    </xf>
    <xf numFmtId="14" fontId="103" fillId="0" borderId="93" xfId="8" applyNumberFormat="1" applyFont="1" applyBorder="1" applyAlignment="1">
      <alignment horizontal="center" vertical="center"/>
    </xf>
    <xf numFmtId="0" fontId="100" fillId="0" borderId="3" xfId="8" quotePrefix="1" applyFont="1" applyBorder="1" applyAlignment="1">
      <alignment horizontal="left" vertical="center"/>
    </xf>
    <xf numFmtId="0" fontId="100" fillId="0" borderId="4" xfId="8" applyFont="1" applyBorder="1" applyAlignment="1">
      <alignment horizontal="left" vertical="center"/>
    </xf>
    <xf numFmtId="0" fontId="100" fillId="0" borderId="46" xfId="8" applyFont="1" applyBorder="1" applyAlignment="1">
      <alignment horizontal="left" vertical="center"/>
    </xf>
    <xf numFmtId="0" fontId="99" fillId="0" borderId="3" xfId="8" applyFont="1" applyBorder="1" applyAlignment="1">
      <alignment horizontal="left" vertical="center"/>
    </xf>
    <xf numFmtId="0" fontId="99" fillId="0" borderId="4" xfId="8" applyFont="1" applyBorder="1" applyAlignment="1">
      <alignment horizontal="left" vertical="center"/>
    </xf>
    <xf numFmtId="0" fontId="99" fillId="0" borderId="46" xfId="8" applyFont="1" applyBorder="1" applyAlignment="1">
      <alignment horizontal="left" vertical="center"/>
    </xf>
    <xf numFmtId="0" fontId="80" fillId="27" borderId="3" xfId="8" applyFont="1" applyFill="1" applyBorder="1" applyAlignment="1">
      <alignment horizontal="center" vertical="center"/>
    </xf>
    <xf numFmtId="0" fontId="80" fillId="27" borderId="4" xfId="8" applyFont="1" applyFill="1" applyBorder="1" applyAlignment="1">
      <alignment horizontal="center" vertical="center"/>
    </xf>
    <xf numFmtId="0" fontId="80" fillId="27" borderId="46" xfId="8" applyFont="1" applyFill="1" applyBorder="1" applyAlignment="1">
      <alignment horizontal="center" vertical="center"/>
    </xf>
    <xf numFmtId="0" fontId="97" fillId="0" borderId="49" xfId="8" applyFont="1" applyBorder="1" applyAlignment="1">
      <alignment horizontal="center" vertical="center"/>
    </xf>
    <xf numFmtId="0" fontId="97" fillId="0" borderId="1" xfId="8" applyFont="1" applyBorder="1" applyAlignment="1">
      <alignment horizontal="center" vertical="center"/>
    </xf>
    <xf numFmtId="0" fontId="97" fillId="0" borderId="50" xfId="8" applyFont="1" applyBorder="1" applyAlignment="1">
      <alignment horizontal="center" vertical="center"/>
    </xf>
    <xf numFmtId="0" fontId="76" fillId="0" borderId="3" xfId="8" applyBorder="1" applyAlignment="1">
      <alignment horizontal="center"/>
    </xf>
    <xf numFmtId="0" fontId="76" fillId="0" borderId="4" xfId="8" applyBorder="1" applyAlignment="1">
      <alignment horizontal="center"/>
    </xf>
    <xf numFmtId="0" fontId="76" fillId="0" borderId="46" xfId="8" applyBorder="1" applyAlignment="1">
      <alignment horizontal="center"/>
    </xf>
    <xf numFmtId="0" fontId="76" fillId="0" borderId="47" xfId="8" applyBorder="1" applyAlignment="1">
      <alignment horizontal="left" vertical="center"/>
    </xf>
    <xf numFmtId="0" fontId="76" fillId="0" borderId="0" xfId="8" applyAlignment="1">
      <alignment horizontal="left" vertical="center"/>
    </xf>
    <xf numFmtId="0" fontId="76" fillId="0" borderId="47" xfId="8" applyBorder="1" applyAlignment="1">
      <alignment horizontal="center" vertical="center"/>
    </xf>
    <xf numFmtId="0" fontId="76" fillId="0" borderId="0" xfId="8" applyAlignment="1">
      <alignment horizontal="center" vertical="center"/>
    </xf>
    <xf numFmtId="0" fontId="76" fillId="0" borderId="51" xfId="8" applyBorder="1" applyAlignment="1">
      <alignment horizontal="center" vertical="center"/>
    </xf>
    <xf numFmtId="0" fontId="76" fillId="0" borderId="49" xfId="8" applyBorder="1" applyAlignment="1">
      <alignment horizontal="left" vertical="center"/>
    </xf>
    <xf numFmtId="0" fontId="76" fillId="0" borderId="1" xfId="8" applyBorder="1" applyAlignment="1">
      <alignment horizontal="left" vertical="center"/>
    </xf>
    <xf numFmtId="0" fontId="76" fillId="0" borderId="49" xfId="8" applyBorder="1" applyAlignment="1">
      <alignment horizontal="center" vertical="center"/>
    </xf>
    <xf numFmtId="0" fontId="76" fillId="0" borderId="1" xfId="8" applyBorder="1" applyAlignment="1">
      <alignment horizontal="center" vertical="center"/>
    </xf>
    <xf numFmtId="0" fontId="76" fillId="0" borderId="50" xfId="8" applyBorder="1" applyAlignment="1">
      <alignment horizontal="center" vertical="center"/>
    </xf>
    <xf numFmtId="0" fontId="76" fillId="0" borderId="3" xfId="8" applyBorder="1" applyAlignment="1">
      <alignment horizontal="left" vertical="center"/>
    </xf>
    <xf numFmtId="0" fontId="76" fillId="0" borderId="4" xfId="8" applyBorder="1" applyAlignment="1">
      <alignment horizontal="left" vertical="center"/>
    </xf>
    <xf numFmtId="0" fontId="76" fillId="0" borderId="46" xfId="8" applyBorder="1" applyAlignment="1">
      <alignment horizontal="left" vertical="center"/>
    </xf>
    <xf numFmtId="177" fontId="76" fillId="0" borderId="49" xfId="8" applyNumberFormat="1" applyBorder="1" applyAlignment="1">
      <alignment horizontal="center" vertical="center"/>
    </xf>
    <xf numFmtId="177" fontId="76" fillId="0" borderId="1" xfId="8" applyNumberFormat="1" applyBorder="1" applyAlignment="1">
      <alignment horizontal="center" vertical="center"/>
    </xf>
    <xf numFmtId="177" fontId="76" fillId="0" borderId="50" xfId="8" applyNumberFormat="1" applyBorder="1" applyAlignment="1">
      <alignment horizontal="center" vertical="center"/>
    </xf>
    <xf numFmtId="177" fontId="76" fillId="0" borderId="3" xfId="8" applyNumberFormat="1" applyBorder="1" applyAlignment="1">
      <alignment horizontal="center" vertical="center"/>
    </xf>
    <xf numFmtId="177" fontId="76" fillId="0" borderId="4" xfId="8" applyNumberFormat="1" applyBorder="1" applyAlignment="1">
      <alignment horizontal="center" vertical="center"/>
    </xf>
    <xf numFmtId="177" fontId="76" fillId="0" borderId="46" xfId="8" applyNumberFormat="1" applyBorder="1" applyAlignment="1">
      <alignment horizontal="center" vertical="center"/>
    </xf>
    <xf numFmtId="0" fontId="76" fillId="0" borderId="45" xfId="8" applyBorder="1" applyAlignment="1">
      <alignment horizontal="left" vertical="center"/>
    </xf>
    <xf numFmtId="0" fontId="76" fillId="0" borderId="6" xfId="8" applyBorder="1" applyAlignment="1">
      <alignment horizontal="left" vertical="center"/>
    </xf>
    <xf numFmtId="0" fontId="76" fillId="0" borderId="45" xfId="8" applyBorder="1" applyAlignment="1">
      <alignment horizontal="center" vertical="center"/>
    </xf>
    <xf numFmtId="0" fontId="76" fillId="0" borderId="6" xfId="8" applyBorder="1" applyAlignment="1">
      <alignment horizontal="center" vertical="center"/>
    </xf>
    <xf numFmtId="0" fontId="76" fillId="0" borderId="41" xfId="8" applyBorder="1" applyAlignment="1">
      <alignment horizontal="center" vertical="center"/>
    </xf>
    <xf numFmtId="0" fontId="76" fillId="0" borderId="3" xfId="8" applyBorder="1" applyAlignment="1">
      <alignment horizontal="center" vertical="center" wrapText="1" shrinkToFit="1"/>
    </xf>
    <xf numFmtId="0" fontId="76" fillId="0" borderId="4" xfId="8" applyBorder="1" applyAlignment="1">
      <alignment horizontal="center" vertical="center" wrapText="1" shrinkToFit="1"/>
    </xf>
    <xf numFmtId="0" fontId="76" fillId="0" borderId="46" xfId="8" applyBorder="1" applyAlignment="1">
      <alignment horizontal="center" vertical="center" wrapText="1" shrinkToFit="1"/>
    </xf>
    <xf numFmtId="0" fontId="76" fillId="0" borderId="3" xfId="8" applyBorder="1" applyAlignment="1">
      <alignment horizontal="left" vertical="center" wrapText="1"/>
    </xf>
    <xf numFmtId="0" fontId="76" fillId="0" borderId="4" xfId="8" applyBorder="1" applyAlignment="1">
      <alignment horizontal="left" vertical="center" wrapText="1"/>
    </xf>
    <xf numFmtId="0" fontId="76" fillId="0" borderId="46" xfId="8" applyBorder="1" applyAlignment="1">
      <alignment horizontal="left" vertical="center" wrapText="1"/>
    </xf>
    <xf numFmtId="0" fontId="76" fillId="0" borderId="3" xfId="8" applyBorder="1" applyAlignment="1">
      <alignment horizontal="center" vertical="center"/>
    </xf>
    <xf numFmtId="0" fontId="76" fillId="0" borderId="4" xfId="8" applyBorder="1" applyAlignment="1">
      <alignment horizontal="center" vertical="center"/>
    </xf>
    <xf numFmtId="0" fontId="76" fillId="0" borderId="46" xfId="8" applyBorder="1" applyAlignment="1">
      <alignment horizontal="center" vertical="center"/>
    </xf>
    <xf numFmtId="0" fontId="76" fillId="0" borderId="51" xfId="8" applyBorder="1" applyAlignment="1">
      <alignment horizontal="left" vertical="center"/>
    </xf>
    <xf numFmtId="0" fontId="76" fillId="0" borderId="50" xfId="8" applyBorder="1" applyAlignment="1">
      <alignment horizontal="left" vertical="center"/>
    </xf>
    <xf numFmtId="185" fontId="76" fillId="0" borderId="3" xfId="8" applyNumberFormat="1" applyBorder="1" applyAlignment="1">
      <alignment horizontal="center" vertical="center"/>
    </xf>
    <xf numFmtId="185" fontId="76" fillId="0" borderId="4" xfId="8" applyNumberFormat="1" applyBorder="1" applyAlignment="1">
      <alignment horizontal="center" vertical="center"/>
    </xf>
    <xf numFmtId="185" fontId="76" fillId="0" borderId="46" xfId="8" applyNumberFormat="1" applyBorder="1" applyAlignment="1">
      <alignment horizontal="center" vertical="center"/>
    </xf>
    <xf numFmtId="0" fontId="76" fillId="0" borderId="1" xfId="8" applyBorder="1" applyAlignment="1">
      <alignment horizontal="left" vertical="center" wrapText="1"/>
    </xf>
    <xf numFmtId="0" fontId="76" fillId="0" borderId="50" xfId="8" applyBorder="1" applyAlignment="1">
      <alignment horizontal="left" vertical="center" wrapText="1"/>
    </xf>
    <xf numFmtId="0" fontId="92" fillId="0" borderId="0" xfId="8" applyFont="1" applyAlignment="1">
      <alignment horizontal="center" vertical="center"/>
    </xf>
    <xf numFmtId="0" fontId="80" fillId="27" borderId="84" xfId="8" applyFont="1" applyFill="1" applyBorder="1" applyAlignment="1">
      <alignment horizontal="center" vertical="center"/>
    </xf>
    <xf numFmtId="0" fontId="76" fillId="0" borderId="41" xfId="8" applyBorder="1" applyAlignment="1">
      <alignment horizontal="left" vertical="center"/>
    </xf>
    <xf numFmtId="0" fontId="42" fillId="14" borderId="90" xfId="0" applyFont="1" applyFill="1" applyBorder="1" applyAlignment="1">
      <alignment horizontal="center" vertical="center" wrapText="1"/>
    </xf>
    <xf numFmtId="0" fontId="42" fillId="14" borderId="91" xfId="0" applyFont="1" applyFill="1" applyBorder="1" applyAlignment="1">
      <alignment horizontal="center" vertical="center" wrapText="1"/>
    </xf>
    <xf numFmtId="0" fontId="42" fillId="14" borderId="92" xfId="0" applyFont="1" applyFill="1" applyBorder="1" applyAlignment="1">
      <alignment horizontal="center" vertical="center" wrapText="1"/>
    </xf>
    <xf numFmtId="0" fontId="59" fillId="0" borderId="0" xfId="0" applyFont="1" applyAlignment="1">
      <alignment horizontal="center"/>
    </xf>
    <xf numFmtId="0" fontId="92" fillId="0" borderId="0" xfId="0" applyFont="1" applyAlignment="1">
      <alignment horizontal="center"/>
    </xf>
    <xf numFmtId="0" fontId="42" fillId="0" borderId="0" xfId="0" applyFont="1" applyAlignment="1">
      <alignment horizontal="center"/>
    </xf>
    <xf numFmtId="0" fontId="0" fillId="0" borderId="0" xfId="0" applyAlignment="1">
      <alignment horizontal="center"/>
    </xf>
    <xf numFmtId="0" fontId="60" fillId="0" borderId="0" xfId="0" applyFont="1" applyAlignment="1">
      <alignment horizontal="center" wrapText="1"/>
    </xf>
    <xf numFmtId="0" fontId="62" fillId="0" borderId="0" xfId="0" applyFont="1" applyAlignment="1">
      <alignment horizontal="left"/>
    </xf>
    <xf numFmtId="0" fontId="56" fillId="0" borderId="0" xfId="0" applyFont="1" applyAlignment="1">
      <alignment horizontal="right"/>
    </xf>
    <xf numFmtId="0" fontId="63" fillId="14" borderId="90" xfId="0" applyFont="1" applyFill="1" applyBorder="1" applyAlignment="1">
      <alignment horizontal="left" vertical="center" wrapText="1"/>
    </xf>
    <xf numFmtId="0" fontId="63" fillId="14" borderId="91" xfId="0" applyFont="1" applyFill="1" applyBorder="1" applyAlignment="1">
      <alignment horizontal="left" vertical="center" wrapText="1"/>
    </xf>
    <xf numFmtId="0" fontId="63" fillId="14" borderId="92" xfId="0" applyFont="1" applyFill="1" applyBorder="1" applyAlignment="1">
      <alignment horizontal="left" vertical="center" wrapText="1"/>
    </xf>
    <xf numFmtId="0" fontId="63" fillId="14" borderId="100" xfId="0" applyFont="1" applyFill="1" applyBorder="1" applyAlignment="1">
      <alignment horizontal="center" vertical="center" wrapText="1"/>
    </xf>
    <xf numFmtId="0" fontId="63" fillId="14" borderId="6" xfId="0" applyFont="1" applyFill="1" applyBorder="1" applyAlignment="1">
      <alignment horizontal="center" vertical="center" wrapText="1"/>
    </xf>
    <xf numFmtId="0" fontId="63" fillId="14" borderId="41" xfId="0" applyFont="1" applyFill="1" applyBorder="1" applyAlignment="1">
      <alignment horizontal="center" vertical="center" wrapText="1"/>
    </xf>
    <xf numFmtId="0" fontId="63" fillId="14" borderId="102" xfId="0" applyFont="1" applyFill="1" applyBorder="1" applyAlignment="1">
      <alignment horizontal="center" vertical="center" wrapText="1"/>
    </xf>
    <xf numFmtId="0" fontId="63" fillId="14" borderId="0" xfId="0" applyFont="1" applyFill="1" applyAlignment="1">
      <alignment horizontal="center" vertical="center" wrapText="1"/>
    </xf>
    <xf numFmtId="0" fontId="63" fillId="14" borderId="51" xfId="0" applyFont="1" applyFill="1" applyBorder="1" applyAlignment="1">
      <alignment horizontal="center" vertical="center" wrapText="1"/>
    </xf>
    <xf numFmtId="0" fontId="63" fillId="14" borderId="87" xfId="0" applyFont="1" applyFill="1" applyBorder="1" applyAlignment="1">
      <alignment horizontal="center" vertical="center" wrapText="1"/>
    </xf>
    <xf numFmtId="0" fontId="63" fillId="14" borderId="110" xfId="0" applyFont="1" applyFill="1" applyBorder="1" applyAlignment="1">
      <alignment horizontal="center" vertical="center" wrapText="1"/>
    </xf>
    <xf numFmtId="0" fontId="63" fillId="14" borderId="111" xfId="0" applyFont="1" applyFill="1" applyBorder="1" applyAlignment="1">
      <alignment horizontal="center" vertical="center" wrapText="1"/>
    </xf>
    <xf numFmtId="0" fontId="56" fillId="0" borderId="0" xfId="0" applyFont="1" applyAlignment="1">
      <alignment horizontal="left"/>
    </xf>
    <xf numFmtId="0" fontId="56" fillId="0" borderId="0" xfId="0" applyFont="1" applyAlignment="1">
      <alignment horizontal="left" vertical="top" wrapText="1"/>
    </xf>
    <xf numFmtId="0" fontId="130" fillId="0" borderId="0" xfId="0" applyFont="1" applyAlignment="1">
      <alignment horizontal="right"/>
    </xf>
    <xf numFmtId="0" fontId="63" fillId="14" borderId="100" xfId="0" applyFont="1" applyFill="1" applyBorder="1" applyAlignment="1">
      <alignment horizontal="left" vertical="center" wrapText="1"/>
    </xf>
    <xf numFmtId="0" fontId="63" fillId="14" borderId="6" xfId="0" applyFont="1" applyFill="1" applyBorder="1" applyAlignment="1">
      <alignment horizontal="left" vertical="center" wrapText="1"/>
    </xf>
    <xf numFmtId="0" fontId="63" fillId="14" borderId="41" xfId="0" applyFont="1" applyFill="1" applyBorder="1" applyAlignment="1">
      <alignment horizontal="left" vertical="center" wrapText="1"/>
    </xf>
    <xf numFmtId="0" fontId="63" fillId="14" borderId="102" xfId="0" applyFont="1" applyFill="1" applyBorder="1" applyAlignment="1">
      <alignment horizontal="left" vertical="center" wrapText="1"/>
    </xf>
    <xf numFmtId="0" fontId="63" fillId="14" borderId="0" xfId="0" applyFont="1" applyFill="1" applyAlignment="1">
      <alignment horizontal="left" vertical="center" wrapText="1"/>
    </xf>
    <xf numFmtId="0" fontId="63" fillId="14" borderId="51" xfId="0" applyFont="1" applyFill="1" applyBorder="1" applyAlignment="1">
      <alignment horizontal="left" vertical="center" wrapText="1"/>
    </xf>
    <xf numFmtId="0" fontId="63" fillId="14" borderId="87" xfId="0" applyFont="1" applyFill="1" applyBorder="1" applyAlignment="1">
      <alignment horizontal="left" vertical="center" wrapText="1"/>
    </xf>
    <xf numFmtId="0" fontId="63" fillId="14" borderId="110" xfId="0" applyFont="1" applyFill="1" applyBorder="1" applyAlignment="1">
      <alignment horizontal="left" vertical="center" wrapText="1"/>
    </xf>
    <xf numFmtId="0" fontId="63" fillId="14" borderId="111" xfId="0" applyFont="1" applyFill="1" applyBorder="1" applyAlignment="1">
      <alignment horizontal="left" vertical="center" wrapText="1"/>
    </xf>
    <xf numFmtId="0" fontId="64" fillId="0" borderId="0" xfId="0" applyFont="1" applyAlignment="1">
      <alignment horizontal="left"/>
    </xf>
    <xf numFmtId="0" fontId="56" fillId="0" borderId="0" xfId="0" quotePrefix="1" applyFont="1" applyAlignment="1">
      <alignment horizontal="left" vertical="top" wrapText="1"/>
    </xf>
    <xf numFmtId="0" fontId="65" fillId="0" borderId="0" xfId="0" applyFont="1" applyAlignment="1">
      <alignment horizontal="left"/>
    </xf>
    <xf numFmtId="0" fontId="67" fillId="14" borderId="90" xfId="0" applyFont="1" applyFill="1" applyBorder="1" applyAlignment="1">
      <alignment horizontal="center" vertical="center" wrapText="1"/>
    </xf>
    <xf numFmtId="0" fontId="67" fillId="14" borderId="91" xfId="0" applyFont="1" applyFill="1" applyBorder="1" applyAlignment="1">
      <alignment horizontal="center" vertical="center" wrapText="1"/>
    </xf>
    <xf numFmtId="0" fontId="67" fillId="14" borderId="92" xfId="0" applyFont="1" applyFill="1" applyBorder="1" applyAlignment="1">
      <alignment horizontal="center" vertical="center" wrapText="1"/>
    </xf>
    <xf numFmtId="0" fontId="63" fillId="14" borderId="0" xfId="0" applyFont="1" applyFill="1" applyAlignment="1">
      <alignment horizontal="center"/>
    </xf>
    <xf numFmtId="0" fontId="61" fillId="0" borderId="0" xfId="0" applyFont="1" applyAlignment="1">
      <alignment horizontal="center"/>
    </xf>
    <xf numFmtId="0" fontId="61" fillId="0" borderId="0" xfId="0" applyFont="1" applyAlignment="1">
      <alignment horizontal="right"/>
    </xf>
    <xf numFmtId="0" fontId="61" fillId="14" borderId="0" xfId="0" applyFont="1" applyFill="1" applyAlignment="1">
      <alignment horizontal="center"/>
    </xf>
    <xf numFmtId="0" fontId="68" fillId="14" borderId="0" xfId="0" applyFont="1" applyFill="1" applyAlignment="1">
      <alignment horizontal="center"/>
    </xf>
    <xf numFmtId="0" fontId="61" fillId="0" borderId="0" xfId="0" applyFont="1" applyAlignment="1">
      <alignment horizontal="center" vertical="center" wrapText="1"/>
    </xf>
    <xf numFmtId="0" fontId="61" fillId="14" borderId="0" xfId="0" applyFont="1" applyFill="1" applyAlignment="1">
      <alignment horizontal="center" vertical="center"/>
    </xf>
    <xf numFmtId="2" fontId="61" fillId="14" borderId="0" xfId="0" applyNumberFormat="1" applyFont="1" applyFill="1" applyAlignment="1">
      <alignment horizontal="center"/>
    </xf>
    <xf numFmtId="0" fontId="82" fillId="31" borderId="0" xfId="0" applyFont="1" applyFill="1" applyAlignment="1">
      <alignment horizontal="center" wrapText="1"/>
    </xf>
    <xf numFmtId="0" fontId="63" fillId="30" borderId="0" xfId="0" applyFont="1" applyFill="1" applyAlignment="1">
      <alignment horizontal="left"/>
    </xf>
    <xf numFmtId="0" fontId="20" fillId="14" borderId="0" xfId="3" applyFill="1" applyBorder="1" applyAlignment="1" applyProtection="1">
      <alignment horizontal="center" vertical="center"/>
    </xf>
    <xf numFmtId="0" fontId="0" fillId="31" borderId="0" xfId="0" quotePrefix="1" applyFill="1" applyAlignment="1">
      <alignment horizontal="left" vertical="center" indent="2"/>
    </xf>
    <xf numFmtId="0" fontId="0" fillId="31" borderId="0" xfId="0" applyFill="1" applyAlignment="1">
      <alignment horizontal="left" vertical="center" indent="2"/>
    </xf>
    <xf numFmtId="0" fontId="0" fillId="31" borderId="0" xfId="0" applyFill="1" applyAlignment="1">
      <alignment horizontal="left" vertical="top" wrapText="1"/>
    </xf>
    <xf numFmtId="0" fontId="82" fillId="31" borderId="0" xfId="0" quotePrefix="1" applyFont="1" applyFill="1" applyAlignment="1">
      <alignment horizontal="left" vertical="center" indent="2"/>
    </xf>
    <xf numFmtId="0" fontId="82" fillId="31" borderId="0" xfId="0" applyFont="1" applyFill="1" applyAlignment="1">
      <alignment horizontal="left" vertical="center" indent="2"/>
    </xf>
    <xf numFmtId="0" fontId="5" fillId="6" borderId="55" xfId="0" applyFont="1" applyFill="1" applyBorder="1" applyAlignment="1">
      <alignment horizontal="center" vertical="center" wrapText="1" shrinkToFit="1"/>
    </xf>
    <xf numFmtId="0" fontId="5" fillId="6" borderId="59" xfId="0" applyFont="1" applyFill="1" applyBorder="1" applyAlignment="1">
      <alignment horizontal="center" vertical="center" wrapText="1" shrinkToFit="1"/>
    </xf>
    <xf numFmtId="0" fontId="69" fillId="15" borderId="53" xfId="0" applyFont="1" applyFill="1" applyBorder="1" applyAlignment="1">
      <alignment horizontal="center" vertical="center"/>
    </xf>
    <xf numFmtId="0" fontId="77" fillId="18" borderId="90" xfId="8" applyFont="1" applyFill="1" applyBorder="1" applyAlignment="1">
      <alignment horizontal="center" vertical="center" wrapText="1"/>
    </xf>
    <xf numFmtId="0" fontId="77" fillId="18" borderId="91" xfId="8" applyFont="1" applyFill="1" applyBorder="1" applyAlignment="1">
      <alignment horizontal="center" vertical="center" wrapText="1"/>
    </xf>
    <xf numFmtId="0" fontId="77" fillId="18" borderId="92" xfId="8" applyFont="1" applyFill="1" applyBorder="1" applyAlignment="1">
      <alignment horizontal="center" vertical="center" wrapText="1"/>
    </xf>
    <xf numFmtId="0" fontId="94" fillId="18" borderId="100" xfId="8" applyFont="1" applyFill="1" applyBorder="1" applyAlignment="1">
      <alignment horizontal="center" vertical="center" wrapText="1"/>
    </xf>
    <xf numFmtId="0" fontId="94" fillId="18" borderId="6" xfId="8" applyFont="1" applyFill="1" applyBorder="1" applyAlignment="1">
      <alignment horizontal="center" vertical="center" wrapText="1"/>
    </xf>
    <xf numFmtId="0" fontId="94" fillId="18" borderId="41" xfId="8" applyFont="1" applyFill="1" applyBorder="1" applyAlignment="1">
      <alignment horizontal="center" vertical="center" wrapText="1"/>
    </xf>
    <xf numFmtId="0" fontId="94" fillId="18" borderId="102" xfId="8" applyFont="1" applyFill="1" applyBorder="1" applyAlignment="1">
      <alignment horizontal="center" vertical="center" wrapText="1"/>
    </xf>
    <xf numFmtId="0" fontId="94" fillId="18" borderId="0" xfId="8" applyFont="1" applyFill="1" applyAlignment="1">
      <alignment horizontal="center" vertical="center" wrapText="1"/>
    </xf>
    <xf numFmtId="0" fontId="94" fillId="18" borderId="51" xfId="8" applyFont="1" applyFill="1" applyBorder="1" applyAlignment="1">
      <alignment horizontal="center" vertical="center" wrapText="1"/>
    </xf>
    <xf numFmtId="0" fontId="94" fillId="18" borderId="117" xfId="8" applyFont="1" applyFill="1" applyBorder="1" applyAlignment="1">
      <alignment horizontal="center" vertical="center" wrapText="1"/>
    </xf>
    <xf numFmtId="0" fontId="94" fillId="18" borderId="110" xfId="8" applyFont="1" applyFill="1" applyBorder="1" applyAlignment="1">
      <alignment horizontal="center" vertical="center" wrapText="1"/>
    </xf>
    <xf numFmtId="0" fontId="94" fillId="18" borderId="111" xfId="8" applyFont="1" applyFill="1" applyBorder="1" applyAlignment="1">
      <alignment horizontal="center" vertical="center" wrapText="1"/>
    </xf>
    <xf numFmtId="0" fontId="79" fillId="19" borderId="0" xfId="8" applyFont="1" applyFill="1" applyAlignment="1">
      <alignment horizontal="center" wrapText="1"/>
    </xf>
    <xf numFmtId="0" fontId="91" fillId="0" borderId="0" xfId="8" applyFont="1" applyAlignment="1">
      <alignment horizontal="center" vertical="center" wrapText="1"/>
    </xf>
    <xf numFmtId="0" fontId="94" fillId="18" borderId="70" xfId="8" applyFont="1" applyFill="1" applyBorder="1" applyAlignment="1">
      <alignment horizontal="center" vertical="center" wrapText="1"/>
    </xf>
    <xf numFmtId="0" fontId="76" fillId="18" borderId="73" xfId="8" applyFill="1" applyBorder="1" applyAlignment="1">
      <alignment horizontal="center" vertical="center" wrapText="1"/>
    </xf>
    <xf numFmtId="0" fontId="76" fillId="18" borderId="75" xfId="8" applyFill="1" applyBorder="1" applyAlignment="1">
      <alignment horizontal="center" vertical="center" wrapText="1"/>
    </xf>
    <xf numFmtId="0" fontId="76" fillId="18" borderId="71" xfId="8" applyFill="1" applyBorder="1" applyAlignment="1">
      <alignment horizontal="center" vertical="center" wrapText="1"/>
    </xf>
    <xf numFmtId="0" fontId="76" fillId="18" borderId="0" xfId="8" applyFill="1" applyAlignment="1">
      <alignment horizontal="center" vertical="center" wrapText="1"/>
    </xf>
    <xf numFmtId="0" fontId="76" fillId="18" borderId="76" xfId="8" applyFill="1" applyBorder="1" applyAlignment="1">
      <alignment horizontal="center" vertical="center" wrapText="1"/>
    </xf>
    <xf numFmtId="0" fontId="76" fillId="18" borderId="72" xfId="8" applyFill="1" applyBorder="1" applyAlignment="1">
      <alignment horizontal="center" vertical="center" wrapText="1"/>
    </xf>
    <xf numFmtId="0" fontId="76" fillId="18" borderId="74" xfId="8" applyFill="1" applyBorder="1" applyAlignment="1">
      <alignment horizontal="center" vertical="center" wrapText="1"/>
    </xf>
    <xf numFmtId="0" fontId="76" fillId="18" borderId="77" xfId="8" applyFill="1" applyBorder="1" applyAlignment="1">
      <alignment horizontal="center" vertical="center" wrapText="1"/>
    </xf>
    <xf numFmtId="0" fontId="77" fillId="18" borderId="68" xfId="8" applyFont="1" applyFill="1" applyBorder="1" applyAlignment="1">
      <alignment horizontal="center" vertical="center" wrapText="1"/>
    </xf>
    <xf numFmtId="0" fontId="77" fillId="18" borderId="69" xfId="8" applyFont="1" applyFill="1" applyBorder="1" applyAlignment="1">
      <alignment horizontal="center" vertical="center" wrapText="1"/>
    </xf>
    <xf numFmtId="0" fontId="77" fillId="18" borderId="78" xfId="8" applyFont="1" applyFill="1" applyBorder="1" applyAlignment="1">
      <alignment horizontal="center" vertical="center" wrapText="1"/>
    </xf>
    <xf numFmtId="0" fontId="79" fillId="19" borderId="0" xfId="8" applyFont="1" applyFill="1" applyAlignment="1">
      <alignment horizontal="center" vertical="center" wrapText="1"/>
    </xf>
    <xf numFmtId="0" fontId="140" fillId="32" borderId="126" xfId="0" applyFont="1" applyFill="1" applyBorder="1" applyAlignment="1">
      <alignment vertical="center" wrapText="1"/>
    </xf>
    <xf numFmtId="0" fontId="140" fillId="32" borderId="118" xfId="0" applyFont="1" applyFill="1" applyBorder="1" applyAlignment="1">
      <alignment vertical="center" wrapText="1"/>
    </xf>
    <xf numFmtId="0" fontId="140" fillId="32" borderId="119" xfId="0" applyFont="1" applyFill="1" applyBorder="1" applyAlignment="1">
      <alignment vertical="center" wrapText="1"/>
    </xf>
    <xf numFmtId="0" fontId="135" fillId="0" borderId="127" xfId="0" applyFont="1" applyBorder="1" applyAlignment="1">
      <alignment horizontal="center" vertical="center" wrapText="1"/>
    </xf>
    <xf numFmtId="0" fontId="135" fillId="0" borderId="128" xfId="0" applyFont="1" applyBorder="1" applyAlignment="1">
      <alignment horizontal="center" vertical="center" wrapText="1"/>
    </xf>
    <xf numFmtId="0" fontId="135" fillId="0" borderId="129" xfId="0" applyFont="1" applyBorder="1" applyAlignment="1">
      <alignment horizontal="center" vertical="center" wrapText="1"/>
    </xf>
    <xf numFmtId="0" fontId="136" fillId="0" borderId="122" xfId="0" applyFont="1" applyBorder="1" applyAlignment="1">
      <alignment wrapText="1"/>
    </xf>
    <xf numFmtId="0" fontId="136" fillId="0" borderId="121" xfId="0" applyFont="1" applyBorder="1" applyAlignment="1">
      <alignment wrapText="1"/>
    </xf>
    <xf numFmtId="0" fontId="136" fillId="0" borderId="123" xfId="0" applyFont="1" applyBorder="1" applyAlignment="1">
      <alignment wrapText="1"/>
    </xf>
    <xf numFmtId="0" fontId="0" fillId="32" borderId="134" xfId="0" applyFill="1" applyBorder="1" applyAlignment="1">
      <alignment horizontal="center" vertical="center" wrapText="1"/>
    </xf>
    <xf numFmtId="0" fontId="0" fillId="32" borderId="135" xfId="0" applyFill="1" applyBorder="1" applyAlignment="1">
      <alignment horizontal="center" vertical="center" wrapText="1"/>
    </xf>
    <xf numFmtId="0" fontId="132" fillId="32" borderId="130" xfId="0" applyFont="1" applyFill="1" applyBorder="1" applyAlignment="1">
      <alignment horizontal="center" vertical="center" wrapText="1"/>
    </xf>
    <xf numFmtId="0" fontId="132" fillId="32" borderId="132" xfId="0" applyFont="1" applyFill="1" applyBorder="1" applyAlignment="1">
      <alignment horizontal="center" vertical="center" wrapText="1"/>
    </xf>
    <xf numFmtId="0" fontId="133" fillId="33" borderId="119" xfId="0" applyFont="1" applyFill="1" applyBorder="1" applyAlignment="1">
      <alignment horizontal="center" vertical="center" wrapText="1"/>
    </xf>
    <xf numFmtId="0" fontId="134" fillId="0" borderId="126" xfId="0" applyFont="1" applyBorder="1" applyAlignment="1">
      <alignment vertical="center" wrapText="1"/>
    </xf>
    <xf numFmtId="0" fontId="134" fillId="0" borderId="118" xfId="0" applyFont="1" applyBorder="1" applyAlignment="1">
      <alignment vertical="center" wrapText="1"/>
    </xf>
    <xf numFmtId="0" fontId="134" fillId="0" borderId="119" xfId="0" applyFont="1" applyBorder="1" applyAlignment="1">
      <alignment vertical="center" wrapText="1"/>
    </xf>
    <xf numFmtId="0" fontId="136" fillId="0" borderId="142" xfId="0" applyFont="1" applyBorder="1" applyAlignment="1">
      <alignment wrapText="1"/>
    </xf>
    <xf numFmtId="0" fontId="136" fillId="0" borderId="143" xfId="0" applyFont="1" applyBorder="1" applyAlignment="1">
      <alignment wrapText="1"/>
    </xf>
    <xf numFmtId="0" fontId="136" fillId="0" borderId="144" xfId="0" applyFont="1" applyBorder="1" applyAlignment="1">
      <alignment wrapText="1"/>
    </xf>
    <xf numFmtId="0" fontId="82" fillId="33" borderId="109" xfId="0" applyFont="1" applyFill="1" applyBorder="1" applyAlignment="1">
      <alignment horizontal="center" vertical="center" wrapText="1"/>
    </xf>
    <xf numFmtId="0" fontId="0" fillId="0" borderId="109" xfId="0" applyBorder="1" applyAlignment="1">
      <alignment horizontal="center" wrapText="1"/>
    </xf>
    <xf numFmtId="0" fontId="0" fillId="0" borderId="109" xfId="0" applyBorder="1" applyAlignment="1">
      <alignment horizontal="center" vertical="center" wrapText="1"/>
    </xf>
    <xf numFmtId="0" fontId="132" fillId="32" borderId="130" xfId="0" applyFont="1" applyFill="1" applyBorder="1" applyAlignment="1">
      <alignment horizontal="center" vertical="top" wrapText="1"/>
    </xf>
    <xf numFmtId="0" fontId="132" fillId="32" borderId="131" xfId="0" applyFont="1" applyFill="1" applyBorder="1" applyAlignment="1">
      <alignment horizontal="center" vertical="top" wrapText="1"/>
    </xf>
    <xf numFmtId="0" fontId="132" fillId="32" borderId="132" xfId="0" applyFont="1" applyFill="1" applyBorder="1" applyAlignment="1">
      <alignment horizontal="center" vertical="top" wrapText="1"/>
    </xf>
    <xf numFmtId="0" fontId="132" fillId="32" borderId="133" xfId="0" applyFont="1" applyFill="1" applyBorder="1" applyAlignment="1">
      <alignment horizontal="center" vertical="top" wrapText="1"/>
    </xf>
  </cellXfs>
  <cellStyles count="13">
    <cellStyle name="Excel Built-in Normal" xfId="4" xr:uid="{A57A5A64-2DED-428E-8291-ECC7B5B62C4C}"/>
    <cellStyle name="Lien hypertexte" xfId="3" builtinId="8"/>
    <cellStyle name="Lien hypertexte 2" xfId="7" xr:uid="{6826A694-1282-40D0-AD03-FC6304F653B4}"/>
    <cellStyle name="Milliers" xfId="12" builtinId="3"/>
    <cellStyle name="Milliers 2" xfId="10" xr:uid="{2408D78B-D76E-4DF7-A844-4D8B2EFB74A0}"/>
    <cellStyle name="Milliers 2 2" xfId="2" xr:uid="{C6EDC6A1-B1D6-4A21-AFB1-9FDA3E33F512}"/>
    <cellStyle name="Monétaire" xfId="1" builtinId="4"/>
    <cellStyle name="Monétaire 2" xfId="9" xr:uid="{84B58278-49FF-41C7-B86B-C08A5AB2394D}"/>
    <cellStyle name="Normal" xfId="0" builtinId="0"/>
    <cellStyle name="Normal 2" xfId="6" xr:uid="{DFE7158D-3CFE-4DC7-B6A2-850A0461DCC8}"/>
    <cellStyle name="Normal 3" xfId="5" xr:uid="{CC939D99-4171-48E7-B7B3-DC8FC3CB2A60}"/>
    <cellStyle name="Normal 4" xfId="8" xr:uid="{2BC14069-3530-4D05-A77E-5851AFA0421C}"/>
    <cellStyle name="Pourcentage 2" xfId="11" xr:uid="{60E7EEC0-88E6-460A-AD76-CCDFB456D40C}"/>
  </cellStyles>
  <dxfs count="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val="0"/>
        <i/>
        <strike val="0"/>
      </font>
      <numFmt numFmtId="0" formatCode="General"/>
    </dxf>
    <dxf>
      <fill>
        <patternFill>
          <bgColor rgb="FFD9D9D9"/>
        </patternFill>
      </fill>
    </dxf>
    <dxf>
      <fill>
        <patternFill>
          <bgColor rgb="FFD9D9D9"/>
        </patternFill>
      </fill>
    </dxf>
    <dxf>
      <font>
        <b/>
        <i val="0"/>
      </font>
      <fill>
        <patternFill>
          <bgColor rgb="FFA9D18E"/>
        </patternFill>
      </fill>
    </dxf>
    <dxf>
      <font>
        <b/>
        <i val="0"/>
      </font>
      <fill>
        <patternFill>
          <bgColor rgb="FFA9D18E"/>
        </patternFill>
      </fill>
    </dxf>
    <dxf>
      <font>
        <b/>
        <i val="0"/>
      </font>
      <fill>
        <patternFill>
          <bgColor rgb="FF9DC3E6"/>
        </patternFill>
      </fill>
    </dxf>
    <dxf>
      <fill>
        <patternFill>
          <bgColor rgb="FFFF0000"/>
        </patternFill>
      </fill>
    </dxf>
    <dxf>
      <fill>
        <patternFill>
          <bgColor rgb="FFD9D9D9"/>
        </patternFill>
      </fill>
    </dxf>
    <dxf>
      <font>
        <b/>
        <i val="0"/>
      </font>
      <fill>
        <patternFill>
          <bgColor rgb="FF9DC3E6"/>
        </patternFill>
      </fill>
    </dxf>
    <dxf>
      <font>
        <b/>
        <i val="0"/>
      </font>
      <fill>
        <patternFill>
          <bgColor rgb="FFA9D18E"/>
        </patternFill>
      </fill>
    </dxf>
    <dxf>
      <fill>
        <patternFill>
          <bgColor rgb="FFD9D9D9"/>
        </patternFill>
      </fill>
    </dxf>
    <dxf>
      <font>
        <b/>
        <i val="0"/>
      </font>
      <fill>
        <patternFill>
          <bgColor rgb="FFA9D18E"/>
        </patternFill>
      </fill>
    </dxf>
    <dxf>
      <font>
        <b/>
        <i val="0"/>
      </font>
      <fill>
        <patternFill>
          <bgColor rgb="FFA9D18E"/>
        </patternFill>
      </fill>
    </dxf>
    <dxf>
      <font>
        <b/>
        <i val="0"/>
      </font>
      <fill>
        <patternFill>
          <bgColor rgb="FF9DC3E6"/>
        </patternFill>
      </fill>
    </dxf>
    <dxf>
      <fill>
        <patternFill>
          <bgColor rgb="FFFF0000"/>
        </patternFill>
      </fill>
    </dxf>
    <dxf>
      <fill>
        <patternFill>
          <bgColor rgb="FFD9D9D9"/>
        </patternFill>
      </fill>
    </dxf>
    <dxf>
      <font>
        <b/>
        <i val="0"/>
      </font>
      <fill>
        <patternFill>
          <bgColor rgb="FF9DC3E6"/>
        </patternFill>
      </fill>
    </dxf>
    <dxf>
      <font>
        <b/>
        <i val="0"/>
      </font>
      <fill>
        <patternFill>
          <bgColor rgb="FFA9D18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s>
  <tableStyles count="0" defaultTableStyle="TableStyleMedium2" defaultPivotStyle="PivotStyleLight16"/>
  <colors>
    <mruColors>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Users\Public\signature.png"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494907</xdr:colOff>
      <xdr:row>12</xdr:row>
      <xdr:rowOff>55938</xdr:rowOff>
    </xdr:to>
    <xdr:pic>
      <xdr:nvPicPr>
        <xdr:cNvPr id="12" name="Image 11" descr="cnce.fr">
          <a:extLst>
            <a:ext uri="{FF2B5EF4-FFF2-40B4-BE49-F238E27FC236}">
              <a16:creationId xmlns:a16="http://schemas.microsoft.com/office/drawing/2014/main" id="{A9EF3F1C-212D-2A14-CD80-14E7F8F4C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84330" cy="2396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132927</xdr:colOff>
      <xdr:row>17</xdr:row>
      <xdr:rowOff>90171</xdr:rowOff>
    </xdr:from>
    <xdr:to>
      <xdr:col>9</xdr:col>
      <xdr:colOff>186567</xdr:colOff>
      <xdr:row>19</xdr:row>
      <xdr:rowOff>125811</xdr:rowOff>
    </xdr:to>
    <xdr:sp macro="[0]!imprim_FicheRenseignement" textlink="">
      <xdr:nvSpPr>
        <xdr:cNvPr id="3" name="Rectangle à coins arrondis 3">
          <a:extLst>
            <a:ext uri="{FF2B5EF4-FFF2-40B4-BE49-F238E27FC236}">
              <a16:creationId xmlns:a16="http://schemas.microsoft.com/office/drawing/2014/main" id="{630A80D1-E53F-4531-B16E-76067EE2D922}"/>
            </a:ext>
          </a:extLst>
        </xdr:cNvPr>
        <xdr:cNvSpPr/>
      </xdr:nvSpPr>
      <xdr:spPr>
        <a:xfrm>
          <a:off x="4469257" y="3334563"/>
          <a:ext cx="2221805" cy="39700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EDITION FICHE </a:t>
          </a:r>
          <a:r>
            <a:rPr lang="fr-FR" sz="1200" b="1" strike="noStrike" spc="-1">
              <a:solidFill>
                <a:schemeClr val="accent4">
                  <a:lumMod val="75000"/>
                </a:schemeClr>
              </a:solidFill>
              <a:latin typeface="Calibri"/>
              <a:ea typeface="+mn-ea"/>
              <a:cs typeface="+mn-cs"/>
            </a:rPr>
            <a:t>IDENTIFICATION</a:t>
          </a:r>
        </a:p>
      </xdr:txBody>
    </xdr:sp>
    <xdr:clientData/>
  </xdr:twoCellAnchor>
  <xdr:twoCellAnchor>
    <xdr:from>
      <xdr:col>6</xdr:col>
      <xdr:colOff>132927</xdr:colOff>
      <xdr:row>8</xdr:row>
      <xdr:rowOff>39495</xdr:rowOff>
    </xdr:from>
    <xdr:to>
      <xdr:col>9</xdr:col>
      <xdr:colOff>186567</xdr:colOff>
      <xdr:row>10</xdr:row>
      <xdr:rowOff>75135</xdr:rowOff>
    </xdr:to>
    <xdr:sp macro="[0]!MainCourante" textlink="">
      <xdr:nvSpPr>
        <xdr:cNvPr id="4" name="Rectangle à coins arrondis 4">
          <a:extLst>
            <a:ext uri="{FF2B5EF4-FFF2-40B4-BE49-F238E27FC236}">
              <a16:creationId xmlns:a16="http://schemas.microsoft.com/office/drawing/2014/main" id="{1C672A31-6167-4433-A48D-8956205B94E8}"/>
            </a:ext>
          </a:extLst>
        </xdr:cNvPr>
        <xdr:cNvSpPr/>
      </xdr:nvSpPr>
      <xdr:spPr>
        <a:xfrm>
          <a:off x="4469257" y="1657763"/>
          <a:ext cx="2221805" cy="39700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MAIN COURANTE</a:t>
          </a:r>
          <a:endParaRPr lang="fr-FR" sz="1200" b="0" strike="noStrike" spc="-1">
            <a:latin typeface="Times New Roman"/>
          </a:endParaRPr>
        </a:p>
      </xdr:txBody>
    </xdr:sp>
    <xdr:clientData/>
  </xdr:twoCellAnchor>
  <xdr:twoCellAnchor>
    <xdr:from>
      <xdr:col>1</xdr:col>
      <xdr:colOff>48600</xdr:colOff>
      <xdr:row>26</xdr:row>
      <xdr:rowOff>45720</xdr:rowOff>
    </xdr:from>
    <xdr:to>
      <xdr:col>4</xdr:col>
      <xdr:colOff>102240</xdr:colOff>
      <xdr:row>28</xdr:row>
      <xdr:rowOff>81360</xdr:rowOff>
    </xdr:to>
    <xdr:sp macro="[0]!Aide" textlink="">
      <xdr:nvSpPr>
        <xdr:cNvPr id="5" name="Rectangle à coins arrondis 5">
          <a:extLst>
            <a:ext uri="{FF2B5EF4-FFF2-40B4-BE49-F238E27FC236}">
              <a16:creationId xmlns:a16="http://schemas.microsoft.com/office/drawing/2014/main" id="{10E917FB-D7FB-40FF-A2F6-C0BC2A3976E4}"/>
            </a:ext>
          </a:extLst>
        </xdr:cNvPr>
        <xdr:cNvSpPr/>
      </xdr:nvSpPr>
      <xdr:spPr>
        <a:xfrm>
          <a:off x="772500" y="4244340"/>
          <a:ext cx="2225340" cy="370920"/>
        </a:xfrm>
        <a:prstGeom prst="roundRect">
          <a:avLst>
            <a:gd name="adj" fmla="val 16667"/>
          </a:avLst>
        </a:prstGeom>
        <a:solidFill>
          <a:schemeClr val="accent6">
            <a:lumMod val="60000"/>
            <a:lumOff val="40000"/>
            <a:alpha val="48000"/>
          </a:schemeClr>
        </a:solidFill>
        <a:ln>
          <a:solidFill>
            <a:srgbClr val="70AD47">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548235"/>
              </a:solidFill>
              <a:latin typeface="Calibri"/>
            </a:rPr>
            <a:t>AIDE</a:t>
          </a:r>
          <a:endParaRPr lang="fr-FR" sz="1200" b="0" strike="noStrike" spc="-1">
            <a:latin typeface="Times New Roman"/>
          </a:endParaRPr>
        </a:p>
      </xdr:txBody>
    </xdr:sp>
    <xdr:clientData/>
  </xdr:twoCellAnchor>
  <xdr:twoCellAnchor>
    <xdr:from>
      <xdr:col>6</xdr:col>
      <xdr:colOff>132927</xdr:colOff>
      <xdr:row>5</xdr:row>
      <xdr:rowOff>22242</xdr:rowOff>
    </xdr:from>
    <xdr:to>
      <xdr:col>9</xdr:col>
      <xdr:colOff>186567</xdr:colOff>
      <xdr:row>7</xdr:row>
      <xdr:rowOff>58242</xdr:rowOff>
    </xdr:to>
    <xdr:sp macro="[0]!Commissaire" textlink="">
      <xdr:nvSpPr>
        <xdr:cNvPr id="6" name="Rectangle à coins arrondis 7">
          <a:extLst>
            <a:ext uri="{FF2B5EF4-FFF2-40B4-BE49-F238E27FC236}">
              <a16:creationId xmlns:a16="http://schemas.microsoft.com/office/drawing/2014/main" id="{D97F2D5F-392C-4CE4-A4A6-522DCACD0E61}"/>
            </a:ext>
          </a:extLst>
        </xdr:cNvPr>
        <xdr:cNvSpPr/>
      </xdr:nvSpPr>
      <xdr:spPr>
        <a:xfrm>
          <a:off x="4469257" y="1098469"/>
          <a:ext cx="2221805" cy="39736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COMMISSAIRE ENQUETEUR</a:t>
          </a:r>
          <a:endParaRPr lang="fr-FR" sz="1200" b="0" strike="noStrike" spc="-1">
            <a:latin typeface="Times New Roman"/>
          </a:endParaRPr>
        </a:p>
      </xdr:txBody>
    </xdr:sp>
    <xdr:clientData/>
  </xdr:twoCellAnchor>
  <xdr:twoCellAnchor>
    <xdr:from>
      <xdr:col>6</xdr:col>
      <xdr:colOff>132927</xdr:colOff>
      <xdr:row>2</xdr:row>
      <xdr:rowOff>5350</xdr:rowOff>
    </xdr:from>
    <xdr:to>
      <xdr:col>9</xdr:col>
      <xdr:colOff>186567</xdr:colOff>
      <xdr:row>4</xdr:row>
      <xdr:rowOff>40990</xdr:rowOff>
    </xdr:to>
    <xdr:sp macro="[0]!Enquete" textlink="">
      <xdr:nvSpPr>
        <xdr:cNvPr id="7" name="Rectangle à coins arrondis 8">
          <a:extLst>
            <a:ext uri="{FF2B5EF4-FFF2-40B4-BE49-F238E27FC236}">
              <a16:creationId xmlns:a16="http://schemas.microsoft.com/office/drawing/2014/main" id="{7714926D-A21E-47AB-934D-3903AF3B3FE0}"/>
            </a:ext>
          </a:extLst>
        </xdr:cNvPr>
        <xdr:cNvSpPr/>
      </xdr:nvSpPr>
      <xdr:spPr>
        <a:xfrm>
          <a:off x="4469257" y="539536"/>
          <a:ext cx="2221805" cy="397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ENQUETE</a:t>
          </a:r>
          <a:endParaRPr lang="fr-FR" sz="1200" b="0" strike="noStrike" spc="-1">
            <a:latin typeface="Times New Roman"/>
          </a:endParaRPr>
        </a:p>
      </xdr:txBody>
    </xdr:sp>
    <xdr:clientData/>
  </xdr:twoCellAnchor>
  <xdr:twoCellAnchor>
    <xdr:from>
      <xdr:col>6</xdr:col>
      <xdr:colOff>132927</xdr:colOff>
      <xdr:row>11</xdr:row>
      <xdr:rowOff>56388</xdr:rowOff>
    </xdr:from>
    <xdr:to>
      <xdr:col>9</xdr:col>
      <xdr:colOff>167847</xdr:colOff>
      <xdr:row>13</xdr:row>
      <xdr:rowOff>92027</xdr:rowOff>
    </xdr:to>
    <xdr:sp macro="[0]!Aperçu" textlink="">
      <xdr:nvSpPr>
        <xdr:cNvPr id="8" name="Rectangle à coins arrondis 14">
          <a:extLst>
            <a:ext uri="{FF2B5EF4-FFF2-40B4-BE49-F238E27FC236}">
              <a16:creationId xmlns:a16="http://schemas.microsoft.com/office/drawing/2014/main" id="{31AFEFF0-9D8F-468D-8CBC-8621B8B89C21}"/>
            </a:ext>
          </a:extLst>
        </xdr:cNvPr>
        <xdr:cNvSpPr/>
      </xdr:nvSpPr>
      <xdr:spPr>
        <a:xfrm>
          <a:off x="4469257" y="2216697"/>
          <a:ext cx="2203085" cy="397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APERÇU FICHE FRAIS</a:t>
          </a:r>
          <a:endParaRPr lang="fr-FR" sz="1200" b="0" strike="noStrike" spc="-1">
            <a:latin typeface="Times New Roman"/>
          </a:endParaRPr>
        </a:p>
      </xdr:txBody>
    </xdr:sp>
    <xdr:clientData/>
  </xdr:twoCellAnchor>
  <xdr:twoCellAnchor>
    <xdr:from>
      <xdr:col>6</xdr:col>
      <xdr:colOff>132927</xdr:colOff>
      <xdr:row>26</xdr:row>
      <xdr:rowOff>14710</xdr:rowOff>
    </xdr:from>
    <xdr:to>
      <xdr:col>9</xdr:col>
      <xdr:colOff>186567</xdr:colOff>
      <xdr:row>28</xdr:row>
      <xdr:rowOff>50350</xdr:rowOff>
    </xdr:to>
    <xdr:sp macro="[0]!TarifsParam" textlink="">
      <xdr:nvSpPr>
        <xdr:cNvPr id="9" name="Rectangle à coins arrondis 18">
          <a:extLst>
            <a:ext uri="{FF2B5EF4-FFF2-40B4-BE49-F238E27FC236}">
              <a16:creationId xmlns:a16="http://schemas.microsoft.com/office/drawing/2014/main" id="{ABCBFE50-9713-4038-B30C-D897E87892B5}"/>
            </a:ext>
          </a:extLst>
        </xdr:cNvPr>
        <xdr:cNvSpPr/>
      </xdr:nvSpPr>
      <xdr:spPr>
        <a:xfrm>
          <a:off x="4476327" y="4213330"/>
          <a:ext cx="2225340" cy="370920"/>
        </a:xfrm>
        <a:prstGeom prst="roundRect">
          <a:avLst>
            <a:gd name="adj" fmla="val 16667"/>
          </a:avLst>
        </a:prstGeom>
        <a:solidFill>
          <a:schemeClr val="accent6">
            <a:lumMod val="60000"/>
            <a:lumOff val="40000"/>
            <a:alpha val="50000"/>
          </a:schemeClr>
        </a:solidFill>
        <a:ln>
          <a:solidFill>
            <a:srgbClr val="70AD47">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548235"/>
              </a:solidFill>
              <a:latin typeface="Calibri"/>
            </a:rPr>
            <a:t>PARAMETRAGE</a:t>
          </a:r>
          <a:endParaRPr lang="fr-FR" sz="1200" b="0" strike="noStrike" spc="-1">
            <a:latin typeface="Times New Roman"/>
          </a:endParaRPr>
        </a:p>
      </xdr:txBody>
    </xdr:sp>
    <xdr:clientData/>
  </xdr:twoCellAnchor>
  <xdr:twoCellAnchor>
    <xdr:from>
      <xdr:col>6</xdr:col>
      <xdr:colOff>132927</xdr:colOff>
      <xdr:row>14</xdr:row>
      <xdr:rowOff>73279</xdr:rowOff>
    </xdr:from>
    <xdr:to>
      <xdr:col>9</xdr:col>
      <xdr:colOff>186567</xdr:colOff>
      <xdr:row>16</xdr:row>
      <xdr:rowOff>108919</xdr:rowOff>
    </xdr:to>
    <xdr:sp macro="[0]!EditFFrais0" textlink="">
      <xdr:nvSpPr>
        <xdr:cNvPr id="11" name="Rectangle à coins arrondis 3">
          <a:extLst>
            <a:ext uri="{FF2B5EF4-FFF2-40B4-BE49-F238E27FC236}">
              <a16:creationId xmlns:a16="http://schemas.microsoft.com/office/drawing/2014/main" id="{D41677FE-E5F5-41E2-96FD-59985F578B82}"/>
            </a:ext>
          </a:extLst>
        </xdr:cNvPr>
        <xdr:cNvSpPr/>
      </xdr:nvSpPr>
      <xdr:spPr>
        <a:xfrm>
          <a:off x="4469257" y="2775630"/>
          <a:ext cx="2221805" cy="397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EDITION FICHE DE FRAIS</a:t>
          </a:r>
          <a:endParaRPr lang="fr-FR" sz="1200" b="0" strike="noStrike" spc="-1">
            <a:solidFill>
              <a:schemeClr val="accent4">
                <a:lumMod val="75000"/>
              </a:schemeClr>
            </a:solidFill>
            <a:latin typeface="Times New Roman"/>
          </a:endParaRPr>
        </a:p>
      </xdr:txBody>
    </xdr:sp>
    <xdr:clientData/>
  </xdr:twoCellAnchor>
  <xdr:twoCellAnchor>
    <xdr:from>
      <xdr:col>6</xdr:col>
      <xdr:colOff>132927</xdr:colOff>
      <xdr:row>20</xdr:row>
      <xdr:rowOff>107065</xdr:rowOff>
    </xdr:from>
    <xdr:to>
      <xdr:col>9</xdr:col>
      <xdr:colOff>186567</xdr:colOff>
      <xdr:row>22</xdr:row>
      <xdr:rowOff>142705</xdr:rowOff>
    </xdr:to>
    <xdr:sp macro="[0]!menu2" textlink="">
      <xdr:nvSpPr>
        <xdr:cNvPr id="2" name="Rectangle à coins arrondis 3">
          <a:extLst>
            <a:ext uri="{FF2B5EF4-FFF2-40B4-BE49-F238E27FC236}">
              <a16:creationId xmlns:a16="http://schemas.microsoft.com/office/drawing/2014/main" id="{74A98E76-D95C-4A55-94B4-A9240AB06C6F}"/>
            </a:ext>
          </a:extLst>
        </xdr:cNvPr>
        <xdr:cNvSpPr/>
      </xdr:nvSpPr>
      <xdr:spPr>
        <a:xfrm>
          <a:off x="4469257" y="3893498"/>
          <a:ext cx="2221805" cy="397001"/>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CENTRALISATION COMMISSION</a:t>
          </a:r>
          <a:endParaRPr lang="fr-FR" sz="1200" b="1" strike="noStrike" spc="-1">
            <a:solidFill>
              <a:schemeClr val="accent4">
                <a:lumMod val="75000"/>
              </a:schemeClr>
            </a:solidFill>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22860</xdr:colOff>
      <xdr:row>2</xdr:row>
      <xdr:rowOff>22860</xdr:rowOff>
    </xdr:from>
    <xdr:to>
      <xdr:col>12</xdr:col>
      <xdr:colOff>15240</xdr:colOff>
      <xdr:row>4</xdr:row>
      <xdr:rowOff>117479</xdr:rowOff>
    </xdr:to>
    <xdr:sp macro="[0]!edit_cion" textlink="">
      <xdr:nvSpPr>
        <xdr:cNvPr id="2" name="Rectangle à coins arrondis 3">
          <a:extLst>
            <a:ext uri="{FF2B5EF4-FFF2-40B4-BE49-F238E27FC236}">
              <a16:creationId xmlns:a16="http://schemas.microsoft.com/office/drawing/2014/main" id="{6015874B-CE9A-47F5-8906-7A1B43C31BB3}"/>
            </a:ext>
          </a:extLst>
        </xdr:cNvPr>
        <xdr:cNvSpPr/>
      </xdr:nvSpPr>
      <xdr:spPr bwMode="auto">
        <a:xfrm>
          <a:off x="4061460" y="1120140"/>
          <a:ext cx="7566660" cy="467999"/>
        </a:xfrm>
        <a:prstGeom prst="roundRect">
          <a:avLst/>
        </a:prstGeom>
        <a:solidFill>
          <a:schemeClr val="accent4">
            <a:lumMod val="40000"/>
            <a:lumOff val="6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1- CREATION DE LA FICHE RECAPITULATIVE ET INTEGRATION DE VOS DONNEES</a:t>
          </a:r>
          <a:endParaRPr lang="fr-FR" sz="1100" b="1">
            <a:solidFill>
              <a:schemeClr val="accent4">
                <a:lumMod val="75000"/>
              </a:schemeClr>
            </a:solidFill>
          </a:endParaRPr>
        </a:p>
      </xdr:txBody>
    </xdr:sp>
    <xdr:clientData/>
  </xdr:twoCellAnchor>
  <xdr:twoCellAnchor>
    <xdr:from>
      <xdr:col>5</xdr:col>
      <xdr:colOff>7620</xdr:colOff>
      <xdr:row>5</xdr:row>
      <xdr:rowOff>83820</xdr:rowOff>
    </xdr:from>
    <xdr:to>
      <xdr:col>11</xdr:col>
      <xdr:colOff>1074420</xdr:colOff>
      <xdr:row>8</xdr:row>
      <xdr:rowOff>3181</xdr:rowOff>
    </xdr:to>
    <xdr:sp macro="" textlink="">
      <xdr:nvSpPr>
        <xdr:cNvPr id="3" name="Rectangle à coins arrondis 3">
          <a:extLst>
            <a:ext uri="{FF2B5EF4-FFF2-40B4-BE49-F238E27FC236}">
              <a16:creationId xmlns:a16="http://schemas.microsoft.com/office/drawing/2014/main" id="{8FBC48D3-200A-40D9-9CD6-3D4F3E7CC748}"/>
            </a:ext>
          </a:extLst>
        </xdr:cNvPr>
        <xdr:cNvSpPr/>
      </xdr:nvSpPr>
      <xdr:spPr bwMode="auto">
        <a:xfrm>
          <a:off x="4046220" y="1737360"/>
          <a:ext cx="7559040" cy="468001"/>
        </a:xfrm>
        <a:prstGeom prst="roundRect">
          <a:avLst/>
        </a:prstGeom>
        <a:solidFill>
          <a:srgbClr val="FFC000">
            <a:lumMod val="20000"/>
            <a:lumOff val="80000"/>
          </a:srgb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2- INTEGRATION DES DONNEES DES MEMBRES DE LA COMMISSION :</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1</xdr:col>
      <xdr:colOff>172065</xdr:colOff>
      <xdr:row>20</xdr:row>
      <xdr:rowOff>92177</xdr:rowOff>
    </xdr:from>
    <xdr:to>
      <xdr:col>3</xdr:col>
      <xdr:colOff>553064</xdr:colOff>
      <xdr:row>25</xdr:row>
      <xdr:rowOff>22295</xdr:rowOff>
    </xdr:to>
    <xdr:sp macro="[0]!Retour_menu" textlink="">
      <xdr:nvSpPr>
        <xdr:cNvPr id="4" name="Rectangle à coins arrondis 3">
          <a:extLst>
            <a:ext uri="{FF2B5EF4-FFF2-40B4-BE49-F238E27FC236}">
              <a16:creationId xmlns:a16="http://schemas.microsoft.com/office/drawing/2014/main" id="{00DE4687-4286-4387-B5C1-E751A9D7B4DC}"/>
            </a:ext>
          </a:extLst>
        </xdr:cNvPr>
        <xdr:cNvSpPr/>
      </xdr:nvSpPr>
      <xdr:spPr bwMode="auto">
        <a:xfrm>
          <a:off x="568006" y="4410177"/>
          <a:ext cx="2547470" cy="468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RETOUR AU MENU</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6</xdr:col>
      <xdr:colOff>388620</xdr:colOff>
      <xdr:row>9</xdr:row>
      <xdr:rowOff>22860</xdr:rowOff>
    </xdr:from>
    <xdr:to>
      <xdr:col>7</xdr:col>
      <xdr:colOff>1066800</xdr:colOff>
      <xdr:row>10</xdr:row>
      <xdr:rowOff>45720</xdr:rowOff>
    </xdr:to>
    <xdr:sp macro="[0]!IntegrCE2" textlink="">
      <xdr:nvSpPr>
        <xdr:cNvPr id="5" name="Rectangle : coins arrondis 4">
          <a:extLst>
            <a:ext uri="{FF2B5EF4-FFF2-40B4-BE49-F238E27FC236}">
              <a16:creationId xmlns:a16="http://schemas.microsoft.com/office/drawing/2014/main" id="{CA7EC708-5ADD-91A6-33B5-3ED2AA8059A5}"/>
            </a:ext>
          </a:extLst>
        </xdr:cNvPr>
        <xdr:cNvSpPr/>
      </xdr:nvSpPr>
      <xdr:spPr>
        <a:xfrm>
          <a:off x="6537960" y="2407920"/>
          <a:ext cx="1074420" cy="20574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6</xdr:col>
      <xdr:colOff>388620</xdr:colOff>
      <xdr:row>11</xdr:row>
      <xdr:rowOff>0</xdr:rowOff>
    </xdr:from>
    <xdr:to>
      <xdr:col>7</xdr:col>
      <xdr:colOff>1074420</xdr:colOff>
      <xdr:row>12</xdr:row>
      <xdr:rowOff>0</xdr:rowOff>
    </xdr:to>
    <xdr:sp macro="[0]!IntegrCE3" textlink="">
      <xdr:nvSpPr>
        <xdr:cNvPr id="7" name="Rectangle : coins arrondis 6">
          <a:extLst>
            <a:ext uri="{FF2B5EF4-FFF2-40B4-BE49-F238E27FC236}">
              <a16:creationId xmlns:a16="http://schemas.microsoft.com/office/drawing/2014/main" id="{15B38892-140B-F0B6-5CF9-88336ED7761B}"/>
            </a:ext>
          </a:extLst>
        </xdr:cNvPr>
        <xdr:cNvSpPr/>
      </xdr:nvSpPr>
      <xdr:spPr>
        <a:xfrm>
          <a:off x="6537960" y="2750820"/>
          <a:ext cx="1082040" cy="18288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7</xdr:col>
      <xdr:colOff>7620</xdr:colOff>
      <xdr:row>12</xdr:row>
      <xdr:rowOff>175260</xdr:rowOff>
    </xdr:from>
    <xdr:to>
      <xdr:col>8</xdr:col>
      <xdr:colOff>0</xdr:colOff>
      <xdr:row>14</xdr:row>
      <xdr:rowOff>15240</xdr:rowOff>
    </xdr:to>
    <xdr:sp macro="[0]!IntegrCE4" textlink="">
      <xdr:nvSpPr>
        <xdr:cNvPr id="8" name="Rectangle : coins arrondis 7">
          <a:extLst>
            <a:ext uri="{FF2B5EF4-FFF2-40B4-BE49-F238E27FC236}">
              <a16:creationId xmlns:a16="http://schemas.microsoft.com/office/drawing/2014/main" id="{1D96D63F-4AD4-CD85-EFB0-FC3E8DDDDC2B}"/>
            </a:ext>
          </a:extLst>
        </xdr:cNvPr>
        <xdr:cNvSpPr/>
      </xdr:nvSpPr>
      <xdr:spPr>
        <a:xfrm>
          <a:off x="6553200" y="3108960"/>
          <a:ext cx="1074420" cy="20574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10</xdr:col>
      <xdr:colOff>388776</xdr:colOff>
      <xdr:row>8</xdr:row>
      <xdr:rowOff>171062</xdr:rowOff>
    </xdr:from>
    <xdr:to>
      <xdr:col>11</xdr:col>
      <xdr:colOff>1066645</xdr:colOff>
      <xdr:row>10</xdr:row>
      <xdr:rowOff>7310</xdr:rowOff>
    </xdr:to>
    <xdr:sp macro="[0]!IntegrCE5" textlink="">
      <xdr:nvSpPr>
        <xdr:cNvPr id="20" name="Rectangle : coins arrondis 19">
          <a:extLst>
            <a:ext uri="{FF2B5EF4-FFF2-40B4-BE49-F238E27FC236}">
              <a16:creationId xmlns:a16="http://schemas.microsoft.com/office/drawing/2014/main" id="{6136E727-0CBD-4A89-89B1-C46D1199DA99}"/>
            </a:ext>
          </a:extLst>
        </xdr:cNvPr>
        <xdr:cNvSpPr/>
      </xdr:nvSpPr>
      <xdr:spPr>
        <a:xfrm>
          <a:off x="10512490" y="2394858"/>
          <a:ext cx="1074420" cy="209472"/>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4</xdr:col>
      <xdr:colOff>383704</xdr:colOff>
      <xdr:row>17</xdr:row>
      <xdr:rowOff>22861</xdr:rowOff>
    </xdr:from>
    <xdr:to>
      <xdr:col>11</xdr:col>
      <xdr:colOff>1057213</xdr:colOff>
      <xdr:row>19</xdr:row>
      <xdr:rowOff>126577</xdr:rowOff>
    </xdr:to>
    <xdr:sp macro="[0]!modif_cion" textlink="">
      <xdr:nvSpPr>
        <xdr:cNvPr id="6" name="Rectangle à coins arrondis 3">
          <a:extLst>
            <a:ext uri="{FF2B5EF4-FFF2-40B4-BE49-F238E27FC236}">
              <a16:creationId xmlns:a16="http://schemas.microsoft.com/office/drawing/2014/main" id="{42162958-5EE5-4B35-BFAE-05AC727A57D5}"/>
            </a:ext>
          </a:extLst>
        </xdr:cNvPr>
        <xdr:cNvSpPr/>
      </xdr:nvSpPr>
      <xdr:spPr bwMode="auto">
        <a:xfrm>
          <a:off x="4021639" y="3888167"/>
          <a:ext cx="7543800" cy="472426"/>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3- VERIFICATION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4</xdr:col>
      <xdr:colOff>357894</xdr:colOff>
      <xdr:row>20</xdr:row>
      <xdr:rowOff>64647</xdr:rowOff>
    </xdr:from>
    <xdr:to>
      <xdr:col>11</xdr:col>
      <xdr:colOff>1031403</xdr:colOff>
      <xdr:row>22</xdr:row>
      <xdr:rowOff>168363</xdr:rowOff>
    </xdr:to>
    <xdr:sp macro="[0]!imprim_cion" textlink="">
      <xdr:nvSpPr>
        <xdr:cNvPr id="9" name="Rectangle à coins arrondis 3">
          <a:extLst>
            <a:ext uri="{FF2B5EF4-FFF2-40B4-BE49-F238E27FC236}">
              <a16:creationId xmlns:a16="http://schemas.microsoft.com/office/drawing/2014/main" id="{5C5F69E8-C9C7-4D85-B799-52EAE0BBC128}"/>
            </a:ext>
          </a:extLst>
        </xdr:cNvPr>
        <xdr:cNvSpPr/>
      </xdr:nvSpPr>
      <xdr:spPr bwMode="auto">
        <a:xfrm>
          <a:off x="3995829" y="4483018"/>
          <a:ext cx="7543800" cy="472426"/>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4- IMPRESSION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11</xdr:col>
      <xdr:colOff>0</xdr:colOff>
      <xdr:row>11</xdr:row>
      <xdr:rowOff>0</xdr:rowOff>
    </xdr:from>
    <xdr:to>
      <xdr:col>11</xdr:col>
      <xdr:colOff>1073176</xdr:colOff>
      <xdr:row>12</xdr:row>
      <xdr:rowOff>26592</xdr:rowOff>
    </xdr:to>
    <xdr:sp macro="[0]!IntegrCE6" textlink="">
      <xdr:nvSpPr>
        <xdr:cNvPr id="10" name="Rectangle : coins arrondis 9">
          <a:extLst>
            <a:ext uri="{FF2B5EF4-FFF2-40B4-BE49-F238E27FC236}">
              <a16:creationId xmlns:a16="http://schemas.microsoft.com/office/drawing/2014/main" id="{67FC8AC5-A7BB-4855-9B3B-DD88FB4C4CA1}"/>
            </a:ext>
          </a:extLst>
        </xdr:cNvPr>
        <xdr:cNvSpPr/>
      </xdr:nvSpPr>
      <xdr:spPr>
        <a:xfrm>
          <a:off x="10520265" y="2783633"/>
          <a:ext cx="1073176" cy="213204"/>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11</xdr:col>
      <xdr:colOff>0</xdr:colOff>
      <xdr:row>13</xdr:row>
      <xdr:rowOff>0</xdr:rowOff>
    </xdr:from>
    <xdr:to>
      <xdr:col>11</xdr:col>
      <xdr:colOff>1073176</xdr:colOff>
      <xdr:row>14</xdr:row>
      <xdr:rowOff>26592</xdr:rowOff>
    </xdr:to>
    <xdr:sp macro="[0]!IntegrCE7" textlink="">
      <xdr:nvSpPr>
        <xdr:cNvPr id="11" name="Rectangle : coins arrondis 10">
          <a:extLst>
            <a:ext uri="{FF2B5EF4-FFF2-40B4-BE49-F238E27FC236}">
              <a16:creationId xmlns:a16="http://schemas.microsoft.com/office/drawing/2014/main" id="{29A8A3AC-A50D-46D5-9BA7-E5C15E6188FE}"/>
            </a:ext>
          </a:extLst>
        </xdr:cNvPr>
        <xdr:cNvSpPr/>
      </xdr:nvSpPr>
      <xdr:spPr>
        <a:xfrm>
          <a:off x="10520265" y="3156857"/>
          <a:ext cx="1073176" cy="213204"/>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349624</xdr:colOff>
      <xdr:row>5</xdr:row>
      <xdr:rowOff>22762</xdr:rowOff>
    </xdr:from>
    <xdr:to>
      <xdr:col>11</xdr:col>
      <xdr:colOff>3742</xdr:colOff>
      <xdr:row>7</xdr:row>
      <xdr:rowOff>114245</xdr:rowOff>
    </xdr:to>
    <xdr:sp macro="[0]!ExportVersCsv" textlink="">
      <xdr:nvSpPr>
        <xdr:cNvPr id="2" name="Rectangle à coins arrondis 3">
          <a:extLst>
            <a:ext uri="{FF2B5EF4-FFF2-40B4-BE49-F238E27FC236}">
              <a16:creationId xmlns:a16="http://schemas.microsoft.com/office/drawing/2014/main" id="{A4732794-1596-49EC-9F4E-9092BE8BE45A}"/>
            </a:ext>
          </a:extLst>
        </xdr:cNvPr>
        <xdr:cNvSpPr/>
      </xdr:nvSpPr>
      <xdr:spPr bwMode="auto">
        <a:xfrm>
          <a:off x="5082989" y="1134386"/>
          <a:ext cx="3240000" cy="468000"/>
        </a:xfrm>
        <a:prstGeom prst="roundRect">
          <a:avLst/>
        </a:prstGeom>
        <a:solidFill>
          <a:schemeClr val="accent4">
            <a:lumMod val="20000"/>
            <a:lumOff val="8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CREATION DU FICHIER D'EXPORT </a:t>
          </a:r>
          <a:endParaRPr lang="fr-FR" sz="1100" b="1">
            <a:solidFill>
              <a:schemeClr val="accent4">
                <a:lumMod val="75000"/>
              </a:schemeClr>
            </a:solidFill>
          </a:endParaRPr>
        </a:p>
      </xdr:txBody>
    </xdr:sp>
    <xdr:clientData/>
  </xdr:twoCellAnchor>
  <xdr:twoCellAnchor>
    <xdr:from>
      <xdr:col>6</xdr:col>
      <xdr:colOff>358589</xdr:colOff>
      <xdr:row>16</xdr:row>
      <xdr:rowOff>98610</xdr:rowOff>
    </xdr:from>
    <xdr:to>
      <xdr:col>11</xdr:col>
      <xdr:colOff>12707</xdr:colOff>
      <xdr:row>19</xdr:row>
      <xdr:rowOff>1834</xdr:rowOff>
    </xdr:to>
    <xdr:sp macro="[0]!Retour_menu" textlink="">
      <xdr:nvSpPr>
        <xdr:cNvPr id="3" name="Rectangle à coins arrondis 3">
          <a:extLst>
            <a:ext uri="{FF2B5EF4-FFF2-40B4-BE49-F238E27FC236}">
              <a16:creationId xmlns:a16="http://schemas.microsoft.com/office/drawing/2014/main" id="{C8683E01-D93D-46D8-8878-174389639A08}"/>
            </a:ext>
          </a:extLst>
        </xdr:cNvPr>
        <xdr:cNvSpPr/>
      </xdr:nvSpPr>
      <xdr:spPr bwMode="auto">
        <a:xfrm>
          <a:off x="5091954" y="3281081"/>
          <a:ext cx="3240000" cy="468000"/>
        </a:xfrm>
        <a:prstGeom prst="roundRect">
          <a:avLst/>
        </a:prstGeom>
        <a:solidFill>
          <a:schemeClr val="accent4">
            <a:lumMod val="20000"/>
            <a:lumOff val="8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RETOUR MENU</a:t>
          </a:r>
          <a:endParaRPr lang="fr-FR" sz="1100" b="1">
            <a:solidFill>
              <a:schemeClr val="accent4">
                <a:lumMod val="75000"/>
              </a:schemeClr>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780361</xdr:colOff>
      <xdr:row>1</xdr:row>
      <xdr:rowOff>238698</xdr:rowOff>
    </xdr:from>
    <xdr:to>
      <xdr:col>12</xdr:col>
      <xdr:colOff>164501</xdr:colOff>
      <xdr:row>2</xdr:row>
      <xdr:rowOff>450591</xdr:rowOff>
    </xdr:to>
    <xdr:sp macro="[0]!retour_menu2" textlink="">
      <xdr:nvSpPr>
        <xdr:cNvPr id="3" name="Rectangle à coins arrondis 3">
          <a:extLst>
            <a:ext uri="{FF2B5EF4-FFF2-40B4-BE49-F238E27FC236}">
              <a16:creationId xmlns:a16="http://schemas.microsoft.com/office/drawing/2014/main" id="{33B14F5A-4E33-416B-B50E-08EE84AFA9DA}"/>
            </a:ext>
          </a:extLst>
        </xdr:cNvPr>
        <xdr:cNvSpPr/>
      </xdr:nvSpPr>
      <xdr:spPr bwMode="auto">
        <a:xfrm>
          <a:off x="13119253" y="468216"/>
          <a:ext cx="2542308" cy="450592"/>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RETOUR AU MENU</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448560</xdr:colOff>
      <xdr:row>0</xdr:row>
      <xdr:rowOff>64800</xdr:rowOff>
    </xdr:from>
    <xdr:to>
      <xdr:col>0</xdr:col>
      <xdr:colOff>1905840</xdr:colOff>
      <xdr:row>0</xdr:row>
      <xdr:rowOff>520560</xdr:rowOff>
    </xdr:to>
    <xdr:sp macro="[0]!Retour_menu" textlink="">
      <xdr:nvSpPr>
        <xdr:cNvPr id="10" name="Rectangle à coins arrondis 1">
          <a:extLst>
            <a:ext uri="{FF2B5EF4-FFF2-40B4-BE49-F238E27FC236}">
              <a16:creationId xmlns:a16="http://schemas.microsoft.com/office/drawing/2014/main" id="{C2A43541-42A1-49BA-BD3C-DC561749D6BE}"/>
            </a:ext>
          </a:extLst>
        </xdr:cNvPr>
        <xdr:cNvSpPr/>
      </xdr:nvSpPr>
      <xdr:spPr>
        <a:xfrm>
          <a:off x="448560" y="64800"/>
          <a:ext cx="1457280" cy="455760"/>
        </a:xfrm>
        <a:prstGeom prst="roundRect">
          <a:avLst>
            <a:gd name="adj" fmla="val 16667"/>
          </a:avLst>
        </a:prstGeom>
        <a:solidFill>
          <a:schemeClr val="accent4">
            <a:lumMod val="40000"/>
            <a:lumOff val="6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806000"/>
              </a:solidFill>
              <a:latin typeface="Times New Roman"/>
            </a:rPr>
            <a:t>Retour menu</a:t>
          </a:r>
          <a:endParaRPr lang="fr-FR" sz="11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1433880</xdr:colOff>
      <xdr:row>0</xdr:row>
      <xdr:rowOff>94320</xdr:rowOff>
    </xdr:from>
    <xdr:to>
      <xdr:col>4</xdr:col>
      <xdr:colOff>2513520</xdr:colOff>
      <xdr:row>0</xdr:row>
      <xdr:rowOff>343440</xdr:rowOff>
    </xdr:to>
    <xdr:sp macro="[0]!import_commissaire" textlink="">
      <xdr:nvSpPr>
        <xdr:cNvPr id="8" name="Rectangle à coins arrondis 1">
          <a:extLst>
            <a:ext uri="{FF2B5EF4-FFF2-40B4-BE49-F238E27FC236}">
              <a16:creationId xmlns:a16="http://schemas.microsoft.com/office/drawing/2014/main" id="{D302EC9B-3725-4E71-993D-5E028B7117D7}"/>
            </a:ext>
          </a:extLst>
        </xdr:cNvPr>
        <xdr:cNvSpPr/>
      </xdr:nvSpPr>
      <xdr:spPr>
        <a:xfrm>
          <a:off x="12223800" y="94320"/>
          <a:ext cx="1079640" cy="249120"/>
        </a:xfrm>
        <a:prstGeom prst="roundRect">
          <a:avLst>
            <a:gd name="adj" fmla="val 16667"/>
          </a:avLst>
        </a:prstGeom>
        <a:solidFill>
          <a:schemeClr val="accent4">
            <a:lumMod val="20000"/>
            <a:lumOff val="80000"/>
            <a:alpha val="48000"/>
          </a:schemeClr>
        </a:solidFill>
        <a:ln w="9525">
          <a:solidFill>
            <a:srgbClr val="FFC000">
              <a:lumMod val="75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BF9000"/>
              </a:solidFill>
              <a:latin typeface="Times New Roman"/>
            </a:rPr>
            <a:t>Récupération</a:t>
          </a:r>
          <a:endParaRPr lang="fr-FR" sz="1100" b="0" strike="noStrike" spc="-1">
            <a:latin typeface="Times New Roman"/>
          </a:endParaRPr>
        </a:p>
      </xdr:txBody>
    </xdr:sp>
    <xdr:clientData/>
  </xdr:twoCellAnchor>
  <xdr:twoCellAnchor>
    <xdr:from>
      <xdr:col>4</xdr:col>
      <xdr:colOff>149040</xdr:colOff>
      <xdr:row>0</xdr:row>
      <xdr:rowOff>96480</xdr:rowOff>
    </xdr:from>
    <xdr:to>
      <xdr:col>4</xdr:col>
      <xdr:colOff>1228680</xdr:colOff>
      <xdr:row>0</xdr:row>
      <xdr:rowOff>359280</xdr:rowOff>
    </xdr:to>
    <xdr:sp macro="[0]!export_commissaire" textlink="">
      <xdr:nvSpPr>
        <xdr:cNvPr id="9" name="Rectangle à coins arrondis 1">
          <a:extLst>
            <a:ext uri="{FF2B5EF4-FFF2-40B4-BE49-F238E27FC236}">
              <a16:creationId xmlns:a16="http://schemas.microsoft.com/office/drawing/2014/main" id="{983C9FD1-80DC-4591-86CD-C1F33E28ABEF}"/>
            </a:ext>
          </a:extLst>
        </xdr:cNvPr>
        <xdr:cNvSpPr/>
      </xdr:nvSpPr>
      <xdr:spPr>
        <a:xfrm>
          <a:off x="10938960" y="96480"/>
          <a:ext cx="1079640" cy="262800"/>
        </a:xfrm>
        <a:prstGeom prst="roundRect">
          <a:avLst>
            <a:gd name="adj" fmla="val 16667"/>
          </a:avLst>
        </a:prstGeom>
        <a:solidFill>
          <a:schemeClr val="accent4">
            <a:lumMod val="20000"/>
            <a:lumOff val="80000"/>
            <a:alpha val="48000"/>
          </a:schemeClr>
        </a:solidFill>
        <a:ln w="9525">
          <a:solidFill>
            <a:srgbClr val="FFC000">
              <a:lumMod val="75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BF9000"/>
              </a:solidFill>
              <a:latin typeface="Times New Roman"/>
            </a:rPr>
            <a:t>Sauvegarde</a:t>
          </a:r>
          <a:endParaRPr lang="fr-FR" sz="1100" b="0" strike="noStrike" spc="-1">
            <a:latin typeface="Times New Roman"/>
          </a:endParaRPr>
        </a:p>
      </xdr:txBody>
    </xdr:sp>
    <xdr:clientData/>
  </xdr:twoCellAnchor>
  <xdr:twoCellAnchor>
    <xdr:from>
      <xdr:col>0</xdr:col>
      <xdr:colOff>130320</xdr:colOff>
      <xdr:row>0</xdr:row>
      <xdr:rowOff>51120</xdr:rowOff>
    </xdr:from>
    <xdr:to>
      <xdr:col>0</xdr:col>
      <xdr:colOff>2259000</xdr:colOff>
      <xdr:row>0</xdr:row>
      <xdr:rowOff>390240</xdr:rowOff>
    </xdr:to>
    <xdr:sp macro="[0]!sortie_commissaire" textlink="">
      <xdr:nvSpPr>
        <xdr:cNvPr id="10" name="Rectangle à coins arrondis 1">
          <a:extLst>
            <a:ext uri="{FF2B5EF4-FFF2-40B4-BE49-F238E27FC236}">
              <a16:creationId xmlns:a16="http://schemas.microsoft.com/office/drawing/2014/main" id="{D4E5A5D7-4D04-480C-A3E6-5A478B188A57}"/>
            </a:ext>
          </a:extLst>
        </xdr:cNvPr>
        <xdr:cNvSpPr/>
      </xdr:nvSpPr>
      <xdr:spPr>
        <a:xfrm>
          <a:off x="130320" y="51120"/>
          <a:ext cx="2128680" cy="339120"/>
        </a:xfrm>
        <a:prstGeom prst="roundRect">
          <a:avLst>
            <a:gd name="adj" fmla="val 16667"/>
          </a:avLst>
        </a:prstGeom>
        <a:solidFill>
          <a:schemeClr val="accent4">
            <a:lumMod val="40000"/>
            <a:lumOff val="6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fr-FR" sz="1100" b="1" strike="noStrike" spc="-1">
              <a:solidFill>
                <a:srgbClr val="BF9000"/>
              </a:solidFill>
              <a:latin typeface="Times New Roman"/>
            </a:rPr>
            <a:t>Retour menu</a:t>
          </a:r>
          <a:endParaRPr lang="fr-FR" sz="1100" b="0" strike="noStrike" spc="-1">
            <a:latin typeface="Times New Roman"/>
          </a:endParaRPr>
        </a:p>
      </xdr:txBody>
    </xdr:sp>
    <xdr:clientData/>
  </xdr:twoCellAnchor>
  <xdr:twoCellAnchor>
    <xdr:from>
      <xdr:col>1</xdr:col>
      <xdr:colOff>684000</xdr:colOff>
      <xdr:row>0</xdr:row>
      <xdr:rowOff>95400</xdr:rowOff>
    </xdr:from>
    <xdr:to>
      <xdr:col>1</xdr:col>
      <xdr:colOff>1757520</xdr:colOff>
      <xdr:row>0</xdr:row>
      <xdr:rowOff>363600</xdr:rowOff>
    </xdr:to>
    <xdr:sp macro="[0]!valid_nni" textlink="">
      <xdr:nvSpPr>
        <xdr:cNvPr id="11" name="Rectangle à coins arrondis 1">
          <a:extLst>
            <a:ext uri="{FF2B5EF4-FFF2-40B4-BE49-F238E27FC236}">
              <a16:creationId xmlns:a16="http://schemas.microsoft.com/office/drawing/2014/main" id="{0598FD86-C48A-4301-AE4D-81B64A8D4F87}"/>
            </a:ext>
          </a:extLst>
        </xdr:cNvPr>
        <xdr:cNvSpPr/>
      </xdr:nvSpPr>
      <xdr:spPr>
        <a:xfrm>
          <a:off x="3472920" y="95400"/>
          <a:ext cx="1073520" cy="268200"/>
        </a:xfrm>
        <a:prstGeom prst="roundRect">
          <a:avLst>
            <a:gd name="adj" fmla="val 16667"/>
          </a:avLst>
        </a:prstGeom>
        <a:solidFill>
          <a:schemeClr val="accent4">
            <a:lumMod val="20000"/>
            <a:lumOff val="8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000" b="1" strike="noStrike" spc="-1">
              <a:solidFill>
                <a:srgbClr val="BF9000"/>
              </a:solidFill>
              <a:latin typeface="Times New Roman"/>
            </a:rPr>
            <a:t>Verification NNI</a:t>
          </a:r>
          <a:endParaRPr lang="fr-FR" sz="1000" b="0" strike="noStrike" spc="-1">
            <a:latin typeface="Times New Roman"/>
          </a:endParaRPr>
        </a:p>
      </xdr:txBody>
    </xdr:sp>
    <xdr:clientData/>
  </xdr:twoCellAnchor>
  <xdr:twoCellAnchor>
    <xdr:from>
      <xdr:col>1</xdr:col>
      <xdr:colOff>2027880</xdr:colOff>
      <xdr:row>0</xdr:row>
      <xdr:rowOff>104040</xdr:rowOff>
    </xdr:from>
    <xdr:to>
      <xdr:col>2</xdr:col>
      <xdr:colOff>380520</xdr:colOff>
      <xdr:row>0</xdr:row>
      <xdr:rowOff>369720</xdr:rowOff>
    </xdr:to>
    <xdr:sp macro="[0]!valid_siren" textlink="">
      <xdr:nvSpPr>
        <xdr:cNvPr id="12" name="Rectangle à coins arrondis 1">
          <a:extLst>
            <a:ext uri="{FF2B5EF4-FFF2-40B4-BE49-F238E27FC236}">
              <a16:creationId xmlns:a16="http://schemas.microsoft.com/office/drawing/2014/main" id="{62FB4B56-DCC9-446A-9F36-24BB28DC0368}"/>
            </a:ext>
          </a:extLst>
        </xdr:cNvPr>
        <xdr:cNvSpPr/>
      </xdr:nvSpPr>
      <xdr:spPr>
        <a:xfrm>
          <a:off x="4816800" y="104040"/>
          <a:ext cx="1141560" cy="265680"/>
        </a:xfrm>
        <a:prstGeom prst="roundRect">
          <a:avLst>
            <a:gd name="adj" fmla="val 16667"/>
          </a:avLst>
        </a:prstGeom>
        <a:solidFill>
          <a:schemeClr val="accent4">
            <a:lumMod val="20000"/>
            <a:lumOff val="8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000" b="1" strike="noStrike" spc="-1">
              <a:solidFill>
                <a:srgbClr val="BF9000"/>
              </a:solidFill>
              <a:latin typeface="Times New Roman"/>
            </a:rPr>
            <a:t>Verification SIRET</a:t>
          </a:r>
          <a:endParaRPr lang="fr-FR" sz="1000" b="0" strike="noStrike" spc="-1">
            <a:latin typeface="Times New Roman"/>
          </a:endParaRPr>
        </a:p>
      </xdr:txBody>
    </xdr:sp>
    <xdr:clientData/>
  </xdr:twoCellAnchor>
  <xdr:twoCellAnchor>
    <xdr:from>
      <xdr:col>4</xdr:col>
      <xdr:colOff>1641835</xdr:colOff>
      <xdr:row>11</xdr:row>
      <xdr:rowOff>180680</xdr:rowOff>
    </xdr:from>
    <xdr:to>
      <xdr:col>4</xdr:col>
      <xdr:colOff>2783238</xdr:colOff>
      <xdr:row>13</xdr:row>
      <xdr:rowOff>69287</xdr:rowOff>
    </xdr:to>
    <xdr:sp macro="[0]!valid_IBAN" textlink="">
      <xdr:nvSpPr>
        <xdr:cNvPr id="13" name="Rectangle à coins arrondis 1">
          <a:extLst>
            <a:ext uri="{FF2B5EF4-FFF2-40B4-BE49-F238E27FC236}">
              <a16:creationId xmlns:a16="http://schemas.microsoft.com/office/drawing/2014/main" id="{1885D250-89E8-4B1E-9B1D-E67325313D7C}"/>
            </a:ext>
          </a:extLst>
        </xdr:cNvPr>
        <xdr:cNvSpPr/>
      </xdr:nvSpPr>
      <xdr:spPr>
        <a:xfrm>
          <a:off x="12231278" y="2529525"/>
          <a:ext cx="1141403" cy="265680"/>
        </a:xfrm>
        <a:prstGeom prst="roundRect">
          <a:avLst>
            <a:gd name="adj" fmla="val 16667"/>
          </a:avLst>
        </a:prstGeom>
        <a:solidFill>
          <a:srgbClr val="FFC000">
            <a:lumMod val="20000"/>
            <a:lumOff val="80000"/>
          </a:srgbClr>
        </a:solidFill>
        <a:ln w="9525">
          <a:solidFill>
            <a:srgbClr val="FFC000">
              <a:lumMod val="50000"/>
            </a:srgbClr>
          </a:solidFill>
          <a:round/>
        </a:ln>
        <a:effectLst/>
      </xdr:spPr>
      <xdr:txBody>
        <a:bodyPr vertOverflow="clip" lIns="18360" tIns="0" rIns="0" bIns="0" anchor="ctr" upright="1">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000" b="1" i="0" u="none" strike="noStrike" kern="0" cap="none" spc="-1" normalizeH="0" baseline="0" noProof="0">
              <a:ln>
                <a:noFill/>
              </a:ln>
              <a:solidFill>
                <a:srgbClr val="BF9000"/>
              </a:solidFill>
              <a:effectLst/>
              <a:uLnTx/>
              <a:uFillTx/>
              <a:latin typeface="Times New Roman"/>
              <a:ea typeface="+mn-ea"/>
              <a:cs typeface="+mn-cs"/>
            </a:rPr>
            <a:t>Verification IBAN</a:t>
          </a:r>
          <a:endParaRPr kumimoji="0" lang="fr-FR" sz="1000" b="0" i="0" u="none" strike="noStrike" kern="0" cap="none" spc="-1" normalizeH="0" baseline="0" noProof="0">
            <a:ln>
              <a:noFill/>
            </a:ln>
            <a:solidFill>
              <a:sysClr val="windowText" lastClr="000000"/>
            </a:solidFill>
            <a:effectLst/>
            <a:uLnTx/>
            <a:uFillTx/>
            <a:latin typeface="Times New Roman"/>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150840</xdr:colOff>
      <xdr:row>0</xdr:row>
      <xdr:rowOff>93930</xdr:rowOff>
    </xdr:from>
    <xdr:to>
      <xdr:col>1</xdr:col>
      <xdr:colOff>1140</xdr:colOff>
      <xdr:row>1</xdr:row>
      <xdr:rowOff>127050</xdr:rowOff>
    </xdr:to>
    <xdr:sp macro="[0]!Retour_menu" textlink="">
      <xdr:nvSpPr>
        <xdr:cNvPr id="2" name="Rectangle à coins arrondis 1">
          <a:extLst>
            <a:ext uri="{FF2B5EF4-FFF2-40B4-BE49-F238E27FC236}">
              <a16:creationId xmlns:a16="http://schemas.microsoft.com/office/drawing/2014/main" id="{F0F0ADFD-4A68-4195-8F4A-04305AE77D41}"/>
            </a:ext>
          </a:extLst>
        </xdr:cNvPr>
        <xdr:cNvSpPr/>
      </xdr:nvSpPr>
      <xdr:spPr>
        <a:xfrm>
          <a:off x="150840" y="93930"/>
          <a:ext cx="1221900" cy="21600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FFF2CC"/>
              </a:solidFill>
              <a:latin typeface="Times New Roman"/>
            </a:rPr>
            <a:t>Retour menu</a:t>
          </a:r>
          <a:endParaRPr lang="fr-FR" sz="1100" b="0" strike="noStrike" spc="-1">
            <a:latin typeface="Times New Roman"/>
          </a:endParaRPr>
        </a:p>
      </xdr:txBody>
    </xdr:sp>
    <xdr:clientData/>
  </xdr:twoCellAnchor>
  <xdr:twoCellAnchor>
    <xdr:from>
      <xdr:col>1</xdr:col>
      <xdr:colOff>358680</xdr:colOff>
      <xdr:row>0</xdr:row>
      <xdr:rowOff>74080</xdr:rowOff>
    </xdr:from>
    <xdr:to>
      <xdr:col>3</xdr:col>
      <xdr:colOff>416160</xdr:colOff>
      <xdr:row>1</xdr:row>
      <xdr:rowOff>131020</xdr:rowOff>
    </xdr:to>
    <xdr:sp macro="[0]!Tri_MainCourante" textlink="">
      <xdr:nvSpPr>
        <xdr:cNvPr id="3" name="Rectangle à coins arrondis 1">
          <a:extLst>
            <a:ext uri="{FF2B5EF4-FFF2-40B4-BE49-F238E27FC236}">
              <a16:creationId xmlns:a16="http://schemas.microsoft.com/office/drawing/2014/main" id="{4795FDA5-81D0-4DC0-AFB7-F87B9F7DA20B}"/>
            </a:ext>
          </a:extLst>
        </xdr:cNvPr>
        <xdr:cNvSpPr/>
      </xdr:nvSpPr>
      <xdr:spPr>
        <a:xfrm>
          <a:off x="1730280" y="74080"/>
          <a:ext cx="1299540" cy="41508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FFF2CC"/>
              </a:solidFill>
              <a:latin typeface="Times New Roman"/>
            </a:rPr>
            <a:t>Tri_MainCourante</a:t>
          </a:r>
          <a:endParaRPr lang="fr-FR" sz="1100" b="0" strike="noStrike" spc="-1">
            <a:latin typeface="Times New Roman"/>
          </a:endParaRPr>
        </a:p>
      </xdr:txBody>
    </xdr:sp>
    <xdr:clientData/>
  </xdr:twoCellAnchor>
  <xdr:twoCellAnchor>
    <xdr:from>
      <xdr:col>4</xdr:col>
      <xdr:colOff>194580</xdr:colOff>
      <xdr:row>0</xdr:row>
      <xdr:rowOff>78050</xdr:rowOff>
    </xdr:from>
    <xdr:to>
      <xdr:col>5</xdr:col>
      <xdr:colOff>221580</xdr:colOff>
      <xdr:row>1</xdr:row>
      <xdr:rowOff>134990</xdr:rowOff>
    </xdr:to>
    <xdr:sp macro="[0]!SurlignMC" textlink="">
      <xdr:nvSpPr>
        <xdr:cNvPr id="4" name="Rectangle à coins arrondis 1">
          <a:extLst>
            <a:ext uri="{FF2B5EF4-FFF2-40B4-BE49-F238E27FC236}">
              <a16:creationId xmlns:a16="http://schemas.microsoft.com/office/drawing/2014/main" id="{261ECDE0-51DB-4925-AE29-22E5C8267358}"/>
            </a:ext>
          </a:extLst>
        </xdr:cNvPr>
        <xdr:cNvSpPr/>
      </xdr:nvSpPr>
      <xdr:spPr>
        <a:xfrm>
          <a:off x="3387360" y="78050"/>
          <a:ext cx="1299540" cy="41508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000" b="1" strike="noStrike" spc="-1">
              <a:solidFill>
                <a:srgbClr val="FFF2CC"/>
              </a:solidFill>
              <a:latin typeface="Times New Roman"/>
            </a:rPr>
            <a:t>Surligner les déplacements</a:t>
          </a:r>
          <a:endParaRPr lang="fr-FR" sz="1000" b="0" strike="noStrike" spc="-1">
            <a:latin typeface="Times New Roman"/>
          </a:endParaRPr>
        </a:p>
      </xdr:txBody>
    </xdr:sp>
    <xdr:clientData/>
  </xdr:twoCellAnchor>
  <xdr:twoCellAnchor>
    <xdr:from>
      <xdr:col>6</xdr:col>
      <xdr:colOff>0</xdr:colOff>
      <xdr:row>0</xdr:row>
      <xdr:rowOff>82020</xdr:rowOff>
    </xdr:from>
    <xdr:to>
      <xdr:col>8</xdr:col>
      <xdr:colOff>468960</xdr:colOff>
      <xdr:row>1</xdr:row>
      <xdr:rowOff>138960</xdr:rowOff>
    </xdr:to>
    <xdr:sp macro="[0]!SurlignMCoff" textlink="">
      <xdr:nvSpPr>
        <xdr:cNvPr id="5" name="Rectangle à coins arrondis 1">
          <a:extLst>
            <a:ext uri="{FF2B5EF4-FFF2-40B4-BE49-F238E27FC236}">
              <a16:creationId xmlns:a16="http://schemas.microsoft.com/office/drawing/2014/main" id="{F69901C1-0F13-4269-8F6A-16115EBEC861}"/>
            </a:ext>
          </a:extLst>
        </xdr:cNvPr>
        <xdr:cNvSpPr/>
      </xdr:nvSpPr>
      <xdr:spPr>
        <a:xfrm>
          <a:off x="5044440" y="82020"/>
          <a:ext cx="1299540" cy="239820"/>
        </a:xfrm>
        <a:prstGeom prst="roundRect">
          <a:avLst>
            <a:gd name="adj" fmla="val 16667"/>
          </a:avLst>
        </a:prstGeom>
        <a:solidFill>
          <a:schemeClr val="accent4">
            <a:lumMod val="75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FFF2CC"/>
              </a:solidFill>
              <a:latin typeface="Times New Roman"/>
            </a:rPr>
            <a:t>Effacer surlignage</a:t>
          </a:r>
          <a:endParaRPr lang="fr-FR" sz="11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128520</xdr:colOff>
      <xdr:row>0</xdr:row>
      <xdr:rowOff>85680</xdr:rowOff>
    </xdr:from>
    <xdr:to>
      <xdr:col>1</xdr:col>
      <xdr:colOff>279360</xdr:colOff>
      <xdr:row>0</xdr:row>
      <xdr:rowOff>376560</xdr:rowOff>
    </xdr:to>
    <xdr:sp macro="[0]!Retour_menu" textlink="">
      <xdr:nvSpPr>
        <xdr:cNvPr id="2" name="Rectangle à coins arrondis 1">
          <a:extLst>
            <a:ext uri="{FF2B5EF4-FFF2-40B4-BE49-F238E27FC236}">
              <a16:creationId xmlns:a16="http://schemas.microsoft.com/office/drawing/2014/main" id="{A6EF766C-7274-4615-9D46-C810FAD02696}"/>
            </a:ext>
          </a:extLst>
        </xdr:cNvPr>
        <xdr:cNvSpPr/>
      </xdr:nvSpPr>
      <xdr:spPr>
        <a:xfrm>
          <a:off x="128520" y="85680"/>
          <a:ext cx="2756880" cy="290880"/>
        </a:xfrm>
        <a:prstGeom prst="roundRect">
          <a:avLst>
            <a:gd name="adj" fmla="val 16667"/>
          </a:avLst>
        </a:prstGeom>
        <a:solidFill>
          <a:schemeClr val="accent4">
            <a:lumMod val="20000"/>
            <a:lumOff val="80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Times New Roman"/>
            </a:rPr>
            <a:t>RETOUR MENU</a:t>
          </a:r>
          <a:endParaRPr lang="fr-FR" sz="12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0</xdr:col>
      <xdr:colOff>254000</xdr:colOff>
      <xdr:row>0</xdr:row>
      <xdr:rowOff>254000</xdr:rowOff>
    </xdr:to>
    <xdr:pic>
      <xdr:nvPicPr>
        <xdr:cNvPr id="3" name="Image 2">
          <a:extLst>
            <a:ext uri="{FF2B5EF4-FFF2-40B4-BE49-F238E27FC236}">
              <a16:creationId xmlns:a16="http://schemas.microsoft.com/office/drawing/2014/main" id="{A6B73D74-8DBC-C4B2-BB24-287415C153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127000" y="127000"/>
          <a:ext cx="127000" cy="127000"/>
        </a:xfrm>
        <a:prstGeom prst="rect">
          <a:avLst/>
        </a:prstGeom>
      </xdr:spPr>
    </xdr:pic>
    <xdr:clientData/>
  </xdr:twoCellAnchor>
  <xdr:twoCellAnchor editAs="oneCell">
    <xdr:from>
      <xdr:col>1</xdr:col>
      <xdr:colOff>0</xdr:colOff>
      <xdr:row>95</xdr:row>
      <xdr:rowOff>0</xdr:rowOff>
    </xdr:from>
    <xdr:to>
      <xdr:col>2</xdr:col>
      <xdr:colOff>632460</xdr:colOff>
      <xdr:row>100</xdr:row>
      <xdr:rowOff>142941</xdr:rowOff>
    </xdr:to>
    <xdr:pic>
      <xdr:nvPicPr>
        <xdr:cNvPr id="2" name="Image 1">
          <a:extLst>
            <a:ext uri="{FF2B5EF4-FFF2-40B4-BE49-F238E27FC236}">
              <a16:creationId xmlns:a16="http://schemas.microsoft.com/office/drawing/2014/main" id="{6F5D4F17-3579-4024-8E33-1BD1DD48CEDB}"/>
            </a:ext>
          </a:extLst>
        </xdr:cNvPr>
        <xdr:cNvPicPr>
          <a:picLocks noChangeAspect="1"/>
        </xdr:cNvPicPr>
      </xdr:nvPicPr>
      <xdr:blipFill>
        <a:blip xmlns:r="http://schemas.openxmlformats.org/officeDocument/2006/relationships" r:embed="rId3"/>
        <a:stretch>
          <a:fillRect/>
        </a:stretch>
      </xdr:blipFill>
      <xdr:spPr>
        <a:xfrm>
          <a:off x="792480" y="20871180"/>
          <a:ext cx="1424940" cy="14307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82080</xdr:colOff>
      <xdr:row>0</xdr:row>
      <xdr:rowOff>65520</xdr:rowOff>
    </xdr:from>
    <xdr:to>
      <xdr:col>2</xdr:col>
      <xdr:colOff>8280</xdr:colOff>
      <xdr:row>0</xdr:row>
      <xdr:rowOff>392760</xdr:rowOff>
    </xdr:to>
    <xdr:sp macro="[0]!Retour_menu" textlink="">
      <xdr:nvSpPr>
        <xdr:cNvPr id="4" name="Rectangle à coins arrondis 1">
          <a:extLst>
            <a:ext uri="{FF2B5EF4-FFF2-40B4-BE49-F238E27FC236}">
              <a16:creationId xmlns:a16="http://schemas.microsoft.com/office/drawing/2014/main" id="{49E44337-719E-4E70-9DCA-4DA8B9053BB7}"/>
            </a:ext>
          </a:extLst>
        </xdr:cNvPr>
        <xdr:cNvSpPr/>
      </xdr:nvSpPr>
      <xdr:spPr>
        <a:xfrm>
          <a:off x="82080" y="65520"/>
          <a:ext cx="2219820" cy="327240"/>
        </a:xfrm>
        <a:prstGeom prst="roundRect">
          <a:avLst>
            <a:gd name="adj" fmla="val 16667"/>
          </a:avLst>
        </a:prstGeom>
        <a:solidFill>
          <a:schemeClr val="accent4">
            <a:lumMod val="20000"/>
            <a:lumOff val="80000"/>
          </a:schemeClr>
        </a:solidFill>
        <a:ln w="952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BF9000"/>
              </a:solidFill>
              <a:latin typeface="Times New Roman"/>
            </a:rPr>
            <a:t>RETOUR MENU</a:t>
          </a:r>
          <a:endParaRPr lang="fr-FR" sz="11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21240</xdr:colOff>
      <xdr:row>9</xdr:row>
      <xdr:rowOff>31680</xdr:rowOff>
    </xdr:from>
    <xdr:to>
      <xdr:col>0</xdr:col>
      <xdr:colOff>2181240</xdr:colOff>
      <xdr:row>10</xdr:row>
      <xdr:rowOff>28800</xdr:rowOff>
    </xdr:to>
    <xdr:sp macro="" textlink="">
      <xdr:nvSpPr>
        <xdr:cNvPr id="8" name="Rectangle à coins arrondis 8">
          <a:extLst>
            <a:ext uri="{FF2B5EF4-FFF2-40B4-BE49-F238E27FC236}">
              <a16:creationId xmlns:a16="http://schemas.microsoft.com/office/drawing/2014/main" id="{DFF548FD-D87F-4348-B7D1-2BA879EBA9E2}"/>
            </a:ext>
          </a:extLst>
        </xdr:cNvPr>
        <xdr:cNvSpPr/>
      </xdr:nvSpPr>
      <xdr:spPr>
        <a:xfrm>
          <a:off x="21240" y="243960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ENQUETE</a:t>
          </a:r>
          <a:endParaRPr lang="fr-FR" sz="1200" b="0" strike="noStrike" spc="-1">
            <a:latin typeface="Times New Roman"/>
          </a:endParaRPr>
        </a:p>
      </xdr:txBody>
    </xdr:sp>
    <xdr:clientData/>
  </xdr:twoCellAnchor>
  <xdr:twoCellAnchor>
    <xdr:from>
      <xdr:col>0</xdr:col>
      <xdr:colOff>74160</xdr:colOff>
      <xdr:row>19</xdr:row>
      <xdr:rowOff>63360</xdr:rowOff>
    </xdr:from>
    <xdr:to>
      <xdr:col>0</xdr:col>
      <xdr:colOff>2234160</xdr:colOff>
      <xdr:row>20</xdr:row>
      <xdr:rowOff>60480</xdr:rowOff>
    </xdr:to>
    <xdr:sp macro="" textlink="">
      <xdr:nvSpPr>
        <xdr:cNvPr id="9" name="Rectangle à coins arrondis 7">
          <a:extLst>
            <a:ext uri="{FF2B5EF4-FFF2-40B4-BE49-F238E27FC236}">
              <a16:creationId xmlns:a16="http://schemas.microsoft.com/office/drawing/2014/main" id="{B48AFD3F-D666-4123-8B17-194CB8FB08B4}"/>
            </a:ext>
          </a:extLst>
        </xdr:cNvPr>
        <xdr:cNvSpPr/>
      </xdr:nvSpPr>
      <xdr:spPr>
        <a:xfrm>
          <a:off x="74160" y="43000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COMMISSAIRE ENQUETEUR</a:t>
          </a:r>
          <a:endParaRPr lang="fr-FR" sz="1200" b="0" strike="noStrike" spc="-1">
            <a:latin typeface="Times New Roman"/>
          </a:endParaRPr>
        </a:p>
      </xdr:txBody>
    </xdr:sp>
    <xdr:clientData/>
  </xdr:twoCellAnchor>
  <xdr:twoCellAnchor>
    <xdr:from>
      <xdr:col>0</xdr:col>
      <xdr:colOff>3891540</xdr:colOff>
      <xdr:row>29</xdr:row>
      <xdr:rowOff>8820</xdr:rowOff>
    </xdr:from>
    <xdr:to>
      <xdr:col>0</xdr:col>
      <xdr:colOff>6051540</xdr:colOff>
      <xdr:row>30</xdr:row>
      <xdr:rowOff>5940</xdr:rowOff>
    </xdr:to>
    <xdr:sp macro="" textlink="">
      <xdr:nvSpPr>
        <xdr:cNvPr id="10" name="Rectangle à coins arrondis 7">
          <a:extLst>
            <a:ext uri="{FF2B5EF4-FFF2-40B4-BE49-F238E27FC236}">
              <a16:creationId xmlns:a16="http://schemas.microsoft.com/office/drawing/2014/main" id="{FC9990C2-B72C-416A-A7C4-967CAF1E8F66}"/>
            </a:ext>
          </a:extLst>
        </xdr:cNvPr>
        <xdr:cNvSpPr/>
      </xdr:nvSpPr>
      <xdr:spPr>
        <a:xfrm>
          <a:off x="3891540" y="62800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SAUVEGARDE	</a:t>
          </a:r>
          <a:endParaRPr lang="fr-FR" sz="1200" b="0" strike="noStrike" spc="-1">
            <a:latin typeface="Times New Roman"/>
          </a:endParaRPr>
        </a:p>
      </xdr:txBody>
    </xdr:sp>
    <xdr:clientData/>
  </xdr:twoCellAnchor>
  <xdr:twoCellAnchor>
    <xdr:from>
      <xdr:col>0</xdr:col>
      <xdr:colOff>6430920</xdr:colOff>
      <xdr:row>29</xdr:row>
      <xdr:rowOff>31200</xdr:rowOff>
    </xdr:from>
    <xdr:to>
      <xdr:col>0</xdr:col>
      <xdr:colOff>8590920</xdr:colOff>
      <xdr:row>30</xdr:row>
      <xdr:rowOff>28320</xdr:rowOff>
    </xdr:to>
    <xdr:sp macro="" textlink="">
      <xdr:nvSpPr>
        <xdr:cNvPr id="11" name="Rectangle à coins arrondis 7">
          <a:extLst>
            <a:ext uri="{FF2B5EF4-FFF2-40B4-BE49-F238E27FC236}">
              <a16:creationId xmlns:a16="http://schemas.microsoft.com/office/drawing/2014/main" id="{03A1B55F-5B07-4839-98D3-BC16C60408A9}"/>
            </a:ext>
          </a:extLst>
        </xdr:cNvPr>
        <xdr:cNvSpPr/>
      </xdr:nvSpPr>
      <xdr:spPr>
        <a:xfrm>
          <a:off x="6430920" y="630246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RECUPERATION</a:t>
          </a:r>
          <a:endParaRPr lang="fr-FR" sz="1200" b="0" strike="noStrike" spc="-1">
            <a:latin typeface="Times New Roman"/>
          </a:endParaRPr>
        </a:p>
      </xdr:txBody>
    </xdr:sp>
    <xdr:clientData/>
  </xdr:twoCellAnchor>
  <xdr:twoCellAnchor>
    <xdr:from>
      <xdr:col>0</xdr:col>
      <xdr:colOff>1354800</xdr:colOff>
      <xdr:row>24</xdr:row>
      <xdr:rowOff>350700</xdr:rowOff>
    </xdr:from>
    <xdr:to>
      <xdr:col>0</xdr:col>
      <xdr:colOff>3514800</xdr:colOff>
      <xdr:row>25</xdr:row>
      <xdr:rowOff>164940</xdr:rowOff>
    </xdr:to>
    <xdr:sp macro="" textlink="">
      <xdr:nvSpPr>
        <xdr:cNvPr id="12" name="Rectangle à coins arrondis 7">
          <a:extLst>
            <a:ext uri="{FF2B5EF4-FFF2-40B4-BE49-F238E27FC236}">
              <a16:creationId xmlns:a16="http://schemas.microsoft.com/office/drawing/2014/main" id="{5FBEA3A9-DEB9-494A-904A-852BE521D918}"/>
            </a:ext>
          </a:extLst>
        </xdr:cNvPr>
        <xdr:cNvSpPr/>
      </xdr:nvSpPr>
      <xdr:spPr>
        <a:xfrm>
          <a:off x="1354800" y="55018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VERIFICATION NNI</a:t>
          </a:r>
          <a:endParaRPr lang="fr-FR" sz="1200" b="0" strike="noStrike" spc="-1">
            <a:latin typeface="Times New Roman"/>
          </a:endParaRPr>
        </a:p>
      </xdr:txBody>
    </xdr:sp>
    <xdr:clientData/>
  </xdr:twoCellAnchor>
  <xdr:twoCellAnchor>
    <xdr:from>
      <xdr:col>0</xdr:col>
      <xdr:colOff>6430920</xdr:colOff>
      <xdr:row>24</xdr:row>
      <xdr:rowOff>350700</xdr:rowOff>
    </xdr:from>
    <xdr:to>
      <xdr:col>0</xdr:col>
      <xdr:colOff>8590920</xdr:colOff>
      <xdr:row>25</xdr:row>
      <xdr:rowOff>164940</xdr:rowOff>
    </xdr:to>
    <xdr:sp macro="" textlink="">
      <xdr:nvSpPr>
        <xdr:cNvPr id="13" name="Rectangle à coins arrondis 7">
          <a:extLst>
            <a:ext uri="{FF2B5EF4-FFF2-40B4-BE49-F238E27FC236}">
              <a16:creationId xmlns:a16="http://schemas.microsoft.com/office/drawing/2014/main" id="{9FF37602-6AAE-426F-BEB1-F0C99C3F8A50}"/>
            </a:ext>
          </a:extLst>
        </xdr:cNvPr>
        <xdr:cNvSpPr/>
      </xdr:nvSpPr>
      <xdr:spPr>
        <a:xfrm>
          <a:off x="6430920" y="55018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VERIFICATION IBAN</a:t>
          </a:r>
          <a:endParaRPr lang="fr-FR" sz="1200" b="0" strike="noStrike" spc="-1">
            <a:latin typeface="Times New Roman"/>
          </a:endParaRPr>
        </a:p>
      </xdr:txBody>
    </xdr:sp>
    <xdr:clientData/>
  </xdr:twoCellAnchor>
  <xdr:twoCellAnchor>
    <xdr:from>
      <xdr:col>0</xdr:col>
      <xdr:colOff>3891540</xdr:colOff>
      <xdr:row>24</xdr:row>
      <xdr:rowOff>350700</xdr:rowOff>
    </xdr:from>
    <xdr:to>
      <xdr:col>0</xdr:col>
      <xdr:colOff>6051540</xdr:colOff>
      <xdr:row>25</xdr:row>
      <xdr:rowOff>164940</xdr:rowOff>
    </xdr:to>
    <xdr:sp macro="" textlink="">
      <xdr:nvSpPr>
        <xdr:cNvPr id="14" name="Rectangle à coins arrondis 7">
          <a:extLst>
            <a:ext uri="{FF2B5EF4-FFF2-40B4-BE49-F238E27FC236}">
              <a16:creationId xmlns:a16="http://schemas.microsoft.com/office/drawing/2014/main" id="{86ED496A-8030-4A72-9CEB-075DF50015A3}"/>
            </a:ext>
          </a:extLst>
        </xdr:cNvPr>
        <xdr:cNvSpPr/>
      </xdr:nvSpPr>
      <xdr:spPr>
        <a:xfrm>
          <a:off x="3891540" y="55018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VERIFICATION SIRET</a:t>
          </a:r>
          <a:endParaRPr lang="fr-FR" sz="1200" b="0" strike="noStrike" spc="-1">
            <a:latin typeface="Times New Roman"/>
          </a:endParaRPr>
        </a:p>
      </xdr:txBody>
    </xdr:sp>
    <xdr:clientData/>
  </xdr:twoCellAnchor>
  <xdr:twoCellAnchor>
    <xdr:from>
      <xdr:col>0</xdr:col>
      <xdr:colOff>0</xdr:colOff>
      <xdr:row>32</xdr:row>
      <xdr:rowOff>0</xdr:rowOff>
    </xdr:from>
    <xdr:to>
      <xdr:col>0</xdr:col>
      <xdr:colOff>2160000</xdr:colOff>
      <xdr:row>32</xdr:row>
      <xdr:rowOff>144000</xdr:rowOff>
    </xdr:to>
    <xdr:sp macro="" textlink="">
      <xdr:nvSpPr>
        <xdr:cNvPr id="15" name="Rectangle à coins arrondis 4">
          <a:extLst>
            <a:ext uri="{FF2B5EF4-FFF2-40B4-BE49-F238E27FC236}">
              <a16:creationId xmlns:a16="http://schemas.microsoft.com/office/drawing/2014/main" id="{4A633564-F051-4557-8A87-1C7A96B77B8F}"/>
            </a:ext>
          </a:extLst>
        </xdr:cNvPr>
        <xdr:cNvSpPr/>
      </xdr:nvSpPr>
      <xdr:spPr>
        <a:xfrm>
          <a:off x="0" y="6819900"/>
          <a:ext cx="2160000" cy="144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MAIN COURANTE</a:t>
          </a:r>
          <a:endParaRPr lang="fr-FR" sz="1200" b="0" strike="noStrike" spc="-1">
            <a:latin typeface="Times New Roman"/>
          </a:endParaRPr>
        </a:p>
      </xdr:txBody>
    </xdr:sp>
    <xdr:clientData/>
  </xdr:twoCellAnchor>
  <xdr:twoCellAnchor>
    <xdr:from>
      <xdr:col>0</xdr:col>
      <xdr:colOff>6416040</xdr:colOff>
      <xdr:row>6</xdr:row>
      <xdr:rowOff>175260</xdr:rowOff>
    </xdr:from>
    <xdr:to>
      <xdr:col>0</xdr:col>
      <xdr:colOff>8587560</xdr:colOff>
      <xdr:row>7</xdr:row>
      <xdr:rowOff>172320</xdr:rowOff>
    </xdr:to>
    <xdr:sp macro="[0]!Retour_menu" textlink="">
      <xdr:nvSpPr>
        <xdr:cNvPr id="16" name="Rectangle à coins arrondis 1">
          <a:extLst>
            <a:ext uri="{FF2B5EF4-FFF2-40B4-BE49-F238E27FC236}">
              <a16:creationId xmlns:a16="http://schemas.microsoft.com/office/drawing/2014/main" id="{FBDF48B1-74A4-419E-A8AF-17483EB48D02}"/>
            </a:ext>
          </a:extLst>
        </xdr:cNvPr>
        <xdr:cNvSpPr/>
      </xdr:nvSpPr>
      <xdr:spPr>
        <a:xfrm>
          <a:off x="6416040" y="2034540"/>
          <a:ext cx="2171520" cy="179940"/>
        </a:xfrm>
        <a:prstGeom prst="roundRect">
          <a:avLst>
            <a:gd name="adj" fmla="val 16667"/>
          </a:avLst>
        </a:prstGeom>
        <a:solidFill>
          <a:schemeClr val="accent4">
            <a:lumMod val="60000"/>
            <a:lumOff val="40000"/>
          </a:schemeClr>
        </a:solidFill>
        <a:ln w="15875">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100" b="1" strike="noStrike" spc="-1">
              <a:solidFill>
                <a:srgbClr val="806000"/>
              </a:solidFill>
              <a:latin typeface="Times New Roman"/>
            </a:rPr>
            <a:t>Retour menu</a:t>
          </a:r>
          <a:endParaRPr lang="fr-FR" sz="1100" b="0" strike="noStrike" spc="-1">
            <a:latin typeface="Times New Roman"/>
          </a:endParaRPr>
        </a:p>
      </xdr:txBody>
    </xdr:sp>
    <xdr:clientData/>
  </xdr:twoCellAnchor>
  <xdr:twoCellAnchor>
    <xdr:from>
      <xdr:col>0</xdr:col>
      <xdr:colOff>0</xdr:colOff>
      <xdr:row>57</xdr:row>
      <xdr:rowOff>0</xdr:rowOff>
    </xdr:from>
    <xdr:to>
      <xdr:col>0</xdr:col>
      <xdr:colOff>2160000</xdr:colOff>
      <xdr:row>57</xdr:row>
      <xdr:rowOff>180000</xdr:rowOff>
    </xdr:to>
    <xdr:sp macro="[0]!Aperçu" textlink="">
      <xdr:nvSpPr>
        <xdr:cNvPr id="19" name="Rectangle à coins arrondis 14">
          <a:extLst>
            <a:ext uri="{FF2B5EF4-FFF2-40B4-BE49-F238E27FC236}">
              <a16:creationId xmlns:a16="http://schemas.microsoft.com/office/drawing/2014/main" id="{DCF911E3-2E74-4813-A1E9-A1CA5A267960}"/>
            </a:ext>
          </a:extLst>
        </xdr:cNvPr>
        <xdr:cNvSpPr/>
      </xdr:nvSpPr>
      <xdr:spPr>
        <a:xfrm>
          <a:off x="0" y="1285494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APERÇU FICHE FRAIS</a:t>
          </a:r>
          <a:endParaRPr lang="fr-FR" sz="1200" b="0" strike="noStrike" spc="-1">
            <a:latin typeface="Times New Roman"/>
          </a:endParaRPr>
        </a:p>
      </xdr:txBody>
    </xdr:sp>
    <xdr:clientData/>
  </xdr:twoCellAnchor>
  <xdr:twoCellAnchor>
    <xdr:from>
      <xdr:col>0</xdr:col>
      <xdr:colOff>0</xdr:colOff>
      <xdr:row>62</xdr:row>
      <xdr:rowOff>0</xdr:rowOff>
    </xdr:from>
    <xdr:to>
      <xdr:col>0</xdr:col>
      <xdr:colOff>2160000</xdr:colOff>
      <xdr:row>62</xdr:row>
      <xdr:rowOff>180000</xdr:rowOff>
    </xdr:to>
    <xdr:sp macro="[0]!Aperçu" textlink="">
      <xdr:nvSpPr>
        <xdr:cNvPr id="23" name="Rectangle à coins arrondis 14">
          <a:extLst>
            <a:ext uri="{FF2B5EF4-FFF2-40B4-BE49-F238E27FC236}">
              <a16:creationId xmlns:a16="http://schemas.microsoft.com/office/drawing/2014/main" id="{EC6305B8-11AC-4F9A-9FEF-98CD3DE8D55E}"/>
            </a:ext>
          </a:extLst>
        </xdr:cNvPr>
        <xdr:cNvSpPr/>
      </xdr:nvSpPr>
      <xdr:spPr>
        <a:xfrm>
          <a:off x="0" y="143179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Calibri"/>
            </a:rPr>
            <a:t>APERÇU FICHE FRAIS</a:t>
          </a:r>
          <a:endParaRPr lang="fr-FR" sz="1200" b="0" strike="noStrike" spc="-1">
            <a:latin typeface="Times New Roman"/>
          </a:endParaRPr>
        </a:p>
      </xdr:txBody>
    </xdr:sp>
    <xdr:clientData/>
  </xdr:twoCellAnchor>
  <xdr:twoCellAnchor>
    <xdr:from>
      <xdr:col>0</xdr:col>
      <xdr:colOff>0</xdr:colOff>
      <xdr:row>70</xdr:row>
      <xdr:rowOff>0</xdr:rowOff>
    </xdr:from>
    <xdr:to>
      <xdr:col>0</xdr:col>
      <xdr:colOff>2160000</xdr:colOff>
      <xdr:row>70</xdr:row>
      <xdr:rowOff>180000</xdr:rowOff>
    </xdr:to>
    <xdr:sp macro="[0]!imprim_FicheRenseignement" textlink="">
      <xdr:nvSpPr>
        <xdr:cNvPr id="25" name="Rectangle à coins arrondis 3">
          <a:extLst>
            <a:ext uri="{FF2B5EF4-FFF2-40B4-BE49-F238E27FC236}">
              <a16:creationId xmlns:a16="http://schemas.microsoft.com/office/drawing/2014/main" id="{568B8C77-C362-4B7A-B1D3-9AEDEE816A7D}"/>
            </a:ext>
          </a:extLst>
        </xdr:cNvPr>
        <xdr:cNvSpPr/>
      </xdr:nvSpPr>
      <xdr:spPr>
        <a:xfrm>
          <a:off x="0" y="1652778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EDITION FICHE </a:t>
          </a:r>
          <a:r>
            <a:rPr lang="fr-FR" sz="1200" b="1" strike="noStrike" spc="-1">
              <a:solidFill>
                <a:schemeClr val="accent4">
                  <a:lumMod val="75000"/>
                </a:schemeClr>
              </a:solidFill>
              <a:latin typeface="Calibri"/>
              <a:ea typeface="+mn-ea"/>
              <a:cs typeface="+mn-cs"/>
            </a:rPr>
            <a:t>IDENTIFICATION</a:t>
          </a:r>
        </a:p>
      </xdr:txBody>
    </xdr:sp>
    <xdr:clientData/>
  </xdr:twoCellAnchor>
  <xdr:twoCellAnchor>
    <xdr:from>
      <xdr:col>0</xdr:col>
      <xdr:colOff>0</xdr:colOff>
      <xdr:row>75</xdr:row>
      <xdr:rowOff>0</xdr:rowOff>
    </xdr:from>
    <xdr:to>
      <xdr:col>0</xdr:col>
      <xdr:colOff>2160000</xdr:colOff>
      <xdr:row>75</xdr:row>
      <xdr:rowOff>180000</xdr:rowOff>
    </xdr:to>
    <xdr:sp macro="[0]!menu2" textlink="">
      <xdr:nvSpPr>
        <xdr:cNvPr id="26" name="Rectangle à coins arrondis 3">
          <a:extLst>
            <a:ext uri="{FF2B5EF4-FFF2-40B4-BE49-F238E27FC236}">
              <a16:creationId xmlns:a16="http://schemas.microsoft.com/office/drawing/2014/main" id="{8DF9FD26-AE20-4D3A-B121-F6EE9AC9A2BB}"/>
            </a:ext>
          </a:extLst>
        </xdr:cNvPr>
        <xdr:cNvSpPr/>
      </xdr:nvSpPr>
      <xdr:spPr>
        <a:xfrm>
          <a:off x="0" y="1817370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CENTRALISATION COMMISSION</a:t>
          </a:r>
          <a:endParaRPr lang="fr-FR" sz="1200" b="1" strike="noStrike" spc="-1">
            <a:solidFill>
              <a:schemeClr val="accent4">
                <a:lumMod val="75000"/>
              </a:schemeClr>
            </a:solidFill>
            <a:latin typeface="Calibri"/>
            <a:ea typeface="+mn-ea"/>
            <a:cs typeface="+mn-cs"/>
          </a:endParaRPr>
        </a:p>
      </xdr:txBody>
    </xdr:sp>
    <xdr:clientData/>
  </xdr:twoCellAnchor>
  <xdr:twoCellAnchor>
    <xdr:from>
      <xdr:col>0</xdr:col>
      <xdr:colOff>0</xdr:colOff>
      <xdr:row>97</xdr:row>
      <xdr:rowOff>0</xdr:rowOff>
    </xdr:from>
    <xdr:to>
      <xdr:col>0</xdr:col>
      <xdr:colOff>2160000</xdr:colOff>
      <xdr:row>97</xdr:row>
      <xdr:rowOff>180000</xdr:rowOff>
    </xdr:to>
    <xdr:sp macro="[0]!menu2" textlink="">
      <xdr:nvSpPr>
        <xdr:cNvPr id="27" name="Rectangle à coins arrondis 3">
          <a:extLst>
            <a:ext uri="{FF2B5EF4-FFF2-40B4-BE49-F238E27FC236}">
              <a16:creationId xmlns:a16="http://schemas.microsoft.com/office/drawing/2014/main" id="{247CF86A-7A1F-4E93-929C-A1ED0DC1FEF2}"/>
            </a:ext>
          </a:extLst>
        </xdr:cNvPr>
        <xdr:cNvSpPr/>
      </xdr:nvSpPr>
      <xdr:spPr>
        <a:xfrm>
          <a:off x="0" y="21762720"/>
          <a:ext cx="2160000" cy="180000"/>
        </a:xfrm>
        <a:prstGeom prst="roundRect">
          <a:avLst>
            <a:gd name="adj" fmla="val 16667"/>
          </a:avLst>
        </a:prstGeom>
        <a:solidFill>
          <a:schemeClr val="accent4">
            <a:lumMod val="40000"/>
            <a:lumOff val="60000"/>
          </a:schemeClr>
        </a:solidFill>
        <a:ln>
          <a:solidFill>
            <a:srgbClr val="FFC000">
              <a:lumMod val="50000"/>
            </a:srgbClr>
          </a:solidFill>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fr-FR" sz="1200" b="1" strike="noStrike" spc="-1">
              <a:solidFill>
                <a:schemeClr val="accent4">
                  <a:lumMod val="75000"/>
                </a:schemeClr>
              </a:solidFill>
              <a:latin typeface="Calibri"/>
            </a:rPr>
            <a:t>PARAMETRAGE</a:t>
          </a:r>
          <a:endParaRPr lang="fr-FR" sz="1200" b="1" strike="noStrike" spc="-1">
            <a:solidFill>
              <a:schemeClr val="accent4">
                <a:lumMod val="75000"/>
              </a:schemeClr>
            </a:solidFill>
            <a:latin typeface="Calibri"/>
            <a:ea typeface="+mn-ea"/>
            <a:cs typeface="+mn-cs"/>
          </a:endParaRPr>
        </a:p>
      </xdr:txBody>
    </xdr:sp>
    <xdr:clientData/>
  </xdr:twoCellAnchor>
  <xdr:twoCellAnchor>
    <xdr:from>
      <xdr:col>0</xdr:col>
      <xdr:colOff>0</xdr:colOff>
      <xdr:row>77</xdr:row>
      <xdr:rowOff>60960</xdr:rowOff>
    </xdr:from>
    <xdr:to>
      <xdr:col>0</xdr:col>
      <xdr:colOff>2160000</xdr:colOff>
      <xdr:row>77</xdr:row>
      <xdr:rowOff>240960</xdr:rowOff>
    </xdr:to>
    <xdr:sp macro="[0]!ExportVersCsv" textlink="">
      <xdr:nvSpPr>
        <xdr:cNvPr id="28" name="Rectangle à coins arrondis 3">
          <a:extLst>
            <a:ext uri="{FF2B5EF4-FFF2-40B4-BE49-F238E27FC236}">
              <a16:creationId xmlns:a16="http://schemas.microsoft.com/office/drawing/2014/main" id="{9D1A627E-C177-40B2-88BD-1CE0B8BCCFB7}"/>
            </a:ext>
          </a:extLst>
        </xdr:cNvPr>
        <xdr:cNvSpPr/>
      </xdr:nvSpPr>
      <xdr:spPr bwMode="auto">
        <a:xfrm>
          <a:off x="0" y="18600420"/>
          <a:ext cx="2160000" cy="180000"/>
        </a:xfrm>
        <a:prstGeom prst="roundRect">
          <a:avLst/>
        </a:prstGeom>
        <a:solidFill>
          <a:schemeClr val="accent4">
            <a:lumMod val="20000"/>
            <a:lumOff val="8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CREATION DU FICHIER D'EXPORT </a:t>
          </a:r>
          <a:endParaRPr lang="fr-FR" sz="1100" b="1">
            <a:solidFill>
              <a:schemeClr val="accent4">
                <a:lumMod val="75000"/>
              </a:schemeClr>
            </a:solidFill>
          </a:endParaRPr>
        </a:p>
      </xdr:txBody>
    </xdr:sp>
    <xdr:clientData/>
  </xdr:twoCellAnchor>
  <xdr:twoCellAnchor>
    <xdr:from>
      <xdr:col>0</xdr:col>
      <xdr:colOff>0</xdr:colOff>
      <xdr:row>82</xdr:row>
      <xdr:rowOff>0</xdr:rowOff>
    </xdr:from>
    <xdr:to>
      <xdr:col>0</xdr:col>
      <xdr:colOff>5040000</xdr:colOff>
      <xdr:row>82</xdr:row>
      <xdr:rowOff>180000</xdr:rowOff>
    </xdr:to>
    <xdr:sp macro="[0]!edit_cion" textlink="">
      <xdr:nvSpPr>
        <xdr:cNvPr id="33" name="Rectangle à coins arrondis 3">
          <a:extLst>
            <a:ext uri="{FF2B5EF4-FFF2-40B4-BE49-F238E27FC236}">
              <a16:creationId xmlns:a16="http://schemas.microsoft.com/office/drawing/2014/main" id="{99455E5B-14DF-4D66-875A-A1EA15974E90}"/>
            </a:ext>
          </a:extLst>
        </xdr:cNvPr>
        <xdr:cNvSpPr/>
      </xdr:nvSpPr>
      <xdr:spPr bwMode="auto">
        <a:xfrm>
          <a:off x="0" y="19933920"/>
          <a:ext cx="5040000" cy="180000"/>
        </a:xfrm>
        <a:prstGeom prst="roundRect">
          <a:avLst/>
        </a:prstGeom>
        <a:solidFill>
          <a:schemeClr val="accent4">
            <a:lumMod val="40000"/>
            <a:lumOff val="60000"/>
          </a:schemeClr>
        </a:solidFill>
        <a:ln>
          <a:solidFill>
            <a:schemeClr val="accent4">
              <a:lumMod val="50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lang="fr-FR" sz="1200" b="1">
              <a:solidFill>
                <a:schemeClr val="accent4">
                  <a:lumMod val="75000"/>
                </a:schemeClr>
              </a:solidFill>
            </a:rPr>
            <a:t>1- CREATION DE LA FICHE RECAPITULATIVE ET INTEGRATION DE VOS DONNEES</a:t>
          </a:r>
          <a:endParaRPr lang="fr-FR" sz="1100" b="1">
            <a:solidFill>
              <a:schemeClr val="accent4">
                <a:lumMod val="75000"/>
              </a:schemeClr>
            </a:solidFill>
          </a:endParaRPr>
        </a:p>
      </xdr:txBody>
    </xdr:sp>
    <xdr:clientData/>
  </xdr:twoCellAnchor>
  <xdr:twoCellAnchor>
    <xdr:from>
      <xdr:col>0</xdr:col>
      <xdr:colOff>0</xdr:colOff>
      <xdr:row>86</xdr:row>
      <xdr:rowOff>0</xdr:rowOff>
    </xdr:from>
    <xdr:to>
      <xdr:col>0</xdr:col>
      <xdr:colOff>2160000</xdr:colOff>
      <xdr:row>86</xdr:row>
      <xdr:rowOff>180000</xdr:rowOff>
    </xdr:to>
    <xdr:sp macro="[0]!IntegrCE2" textlink="">
      <xdr:nvSpPr>
        <xdr:cNvPr id="34" name="Rectangle : coins arrondis 33">
          <a:extLst>
            <a:ext uri="{FF2B5EF4-FFF2-40B4-BE49-F238E27FC236}">
              <a16:creationId xmlns:a16="http://schemas.microsoft.com/office/drawing/2014/main" id="{8648F174-3955-46D0-A31E-7DC9CB366F5C}"/>
            </a:ext>
          </a:extLst>
        </xdr:cNvPr>
        <xdr:cNvSpPr/>
      </xdr:nvSpPr>
      <xdr:spPr>
        <a:xfrm>
          <a:off x="0" y="20665440"/>
          <a:ext cx="2160000" cy="180000"/>
        </a:xfrm>
        <a:prstGeom prst="roundRect">
          <a:avLst/>
        </a:prstGeom>
        <a:solidFill>
          <a:schemeClr val="accent4">
            <a:lumMod val="40000"/>
            <a:lumOff val="60000"/>
          </a:schemeClr>
        </a:solid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chemeClr val="accent4">
                  <a:lumMod val="50000"/>
                </a:schemeClr>
              </a:solidFill>
            </a:rPr>
            <a:t>INTEGRER</a:t>
          </a:r>
        </a:p>
      </xdr:txBody>
    </xdr:sp>
    <xdr:clientData/>
  </xdr:twoCellAnchor>
  <xdr:twoCellAnchor>
    <xdr:from>
      <xdr:col>0</xdr:col>
      <xdr:colOff>0</xdr:colOff>
      <xdr:row>89</xdr:row>
      <xdr:rowOff>0</xdr:rowOff>
    </xdr:from>
    <xdr:to>
      <xdr:col>0</xdr:col>
      <xdr:colOff>3600000</xdr:colOff>
      <xdr:row>89</xdr:row>
      <xdr:rowOff>180000</xdr:rowOff>
    </xdr:to>
    <xdr:sp macro="[0]!modif_cion" textlink="">
      <xdr:nvSpPr>
        <xdr:cNvPr id="36" name="Rectangle à coins arrondis 3">
          <a:extLst>
            <a:ext uri="{FF2B5EF4-FFF2-40B4-BE49-F238E27FC236}">
              <a16:creationId xmlns:a16="http://schemas.microsoft.com/office/drawing/2014/main" id="{626FDA8F-A644-4B60-9E1E-12BE8911F021}"/>
            </a:ext>
          </a:extLst>
        </xdr:cNvPr>
        <xdr:cNvSpPr/>
      </xdr:nvSpPr>
      <xdr:spPr bwMode="auto">
        <a:xfrm>
          <a:off x="0" y="21396960"/>
          <a:ext cx="3600000" cy="180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3- VERIFICATION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0</xdr:col>
      <xdr:colOff>0</xdr:colOff>
      <xdr:row>92</xdr:row>
      <xdr:rowOff>0</xdr:rowOff>
    </xdr:from>
    <xdr:to>
      <xdr:col>0</xdr:col>
      <xdr:colOff>3600000</xdr:colOff>
      <xdr:row>92</xdr:row>
      <xdr:rowOff>180000</xdr:rowOff>
    </xdr:to>
    <xdr:sp macro="[0]!modif_cion" textlink="">
      <xdr:nvSpPr>
        <xdr:cNvPr id="37" name="Rectangle à coins arrondis 3">
          <a:extLst>
            <a:ext uri="{FF2B5EF4-FFF2-40B4-BE49-F238E27FC236}">
              <a16:creationId xmlns:a16="http://schemas.microsoft.com/office/drawing/2014/main" id="{C9582F9F-8751-4B5B-AEE8-10D9895DC199}"/>
            </a:ext>
          </a:extLst>
        </xdr:cNvPr>
        <xdr:cNvSpPr/>
      </xdr:nvSpPr>
      <xdr:spPr bwMode="auto">
        <a:xfrm>
          <a:off x="0" y="22128480"/>
          <a:ext cx="3600000" cy="180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4- IMPRESSION DE LA FICHE RECAPITULATIVE</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twoCellAnchor>
    <xdr:from>
      <xdr:col>0</xdr:col>
      <xdr:colOff>6431280</xdr:colOff>
      <xdr:row>107</xdr:row>
      <xdr:rowOff>45720</xdr:rowOff>
    </xdr:from>
    <xdr:to>
      <xdr:col>0</xdr:col>
      <xdr:colOff>8591280</xdr:colOff>
      <xdr:row>108</xdr:row>
      <xdr:rowOff>42840</xdr:rowOff>
    </xdr:to>
    <xdr:sp macro="[0]!Retour_menu" textlink="">
      <xdr:nvSpPr>
        <xdr:cNvPr id="43" name="Rectangle à coins arrondis 3">
          <a:extLst>
            <a:ext uri="{FF2B5EF4-FFF2-40B4-BE49-F238E27FC236}">
              <a16:creationId xmlns:a16="http://schemas.microsoft.com/office/drawing/2014/main" id="{6A4C4347-8A00-4E84-9876-24CFFA145B21}"/>
            </a:ext>
          </a:extLst>
        </xdr:cNvPr>
        <xdr:cNvSpPr/>
      </xdr:nvSpPr>
      <xdr:spPr bwMode="auto">
        <a:xfrm>
          <a:off x="6431280" y="26212800"/>
          <a:ext cx="2160000" cy="180000"/>
        </a:xfrm>
        <a:prstGeom prst="roundRect">
          <a:avLst/>
        </a:prstGeom>
        <a:solidFill>
          <a:schemeClr val="accent4">
            <a:lumMod val="40000"/>
            <a:lumOff val="60000"/>
          </a:schemeClr>
        </a:solidFill>
        <a:ln w="12700" cap="flat" cmpd="sng" algn="ctr">
          <a:solidFill>
            <a:srgbClr val="FFC000">
              <a:lumMod val="50000"/>
            </a:srgbClr>
          </a:solidFill>
          <a:prstDash val="solid"/>
          <a:miter lim="800000"/>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FFC000">
                  <a:lumMod val="75000"/>
                </a:srgbClr>
              </a:solidFill>
              <a:effectLst/>
              <a:uLnTx/>
              <a:uFillTx/>
              <a:latin typeface="Calibri" panose="020F0502020204030204"/>
              <a:ea typeface="+mn-ea"/>
              <a:cs typeface="+mn-cs"/>
            </a:rPr>
            <a:t>RETOUR AU MENU</a:t>
          </a:r>
          <a:endParaRPr kumimoji="0" lang="fr-FR" sz="1100" b="1" i="0" u="none" strike="noStrike" kern="0" cap="none" spc="0" normalizeH="0" baseline="0" noProof="0">
            <a:ln>
              <a:noFill/>
            </a:ln>
            <a:solidFill>
              <a:srgbClr val="FFC000">
                <a:lumMod val="75000"/>
              </a:srgbClr>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780120</xdr:colOff>
      <xdr:row>0</xdr:row>
      <xdr:rowOff>27360</xdr:rowOff>
    </xdr:from>
    <xdr:to>
      <xdr:col>8</xdr:col>
      <xdr:colOff>638280</xdr:colOff>
      <xdr:row>1</xdr:row>
      <xdr:rowOff>0</xdr:rowOff>
    </xdr:to>
    <xdr:sp macro="[0]!Retour_menu" textlink="">
      <xdr:nvSpPr>
        <xdr:cNvPr id="2" name="Rectangle à coins arrondis 1">
          <a:extLst>
            <a:ext uri="{FF2B5EF4-FFF2-40B4-BE49-F238E27FC236}">
              <a16:creationId xmlns:a16="http://schemas.microsoft.com/office/drawing/2014/main" id="{72984229-9B5A-43A8-9A39-4B28B0DA75B4}"/>
            </a:ext>
          </a:extLst>
        </xdr:cNvPr>
        <xdr:cNvSpPr/>
      </xdr:nvSpPr>
      <xdr:spPr>
        <a:xfrm>
          <a:off x="10587060" y="27360"/>
          <a:ext cx="2235600" cy="353640"/>
        </a:xfrm>
        <a:prstGeom prst="roundRect">
          <a:avLst>
            <a:gd name="adj" fmla="val 16667"/>
          </a:avLst>
        </a:prstGeom>
        <a:solidFill>
          <a:schemeClr val="accent4">
            <a:lumMod val="20000"/>
            <a:lumOff val="80000"/>
          </a:schemeClr>
        </a:solidFill>
        <a:ln w="12700">
          <a:solidFill>
            <a:srgbClr val="FFC000">
              <a:lumMod val="50000"/>
            </a:srgbClr>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fr-FR" sz="1200" b="1" strike="noStrike" spc="-1">
              <a:solidFill>
                <a:srgbClr val="BF9000"/>
              </a:solidFill>
              <a:latin typeface="Times New Roman"/>
            </a:rPr>
            <a:t>Retour menu</a:t>
          </a:r>
          <a:endParaRPr lang="fr-FR" sz="1200" b="0" strike="noStrike" spc="-1">
            <a:latin typeface="Times New Roman"/>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urssaf.fr/portail/home/taux-et-baremes/administrations-et-collectivites/les-collaborateurs-occasionnels.htm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449C-441E-4BB6-B814-B4DFE115E5DC}">
  <sheetPr codeName="Feuil21">
    <pageSetUpPr fitToPage="1"/>
  </sheetPr>
  <dimension ref="A1:B50"/>
  <sheetViews>
    <sheetView workbookViewId="0">
      <selection sqref="A1:B1"/>
    </sheetView>
  </sheetViews>
  <sheetFormatPr baseColWidth="10" defaultRowHeight="14.4"/>
  <cols>
    <col min="1" max="1" width="60.77734375" customWidth="1"/>
    <col min="2" max="2" width="41.5546875" customWidth="1"/>
  </cols>
  <sheetData>
    <row r="1" spans="1:2" ht="18">
      <c r="A1" s="648" t="str">
        <f>"N°EP : "&amp;EP_ref</f>
        <v xml:space="preserve">N°EP : </v>
      </c>
      <c r="B1" s="649"/>
    </row>
    <row r="2" spans="1:2" ht="18.600000000000001" thickBot="1">
      <c r="A2" s="650" t="str">
        <f>IF(EP_FProlongation&lt;&gt;"","Dates de l'enquête : du "&amp;TEXT(EP_DateOuverture,"j mmm aa")&amp;" au "&amp;TEXT(EP_FProlongation,"j mmm aa"),"Dates de l'enquête : du "&amp;TEXT(EP_DateOuverture,"j mmm aa")&amp;" au "&amp;TEXT(EP_DateCloture,"j mmm aa"))</f>
        <v>Dates de l'enquête : du 0 janv 00 au 0 janv 00</v>
      </c>
      <c r="B2" s="651"/>
    </row>
    <row r="3" spans="1:2" ht="18.600000000000001" customHeight="1">
      <c r="A3" s="652">
        <f>EP_objet</f>
        <v>0</v>
      </c>
      <c r="B3" s="653"/>
    </row>
    <row r="4" spans="1:2" ht="15" thickBot="1">
      <c r="A4" s="654"/>
      <c r="B4" s="655"/>
    </row>
    <row r="5" spans="1:2" ht="61.2" customHeight="1" thickBot="1">
      <c r="A5" s="656" t="s">
        <v>566</v>
      </c>
      <c r="B5" s="657"/>
    </row>
    <row r="6" spans="1:2" ht="15" thickBot="1">
      <c r="A6" s="658"/>
      <c r="B6" s="659"/>
    </row>
    <row r="7" spans="1:2" ht="15" thickBot="1">
      <c r="A7" s="660"/>
      <c r="B7" s="661"/>
    </row>
    <row r="8" spans="1:2" ht="31.2" customHeight="1" thickBot="1">
      <c r="A8" s="642" t="s">
        <v>538</v>
      </c>
      <c r="B8" s="643"/>
    </row>
    <row r="9" spans="1:2" ht="18.600000000000001" thickBot="1">
      <c r="A9" s="557" t="s">
        <v>604</v>
      </c>
      <c r="B9" s="598" t="s">
        <v>618</v>
      </c>
    </row>
    <row r="10" spans="1:2" ht="19.95" customHeight="1" thickBot="1">
      <c r="A10" s="558" t="s">
        <v>540</v>
      </c>
      <c r="B10" s="570">
        <v>0</v>
      </c>
    </row>
    <row r="11" spans="1:2" ht="19.95" customHeight="1" thickBot="1">
      <c r="A11" s="558" t="s">
        <v>541</v>
      </c>
      <c r="B11" s="570">
        <v>0</v>
      </c>
    </row>
    <row r="12" spans="1:2" ht="19.95" customHeight="1" thickBot="1">
      <c r="A12" s="559" t="s">
        <v>542</v>
      </c>
      <c r="B12" s="570">
        <v>0</v>
      </c>
    </row>
    <row r="13" spans="1:2" ht="19.95" customHeight="1" thickBot="1">
      <c r="A13" s="559" t="s">
        <v>543</v>
      </c>
      <c r="B13" s="570">
        <v>0</v>
      </c>
    </row>
    <row r="14" spans="1:2" ht="19.95" customHeight="1" thickBot="1">
      <c r="A14" s="558" t="s">
        <v>154</v>
      </c>
      <c r="B14" s="570">
        <v>0.28472222222222221</v>
      </c>
    </row>
    <row r="15" spans="1:2" ht="19.95" customHeight="1" thickBot="1">
      <c r="A15" s="558" t="s">
        <v>341</v>
      </c>
      <c r="B15" s="570">
        <v>0</v>
      </c>
    </row>
    <row r="16" spans="1:2" ht="19.95" customHeight="1" thickBot="1">
      <c r="A16" s="558" t="s">
        <v>544</v>
      </c>
      <c r="B16" s="570">
        <v>0</v>
      </c>
    </row>
    <row r="17" spans="1:2" ht="19.95" customHeight="1" thickBot="1">
      <c r="A17" s="558" t="s">
        <v>157</v>
      </c>
      <c r="B17" s="570">
        <v>0.25</v>
      </c>
    </row>
    <row r="18" spans="1:2" ht="19.95" customHeight="1" thickBot="1">
      <c r="A18" s="558" t="s">
        <v>545</v>
      </c>
      <c r="B18" s="570">
        <v>0</v>
      </c>
    </row>
    <row r="19" spans="1:2" ht="19.95" customHeight="1" thickBot="1">
      <c r="A19" s="558" t="s">
        <v>546</v>
      </c>
      <c r="B19" s="563">
        <v>0</v>
      </c>
    </row>
    <row r="20" spans="1:2" ht="19.95" customHeight="1">
      <c r="A20" s="599" t="s">
        <v>547</v>
      </c>
      <c r="B20" s="600">
        <v>0</v>
      </c>
    </row>
    <row r="21" spans="1:2" ht="19.95" customHeight="1" thickBot="1">
      <c r="A21" s="644"/>
      <c r="B21" s="644"/>
    </row>
    <row r="22" spans="1:2" ht="15" thickBot="1">
      <c r="A22" s="560"/>
      <c r="B22" s="560"/>
    </row>
    <row r="23" spans="1:2" ht="17.399999999999999">
      <c r="A23" s="645" t="s">
        <v>550</v>
      </c>
      <c r="B23" s="645"/>
    </row>
    <row r="24" spans="1:2" ht="36">
      <c r="A24" s="601" t="s">
        <v>551</v>
      </c>
      <c r="B24" s="602" t="s">
        <v>73</v>
      </c>
    </row>
    <row r="25" spans="1:2">
      <c r="A25" s="603" t="s">
        <v>600</v>
      </c>
      <c r="B25" s="604" t="s">
        <v>606</v>
      </c>
    </row>
    <row r="26" spans="1:2">
      <c r="A26" s="603" t="s">
        <v>600</v>
      </c>
      <c r="B26" s="604" t="s">
        <v>608</v>
      </c>
    </row>
    <row r="27" spans="1:2">
      <c r="A27" s="603" t="s">
        <v>600</v>
      </c>
      <c r="B27" s="604" t="s">
        <v>609</v>
      </c>
    </row>
    <row r="28" spans="1:2">
      <c r="A28" s="603" t="s">
        <v>605</v>
      </c>
      <c r="B28" s="604" t="s">
        <v>605</v>
      </c>
    </row>
    <row r="29" spans="1:2">
      <c r="A29" s="603" t="s">
        <v>605</v>
      </c>
      <c r="B29" s="604" t="s">
        <v>605</v>
      </c>
    </row>
    <row r="30" spans="1:2">
      <c r="A30" s="603" t="s">
        <v>605</v>
      </c>
      <c r="B30" s="604" t="s">
        <v>605</v>
      </c>
    </row>
    <row r="31" spans="1:2">
      <c r="A31" s="603" t="s">
        <v>605</v>
      </c>
      <c r="B31" s="604" t="s">
        <v>605</v>
      </c>
    </row>
    <row r="32" spans="1:2">
      <c r="A32" s="603" t="s">
        <v>605</v>
      </c>
      <c r="B32" s="604" t="s">
        <v>605</v>
      </c>
    </row>
    <row r="33" spans="1:2">
      <c r="A33" s="603" t="s">
        <v>605</v>
      </c>
      <c r="B33" s="604" t="s">
        <v>605</v>
      </c>
    </row>
    <row r="34" spans="1:2">
      <c r="A34" s="603" t="s">
        <v>605</v>
      </c>
      <c r="B34" s="604" t="s">
        <v>605</v>
      </c>
    </row>
    <row r="35" spans="1:2">
      <c r="A35" s="603" t="s">
        <v>605</v>
      </c>
      <c r="B35" s="604" t="s">
        <v>605</v>
      </c>
    </row>
    <row r="36" spans="1:2" ht="15" thickBot="1">
      <c r="A36" s="605"/>
      <c r="B36" s="606"/>
    </row>
    <row r="37" spans="1:2" ht="18" thickBot="1">
      <c r="A37" s="646" t="s">
        <v>555</v>
      </c>
      <c r="B37" s="647"/>
    </row>
    <row r="38" spans="1:2">
      <c r="A38" s="603" t="s">
        <v>610</v>
      </c>
      <c r="B38" s="604" t="s">
        <v>606</v>
      </c>
    </row>
    <row r="39" spans="1:2">
      <c r="A39" s="603" t="s">
        <v>610</v>
      </c>
      <c r="B39" s="604" t="s">
        <v>608</v>
      </c>
    </row>
    <row r="40" spans="1:2">
      <c r="A40" s="603" t="s">
        <v>610</v>
      </c>
      <c r="B40" s="604" t="s">
        <v>609</v>
      </c>
    </row>
    <row r="41" spans="1:2">
      <c r="A41" s="603" t="s">
        <v>605</v>
      </c>
      <c r="B41" s="604" t="s">
        <v>605</v>
      </c>
    </row>
    <row r="42" spans="1:2">
      <c r="A42" s="603" t="s">
        <v>605</v>
      </c>
      <c r="B42" s="604" t="s">
        <v>605</v>
      </c>
    </row>
    <row r="43" spans="1:2">
      <c r="A43" s="603" t="s">
        <v>605</v>
      </c>
      <c r="B43" s="604" t="s">
        <v>605</v>
      </c>
    </row>
    <row r="44" spans="1:2">
      <c r="A44" s="603" t="s">
        <v>605</v>
      </c>
      <c r="B44" s="604" t="s">
        <v>605</v>
      </c>
    </row>
    <row r="45" spans="1:2">
      <c r="A45" s="603" t="s">
        <v>605</v>
      </c>
      <c r="B45" s="604" t="s">
        <v>605</v>
      </c>
    </row>
    <row r="46" spans="1:2">
      <c r="A46" s="603" t="s">
        <v>605</v>
      </c>
      <c r="B46" s="604" t="s">
        <v>605</v>
      </c>
    </row>
    <row r="47" spans="1:2">
      <c r="A47" s="603" t="s">
        <v>605</v>
      </c>
      <c r="B47" s="604" t="s">
        <v>605</v>
      </c>
    </row>
    <row r="48" spans="1:2">
      <c r="A48" s="603" t="s">
        <v>605</v>
      </c>
      <c r="B48" s="604" t="s">
        <v>605</v>
      </c>
    </row>
    <row r="49" spans="1:2">
      <c r="A49" s="603" t="s">
        <v>605</v>
      </c>
      <c r="B49" s="604" t="s">
        <v>605</v>
      </c>
    </row>
    <row r="50" spans="1:2" ht="15" thickBot="1">
      <c r="A50" s="605" t="s">
        <v>605</v>
      </c>
      <c r="B50" s="606" t="s">
        <v>605</v>
      </c>
    </row>
  </sheetData>
  <mergeCells count="10">
    <mergeCell ref="A8:B8"/>
    <mergeCell ref="A21:B21"/>
    <mergeCell ref="A23:B23"/>
    <mergeCell ref="A37:B37"/>
    <mergeCell ref="A1:B1"/>
    <mergeCell ref="A2:B2"/>
    <mergeCell ref="A3:B4"/>
    <mergeCell ref="A5:B5"/>
    <mergeCell ref="A6:B6"/>
    <mergeCell ref="A7:B7"/>
  </mergeCells>
  <printOptions horizontalCentered="1"/>
  <pageMargins left="0.70866141732283505" right="0.70866141732283505" top="0.74803149606299202" bottom="0.74803149606299202" header="0.31496062992126" footer="0.31496062992126"/>
  <pageSetup paperSize="9" scale="79" orientation="portrait"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F42E-E39D-49C5-BEDB-9FE12703BBB0}">
  <sheetPr codeName="Feuil8">
    <tabColor theme="7" tint="0.59999389629810485"/>
  </sheetPr>
  <dimension ref="A1:I29"/>
  <sheetViews>
    <sheetView showGridLines="0" topLeftCell="A64" zoomScale="97" zoomScaleNormal="97" workbookViewId="0">
      <selection activeCell="D10" sqref="D10:H16"/>
    </sheetView>
  </sheetViews>
  <sheetFormatPr baseColWidth="10" defaultRowHeight="14.4"/>
  <cols>
    <col min="1" max="3" width="12.77734375" customWidth="1"/>
    <col min="4" max="5" width="21.77734375" customWidth="1"/>
    <col min="6" max="6" width="16.77734375" customWidth="1"/>
    <col min="7" max="8" width="10.77734375" customWidth="1"/>
  </cols>
  <sheetData>
    <row r="1" spans="1:9">
      <c r="C1" s="199"/>
      <c r="D1" s="199"/>
      <c r="E1" s="199"/>
      <c r="F1" s="199"/>
      <c r="G1" s="199"/>
      <c r="H1" s="199"/>
    </row>
    <row r="2" spans="1:9" ht="18">
      <c r="A2" s="698" t="s">
        <v>137</v>
      </c>
      <c r="B2" s="698"/>
      <c r="C2" s="698"/>
      <c r="D2" s="698"/>
      <c r="E2" s="698"/>
      <c r="F2" s="698"/>
      <c r="G2" s="698"/>
      <c r="H2" s="698"/>
      <c r="I2" s="228"/>
    </row>
    <row r="3" spans="1:9">
      <c r="C3" s="199"/>
      <c r="D3" s="199"/>
      <c r="E3" s="199"/>
      <c r="F3" s="199"/>
      <c r="G3" s="199"/>
      <c r="H3" s="199"/>
    </row>
    <row r="4" spans="1:9" ht="15.6">
      <c r="A4" s="699" t="str">
        <f>"N° d'enquête : "&amp;EP_ref</f>
        <v xml:space="preserve">N° d'enquête : </v>
      </c>
      <c r="B4" s="700"/>
      <c r="C4" s="701"/>
      <c r="D4" s="200" t="str">
        <f>"Nom et prénom :"</f>
        <v>Nom et prénom :</v>
      </c>
      <c r="E4" s="201">
        <f>CE_nom</f>
        <v>0</v>
      </c>
      <c r="F4" s="201">
        <f>CE_prénom</f>
        <v>0</v>
      </c>
      <c r="G4" s="202"/>
      <c r="H4" s="203"/>
      <c r="I4" s="198"/>
    </row>
    <row r="5" spans="1:9">
      <c r="A5" s="707" t="str">
        <f>"Commission d'enquête : "</f>
        <v xml:space="preserve">Commission d'enquête : </v>
      </c>
      <c r="B5" s="708"/>
      <c r="C5" s="204" t="str">
        <f>IF(EP_Commission="OUI","OUI","non")</f>
        <v>non</v>
      </c>
      <c r="D5" s="205" t="s">
        <v>138</v>
      </c>
      <c r="E5" s="702" t="str">
        <f>CE_adresse1&amp;CE_adresse2&amp;" - "&amp;CE_codpost&amp;" "&amp;CE_ville</f>
        <v xml:space="preserve"> -  </v>
      </c>
      <c r="F5" s="702"/>
      <c r="G5" s="702"/>
      <c r="H5" s="703"/>
    </row>
    <row r="6" spans="1:9">
      <c r="A6" s="704" t="str">
        <f>IF(EP_Commission="OUI","Nombre de membres :"&amp;EP_NbrCommissaires&amp;" / Président : "&amp;EP_Titulaire1,"")</f>
        <v/>
      </c>
      <c r="B6" s="705"/>
      <c r="C6" s="706"/>
      <c r="D6" s="205" t="s">
        <v>42</v>
      </c>
      <c r="E6" s="702" t="str">
        <f>IF(CE_mel&lt;&gt;"",CE_mel,"")</f>
        <v/>
      </c>
      <c r="F6" s="702"/>
      <c r="G6" s="702"/>
      <c r="H6" s="703"/>
    </row>
    <row r="7" spans="1:9">
      <c r="A7" s="709" t="str">
        <f>"Décision d'ouverture d'enquête : "&amp;EP_RefDecision&amp;"  du  "&amp;EP_autorite&amp;" en date du "&amp;TEXT(EP_DateDecision,"j mmm aaaa")</f>
        <v>Décision d'ouverture d'enquête :   du   en date du 0 janv 1900</v>
      </c>
      <c r="B7" s="710"/>
      <c r="C7" s="711"/>
      <c r="D7" s="205" t="s">
        <v>139</v>
      </c>
      <c r="E7" s="718" t="str">
        <f>IF(CE_tel&lt;&gt;"",CE_tel,"")</f>
        <v/>
      </c>
      <c r="F7" s="718"/>
      <c r="G7" s="718"/>
      <c r="H7" s="719"/>
    </row>
    <row r="8" spans="1:9">
      <c r="A8" s="712"/>
      <c r="B8" s="713"/>
      <c r="C8" s="714"/>
      <c r="D8" s="205" t="s">
        <v>140</v>
      </c>
      <c r="E8" s="718" t="str">
        <f>IF(CE_Mobile&lt;&gt;"",CE_Mobile,"")</f>
        <v/>
      </c>
      <c r="F8" s="718"/>
      <c r="G8" s="718"/>
      <c r="H8" s="719"/>
    </row>
    <row r="9" spans="1:9">
      <c r="A9" s="715"/>
      <c r="B9" s="716"/>
      <c r="C9" s="717"/>
      <c r="D9" s="206" t="s">
        <v>141</v>
      </c>
      <c r="E9" s="207" t="str">
        <f>CE_TVA</f>
        <v>non</v>
      </c>
      <c r="F9" s="208"/>
      <c r="G9" s="208"/>
      <c r="H9" s="209"/>
      <c r="I9" s="229"/>
    </row>
    <row r="10" spans="1:9">
      <c r="A10" s="210" t="str">
        <f>"Siège de l'enquête : "&amp;EP_Siege</f>
        <v xml:space="preserve">Siège de l'enquête : </v>
      </c>
      <c r="B10" s="511"/>
      <c r="C10" s="211"/>
      <c r="D10" s="720">
        <f>EP_objet</f>
        <v>0</v>
      </c>
      <c r="E10" s="721"/>
      <c r="F10" s="721"/>
      <c r="G10" s="721"/>
      <c r="H10" s="721"/>
    </row>
    <row r="11" spans="1:9">
      <c r="A11" s="724" t="str">
        <f>"Recours à un registre dématérialisé : "&amp;EP_RegDemat</f>
        <v>Recours à un registre dématérialisé : non</v>
      </c>
      <c r="B11" s="725"/>
      <c r="C11" s="726"/>
      <c r="D11" s="722"/>
      <c r="E11" s="723"/>
      <c r="F11" s="723"/>
      <c r="G11" s="723"/>
      <c r="H11" s="723"/>
    </row>
    <row r="12" spans="1:9">
      <c r="A12" s="727"/>
      <c r="B12" s="728"/>
      <c r="C12" s="729"/>
      <c r="D12" s="722"/>
      <c r="E12" s="723"/>
      <c r="F12" s="723"/>
      <c r="G12" s="723"/>
      <c r="H12" s="723"/>
    </row>
    <row r="13" spans="1:9">
      <c r="A13" s="730" t="s">
        <v>142</v>
      </c>
      <c r="B13" s="731"/>
      <c r="C13" s="732"/>
      <c r="D13" s="723"/>
      <c r="E13" s="723"/>
      <c r="F13" s="723"/>
      <c r="G13" s="723"/>
      <c r="H13" s="723"/>
    </row>
    <row r="14" spans="1:9">
      <c r="A14" s="733" t="str">
        <f>"du "&amp;TEXT(EP_DateOuverture,"j mmm aaaa")&amp;" au "&amp;TEXT(EP_DateCloture,"j mmm aaaa")</f>
        <v>du 0 janv 1900 au 0 janv 1900</v>
      </c>
      <c r="B14" s="734"/>
      <c r="C14" s="735"/>
      <c r="D14" s="723"/>
      <c r="E14" s="723"/>
      <c r="F14" s="723"/>
      <c r="G14" s="723"/>
      <c r="H14" s="723"/>
    </row>
    <row r="15" spans="1:9">
      <c r="A15" s="724" t="str">
        <f>"Prolongation de l'enquête : "</f>
        <v xml:space="preserve">Prolongation de l'enquête : </v>
      </c>
      <c r="B15" s="725"/>
      <c r="C15" s="211" t="str">
        <f>EP_Prolongation</f>
        <v>non</v>
      </c>
      <c r="D15" s="723"/>
      <c r="E15" s="723"/>
      <c r="F15" s="723"/>
      <c r="G15" s="723"/>
      <c r="H15" s="723"/>
    </row>
    <row r="16" spans="1:9">
      <c r="A16" s="733" t="str">
        <f>IF(EP_Prolongation="OUI","du "&amp;TEXT(EP_DProlongation,"j mmm aaaa")&amp;" au "&amp;TEXT(EP_FProlongation,"j mmm aaaa"),"")</f>
        <v/>
      </c>
      <c r="B16" s="734"/>
      <c r="C16" s="735"/>
      <c r="D16" s="723"/>
      <c r="E16" s="723"/>
      <c r="F16" s="723"/>
      <c r="G16" s="723"/>
      <c r="H16" s="723"/>
    </row>
    <row r="17" spans="1:9">
      <c r="A17" s="736" t="s">
        <v>143</v>
      </c>
      <c r="B17" s="736"/>
      <c r="C17" s="736"/>
      <c r="D17" s="736"/>
      <c r="E17" s="736"/>
      <c r="F17" s="736"/>
      <c r="G17" s="736"/>
      <c r="H17" s="736"/>
    </row>
    <row r="19" spans="1:9">
      <c r="A19" s="212"/>
      <c r="B19" s="212"/>
      <c r="C19" s="212"/>
      <c r="D19" s="212"/>
      <c r="E19" s="212"/>
      <c r="F19" s="212"/>
      <c r="G19" s="212"/>
      <c r="H19" s="212"/>
    </row>
    <row r="20" spans="1:9">
      <c r="A20" s="737" t="s">
        <v>144</v>
      </c>
      <c r="B20" s="737"/>
      <c r="C20" s="737"/>
      <c r="D20" s="737"/>
      <c r="E20" s="737"/>
      <c r="F20" s="737"/>
      <c r="G20" s="737"/>
      <c r="H20" s="737"/>
      <c r="I20" s="230"/>
    </row>
    <row r="21" spans="1:9">
      <c r="A21" s="213"/>
      <c r="B21" s="213"/>
      <c r="C21" s="213"/>
      <c r="D21" s="213"/>
      <c r="E21" s="214"/>
      <c r="F21" s="214"/>
      <c r="G21" s="214"/>
      <c r="H21" s="214"/>
    </row>
    <row r="22" spans="1:9">
      <c r="A22" s="738" t="s">
        <v>145</v>
      </c>
      <c r="B22" s="739"/>
      <c r="C22" s="739"/>
      <c r="D22" s="740"/>
      <c r="E22" s="215"/>
      <c r="F22" s="216" t="s">
        <v>111</v>
      </c>
      <c r="G22" s="217"/>
      <c r="H22" s="217"/>
      <c r="I22" s="231"/>
    </row>
    <row r="23" spans="1:9">
      <c r="A23" s="741" t="s">
        <v>146</v>
      </c>
      <c r="B23" s="742"/>
      <c r="C23" s="742"/>
      <c r="D23" s="742"/>
      <c r="E23" s="218"/>
      <c r="F23" s="219">
        <f>MC_ExamDossier</f>
        <v>0</v>
      </c>
      <c r="G23" s="220"/>
      <c r="H23" s="220"/>
    </row>
    <row r="24" spans="1:9">
      <c r="A24" s="741" t="s">
        <v>147</v>
      </c>
      <c r="B24" s="742"/>
      <c r="C24" s="742"/>
      <c r="D24" s="742"/>
      <c r="E24" s="218"/>
      <c r="F24" s="219">
        <f>MC_RechDoc</f>
        <v>0</v>
      </c>
      <c r="G24" s="220"/>
      <c r="H24" s="220"/>
    </row>
    <row r="25" spans="1:9">
      <c r="A25" s="220"/>
      <c r="B25" s="220"/>
      <c r="C25" s="221"/>
      <c r="D25" s="221"/>
      <c r="E25" s="221"/>
      <c r="F25" s="222"/>
      <c r="G25" s="220"/>
      <c r="H25" s="220"/>
    </row>
    <row r="26" spans="1:9">
      <c r="A26" s="738" t="s">
        <v>148</v>
      </c>
      <c r="B26" s="739"/>
      <c r="C26" s="739"/>
      <c r="D26" s="740"/>
      <c r="E26" s="213"/>
      <c r="F26" s="213"/>
      <c r="G26" s="213"/>
      <c r="H26" s="213"/>
      <c r="I26" s="229"/>
    </row>
    <row r="27" spans="1:9">
      <c r="A27" s="749" t="s">
        <v>149</v>
      </c>
      <c r="B27" s="750"/>
      <c r="C27" s="750"/>
      <c r="D27" s="751"/>
      <c r="E27" s="223" t="s">
        <v>150</v>
      </c>
      <c r="F27" s="224" t="s">
        <v>111</v>
      </c>
      <c r="G27" s="225" t="s">
        <v>151</v>
      </c>
      <c r="H27" s="226"/>
      <c r="I27" s="232"/>
    </row>
    <row r="28" spans="1:9">
      <c r="A28" s="212"/>
      <c r="B28" s="212"/>
      <c r="C28" s="212"/>
      <c r="D28" s="212"/>
      <c r="E28" s="212"/>
      <c r="F28" s="212"/>
      <c r="G28" s="212"/>
      <c r="H28" s="212"/>
    </row>
    <row r="29" spans="1:9">
      <c r="A29" s="212"/>
      <c r="B29" s="212"/>
      <c r="C29" s="212"/>
      <c r="D29" s="212"/>
      <c r="E29" s="212"/>
      <c r="F29" s="212"/>
      <c r="G29" s="212"/>
      <c r="H29" s="212"/>
    </row>
  </sheetData>
  <mergeCells count="23">
    <mergeCell ref="A2:H2"/>
    <mergeCell ref="A4:C4"/>
    <mergeCell ref="A5:B5"/>
    <mergeCell ref="E5:H5"/>
    <mergeCell ref="A6:C6"/>
    <mergeCell ref="E6:H6"/>
    <mergeCell ref="A7:C9"/>
    <mergeCell ref="E7:H7"/>
    <mergeCell ref="E8:H8"/>
    <mergeCell ref="D10:H16"/>
    <mergeCell ref="A11:C11"/>
    <mergeCell ref="A12:C12"/>
    <mergeCell ref="A13:C13"/>
    <mergeCell ref="A14:C14"/>
    <mergeCell ref="A15:B15"/>
    <mergeCell ref="A26:D26"/>
    <mergeCell ref="A27:D27"/>
    <mergeCell ref="A16:C16"/>
    <mergeCell ref="A17:H17"/>
    <mergeCell ref="A20:H20"/>
    <mergeCell ref="A22:D22"/>
    <mergeCell ref="A23:D23"/>
    <mergeCell ref="A24:D2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2A385-E3D4-4C48-8199-B55726CC2C5B}">
  <sheetPr codeName="Feuil15">
    <tabColor theme="8" tint="0.59999389629810485"/>
    <pageSetUpPr fitToPage="1"/>
  </sheetPr>
  <dimension ref="A1:J104"/>
  <sheetViews>
    <sheetView topLeftCell="A67" zoomScaleNormal="100" workbookViewId="0">
      <selection activeCell="A84" sqref="A84:D84"/>
    </sheetView>
  </sheetViews>
  <sheetFormatPr baseColWidth="10" defaultRowHeight="14.4"/>
  <cols>
    <col min="7" max="7" width="12.5546875" bestFit="1" customWidth="1"/>
    <col min="11" max="11" width="1" customWidth="1"/>
  </cols>
  <sheetData>
    <row r="1" spans="1:10" ht="21.6">
      <c r="A1" s="923" t="s">
        <v>160</v>
      </c>
      <c r="B1" s="923"/>
      <c r="C1" s="923"/>
      <c r="D1" s="923"/>
      <c r="E1" s="923"/>
      <c r="F1" s="923"/>
      <c r="G1" s="923"/>
      <c r="H1" s="923"/>
      <c r="I1" s="923"/>
      <c r="J1" s="923"/>
    </row>
    <row r="2" spans="1:10" ht="17.399999999999999">
      <c r="A2" s="924" t="s">
        <v>507</v>
      </c>
      <c r="B2" s="925"/>
      <c r="C2" s="925"/>
      <c r="D2" s="925"/>
      <c r="E2" s="925"/>
      <c r="F2" s="925"/>
      <c r="G2" s="925"/>
      <c r="H2" s="925"/>
      <c r="I2" s="925"/>
      <c r="J2" s="925"/>
    </row>
    <row r="3" spans="1:10">
      <c r="A3" s="926" t="s">
        <v>161</v>
      </c>
      <c r="B3" s="926"/>
      <c r="C3" s="926"/>
      <c r="D3" s="926"/>
      <c r="E3" s="926"/>
      <c r="F3" s="926"/>
      <c r="G3" s="926"/>
      <c r="H3" s="926"/>
      <c r="I3" s="926"/>
      <c r="J3" s="926"/>
    </row>
    <row r="4" spans="1:10" ht="30" customHeight="1">
      <c r="A4" s="927" t="s">
        <v>417</v>
      </c>
      <c r="B4" s="927"/>
      <c r="C4" s="927"/>
      <c r="D4" s="927"/>
      <c r="E4" s="927"/>
      <c r="F4" s="927"/>
      <c r="G4" s="927"/>
      <c r="H4" s="927"/>
      <c r="I4" s="927"/>
      <c r="J4" s="927"/>
    </row>
    <row r="5" spans="1:10">
      <c r="A5" s="233"/>
      <c r="B5" s="233"/>
      <c r="C5" s="233"/>
      <c r="D5" s="233"/>
      <c r="E5" s="233"/>
      <c r="F5" s="233"/>
      <c r="G5" s="233"/>
      <c r="H5" s="233"/>
      <c r="I5" s="233"/>
      <c r="J5" s="233"/>
    </row>
    <row r="6" spans="1:10">
      <c r="A6" s="234"/>
    </row>
    <row r="7" spans="1:10" ht="17.399999999999999">
      <c r="A7" s="928" t="s">
        <v>162</v>
      </c>
      <c r="B7" s="928"/>
      <c r="C7" s="928"/>
      <c r="D7" s="928"/>
      <c r="E7" s="928"/>
      <c r="F7" s="928"/>
      <c r="G7" s="928"/>
      <c r="H7" s="928"/>
      <c r="I7" s="928"/>
      <c r="J7" s="228"/>
    </row>
    <row r="8" spans="1:10" ht="15.6">
      <c r="A8" s="198" t="s">
        <v>163</v>
      </c>
    </row>
    <row r="9" spans="1:10" ht="30" customHeight="1">
      <c r="A9" s="920" t="str">
        <f>IF(EP_objet&lt;&gt;"",EP_objet,"")</f>
        <v/>
      </c>
      <c r="B9" s="921"/>
      <c r="C9" s="921"/>
      <c r="D9" s="921"/>
      <c r="E9" s="921"/>
      <c r="F9" s="921"/>
      <c r="G9" s="921"/>
      <c r="H9" s="921"/>
      <c r="I9" s="921"/>
      <c r="J9" s="922"/>
    </row>
    <row r="10" spans="1:10">
      <c r="A10" s="235"/>
      <c r="B10" s="235"/>
      <c r="C10" s="235"/>
      <c r="D10" s="235"/>
      <c r="E10" s="235"/>
      <c r="F10" s="235"/>
      <c r="G10" s="235"/>
      <c r="H10" s="235"/>
      <c r="I10" s="235"/>
      <c r="J10" s="235"/>
    </row>
    <row r="11" spans="1:10">
      <c r="A11" s="235"/>
      <c r="B11" s="235"/>
      <c r="C11" s="235"/>
      <c r="D11" s="235"/>
      <c r="E11" s="235"/>
      <c r="F11" s="235"/>
      <c r="G11" s="235"/>
      <c r="H11" s="235"/>
      <c r="I11" s="235"/>
      <c r="J11" s="235"/>
    </row>
    <row r="12" spans="1:10" ht="15.6">
      <c r="A12" s="198" t="s">
        <v>164</v>
      </c>
    </row>
    <row r="13" spans="1:10">
      <c r="A13" s="933" t="str">
        <f>IF(EP_PorteurProjet&lt;&gt;"",EP_PorteurProjet,"")</f>
        <v/>
      </c>
      <c r="B13" s="934"/>
      <c r="C13" s="934"/>
      <c r="D13" s="934"/>
      <c r="E13" s="934"/>
      <c r="F13" s="934"/>
      <c r="G13" s="934"/>
      <c r="H13" s="934"/>
      <c r="I13" s="934"/>
      <c r="J13" s="935"/>
    </row>
    <row r="14" spans="1:10">
      <c r="A14" s="936" t="str">
        <f>IF(EP_PP_adresse1&lt;&gt;"",EP_PP_adresse1,"")</f>
        <v/>
      </c>
      <c r="B14" s="937"/>
      <c r="C14" s="937"/>
      <c r="D14" s="937"/>
      <c r="E14" s="937"/>
      <c r="F14" s="937"/>
      <c r="G14" s="937"/>
      <c r="H14" s="937"/>
      <c r="I14" s="937"/>
      <c r="J14" s="938"/>
    </row>
    <row r="15" spans="1:10">
      <c r="A15" s="936" t="str">
        <f>IF(EP_PP_adresse2&lt;&gt;"",EP_PP_adresse2,"")</f>
        <v/>
      </c>
      <c r="B15" s="937"/>
      <c r="C15" s="937"/>
      <c r="D15" s="937"/>
      <c r="E15" s="937"/>
      <c r="F15" s="937"/>
      <c r="G15" s="937"/>
      <c r="H15" s="937"/>
      <c r="I15" s="937"/>
      <c r="J15" s="938"/>
    </row>
    <row r="16" spans="1:10">
      <c r="A16" s="939" t="str">
        <f>IF(EP_PP_adresse3&lt;&gt;"",EP_PP_adresse3,"")</f>
        <v/>
      </c>
      <c r="B16" s="940"/>
      <c r="C16" s="940"/>
      <c r="D16" s="940"/>
      <c r="E16" s="940"/>
      <c r="F16" s="940"/>
      <c r="G16" s="940"/>
      <c r="H16" s="940"/>
      <c r="I16" s="940"/>
      <c r="J16" s="941"/>
    </row>
    <row r="17" spans="1:10">
      <c r="A17" s="638"/>
      <c r="B17" s="638"/>
      <c r="C17" s="638"/>
      <c r="D17" s="638"/>
      <c r="E17" s="638"/>
      <c r="F17" s="638"/>
      <c r="G17" s="638"/>
      <c r="H17" s="638"/>
      <c r="I17" s="638"/>
      <c r="J17" s="638"/>
    </row>
    <row r="18" spans="1:10">
      <c r="G18" s="236"/>
    </row>
    <row r="19" spans="1:10" ht="17.399999999999999">
      <c r="A19" s="928" t="s">
        <v>165</v>
      </c>
      <c r="B19" s="928"/>
      <c r="C19" s="928"/>
      <c r="D19" s="928"/>
      <c r="E19" s="928"/>
      <c r="F19" s="928"/>
      <c r="G19" s="928"/>
      <c r="H19" s="928"/>
      <c r="I19" s="928"/>
      <c r="J19" s="928"/>
    </row>
    <row r="20" spans="1:10">
      <c r="A20" s="942" t="s">
        <v>166</v>
      </c>
      <c r="B20" s="942"/>
      <c r="C20" s="942"/>
      <c r="D20" s="942"/>
      <c r="E20" s="942"/>
      <c r="F20" s="942"/>
      <c r="G20" s="942"/>
      <c r="H20" s="942"/>
      <c r="I20" s="942"/>
      <c r="J20" s="942"/>
    </row>
    <row r="21" spans="1:10">
      <c r="A21" s="942" t="s">
        <v>167</v>
      </c>
      <c r="B21" s="942"/>
      <c r="C21" s="942"/>
      <c r="D21" s="942"/>
      <c r="E21" s="942"/>
      <c r="F21" s="942"/>
      <c r="G21" s="942"/>
      <c r="H21" s="942"/>
      <c r="I21" s="942"/>
      <c r="J21" s="942"/>
    </row>
    <row r="22" spans="1:10">
      <c r="A22" s="237"/>
      <c r="B22" s="237"/>
      <c r="C22" s="237"/>
      <c r="D22" s="237"/>
      <c r="E22" s="237"/>
      <c r="F22" s="237"/>
      <c r="G22" s="237"/>
      <c r="H22" s="237"/>
      <c r="I22" s="237"/>
      <c r="J22" s="237"/>
    </row>
    <row r="23" spans="1:10">
      <c r="A23" s="929" t="s">
        <v>168</v>
      </c>
      <c r="B23" s="929"/>
      <c r="C23" s="929"/>
      <c r="D23" s="929"/>
      <c r="E23" s="930" t="str">
        <f>IF(CE_nom&lt;&gt;"",CE_nom,"")</f>
        <v/>
      </c>
      <c r="F23" s="931"/>
      <c r="G23" s="931"/>
      <c r="H23" s="931"/>
      <c r="I23" s="931"/>
      <c r="J23" s="932"/>
    </row>
    <row r="24" spans="1:10">
      <c r="A24" s="238"/>
      <c r="B24" s="238"/>
      <c r="C24" s="238"/>
      <c r="D24" s="238"/>
      <c r="E24" s="537"/>
      <c r="F24" s="537"/>
      <c r="G24" s="537"/>
      <c r="H24" s="537"/>
      <c r="I24" s="537"/>
      <c r="J24" s="537"/>
    </row>
    <row r="25" spans="1:10">
      <c r="A25" s="929" t="s">
        <v>169</v>
      </c>
      <c r="B25" s="929"/>
      <c r="C25" s="929"/>
      <c r="D25" s="929"/>
      <c r="E25" s="930" t="str">
        <f>IF(CE_NomNaiss&lt;&gt;"",CE_NomNaiss,"")</f>
        <v/>
      </c>
      <c r="F25" s="931"/>
      <c r="G25" s="931"/>
      <c r="H25" s="931"/>
      <c r="I25" s="931"/>
      <c r="J25" s="932"/>
    </row>
    <row r="26" spans="1:10">
      <c r="A26" s="238"/>
      <c r="B26" s="238"/>
      <c r="C26" s="238"/>
      <c r="D26" s="238"/>
      <c r="E26" s="537"/>
      <c r="F26" s="537"/>
      <c r="G26" s="537"/>
      <c r="H26" s="537"/>
      <c r="I26" s="537"/>
      <c r="J26" s="537"/>
    </row>
    <row r="27" spans="1:10">
      <c r="A27" s="929" t="s">
        <v>170</v>
      </c>
      <c r="B27" s="929"/>
      <c r="C27" s="929"/>
      <c r="D27" s="929"/>
      <c r="E27" s="930" t="str">
        <f>IF(CE_prénom&lt;&gt;"",CE_prénom,"")</f>
        <v/>
      </c>
      <c r="F27" s="931"/>
      <c r="G27" s="931"/>
      <c r="H27" s="931"/>
      <c r="I27" s="931"/>
      <c r="J27" s="932"/>
    </row>
    <row r="28" spans="1:10">
      <c r="A28" s="238"/>
      <c r="B28" s="238"/>
      <c r="C28" s="238"/>
      <c r="D28" s="238"/>
      <c r="E28" s="537"/>
      <c r="F28" s="537"/>
      <c r="G28" s="537"/>
      <c r="H28" s="537"/>
      <c r="I28" s="537"/>
      <c r="J28" s="537"/>
    </row>
    <row r="29" spans="1:10">
      <c r="A29" s="944" t="s">
        <v>171</v>
      </c>
      <c r="B29" s="944"/>
      <c r="C29" s="944"/>
      <c r="D29" s="944"/>
      <c r="E29" s="930" t="str">
        <f>IF(CE_Dnaiss&lt;&gt;"",TEXT(CE_Dnaiss,"j mmmm aaaa")&amp;"  -  "&amp;CE_LieuNaiss,"")</f>
        <v/>
      </c>
      <c r="F29" s="931"/>
      <c r="G29" s="931"/>
      <c r="H29" s="931"/>
      <c r="I29" s="931"/>
      <c r="J29" s="932"/>
    </row>
    <row r="30" spans="1:10">
      <c r="A30" s="238"/>
      <c r="B30" s="238"/>
      <c r="C30" s="238"/>
      <c r="D30" s="238"/>
      <c r="E30" s="537"/>
      <c r="F30" s="537"/>
      <c r="G30" s="537"/>
      <c r="H30" s="537"/>
      <c r="I30" s="537"/>
      <c r="J30" s="537"/>
    </row>
    <row r="31" spans="1:10">
      <c r="A31" s="944" t="s">
        <v>172</v>
      </c>
      <c r="B31" s="944"/>
      <c r="C31" s="944"/>
      <c r="D31" s="944"/>
      <c r="E31" s="945" t="str">
        <f>IF(CE_adresse1&lt;&gt;"",CE_adresse1,"")</f>
        <v/>
      </c>
      <c r="F31" s="946"/>
      <c r="G31" s="946"/>
      <c r="H31" s="946"/>
      <c r="I31" s="946"/>
      <c r="J31" s="947"/>
    </row>
    <row r="32" spans="1:10">
      <c r="A32" s="238"/>
      <c r="B32" s="238"/>
      <c r="C32" s="238"/>
      <c r="D32" s="239"/>
      <c r="E32" s="948" t="str">
        <f>IF(CE_adresse2&lt;&gt;"",CE_adresse2,"")</f>
        <v/>
      </c>
      <c r="F32" s="949"/>
      <c r="G32" s="949"/>
      <c r="H32" s="949"/>
      <c r="I32" s="949"/>
      <c r="J32" s="950"/>
    </row>
    <row r="33" spans="1:10">
      <c r="A33" s="238"/>
      <c r="B33" s="238"/>
      <c r="C33" s="238"/>
      <c r="D33" s="239"/>
      <c r="E33" s="951" t="str">
        <f>CE_codpost&amp;"  "&amp;CE_ville</f>
        <v xml:space="preserve">  </v>
      </c>
      <c r="F33" s="952"/>
      <c r="G33" s="952"/>
      <c r="H33" s="952"/>
      <c r="I33" s="952"/>
      <c r="J33" s="953"/>
    </row>
    <row r="34" spans="1:10">
      <c r="A34" s="238"/>
      <c r="B34" s="238"/>
      <c r="C34" s="238"/>
      <c r="D34" s="239"/>
      <c r="E34" s="537"/>
      <c r="F34" s="537"/>
      <c r="G34" s="537"/>
      <c r="H34" s="537"/>
      <c r="I34" s="537"/>
      <c r="J34" s="537"/>
    </row>
    <row r="35" spans="1:10">
      <c r="A35" s="944" t="s">
        <v>173</v>
      </c>
      <c r="B35" s="944"/>
      <c r="C35" s="944"/>
      <c r="D35" s="944"/>
      <c r="E35" s="930" t="str">
        <f>IF(CE_nni="","",MID(CE_nni,1,1)&amp;" "&amp;MID(CE_nni,2,2)&amp;" "&amp;MID(CE_nni,4,2)&amp;" "&amp;MID(CE_nni,6,2)&amp;" "&amp;MID(CE_nni,8,3)&amp;" "&amp;MID(CE_nni,11,3)&amp;" - "&amp;MID(CE_nni,14,12))</f>
        <v/>
      </c>
      <c r="F35" s="931"/>
      <c r="G35" s="931"/>
      <c r="H35" s="931"/>
      <c r="I35" s="931"/>
      <c r="J35" s="932"/>
    </row>
    <row r="37" spans="1:10">
      <c r="A37" s="929" t="s">
        <v>515</v>
      </c>
      <c r="B37" s="929"/>
      <c r="C37" s="929"/>
      <c r="D37" s="929"/>
      <c r="E37" s="930" t="str">
        <f>IF(CE_RibTitul&lt;&gt;"",CE_RibTitul,"")</f>
        <v/>
      </c>
      <c r="F37" s="931"/>
      <c r="G37" s="931"/>
      <c r="H37" s="931"/>
      <c r="I37" s="931"/>
      <c r="J37" s="932"/>
    </row>
    <row r="39" spans="1:10">
      <c r="A39" s="929" t="s">
        <v>516</v>
      </c>
      <c r="B39" s="929"/>
      <c r="C39" s="929"/>
      <c r="D39" s="929"/>
      <c r="E39" s="930" t="str">
        <f>IF(CE_RibIban&lt;&gt;"",MID(CE_RibIban,1,4)&amp;" "&amp;MID(CE_RibIban,5,4)&amp;" "&amp;MID(CE_RibIban,9,4)&amp;" "&amp;MID(CE_RibIban,13,4)&amp;" "&amp;MID(CE_RibIban,17,4)&amp;" "&amp;MID(CE_RibIban,21,4)&amp;" "&amp;MID(CE_RibIban,25,3),"")</f>
        <v/>
      </c>
      <c r="F39" s="931"/>
      <c r="G39" s="931"/>
      <c r="H39" s="931"/>
      <c r="I39" s="931"/>
      <c r="J39" s="932"/>
    </row>
    <row r="41" spans="1:10">
      <c r="A41" s="929" t="s">
        <v>517</v>
      </c>
      <c r="B41" s="929"/>
      <c r="C41" s="929"/>
      <c r="D41" s="929"/>
      <c r="E41" s="930" t="str">
        <f>IF(CE_RibBic&lt;&gt;"",CE_RibBic,"")</f>
        <v/>
      </c>
      <c r="F41" s="931"/>
      <c r="G41" s="931"/>
      <c r="H41" s="931"/>
      <c r="I41" s="931"/>
      <c r="J41" s="932"/>
    </row>
    <row r="43" spans="1:10">
      <c r="A43" s="954" t="s">
        <v>174</v>
      </c>
      <c r="B43" s="954"/>
      <c r="C43" s="954"/>
      <c r="D43" s="954"/>
      <c r="E43" s="954"/>
      <c r="F43" s="954"/>
      <c r="G43" s="954"/>
      <c r="H43" s="954"/>
      <c r="I43" s="954"/>
      <c r="J43" s="954"/>
    </row>
    <row r="44" spans="1:10" ht="79.2" customHeight="1">
      <c r="A44" s="943" t="s">
        <v>511</v>
      </c>
      <c r="B44" s="943"/>
      <c r="C44" s="943"/>
      <c r="D44" s="943"/>
      <c r="E44" s="943"/>
      <c r="F44" s="943"/>
      <c r="G44" s="943"/>
      <c r="H44" s="943"/>
      <c r="I44" s="943"/>
      <c r="J44" s="943"/>
    </row>
    <row r="45" spans="1:10" s="302" customFormat="1" ht="31.2" customHeight="1">
      <c r="A45" s="943" t="s">
        <v>416</v>
      </c>
      <c r="B45" s="943"/>
      <c r="C45" s="943"/>
      <c r="D45" s="943"/>
      <c r="E45" s="943"/>
      <c r="F45" s="943"/>
      <c r="G45" s="943"/>
      <c r="H45" s="943"/>
      <c r="I45" s="943"/>
      <c r="J45" s="943"/>
    </row>
    <row r="46" spans="1:10" ht="27.6" customHeight="1">
      <c r="A46" s="452"/>
      <c r="B46" s="955" t="s">
        <v>519</v>
      </c>
      <c r="C46" s="943"/>
      <c r="D46" s="943"/>
      <c r="E46" s="943"/>
      <c r="F46" s="943"/>
      <c r="G46" s="943"/>
      <c r="H46" s="943"/>
      <c r="I46" s="943"/>
      <c r="J46" s="943"/>
    </row>
    <row r="47" spans="1:10" ht="43.8" customHeight="1">
      <c r="A47" s="240"/>
      <c r="B47" s="955" t="s">
        <v>508</v>
      </c>
      <c r="C47" s="943"/>
      <c r="D47" s="943"/>
      <c r="E47" s="943"/>
      <c r="F47" s="943"/>
      <c r="G47" s="943"/>
      <c r="H47" s="943"/>
      <c r="I47" s="943"/>
      <c r="J47" s="943"/>
    </row>
    <row r="48" spans="1:10" ht="28.8" customHeight="1">
      <c r="A48" s="240"/>
      <c r="B48" s="955" t="s">
        <v>509</v>
      </c>
      <c r="C48" s="943"/>
      <c r="D48" s="943"/>
      <c r="E48" s="943"/>
      <c r="F48" s="943"/>
      <c r="G48" s="943"/>
      <c r="H48" s="943"/>
      <c r="I48" s="943"/>
      <c r="J48" s="943"/>
    </row>
    <row r="49" spans="1:10">
      <c r="A49" s="240"/>
    </row>
    <row r="50" spans="1:10">
      <c r="A50" s="240"/>
    </row>
    <row r="53" spans="1:10" ht="17.399999999999999">
      <c r="A53" s="928" t="s">
        <v>175</v>
      </c>
      <c r="B53" s="928"/>
      <c r="C53" s="928"/>
      <c r="D53" s="928"/>
      <c r="E53" s="928"/>
    </row>
    <row r="54" spans="1:10">
      <c r="A54" s="241"/>
      <c r="B54" s="241"/>
      <c r="C54" s="241"/>
      <c r="D54" s="241"/>
      <c r="E54" s="241"/>
    </row>
    <row r="55" spans="1:10" ht="15.6">
      <c r="A55" s="956" t="s">
        <v>176</v>
      </c>
      <c r="B55" s="956"/>
      <c r="C55" s="956"/>
      <c r="D55" s="956"/>
      <c r="E55" s="956"/>
      <c r="F55" s="956"/>
      <c r="G55" s="956"/>
    </row>
    <row r="56" spans="1:10">
      <c r="A56" s="241"/>
      <c r="B56" s="241"/>
      <c r="C56" s="241"/>
      <c r="D56" s="241"/>
      <c r="E56" s="241"/>
    </row>
    <row r="57" spans="1:10" ht="15">
      <c r="B57" s="954" t="s">
        <v>177</v>
      </c>
      <c r="C57" s="954"/>
      <c r="D57" s="954"/>
      <c r="E57" s="954"/>
      <c r="F57" s="954"/>
      <c r="G57" s="242" t="str">
        <f>IF(CE_statut="3 - fonctionnaire en activité",CHAR(254),CHAR(168))</f>
        <v>¨</v>
      </c>
      <c r="H57" s="231" t="s">
        <v>178</v>
      </c>
      <c r="I57" s="242" t="str">
        <f>IF(CE_statut="3 - fonctionnaire en activité",CHAR(168),CHAR(254))</f>
        <v>þ</v>
      </c>
      <c r="J57" s="231" t="s">
        <v>69</v>
      </c>
    </row>
    <row r="58" spans="1:10" ht="48.6" customHeight="1">
      <c r="A58" s="943" t="s">
        <v>510</v>
      </c>
      <c r="B58" s="943"/>
      <c r="C58" s="943"/>
      <c r="D58" s="943"/>
      <c r="E58" s="943"/>
      <c r="F58" s="943"/>
      <c r="G58" s="943"/>
      <c r="H58" s="943"/>
      <c r="I58" s="943"/>
      <c r="J58" s="943"/>
    </row>
    <row r="59" spans="1:10">
      <c r="B59" s="240"/>
    </row>
    <row r="60" spans="1:10">
      <c r="B60" s="243" t="s">
        <v>179</v>
      </c>
      <c r="C60" s="243"/>
      <c r="D60" s="243"/>
      <c r="E60" s="243"/>
      <c r="F60" s="243"/>
    </row>
    <row r="61" spans="1:10" ht="15">
      <c r="B61" s="243"/>
      <c r="C61" s="243"/>
      <c r="D61" s="243"/>
      <c r="E61" s="243"/>
      <c r="F61" s="243"/>
      <c r="G61" s="242" t="str">
        <f>IF(CE_TVA="OUI",CHAR(254),CHAR(168))</f>
        <v>¨</v>
      </c>
      <c r="H61" s="231" t="s">
        <v>178</v>
      </c>
      <c r="I61" s="242" t="str">
        <f>IF(CE_TVA="non",CHAR(254),CHAR(168))</f>
        <v>þ</v>
      </c>
      <c r="J61" s="231" t="s">
        <v>69</v>
      </c>
    </row>
    <row r="62" spans="1:10">
      <c r="A62" s="240" t="s">
        <v>180</v>
      </c>
      <c r="F62" s="957" t="str">
        <f>IF(CE_Siren&lt;&gt;"",CE_Siren&amp;" - "&amp;CE_NIC,"")</f>
        <v/>
      </c>
      <c r="G62" s="958"/>
      <c r="H62" s="958"/>
      <c r="I62" s="958"/>
      <c r="J62" s="959"/>
    </row>
    <row r="63" spans="1:10" ht="30.6" customHeight="1">
      <c r="A63" s="943" t="s">
        <v>418</v>
      </c>
      <c r="B63" s="943"/>
      <c r="C63" s="943"/>
      <c r="D63" s="943"/>
      <c r="E63" s="943"/>
      <c r="F63" s="943"/>
      <c r="G63" s="943"/>
      <c r="H63" s="943"/>
      <c r="I63" s="943"/>
      <c r="J63" s="943"/>
    </row>
    <row r="64" spans="1:10">
      <c r="A64" s="942"/>
      <c r="B64" s="942"/>
      <c r="C64" s="942"/>
      <c r="D64" s="942"/>
      <c r="E64" s="942"/>
      <c r="F64" s="942"/>
      <c r="G64" s="942"/>
      <c r="H64" s="942"/>
      <c r="I64" s="942"/>
      <c r="J64" s="942"/>
    </row>
    <row r="66" spans="1:10">
      <c r="C66" s="240" t="s">
        <v>181</v>
      </c>
      <c r="D66" s="34" t="str">
        <f>IF(EP_DateRapport&lt;&gt;"",TEXT(EP_DateRapport,"j mmm aaaa"),"")</f>
        <v/>
      </c>
      <c r="F66" s="240" t="s">
        <v>182</v>
      </c>
      <c r="G66" s="926"/>
      <c r="H66" s="926"/>
      <c r="I66" s="926"/>
    </row>
    <row r="67" spans="1:10">
      <c r="G67" s="926"/>
      <c r="H67" s="926"/>
      <c r="I67" s="926"/>
    </row>
    <row r="68" spans="1:10">
      <c r="G68" s="926"/>
      <c r="H68" s="926"/>
      <c r="I68" s="926"/>
    </row>
    <row r="69" spans="1:10">
      <c r="G69" s="926"/>
      <c r="H69" s="926"/>
      <c r="I69" s="926"/>
    </row>
    <row r="75" spans="1:10">
      <c r="A75" s="960" t="s">
        <v>623</v>
      </c>
      <c r="B75" s="960"/>
      <c r="C75" s="960"/>
      <c r="D75" s="960"/>
      <c r="E75" s="960"/>
      <c r="F75" s="960"/>
      <c r="G75" s="960"/>
      <c r="H75" s="960"/>
      <c r="I75" s="960"/>
      <c r="J75" s="960"/>
    </row>
    <row r="76" spans="1:10">
      <c r="A76" s="244"/>
      <c r="B76" s="244"/>
      <c r="C76" s="244"/>
      <c r="D76" s="244"/>
      <c r="E76" s="961" t="s">
        <v>183</v>
      </c>
      <c r="F76" s="961"/>
      <c r="G76" s="961"/>
      <c r="H76" s="961" t="s">
        <v>184</v>
      </c>
      <c r="I76" s="961"/>
      <c r="J76" s="961"/>
    </row>
    <row r="77" spans="1:10">
      <c r="A77" s="962" t="s">
        <v>185</v>
      </c>
      <c r="B77" s="962"/>
      <c r="C77" s="962"/>
      <c r="D77" s="962"/>
      <c r="E77" s="963">
        <v>0</v>
      </c>
      <c r="F77" s="963"/>
      <c r="G77" s="963"/>
      <c r="H77" s="963" t="s">
        <v>186</v>
      </c>
      <c r="I77" s="963"/>
      <c r="J77" s="963"/>
    </row>
    <row r="78" spans="1:10">
      <c r="A78" s="962" t="s">
        <v>187</v>
      </c>
      <c r="B78" s="962"/>
      <c r="C78" s="962"/>
      <c r="D78" s="962"/>
      <c r="E78" s="963" t="s">
        <v>188</v>
      </c>
      <c r="F78" s="963"/>
      <c r="G78" s="963"/>
      <c r="H78" s="963" t="s">
        <v>189</v>
      </c>
      <c r="I78" s="963"/>
      <c r="J78" s="963"/>
    </row>
    <row r="79" spans="1:10">
      <c r="A79" s="962" t="s">
        <v>190</v>
      </c>
      <c r="B79" s="962"/>
      <c r="C79" s="962"/>
      <c r="D79" s="962"/>
      <c r="E79" s="963" t="s">
        <v>191</v>
      </c>
      <c r="F79" s="963"/>
      <c r="G79" s="963"/>
      <c r="H79" s="963">
        <v>2.11</v>
      </c>
      <c r="I79" s="963"/>
      <c r="J79" s="963"/>
    </row>
    <row r="80" spans="1:10">
      <c r="A80" s="962" t="s">
        <v>192</v>
      </c>
      <c r="B80" s="962"/>
      <c r="C80" s="962"/>
      <c r="D80" s="962"/>
      <c r="E80" s="963" t="s">
        <v>188</v>
      </c>
      <c r="F80" s="963"/>
      <c r="G80" s="963"/>
      <c r="H80" s="963">
        <v>5.25</v>
      </c>
      <c r="I80" s="963"/>
      <c r="J80" s="963"/>
    </row>
    <row r="81" spans="1:10">
      <c r="A81" s="961" t="s">
        <v>193</v>
      </c>
      <c r="B81" s="961"/>
      <c r="C81" s="961"/>
      <c r="D81" s="961"/>
      <c r="E81" s="961"/>
      <c r="F81" s="961"/>
      <c r="G81" s="961"/>
      <c r="H81" s="961"/>
      <c r="I81" s="961"/>
      <c r="J81" s="961"/>
    </row>
    <row r="82" spans="1:10">
      <c r="A82" s="962" t="s">
        <v>190</v>
      </c>
      <c r="B82" s="962"/>
      <c r="C82" s="962"/>
      <c r="D82" s="962"/>
      <c r="E82" s="963" t="s">
        <v>194</v>
      </c>
      <c r="F82" s="963"/>
      <c r="G82" s="963"/>
      <c r="H82" s="963" t="s">
        <v>195</v>
      </c>
      <c r="I82" s="963"/>
      <c r="J82" s="963"/>
    </row>
    <row r="83" spans="1:10">
      <c r="A83" s="963" t="s">
        <v>624</v>
      </c>
      <c r="B83" s="963"/>
      <c r="C83" s="963"/>
      <c r="D83" s="963"/>
      <c r="E83" s="963"/>
      <c r="F83" s="963"/>
      <c r="G83" s="963"/>
      <c r="H83" s="963"/>
      <c r="I83" s="963"/>
      <c r="J83" s="963"/>
    </row>
    <row r="84" spans="1:10">
      <c r="A84" s="962" t="s">
        <v>196</v>
      </c>
      <c r="B84" s="962"/>
      <c r="C84" s="962"/>
      <c r="D84" s="962"/>
      <c r="E84" s="967">
        <v>9.1999999999999993</v>
      </c>
      <c r="F84" s="967"/>
      <c r="G84" s="967"/>
      <c r="H84" s="967"/>
      <c r="I84" s="967"/>
      <c r="J84" s="967"/>
    </row>
    <row r="85" spans="1:10">
      <c r="A85" s="962" t="s">
        <v>197</v>
      </c>
      <c r="B85" s="962"/>
      <c r="C85" s="962"/>
      <c r="D85" s="962"/>
      <c r="E85" s="967">
        <v>0.5</v>
      </c>
      <c r="F85" s="967"/>
      <c r="G85" s="967"/>
      <c r="H85" s="967"/>
      <c r="I85" s="967"/>
      <c r="J85" s="967"/>
    </row>
    <row r="86" spans="1:10">
      <c r="A86" s="244"/>
      <c r="B86" s="244"/>
      <c r="C86" s="244"/>
      <c r="D86" s="244"/>
      <c r="E86" s="244"/>
      <c r="F86" s="244"/>
      <c r="G86" s="244"/>
      <c r="H86" s="244"/>
      <c r="I86" s="244"/>
      <c r="J86" s="244"/>
    </row>
    <row r="87" spans="1:10">
      <c r="A87" s="964" t="s">
        <v>198</v>
      </c>
      <c r="B87" s="964"/>
      <c r="C87" s="964"/>
      <c r="D87" s="964"/>
      <c r="E87" s="964"/>
      <c r="F87" s="964"/>
      <c r="G87" s="964"/>
      <c r="H87" s="964"/>
      <c r="I87" s="964"/>
      <c r="J87" s="964"/>
    </row>
    <row r="88" spans="1:10" ht="30" customHeight="1">
      <c r="A88" s="965" t="s">
        <v>415</v>
      </c>
      <c r="B88" s="965"/>
      <c r="C88" s="965"/>
      <c r="D88" s="965"/>
      <c r="E88" s="965"/>
      <c r="F88" s="965"/>
      <c r="G88" s="965"/>
      <c r="H88" s="966" t="s">
        <v>199</v>
      </c>
      <c r="I88" s="966"/>
      <c r="J88" s="966"/>
    </row>
    <row r="89" spans="1:10" ht="30" customHeight="1">
      <c r="A89" s="965" t="s">
        <v>200</v>
      </c>
      <c r="B89" s="965"/>
      <c r="C89" s="965"/>
      <c r="D89" s="965"/>
      <c r="E89" s="965"/>
      <c r="F89" s="965"/>
      <c r="G89" s="965"/>
      <c r="H89" s="966" t="s">
        <v>201</v>
      </c>
      <c r="I89" s="966"/>
      <c r="J89" s="966"/>
    </row>
    <row r="90" spans="1:10">
      <c r="A90" s="970" t="s">
        <v>601</v>
      </c>
      <c r="B90" s="970"/>
      <c r="C90" s="970"/>
      <c r="D90" s="970"/>
      <c r="E90" s="970"/>
      <c r="F90" s="970"/>
      <c r="G90" s="970"/>
      <c r="H90" s="970"/>
      <c r="I90" s="970"/>
      <c r="J90" s="970"/>
    </row>
    <row r="95" spans="1:10">
      <c r="A95" s="969" t="s">
        <v>529</v>
      </c>
      <c r="B95" s="969"/>
      <c r="C95" s="969"/>
      <c r="D95" s="969"/>
      <c r="E95" s="969"/>
      <c r="F95" s="969"/>
      <c r="G95" s="969"/>
      <c r="H95" s="969"/>
      <c r="I95" s="969"/>
      <c r="J95" s="969"/>
    </row>
    <row r="96" spans="1:10" ht="43.95" customHeight="1">
      <c r="A96" s="554"/>
      <c r="B96" s="554"/>
      <c r="C96" s="554"/>
      <c r="D96" s="973" t="s">
        <v>530</v>
      </c>
      <c r="E96" s="973"/>
      <c r="F96" s="973"/>
      <c r="G96" s="973"/>
      <c r="H96" s="973"/>
      <c r="I96" s="973"/>
      <c r="J96" s="973"/>
    </row>
    <row r="97" spans="1:10">
      <c r="A97" s="554"/>
      <c r="B97" s="554"/>
      <c r="C97" s="554"/>
      <c r="D97" s="971" t="s">
        <v>531</v>
      </c>
      <c r="E97" s="972"/>
      <c r="F97" s="972"/>
      <c r="G97" s="972"/>
      <c r="H97" s="972"/>
      <c r="I97" s="972"/>
      <c r="J97" s="972"/>
    </row>
    <row r="98" spans="1:10">
      <c r="A98" s="555"/>
      <c r="B98" s="555"/>
      <c r="C98" s="555"/>
      <c r="D98" s="971" t="s">
        <v>532</v>
      </c>
      <c r="E98" s="972"/>
      <c r="F98" s="972"/>
      <c r="G98" s="972"/>
      <c r="H98" s="972"/>
      <c r="I98" s="972"/>
      <c r="J98" s="972"/>
    </row>
    <row r="99" spans="1:10">
      <c r="A99" s="554"/>
      <c r="B99" s="554"/>
      <c r="C99" s="554"/>
      <c r="D99" s="974" t="s">
        <v>533</v>
      </c>
      <c r="E99" s="975"/>
      <c r="F99" s="975"/>
      <c r="G99" s="975"/>
      <c r="H99" s="975"/>
      <c r="I99" s="975"/>
      <c r="J99" s="975"/>
    </row>
    <row r="100" spans="1:10">
      <c r="A100" s="554"/>
      <c r="B100" s="554"/>
      <c r="C100" s="554"/>
      <c r="D100" s="971" t="s">
        <v>534</v>
      </c>
      <c r="E100" s="972"/>
      <c r="F100" s="972"/>
      <c r="G100" s="972"/>
      <c r="H100" s="972"/>
      <c r="I100" s="972"/>
      <c r="J100" s="972"/>
    </row>
    <row r="101" spans="1:10">
      <c r="A101" s="554"/>
      <c r="B101" s="554"/>
      <c r="C101" s="554"/>
      <c r="D101" s="971" t="s">
        <v>535</v>
      </c>
      <c r="E101" s="972"/>
      <c r="F101" s="972"/>
      <c r="G101" s="972"/>
      <c r="H101" s="972"/>
      <c r="I101" s="972"/>
      <c r="J101" s="972"/>
    </row>
    <row r="102" spans="1:10" ht="43.95" customHeight="1">
      <c r="A102" s="968" t="s">
        <v>536</v>
      </c>
      <c r="B102" s="968"/>
      <c r="C102" s="968"/>
      <c r="D102" s="968"/>
      <c r="E102" s="968"/>
      <c r="F102" s="968"/>
      <c r="G102" s="968"/>
      <c r="H102" s="968"/>
      <c r="I102" s="968"/>
      <c r="J102" s="968"/>
    </row>
    <row r="103" spans="1:10">
      <c r="A103" s="554"/>
      <c r="B103" s="554"/>
      <c r="C103" s="554"/>
      <c r="D103" s="556"/>
      <c r="E103" s="556"/>
      <c r="F103" s="556"/>
      <c r="G103" s="556"/>
      <c r="H103" s="556"/>
      <c r="I103" s="556"/>
      <c r="J103" s="556"/>
    </row>
    <row r="104" spans="1:10">
      <c r="A104" s="245"/>
      <c r="B104" s="245"/>
      <c r="C104" s="245"/>
      <c r="D104" s="245"/>
      <c r="E104" s="245"/>
      <c r="F104" s="245"/>
      <c r="G104" s="245"/>
      <c r="H104" s="245"/>
      <c r="I104" s="245"/>
      <c r="J104" s="245"/>
    </row>
  </sheetData>
  <mergeCells count="88">
    <mergeCell ref="D101:J101"/>
    <mergeCell ref="D96:J96"/>
    <mergeCell ref="D97:J97"/>
    <mergeCell ref="D98:J98"/>
    <mergeCell ref="D99:J99"/>
    <mergeCell ref="D100:J100"/>
    <mergeCell ref="A39:D39"/>
    <mergeCell ref="A41:D41"/>
    <mergeCell ref="A102:J102"/>
    <mergeCell ref="A95:J95"/>
    <mergeCell ref="A90:J90"/>
    <mergeCell ref="A83:J83"/>
    <mergeCell ref="A84:D84"/>
    <mergeCell ref="E84:G84"/>
    <mergeCell ref="H84:J84"/>
    <mergeCell ref="A89:G89"/>
    <mergeCell ref="H89:J89"/>
    <mergeCell ref="A80:D80"/>
    <mergeCell ref="E80:G80"/>
    <mergeCell ref="H80:J80"/>
    <mergeCell ref="A81:J81"/>
    <mergeCell ref="A82:D82"/>
    <mergeCell ref="A87:J87"/>
    <mergeCell ref="A88:G88"/>
    <mergeCell ref="H88:J88"/>
    <mergeCell ref="A78:D78"/>
    <mergeCell ref="E78:G78"/>
    <mergeCell ref="H78:J78"/>
    <mergeCell ref="A79:D79"/>
    <mergeCell ref="E79:G79"/>
    <mergeCell ref="H79:J79"/>
    <mergeCell ref="E82:G82"/>
    <mergeCell ref="H82:J82"/>
    <mergeCell ref="A85:D85"/>
    <mergeCell ref="E85:G85"/>
    <mergeCell ref="H85:J85"/>
    <mergeCell ref="A75:J75"/>
    <mergeCell ref="E76:G76"/>
    <mergeCell ref="H76:J76"/>
    <mergeCell ref="A77:D77"/>
    <mergeCell ref="E77:G77"/>
    <mergeCell ref="H77:J77"/>
    <mergeCell ref="G66:I69"/>
    <mergeCell ref="A45:J45"/>
    <mergeCell ref="B46:J46"/>
    <mergeCell ref="B47:J47"/>
    <mergeCell ref="B48:J48"/>
    <mergeCell ref="A53:E53"/>
    <mergeCell ref="A55:G55"/>
    <mergeCell ref="B57:F57"/>
    <mergeCell ref="A58:J58"/>
    <mergeCell ref="F62:J62"/>
    <mergeCell ref="A63:J63"/>
    <mergeCell ref="A64:J64"/>
    <mergeCell ref="A44:J44"/>
    <mergeCell ref="A27:D27"/>
    <mergeCell ref="E27:J27"/>
    <mergeCell ref="A29:D29"/>
    <mergeCell ref="E29:J29"/>
    <mergeCell ref="A31:D31"/>
    <mergeCell ref="E31:J31"/>
    <mergeCell ref="E32:J32"/>
    <mergeCell ref="E33:J33"/>
    <mergeCell ref="A35:D35"/>
    <mergeCell ref="E35:J35"/>
    <mergeCell ref="A43:J43"/>
    <mergeCell ref="E37:J37"/>
    <mergeCell ref="E39:J39"/>
    <mergeCell ref="E41:J41"/>
    <mergeCell ref="A37:D37"/>
    <mergeCell ref="A25:D25"/>
    <mergeCell ref="E25:J25"/>
    <mergeCell ref="A13:J13"/>
    <mergeCell ref="A14:J14"/>
    <mergeCell ref="A15:J15"/>
    <mergeCell ref="A16:J16"/>
    <mergeCell ref="A17:J17"/>
    <mergeCell ref="A19:J19"/>
    <mergeCell ref="A20:J20"/>
    <mergeCell ref="A21:J21"/>
    <mergeCell ref="A23:D23"/>
    <mergeCell ref="E23:J23"/>
    <mergeCell ref="A9:J9"/>
    <mergeCell ref="A1:J1"/>
    <mergeCell ref="A2:J2"/>
    <mergeCell ref="A3:J3"/>
    <mergeCell ref="A4:J4"/>
    <mergeCell ref="A7:I7"/>
  </mergeCells>
  <hyperlinks>
    <hyperlink ref="A90" r:id="rId1" display="(*) source : https://www.urssaf.fr/portail/home/taux-et-baremes/administrations-et-collectivites/les-collaborateurs-occasionnels.html" xr:uid="{DFA327D5-7AED-4C8E-842F-7B44B8D87A38}"/>
  </hyperlinks>
  <printOptions horizontalCentered="1"/>
  <pageMargins left="0.70866141732283472" right="0.70866141732283472" top="0.94488188976377963" bottom="0.94488188976377963" header="0.31496062992125984" footer="0.31496062992125984"/>
  <pageSetup paperSize="9" scale="74" fitToHeight="0" orientation="portrait" r:id="rId2"/>
  <rowBreaks count="1" manualBreakCount="1">
    <brk id="51"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38FA-EC56-4432-A50E-9CAD87D385DB}">
  <sheetPr codeName="Feuil10">
    <tabColor theme="7" tint="0.59999389629810485"/>
    <pageSetUpPr fitToPage="1"/>
  </sheetPr>
  <dimension ref="A1:L108"/>
  <sheetViews>
    <sheetView topLeftCell="B1" zoomScale="73" zoomScaleNormal="73" workbookViewId="0">
      <selection activeCell="A2" sqref="A2"/>
    </sheetView>
  </sheetViews>
  <sheetFormatPr baseColWidth="10" defaultRowHeight="14.4"/>
  <cols>
    <col min="1" max="1" width="0" hidden="1" customWidth="1"/>
    <col min="2" max="2" width="33.44140625" customWidth="1"/>
    <col min="3" max="3" width="40.5546875" customWidth="1"/>
    <col min="4" max="4" width="29.33203125" customWidth="1"/>
    <col min="5" max="5" width="48.21875" customWidth="1"/>
    <col min="6" max="6" width="28.5546875" customWidth="1"/>
    <col min="7" max="7" width="27.109375" customWidth="1"/>
    <col min="8" max="8" width="29.77734375" customWidth="1"/>
  </cols>
  <sheetData>
    <row r="1" spans="1:12" ht="39" customHeight="1">
      <c r="A1" s="246"/>
      <c r="B1" s="1"/>
      <c r="C1" s="32"/>
      <c r="D1" s="1"/>
      <c r="E1" s="33"/>
      <c r="F1" s="1"/>
      <c r="G1" s="247"/>
      <c r="H1" s="247"/>
      <c r="I1" s="247"/>
      <c r="J1" s="1"/>
      <c r="K1" s="1"/>
      <c r="L1" s="1"/>
    </row>
    <row r="2" spans="1:12" ht="15" thickBot="1">
      <c r="B2" s="341"/>
      <c r="C2" s="350"/>
      <c r="D2" s="341"/>
      <c r="E2" s="343"/>
      <c r="F2" s="341"/>
      <c r="G2" s="341"/>
      <c r="H2" s="341"/>
      <c r="I2" s="341"/>
      <c r="J2" s="341"/>
      <c r="K2" s="341"/>
      <c r="L2" s="341"/>
    </row>
    <row r="3" spans="1:12" ht="28.2" thickBot="1">
      <c r="B3" s="248" t="s">
        <v>202</v>
      </c>
      <c r="C3" s="249"/>
      <c r="D3" s="250" t="s">
        <v>203</v>
      </c>
      <c r="E3" s="251">
        <v>0.5</v>
      </c>
      <c r="F3" s="252"/>
      <c r="G3" s="976" t="s">
        <v>204</v>
      </c>
      <c r="H3" s="976"/>
      <c r="I3" s="976"/>
      <c r="J3" s="341"/>
      <c r="K3" s="341"/>
      <c r="L3" s="341"/>
    </row>
    <row r="4" spans="1:12" ht="15" thickBot="1">
      <c r="B4" s="253" t="s">
        <v>205</v>
      </c>
      <c r="C4" s="254" t="s">
        <v>206</v>
      </c>
      <c r="D4" s="254" t="s">
        <v>207</v>
      </c>
      <c r="E4" s="254" t="s">
        <v>208</v>
      </c>
      <c r="F4" s="254" t="s">
        <v>209</v>
      </c>
      <c r="G4" s="976"/>
      <c r="H4" s="976"/>
      <c r="I4" s="976"/>
      <c r="J4" s="341"/>
      <c r="K4" s="341"/>
      <c r="L4" s="341"/>
    </row>
    <row r="5" spans="1:12" ht="15" thickBot="1">
      <c r="B5" s="255" t="s">
        <v>210</v>
      </c>
      <c r="C5" s="229">
        <v>1</v>
      </c>
      <c r="D5" s="256">
        <v>0.32</v>
      </c>
      <c r="E5" s="257">
        <v>0.4</v>
      </c>
      <c r="F5" s="258">
        <v>0.23</v>
      </c>
      <c r="G5" s="976"/>
      <c r="H5" s="976"/>
      <c r="I5" s="976"/>
      <c r="J5" s="341"/>
      <c r="K5" s="341"/>
      <c r="L5" s="341"/>
    </row>
    <row r="6" spans="1:12" ht="15" thickBot="1">
      <c r="B6" s="255" t="s">
        <v>211</v>
      </c>
      <c r="C6">
        <v>2</v>
      </c>
      <c r="D6" s="256">
        <v>0.41</v>
      </c>
      <c r="E6" s="257">
        <v>0.51</v>
      </c>
      <c r="F6" s="258">
        <v>0.3</v>
      </c>
      <c r="G6" s="976"/>
      <c r="H6" s="976"/>
      <c r="I6" s="976"/>
      <c r="J6" s="341"/>
      <c r="K6" s="341"/>
      <c r="L6" s="341"/>
    </row>
    <row r="7" spans="1:12" ht="15" thickBot="1">
      <c r="B7" s="259" t="s">
        <v>212</v>
      </c>
      <c r="C7" s="260">
        <v>3</v>
      </c>
      <c r="D7" s="261">
        <v>0.45</v>
      </c>
      <c r="E7" s="262">
        <v>0.55000000000000004</v>
      </c>
      <c r="F7" s="263">
        <v>0.32</v>
      </c>
      <c r="G7" s="976"/>
      <c r="H7" s="976"/>
      <c r="I7" s="976"/>
      <c r="J7" s="341"/>
      <c r="K7" s="341"/>
      <c r="L7" s="341"/>
    </row>
    <row r="8" spans="1:12" ht="15" thickBot="1">
      <c r="B8" s="341"/>
      <c r="C8" s="350"/>
      <c r="D8" s="341"/>
      <c r="E8" s="343"/>
      <c r="F8" s="341"/>
      <c r="G8" s="341"/>
      <c r="H8" s="341"/>
      <c r="I8" s="341"/>
      <c r="J8" s="341"/>
      <c r="K8" s="341"/>
      <c r="L8" s="341"/>
    </row>
    <row r="9" spans="1:12" ht="15" thickBot="1">
      <c r="B9" s="248" t="s">
        <v>213</v>
      </c>
      <c r="C9" s="283" t="s">
        <v>360</v>
      </c>
      <c r="D9" s="283" t="s">
        <v>361</v>
      </c>
      <c r="E9" s="371" t="s">
        <v>362</v>
      </c>
      <c r="F9" s="977" t="s">
        <v>524</v>
      </c>
      <c r="G9" s="977"/>
      <c r="H9" s="977"/>
      <c r="I9" s="977"/>
      <c r="J9" s="341"/>
      <c r="K9" s="341"/>
      <c r="L9" s="341"/>
    </row>
    <row r="10" spans="1:12" ht="15" thickBot="1">
      <c r="B10" s="255" t="s">
        <v>214</v>
      </c>
      <c r="C10" s="256">
        <v>20</v>
      </c>
      <c r="D10" s="254">
        <v>20</v>
      </c>
      <c r="E10" s="254">
        <v>20</v>
      </c>
      <c r="F10" s="977"/>
      <c r="G10" s="977"/>
      <c r="H10" s="977"/>
      <c r="I10" s="977"/>
      <c r="J10" s="341"/>
      <c r="K10" s="341"/>
      <c r="L10" s="341"/>
    </row>
    <row r="11" spans="1:12" ht="15" thickBot="1">
      <c r="C11" s="34"/>
      <c r="F11" s="977"/>
      <c r="G11" s="977"/>
      <c r="H11" s="977"/>
      <c r="I11" s="977"/>
      <c r="J11" s="341"/>
      <c r="K11" s="341"/>
      <c r="L11" s="341"/>
    </row>
    <row r="12" spans="1:12" ht="43.8" thickBot="1">
      <c r="B12" s="368" t="s">
        <v>215</v>
      </c>
      <c r="C12" s="231" t="s">
        <v>216</v>
      </c>
      <c r="D12" s="251">
        <v>90</v>
      </c>
      <c r="E12" s="367" t="s">
        <v>358</v>
      </c>
      <c r="F12" s="977"/>
      <c r="G12" s="977"/>
      <c r="H12" s="977"/>
      <c r="I12" s="977"/>
      <c r="J12" s="341"/>
      <c r="K12" s="341"/>
      <c r="L12" s="341"/>
    </row>
    <row r="13" spans="1:12" ht="29.4" thickBot="1">
      <c r="B13" s="368"/>
      <c r="C13" s="231" t="s">
        <v>217</v>
      </c>
      <c r="D13" s="251">
        <v>120</v>
      </c>
      <c r="E13" s="367" t="s">
        <v>359</v>
      </c>
      <c r="F13" s="977"/>
      <c r="G13" s="977"/>
      <c r="H13" s="977"/>
      <c r="I13" s="977"/>
      <c r="J13" s="341"/>
      <c r="K13" s="341"/>
      <c r="L13" s="341"/>
    </row>
    <row r="14" spans="1:12" ht="15" thickBot="1">
      <c r="B14" s="368"/>
      <c r="C14" s="231" t="s">
        <v>218</v>
      </c>
      <c r="D14" s="251">
        <v>140</v>
      </c>
      <c r="E14" s="265" t="s">
        <v>159</v>
      </c>
      <c r="F14" s="977"/>
      <c r="G14" s="977"/>
      <c r="H14" s="977"/>
      <c r="I14" s="977"/>
      <c r="J14" s="341"/>
      <c r="K14" s="341"/>
      <c r="L14" s="341"/>
    </row>
    <row r="15" spans="1:12" ht="29.4" thickBot="1">
      <c r="B15" s="266"/>
      <c r="C15" s="369" t="s">
        <v>219</v>
      </c>
      <c r="D15" s="267">
        <v>150</v>
      </c>
      <c r="E15" s="367" t="s">
        <v>364</v>
      </c>
      <c r="F15" s="977"/>
      <c r="G15" s="977"/>
      <c r="H15" s="977"/>
      <c r="I15" s="977"/>
      <c r="J15" s="341"/>
      <c r="K15" s="341"/>
      <c r="L15" s="341"/>
    </row>
    <row r="16" spans="1:12">
      <c r="B16" s="229"/>
      <c r="C16" s="231"/>
      <c r="D16" s="251" t="s">
        <v>522</v>
      </c>
      <c r="E16" s="367"/>
      <c r="F16" s="513"/>
      <c r="G16" s="513"/>
      <c r="H16" s="513"/>
      <c r="I16" s="513"/>
      <c r="J16" s="341"/>
      <c r="K16" s="341"/>
      <c r="L16" s="341"/>
    </row>
    <row r="17" spans="2:12">
      <c r="B17" s="229"/>
      <c r="C17" s="231"/>
      <c r="D17" s="251" t="s">
        <v>523</v>
      </c>
      <c r="E17" s="367"/>
      <c r="F17" s="513"/>
      <c r="G17" s="513"/>
      <c r="H17" s="513"/>
      <c r="I17" s="513"/>
      <c r="J17" s="341"/>
      <c r="K17" s="341"/>
      <c r="L17" s="341"/>
    </row>
    <row r="18" spans="2:12">
      <c r="B18" s="341"/>
      <c r="C18" s="350"/>
      <c r="D18" s="341"/>
      <c r="E18" s="343"/>
      <c r="F18" s="351"/>
      <c r="G18" s="341"/>
      <c r="H18" s="341"/>
      <c r="I18" s="341"/>
      <c r="J18" s="341"/>
      <c r="K18" s="341"/>
      <c r="L18" s="341"/>
    </row>
    <row r="19" spans="2:12" ht="15" thickBot="1">
      <c r="B19" s="341"/>
      <c r="C19" s="350"/>
      <c r="D19" s="341"/>
      <c r="E19" s="343"/>
      <c r="F19" s="341"/>
      <c r="G19" s="341"/>
      <c r="H19" s="341"/>
      <c r="I19" s="341"/>
      <c r="J19" s="341"/>
      <c r="K19" s="341"/>
      <c r="L19" s="341"/>
    </row>
    <row r="20" spans="2:12" ht="15" thickBot="1">
      <c r="B20" s="248" t="s">
        <v>220</v>
      </c>
      <c r="C20" s="249"/>
      <c r="D20" s="977" t="s">
        <v>221</v>
      </c>
      <c r="E20" s="977"/>
      <c r="F20" s="977"/>
      <c r="G20" s="977"/>
      <c r="H20" s="341"/>
      <c r="I20" s="341"/>
      <c r="J20" s="341"/>
      <c r="K20" s="341"/>
      <c r="L20" s="341"/>
    </row>
    <row r="21" spans="2:12" ht="15" thickBot="1">
      <c r="B21" s="266" t="s">
        <v>222</v>
      </c>
      <c r="C21" s="267">
        <v>48</v>
      </c>
      <c r="D21" s="977"/>
      <c r="E21" s="977"/>
      <c r="F21" s="977"/>
      <c r="G21" s="977"/>
      <c r="H21" s="341"/>
      <c r="I21" s="341"/>
      <c r="J21" s="341"/>
      <c r="K21" s="341"/>
      <c r="L21" s="341"/>
    </row>
    <row r="22" spans="2:12" ht="15" thickBot="1">
      <c r="B22" s="341"/>
      <c r="C22" s="350"/>
      <c r="D22" s="341"/>
      <c r="E22" s="343"/>
      <c r="F22" s="341"/>
      <c r="G22" s="341"/>
      <c r="H22" s="341"/>
      <c r="I22" s="341"/>
      <c r="J22" s="341"/>
      <c r="K22" s="341"/>
      <c r="L22" s="341"/>
    </row>
    <row r="23" spans="2:12" ht="15" thickBot="1">
      <c r="B23" s="248" t="s">
        <v>223</v>
      </c>
      <c r="C23" s="249"/>
      <c r="D23" s="977" t="s">
        <v>355</v>
      </c>
      <c r="E23" s="977"/>
      <c r="F23" s="977"/>
      <c r="G23" s="977"/>
      <c r="H23" s="341"/>
      <c r="I23" s="341"/>
      <c r="J23" s="341"/>
      <c r="K23" s="341"/>
      <c r="L23" s="341"/>
    </row>
    <row r="24" spans="2:12" ht="15" thickBot="1">
      <c r="B24" s="259" t="s">
        <v>224</v>
      </c>
      <c r="C24" s="261">
        <v>50</v>
      </c>
      <c r="D24" s="977"/>
      <c r="E24" s="977"/>
      <c r="F24" s="977"/>
      <c r="G24" s="977"/>
      <c r="H24" s="341"/>
      <c r="I24" s="341"/>
      <c r="J24" s="341"/>
      <c r="K24" s="341"/>
      <c r="L24" s="341"/>
    </row>
    <row r="25" spans="2:12">
      <c r="B25" s="341"/>
      <c r="C25" s="350"/>
      <c r="D25" s="341"/>
      <c r="E25" s="343"/>
      <c r="F25" s="341"/>
      <c r="G25" s="341"/>
      <c r="H25" s="341"/>
      <c r="I25" s="341"/>
      <c r="J25" s="341"/>
      <c r="K25" s="341"/>
      <c r="L25" s="341"/>
    </row>
    <row r="26" spans="2:12" ht="15" thickBot="1">
      <c r="B26" s="341"/>
      <c r="C26" s="350"/>
      <c r="D26" s="341"/>
      <c r="E26" s="343"/>
      <c r="F26" s="341"/>
      <c r="G26" s="341"/>
      <c r="H26" s="341"/>
      <c r="I26" s="341"/>
      <c r="J26" s="341"/>
      <c r="K26" s="341"/>
      <c r="L26" s="341"/>
    </row>
    <row r="27" spans="2:12">
      <c r="B27" s="248" t="s">
        <v>225</v>
      </c>
      <c r="C27" s="249"/>
      <c r="D27" s="264"/>
      <c r="E27" s="252"/>
      <c r="F27" s="268"/>
      <c r="G27" s="341"/>
      <c r="H27" s="341"/>
      <c r="I27" s="341"/>
      <c r="J27" s="341"/>
      <c r="K27" s="341"/>
      <c r="L27" s="341"/>
    </row>
    <row r="28" spans="2:12" ht="15" thickBot="1">
      <c r="B28" s="259" t="s">
        <v>226</v>
      </c>
      <c r="C28" s="261">
        <v>0.2</v>
      </c>
      <c r="D28" s="260"/>
      <c r="E28" s="269"/>
      <c r="F28" s="270"/>
      <c r="G28" s="341"/>
      <c r="H28" s="341"/>
      <c r="I28" s="341"/>
      <c r="J28" s="341"/>
      <c r="K28" s="341"/>
      <c r="L28" s="341"/>
    </row>
    <row r="29" spans="2:12" ht="15" thickBot="1">
      <c r="B29" s="341"/>
      <c r="C29" s="350"/>
      <c r="D29" s="341"/>
      <c r="E29" s="343"/>
      <c r="F29" s="341"/>
      <c r="G29" s="341"/>
      <c r="H29" s="341"/>
      <c r="I29" s="341"/>
      <c r="J29" s="341"/>
      <c r="K29" s="341"/>
      <c r="L29" s="341"/>
    </row>
    <row r="30" spans="2:12">
      <c r="B30" s="248" t="s">
        <v>227</v>
      </c>
      <c r="C30" s="249"/>
      <c r="D30" s="271"/>
      <c r="E30" s="352"/>
      <c r="F30" s="248" t="s">
        <v>291</v>
      </c>
      <c r="G30" s="264"/>
      <c r="H30" s="268"/>
      <c r="I30" s="341"/>
      <c r="J30" s="341"/>
      <c r="K30" s="341"/>
      <c r="L30" s="341"/>
    </row>
    <row r="31" spans="2:12">
      <c r="B31" s="255">
        <v>1</v>
      </c>
      <c r="C31" s="361" t="s">
        <v>67</v>
      </c>
      <c r="D31" s="272"/>
      <c r="E31" s="350"/>
      <c r="F31" s="284"/>
      <c r="G31" s="34"/>
      <c r="H31" s="285"/>
      <c r="I31" s="341"/>
      <c r="J31" s="341"/>
      <c r="K31" s="341"/>
      <c r="L31" s="341"/>
    </row>
    <row r="32" spans="2:12">
      <c r="B32" s="255">
        <v>2</v>
      </c>
      <c r="C32" s="361" t="s">
        <v>228</v>
      </c>
      <c r="D32" s="272"/>
      <c r="E32" s="350"/>
      <c r="F32" s="284" t="s">
        <v>292</v>
      </c>
      <c r="G32" s="256">
        <v>5</v>
      </c>
      <c r="H32" s="363">
        <f>G32/24</f>
        <v>0.20833333333333334</v>
      </c>
      <c r="I32" s="341"/>
      <c r="J32" s="341"/>
      <c r="K32" s="341"/>
      <c r="L32" s="341"/>
    </row>
    <row r="33" spans="1:12">
      <c r="B33" s="255">
        <v>3</v>
      </c>
      <c r="C33" s="361" t="s">
        <v>229</v>
      </c>
      <c r="D33" s="272"/>
      <c r="E33" s="350"/>
      <c r="F33" s="284" t="s">
        <v>293</v>
      </c>
      <c r="G33" s="256">
        <v>4</v>
      </c>
      <c r="H33" s="363">
        <f>G33/24</f>
        <v>0.16666666666666666</v>
      </c>
      <c r="I33" s="341"/>
      <c r="J33" s="341"/>
      <c r="K33" s="341"/>
      <c r="L33" s="341"/>
    </row>
    <row r="34" spans="1:12">
      <c r="B34" s="255">
        <v>4</v>
      </c>
      <c r="C34" s="361" t="s">
        <v>230</v>
      </c>
      <c r="D34" s="272"/>
      <c r="E34" s="350"/>
      <c r="F34" s="284" t="s">
        <v>294</v>
      </c>
      <c r="G34" s="256">
        <v>91</v>
      </c>
      <c r="H34" s="363"/>
      <c r="I34" s="341"/>
      <c r="J34" s="341"/>
      <c r="K34" s="341"/>
      <c r="L34" s="341"/>
    </row>
    <row r="35" spans="1:12" ht="15" thickBot="1">
      <c r="B35" s="259">
        <v>5</v>
      </c>
      <c r="C35" s="362" t="s">
        <v>231</v>
      </c>
      <c r="D35" s="273"/>
      <c r="E35" s="350"/>
      <c r="F35" s="284" t="s">
        <v>295</v>
      </c>
      <c r="G35" s="256">
        <v>30</v>
      </c>
      <c r="H35" s="363"/>
      <c r="I35" s="341"/>
      <c r="J35" s="341"/>
      <c r="K35" s="341"/>
      <c r="L35" s="341"/>
    </row>
    <row r="36" spans="1:12" ht="15" thickBot="1">
      <c r="B36" s="341"/>
      <c r="C36" s="350"/>
      <c r="D36" s="341"/>
      <c r="E36" s="343"/>
      <c r="F36" s="286" t="s">
        <v>296</v>
      </c>
      <c r="G36" s="287"/>
      <c r="H36" s="270"/>
      <c r="I36" s="341"/>
      <c r="J36" s="341"/>
      <c r="K36" s="341"/>
      <c r="L36" s="341"/>
    </row>
    <row r="37" spans="1:12">
      <c r="A37" s="274" t="s">
        <v>232</v>
      </c>
      <c r="B37" s="248" t="s">
        <v>233</v>
      </c>
      <c r="C37" s="275"/>
      <c r="D37" s="276"/>
      <c r="E37" s="343"/>
      <c r="F37" s="341"/>
      <c r="G37" s="350"/>
      <c r="H37" s="341"/>
      <c r="I37" s="341"/>
      <c r="J37" s="341"/>
      <c r="K37" s="341"/>
      <c r="L37" s="341"/>
    </row>
    <row r="38" spans="1:12" ht="15" thickBot="1">
      <c r="A38" s="274" t="s">
        <v>234</v>
      </c>
      <c r="B38" s="277">
        <v>0</v>
      </c>
      <c r="C38" s="278" t="s">
        <v>235</v>
      </c>
      <c r="D38" s="279"/>
      <c r="E38" s="343"/>
      <c r="F38" s="341"/>
      <c r="G38" s="350"/>
      <c r="H38" s="341"/>
      <c r="I38" s="341"/>
      <c r="J38" s="341"/>
      <c r="K38" s="341"/>
      <c r="L38" s="341"/>
    </row>
    <row r="39" spans="1:12">
      <c r="A39" s="274" t="s">
        <v>236</v>
      </c>
      <c r="B39" s="277">
        <v>11</v>
      </c>
      <c r="C39" s="278" t="s">
        <v>92</v>
      </c>
      <c r="D39" s="279"/>
      <c r="E39" s="343"/>
      <c r="F39" s="248" t="s">
        <v>297</v>
      </c>
      <c r="G39" s="288"/>
      <c r="H39" s="268"/>
      <c r="I39" s="341"/>
      <c r="J39" s="341"/>
      <c r="K39" s="341"/>
      <c r="L39" s="341"/>
    </row>
    <row r="40" spans="1:12">
      <c r="A40" s="274" t="s">
        <v>237</v>
      </c>
      <c r="B40" s="277">
        <v>12</v>
      </c>
      <c r="C40" s="278" t="s">
        <v>93</v>
      </c>
      <c r="D40" s="279"/>
      <c r="E40" s="343"/>
      <c r="F40" s="277" t="str">
        <f t="shared" ref="F40:F46" si="0">G40&amp;" - "&amp;H40</f>
        <v>NT2.1 - Urbanisme et aménagement</v>
      </c>
      <c r="G40" s="289" t="s">
        <v>298</v>
      </c>
      <c r="H40" s="290" t="s">
        <v>299</v>
      </c>
      <c r="I40" s="341"/>
      <c r="J40" s="341"/>
      <c r="K40" s="341"/>
      <c r="L40" s="341"/>
    </row>
    <row r="41" spans="1:12">
      <c r="A41" s="274" t="s">
        <v>238</v>
      </c>
      <c r="B41" s="277">
        <v>21</v>
      </c>
      <c r="C41" s="278" t="s">
        <v>94</v>
      </c>
      <c r="D41" s="279"/>
      <c r="E41" s="343"/>
      <c r="F41" s="277" t="str">
        <f t="shared" si="0"/>
        <v>NT2.2 - Installations classées (ICPE)</v>
      </c>
      <c r="G41" s="289" t="s">
        <v>300</v>
      </c>
      <c r="H41" s="290" t="s">
        <v>301</v>
      </c>
      <c r="I41" s="341"/>
      <c r="J41" s="341"/>
      <c r="K41" s="341"/>
      <c r="L41" s="341"/>
    </row>
    <row r="42" spans="1:12">
      <c r="B42" s="277">
        <v>22</v>
      </c>
      <c r="C42" s="278" t="s">
        <v>95</v>
      </c>
      <c r="D42" s="279"/>
      <c r="E42" s="343"/>
      <c r="F42" s="277" t="str">
        <f t="shared" si="0"/>
        <v>NT2.3 - Loi sur l'eau (IOTA)</v>
      </c>
      <c r="G42" s="289" t="s">
        <v>302</v>
      </c>
      <c r="H42" s="290" t="s">
        <v>303</v>
      </c>
      <c r="I42" s="341"/>
      <c r="J42" s="341"/>
      <c r="K42" s="341"/>
      <c r="L42" s="341"/>
    </row>
    <row r="43" spans="1:12">
      <c r="B43" s="277">
        <v>23</v>
      </c>
      <c r="C43" s="278" t="s">
        <v>101</v>
      </c>
      <c r="D43" s="279"/>
      <c r="E43" s="343"/>
      <c r="F43" s="277" t="str">
        <f t="shared" si="0"/>
        <v>NT2.4 - Expropriation (DUP)</v>
      </c>
      <c r="G43" s="289" t="s">
        <v>304</v>
      </c>
      <c r="H43" s="290" t="s">
        <v>305</v>
      </c>
      <c r="I43" s="341"/>
      <c r="J43" s="341"/>
      <c r="K43" s="341"/>
      <c r="L43" s="341"/>
    </row>
    <row r="44" spans="1:12">
      <c r="B44" s="277">
        <v>24</v>
      </c>
      <c r="C44" s="278" t="s">
        <v>239</v>
      </c>
      <c r="D44" s="279"/>
      <c r="E44" s="353"/>
      <c r="F44" s="277" t="str">
        <f t="shared" si="0"/>
        <v>NT2.5 - Plans de prévention des risques</v>
      </c>
      <c r="G44" s="289" t="s">
        <v>306</v>
      </c>
      <c r="H44" s="290" t="s">
        <v>307</v>
      </c>
      <c r="I44" s="341"/>
      <c r="J44" s="341"/>
      <c r="K44" s="341"/>
      <c r="L44" s="341"/>
    </row>
    <row r="45" spans="1:12">
      <c r="B45" s="277">
        <v>31</v>
      </c>
      <c r="C45" s="278" t="s">
        <v>96</v>
      </c>
      <c r="D45" s="279"/>
      <c r="E45" s="353"/>
      <c r="F45" s="277" t="str">
        <f t="shared" si="0"/>
        <v>NT2.6 - Voirie</v>
      </c>
      <c r="G45" s="289" t="s">
        <v>308</v>
      </c>
      <c r="H45" s="290" t="s">
        <v>309</v>
      </c>
      <c r="I45" s="341"/>
      <c r="J45" s="341"/>
      <c r="K45" s="341"/>
      <c r="L45" s="341"/>
    </row>
    <row r="46" spans="1:12" ht="15" thickBot="1">
      <c r="B46" s="277">
        <v>32</v>
      </c>
      <c r="C46" s="278" t="s">
        <v>240</v>
      </c>
      <c r="D46" s="279"/>
      <c r="E46" s="343"/>
      <c r="F46" s="280" t="str">
        <f t="shared" si="0"/>
        <v>NT2.7 - Autres enquêtes</v>
      </c>
      <c r="G46" s="291" t="s">
        <v>310</v>
      </c>
      <c r="H46" s="292" t="s">
        <v>311</v>
      </c>
      <c r="I46" s="341"/>
      <c r="J46" s="341"/>
      <c r="K46" s="341"/>
      <c r="L46" s="341"/>
    </row>
    <row r="47" spans="1:12">
      <c r="B47" s="277">
        <v>33</v>
      </c>
      <c r="C47" s="278" t="s">
        <v>98</v>
      </c>
      <c r="D47" s="279"/>
      <c r="E47" s="343"/>
      <c r="F47" s="341"/>
      <c r="G47" s="350"/>
      <c r="H47" s="341"/>
      <c r="I47" s="341"/>
      <c r="J47" s="341"/>
      <c r="K47" s="341"/>
      <c r="L47" s="341"/>
    </row>
    <row r="48" spans="1:12">
      <c r="B48" s="277">
        <v>34</v>
      </c>
      <c r="C48" s="278" t="s">
        <v>99</v>
      </c>
      <c r="D48" s="279"/>
      <c r="E48" s="343"/>
      <c r="F48" s="341"/>
      <c r="G48" s="341"/>
      <c r="H48" s="341"/>
      <c r="I48" s="341"/>
      <c r="J48" s="341"/>
      <c r="K48" s="341"/>
      <c r="L48" s="341"/>
    </row>
    <row r="49" spans="2:12">
      <c r="B49" s="277">
        <v>35</v>
      </c>
      <c r="C49" s="278" t="s">
        <v>97</v>
      </c>
      <c r="D49" s="279"/>
      <c r="E49" s="343"/>
      <c r="F49" s="341"/>
      <c r="G49" s="350"/>
      <c r="H49" s="341"/>
      <c r="I49" s="341"/>
      <c r="J49" s="341"/>
      <c r="K49" s="341"/>
      <c r="L49" s="341"/>
    </row>
    <row r="50" spans="2:12">
      <c r="B50" s="277">
        <v>41</v>
      </c>
      <c r="C50" s="278" t="s">
        <v>241</v>
      </c>
      <c r="D50" s="279"/>
      <c r="E50" s="343"/>
      <c r="F50" s="341"/>
      <c r="G50" s="341"/>
      <c r="H50" s="341"/>
      <c r="I50" s="341"/>
      <c r="J50" s="341"/>
      <c r="K50" s="341"/>
      <c r="L50" s="341"/>
    </row>
    <row r="51" spans="2:12">
      <c r="B51" s="277">
        <v>42</v>
      </c>
      <c r="C51" s="278" t="s">
        <v>446</v>
      </c>
      <c r="D51" s="279"/>
      <c r="E51" s="343"/>
      <c r="F51" s="341"/>
      <c r="G51" s="341"/>
      <c r="H51" s="341"/>
      <c r="I51" s="341"/>
      <c r="J51" s="341"/>
      <c r="K51" s="341"/>
      <c r="L51" s="341"/>
    </row>
    <row r="52" spans="2:12">
      <c r="B52" s="277">
        <v>43</v>
      </c>
      <c r="C52" s="278" t="s">
        <v>243</v>
      </c>
      <c r="D52" s="279"/>
      <c r="E52" s="343"/>
      <c r="F52" s="341"/>
      <c r="G52" s="341"/>
      <c r="H52" s="341"/>
      <c r="I52" s="341"/>
      <c r="J52" s="341"/>
      <c r="K52" s="341"/>
      <c r="L52" s="341"/>
    </row>
    <row r="53" spans="2:12">
      <c r="B53" s="277">
        <v>44</v>
      </c>
      <c r="C53" s="278" t="s">
        <v>100</v>
      </c>
      <c r="D53" s="279"/>
      <c r="E53" s="343"/>
      <c r="F53" s="341"/>
      <c r="G53" s="341"/>
      <c r="H53" s="341"/>
      <c r="I53" s="341"/>
      <c r="J53" s="341"/>
      <c r="K53" s="341"/>
      <c r="L53" s="341"/>
    </row>
    <row r="54" spans="2:12">
      <c r="B54" s="277">
        <v>45</v>
      </c>
      <c r="C54" s="278" t="s">
        <v>568</v>
      </c>
      <c r="D54" s="279"/>
      <c r="E54" s="343"/>
      <c r="F54" s="341"/>
      <c r="G54" s="341"/>
      <c r="H54" s="341"/>
      <c r="I54" s="341"/>
      <c r="J54" s="341"/>
      <c r="K54" s="341"/>
      <c r="L54" s="341"/>
    </row>
    <row r="55" spans="2:12">
      <c r="B55" s="277">
        <v>50</v>
      </c>
      <c r="C55" s="278" t="s">
        <v>244</v>
      </c>
      <c r="D55" s="279"/>
      <c r="E55" s="343"/>
      <c r="F55" s="341"/>
      <c r="G55" s="341"/>
      <c r="H55" s="341"/>
      <c r="I55" s="341"/>
      <c r="J55" s="341"/>
      <c r="K55" s="341"/>
      <c r="L55" s="341"/>
    </row>
    <row r="56" spans="2:12">
      <c r="B56" s="277">
        <v>60</v>
      </c>
      <c r="C56" s="278" t="s">
        <v>131</v>
      </c>
      <c r="D56" s="279"/>
      <c r="E56" s="343"/>
      <c r="F56" s="341"/>
      <c r="G56" s="341"/>
      <c r="H56" s="341"/>
      <c r="I56" s="341"/>
      <c r="J56" s="341"/>
      <c r="K56" s="341"/>
      <c r="L56" s="341"/>
    </row>
    <row r="57" spans="2:12">
      <c r="B57" s="277">
        <v>61</v>
      </c>
      <c r="C57" s="278" t="s">
        <v>245</v>
      </c>
      <c r="D57" s="279"/>
      <c r="E57" s="343"/>
      <c r="F57" s="341"/>
      <c r="G57" s="341"/>
      <c r="H57" s="341"/>
      <c r="I57" s="341"/>
      <c r="J57" s="341"/>
      <c r="K57" s="341"/>
      <c r="L57" s="341"/>
    </row>
    <row r="58" spans="2:12">
      <c r="B58" s="277">
        <v>62</v>
      </c>
      <c r="C58" s="278" t="s">
        <v>132</v>
      </c>
      <c r="D58" s="279"/>
      <c r="E58" s="343"/>
      <c r="F58" s="341"/>
      <c r="G58" s="341"/>
      <c r="H58" s="341"/>
      <c r="I58" s="341"/>
      <c r="J58" s="341"/>
      <c r="K58" s="341"/>
      <c r="L58" s="341"/>
    </row>
    <row r="59" spans="2:12" ht="15" thickBot="1">
      <c r="B59" s="280">
        <v>999</v>
      </c>
      <c r="C59" s="281" t="s">
        <v>246</v>
      </c>
      <c r="D59" s="282"/>
      <c r="E59" s="353"/>
      <c r="F59" s="354"/>
      <c r="G59" s="341"/>
      <c r="H59" s="341"/>
      <c r="I59" s="341"/>
      <c r="J59" s="341"/>
      <c r="K59" s="341"/>
      <c r="L59" s="341"/>
    </row>
    <row r="60" spans="2:12">
      <c r="B60" s="341"/>
      <c r="C60" s="350"/>
      <c r="D60" s="341"/>
      <c r="E60" s="353"/>
      <c r="F60" s="354"/>
      <c r="G60" s="341"/>
      <c r="H60" s="341"/>
      <c r="I60" s="341"/>
      <c r="J60" s="341"/>
      <c r="K60" s="341"/>
      <c r="L60" s="341"/>
    </row>
    <row r="61" spans="2:12" ht="15" thickBot="1">
      <c r="B61" s="341"/>
      <c r="C61" s="350"/>
      <c r="D61" s="341"/>
      <c r="E61" s="343"/>
      <c r="F61" s="341"/>
      <c r="G61" s="341"/>
      <c r="H61" s="341"/>
      <c r="I61" s="341"/>
      <c r="J61" s="341"/>
      <c r="K61" s="341"/>
      <c r="L61" s="341"/>
    </row>
    <row r="62" spans="2:12">
      <c r="B62" s="978" t="s">
        <v>247</v>
      </c>
      <c r="C62" s="978"/>
      <c r="D62" s="372"/>
      <c r="E62" s="373"/>
      <c r="F62" s="341"/>
      <c r="G62" s="341"/>
      <c r="H62" s="341"/>
      <c r="I62" s="341"/>
      <c r="J62" s="341"/>
      <c r="K62" s="341"/>
      <c r="L62" s="341"/>
    </row>
    <row r="63" spans="2:12">
      <c r="B63" s="255"/>
      <c r="C63" s="34" t="s">
        <v>248</v>
      </c>
      <c r="D63" s="374"/>
      <c r="E63" s="343"/>
      <c r="F63" s="341"/>
      <c r="G63" s="341"/>
      <c r="H63" s="341"/>
      <c r="I63" s="341"/>
      <c r="J63" s="341"/>
      <c r="K63" s="341"/>
      <c r="L63" s="341"/>
    </row>
    <row r="64" spans="2:12">
      <c r="B64" s="255"/>
      <c r="C64" s="34" t="s">
        <v>249</v>
      </c>
      <c r="D64" s="374"/>
      <c r="E64" s="343"/>
      <c r="F64" s="341"/>
      <c r="G64" s="341"/>
      <c r="H64" s="341"/>
      <c r="I64" s="341"/>
      <c r="J64" s="341"/>
      <c r="K64" s="341"/>
      <c r="L64" s="341"/>
    </row>
    <row r="65" spans="2:12">
      <c r="B65" s="255"/>
      <c r="C65" s="34" t="s">
        <v>250</v>
      </c>
      <c r="D65" s="374"/>
      <c r="E65" s="343"/>
      <c r="F65" s="341"/>
      <c r="G65" s="341"/>
      <c r="H65" s="341"/>
      <c r="I65" s="341"/>
      <c r="J65" s="341"/>
      <c r="K65" s="341"/>
      <c r="L65" s="341"/>
    </row>
    <row r="66" spans="2:12">
      <c r="B66" s="255"/>
      <c r="C66" s="34" t="s">
        <v>251</v>
      </c>
      <c r="D66" s="374"/>
      <c r="E66" s="343"/>
      <c r="F66" s="341"/>
      <c r="G66" s="341"/>
      <c r="H66" s="341"/>
      <c r="I66" s="341"/>
      <c r="J66" s="341"/>
      <c r="K66" s="341"/>
      <c r="L66" s="341"/>
    </row>
    <row r="67" spans="2:12">
      <c r="B67" s="255"/>
      <c r="C67" s="34" t="s">
        <v>252</v>
      </c>
      <c r="D67" s="374"/>
      <c r="E67" s="343"/>
      <c r="F67" s="341"/>
      <c r="G67" s="341"/>
      <c r="H67" s="341"/>
      <c r="I67" s="341"/>
      <c r="J67" s="341"/>
      <c r="K67" s="341"/>
      <c r="L67" s="341"/>
    </row>
    <row r="68" spans="2:12">
      <c r="B68" s="255"/>
      <c r="C68" s="34" t="s">
        <v>253</v>
      </c>
      <c r="D68" s="374"/>
      <c r="E68" s="343"/>
      <c r="F68" s="341"/>
      <c r="G68" s="341"/>
      <c r="H68" s="341"/>
      <c r="I68" s="341"/>
      <c r="J68" s="341"/>
      <c r="K68" s="341"/>
      <c r="L68" s="341"/>
    </row>
    <row r="69" spans="2:12">
      <c r="B69" s="255"/>
      <c r="C69" s="34" t="s">
        <v>254</v>
      </c>
      <c r="D69" s="374"/>
      <c r="E69" s="343"/>
      <c r="F69" s="341"/>
      <c r="G69" s="341"/>
      <c r="H69" s="341"/>
      <c r="I69" s="341"/>
      <c r="J69" s="341"/>
      <c r="K69" s="341"/>
      <c r="L69" s="341"/>
    </row>
    <row r="70" spans="2:12">
      <c r="B70" s="255"/>
      <c r="C70" s="34" t="s">
        <v>255</v>
      </c>
      <c r="D70" s="374"/>
      <c r="E70" s="343"/>
      <c r="F70" s="341"/>
      <c r="G70" s="341"/>
      <c r="H70" s="341"/>
      <c r="I70" s="341"/>
      <c r="J70" s="341"/>
      <c r="K70" s="341"/>
      <c r="L70" s="341"/>
    </row>
    <row r="71" spans="2:12">
      <c r="B71" s="255"/>
      <c r="C71" s="34" t="s">
        <v>256</v>
      </c>
      <c r="D71" s="374"/>
      <c r="E71" s="343"/>
      <c r="F71" s="341"/>
      <c r="G71" s="341"/>
      <c r="H71" s="341"/>
      <c r="I71" s="341"/>
      <c r="J71" s="341"/>
      <c r="K71" s="341"/>
      <c r="L71" s="341"/>
    </row>
    <row r="72" spans="2:12">
      <c r="B72" s="255"/>
      <c r="C72" s="34" t="s">
        <v>257</v>
      </c>
      <c r="D72" s="374"/>
      <c r="E72" s="343"/>
      <c r="F72" s="341"/>
      <c r="G72" s="341"/>
      <c r="H72" s="341"/>
      <c r="I72" s="341"/>
      <c r="J72" s="341"/>
      <c r="K72" s="341"/>
      <c r="L72" s="341"/>
    </row>
    <row r="73" spans="2:12">
      <c r="B73" s="255"/>
      <c r="C73" s="34" t="s">
        <v>258</v>
      </c>
      <c r="D73" s="374"/>
      <c r="E73" s="343"/>
      <c r="F73" s="341"/>
      <c r="G73" s="341"/>
      <c r="H73" s="341"/>
      <c r="I73" s="341"/>
      <c r="J73" s="341"/>
      <c r="K73" s="341"/>
      <c r="L73" s="341"/>
    </row>
    <row r="74" spans="2:12">
      <c r="B74" s="255"/>
      <c r="C74" s="34" t="s">
        <v>259</v>
      </c>
      <c r="D74" s="374"/>
      <c r="E74" s="343"/>
      <c r="F74" s="341"/>
      <c r="G74" s="341"/>
      <c r="H74" s="341"/>
      <c r="I74" s="341"/>
      <c r="J74" s="341"/>
      <c r="K74" s="341"/>
      <c r="L74" s="341"/>
    </row>
    <row r="75" spans="2:12">
      <c r="B75" s="255"/>
      <c r="C75" s="34" t="s">
        <v>260</v>
      </c>
      <c r="D75" s="374"/>
      <c r="E75" s="343"/>
      <c r="F75" s="341"/>
      <c r="G75" s="341"/>
      <c r="H75" s="341"/>
      <c r="I75" s="341"/>
      <c r="J75" s="341"/>
      <c r="K75" s="341"/>
      <c r="L75" s="341"/>
    </row>
    <row r="76" spans="2:12">
      <c r="B76" s="255"/>
      <c r="C76" s="34" t="s">
        <v>261</v>
      </c>
      <c r="D76" s="374"/>
      <c r="E76" s="343"/>
      <c r="F76" s="341"/>
      <c r="G76" s="341"/>
      <c r="H76" s="341"/>
      <c r="I76" s="341"/>
      <c r="J76" s="341"/>
      <c r="K76" s="341"/>
      <c r="L76" s="341"/>
    </row>
    <row r="77" spans="2:12">
      <c r="B77" s="255"/>
      <c r="C77" s="34" t="s">
        <v>262</v>
      </c>
      <c r="D77" s="374"/>
      <c r="E77" s="343"/>
      <c r="F77" s="341"/>
      <c r="G77" s="341"/>
      <c r="H77" s="341"/>
      <c r="I77" s="341"/>
      <c r="J77" s="341"/>
      <c r="K77" s="341"/>
      <c r="L77" s="341"/>
    </row>
    <row r="78" spans="2:12">
      <c r="B78" s="255"/>
      <c r="C78" s="34" t="s">
        <v>263</v>
      </c>
      <c r="D78" s="374"/>
      <c r="E78" s="343"/>
      <c r="F78" s="341"/>
      <c r="G78" s="341"/>
      <c r="H78" s="341"/>
      <c r="I78" s="341"/>
      <c r="J78" s="341"/>
      <c r="K78" s="341"/>
      <c r="L78" s="341"/>
    </row>
    <row r="79" spans="2:12">
      <c r="B79" s="255"/>
      <c r="C79" s="34" t="s">
        <v>264</v>
      </c>
      <c r="D79" s="374"/>
      <c r="E79" s="343"/>
      <c r="F79" s="341"/>
      <c r="G79" s="341"/>
      <c r="H79" s="341"/>
      <c r="I79" s="341"/>
      <c r="J79" s="341"/>
      <c r="K79" s="341"/>
      <c r="L79" s="341"/>
    </row>
    <row r="80" spans="2:12">
      <c r="B80" s="255"/>
      <c r="C80" s="34" t="s">
        <v>265</v>
      </c>
      <c r="D80" s="374"/>
      <c r="E80" s="343"/>
      <c r="F80" s="341"/>
      <c r="G80" s="341"/>
      <c r="H80" s="341"/>
      <c r="I80" s="341"/>
      <c r="J80" s="341"/>
      <c r="K80" s="341"/>
      <c r="L80" s="341"/>
    </row>
    <row r="81" spans="2:12">
      <c r="B81" s="255"/>
      <c r="C81" s="34" t="s">
        <v>266</v>
      </c>
      <c r="D81" s="374"/>
      <c r="E81" s="343"/>
      <c r="F81" s="341"/>
      <c r="G81" s="341"/>
      <c r="H81" s="341"/>
      <c r="I81" s="341"/>
      <c r="J81" s="341"/>
      <c r="K81" s="341"/>
      <c r="L81" s="341"/>
    </row>
    <row r="82" spans="2:12">
      <c r="B82" s="255"/>
      <c r="C82" s="34" t="s">
        <v>267</v>
      </c>
      <c r="D82" s="374"/>
      <c r="E82" s="343"/>
      <c r="F82" s="341"/>
      <c r="G82" s="341"/>
      <c r="H82" s="341"/>
      <c r="I82" s="341"/>
      <c r="J82" s="341"/>
      <c r="K82" s="341"/>
      <c r="L82" s="341"/>
    </row>
    <row r="83" spans="2:12">
      <c r="B83" s="255"/>
      <c r="C83" s="34" t="s">
        <v>268</v>
      </c>
      <c r="D83" s="374"/>
      <c r="E83" s="343"/>
      <c r="F83" s="341"/>
      <c r="G83" s="341"/>
      <c r="H83" s="341"/>
      <c r="I83" s="341"/>
      <c r="J83" s="341"/>
      <c r="K83" s="341"/>
      <c r="L83" s="341"/>
    </row>
    <row r="84" spans="2:12">
      <c r="B84" s="255"/>
      <c r="C84" s="34" t="s">
        <v>269</v>
      </c>
      <c r="D84" s="374"/>
      <c r="E84" s="343"/>
      <c r="F84" s="341"/>
      <c r="G84" s="341"/>
      <c r="H84" s="341"/>
      <c r="I84" s="341"/>
      <c r="J84" s="341"/>
      <c r="K84" s="341"/>
      <c r="L84" s="341"/>
    </row>
    <row r="85" spans="2:12">
      <c r="B85" s="255"/>
      <c r="C85" s="34" t="s">
        <v>270</v>
      </c>
      <c r="D85" s="374"/>
      <c r="E85" s="343"/>
      <c r="F85" s="341"/>
      <c r="G85" s="341"/>
      <c r="H85" s="341"/>
      <c r="I85" s="341"/>
      <c r="J85" s="341"/>
      <c r="K85" s="341"/>
      <c r="L85" s="341"/>
    </row>
    <row r="86" spans="2:12">
      <c r="B86" s="255"/>
      <c r="C86" s="34" t="s">
        <v>271</v>
      </c>
      <c r="D86" s="374"/>
      <c r="E86" s="343"/>
      <c r="F86" s="341"/>
      <c r="G86" s="341"/>
      <c r="H86" s="341"/>
      <c r="I86" s="341"/>
      <c r="J86" s="341"/>
      <c r="K86" s="341"/>
      <c r="L86" s="341"/>
    </row>
    <row r="87" spans="2:12">
      <c r="B87" s="255"/>
      <c r="C87" s="34" t="s">
        <v>272</v>
      </c>
      <c r="D87" s="374"/>
      <c r="E87" s="343"/>
      <c r="F87" s="341"/>
      <c r="G87" s="341"/>
      <c r="H87" s="341"/>
      <c r="I87" s="341"/>
      <c r="J87" s="341"/>
      <c r="K87" s="341"/>
      <c r="L87" s="341"/>
    </row>
    <row r="88" spans="2:12">
      <c r="B88" s="255"/>
      <c r="C88" s="34" t="s">
        <v>273</v>
      </c>
      <c r="D88" s="374"/>
      <c r="E88" s="343"/>
      <c r="F88" s="341"/>
      <c r="G88" s="341"/>
      <c r="H88" s="341"/>
      <c r="I88" s="341"/>
      <c r="J88" s="341"/>
      <c r="K88" s="341"/>
      <c r="L88" s="341"/>
    </row>
    <row r="89" spans="2:12">
      <c r="B89" s="255"/>
      <c r="C89" s="34" t="s">
        <v>274</v>
      </c>
      <c r="D89" s="374"/>
      <c r="E89" s="343"/>
      <c r="F89" s="341"/>
      <c r="G89" s="341"/>
      <c r="H89" s="341"/>
      <c r="I89" s="341"/>
      <c r="J89" s="341"/>
      <c r="K89" s="341"/>
      <c r="L89" s="341"/>
    </row>
    <row r="90" spans="2:12">
      <c r="B90" s="255"/>
      <c r="C90" s="34" t="s">
        <v>275</v>
      </c>
      <c r="D90" s="374"/>
      <c r="E90" s="343"/>
      <c r="F90" s="341"/>
      <c r="G90" s="341"/>
      <c r="H90" s="341"/>
      <c r="I90" s="341"/>
      <c r="J90" s="341"/>
      <c r="K90" s="341"/>
      <c r="L90" s="341"/>
    </row>
    <row r="91" spans="2:12">
      <c r="B91" s="255"/>
      <c r="C91" s="34" t="s">
        <v>276</v>
      </c>
      <c r="D91" s="374"/>
      <c r="E91" s="343"/>
      <c r="F91" s="341"/>
      <c r="G91" s="341"/>
      <c r="H91" s="341"/>
      <c r="I91" s="341"/>
      <c r="J91" s="341"/>
      <c r="K91" s="341"/>
      <c r="L91" s="341"/>
    </row>
    <row r="92" spans="2:12">
      <c r="B92" s="255"/>
      <c r="C92" s="34" t="s">
        <v>277</v>
      </c>
      <c r="D92" s="374"/>
      <c r="E92" s="343"/>
      <c r="F92" s="341"/>
      <c r="G92" s="341"/>
      <c r="H92" s="341"/>
      <c r="I92" s="341"/>
      <c r="J92" s="341"/>
      <c r="K92" s="341"/>
      <c r="L92" s="341"/>
    </row>
    <row r="93" spans="2:12">
      <c r="B93" s="255"/>
      <c r="C93" s="34" t="s">
        <v>278</v>
      </c>
      <c r="D93" s="374"/>
      <c r="E93" s="343"/>
      <c r="F93" s="341"/>
      <c r="G93" s="341"/>
      <c r="H93" s="341"/>
      <c r="I93" s="341"/>
      <c r="J93" s="341"/>
      <c r="K93" s="341"/>
      <c r="L93" s="341"/>
    </row>
    <row r="94" spans="2:12">
      <c r="B94" s="255"/>
      <c r="C94" s="34" t="s">
        <v>279</v>
      </c>
      <c r="D94" s="374"/>
      <c r="E94" s="343"/>
      <c r="F94" s="341"/>
      <c r="G94" s="341"/>
      <c r="H94" s="341"/>
      <c r="I94" s="341"/>
      <c r="J94" s="341"/>
      <c r="K94" s="341"/>
      <c r="L94" s="341"/>
    </row>
    <row r="95" spans="2:12">
      <c r="B95" s="255"/>
      <c r="C95" s="34" t="s">
        <v>280</v>
      </c>
      <c r="D95" s="374"/>
      <c r="E95" s="343"/>
      <c r="F95" s="341"/>
      <c r="G95" s="341"/>
      <c r="H95" s="341"/>
      <c r="I95" s="341"/>
      <c r="J95" s="341"/>
      <c r="K95" s="341"/>
      <c r="L95" s="341"/>
    </row>
    <row r="96" spans="2:12">
      <c r="B96" s="255"/>
      <c r="C96" s="34" t="s">
        <v>20</v>
      </c>
      <c r="D96" s="374"/>
      <c r="E96" s="343"/>
      <c r="F96" s="341"/>
      <c r="G96" s="341"/>
      <c r="H96" s="341"/>
      <c r="I96" s="341"/>
      <c r="J96" s="341"/>
      <c r="K96" s="341"/>
      <c r="L96" s="341"/>
    </row>
    <row r="97" spans="1:12">
      <c r="B97" s="255"/>
      <c r="C97" s="34" t="s">
        <v>281</v>
      </c>
      <c r="D97" s="374"/>
      <c r="E97" s="343"/>
      <c r="F97" s="341"/>
      <c r="G97" s="341"/>
      <c r="H97" s="341"/>
      <c r="I97" s="341"/>
      <c r="J97" s="341"/>
      <c r="K97" s="341"/>
      <c r="L97" s="341"/>
    </row>
    <row r="98" spans="1:12">
      <c r="B98" s="255"/>
      <c r="C98" s="34" t="s">
        <v>282</v>
      </c>
      <c r="D98" s="374"/>
      <c r="E98" s="343"/>
      <c r="F98" s="341"/>
      <c r="G98" s="341"/>
      <c r="H98" s="341"/>
      <c r="I98" s="341"/>
      <c r="J98" s="341"/>
      <c r="K98" s="341"/>
      <c r="L98" s="341"/>
    </row>
    <row r="99" spans="1:12">
      <c r="B99" s="255"/>
      <c r="C99" s="34" t="s">
        <v>283</v>
      </c>
      <c r="D99" s="374"/>
      <c r="E99" s="343"/>
      <c r="F99" s="341"/>
      <c r="G99" s="341"/>
      <c r="H99" s="341"/>
      <c r="I99" s="341"/>
      <c r="J99" s="341"/>
      <c r="K99" s="341"/>
      <c r="L99" s="341"/>
    </row>
    <row r="100" spans="1:12">
      <c r="B100" s="255"/>
      <c r="C100" s="34" t="s">
        <v>284</v>
      </c>
      <c r="D100" s="374"/>
      <c r="E100" s="343"/>
      <c r="F100" s="341"/>
      <c r="G100" s="341"/>
      <c r="H100" s="341"/>
      <c r="I100" s="341"/>
      <c r="J100" s="341"/>
      <c r="K100" s="341"/>
      <c r="L100" s="341"/>
    </row>
    <row r="101" spans="1:12">
      <c r="A101" s="255"/>
      <c r="B101" s="255"/>
      <c r="C101" s="34" t="s">
        <v>285</v>
      </c>
      <c r="D101" s="374"/>
      <c r="E101" s="343"/>
      <c r="F101" s="341"/>
      <c r="G101" s="341"/>
      <c r="H101" s="341"/>
      <c r="I101" s="341"/>
      <c r="J101" s="341"/>
      <c r="K101" s="341"/>
      <c r="L101" s="341"/>
    </row>
    <row r="102" spans="1:12">
      <c r="B102" s="255"/>
      <c r="C102" s="34" t="s">
        <v>286</v>
      </c>
      <c r="D102" s="374"/>
      <c r="E102" s="343"/>
      <c r="F102" s="341"/>
      <c r="G102" s="341"/>
      <c r="H102" s="341"/>
      <c r="I102" s="341"/>
      <c r="J102" s="341"/>
      <c r="K102" s="341"/>
      <c r="L102" s="341"/>
    </row>
    <row r="103" spans="1:12">
      <c r="A103" s="255"/>
      <c r="B103" s="34"/>
      <c r="C103" s="34" t="s">
        <v>287</v>
      </c>
      <c r="D103" s="374"/>
      <c r="E103" s="343"/>
      <c r="F103" s="341"/>
      <c r="G103" s="341"/>
      <c r="H103" s="341"/>
      <c r="I103" s="341"/>
      <c r="J103" s="341"/>
      <c r="K103" s="341"/>
      <c r="L103" s="341"/>
    </row>
    <row r="104" spans="1:12">
      <c r="B104" s="255"/>
      <c r="C104" s="34" t="s">
        <v>288</v>
      </c>
      <c r="D104" s="374"/>
      <c r="E104" s="343"/>
      <c r="F104" s="341"/>
      <c r="G104" s="341"/>
      <c r="H104" s="341"/>
      <c r="I104" s="341"/>
      <c r="J104" s="341"/>
      <c r="K104" s="341"/>
      <c r="L104" s="341"/>
    </row>
    <row r="105" spans="1:12">
      <c r="A105" s="255"/>
      <c r="B105" s="34"/>
      <c r="C105" s="34" t="s">
        <v>289</v>
      </c>
      <c r="D105" s="374"/>
      <c r="E105" s="343"/>
      <c r="F105" s="341"/>
      <c r="G105" s="341"/>
      <c r="H105" s="341"/>
      <c r="I105" s="341"/>
      <c r="J105" s="341"/>
      <c r="K105" s="341"/>
      <c r="L105" s="341"/>
    </row>
    <row r="106" spans="1:12">
      <c r="B106" s="355"/>
      <c r="C106" s="356"/>
      <c r="D106" s="341"/>
      <c r="E106" s="343"/>
      <c r="F106" s="341"/>
      <c r="G106" s="341"/>
      <c r="H106" s="341"/>
      <c r="I106" s="341"/>
      <c r="J106" s="341"/>
      <c r="K106" s="341"/>
      <c r="L106" s="341"/>
    </row>
    <row r="107" spans="1:12">
      <c r="A107" s="255"/>
      <c r="B107" s="350"/>
      <c r="C107" s="350"/>
      <c r="D107" s="341"/>
      <c r="E107" s="357"/>
      <c r="F107" s="341"/>
      <c r="G107" s="341"/>
      <c r="H107" s="341"/>
      <c r="I107" s="341"/>
      <c r="J107" s="341"/>
      <c r="K107" s="341"/>
      <c r="L107" s="341"/>
    </row>
    <row r="108" spans="1:12">
      <c r="B108" s="341"/>
      <c r="C108" s="358"/>
      <c r="D108" s="359"/>
      <c r="E108" s="360"/>
      <c r="F108" s="341"/>
      <c r="G108" s="341"/>
      <c r="H108" s="341"/>
      <c r="I108" s="341"/>
      <c r="J108" s="341"/>
      <c r="K108" s="341"/>
      <c r="L108" s="341"/>
    </row>
  </sheetData>
  <mergeCells count="5">
    <mergeCell ref="G3:I7"/>
    <mergeCell ref="F9:I15"/>
    <mergeCell ref="D20:G21"/>
    <mergeCell ref="B62:C62"/>
    <mergeCell ref="D23:G24"/>
  </mergeCells>
  <phoneticPr fontId="120" type="noConversion"/>
  <hyperlinks>
    <hyperlink ref="A37" location="Base!B1" display="Enquête" xr:uid="{F5DFB52F-EED3-4E28-843B-12D8165A7565}"/>
    <hyperlink ref="A38" location="Base!B22" display="Commissaire Enqueteur" xr:uid="{40685FA5-D1D0-4F34-9C18-891C83E971FE}"/>
    <hyperlink ref="A39" location="Base!B43" display="Tarif frais déplacement" xr:uid="{ADEC457C-9A34-469D-B6AF-5AF715E95F0C}"/>
    <hyperlink ref="A40" location="Base!B53" display="Activités" xr:uid="{E84A9FBA-2566-4CEA-A135-EF7553D829C9}"/>
    <hyperlink ref="A41" location="'Mode d''emploi'!A1" display="Mode d'emploi" xr:uid="{DDD48003-6294-444B-B95B-E351303C1DE1}"/>
  </hyperlinks>
  <pageMargins left="0.7" right="0.7" top="0.75" bottom="0.75" header="0.3" footer="0.3"/>
  <pageSetup paperSize="9" scale="3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B8DD-ABB0-4C00-A207-4786E20A5A31}">
  <sheetPr codeName="Feuil11">
    <tabColor theme="9" tint="0.59999389629810485"/>
  </sheetPr>
  <dimension ref="A1:E106"/>
  <sheetViews>
    <sheetView topLeftCell="A94" workbookViewId="0"/>
  </sheetViews>
  <sheetFormatPr baseColWidth="10" defaultRowHeight="14.4"/>
  <cols>
    <col min="1" max="1" width="125.5546875" customWidth="1"/>
  </cols>
  <sheetData>
    <row r="1" spans="1:1">
      <c r="A1" s="293" t="s">
        <v>573</v>
      </c>
    </row>
    <row r="2" spans="1:1">
      <c r="A2" s="294" t="s">
        <v>312</v>
      </c>
    </row>
    <row r="3" spans="1:1">
      <c r="A3" s="295"/>
    </row>
    <row r="4" spans="1:1" ht="57.6">
      <c r="A4" s="583" t="s">
        <v>574</v>
      </c>
    </row>
    <row r="5" spans="1:1">
      <c r="A5" s="295"/>
    </row>
    <row r="6" spans="1:1" ht="31.2">
      <c r="A6" s="575" t="s">
        <v>575</v>
      </c>
    </row>
    <row r="7" spans="1:1">
      <c r="A7" s="295"/>
    </row>
    <row r="8" spans="1:1">
      <c r="A8" s="295" t="s">
        <v>576</v>
      </c>
    </row>
    <row r="9" spans="1:1">
      <c r="A9" s="295"/>
    </row>
    <row r="10" spans="1:1">
      <c r="A10" s="576"/>
    </row>
    <row r="11" spans="1:1">
      <c r="A11" s="577"/>
    </row>
    <row r="12" spans="1:1">
      <c r="A12" s="577" t="s">
        <v>313</v>
      </c>
    </row>
    <row r="13" spans="1:1">
      <c r="A13" s="581" t="s">
        <v>314</v>
      </c>
    </row>
    <row r="14" spans="1:1">
      <c r="A14" s="578" t="s">
        <v>579</v>
      </c>
    </row>
    <row r="15" spans="1:1">
      <c r="A15" s="582" t="s">
        <v>578</v>
      </c>
    </row>
    <row r="16" spans="1:1">
      <c r="A16" s="577"/>
    </row>
    <row r="17" spans="1:1">
      <c r="A17" s="577" t="s">
        <v>577</v>
      </c>
    </row>
    <row r="18" spans="1:1">
      <c r="A18" s="580"/>
    </row>
    <row r="19" spans="1:1">
      <c r="A19" s="295"/>
    </row>
    <row r="20" spans="1:1">
      <c r="A20" s="576"/>
    </row>
    <row r="21" spans="1:1">
      <c r="A21" s="577"/>
    </row>
    <row r="22" spans="1:1">
      <c r="A22" s="577" t="s">
        <v>315</v>
      </c>
    </row>
    <row r="23" spans="1:1">
      <c r="A23" s="577" t="s">
        <v>578</v>
      </c>
    </row>
    <row r="24" spans="1:1">
      <c r="A24" s="578" t="s">
        <v>580</v>
      </c>
    </row>
    <row r="25" spans="1:1" ht="28.8">
      <c r="A25" s="577" t="s">
        <v>581</v>
      </c>
    </row>
    <row r="26" spans="1:1">
      <c r="A26" s="577"/>
    </row>
    <row r="27" spans="1:1">
      <c r="A27" s="577"/>
    </row>
    <row r="28" spans="1:1">
      <c r="A28" s="577"/>
    </row>
    <row r="29" spans="1:1" s="229" customFormat="1" ht="16.2" customHeight="1">
      <c r="A29" s="579" t="s">
        <v>582</v>
      </c>
    </row>
    <row r="30" spans="1:1">
      <c r="A30" s="577"/>
    </row>
    <row r="31" spans="1:1">
      <c r="A31" s="580"/>
    </row>
    <row r="32" spans="1:1">
      <c r="A32" s="295"/>
    </row>
    <row r="33" spans="1:5">
      <c r="A33" s="576"/>
    </row>
    <row r="34" spans="1:5">
      <c r="A34" s="577"/>
    </row>
    <row r="35" spans="1:5">
      <c r="A35" s="577" t="s">
        <v>316</v>
      </c>
    </row>
    <row r="36" spans="1:5">
      <c r="A36" s="584" t="s">
        <v>317</v>
      </c>
    </row>
    <row r="37" spans="1:5">
      <c r="A37" s="585" t="s">
        <v>318</v>
      </c>
    </row>
    <row r="38" spans="1:5">
      <c r="A38" s="584" t="s">
        <v>319</v>
      </c>
    </row>
    <row r="39" spans="1:5">
      <c r="A39" s="585" t="s">
        <v>320</v>
      </c>
    </row>
    <row r="40" spans="1:5">
      <c r="A40" s="584" t="s">
        <v>321</v>
      </c>
    </row>
    <row r="41" spans="1:5">
      <c r="A41" s="584" t="s">
        <v>322</v>
      </c>
    </row>
    <row r="42" spans="1:5">
      <c r="A42" s="584" t="s">
        <v>323</v>
      </c>
    </row>
    <row r="43" spans="1:5">
      <c r="A43" s="585" t="s">
        <v>324</v>
      </c>
    </row>
    <row r="44" spans="1:5">
      <c r="A44" s="585" t="s">
        <v>325</v>
      </c>
      <c r="B44" s="297"/>
      <c r="C44" s="297"/>
      <c r="D44" s="297"/>
      <c r="E44" s="297"/>
    </row>
    <row r="45" spans="1:5" ht="28.8">
      <c r="A45" s="585" t="s">
        <v>326</v>
      </c>
      <c r="B45" s="297"/>
      <c r="C45" s="297"/>
      <c r="D45" s="297"/>
      <c r="E45" s="297"/>
    </row>
    <row r="46" spans="1:5" ht="28.8">
      <c r="A46" s="585" t="s">
        <v>327</v>
      </c>
      <c r="B46" s="297"/>
      <c r="C46" s="297"/>
      <c r="D46" s="297"/>
      <c r="E46" s="297"/>
    </row>
    <row r="47" spans="1:5">
      <c r="A47" s="584" t="s">
        <v>328</v>
      </c>
    </row>
    <row r="48" spans="1:5" ht="28.8">
      <c r="A48" s="585" t="s">
        <v>329</v>
      </c>
    </row>
    <row r="49" spans="1:1">
      <c r="A49" s="584" t="s">
        <v>330</v>
      </c>
    </row>
    <row r="50" spans="1:1" ht="43.2">
      <c r="A50" s="586" t="s">
        <v>331</v>
      </c>
    </row>
    <row r="51" spans="1:1">
      <c r="A51" s="584" t="s">
        <v>332</v>
      </c>
    </row>
    <row r="52" spans="1:1">
      <c r="A52" s="585" t="s">
        <v>333</v>
      </c>
    </row>
    <row r="53" spans="1:1">
      <c r="A53" s="584" t="s">
        <v>334</v>
      </c>
    </row>
    <row r="54" spans="1:1">
      <c r="A54" s="585" t="s">
        <v>335</v>
      </c>
    </row>
    <row r="55" spans="1:1" ht="57.6">
      <c r="A55" s="577" t="s">
        <v>583</v>
      </c>
    </row>
    <row r="56" spans="1:1">
      <c r="A56" s="580"/>
    </row>
    <row r="57" spans="1:1">
      <c r="A57" s="295"/>
    </row>
    <row r="58" spans="1:1">
      <c r="A58" s="576"/>
    </row>
    <row r="59" spans="1:1">
      <c r="A59" s="577"/>
    </row>
    <row r="60" spans="1:1" ht="57.6">
      <c r="A60" s="577" t="s">
        <v>584</v>
      </c>
    </row>
    <row r="61" spans="1:1">
      <c r="A61" s="580"/>
    </row>
    <row r="62" spans="1:1">
      <c r="A62" s="296"/>
    </row>
    <row r="63" spans="1:1" ht="15.6">
      <c r="A63" s="587"/>
    </row>
    <row r="64" spans="1:1">
      <c r="A64" s="577"/>
    </row>
    <row r="65" spans="1:1" ht="57.6">
      <c r="A65" s="577" t="s">
        <v>585</v>
      </c>
    </row>
    <row r="66" spans="1:1" ht="43.2">
      <c r="A66" s="577" t="s">
        <v>586</v>
      </c>
    </row>
    <row r="67" spans="1:1" ht="28.8">
      <c r="A67" s="577" t="s">
        <v>587</v>
      </c>
    </row>
    <row r="68" spans="1:1">
      <c r="A68" s="588" t="s">
        <v>336</v>
      </c>
    </row>
    <row r="69" spans="1:1">
      <c r="A69" s="580"/>
    </row>
    <row r="70" spans="1:1">
      <c r="A70" s="295"/>
    </row>
    <row r="71" spans="1:1">
      <c r="A71" s="576"/>
    </row>
    <row r="72" spans="1:1">
      <c r="A72" s="577" t="s">
        <v>588</v>
      </c>
    </row>
    <row r="73" spans="1:1" ht="43.2">
      <c r="A73" s="577" t="s">
        <v>589</v>
      </c>
    </row>
    <row r="74" spans="1:1">
      <c r="A74" s="580"/>
    </row>
    <row r="75" spans="1:1">
      <c r="A75" s="295"/>
    </row>
    <row r="76" spans="1:1">
      <c r="A76" s="576"/>
    </row>
    <row r="77" spans="1:1">
      <c r="A77" s="577"/>
    </row>
    <row r="78" spans="1:1" ht="23.4">
      <c r="A78" s="591"/>
    </row>
    <row r="79" spans="1:1">
      <c r="A79" s="592" t="s">
        <v>592</v>
      </c>
    </row>
    <row r="80" spans="1:1" ht="43.2">
      <c r="A80" s="577" t="s">
        <v>593</v>
      </c>
    </row>
    <row r="81" spans="1:1">
      <c r="A81" s="580"/>
    </row>
    <row r="82" spans="1:1">
      <c r="A82" s="577"/>
    </row>
    <row r="83" spans="1:1">
      <c r="A83" s="576"/>
    </row>
    <row r="84" spans="1:1">
      <c r="A84" s="592" t="s">
        <v>594</v>
      </c>
    </row>
    <row r="85" spans="1:1">
      <c r="A85" s="577" t="s">
        <v>595</v>
      </c>
    </row>
    <row r="86" spans="1:1">
      <c r="A86" s="577"/>
    </row>
    <row r="87" spans="1:1">
      <c r="A87" s="577"/>
    </row>
    <row r="88" spans="1:1" ht="28.8">
      <c r="A88" s="577" t="s">
        <v>596</v>
      </c>
    </row>
    <row r="89" spans="1:1">
      <c r="A89" s="577"/>
    </row>
    <row r="90" spans="1:1">
      <c r="A90" s="577"/>
    </row>
    <row r="91" spans="1:1" ht="28.8">
      <c r="A91" s="577" t="s">
        <v>597</v>
      </c>
    </row>
    <row r="92" spans="1:1">
      <c r="A92" s="577"/>
    </row>
    <row r="93" spans="1:1">
      <c r="A93" s="577"/>
    </row>
    <row r="94" spans="1:1">
      <c r="A94" s="577" t="s">
        <v>598</v>
      </c>
    </row>
    <row r="95" spans="1:1">
      <c r="A95" s="580"/>
    </row>
    <row r="96" spans="1:1">
      <c r="A96" s="295"/>
    </row>
    <row r="97" spans="1:1">
      <c r="A97" s="295"/>
    </row>
    <row r="98" spans="1:1">
      <c r="A98" s="576"/>
    </row>
    <row r="99" spans="1:1" ht="100.8">
      <c r="A99" s="577" t="s">
        <v>590</v>
      </c>
    </row>
    <row r="100" spans="1:1">
      <c r="A100" s="589" t="s">
        <v>337</v>
      </c>
    </row>
    <row r="101" spans="1:1">
      <c r="A101" s="577"/>
    </row>
    <row r="102" spans="1:1" ht="28.8">
      <c r="A102" s="590" t="s">
        <v>591</v>
      </c>
    </row>
    <row r="103" spans="1:1">
      <c r="A103" s="589" t="s">
        <v>338</v>
      </c>
    </row>
    <row r="104" spans="1:1">
      <c r="A104" s="580"/>
    </row>
    <row r="105" spans="1:1">
      <c r="A105" s="296"/>
    </row>
    <row r="106" spans="1:1" ht="15.6">
      <c r="A106" s="593" t="s">
        <v>599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0354-7D97-4C58-B3D2-40D4112C67FE}">
  <sheetPr codeName="Feuil12">
    <tabColor theme="7" tint="0.59999389629810485"/>
  </sheetPr>
  <dimension ref="A1:J27"/>
  <sheetViews>
    <sheetView workbookViewId="0">
      <selection activeCell="D1" sqref="D1"/>
    </sheetView>
  </sheetViews>
  <sheetFormatPr baseColWidth="10" defaultRowHeight="14.4"/>
  <cols>
    <col min="3" max="3" width="25.44140625" customWidth="1"/>
    <col min="4" max="4" width="38.44140625" customWidth="1"/>
    <col min="5" max="5" width="56" customWidth="1"/>
  </cols>
  <sheetData>
    <row r="1" spans="1:10">
      <c r="A1" s="298"/>
      <c r="B1" s="298"/>
      <c r="C1" s="298" t="s">
        <v>339</v>
      </c>
      <c r="D1" s="299" t="s">
        <v>625</v>
      </c>
      <c r="E1" s="300"/>
      <c r="F1" s="298"/>
      <c r="G1" s="298"/>
      <c r="H1" s="298"/>
      <c r="I1" s="298"/>
      <c r="J1" s="298"/>
    </row>
    <row r="2" spans="1:10">
      <c r="A2" s="301"/>
      <c r="B2" s="302"/>
      <c r="C2" s="302"/>
      <c r="D2" s="302"/>
      <c r="E2" s="303"/>
      <c r="F2" s="302"/>
      <c r="G2" s="302"/>
      <c r="H2" s="302"/>
      <c r="I2" s="302"/>
      <c r="J2" s="302"/>
    </row>
    <row r="3" spans="1:10">
      <c r="A3" s="339">
        <v>44703</v>
      </c>
      <c r="B3" s="302" t="s">
        <v>342</v>
      </c>
      <c r="C3" s="302" t="s">
        <v>343</v>
      </c>
      <c r="D3" s="302" t="s">
        <v>344</v>
      </c>
      <c r="E3" s="303"/>
      <c r="F3" s="302"/>
      <c r="G3" s="302"/>
      <c r="H3" s="302"/>
      <c r="I3" s="302"/>
      <c r="J3" s="302"/>
    </row>
    <row r="4" spans="1:10">
      <c r="A4" s="301"/>
      <c r="B4" s="302"/>
      <c r="C4" s="302"/>
      <c r="D4" s="303" t="s">
        <v>345</v>
      </c>
      <c r="E4" s="303" t="s">
        <v>346</v>
      </c>
      <c r="F4" s="302"/>
      <c r="G4" s="302"/>
      <c r="H4" s="302"/>
      <c r="I4" s="302"/>
      <c r="J4" s="302"/>
    </row>
    <row r="5" spans="1:10">
      <c r="A5" s="302"/>
      <c r="B5" s="302"/>
      <c r="C5" s="302"/>
      <c r="D5" s="303" t="s">
        <v>356</v>
      </c>
      <c r="E5" s="303"/>
      <c r="F5" s="302"/>
      <c r="G5" s="302"/>
      <c r="H5" s="302"/>
      <c r="I5" s="302"/>
      <c r="J5" s="302"/>
    </row>
    <row r="6" spans="1:10">
      <c r="A6" s="301"/>
      <c r="B6" s="302" t="s">
        <v>347</v>
      </c>
      <c r="C6" s="302" t="s">
        <v>348</v>
      </c>
      <c r="D6" s="303" t="s">
        <v>349</v>
      </c>
      <c r="E6" s="303"/>
      <c r="F6" s="302"/>
      <c r="G6" s="302"/>
      <c r="H6" s="302"/>
      <c r="I6" s="302"/>
      <c r="J6" s="302"/>
    </row>
    <row r="7" spans="1:10">
      <c r="A7" s="302"/>
      <c r="B7" s="302"/>
      <c r="C7" s="302" t="s">
        <v>290</v>
      </c>
      <c r="D7" s="303" t="s">
        <v>350</v>
      </c>
      <c r="E7" s="303"/>
      <c r="F7" s="302"/>
      <c r="G7" s="302"/>
      <c r="H7" s="302"/>
      <c r="I7" s="302"/>
      <c r="J7" s="302"/>
    </row>
    <row r="8" spans="1:10">
      <c r="A8" s="301"/>
      <c r="B8" s="302"/>
      <c r="C8" s="302" t="s">
        <v>351</v>
      </c>
      <c r="D8" s="303" t="s">
        <v>352</v>
      </c>
      <c r="E8" s="303"/>
      <c r="F8" s="302"/>
      <c r="G8" s="302"/>
      <c r="H8" s="302"/>
      <c r="I8" s="302"/>
      <c r="J8" s="302"/>
    </row>
    <row r="9" spans="1:10">
      <c r="A9" s="302"/>
      <c r="B9" s="302"/>
      <c r="C9" s="302"/>
      <c r="D9" s="303"/>
      <c r="E9" s="303"/>
      <c r="F9" s="302"/>
      <c r="G9" s="302"/>
      <c r="H9" s="302"/>
      <c r="I9" s="302"/>
      <c r="J9" s="302"/>
    </row>
    <row r="10" spans="1:10">
      <c r="A10" s="301">
        <v>45113</v>
      </c>
      <c r="B10" s="302" t="s">
        <v>520</v>
      </c>
      <c r="C10" s="302"/>
      <c r="D10" s="303"/>
      <c r="E10" s="303"/>
      <c r="F10" s="302"/>
      <c r="G10" s="302"/>
      <c r="H10" s="302"/>
      <c r="I10" s="302"/>
      <c r="J10" s="302"/>
    </row>
    <row r="11" spans="1:10">
      <c r="A11" s="302"/>
      <c r="B11" s="302"/>
      <c r="C11" s="302"/>
      <c r="D11" s="303"/>
      <c r="E11" s="303"/>
      <c r="F11" s="302"/>
      <c r="G11" s="302"/>
      <c r="H11" s="302"/>
      <c r="I11" s="302"/>
      <c r="J11" s="302"/>
    </row>
    <row r="12" spans="1:10">
      <c r="A12" s="302"/>
      <c r="B12" s="302"/>
      <c r="C12" s="302"/>
      <c r="D12" s="303"/>
      <c r="E12" s="303"/>
      <c r="F12" s="302"/>
      <c r="G12" s="302"/>
      <c r="H12" s="302"/>
      <c r="I12" s="302"/>
      <c r="J12" s="302"/>
    </row>
    <row r="13" spans="1:10">
      <c r="A13" s="302"/>
      <c r="B13" s="302"/>
      <c r="C13" s="302"/>
      <c r="D13" s="303"/>
      <c r="E13" s="303"/>
      <c r="F13" s="302"/>
      <c r="G13" s="302"/>
      <c r="H13" s="302"/>
      <c r="I13" s="302"/>
      <c r="J13" s="302"/>
    </row>
    <row r="14" spans="1:10">
      <c r="A14" s="301"/>
      <c r="B14" s="302"/>
      <c r="C14" s="302"/>
      <c r="D14" s="303"/>
      <c r="E14" s="303"/>
      <c r="F14" s="302"/>
      <c r="G14" s="302"/>
      <c r="H14" s="302"/>
      <c r="I14" s="302"/>
      <c r="J14" s="302"/>
    </row>
    <row r="15" spans="1:10">
      <c r="A15" s="302"/>
      <c r="B15" s="302"/>
      <c r="C15" s="302"/>
      <c r="D15" s="303"/>
      <c r="E15" s="303"/>
      <c r="F15" s="302"/>
      <c r="G15" s="302"/>
      <c r="H15" s="302"/>
      <c r="I15" s="302"/>
      <c r="J15" s="302"/>
    </row>
    <row r="16" spans="1:10">
      <c r="A16" s="301"/>
      <c r="B16" s="302"/>
      <c r="C16" s="302"/>
      <c r="D16" s="303"/>
      <c r="E16" s="303"/>
      <c r="F16" s="302"/>
      <c r="G16" s="302"/>
      <c r="H16" s="302"/>
      <c r="I16" s="302"/>
      <c r="J16" s="302"/>
    </row>
    <row r="17" spans="1:10">
      <c r="A17" s="301"/>
      <c r="B17" s="302"/>
      <c r="C17" s="302"/>
      <c r="D17" s="303"/>
      <c r="E17" s="303"/>
      <c r="F17" s="302"/>
      <c r="G17" s="302"/>
      <c r="H17" s="302"/>
      <c r="I17" s="302"/>
      <c r="J17" s="302"/>
    </row>
    <row r="18" spans="1:10">
      <c r="A18" s="302"/>
      <c r="B18" s="302"/>
      <c r="C18" s="302"/>
      <c r="D18" s="303"/>
      <c r="E18" s="303"/>
      <c r="F18" s="302"/>
      <c r="G18" s="302"/>
      <c r="H18" s="302"/>
      <c r="I18" s="302"/>
      <c r="J18" s="302"/>
    </row>
    <row r="19" spans="1:10">
      <c r="A19" s="302"/>
      <c r="B19" s="302"/>
      <c r="C19" s="302"/>
      <c r="D19" s="303"/>
      <c r="E19" s="303"/>
      <c r="F19" s="302"/>
      <c r="G19" s="302"/>
      <c r="H19" s="302"/>
      <c r="I19" s="302"/>
      <c r="J19" s="302"/>
    </row>
    <row r="20" spans="1:10">
      <c r="A20" s="302"/>
      <c r="B20" s="302"/>
      <c r="C20" s="302"/>
      <c r="D20" s="303"/>
      <c r="E20" s="303"/>
      <c r="F20" s="302"/>
      <c r="G20" s="302"/>
      <c r="H20" s="302"/>
      <c r="I20" s="302"/>
      <c r="J20" s="302"/>
    </row>
    <row r="21" spans="1:10">
      <c r="A21" s="302"/>
      <c r="B21" s="302"/>
      <c r="C21" s="302"/>
      <c r="D21" s="303"/>
      <c r="E21" s="303"/>
      <c r="F21" s="302"/>
      <c r="G21" s="302"/>
      <c r="H21" s="302"/>
      <c r="I21" s="302"/>
      <c r="J21" s="302"/>
    </row>
    <row r="22" spans="1:10">
      <c r="A22" s="302"/>
      <c r="B22" s="302"/>
      <c r="C22" s="302"/>
      <c r="D22" s="303"/>
      <c r="E22" s="303"/>
      <c r="F22" s="302"/>
      <c r="G22" s="302"/>
      <c r="H22" s="302"/>
      <c r="I22" s="302"/>
      <c r="J22" s="302"/>
    </row>
    <row r="23" spans="1:10">
      <c r="A23" s="302"/>
      <c r="B23" s="302"/>
      <c r="C23" s="302"/>
      <c r="D23" s="303"/>
      <c r="E23" s="303"/>
      <c r="F23" s="302"/>
      <c r="G23" s="302"/>
      <c r="H23" s="302"/>
      <c r="I23" s="302"/>
      <c r="J23" s="302"/>
    </row>
    <row r="24" spans="1:10">
      <c r="A24" s="302"/>
      <c r="B24" s="302"/>
      <c r="C24" s="302"/>
      <c r="D24" s="303"/>
      <c r="E24" s="303"/>
      <c r="F24" s="302"/>
      <c r="G24" s="302"/>
      <c r="H24" s="302"/>
      <c r="I24" s="302"/>
      <c r="J24" s="302"/>
    </row>
    <row r="25" spans="1:10">
      <c r="A25" s="302"/>
      <c r="B25" s="302"/>
      <c r="C25" s="302"/>
      <c r="D25" s="303"/>
      <c r="E25" s="303"/>
      <c r="F25" s="302"/>
      <c r="G25" s="302"/>
      <c r="H25" s="302"/>
      <c r="I25" s="302"/>
      <c r="J25" s="302"/>
    </row>
    <row r="26" spans="1:10">
      <c r="A26" s="302"/>
      <c r="B26" s="302"/>
      <c r="C26" s="302"/>
      <c r="D26" s="303"/>
      <c r="E26" s="303"/>
      <c r="F26" s="302"/>
      <c r="G26" s="302"/>
      <c r="H26" s="302"/>
      <c r="I26" s="302"/>
      <c r="J26" s="302"/>
    </row>
    <row r="27" spans="1:10">
      <c r="A27" s="302"/>
      <c r="B27" s="302"/>
      <c r="C27" s="302"/>
      <c r="D27" s="303"/>
      <c r="E27" s="303"/>
      <c r="F27" s="302"/>
      <c r="G27" s="302"/>
      <c r="H27" s="302"/>
      <c r="I27" s="302"/>
      <c r="J27" s="30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8E98-9FE8-4AD8-B0F7-7B9AB1A6757B}">
  <sheetPr codeName="Feuil9">
    <tabColor theme="9" tint="0.59999389629810485"/>
  </sheetPr>
  <dimension ref="A1:L19"/>
  <sheetViews>
    <sheetView showGridLines="0" zoomScale="98" zoomScaleNormal="98" workbookViewId="0">
      <selection activeCell="F11" sqref="F11"/>
    </sheetView>
  </sheetViews>
  <sheetFormatPr baseColWidth="10" defaultRowHeight="14.4"/>
  <cols>
    <col min="1" max="1" width="5.77734375" customWidth="1"/>
    <col min="2" max="4" width="15.77734375" customWidth="1"/>
    <col min="5" max="5" width="5.77734375" customWidth="1"/>
    <col min="6" max="6" width="30.77734375" customWidth="1"/>
    <col min="7" max="7" width="5.77734375" customWidth="1"/>
    <col min="8" max="8" width="15.77734375" customWidth="1"/>
    <col min="9" max="9" width="5.77734375" customWidth="1"/>
    <col min="10" max="10" width="30.77734375" customWidth="1"/>
    <col min="11" max="11" width="5.77734375" customWidth="1"/>
    <col min="12" max="12" width="15.77734375" customWidth="1"/>
  </cols>
  <sheetData>
    <row r="1" spans="1:12" ht="72" customHeight="1">
      <c r="A1" s="979" t="str">
        <f>EP_ref &amp; " - " &amp; EP_objet &amp; CHAR(10) &amp; CHAR(10) &amp;  "FICHE RECAPITULATIVE DE COMMISSION"</f>
        <v xml:space="preserve"> - 
FICHE RECAPITULATIVE DE COMMISSION</v>
      </c>
      <c r="B1" s="980"/>
      <c r="C1" s="980"/>
      <c r="D1" s="980"/>
      <c r="E1" s="980"/>
      <c r="F1" s="980"/>
      <c r="G1" s="980"/>
      <c r="H1" s="980"/>
      <c r="I1" s="980"/>
      <c r="J1" s="980"/>
      <c r="K1" s="980"/>
      <c r="L1" s="981"/>
    </row>
    <row r="4" spans="1:12">
      <c r="B4" s="982" t="s">
        <v>528</v>
      </c>
      <c r="C4" s="983"/>
      <c r="D4" s="984"/>
    </row>
    <row r="5" spans="1:12">
      <c r="B5" s="985"/>
      <c r="C5" s="986"/>
      <c r="D5" s="987"/>
    </row>
    <row r="6" spans="1:12">
      <c r="B6" s="985"/>
      <c r="C6" s="986"/>
      <c r="D6" s="987"/>
    </row>
    <row r="7" spans="1:12">
      <c r="B7" s="985"/>
      <c r="C7" s="986"/>
      <c r="D7" s="987"/>
    </row>
    <row r="8" spans="1:12">
      <c r="B8" s="985"/>
      <c r="C8" s="986"/>
      <c r="D8" s="987"/>
    </row>
    <row r="9" spans="1:12">
      <c r="B9" s="985"/>
      <c r="C9" s="986"/>
      <c r="D9" s="987"/>
    </row>
    <row r="10" spans="1:12">
      <c r="B10" s="985"/>
      <c r="C10" s="986"/>
      <c r="D10" s="987"/>
      <c r="F10" t="str">
        <f>IF(EP_Titulaire2&lt;&gt;"",EP_Titulaire2,"")</f>
        <v/>
      </c>
      <c r="G10" t="str">
        <f>IF(F10&lt;&gt;"","---&gt;","")</f>
        <v/>
      </c>
      <c r="J10" t="str">
        <f>IF(EP_Titulaire5&lt;&gt;"",EP_Titulaire5,"")</f>
        <v/>
      </c>
      <c r="K10" s="571" t="str">
        <f>IF(J10&lt;&gt;"","---&gt;","")</f>
        <v/>
      </c>
    </row>
    <row r="11" spans="1:12">
      <c r="B11" s="985"/>
      <c r="C11" s="986"/>
      <c r="D11" s="987"/>
      <c r="K11" s="304"/>
    </row>
    <row r="12" spans="1:12">
      <c r="B12" s="985"/>
      <c r="C12" s="986"/>
      <c r="D12" s="987"/>
      <c r="F12" t="str">
        <f>IF(EP_Titulaire3&lt;&gt;"",EP_Titulaire3,"")</f>
        <v/>
      </c>
      <c r="G12" t="str">
        <f>IF(F12&lt;&gt;"","---&gt;","")</f>
        <v/>
      </c>
      <c r="J12" t="str">
        <f>IF(EP_Titulaire6&lt;&gt;"",EP_Titulaire6,"")</f>
        <v/>
      </c>
      <c r="K12" s="571" t="str">
        <f>IF(J12&lt;&gt;"","---&gt;","")</f>
        <v/>
      </c>
    </row>
    <row r="13" spans="1:12">
      <c r="B13" s="985"/>
      <c r="C13" s="986"/>
      <c r="D13" s="987"/>
      <c r="K13" s="304"/>
    </row>
    <row r="14" spans="1:12">
      <c r="B14" s="985"/>
      <c r="C14" s="986"/>
      <c r="D14" s="987"/>
      <c r="F14" t="str">
        <f>IF(EP_Titulaire4&lt;&gt;"",EP_Titulaire4,"")</f>
        <v/>
      </c>
      <c r="G14" t="str">
        <f>IF(F14&lt;&gt;"","---&gt;","")</f>
        <v/>
      </c>
      <c r="J14" t="str">
        <f>IF(EP_Titulaire7&lt;&gt;"",EP_Titulaire7,"")</f>
        <v/>
      </c>
      <c r="K14" s="571" t="str">
        <f>IF(J14&lt;&gt;"","---&gt;","")</f>
        <v/>
      </c>
    </row>
    <row r="15" spans="1:12">
      <c r="B15" s="985"/>
      <c r="C15" s="986"/>
      <c r="D15" s="987"/>
      <c r="K15" s="304"/>
    </row>
    <row r="16" spans="1:12">
      <c r="B16" s="985"/>
      <c r="C16" s="986"/>
      <c r="D16" s="987"/>
      <c r="G16" t="str">
        <f>IF(J10&lt;&gt;"","---&gt;","")</f>
        <v/>
      </c>
      <c r="K16" s="571"/>
    </row>
    <row r="17" spans="2:4">
      <c r="B17" s="985"/>
      <c r="C17" s="986"/>
      <c r="D17" s="987"/>
    </row>
    <row r="18" spans="2:4">
      <c r="B18" s="985"/>
      <c r="C18" s="986"/>
      <c r="D18" s="987"/>
    </row>
    <row r="19" spans="2:4">
      <c r="B19" s="988"/>
      <c r="C19" s="989"/>
      <c r="D19" s="990"/>
    </row>
  </sheetData>
  <mergeCells count="2">
    <mergeCell ref="A1:L1"/>
    <mergeCell ref="B4:D19"/>
  </mergeCells>
  <conditionalFormatting sqref="F10:F12">
    <cfRule type="expression" dxfId="8" priority="7">
      <formula>F10&lt;&gt;""</formula>
    </cfRule>
  </conditionalFormatting>
  <conditionalFormatting sqref="F14">
    <cfRule type="expression" dxfId="7" priority="6">
      <formula>F14&lt;&gt;""</formula>
    </cfRule>
  </conditionalFormatting>
  <conditionalFormatting sqref="J10">
    <cfRule type="expression" dxfId="6" priority="5">
      <formula>J10&lt;&gt;""</formula>
    </cfRule>
  </conditionalFormatting>
  <conditionalFormatting sqref="J12">
    <cfRule type="expression" dxfId="5" priority="4">
      <formula>J12&lt;&gt;""</formula>
    </cfRule>
  </conditionalFormatting>
  <conditionalFormatting sqref="J14">
    <cfRule type="expression" dxfId="4" priority="3">
      <formula>J14&lt;&gt;""</formula>
    </cfRule>
  </conditionalFormatting>
  <conditionalFormatting sqref="J16">
    <cfRule type="expression" dxfId="3" priority="2">
      <formula>J16&lt;&gt;""</formula>
    </cfRule>
  </conditionalFormatting>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EACA6-DDC8-403B-AC41-48370D9D51EC}">
  <sheetPr codeName="Feuil17">
    <tabColor theme="9" tint="0.59999389629810485"/>
  </sheetPr>
  <dimension ref="A1:L29"/>
  <sheetViews>
    <sheetView showGridLines="0" zoomScale="112" zoomScaleNormal="112" workbookViewId="0">
      <selection sqref="A1:K1"/>
    </sheetView>
  </sheetViews>
  <sheetFormatPr baseColWidth="10" defaultRowHeight="14.4"/>
  <cols>
    <col min="1" max="1" width="5.77734375" customWidth="1"/>
    <col min="2" max="4" width="15.77734375" customWidth="1"/>
    <col min="5" max="5" width="4.33203125" customWidth="1"/>
    <col min="8" max="8" width="6.33203125" customWidth="1"/>
  </cols>
  <sheetData>
    <row r="1" spans="1:12" ht="72" customHeight="1" thickBot="1">
      <c r="A1" s="1002" t="s">
        <v>527</v>
      </c>
      <c r="B1" s="1003"/>
      <c r="C1" s="1003"/>
      <c r="D1" s="1003"/>
      <c r="E1" s="1003"/>
      <c r="F1" s="1003"/>
      <c r="G1" s="1003"/>
      <c r="H1" s="1003"/>
      <c r="I1" s="1003"/>
      <c r="J1" s="1003"/>
      <c r="K1" s="1004"/>
      <c r="L1" s="304"/>
    </row>
    <row r="2" spans="1:12" ht="15" customHeight="1">
      <c r="A2" s="304"/>
      <c r="B2" s="304"/>
      <c r="C2" s="304"/>
      <c r="D2" s="304"/>
      <c r="E2" s="304"/>
      <c r="F2" s="304"/>
      <c r="G2" s="304"/>
      <c r="H2" s="304"/>
      <c r="I2" s="304"/>
      <c r="J2" s="304"/>
      <c r="K2" s="304"/>
      <c r="L2" s="304"/>
    </row>
    <row r="3" spans="1:12" ht="15" customHeight="1" thickBot="1">
      <c r="A3" s="304"/>
      <c r="B3" s="304"/>
      <c r="C3" s="304"/>
      <c r="D3" s="304"/>
      <c r="E3" s="304"/>
      <c r="F3" s="304"/>
      <c r="G3" s="304"/>
      <c r="H3" s="304"/>
      <c r="I3" s="304"/>
      <c r="J3" s="304"/>
      <c r="K3" s="304"/>
      <c r="L3" s="304"/>
    </row>
    <row r="4" spans="1:12" ht="15" customHeight="1">
      <c r="A4" s="304"/>
      <c r="B4" s="993" t="s">
        <v>526</v>
      </c>
      <c r="C4" s="994"/>
      <c r="D4" s="995"/>
      <c r="E4" s="307"/>
      <c r="F4" s="991"/>
      <c r="G4" s="991"/>
      <c r="H4" s="304"/>
      <c r="I4" s="304"/>
      <c r="J4" s="304"/>
      <c r="K4" s="304"/>
      <c r="L4" s="304"/>
    </row>
    <row r="5" spans="1:12" ht="15" customHeight="1">
      <c r="A5" s="304"/>
      <c r="B5" s="996"/>
      <c r="C5" s="997"/>
      <c r="D5" s="998"/>
      <c r="E5" s="307"/>
      <c r="F5" s="1005"/>
      <c r="G5" s="1005"/>
      <c r="H5" s="304"/>
      <c r="I5" s="304"/>
      <c r="J5" s="304"/>
      <c r="K5" s="304"/>
      <c r="L5" s="304"/>
    </row>
    <row r="6" spans="1:12" ht="15" customHeight="1">
      <c r="A6" s="304"/>
      <c r="B6" s="996"/>
      <c r="C6" s="997"/>
      <c r="D6" s="998"/>
      <c r="E6" s="307"/>
      <c r="F6" s="331"/>
      <c r="G6" s="331"/>
      <c r="H6" s="304"/>
      <c r="I6" s="304"/>
      <c r="J6" s="304"/>
      <c r="K6" s="304"/>
      <c r="L6" s="304"/>
    </row>
    <row r="7" spans="1:12" ht="15" customHeight="1">
      <c r="A7" s="304"/>
      <c r="B7" s="996"/>
      <c r="C7" s="997"/>
      <c r="D7" s="998"/>
      <c r="E7" s="306"/>
      <c r="F7" s="309"/>
      <c r="G7" s="309"/>
      <c r="H7" s="304"/>
      <c r="I7" s="304"/>
      <c r="J7" s="304"/>
      <c r="K7" s="304"/>
      <c r="L7" s="304"/>
    </row>
    <row r="8" spans="1:12" ht="15" customHeight="1">
      <c r="A8" s="304"/>
      <c r="B8" s="996"/>
      <c r="C8" s="997"/>
      <c r="D8" s="998"/>
      <c r="E8" s="304"/>
      <c r="F8" s="310"/>
      <c r="G8" s="310"/>
      <c r="H8" s="304"/>
      <c r="I8" s="304"/>
      <c r="J8" s="304"/>
      <c r="K8" s="304"/>
      <c r="L8" s="304"/>
    </row>
    <row r="9" spans="1:12" ht="15" customHeight="1">
      <c r="A9" s="304"/>
      <c r="B9" s="996"/>
      <c r="C9" s="997"/>
      <c r="D9" s="998"/>
      <c r="E9" s="308"/>
      <c r="F9" s="991"/>
      <c r="G9" s="991"/>
      <c r="H9" s="304"/>
      <c r="I9" s="304"/>
      <c r="J9" s="304"/>
      <c r="K9" s="304"/>
      <c r="L9" s="304"/>
    </row>
    <row r="10" spans="1:12" ht="15" customHeight="1">
      <c r="A10" s="304"/>
      <c r="B10" s="996"/>
      <c r="C10" s="997"/>
      <c r="D10" s="998"/>
      <c r="E10" s="308"/>
      <c r="F10" s="309"/>
      <c r="G10" s="309"/>
      <c r="H10" s="304"/>
      <c r="I10" s="304"/>
      <c r="J10" s="304"/>
      <c r="K10" s="304"/>
      <c r="L10" s="304"/>
    </row>
    <row r="11" spans="1:12" ht="15" customHeight="1">
      <c r="A11" s="304"/>
      <c r="B11" s="996"/>
      <c r="C11" s="997"/>
      <c r="D11" s="998"/>
      <c r="E11" s="308"/>
      <c r="F11" s="991"/>
      <c r="G11" s="991"/>
      <c r="H11" s="304"/>
      <c r="I11" s="304"/>
      <c r="J11" s="304"/>
      <c r="K11" s="304"/>
      <c r="L11" s="304"/>
    </row>
    <row r="12" spans="1:12" ht="15" customHeight="1">
      <c r="A12" s="304"/>
      <c r="B12" s="996"/>
      <c r="C12" s="997"/>
      <c r="D12" s="998"/>
      <c r="E12" s="308"/>
      <c r="F12" s="309"/>
      <c r="G12" s="309"/>
      <c r="H12" s="304"/>
      <c r="I12" s="304"/>
      <c r="J12" s="304"/>
      <c r="K12" s="304"/>
      <c r="L12" s="304"/>
    </row>
    <row r="13" spans="1:12" ht="15" customHeight="1">
      <c r="A13" s="304"/>
      <c r="B13" s="996"/>
      <c r="C13" s="997"/>
      <c r="D13" s="998"/>
      <c r="E13" s="308"/>
      <c r="F13" s="991"/>
      <c r="G13" s="991"/>
      <c r="H13" s="304"/>
      <c r="I13" s="304"/>
      <c r="J13" s="304"/>
      <c r="K13" s="304"/>
      <c r="L13" s="304"/>
    </row>
    <row r="14" spans="1:12" ht="15" customHeight="1">
      <c r="A14" s="304"/>
      <c r="B14" s="996"/>
      <c r="C14" s="997"/>
      <c r="D14" s="998"/>
      <c r="E14" s="308"/>
      <c r="F14" s="310"/>
      <c r="G14" s="310"/>
      <c r="H14" s="304"/>
      <c r="I14" s="304"/>
      <c r="J14" s="304"/>
      <c r="K14" s="304"/>
      <c r="L14" s="304"/>
    </row>
    <row r="15" spans="1:12" ht="15" customHeight="1">
      <c r="A15" s="304"/>
      <c r="B15" s="996"/>
      <c r="C15" s="997"/>
      <c r="D15" s="998"/>
      <c r="E15" s="308"/>
      <c r="F15" s="991"/>
      <c r="G15" s="991"/>
      <c r="H15" s="304"/>
      <c r="I15" s="304"/>
      <c r="J15" s="304"/>
      <c r="K15" s="304"/>
      <c r="L15" s="304"/>
    </row>
    <row r="16" spans="1:12" ht="15" customHeight="1">
      <c r="A16" s="304"/>
      <c r="B16" s="996"/>
      <c r="C16" s="997"/>
      <c r="D16" s="998"/>
      <c r="E16" s="308"/>
      <c r="F16" s="310"/>
      <c r="G16" s="310"/>
      <c r="H16" s="304"/>
      <c r="I16" s="304"/>
      <c r="J16" s="304"/>
      <c r="K16" s="304"/>
      <c r="L16" s="304"/>
    </row>
    <row r="17" spans="1:12" ht="15" customHeight="1">
      <c r="A17" s="304"/>
      <c r="B17" s="996"/>
      <c r="C17" s="997"/>
      <c r="D17" s="998"/>
      <c r="E17" s="308"/>
      <c r="F17" s="991"/>
      <c r="G17" s="991"/>
      <c r="H17" s="304"/>
      <c r="I17" s="304"/>
      <c r="J17" s="304"/>
      <c r="K17" s="304"/>
      <c r="L17" s="304"/>
    </row>
    <row r="18" spans="1:12" ht="15" customHeight="1">
      <c r="A18" s="304"/>
      <c r="B18" s="996"/>
      <c r="C18" s="997"/>
      <c r="D18" s="998"/>
      <c r="E18" s="308"/>
      <c r="F18" s="310"/>
      <c r="G18" s="310"/>
      <c r="H18" s="304"/>
      <c r="I18" s="304"/>
      <c r="J18" s="304"/>
      <c r="K18" s="304"/>
      <c r="L18" s="304"/>
    </row>
    <row r="19" spans="1:12" ht="15" customHeight="1" thickBot="1">
      <c r="A19" s="304"/>
      <c r="B19" s="999"/>
      <c r="C19" s="1000"/>
      <c r="D19" s="1001"/>
      <c r="E19" s="308"/>
      <c r="F19" s="991"/>
      <c r="G19" s="991"/>
      <c r="H19" s="304"/>
      <c r="I19" s="304"/>
      <c r="J19" s="304"/>
      <c r="K19" s="304"/>
      <c r="L19" s="304"/>
    </row>
    <row r="20" spans="1:12" ht="15" customHeight="1">
      <c r="A20" s="304"/>
      <c r="B20" s="305"/>
      <c r="C20" s="305"/>
      <c r="D20" s="305"/>
      <c r="E20" s="308"/>
      <c r="F20" s="304"/>
      <c r="G20" s="304"/>
      <c r="H20" s="304"/>
      <c r="I20" s="304"/>
      <c r="J20" s="304"/>
      <c r="K20" s="304"/>
      <c r="L20" s="304"/>
    </row>
    <row r="21" spans="1:12" ht="15" customHeight="1">
      <c r="A21" s="304"/>
      <c r="B21" s="992"/>
      <c r="C21" s="992"/>
      <c r="D21" s="992"/>
      <c r="E21" s="992"/>
      <c r="F21" s="992"/>
      <c r="G21" s="992"/>
      <c r="H21" s="304"/>
      <c r="I21" s="304"/>
      <c r="J21" s="304"/>
      <c r="K21" s="304"/>
      <c r="L21" s="304"/>
    </row>
    <row r="22" spans="1:12" ht="15" customHeight="1">
      <c r="A22" s="304"/>
      <c r="B22" s="992"/>
      <c r="C22" s="992"/>
      <c r="D22" s="992"/>
      <c r="E22" s="992"/>
      <c r="F22" s="992"/>
      <c r="G22" s="992"/>
      <c r="H22" s="304"/>
      <c r="I22" s="304"/>
      <c r="J22" s="304"/>
      <c r="K22" s="304"/>
      <c r="L22" s="304"/>
    </row>
    <row r="23" spans="1:12" ht="15" customHeight="1">
      <c r="A23" s="304"/>
      <c r="B23" s="306"/>
      <c r="C23" s="306"/>
      <c r="D23" s="306"/>
      <c r="E23" s="306"/>
      <c r="F23" s="306"/>
      <c r="G23" s="306"/>
      <c r="H23" s="304"/>
      <c r="I23" s="304"/>
      <c r="J23" s="304"/>
      <c r="K23" s="304"/>
      <c r="L23" s="304"/>
    </row>
    <row r="24" spans="1:12" ht="15" customHeight="1">
      <c r="A24" s="304"/>
      <c r="B24" s="992"/>
      <c r="C24" s="992"/>
      <c r="D24" s="992"/>
      <c r="E24" s="992"/>
      <c r="F24" s="992"/>
      <c r="G24" s="992"/>
      <c r="H24" s="304"/>
      <c r="I24" s="304"/>
      <c r="J24" s="304"/>
      <c r="K24" s="304"/>
      <c r="L24" s="304"/>
    </row>
    <row r="25" spans="1:12" ht="15" customHeight="1">
      <c r="A25" s="304"/>
      <c r="B25" s="992"/>
      <c r="C25" s="992"/>
      <c r="D25" s="992"/>
      <c r="E25" s="992"/>
      <c r="F25" s="992"/>
      <c r="G25" s="992"/>
      <c r="H25" s="304"/>
      <c r="I25" s="304"/>
      <c r="J25" s="304"/>
      <c r="K25" s="304"/>
      <c r="L25" s="304"/>
    </row>
    <row r="26" spans="1:12" ht="15" customHeight="1">
      <c r="A26" s="304"/>
      <c r="B26" s="304"/>
      <c r="C26" s="304"/>
      <c r="D26" s="304"/>
      <c r="E26" s="304"/>
      <c r="F26" s="304"/>
      <c r="G26" s="304"/>
      <c r="H26" s="304"/>
      <c r="I26" s="304"/>
      <c r="J26" s="304"/>
      <c r="K26" s="304"/>
      <c r="L26" s="304"/>
    </row>
    <row r="27" spans="1:12" ht="15" customHeight="1">
      <c r="A27" s="304"/>
      <c r="B27" s="304"/>
      <c r="C27" s="304"/>
      <c r="D27" s="304"/>
      <c r="E27" s="304"/>
      <c r="F27" s="304"/>
      <c r="G27" s="304"/>
      <c r="H27" s="304"/>
      <c r="I27" s="304"/>
      <c r="J27" s="304"/>
      <c r="K27" s="304"/>
      <c r="L27" s="304"/>
    </row>
    <row r="28" spans="1:12">
      <c r="A28" s="304"/>
      <c r="B28" s="304"/>
      <c r="C28" s="304"/>
      <c r="D28" s="304"/>
      <c r="E28" s="304"/>
      <c r="F28" s="304"/>
      <c r="G28" s="304"/>
      <c r="H28" s="304"/>
      <c r="I28" s="304"/>
      <c r="J28" s="304"/>
      <c r="K28" s="304"/>
      <c r="L28" s="304"/>
    </row>
    <row r="29" spans="1:12">
      <c r="A29" s="304"/>
      <c r="B29" s="304"/>
      <c r="C29" s="304"/>
      <c r="D29" s="304"/>
      <c r="E29" s="304"/>
      <c r="F29" s="304"/>
      <c r="G29" s="304"/>
      <c r="H29" s="304"/>
      <c r="I29" s="304"/>
      <c r="J29" s="304"/>
      <c r="K29" s="304"/>
      <c r="L29" s="304"/>
    </row>
  </sheetData>
  <mergeCells count="12">
    <mergeCell ref="F19:G19"/>
    <mergeCell ref="B21:G22"/>
    <mergeCell ref="B24:G25"/>
    <mergeCell ref="B4:D19"/>
    <mergeCell ref="A1:K1"/>
    <mergeCell ref="F4:G4"/>
    <mergeCell ref="F5:G5"/>
    <mergeCell ref="F9:G9"/>
    <mergeCell ref="F11:G11"/>
    <mergeCell ref="F13:G13"/>
    <mergeCell ref="F15:G15"/>
    <mergeCell ref="F17:G17"/>
  </mergeCells>
  <conditionalFormatting sqref="F9:G19">
    <cfRule type="expression" dxfId="2" priority="3">
      <formula>F9&lt;&gt;""</formula>
    </cfRule>
  </conditionalFormatting>
  <conditionalFormatting sqref="F4:G4">
    <cfRule type="expression" dxfId="1" priority="2">
      <formula>F4&lt;&gt;""</formula>
    </cfRule>
  </conditionalFormatting>
  <conditionalFormatting sqref="F5:G5">
    <cfRule type="expression" dxfId="0" priority="1">
      <formula>F5&lt;&gt;""</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B702-A81E-4F7D-BCD5-F847854652D0}">
  <sheetPr codeName="Feuil19">
    <pageSetUpPr fitToPage="1"/>
  </sheetPr>
  <dimension ref="A1:AJ55"/>
  <sheetViews>
    <sheetView topLeftCell="A31" zoomScale="77" zoomScaleNormal="77" workbookViewId="0">
      <selection activeCell="A55" sqref="A55:H55"/>
    </sheetView>
  </sheetViews>
  <sheetFormatPr baseColWidth="10" defaultRowHeight="14.4"/>
  <cols>
    <col min="1" max="1" width="50.77734375" customWidth="1"/>
    <col min="2" max="8" width="25.77734375" customWidth="1"/>
  </cols>
  <sheetData>
    <row r="1" spans="1:36" ht="18">
      <c r="A1" s="566" t="str">
        <f>"N°EP : "&amp;EP_ref</f>
        <v xml:space="preserve">N°EP : </v>
      </c>
      <c r="B1" s="1015"/>
      <c r="C1" s="1017" t="s">
        <v>340</v>
      </c>
      <c r="D1" s="1018">
        <f>EP_objet</f>
        <v>0</v>
      </c>
      <c r="E1" s="1018"/>
      <c r="F1" s="1018"/>
      <c r="G1" s="1018"/>
      <c r="H1" s="1018"/>
    </row>
    <row r="2" spans="1:36" ht="18.600000000000001" thickBot="1">
      <c r="A2" s="594" t="str">
        <f>IF(EP_FProlongation&lt;&gt;"","Dates de l'enquête : du "&amp;TEXT(EP_DateOuverture,"j mmm aa")&amp;" au "&amp;TEXT(EP_FProlongation,"j mmm aa"),"Dates de l'enquête : du "&amp;TEXT(EP_DateOuverture,"j mmm aa")&amp;" au "&amp;TEXT(EP_DateCloture,"j mmm aa"))</f>
        <v>Dates de l'enquête : du 0 janv 00 au 0 janv 00</v>
      </c>
      <c r="B2" s="1016"/>
      <c r="C2" s="650"/>
      <c r="D2" s="651"/>
      <c r="E2" s="651"/>
      <c r="F2" s="651"/>
      <c r="G2" s="651"/>
      <c r="H2" s="651"/>
      <c r="Z2" s="34"/>
      <c r="AA2" s="34"/>
      <c r="AB2" s="34"/>
      <c r="AC2" s="34"/>
      <c r="AD2" s="34"/>
      <c r="AE2" s="34"/>
      <c r="AF2" s="34"/>
      <c r="AG2" s="34"/>
      <c r="AH2" s="34"/>
      <c r="AI2" s="34"/>
      <c r="AJ2" s="34"/>
    </row>
    <row r="3" spans="1:36" ht="61.2" customHeight="1" thickBot="1">
      <c r="A3" s="656" t="s">
        <v>566</v>
      </c>
      <c r="B3" s="657"/>
      <c r="C3" s="657"/>
      <c r="D3" s="657"/>
      <c r="E3" s="657"/>
      <c r="F3" s="657"/>
      <c r="G3" s="657"/>
      <c r="H3" s="1019"/>
    </row>
    <row r="4" spans="1:36" ht="62.4" customHeight="1" thickBot="1">
      <c r="A4" s="1020" t="s">
        <v>567</v>
      </c>
      <c r="B4" s="1021"/>
      <c r="C4" s="1021"/>
      <c r="D4" s="1021"/>
      <c r="E4" s="1021"/>
      <c r="F4" s="1021"/>
      <c r="G4" s="1021"/>
      <c r="H4" s="1022"/>
    </row>
    <row r="5" spans="1:36" ht="57" customHeight="1" thickBot="1">
      <c r="A5" s="1009" t="s">
        <v>537</v>
      </c>
      <c r="B5" s="1010"/>
      <c r="C5" s="1010"/>
      <c r="D5" s="1010"/>
      <c r="E5" s="1010"/>
      <c r="F5" s="1010"/>
      <c r="G5" s="1010"/>
      <c r="H5" s="1011"/>
    </row>
    <row r="6" spans="1:36" ht="31.2" customHeight="1" thickBot="1">
      <c r="A6" s="1012" t="s">
        <v>538</v>
      </c>
      <c r="B6" s="1013"/>
      <c r="C6" s="1013"/>
      <c r="D6" s="1013"/>
      <c r="E6" s="1013"/>
      <c r="F6" s="1013"/>
      <c r="G6" s="1013"/>
      <c r="H6" s="1014"/>
    </row>
    <row r="7" spans="1:36" ht="36.6" thickBot="1">
      <c r="A7" s="557" t="s">
        <v>539</v>
      </c>
      <c r="B7" s="564" t="str">
        <f>IF(EP_Presid="OUI",PROPER(CE_prénom)&amp;" "&amp;UPPER(CE_nom),PROPER(CE_prénom)&amp;" "&amp;UPPER(CE_nom))</f>
        <v xml:space="preserve"> </v>
      </c>
      <c r="C7" s="564" t="str">
        <f>IF(EP_Titulaire2&lt;&gt;"",EP_Titulaire2,"")</f>
        <v/>
      </c>
      <c r="D7" s="564" t="str">
        <f>IF(EP_Titulaire3&lt;&gt;"",EP_Titulaire3,"")</f>
        <v/>
      </c>
      <c r="E7" s="564" t="str">
        <f>IF(EP_Titulaire4&lt;&gt;"",EP_Titulaire4,"")</f>
        <v/>
      </c>
      <c r="F7" s="564" t="str">
        <f>IF(EP_Titulaire5&lt;&gt;"",EP_Titulaire5,"")</f>
        <v/>
      </c>
      <c r="G7" s="564" t="str">
        <f>IF(EP_Titulaire6&lt;&gt;"",EP_Titulaire6,"")</f>
        <v/>
      </c>
      <c r="H7" s="564" t="str">
        <f>IF(EP_Titulaire7&lt;&gt;"",EP_Titulaire7,"")</f>
        <v/>
      </c>
    </row>
    <row r="8" spans="1:36" ht="19.95" customHeight="1" thickBot="1">
      <c r="A8" s="558" t="s">
        <v>540</v>
      </c>
      <c r="B8" s="563" t="str">
        <f>IF(TEXT(MC_ExamDossier+MC_RechDoc,"[h]:mm")="0:00","",TEXT(MC_ExamDossier+MC_RechDoc,"[h]:mm"))</f>
        <v/>
      </c>
      <c r="C8" s="567">
        <v>0.13541666666666666</v>
      </c>
      <c r="D8" s="567">
        <v>0.13541666666666666</v>
      </c>
      <c r="E8" s="567"/>
      <c r="F8" s="567"/>
      <c r="G8" s="567"/>
      <c r="H8" s="567">
        <v>0.13541666666666666</v>
      </c>
      <c r="K8" t="str">
        <f>I8&amp;J8</f>
        <v/>
      </c>
    </row>
    <row r="9" spans="1:36" ht="19.95" customHeight="1" thickBot="1">
      <c r="A9" s="558" t="s">
        <v>541</v>
      </c>
      <c r="B9" s="563" t="str">
        <f>IF(TEXT(MC_TVisite,"[h]:mm")="0:00","",TEXT(MC_TVisite,"[h]:mm"))</f>
        <v/>
      </c>
      <c r="C9" s="567">
        <v>4.1666666666666664E-2</v>
      </c>
      <c r="D9" s="567">
        <v>4.1666666666666664E-2</v>
      </c>
      <c r="E9" s="567"/>
      <c r="F9" s="567"/>
      <c r="G9" s="567"/>
      <c r="H9" s="567">
        <v>4.1666666666666664E-2</v>
      </c>
    </row>
    <row r="10" spans="1:36" ht="19.95" customHeight="1" thickBot="1">
      <c r="A10" s="559" t="s">
        <v>542</v>
      </c>
      <c r="B10" s="563" t="str">
        <f>IF(TEXT(MC_TPrepDivers,"[h]:mm")="0:00","",TEXT(MC_TPrepDivers,"[h]:mm"))</f>
        <v/>
      </c>
      <c r="C10" s="567"/>
      <c r="D10" s="567"/>
      <c r="E10" s="567"/>
      <c r="F10" s="567"/>
      <c r="G10" s="567"/>
      <c r="H10" s="567"/>
    </row>
    <row r="11" spans="1:36" ht="19.95" customHeight="1" thickBot="1">
      <c r="A11" s="559" t="s">
        <v>543</v>
      </c>
      <c r="B11" s="563" t="str">
        <f>IF(TEXT(MC_TReunionPrep,"[h]:mm")="0:00","",TEXT(MC_TReunionPrep,"[h]:mm"))</f>
        <v/>
      </c>
      <c r="C11" s="567"/>
      <c r="D11" s="567"/>
      <c r="E11" s="567"/>
      <c r="F11" s="567"/>
      <c r="G11" s="567"/>
      <c r="H11" s="567"/>
    </row>
    <row r="12" spans="1:36" ht="19.95" customHeight="1" thickBot="1">
      <c r="A12" s="558" t="s">
        <v>154</v>
      </c>
      <c r="B12" s="563" t="str">
        <f>IF(TEXT(MC_TReunionCE,"[h]:mm")="0:00","",TEXT(MC_TReunionCE,"[h]:mm"))</f>
        <v/>
      </c>
      <c r="C12" s="567">
        <v>0.16666666666666666</v>
      </c>
      <c r="D12" s="567">
        <v>0.17708333333333334</v>
      </c>
      <c r="E12" s="567"/>
      <c r="F12" s="567"/>
      <c r="G12" s="567"/>
      <c r="H12" s="567">
        <v>0.26041666666666669</v>
      </c>
    </row>
    <row r="13" spans="1:36" ht="19.95" customHeight="1" thickBot="1">
      <c r="A13" s="558" t="s">
        <v>341</v>
      </c>
      <c r="B13" s="563" t="str">
        <f>IF(TEXT(MC_TReunionPubl,"[h]:mm")="0:00","",TEXT(MC_TReunionPubl,"[h]:mm"))</f>
        <v/>
      </c>
      <c r="C13" s="567"/>
      <c r="D13" s="567"/>
      <c r="E13" s="567"/>
      <c r="F13" s="567"/>
      <c r="G13" s="567"/>
      <c r="H13" s="567"/>
    </row>
    <row r="14" spans="1:36" ht="19.95" customHeight="1" thickBot="1">
      <c r="A14" s="558" t="s">
        <v>544</v>
      </c>
      <c r="B14" s="563" t="str">
        <f>IF(TEXT(MC_TAudition,"[h]:mm")="0:00","",TEXT(MC_TAudition,"[h]:mm"))</f>
        <v/>
      </c>
      <c r="C14" s="567"/>
      <c r="D14" s="567"/>
      <c r="E14" s="567"/>
      <c r="F14" s="567"/>
      <c r="G14" s="567"/>
      <c r="H14" s="567"/>
    </row>
    <row r="15" spans="1:36" ht="19.95" customHeight="1" thickBot="1">
      <c r="A15" s="558" t="s">
        <v>157</v>
      </c>
      <c r="B15" s="563" t="str">
        <f>IF(TEXT(MC_TPerm+MC_TPermCompl,"[h]:mm")="0:00","",TEXT(MC_TPerm+MC_TPermCompl,"[h]:mm"))</f>
        <v/>
      </c>
      <c r="C15" s="567">
        <v>0.54166666666666663</v>
      </c>
      <c r="D15" s="567">
        <v>0.5</v>
      </c>
      <c r="E15" s="567"/>
      <c r="F15" s="567"/>
      <c r="G15" s="567"/>
      <c r="H15" s="567">
        <v>1.125</v>
      </c>
    </row>
    <row r="16" spans="1:36" ht="19.95" customHeight="1" thickBot="1">
      <c r="A16" s="558" t="s">
        <v>545</v>
      </c>
      <c r="B16" s="563" t="str">
        <f>IF(TEXT(MC_TRedacPV+MC_T_PVS+MC_TRapport+MC_TAnaObs+MC_TAnaMeR+MC_TConclMotiv,"[h]:mm")="0:00","",TEXT(MC_TRedacPV+MC_T_PVS+MC_TRapport+MC_TAnaObs+MC_TAnaMeR+MC_TConclMotiv,"[h]:mm"))</f>
        <v/>
      </c>
      <c r="C16" s="567"/>
      <c r="D16" s="567"/>
      <c r="E16" s="567"/>
      <c r="F16" s="567"/>
      <c r="G16" s="567"/>
      <c r="H16" s="567"/>
    </row>
    <row r="17" spans="1:8" ht="19.95" customHeight="1" thickBot="1">
      <c r="A17" s="558" t="s">
        <v>546</v>
      </c>
      <c r="B17" s="563" t="str">
        <f>IF(N_repas=0,"",N_repas)</f>
        <v/>
      </c>
      <c r="C17" s="563"/>
      <c r="D17" s="563">
        <v>0</v>
      </c>
      <c r="E17" s="563"/>
      <c r="F17" s="563"/>
      <c r="G17" s="563"/>
      <c r="H17" s="563"/>
    </row>
    <row r="18" spans="1:8" ht="19.95" customHeight="1" thickBot="1">
      <c r="A18" s="558" t="s">
        <v>547</v>
      </c>
      <c r="B18" s="563" t="str">
        <f>IF(N_nuitéeA+N_nuitéeB+N_nuitéeC+N_nuitéeH=0,"",N_nuitéeA+N_nuitéeB+N_nuitéeC+N_nuitéeH)</f>
        <v/>
      </c>
      <c r="C18" s="563"/>
      <c r="D18" s="563">
        <v>0</v>
      </c>
      <c r="E18" s="563"/>
      <c r="F18" s="563"/>
      <c r="G18" s="563"/>
      <c r="H18" s="563"/>
    </row>
    <row r="19" spans="1:8" ht="19.95" customHeight="1" thickBot="1">
      <c r="A19" s="1006" t="str">
        <f>"Date et signature du président de la commission- page 1 : "</f>
        <v xml:space="preserve">Date et signature du président de la commission- page 1 : </v>
      </c>
      <c r="B19" s="1007"/>
      <c r="C19" s="1007"/>
      <c r="D19" s="1007"/>
      <c r="E19" s="1007"/>
      <c r="F19" s="1007"/>
      <c r="G19" s="1007"/>
      <c r="H19" s="1008"/>
    </row>
    <row r="20" spans="1:8" ht="15" thickBot="1"/>
    <row r="21" spans="1:8" ht="31.2" customHeight="1">
      <c r="A21" s="1023" t="s">
        <v>549</v>
      </c>
      <c r="B21" s="1024"/>
      <c r="C21" s="1024"/>
      <c r="D21" s="1024"/>
      <c r="E21" s="1024"/>
      <c r="F21" s="1024"/>
      <c r="G21" s="1024"/>
      <c r="H21" s="1025"/>
    </row>
    <row r="22" spans="1:8" ht="17.399999999999999">
      <c r="A22" s="645" t="s">
        <v>550</v>
      </c>
      <c r="B22" s="645"/>
      <c r="C22" s="645"/>
      <c r="D22" s="645"/>
      <c r="E22" s="645"/>
      <c r="F22" s="645"/>
      <c r="G22" s="645"/>
      <c r="H22" s="645"/>
    </row>
    <row r="23" spans="1:8" ht="36">
      <c r="A23" s="601" t="s">
        <v>551</v>
      </c>
      <c r="B23" s="602" t="s">
        <v>73</v>
      </c>
      <c r="C23" s="613" t="s">
        <v>552</v>
      </c>
      <c r="D23" s="1026" t="s">
        <v>553</v>
      </c>
      <c r="E23" s="1026"/>
      <c r="F23" s="1026"/>
      <c r="G23" s="1026"/>
      <c r="H23" s="1026"/>
    </row>
    <row r="24" spans="1:8">
      <c r="A24" s="551" t="s">
        <v>600</v>
      </c>
      <c r="B24" s="551" t="s">
        <v>606</v>
      </c>
      <c r="C24" s="551" t="s">
        <v>607</v>
      </c>
      <c r="D24" s="551"/>
      <c r="E24" s="551"/>
      <c r="F24" s="551"/>
      <c r="G24" s="569">
        <v>457402</v>
      </c>
    </row>
    <row r="25" spans="1:8">
      <c r="A25" s="551" t="s">
        <v>600</v>
      </c>
      <c r="B25" s="551" t="s">
        <v>608</v>
      </c>
      <c r="C25" s="551" t="s">
        <v>617</v>
      </c>
      <c r="D25" s="551"/>
      <c r="E25" s="551"/>
      <c r="F25" s="551"/>
      <c r="G25" s="615">
        <v>458391</v>
      </c>
    </row>
    <row r="26" spans="1:8">
      <c r="A26" s="551" t="s">
        <v>600</v>
      </c>
      <c r="B26" s="551" t="s">
        <v>619</v>
      </c>
      <c r="C26" s="551" t="s">
        <v>615</v>
      </c>
      <c r="D26" s="551"/>
      <c r="E26" s="551"/>
      <c r="F26" s="551"/>
      <c r="G26" s="615">
        <v>458393</v>
      </c>
    </row>
    <row r="27" spans="1:8">
      <c r="A27" s="551" t="s">
        <v>600</v>
      </c>
      <c r="B27" s="551" t="s">
        <v>609</v>
      </c>
      <c r="C27" s="551" t="s">
        <v>617</v>
      </c>
      <c r="D27" s="551"/>
      <c r="E27" s="551"/>
      <c r="F27" s="551"/>
      <c r="G27" s="615">
        <v>458771</v>
      </c>
    </row>
    <row r="28" spans="1:8">
      <c r="A28" s="551" t="s">
        <v>600</v>
      </c>
      <c r="B28" s="551" t="s">
        <v>620</v>
      </c>
      <c r="C28" s="551" t="s">
        <v>615</v>
      </c>
      <c r="D28" s="551"/>
      <c r="E28" s="551"/>
      <c r="F28" s="551"/>
      <c r="G28" s="615">
        <v>458772</v>
      </c>
    </row>
    <row r="30" spans="1:8" ht="15" thickBot="1">
      <c r="A30" s="569" t="s">
        <v>570</v>
      </c>
    </row>
    <row r="31" spans="1:8" ht="15.6">
      <c r="A31" s="1023" t="s">
        <v>554</v>
      </c>
      <c r="B31" s="1024"/>
      <c r="C31" s="1024"/>
      <c r="D31" s="1024"/>
      <c r="E31" s="1024"/>
      <c r="F31" s="1024"/>
      <c r="G31" s="1024"/>
      <c r="H31" s="1025"/>
    </row>
    <row r="32" spans="1:8" ht="17.399999999999999">
      <c r="A32" s="645" t="s">
        <v>555</v>
      </c>
      <c r="B32" s="645"/>
      <c r="C32" s="645"/>
      <c r="D32" s="645"/>
      <c r="E32" s="645"/>
      <c r="F32" s="645"/>
      <c r="G32" s="645"/>
      <c r="H32" s="645"/>
    </row>
    <row r="33" spans="1:8" ht="28.8">
      <c r="A33" s="601" t="s">
        <v>112</v>
      </c>
      <c r="B33" s="602" t="s">
        <v>73</v>
      </c>
      <c r="C33" s="613" t="s">
        <v>556</v>
      </c>
      <c r="D33" s="613" t="s">
        <v>557</v>
      </c>
      <c r="E33" s="613" t="s">
        <v>111</v>
      </c>
      <c r="F33" s="613" t="s">
        <v>558</v>
      </c>
      <c r="G33" s="609"/>
      <c r="H33" s="610"/>
    </row>
    <row r="34" spans="1:8">
      <c r="A34" s="551"/>
      <c r="B34" s="551" t="s">
        <v>606</v>
      </c>
      <c r="C34" s="551">
        <v>1</v>
      </c>
      <c r="D34" s="551" t="s">
        <v>607</v>
      </c>
      <c r="E34" s="614">
        <v>8.3333333333333329E-2</v>
      </c>
      <c r="F34" s="551"/>
      <c r="G34" s="569">
        <v>457402</v>
      </c>
    </row>
    <row r="35" spans="1:8">
      <c r="A35" s="551"/>
      <c r="B35" s="551" t="s">
        <v>608</v>
      </c>
      <c r="C35" s="551">
        <v>1</v>
      </c>
      <c r="D35" s="551" t="s">
        <v>607</v>
      </c>
      <c r="E35" s="614">
        <v>4.1666666666666664E-2</v>
      </c>
      <c r="F35" s="551"/>
      <c r="G35" s="569">
        <v>458391</v>
      </c>
    </row>
    <row r="36" spans="1:8">
      <c r="A36" s="551"/>
      <c r="B36" s="551" t="s">
        <v>609</v>
      </c>
      <c r="C36" s="551">
        <v>2</v>
      </c>
      <c r="D36" s="551" t="s">
        <v>617</v>
      </c>
      <c r="E36" s="614">
        <v>0.125</v>
      </c>
      <c r="F36" s="551"/>
      <c r="G36" s="615">
        <v>458771</v>
      </c>
    </row>
    <row r="37" spans="1:8">
      <c r="A37" s="551" t="s">
        <v>610</v>
      </c>
      <c r="B37" s="551" t="s">
        <v>621</v>
      </c>
      <c r="C37" s="551">
        <v>1</v>
      </c>
      <c r="D37" s="551" t="s">
        <v>615</v>
      </c>
      <c r="E37" s="614">
        <v>8.3333333333333329E-2</v>
      </c>
      <c r="F37" s="551"/>
      <c r="G37" s="615">
        <v>458773</v>
      </c>
    </row>
    <row r="38" spans="1:8">
      <c r="A38" s="551" t="s">
        <v>610</v>
      </c>
      <c r="B38" s="551" t="s">
        <v>611</v>
      </c>
      <c r="C38" s="551">
        <v>2</v>
      </c>
      <c r="D38" s="551" t="s">
        <v>616</v>
      </c>
      <c r="E38" s="614">
        <v>0</v>
      </c>
      <c r="F38" s="551"/>
      <c r="G38" s="615">
        <v>458781</v>
      </c>
    </row>
    <row r="39" spans="1:8">
      <c r="A39" s="551" t="s">
        <v>610</v>
      </c>
      <c r="B39" s="551" t="s">
        <v>612</v>
      </c>
      <c r="C39" s="551">
        <v>1</v>
      </c>
      <c r="D39" s="551" t="s">
        <v>615</v>
      </c>
      <c r="E39" s="614">
        <v>0.125</v>
      </c>
      <c r="F39" s="551"/>
      <c r="G39" s="615">
        <v>458792</v>
      </c>
    </row>
    <row r="40" spans="1:8">
      <c r="A40" s="551" t="s">
        <v>610</v>
      </c>
      <c r="B40" s="551" t="s">
        <v>613</v>
      </c>
      <c r="C40" s="551">
        <v>2</v>
      </c>
      <c r="D40" s="551" t="s">
        <v>616</v>
      </c>
      <c r="E40" s="614">
        <v>0</v>
      </c>
      <c r="F40" s="551"/>
      <c r="G40" s="615">
        <v>458801</v>
      </c>
    </row>
    <row r="41" spans="1:8">
      <c r="A41" s="551" t="s">
        <v>610</v>
      </c>
      <c r="B41" s="551" t="s">
        <v>614</v>
      </c>
      <c r="C41" s="551">
        <v>1</v>
      </c>
      <c r="D41" s="551" t="s">
        <v>615</v>
      </c>
      <c r="E41" s="614">
        <v>0</v>
      </c>
      <c r="F41" s="551"/>
      <c r="G41" s="615">
        <v>458811</v>
      </c>
    </row>
    <row r="42" spans="1:8">
      <c r="A42" s="551" t="s">
        <v>610</v>
      </c>
      <c r="B42" s="551" t="s">
        <v>622</v>
      </c>
      <c r="C42" s="551">
        <v>1</v>
      </c>
      <c r="D42" s="551" t="s">
        <v>615</v>
      </c>
      <c r="E42" s="614">
        <v>8.3333333333333329E-2</v>
      </c>
      <c r="F42" s="551"/>
      <c r="G42" s="615">
        <v>458813</v>
      </c>
    </row>
    <row r="43" spans="1:8">
      <c r="G43" s="615">
        <v>458801</v>
      </c>
    </row>
    <row r="44" spans="1:8" ht="15" thickBot="1">
      <c r="A44" s="569" t="s">
        <v>571</v>
      </c>
    </row>
    <row r="45" spans="1:8" ht="15.6">
      <c r="A45" s="1023" t="s">
        <v>569</v>
      </c>
      <c r="B45" s="1024"/>
      <c r="C45" s="1024"/>
      <c r="D45" s="1024"/>
      <c r="E45" s="1024"/>
      <c r="F45" s="1024"/>
      <c r="G45" s="1024"/>
      <c r="H45" s="1025"/>
    </row>
    <row r="46" spans="1:8" ht="17.399999999999999">
      <c r="A46" s="645" t="s">
        <v>559</v>
      </c>
      <c r="B46" s="645"/>
      <c r="C46" s="645"/>
      <c r="D46" s="645"/>
      <c r="E46" s="645"/>
      <c r="F46" s="645"/>
      <c r="G46" s="645"/>
      <c r="H46" s="645"/>
    </row>
    <row r="47" spans="1:8" ht="28.8">
      <c r="A47" s="601" t="s">
        <v>560</v>
      </c>
      <c r="B47" s="602" t="s">
        <v>561</v>
      </c>
      <c r="C47" s="613" t="s">
        <v>562</v>
      </c>
      <c r="D47" s="602" t="s">
        <v>563</v>
      </c>
      <c r="E47" s="1026" t="s">
        <v>564</v>
      </c>
      <c r="F47" s="1026"/>
      <c r="G47" s="610"/>
      <c r="H47" s="610"/>
    </row>
    <row r="48" spans="1:8">
      <c r="A48" s="603"/>
      <c r="B48" s="604"/>
      <c r="C48" s="604"/>
      <c r="D48" s="604"/>
      <c r="E48" s="1027"/>
      <c r="F48" s="1027"/>
      <c r="G48" s="607"/>
      <c r="H48" s="607"/>
    </row>
    <row r="49" spans="1:8">
      <c r="A49" s="603"/>
      <c r="B49" s="604"/>
      <c r="C49" s="604"/>
      <c r="D49" s="604"/>
      <c r="E49" s="1027"/>
      <c r="F49" s="1027"/>
      <c r="G49" s="607"/>
      <c r="H49" s="607"/>
    </row>
    <row r="50" spans="1:8">
      <c r="A50" s="603"/>
      <c r="B50" s="604"/>
      <c r="C50" s="604"/>
      <c r="D50" s="604"/>
      <c r="E50" s="1027"/>
      <c r="F50" s="1027"/>
      <c r="G50" s="607"/>
      <c r="H50" s="607"/>
    </row>
    <row r="51" spans="1:8">
      <c r="A51" s="603"/>
      <c r="B51" s="604"/>
      <c r="C51" s="604"/>
      <c r="D51" s="604"/>
      <c r="E51" s="1027"/>
      <c r="F51" s="1027"/>
      <c r="G51" s="607"/>
      <c r="H51" s="607"/>
    </row>
    <row r="52" spans="1:8">
      <c r="A52" s="603"/>
      <c r="B52" s="604"/>
      <c r="C52" s="604"/>
      <c r="D52" s="604"/>
      <c r="E52" s="1027"/>
      <c r="F52" s="1027"/>
      <c r="G52" s="607"/>
      <c r="H52" s="607"/>
    </row>
    <row r="53" spans="1:8">
      <c r="A53" s="603"/>
      <c r="B53" s="604"/>
      <c r="C53" s="604"/>
      <c r="D53" s="604"/>
      <c r="E53" s="1027"/>
      <c r="F53" s="1027"/>
      <c r="G53" s="607"/>
      <c r="H53" s="607"/>
    </row>
    <row r="54" spans="1:8" ht="15" thickBot="1">
      <c r="A54" s="612"/>
      <c r="B54" s="611"/>
      <c r="C54" s="611"/>
      <c r="D54" s="611"/>
      <c r="E54" s="611"/>
      <c r="F54" s="611"/>
      <c r="G54" s="611"/>
      <c r="H54" s="611"/>
    </row>
    <row r="55" spans="1:8" ht="16.2" thickBot="1">
      <c r="A55" s="1006" t="s">
        <v>565</v>
      </c>
      <c r="B55" s="1007"/>
      <c r="C55" s="1007"/>
      <c r="D55" s="1007"/>
      <c r="E55" s="1007"/>
      <c r="F55" s="1007"/>
      <c r="G55" s="1007"/>
      <c r="H55" s="1008"/>
    </row>
  </sheetData>
  <sortState xmlns:xlrd2="http://schemas.microsoft.com/office/spreadsheetml/2017/richdata2" ref="A34:G42">
    <sortCondition ref="G34:G42"/>
  </sortState>
  <mergeCells count="23">
    <mergeCell ref="A31:H31"/>
    <mergeCell ref="A55:H55"/>
    <mergeCell ref="A21:H21"/>
    <mergeCell ref="A22:H22"/>
    <mergeCell ref="D23:H23"/>
    <mergeCell ref="A32:H32"/>
    <mergeCell ref="E50:F50"/>
    <mergeCell ref="E51:F51"/>
    <mergeCell ref="E52:F52"/>
    <mergeCell ref="E53:F53"/>
    <mergeCell ref="A45:H45"/>
    <mergeCell ref="A46:H46"/>
    <mergeCell ref="E47:F47"/>
    <mergeCell ref="E48:F48"/>
    <mergeCell ref="E49:F49"/>
    <mergeCell ref="A19:H19"/>
    <mergeCell ref="A5:H5"/>
    <mergeCell ref="A6:H6"/>
    <mergeCell ref="B1:B2"/>
    <mergeCell ref="C1:C2"/>
    <mergeCell ref="D1:H2"/>
    <mergeCell ref="A3:H3"/>
    <mergeCell ref="A4:H4"/>
  </mergeCells>
  <printOptions horizontalCentered="1"/>
  <pageMargins left="0.70866141732283472" right="0.70866141732283472" top="0.35433070866141736" bottom="0.35433070866141736" header="0.31496062992125984" footer="0.31496062992125984"/>
  <pageSetup paperSize="9" scale="72" fitToHeight="0" orientation="landscape" horizontalDpi="0" verticalDpi="0" r:id="rId1"/>
  <rowBreaks count="1" manualBreakCount="1">
    <brk id="19" max="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2FD9F-01BF-4252-AEB8-066D127C4724}">
  <sheetPr codeName="Feuil20"/>
  <dimension ref="A1:H55"/>
  <sheetViews>
    <sheetView zoomScale="76" zoomScaleNormal="76" workbookViewId="0">
      <selection activeCell="A44" sqref="A44:XFD54"/>
    </sheetView>
  </sheetViews>
  <sheetFormatPr baseColWidth="10" defaultRowHeight="14.4"/>
  <cols>
    <col min="1" max="1" width="50.77734375" customWidth="1"/>
    <col min="2" max="8" width="25.77734375" customWidth="1"/>
  </cols>
  <sheetData>
    <row r="1" spans="1:8" ht="18">
      <c r="A1" s="561" t="str">
        <f>"N°EP : "&amp;EP_ref</f>
        <v xml:space="preserve">N°EP : </v>
      </c>
      <c r="B1" s="1015"/>
      <c r="C1" s="1029" t="s">
        <v>340</v>
      </c>
      <c r="D1" s="1031">
        <f>EP_objet</f>
        <v>0</v>
      </c>
      <c r="E1" s="1031"/>
      <c r="F1" s="1031"/>
      <c r="G1" s="1031"/>
      <c r="H1" s="1031"/>
    </row>
    <row r="2" spans="1:8" ht="18.600000000000001" thickBot="1">
      <c r="A2" s="562" t="str">
        <f>IF(EP_FProlongation&lt;&gt;"","Dates de l'enquête : du "&amp;TEXT(EP_DateOuverture,"j mmm aa")&amp;" au "&amp;TEXT(EP_FProlongation,"j mmm aa"),"Dates de l'enquête : du "&amp;TEXT(EP_DateOuverture,"j mmm aa")&amp;" au "&amp;TEXT(EP_DateCloture,"j mmm aa"))</f>
        <v>Dates de l'enquête : du 0 janv 00 au 0 janv 00</v>
      </c>
      <c r="B2" s="1016"/>
      <c r="C2" s="1030"/>
      <c r="D2" s="1032"/>
      <c r="E2" s="1032"/>
      <c r="F2" s="1032"/>
      <c r="G2" s="1032"/>
      <c r="H2" s="1032"/>
    </row>
    <row r="3" spans="1:8" ht="61.2" customHeight="1" thickBot="1">
      <c r="A3" s="656" t="s">
        <v>566</v>
      </c>
      <c r="B3" s="657"/>
      <c r="C3" s="657"/>
      <c r="D3" s="657"/>
      <c r="E3" s="657"/>
      <c r="F3" s="657"/>
      <c r="G3" s="657"/>
      <c r="H3" s="1019"/>
    </row>
    <row r="4" spans="1:8" ht="62.4" customHeight="1" thickBot="1">
      <c r="A4" s="1020" t="s">
        <v>567</v>
      </c>
      <c r="B4" s="1021"/>
      <c r="C4" s="1021"/>
      <c r="D4" s="1021"/>
      <c r="E4" s="1021"/>
      <c r="F4" s="1021"/>
      <c r="G4" s="1021"/>
      <c r="H4" s="1022"/>
    </row>
    <row r="5" spans="1:8" ht="57" customHeight="1" thickBot="1">
      <c r="A5" s="1009" t="s">
        <v>537</v>
      </c>
      <c r="B5" s="1010"/>
      <c r="C5" s="1010"/>
      <c r="D5" s="1010"/>
      <c r="E5" s="1010"/>
      <c r="F5" s="1010"/>
      <c r="G5" s="1010"/>
      <c r="H5" s="1011"/>
    </row>
    <row r="6" spans="1:8" ht="31.2" customHeight="1" thickBot="1">
      <c r="A6" s="1012" t="s">
        <v>538</v>
      </c>
      <c r="B6" s="1013"/>
      <c r="C6" s="1013"/>
      <c r="D6" s="1013"/>
      <c r="E6" s="1013"/>
      <c r="F6" s="1013"/>
      <c r="G6" s="1013"/>
      <c r="H6" s="1014"/>
    </row>
    <row r="7" spans="1:8" ht="36.6" thickBot="1">
      <c r="A7" s="557" t="s">
        <v>539</v>
      </c>
      <c r="B7" s="564" t="str">
        <f>IF(EP_Presid="OUI",PROPER(CE_prénom)&amp;" "&amp;UPPER(CE_nom),PROPER(CE_prénom)&amp;" "&amp;UPPER(CE_nom))</f>
        <v xml:space="preserve"> </v>
      </c>
      <c r="C7" s="564" t="str">
        <f>IF(EP_Titulaire2&lt;&gt;"",EP_Titulaire2,"")</f>
        <v/>
      </c>
      <c r="D7" s="564" t="str">
        <f>IF(EP_Titulaire3&lt;&gt;"",EP_Titulaire3,"")</f>
        <v/>
      </c>
      <c r="E7" s="564" t="str">
        <f>IF(EP_Titulaire4&lt;&gt;"",EP_Titulaire4,"")</f>
        <v/>
      </c>
      <c r="F7" s="564" t="str">
        <f>IF(EP_Titulaire5&lt;&gt;"",EP_Titulaire5,"")</f>
        <v/>
      </c>
      <c r="G7" s="564" t="str">
        <f>IF(EP_Titulaire6&lt;&gt;"",EP_Titulaire6,"")</f>
        <v/>
      </c>
      <c r="H7" s="564" t="str">
        <f>IF(EP_Titulaire7&lt;&gt;"",EP_Titulaire7,"")</f>
        <v/>
      </c>
    </row>
    <row r="8" spans="1:8" ht="19.95" customHeight="1" thickBot="1">
      <c r="A8" s="558" t="s">
        <v>540</v>
      </c>
      <c r="B8" s="563"/>
      <c r="C8" s="563"/>
      <c r="D8" s="563"/>
      <c r="E8" s="563"/>
      <c r="F8" s="563"/>
      <c r="G8" s="563"/>
      <c r="H8" s="563"/>
    </row>
    <row r="9" spans="1:8" ht="19.95" customHeight="1" thickBot="1">
      <c r="A9" s="558" t="s">
        <v>541</v>
      </c>
      <c r="B9" s="563"/>
      <c r="C9" s="563"/>
      <c r="D9" s="563"/>
      <c r="E9" s="563"/>
      <c r="F9" s="563"/>
      <c r="G9" s="563"/>
      <c r="H9" s="563"/>
    </row>
    <row r="10" spans="1:8" ht="19.95" customHeight="1" thickBot="1">
      <c r="A10" s="559" t="s">
        <v>542</v>
      </c>
      <c r="B10" s="563"/>
      <c r="C10" s="563"/>
      <c r="D10" s="563"/>
      <c r="E10" s="563"/>
      <c r="F10" s="563"/>
      <c r="G10" s="563"/>
      <c r="H10" s="563"/>
    </row>
    <row r="11" spans="1:8" ht="19.95" customHeight="1" thickBot="1">
      <c r="A11" s="559" t="s">
        <v>543</v>
      </c>
      <c r="B11" s="563"/>
      <c r="C11" s="563"/>
      <c r="D11" s="563"/>
      <c r="E11" s="563"/>
      <c r="F11" s="563"/>
      <c r="G11" s="563"/>
      <c r="H11" s="563"/>
    </row>
    <row r="12" spans="1:8" ht="19.95" customHeight="1" thickBot="1">
      <c r="A12" s="558" t="s">
        <v>154</v>
      </c>
      <c r="B12" s="563"/>
      <c r="C12" s="563"/>
      <c r="D12" s="563"/>
      <c r="E12" s="563"/>
      <c r="F12" s="563"/>
      <c r="G12" s="563"/>
      <c r="H12" s="563"/>
    </row>
    <row r="13" spans="1:8" ht="19.95" customHeight="1" thickBot="1">
      <c r="A13" s="558" t="s">
        <v>341</v>
      </c>
      <c r="B13" s="563"/>
      <c r="C13" s="563"/>
      <c r="D13" s="563"/>
      <c r="E13" s="563"/>
      <c r="F13" s="563"/>
      <c r="G13" s="563"/>
      <c r="H13" s="563"/>
    </row>
    <row r="14" spans="1:8" ht="19.95" customHeight="1" thickBot="1">
      <c r="A14" s="558" t="s">
        <v>544</v>
      </c>
      <c r="B14" s="563"/>
      <c r="C14" s="563"/>
      <c r="D14" s="563"/>
      <c r="E14" s="563"/>
      <c r="F14" s="563"/>
      <c r="G14" s="563"/>
      <c r="H14" s="563"/>
    </row>
    <row r="15" spans="1:8" ht="19.95" customHeight="1" thickBot="1">
      <c r="A15" s="558" t="s">
        <v>157</v>
      </c>
      <c r="B15" s="563"/>
      <c r="C15" s="563"/>
      <c r="D15" s="563"/>
      <c r="E15" s="563"/>
      <c r="F15" s="563"/>
      <c r="G15" s="563"/>
      <c r="H15" s="563"/>
    </row>
    <row r="16" spans="1:8" ht="19.95" customHeight="1" thickBot="1">
      <c r="A16" s="558" t="s">
        <v>545</v>
      </c>
      <c r="B16" s="563"/>
      <c r="C16" s="563"/>
      <c r="D16" s="563"/>
      <c r="E16" s="563"/>
      <c r="F16" s="563"/>
      <c r="G16" s="563"/>
      <c r="H16" s="563"/>
    </row>
    <row r="17" spans="1:8" ht="19.95" customHeight="1" thickBot="1">
      <c r="A17" s="558" t="s">
        <v>546</v>
      </c>
      <c r="B17" s="563"/>
      <c r="C17" s="563"/>
      <c r="D17" s="563"/>
      <c r="E17" s="563"/>
      <c r="F17" s="563"/>
      <c r="G17" s="563"/>
      <c r="H17" s="563"/>
    </row>
    <row r="18" spans="1:8" ht="19.95" customHeight="1" thickBot="1">
      <c r="A18" s="558" t="s">
        <v>547</v>
      </c>
      <c r="B18" s="563"/>
      <c r="C18" s="563"/>
      <c r="D18" s="563"/>
      <c r="E18" s="563"/>
      <c r="F18" s="563"/>
      <c r="G18" s="563"/>
      <c r="H18" s="563"/>
    </row>
    <row r="19" spans="1:8" ht="19.95" customHeight="1" thickBot="1">
      <c r="A19" s="1006" t="s">
        <v>548</v>
      </c>
      <c r="B19" s="1007"/>
      <c r="C19" s="1007"/>
      <c r="D19" s="1007"/>
      <c r="E19" s="1007"/>
      <c r="F19" s="1007"/>
      <c r="G19" s="1007"/>
      <c r="H19" s="1008"/>
    </row>
    <row r="20" spans="1:8" ht="15" thickBot="1">
      <c r="A20" s="560"/>
      <c r="B20" s="560"/>
      <c r="C20" s="560"/>
      <c r="D20" s="560"/>
      <c r="E20" s="560"/>
      <c r="F20" s="560"/>
      <c r="G20" s="560"/>
      <c r="H20" s="560"/>
    </row>
    <row r="21" spans="1:8" ht="15" thickBot="1">
      <c r="A21" s="560"/>
      <c r="B21" s="560"/>
      <c r="C21" s="560"/>
      <c r="D21" s="560"/>
      <c r="E21" s="560"/>
      <c r="F21" s="560"/>
      <c r="G21" s="560"/>
      <c r="H21" s="560"/>
    </row>
    <row r="22" spans="1:8" ht="15" thickBot="1">
      <c r="A22" s="560"/>
      <c r="B22" s="560"/>
      <c r="C22" s="560"/>
      <c r="D22" s="560"/>
      <c r="E22" s="560"/>
      <c r="F22" s="560"/>
      <c r="G22" s="560"/>
      <c r="H22" s="560"/>
    </row>
    <row r="23" spans="1:8" ht="15" thickBot="1">
      <c r="A23" s="560"/>
      <c r="B23" s="560"/>
      <c r="C23" s="560"/>
      <c r="D23" s="560"/>
      <c r="E23" s="560"/>
      <c r="F23" s="560"/>
      <c r="G23" s="560"/>
      <c r="H23" s="560"/>
    </row>
    <row r="24" spans="1:8" ht="15" thickBot="1">
      <c r="A24" s="560"/>
      <c r="B24" s="560"/>
      <c r="C24" s="560"/>
      <c r="D24" s="560"/>
      <c r="E24" s="560"/>
      <c r="F24" s="560"/>
      <c r="G24" s="560"/>
      <c r="H24" s="560"/>
    </row>
    <row r="25" spans="1:8" ht="15" thickBot="1">
      <c r="A25" s="560"/>
      <c r="B25" s="560"/>
      <c r="C25" s="560"/>
      <c r="D25" s="560"/>
      <c r="E25" s="560"/>
      <c r="F25" s="560"/>
      <c r="G25" s="560"/>
      <c r="H25" s="560"/>
    </row>
    <row r="26" spans="1:8" ht="31.2" customHeight="1">
      <c r="A26" s="1023" t="s">
        <v>549</v>
      </c>
      <c r="B26" s="1024"/>
      <c r="C26" s="1024"/>
      <c r="D26" s="1024"/>
      <c r="E26" s="1024"/>
      <c r="F26" s="1024"/>
      <c r="G26" s="1024"/>
      <c r="H26" s="1025"/>
    </row>
    <row r="27" spans="1:8" ht="17.399999999999999">
      <c r="A27" s="645" t="s">
        <v>550</v>
      </c>
      <c r="B27" s="645"/>
      <c r="C27" s="645"/>
      <c r="D27" s="645"/>
      <c r="E27" s="645"/>
      <c r="F27" s="645"/>
      <c r="G27" s="645"/>
      <c r="H27" s="645"/>
    </row>
    <row r="28" spans="1:8" ht="36">
      <c r="A28" s="601" t="s">
        <v>551</v>
      </c>
      <c r="B28" s="602" t="s">
        <v>73</v>
      </c>
      <c r="C28" s="613" t="s">
        <v>552</v>
      </c>
      <c r="D28" s="1026" t="s">
        <v>553</v>
      </c>
      <c r="E28" s="1026"/>
      <c r="F28" s="1026"/>
      <c r="G28" s="1026"/>
      <c r="H28" s="1026"/>
    </row>
    <row r="29" spans="1:8">
      <c r="A29" s="603"/>
      <c r="B29" s="604"/>
      <c r="C29" s="604"/>
      <c r="D29" s="1028"/>
      <c r="E29" s="1028"/>
      <c r="F29" s="1028"/>
      <c r="G29" s="1028"/>
      <c r="H29" s="1028"/>
    </row>
    <row r="30" spans="1:8">
      <c r="A30" s="603"/>
      <c r="B30" s="604"/>
      <c r="C30" s="604"/>
      <c r="D30" s="1028"/>
      <c r="E30" s="1028"/>
      <c r="F30" s="1028"/>
      <c r="G30" s="1028"/>
      <c r="H30" s="1028"/>
    </row>
    <row r="31" spans="1:8">
      <c r="A31" s="603"/>
      <c r="B31" s="604"/>
      <c r="C31" s="604"/>
      <c r="D31" s="1028"/>
      <c r="E31" s="1028"/>
      <c r="F31" s="1028"/>
      <c r="G31" s="1028"/>
      <c r="H31" s="1028"/>
    </row>
    <row r="32" spans="1:8">
      <c r="A32" s="603"/>
      <c r="B32" s="604"/>
      <c r="C32" s="604"/>
      <c r="D32" s="1028"/>
      <c r="E32" s="1028"/>
      <c r="F32" s="1028"/>
      <c r="G32" s="1028"/>
      <c r="H32" s="1028"/>
    </row>
    <row r="33" spans="1:8">
      <c r="A33" s="603"/>
      <c r="B33" s="604"/>
      <c r="C33" s="604"/>
      <c r="D33" s="1028"/>
      <c r="E33" s="1028"/>
      <c r="F33" s="1028"/>
      <c r="G33" s="1028"/>
      <c r="H33" s="1028"/>
    </row>
    <row r="34" spans="1:8" ht="15" thickBot="1">
      <c r="A34" s="605"/>
      <c r="B34" s="606"/>
      <c r="C34" s="606"/>
      <c r="D34" s="605"/>
      <c r="E34" s="606"/>
      <c r="F34" s="606"/>
      <c r="G34" s="606"/>
      <c r="H34" s="606"/>
    </row>
    <row r="35" spans="1:8" ht="15.6">
      <c r="A35" s="1023" t="s">
        <v>554</v>
      </c>
      <c r="B35" s="1024"/>
      <c r="C35" s="1024"/>
      <c r="D35" s="1024"/>
      <c r="E35" s="1024"/>
      <c r="F35" s="1024"/>
      <c r="G35" s="1024"/>
      <c r="H35" s="1025"/>
    </row>
    <row r="36" spans="1:8" ht="17.399999999999999">
      <c r="A36" s="645" t="s">
        <v>555</v>
      </c>
      <c r="B36" s="645"/>
      <c r="C36" s="645"/>
      <c r="D36" s="645"/>
      <c r="E36" s="645"/>
      <c r="F36" s="645"/>
      <c r="G36" s="645"/>
      <c r="H36" s="645"/>
    </row>
    <row r="37" spans="1:8" ht="28.8">
      <c r="A37" s="601" t="s">
        <v>112</v>
      </c>
      <c r="B37" s="602" t="s">
        <v>73</v>
      </c>
      <c r="C37" s="613" t="s">
        <v>556</v>
      </c>
      <c r="D37" s="613" t="s">
        <v>557</v>
      </c>
      <c r="E37" s="613" t="s">
        <v>111</v>
      </c>
      <c r="F37" s="613" t="s">
        <v>558</v>
      </c>
      <c r="G37" s="609"/>
      <c r="H37" s="610"/>
    </row>
    <row r="38" spans="1:8">
      <c r="A38" s="603"/>
      <c r="B38" s="604"/>
      <c r="C38" s="604"/>
      <c r="D38" s="604"/>
      <c r="E38" s="604"/>
      <c r="F38" s="604"/>
      <c r="G38" s="608"/>
      <c r="H38" s="607"/>
    </row>
    <row r="39" spans="1:8">
      <c r="A39" s="603"/>
      <c r="B39" s="604"/>
      <c r="C39" s="604"/>
      <c r="D39" s="604"/>
      <c r="E39" s="604"/>
      <c r="F39" s="604"/>
      <c r="G39" s="608"/>
      <c r="H39" s="607"/>
    </row>
    <row r="40" spans="1:8">
      <c r="A40" s="603"/>
      <c r="B40" s="604"/>
      <c r="C40" s="604"/>
      <c r="D40" s="604"/>
      <c r="E40" s="604"/>
      <c r="F40" s="604"/>
      <c r="G40" s="608"/>
      <c r="H40" s="607"/>
    </row>
    <row r="41" spans="1:8">
      <c r="A41" s="603"/>
      <c r="B41" s="604"/>
      <c r="C41" s="604"/>
      <c r="D41" s="604"/>
      <c r="E41" s="604"/>
      <c r="F41" s="604"/>
      <c r="G41" s="608"/>
      <c r="H41" s="607"/>
    </row>
    <row r="42" spans="1:8">
      <c r="A42" s="603"/>
      <c r="B42" s="604"/>
      <c r="C42" s="604"/>
      <c r="D42" s="604"/>
      <c r="E42" s="604"/>
      <c r="F42" s="604"/>
      <c r="G42" s="608"/>
      <c r="H42" s="607"/>
    </row>
    <row r="43" spans="1:8" ht="15" thickBot="1">
      <c r="A43" s="605"/>
      <c r="B43" s="606"/>
      <c r="C43" s="606"/>
      <c r="D43" s="606"/>
      <c r="E43" s="606"/>
      <c r="F43" s="606"/>
      <c r="G43" s="606"/>
      <c r="H43" s="606"/>
    </row>
    <row r="44" spans="1:8" ht="15.6">
      <c r="A44" s="1023" t="s">
        <v>569</v>
      </c>
      <c r="B44" s="1024"/>
      <c r="C44" s="1024"/>
      <c r="D44" s="1024"/>
      <c r="E44" s="1024"/>
      <c r="F44" s="1024"/>
      <c r="G44" s="1024"/>
      <c r="H44" s="1025"/>
    </row>
    <row r="45" spans="1:8" ht="17.399999999999999">
      <c r="A45" s="645" t="s">
        <v>559</v>
      </c>
      <c r="B45" s="645"/>
      <c r="C45" s="645"/>
      <c r="D45" s="645"/>
      <c r="E45" s="645"/>
      <c r="F45" s="645"/>
      <c r="G45" s="645"/>
      <c r="H45" s="645"/>
    </row>
    <row r="46" spans="1:8" ht="28.8">
      <c r="A46" s="601" t="s">
        <v>560</v>
      </c>
      <c r="B46" s="602" t="s">
        <v>561</v>
      </c>
      <c r="C46" s="613" t="s">
        <v>562</v>
      </c>
      <c r="D46" s="602" t="s">
        <v>563</v>
      </c>
      <c r="E46" s="1026" t="s">
        <v>564</v>
      </c>
      <c r="F46" s="1026"/>
      <c r="G46" s="610"/>
      <c r="H46" s="610"/>
    </row>
    <row r="47" spans="1:8">
      <c r="A47" s="603"/>
      <c r="B47" s="604"/>
      <c r="C47" s="604"/>
      <c r="D47" s="604"/>
      <c r="E47" s="1027"/>
      <c r="F47" s="1027"/>
      <c r="G47" s="607"/>
      <c r="H47" s="607"/>
    </row>
    <row r="48" spans="1:8">
      <c r="A48" s="603"/>
      <c r="B48" s="604"/>
      <c r="C48" s="604"/>
      <c r="D48" s="604"/>
      <c r="E48" s="1027"/>
      <c r="F48" s="1027"/>
      <c r="G48" s="607"/>
      <c r="H48" s="607"/>
    </row>
    <row r="49" spans="1:8">
      <c r="A49" s="603"/>
      <c r="B49" s="604"/>
      <c r="C49" s="604"/>
      <c r="D49" s="604"/>
      <c r="E49" s="1027"/>
      <c r="F49" s="1027"/>
      <c r="G49" s="607"/>
      <c r="H49" s="607"/>
    </row>
    <row r="50" spans="1:8">
      <c r="A50" s="603"/>
      <c r="B50" s="604"/>
      <c r="C50" s="604"/>
      <c r="D50" s="604"/>
      <c r="E50" s="1027"/>
      <c r="F50" s="1027"/>
      <c r="G50" s="607"/>
      <c r="H50" s="607"/>
    </row>
    <row r="51" spans="1:8">
      <c r="A51" s="603"/>
      <c r="B51" s="604"/>
      <c r="C51" s="604"/>
      <c r="D51" s="604"/>
      <c r="E51" s="1027"/>
      <c r="F51" s="1027"/>
      <c r="G51" s="607"/>
      <c r="H51" s="607"/>
    </row>
    <row r="52" spans="1:8">
      <c r="A52" s="603"/>
      <c r="B52" s="604"/>
      <c r="C52" s="604"/>
      <c r="D52" s="604"/>
      <c r="E52" s="1027"/>
      <c r="F52" s="1027"/>
      <c r="G52" s="607"/>
      <c r="H52" s="607"/>
    </row>
    <row r="53" spans="1:8" ht="15" thickBot="1">
      <c r="A53" s="612"/>
      <c r="B53" s="611"/>
      <c r="C53" s="611"/>
      <c r="D53" s="611"/>
      <c r="E53" s="611"/>
      <c r="F53" s="611"/>
      <c r="G53" s="611"/>
      <c r="H53" s="611"/>
    </row>
    <row r="54" spans="1:8" ht="16.2" thickBot="1">
      <c r="A54" s="1006" t="s">
        <v>565</v>
      </c>
      <c r="B54" s="1007"/>
      <c r="C54" s="1007"/>
      <c r="D54" s="1007"/>
      <c r="E54" s="1007"/>
      <c r="F54" s="1007"/>
      <c r="G54" s="1007"/>
      <c r="H54" s="1008"/>
    </row>
    <row r="55" spans="1:8" ht="15" thickBot="1">
      <c r="A55" s="560"/>
      <c r="B55" s="560"/>
      <c r="C55" s="560"/>
      <c r="D55" s="560"/>
      <c r="E55" s="560"/>
      <c r="F55" s="560"/>
      <c r="G55" s="560"/>
      <c r="H55" s="560"/>
    </row>
  </sheetData>
  <sheetProtection algorithmName="SHA-512" hashValue="DS8GP6TZHfifSlSMV8deATg4SwjHJ2m3m9z5eGxqh6vCoQTCzHMYCquHO/ZIYK8a1KWMoYLeZDKvciDEefByAg==" saltValue="tHKgI82bM10fOUgYoOcQ+A==" spinCount="100000" sheet="1" objects="1" scenarios="1"/>
  <mergeCells count="28">
    <mergeCell ref="D29:H29"/>
    <mergeCell ref="D30:H30"/>
    <mergeCell ref="D31:H31"/>
    <mergeCell ref="D32:H32"/>
    <mergeCell ref="A6:H6"/>
    <mergeCell ref="A19:H19"/>
    <mergeCell ref="A26:H26"/>
    <mergeCell ref="A27:H27"/>
    <mergeCell ref="D28:H28"/>
    <mergeCell ref="A5:H5"/>
    <mergeCell ref="B1:B2"/>
    <mergeCell ref="C1:C2"/>
    <mergeCell ref="D1:H2"/>
    <mergeCell ref="A3:H3"/>
    <mergeCell ref="A4:H4"/>
    <mergeCell ref="A54:H54"/>
    <mergeCell ref="E50:F50"/>
    <mergeCell ref="E51:F51"/>
    <mergeCell ref="E52:F52"/>
    <mergeCell ref="D33:H33"/>
    <mergeCell ref="E46:F46"/>
    <mergeCell ref="E47:F47"/>
    <mergeCell ref="E48:F48"/>
    <mergeCell ref="E49:F49"/>
    <mergeCell ref="A35:H35"/>
    <mergeCell ref="A36:H36"/>
    <mergeCell ref="A44:H44"/>
    <mergeCell ref="A45:H45"/>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1D31-3C9A-4D7A-9359-35D5140313C3}">
  <sheetPr codeName="Feuil1">
    <tabColor theme="9" tint="0.59999389629810485"/>
  </sheetPr>
  <dimension ref="A1:S132"/>
  <sheetViews>
    <sheetView showGridLines="0" tabSelected="1" zoomScale="93" zoomScaleNormal="93" workbookViewId="0">
      <selection activeCell="K2" sqref="K2:N8"/>
    </sheetView>
  </sheetViews>
  <sheetFormatPr baseColWidth="10" defaultColWidth="10.5546875" defaultRowHeight="14.4"/>
  <cols>
    <col min="10" max="10" width="5.5546875" customWidth="1"/>
    <col min="11" max="11" width="22" style="31" customWidth="1"/>
    <col min="12" max="12" width="8.88671875" style="31" customWidth="1"/>
    <col min="13" max="13" width="8" style="31" customWidth="1"/>
    <col min="14" max="14" width="10.5546875" style="31"/>
    <col min="15" max="17" width="11.5546875" style="3" customWidth="1"/>
  </cols>
  <sheetData>
    <row r="1" spans="1:19" ht="27.6" customHeight="1">
      <c r="G1" s="1"/>
      <c r="H1" s="1"/>
      <c r="I1" s="1"/>
      <c r="J1" s="1"/>
      <c r="K1" s="620" t="str">
        <f>IF(EP_ref&lt;&gt;"","Enquête - réf : "&amp;EP_ref,"")</f>
        <v/>
      </c>
      <c r="L1" s="620"/>
      <c r="M1" s="620"/>
      <c r="N1" s="620"/>
      <c r="O1" s="2"/>
      <c r="P1" s="638"/>
      <c r="Q1" s="638"/>
      <c r="R1" s="638"/>
      <c r="S1" s="638"/>
    </row>
    <row r="2" spans="1:19">
      <c r="G2" s="1"/>
      <c r="H2" s="1"/>
      <c r="I2" s="1"/>
      <c r="J2" s="1"/>
      <c r="K2" s="621" t="str">
        <f>IF(EP_objet&lt;&gt;"",EP_objet,"Veuillez compléter les données de l'enquête")</f>
        <v>Veuillez compléter les données de l'enquête</v>
      </c>
      <c r="L2" s="621"/>
      <c r="M2" s="621"/>
      <c r="N2" s="621"/>
      <c r="O2" s="2"/>
      <c r="P2" s="638"/>
      <c r="Q2" s="638"/>
      <c r="R2" s="638"/>
      <c r="S2" s="638"/>
    </row>
    <row r="3" spans="1:19">
      <c r="G3" s="1"/>
      <c r="H3" s="1"/>
      <c r="I3" s="1"/>
      <c r="J3" s="1"/>
      <c r="K3" s="621"/>
      <c r="L3" s="621"/>
      <c r="M3" s="621"/>
      <c r="N3" s="621"/>
      <c r="O3" s="2"/>
      <c r="P3" s="638"/>
      <c r="Q3" s="638"/>
      <c r="R3" s="638"/>
      <c r="S3" s="638"/>
    </row>
    <row r="4" spans="1:19">
      <c r="G4" s="1"/>
      <c r="H4" s="1"/>
      <c r="I4" s="1"/>
      <c r="J4" s="1"/>
      <c r="K4" s="621"/>
      <c r="L4" s="621"/>
      <c r="M4" s="621"/>
      <c r="N4" s="621"/>
      <c r="O4" s="2"/>
      <c r="P4" s="638"/>
      <c r="Q4" s="638"/>
      <c r="R4" s="638"/>
      <c r="S4" s="638"/>
    </row>
    <row r="5" spans="1:19">
      <c r="G5" s="1"/>
      <c r="H5" s="1"/>
      <c r="I5" s="1"/>
      <c r="J5" s="1"/>
      <c r="K5" s="621"/>
      <c r="L5" s="621"/>
      <c r="M5" s="621"/>
      <c r="N5" s="621"/>
      <c r="O5" s="2"/>
      <c r="P5" s="638"/>
      <c r="Q5" s="638"/>
      <c r="R5" s="638"/>
      <c r="S5" s="638"/>
    </row>
    <row r="6" spans="1:19">
      <c r="G6" s="1"/>
      <c r="H6" s="1"/>
      <c r="I6" s="1"/>
      <c r="J6" s="1"/>
      <c r="K6" s="621"/>
      <c r="L6" s="621"/>
      <c r="M6" s="621"/>
      <c r="N6" s="621"/>
      <c r="O6" s="2"/>
      <c r="P6" s="638"/>
      <c r="Q6" s="638"/>
      <c r="R6" s="638"/>
      <c r="S6" s="638"/>
    </row>
    <row r="7" spans="1:19">
      <c r="G7" s="1"/>
      <c r="H7" s="1"/>
      <c r="I7" s="1"/>
      <c r="J7" s="1"/>
      <c r="K7" s="621"/>
      <c r="L7" s="621"/>
      <c r="M7" s="621"/>
      <c r="N7" s="621"/>
      <c r="O7" s="2"/>
      <c r="P7" s="638"/>
      <c r="Q7" s="638"/>
      <c r="R7" s="638"/>
      <c r="S7" s="638"/>
    </row>
    <row r="8" spans="1:19">
      <c r="G8" s="1"/>
      <c r="H8" s="1"/>
      <c r="I8" s="1"/>
      <c r="J8" s="1"/>
      <c r="K8" s="621"/>
      <c r="L8" s="621"/>
      <c r="M8" s="621"/>
      <c r="N8" s="621"/>
      <c r="O8" s="2"/>
      <c r="P8" s="638"/>
      <c r="Q8" s="638"/>
      <c r="R8" s="638"/>
      <c r="S8" s="638"/>
    </row>
    <row r="9" spans="1:19">
      <c r="G9" s="1"/>
      <c r="H9" s="1"/>
      <c r="I9" s="1"/>
      <c r="J9" s="1"/>
      <c r="K9" s="622" t="str">
        <f>IF(EP_Nomenclature&lt;&gt;"",EP_Nomenclature,"")</f>
        <v/>
      </c>
      <c r="L9" s="622"/>
      <c r="M9" s="622"/>
      <c r="N9" s="622"/>
      <c r="O9" s="2"/>
      <c r="P9" s="638"/>
      <c r="Q9" s="638"/>
      <c r="R9" s="638"/>
      <c r="S9" s="638"/>
    </row>
    <row r="10" spans="1:19">
      <c r="G10" s="1"/>
      <c r="H10" s="1"/>
      <c r="I10" s="1"/>
      <c r="J10" s="1"/>
      <c r="K10" s="4"/>
      <c r="L10" s="313" t="s">
        <v>0</v>
      </c>
      <c r="M10" s="313" t="s">
        <v>1</v>
      </c>
      <c r="N10" s="313" t="s">
        <v>2</v>
      </c>
      <c r="O10" s="2"/>
      <c r="P10" s="638"/>
      <c r="Q10" s="638"/>
      <c r="R10" s="638"/>
      <c r="S10" s="638"/>
    </row>
    <row r="11" spans="1:19">
      <c r="G11" s="1"/>
      <c r="H11" s="1"/>
      <c r="I11" s="1"/>
      <c r="J11" s="1"/>
      <c r="K11" s="5" t="s">
        <v>3</v>
      </c>
      <c r="L11" s="6">
        <f>Aperçu!C19</f>
        <v>0</v>
      </c>
      <c r="M11" s="7">
        <f>Tx_Vacation</f>
        <v>48</v>
      </c>
      <c r="N11" s="8">
        <f>L11*M11*24</f>
        <v>0</v>
      </c>
      <c r="O11" s="2"/>
      <c r="P11" s="638"/>
      <c r="Q11" s="638"/>
      <c r="R11" s="638"/>
      <c r="S11" s="638"/>
    </row>
    <row r="12" spans="1:19">
      <c r="G12" s="1"/>
      <c r="H12" s="1"/>
      <c r="I12" s="1"/>
      <c r="J12" s="1"/>
      <c r="K12" s="5" t="str">
        <f>"Temps de déplacement ("&amp; TxPonderation &amp;") : "</f>
        <v xml:space="preserve">Temps de déplacement (0,5) : </v>
      </c>
      <c r="L12" s="6">
        <f>Aperçu!C21*Aperçu!E21</f>
        <v>0</v>
      </c>
      <c r="M12" s="7">
        <f>Tx_Vacation</f>
        <v>48</v>
      </c>
      <c r="N12" s="8">
        <f>L12*M12*24</f>
        <v>0</v>
      </c>
      <c r="O12" s="2"/>
      <c r="P12" s="638"/>
      <c r="Q12" s="638"/>
      <c r="R12" s="638"/>
      <c r="S12" s="638"/>
    </row>
    <row r="13" spans="1:19">
      <c r="A13" s="623" t="s">
        <v>4</v>
      </c>
      <c r="B13" s="623"/>
      <c r="C13" s="623"/>
      <c r="D13" s="623"/>
      <c r="E13" s="623"/>
      <c r="F13" s="3"/>
      <c r="G13" s="1"/>
      <c r="H13" s="1"/>
      <c r="I13" s="1"/>
      <c r="J13" s="1"/>
      <c r="K13" s="9" t="s">
        <v>5</v>
      </c>
      <c r="L13" s="10">
        <f>SUM(L11:L12)</f>
        <v>0</v>
      </c>
      <c r="M13" s="11"/>
      <c r="N13" s="12">
        <f>SUM(N11:N12)</f>
        <v>0</v>
      </c>
      <c r="O13" s="2"/>
      <c r="P13" s="638"/>
      <c r="Q13" s="638"/>
      <c r="R13" s="638"/>
      <c r="S13" s="638"/>
    </row>
    <row r="14" spans="1:19">
      <c r="A14" s="623"/>
      <c r="B14" s="623"/>
      <c r="C14" s="623"/>
      <c r="D14" s="623"/>
      <c r="E14" s="623"/>
      <c r="F14" s="3"/>
      <c r="G14" s="1"/>
      <c r="H14" s="1"/>
      <c r="I14" s="1"/>
      <c r="J14" s="1"/>
      <c r="K14" s="13"/>
      <c r="L14" s="14"/>
      <c r="M14" s="15"/>
      <c r="N14" s="15"/>
      <c r="O14" s="2"/>
      <c r="P14" s="638"/>
      <c r="Q14" s="638"/>
      <c r="R14" s="638"/>
      <c r="S14" s="638"/>
    </row>
    <row r="15" spans="1:19">
      <c r="A15" s="623"/>
      <c r="B15" s="623"/>
      <c r="C15" s="623"/>
      <c r="D15" s="623"/>
      <c r="E15" s="623"/>
      <c r="F15" s="3"/>
      <c r="G15" s="1"/>
      <c r="H15" s="1"/>
      <c r="I15" s="1"/>
      <c r="J15" s="1"/>
      <c r="K15" s="16" t="s">
        <v>6</v>
      </c>
      <c r="L15" s="17"/>
      <c r="M15" s="18"/>
      <c r="N15" s="19">
        <f>MC_TransportCommun</f>
        <v>0</v>
      </c>
      <c r="O15" s="2"/>
      <c r="P15" s="638"/>
      <c r="Q15" s="638"/>
      <c r="R15" s="638"/>
      <c r="S15" s="638"/>
    </row>
    <row r="16" spans="1:19">
      <c r="A16" s="623"/>
      <c r="B16" s="623"/>
      <c r="C16" s="623"/>
      <c r="D16" s="623"/>
      <c r="E16" s="623"/>
      <c r="F16" s="3"/>
      <c r="G16" s="1"/>
      <c r="H16" s="1"/>
      <c r="I16" s="1"/>
      <c r="J16" s="1"/>
      <c r="K16" s="16" t="s">
        <v>7</v>
      </c>
      <c r="L16" s="17"/>
      <c r="M16" s="18"/>
      <c r="N16" s="19">
        <f>MC_Parking+MC_Peages</f>
        <v>0</v>
      </c>
      <c r="O16" s="2"/>
      <c r="P16" s="638"/>
      <c r="Q16" s="638"/>
      <c r="R16" s="638"/>
      <c r="S16" s="638"/>
    </row>
    <row r="17" spans="1:19">
      <c r="A17" s="623"/>
      <c r="B17" s="623"/>
      <c r="C17" s="623"/>
      <c r="D17" s="623"/>
      <c r="E17" s="623"/>
      <c r="F17" s="3"/>
      <c r="G17" s="1"/>
      <c r="H17" s="1"/>
      <c r="I17" s="1"/>
      <c r="J17" s="1"/>
      <c r="K17" s="20" t="s">
        <v>8</v>
      </c>
      <c r="L17" s="21">
        <f>MC_TotalKm</f>
        <v>0</v>
      </c>
      <c r="M17" s="22"/>
      <c r="N17" s="19">
        <f>Rembst_km</f>
        <v>0</v>
      </c>
      <c r="O17" s="2"/>
      <c r="P17" s="638"/>
      <c r="Q17" s="638"/>
      <c r="R17" s="638"/>
      <c r="S17" s="638"/>
    </row>
    <row r="18" spans="1:19">
      <c r="A18" s="623"/>
      <c r="B18" s="623"/>
      <c r="C18" s="623"/>
      <c r="D18" s="623"/>
      <c r="E18" s="623"/>
      <c r="F18" s="3"/>
      <c r="G18" s="1"/>
      <c r="H18" s="1"/>
      <c r="I18" s="1"/>
      <c r="J18" s="1"/>
      <c r="K18" s="23" t="s">
        <v>9</v>
      </c>
      <c r="L18" s="24">
        <f>N_repas</f>
        <v>0</v>
      </c>
      <c r="M18" s="19">
        <f>TxRepas</f>
        <v>20</v>
      </c>
      <c r="N18" s="25">
        <f>L18*M18</f>
        <v>0</v>
      </c>
      <c r="O18" s="2"/>
      <c r="P18" s="638"/>
      <c r="Q18" s="638"/>
      <c r="R18" s="638"/>
      <c r="S18" s="638"/>
    </row>
    <row r="19" spans="1:19">
      <c r="A19" s="623"/>
      <c r="B19" s="623"/>
      <c r="C19" s="623"/>
      <c r="D19" s="623"/>
      <c r="E19" s="623"/>
      <c r="F19" s="3"/>
      <c r="G19" s="1"/>
      <c r="H19" s="1"/>
      <c r="I19" s="1"/>
      <c r="J19" s="1"/>
      <c r="K19" s="23" t="s">
        <v>10</v>
      </c>
      <c r="L19" s="24">
        <f>N_nuitéeA+N_nuitéeB+N_nuitéeC+N_nuitéeH</f>
        <v>0</v>
      </c>
      <c r="M19" s="22"/>
      <c r="N19" s="25">
        <f>N_nuitéeA*TxMissionA+N_nuitéeB*TxMissionB+N_nuitéeC*TxMissionC+N_nuitéeH*TxMissionH</f>
        <v>0</v>
      </c>
      <c r="O19" s="2"/>
      <c r="P19" s="638"/>
      <c r="Q19" s="638"/>
      <c r="R19" s="638"/>
      <c r="S19" s="638"/>
    </row>
    <row r="20" spans="1:19">
      <c r="A20" s="623"/>
      <c r="B20" s="623"/>
      <c r="C20" s="623"/>
      <c r="D20" s="623"/>
      <c r="E20" s="623"/>
      <c r="F20" s="3"/>
      <c r="G20" s="1"/>
      <c r="H20" s="1"/>
      <c r="I20" s="1"/>
      <c r="J20" s="1"/>
      <c r="K20" s="9" t="s">
        <v>11</v>
      </c>
      <c r="L20" s="26"/>
      <c r="M20" s="11"/>
      <c r="N20" s="12">
        <f>SUM(N15:N19)</f>
        <v>0</v>
      </c>
      <c r="O20" s="2"/>
      <c r="P20" s="638"/>
      <c r="Q20" s="638"/>
      <c r="R20" s="638"/>
      <c r="S20" s="638"/>
    </row>
    <row r="21" spans="1:19">
      <c r="A21" s="623"/>
      <c r="B21" s="623"/>
      <c r="C21" s="623"/>
      <c r="D21" s="623"/>
      <c r="E21" s="623"/>
      <c r="F21" s="3"/>
      <c r="G21" s="1"/>
      <c r="H21" s="1"/>
      <c r="I21" s="1"/>
      <c r="J21" s="1"/>
      <c r="K21" s="27"/>
      <c r="L21" s="28"/>
      <c r="M21" s="29"/>
      <c r="N21" s="29"/>
      <c r="O21" s="2"/>
      <c r="P21" s="638"/>
      <c r="Q21" s="638"/>
      <c r="R21" s="638"/>
      <c r="S21" s="638"/>
    </row>
    <row r="22" spans="1:19">
      <c r="A22" s="623"/>
      <c r="B22" s="623"/>
      <c r="C22" s="623"/>
      <c r="D22" s="623"/>
      <c r="E22" s="623"/>
      <c r="F22" s="3"/>
      <c r="G22" s="1"/>
      <c r="H22" s="1"/>
      <c r="I22" s="1"/>
      <c r="J22" s="1"/>
      <c r="K22" s="624" t="s">
        <v>12</v>
      </c>
      <c r="L22" s="624"/>
      <c r="M22" s="624"/>
      <c r="N22" s="25">
        <f>IF(MC_Div_Consom&lt;50,MC_ForfaitFrais+MC_Div_Affranch+MC_Divers_Autres,MC_Div_Consom+MC_Div_Affranch+MC_Divers_Autres)</f>
        <v>50</v>
      </c>
      <c r="O22" s="2"/>
      <c r="P22" s="638"/>
      <c r="Q22" s="638"/>
      <c r="R22" s="638"/>
      <c r="S22" s="638"/>
    </row>
    <row r="23" spans="1:19">
      <c r="A23" s="623"/>
      <c r="B23" s="623"/>
      <c r="C23" s="623"/>
      <c r="D23" s="623"/>
      <c r="E23" s="623"/>
      <c r="F23" s="3"/>
      <c r="G23" s="1"/>
      <c r="H23" s="1"/>
      <c r="I23" s="1"/>
      <c r="J23" s="1"/>
      <c r="K23" s="625" t="s">
        <v>13</v>
      </c>
      <c r="L23" s="625"/>
      <c r="M23" s="625"/>
      <c r="N23" s="12">
        <f>SUM(N13,N20,N22)</f>
        <v>50</v>
      </c>
      <c r="O23" s="2"/>
      <c r="P23" s="638"/>
      <c r="Q23" s="638"/>
      <c r="R23" s="638"/>
      <c r="S23" s="638"/>
    </row>
    <row r="24" spans="1:19">
      <c r="A24" s="623"/>
      <c r="B24" s="623"/>
      <c r="C24" s="623"/>
      <c r="D24" s="623"/>
      <c r="E24" s="623"/>
      <c r="F24" s="3"/>
      <c r="G24" s="1"/>
      <c r="H24" s="1"/>
      <c r="I24" s="1"/>
      <c r="J24" s="1"/>
      <c r="K24" s="626" t="s">
        <v>14</v>
      </c>
      <c r="L24" s="626"/>
      <c r="M24" s="626"/>
      <c r="N24" s="626"/>
      <c r="O24" s="2"/>
      <c r="P24" s="638"/>
      <c r="Q24" s="638"/>
      <c r="R24" s="638"/>
      <c r="S24" s="638"/>
    </row>
    <row r="25" spans="1:19">
      <c r="A25" s="616" t="s">
        <v>626</v>
      </c>
      <c r="B25" s="616"/>
      <c r="C25" s="616"/>
      <c r="D25" s="616"/>
      <c r="E25" s="616"/>
      <c r="F25" s="3"/>
      <c r="G25" s="1"/>
      <c r="H25" s="1"/>
      <c r="I25" s="1"/>
      <c r="J25" s="1"/>
      <c r="K25" s="617"/>
      <c r="L25" s="617"/>
      <c r="M25" s="617"/>
      <c r="N25" s="617"/>
      <c r="O25" s="2"/>
      <c r="P25" s="638"/>
      <c r="Q25" s="638"/>
      <c r="R25" s="638"/>
      <c r="S25" s="638"/>
    </row>
    <row r="26" spans="1:19">
      <c r="A26" s="618" t="str">
        <f>"(Version : "&amp;Version&amp;")"</f>
        <v>(Version : 5.52f (2026))</v>
      </c>
      <c r="B26" s="618"/>
      <c r="C26" s="618"/>
      <c r="D26" s="618"/>
      <c r="E26" s="618"/>
      <c r="F26" s="3"/>
      <c r="G26" s="1"/>
      <c r="H26" s="1"/>
      <c r="I26" s="1"/>
      <c r="J26" s="1"/>
      <c r="K26" s="617"/>
      <c r="L26" s="617"/>
      <c r="M26" s="617"/>
      <c r="N26" s="617"/>
      <c r="O26" s="2"/>
      <c r="P26" s="638"/>
      <c r="Q26" s="638"/>
      <c r="R26" s="638"/>
      <c r="S26" s="638"/>
    </row>
    <row r="27" spans="1:19" ht="12.45" customHeight="1">
      <c r="A27" s="3"/>
      <c r="B27" s="3"/>
      <c r="C27" s="30"/>
      <c r="D27" s="3"/>
      <c r="E27" s="3"/>
      <c r="F27" s="3"/>
      <c r="G27" s="1"/>
      <c r="H27" s="315"/>
      <c r="I27" s="1"/>
      <c r="J27" s="1"/>
      <c r="K27" s="2"/>
      <c r="L27" s="2"/>
      <c r="M27" s="2"/>
      <c r="N27" s="2"/>
      <c r="O27" s="2"/>
      <c r="P27" s="638"/>
      <c r="Q27" s="638"/>
      <c r="R27" s="638"/>
      <c r="S27" s="638"/>
    </row>
    <row r="28" spans="1:19" ht="12.45" customHeight="1">
      <c r="A28" s="3"/>
      <c r="B28" s="3"/>
      <c r="C28" s="3"/>
      <c r="D28" s="3"/>
      <c r="E28" s="3"/>
      <c r="F28" s="3"/>
      <c r="G28" s="1"/>
      <c r="H28" s="315"/>
      <c r="I28" s="1"/>
      <c r="J28" s="1"/>
      <c r="K28" s="619" t="str">
        <f>IF(CE_nom&lt;&gt;"",CE_prénom&amp;" "&amp;CE_nom,"Veuillez compléter la fiche commissaire")</f>
        <v>Veuillez compléter la fiche commissaire</v>
      </c>
      <c r="L28" s="619"/>
      <c r="M28" s="619"/>
      <c r="N28" s="619"/>
      <c r="O28" s="2"/>
      <c r="P28" s="638"/>
      <c r="Q28" s="638"/>
      <c r="R28" s="638"/>
      <c r="S28" s="638"/>
    </row>
    <row r="29" spans="1:19" ht="12.45" customHeight="1">
      <c r="A29" s="3"/>
      <c r="B29" s="3"/>
      <c r="C29" s="3"/>
      <c r="D29" s="3"/>
      <c r="E29" s="3"/>
      <c r="F29" s="3"/>
      <c r="G29" s="1"/>
      <c r="H29" s="1"/>
      <c r="I29" s="1"/>
      <c r="J29" s="1"/>
      <c r="K29" s="2"/>
      <c r="L29" s="2"/>
      <c r="M29" s="2"/>
      <c r="N29" s="2"/>
      <c r="O29" s="2"/>
      <c r="P29" s="638"/>
      <c r="Q29" s="638"/>
      <c r="R29" s="638"/>
      <c r="S29" s="638"/>
    </row>
    <row r="30" spans="1:19" ht="12.45" customHeight="1">
      <c r="A30" s="627"/>
      <c r="B30" s="628"/>
      <c r="C30" s="628"/>
      <c r="D30" s="628"/>
      <c r="E30" s="316"/>
      <c r="F30" s="316"/>
      <c r="G30" s="1"/>
      <c r="H30" s="1"/>
      <c r="I30" s="1"/>
      <c r="J30" s="1"/>
      <c r="K30" s="2"/>
      <c r="L30" s="2"/>
      <c r="M30" s="2"/>
      <c r="N30" s="2"/>
      <c r="O30" s="2"/>
    </row>
    <row r="31" spans="1:19" ht="12.45" customHeight="1">
      <c r="A31" s="316"/>
      <c r="B31" s="316"/>
      <c r="C31" s="316"/>
      <c r="D31" s="316"/>
      <c r="E31" s="316"/>
      <c r="F31" s="316"/>
      <c r="G31" s="1"/>
      <c r="H31" s="1"/>
      <c r="I31" s="1"/>
      <c r="J31" s="1"/>
      <c r="K31" s="2"/>
      <c r="L31" s="2"/>
      <c r="M31" s="2"/>
      <c r="N31" s="2"/>
      <c r="O31" s="2"/>
    </row>
    <row r="32" spans="1:19" ht="12.45" customHeight="1">
      <c r="A32" s="627"/>
      <c r="B32" s="628"/>
      <c r="C32" s="628"/>
      <c r="D32" s="628"/>
      <c r="E32" s="316"/>
      <c r="F32" s="316"/>
      <c r="G32" s="1"/>
      <c r="H32" s="1"/>
      <c r="I32" s="1"/>
      <c r="J32" s="1"/>
      <c r="K32" s="2"/>
      <c r="L32" s="2"/>
      <c r="M32" s="2"/>
      <c r="N32" s="2"/>
      <c r="O32" s="2"/>
    </row>
    <row r="33" spans="1:15" ht="12.45" customHeight="1">
      <c r="A33" s="316"/>
      <c r="B33" s="316"/>
      <c r="C33" s="316"/>
      <c r="D33" s="316"/>
      <c r="E33" s="316"/>
      <c r="F33" s="316"/>
      <c r="G33" s="1"/>
      <c r="H33" s="1"/>
      <c r="I33" s="1"/>
      <c r="J33" s="1"/>
      <c r="K33" s="2"/>
      <c r="L33" s="2"/>
      <c r="M33" s="2"/>
      <c r="N33" s="2"/>
      <c r="O33" s="2"/>
    </row>
    <row r="34" spans="1:15" ht="12.45" customHeight="1">
      <c r="A34" s="628"/>
      <c r="B34" s="628"/>
      <c r="C34" s="628"/>
      <c r="D34" s="628"/>
      <c r="E34" s="317"/>
      <c r="F34" s="317"/>
      <c r="G34" s="317"/>
      <c r="H34" s="317"/>
    </row>
    <row r="35" spans="1:15" ht="12.45" customHeight="1">
      <c r="A35" s="317"/>
      <c r="B35" s="317"/>
      <c r="C35" s="317"/>
      <c r="D35" s="317"/>
      <c r="E35" s="317"/>
      <c r="F35" s="317"/>
      <c r="G35" s="317"/>
      <c r="H35" s="317"/>
    </row>
    <row r="36" spans="1:15" ht="25.05" customHeight="1">
      <c r="A36" s="629"/>
      <c r="B36" s="629"/>
      <c r="C36" s="629"/>
      <c r="D36" s="629"/>
      <c r="E36" s="317"/>
      <c r="F36" s="317"/>
      <c r="G36" s="317"/>
      <c r="H36" s="317"/>
    </row>
    <row r="37" spans="1:15" ht="15" customHeight="1">
      <c r="A37" s="628"/>
      <c r="B37" s="628"/>
      <c r="C37" s="628"/>
      <c r="D37" s="628"/>
      <c r="E37" s="317"/>
      <c r="F37" s="317"/>
      <c r="G37" s="317"/>
      <c r="H37" s="317"/>
    </row>
    <row r="38" spans="1:15">
      <c r="A38" s="317"/>
      <c r="B38" s="317"/>
      <c r="C38" s="317"/>
      <c r="D38" s="317"/>
      <c r="E38" s="317"/>
      <c r="F38" s="317"/>
      <c r="G38" s="317"/>
      <c r="H38" s="317"/>
    </row>
    <row r="39" spans="1:15" ht="15" customHeight="1">
      <c r="A39" s="628"/>
      <c r="B39" s="628"/>
      <c r="C39" s="628"/>
      <c r="D39" s="628"/>
      <c r="E39" s="317"/>
      <c r="F39" s="317"/>
      <c r="G39" s="317"/>
      <c r="H39" s="317"/>
    </row>
    <row r="40" spans="1:15" ht="13.2" customHeight="1">
      <c r="A40" s="317"/>
      <c r="B40" s="317"/>
      <c r="C40" s="317"/>
      <c r="D40" s="317"/>
      <c r="E40" s="317"/>
      <c r="F40" s="317"/>
      <c r="G40" s="317"/>
      <c r="H40" s="317"/>
    </row>
    <row r="41" spans="1:15" ht="15" customHeight="1">
      <c r="A41" s="628"/>
      <c r="B41" s="628"/>
      <c r="C41" s="628"/>
      <c r="D41" s="628"/>
      <c r="E41" s="317"/>
      <c r="F41" s="317"/>
      <c r="G41" s="317"/>
      <c r="H41" s="317"/>
    </row>
    <row r="42" spans="1:15">
      <c r="A42" s="317"/>
      <c r="B42" s="317"/>
      <c r="C42" s="317"/>
      <c r="D42" s="317"/>
      <c r="E42" s="317"/>
      <c r="F42" s="317"/>
      <c r="G42" s="317"/>
      <c r="H42" s="317"/>
    </row>
    <row r="43" spans="1:15" ht="15" customHeight="1">
      <c r="A43" s="628"/>
      <c r="B43" s="628"/>
      <c r="C43" s="628"/>
      <c r="D43" s="628"/>
      <c r="E43" s="317"/>
      <c r="F43" s="317"/>
      <c r="G43" s="317"/>
      <c r="H43" s="317"/>
    </row>
    <row r="44" spans="1:15">
      <c r="A44" s="317"/>
      <c r="B44" s="317"/>
      <c r="C44" s="317"/>
      <c r="D44" s="317"/>
      <c r="E44" s="317"/>
      <c r="F44" s="317"/>
      <c r="G44" s="317"/>
      <c r="H44" s="317"/>
    </row>
    <row r="45" spans="1:15" ht="15" customHeight="1">
      <c r="A45" s="628"/>
      <c r="B45" s="628"/>
      <c r="C45" s="628"/>
      <c r="D45" s="628"/>
      <c r="E45" s="317"/>
      <c r="F45" s="317"/>
      <c r="G45" s="317"/>
      <c r="H45" s="317"/>
    </row>
    <row r="46" spans="1:15">
      <c r="A46" s="317"/>
      <c r="B46" s="317"/>
      <c r="C46" s="317"/>
      <c r="D46" s="317"/>
      <c r="E46" s="317"/>
      <c r="F46" s="317"/>
      <c r="G46" s="317"/>
      <c r="H46" s="317"/>
    </row>
    <row r="47" spans="1:15" ht="25.05" customHeight="1">
      <c r="A47" s="629"/>
      <c r="B47" s="629"/>
      <c r="C47" s="629"/>
      <c r="D47" s="629"/>
      <c r="E47" s="317"/>
      <c r="F47" s="317"/>
      <c r="G47" s="317"/>
      <c r="H47" s="317"/>
    </row>
    <row r="48" spans="1:15" ht="12.45" customHeight="1">
      <c r="A48" s="630"/>
      <c r="B48" s="630"/>
      <c r="C48" s="630"/>
      <c r="D48" s="630"/>
      <c r="E48" s="630"/>
      <c r="F48" s="630"/>
      <c r="G48" s="318"/>
      <c r="H48" s="317"/>
    </row>
    <row r="49" spans="1:8" ht="12.45" customHeight="1">
      <c r="A49" s="631"/>
      <c r="B49" s="631"/>
      <c r="C49" s="631"/>
      <c r="D49" s="319"/>
      <c r="E49" s="319"/>
      <c r="F49" s="319"/>
      <c r="G49" s="317"/>
      <c r="H49" s="317"/>
    </row>
    <row r="50" spans="1:8" ht="12.45" customHeight="1">
      <c r="A50" s="632"/>
      <c r="B50" s="632"/>
      <c r="C50" s="632"/>
      <c r="D50" s="632"/>
      <c r="E50" s="632"/>
      <c r="F50" s="632"/>
      <c r="G50" s="632"/>
      <c r="H50" s="632"/>
    </row>
    <row r="51" spans="1:8" ht="12.45" customHeight="1">
      <c r="A51" s="317"/>
      <c r="B51" s="317"/>
      <c r="C51" s="317"/>
      <c r="D51" s="317"/>
      <c r="E51" s="317"/>
      <c r="F51" s="317"/>
      <c r="G51" s="317"/>
      <c r="H51" s="317"/>
    </row>
    <row r="52" spans="1:8" ht="25.05" customHeight="1">
      <c r="A52" s="629"/>
      <c r="B52" s="629"/>
      <c r="C52" s="629"/>
      <c r="D52" s="629"/>
      <c r="E52" s="317"/>
      <c r="F52" s="317"/>
      <c r="G52" s="317"/>
      <c r="H52" s="317"/>
    </row>
    <row r="53" spans="1:8" ht="12.45" customHeight="1">
      <c r="A53" s="633"/>
      <c r="B53" s="633"/>
      <c r="C53" s="320"/>
      <c r="D53" s="317"/>
      <c r="E53" s="317"/>
      <c r="F53" s="317"/>
      <c r="G53" s="317"/>
      <c r="H53" s="317"/>
    </row>
    <row r="54" spans="1:8" ht="12.45" customHeight="1">
      <c r="A54" s="633"/>
      <c r="B54" s="633"/>
      <c r="C54" s="320"/>
      <c r="D54" s="317"/>
      <c r="E54" s="317"/>
      <c r="F54" s="317"/>
      <c r="G54" s="317"/>
      <c r="H54" s="317"/>
    </row>
    <row r="55" spans="1:8" ht="12.45" customHeight="1">
      <c r="A55" s="633"/>
      <c r="B55" s="633"/>
      <c r="C55" s="320"/>
      <c r="D55" s="317"/>
      <c r="E55" s="317"/>
      <c r="F55" s="317"/>
      <c r="G55" s="317"/>
      <c r="H55" s="317"/>
    </row>
    <row r="56" spans="1:8" ht="12.45" customHeight="1">
      <c r="A56" s="633"/>
      <c r="B56" s="633"/>
      <c r="C56" s="320"/>
      <c r="D56" s="317"/>
      <c r="E56" s="317"/>
      <c r="F56" s="317"/>
      <c r="G56" s="317"/>
      <c r="H56" s="317"/>
    </row>
    <row r="57" spans="1:8" ht="12.45" customHeight="1">
      <c r="A57" s="633"/>
      <c r="B57" s="633"/>
      <c r="C57" s="320"/>
      <c r="D57" s="317"/>
      <c r="E57" s="317"/>
      <c r="F57" s="317"/>
      <c r="G57" s="317"/>
      <c r="H57" s="317"/>
    </row>
    <row r="58" spans="1:8" ht="12.45" customHeight="1">
      <c r="A58" s="633"/>
      <c r="B58" s="633"/>
      <c r="C58" s="320"/>
      <c r="D58" s="317"/>
      <c r="E58" s="317"/>
      <c r="F58" s="317"/>
      <c r="G58" s="317"/>
      <c r="H58" s="317"/>
    </row>
    <row r="59" spans="1:8" ht="12.45" customHeight="1">
      <c r="A59" s="633"/>
      <c r="B59" s="633"/>
      <c r="C59" s="320"/>
      <c r="D59" s="317"/>
      <c r="E59" s="317"/>
      <c r="F59" s="317"/>
      <c r="G59" s="317"/>
      <c r="H59" s="317"/>
    </row>
    <row r="60" spans="1:8" ht="12.45" customHeight="1">
      <c r="A60" s="633"/>
      <c r="B60" s="633"/>
      <c r="C60" s="320"/>
      <c r="D60" s="317"/>
      <c r="E60" s="317"/>
      <c r="F60" s="317"/>
      <c r="G60" s="317"/>
      <c r="H60" s="317"/>
    </row>
    <row r="61" spans="1:8" ht="12.45" customHeight="1">
      <c r="A61" s="633"/>
      <c r="B61" s="633"/>
      <c r="C61" s="320"/>
      <c r="D61" s="317"/>
      <c r="E61" s="317"/>
      <c r="F61" s="317"/>
      <c r="G61" s="317"/>
      <c r="H61" s="317"/>
    </row>
    <row r="62" spans="1:8" ht="12.45" customHeight="1">
      <c r="A62" s="317"/>
      <c r="B62" s="317"/>
      <c r="C62" s="317"/>
      <c r="D62" s="317"/>
      <c r="E62" s="317"/>
      <c r="F62" s="317"/>
      <c r="G62" s="317"/>
      <c r="H62" s="317"/>
    </row>
    <row r="63" spans="1:8" ht="12.45" customHeight="1">
      <c r="A63" s="629"/>
      <c r="B63" s="629"/>
      <c r="C63" s="629"/>
      <c r="D63" s="629"/>
      <c r="E63" s="317"/>
      <c r="F63" s="317"/>
      <c r="G63" s="317"/>
      <c r="H63" s="317"/>
    </row>
    <row r="64" spans="1:8" ht="12.45" customHeight="1">
      <c r="A64" s="628"/>
      <c r="B64" s="628"/>
      <c r="C64" s="628"/>
      <c r="D64" s="628"/>
      <c r="E64" s="319"/>
      <c r="F64" s="317"/>
      <c r="G64" s="317"/>
      <c r="H64" s="317"/>
    </row>
    <row r="65" spans="1:8" ht="12.45" customHeight="1">
      <c r="A65" s="628"/>
      <c r="B65" s="628"/>
      <c r="C65" s="628"/>
      <c r="D65" s="628"/>
      <c r="E65" s="319"/>
      <c r="F65" s="317"/>
      <c r="G65" s="317"/>
      <c r="H65" s="317"/>
    </row>
    <row r="66" spans="1:8" ht="12.45" customHeight="1">
      <c r="A66" s="628"/>
      <c r="B66" s="628"/>
      <c r="C66" s="628"/>
      <c r="D66" s="628"/>
      <c r="E66" s="319"/>
      <c r="F66" s="317"/>
      <c r="G66" s="317"/>
      <c r="H66" s="317"/>
    </row>
    <row r="67" spans="1:8" ht="12.45" customHeight="1">
      <c r="A67" s="628"/>
      <c r="B67" s="628"/>
      <c r="C67" s="628"/>
      <c r="D67" s="628"/>
      <c r="E67" s="319"/>
      <c r="F67" s="317"/>
      <c r="G67" s="317"/>
      <c r="H67" s="317"/>
    </row>
    <row r="68" spans="1:8" ht="12.45" customHeight="1">
      <c r="A68" s="317"/>
      <c r="B68" s="317"/>
      <c r="C68" s="317"/>
      <c r="D68" s="317"/>
      <c r="E68" s="317"/>
      <c r="F68" s="317"/>
      <c r="G68" s="317"/>
      <c r="H68" s="317"/>
    </row>
    <row r="69" spans="1:8" ht="12.45" customHeight="1">
      <c r="A69" s="634"/>
      <c r="B69" s="634"/>
      <c r="C69" s="634"/>
      <c r="D69" s="634"/>
      <c r="E69" s="634"/>
      <c r="F69" s="321"/>
      <c r="G69" s="317"/>
      <c r="H69" s="317"/>
    </row>
    <row r="70" spans="1:8" ht="12.45" customHeight="1">
      <c r="A70" s="317"/>
      <c r="B70" s="317"/>
      <c r="C70" s="317"/>
      <c r="D70" s="317"/>
      <c r="E70" s="317"/>
      <c r="F70" s="317"/>
      <c r="G70" s="317"/>
      <c r="H70" s="317"/>
    </row>
    <row r="71" spans="1:8" ht="12.45" customHeight="1">
      <c r="A71" s="317"/>
      <c r="B71" s="317"/>
      <c r="C71" s="317"/>
      <c r="D71" s="317"/>
      <c r="E71" s="317"/>
      <c r="F71" s="317"/>
      <c r="G71" s="317"/>
      <c r="H71" s="317"/>
    </row>
    <row r="72" spans="1:8" ht="25.05" customHeight="1">
      <c r="A72" s="635"/>
      <c r="B72" s="635"/>
      <c r="C72" s="635"/>
      <c r="D72" s="635"/>
      <c r="E72" s="635"/>
      <c r="F72" s="635"/>
      <c r="G72" s="635"/>
      <c r="H72" s="635"/>
    </row>
    <row r="73" spans="1:8" ht="12.45" customHeight="1">
      <c r="A73" s="633"/>
      <c r="B73" s="633"/>
      <c r="C73" s="320"/>
      <c r="D73" s="317"/>
      <c r="E73" s="317"/>
      <c r="F73" s="317"/>
      <c r="G73" s="317"/>
      <c r="H73" s="317"/>
    </row>
    <row r="74" spans="1:8" ht="12.45" customHeight="1">
      <c r="A74" s="633"/>
      <c r="B74" s="633"/>
      <c r="C74" s="320"/>
      <c r="D74" s="317"/>
      <c r="E74" s="317"/>
      <c r="F74" s="317"/>
      <c r="G74" s="317"/>
      <c r="H74" s="317"/>
    </row>
    <row r="75" spans="1:8" ht="12.45" customHeight="1">
      <c r="A75" s="633"/>
      <c r="B75" s="633"/>
      <c r="C75" s="320"/>
      <c r="D75" s="317"/>
      <c r="E75" s="317"/>
      <c r="F75" s="317"/>
      <c r="G75" s="317"/>
      <c r="H75" s="317"/>
    </row>
    <row r="76" spans="1:8" ht="12.45" customHeight="1">
      <c r="A76" s="633"/>
      <c r="B76" s="633"/>
      <c r="C76" s="322"/>
      <c r="D76" s="317"/>
      <c r="E76" s="317"/>
      <c r="F76" s="317"/>
      <c r="G76" s="317"/>
      <c r="H76" s="317"/>
    </row>
    <row r="77" spans="1:8" ht="12.45" customHeight="1">
      <c r="A77" s="633"/>
      <c r="B77" s="633"/>
      <c r="C77" s="322"/>
      <c r="D77" s="317"/>
      <c r="E77" s="317"/>
      <c r="F77" s="317"/>
      <c r="G77" s="317"/>
      <c r="H77" s="317"/>
    </row>
    <row r="78" spans="1:8" ht="12.45" customHeight="1">
      <c r="A78" s="633"/>
      <c r="B78" s="633"/>
      <c r="C78" s="322"/>
      <c r="D78" s="317"/>
      <c r="E78" s="317"/>
      <c r="F78" s="317"/>
      <c r="G78" s="317"/>
      <c r="H78" s="317"/>
    </row>
    <row r="79" spans="1:8" ht="12.45" customHeight="1">
      <c r="A79" s="633"/>
      <c r="B79" s="633"/>
      <c r="C79" s="322"/>
      <c r="D79" s="317"/>
      <c r="E79" s="317"/>
      <c r="F79" s="317"/>
      <c r="G79" s="317"/>
      <c r="H79" s="317"/>
    </row>
    <row r="80" spans="1:8">
      <c r="A80" s="317"/>
      <c r="B80" s="317"/>
      <c r="C80" s="317"/>
      <c r="D80" s="317"/>
      <c r="E80" s="317"/>
      <c r="F80" s="317"/>
      <c r="G80" s="317"/>
      <c r="H80" s="317"/>
    </row>
    <row r="81" spans="1:8" ht="12.45" customHeight="1">
      <c r="A81" s="634"/>
      <c r="B81" s="634"/>
      <c r="C81" s="634"/>
      <c r="D81" s="634"/>
      <c r="E81" s="634"/>
      <c r="F81" s="323"/>
      <c r="G81" s="317"/>
      <c r="H81" s="317"/>
    </row>
    <row r="82" spans="1:8">
      <c r="A82" s="317"/>
      <c r="B82" s="317"/>
      <c r="C82" s="317"/>
      <c r="D82" s="317"/>
      <c r="E82" s="317"/>
      <c r="F82" s="317"/>
      <c r="G82" s="317"/>
      <c r="H82" s="317"/>
    </row>
    <row r="83" spans="1:8">
      <c r="A83" s="317"/>
      <c r="B83" s="317"/>
      <c r="C83" s="317"/>
      <c r="D83" s="641"/>
      <c r="E83" s="641"/>
      <c r="F83" s="641"/>
      <c r="G83" s="641"/>
      <c r="H83" s="317"/>
    </row>
    <row r="84" spans="1:8" ht="25.05" customHeight="1">
      <c r="A84" s="317"/>
      <c r="B84" s="317"/>
      <c r="C84" s="317"/>
      <c r="D84" s="324"/>
      <c r="E84" s="324"/>
      <c r="F84" s="324"/>
      <c r="G84" s="324"/>
      <c r="H84" s="317"/>
    </row>
    <row r="85" spans="1:8" ht="12.45" customHeight="1">
      <c r="A85" s="317"/>
      <c r="B85" s="317"/>
      <c r="C85" s="317"/>
      <c r="D85" s="324"/>
      <c r="E85" s="324"/>
      <c r="F85" s="324"/>
      <c r="G85" s="324"/>
      <c r="H85" s="317"/>
    </row>
    <row r="86" spans="1:8" ht="12.45" customHeight="1">
      <c r="A86" s="317"/>
      <c r="B86" s="317"/>
      <c r="C86" s="317"/>
      <c r="D86" s="324"/>
      <c r="E86" s="324"/>
      <c r="F86" s="324"/>
      <c r="G86" s="324"/>
      <c r="H86" s="317"/>
    </row>
    <row r="87" spans="1:8" ht="12.45" customHeight="1">
      <c r="A87" s="317"/>
      <c r="B87" s="317"/>
      <c r="C87" s="317"/>
      <c r="D87" s="324"/>
      <c r="E87" s="324"/>
      <c r="F87" s="324"/>
      <c r="G87" s="324"/>
      <c r="H87" s="317"/>
    </row>
    <row r="88" spans="1:8" ht="12.45" customHeight="1">
      <c r="A88" s="317"/>
      <c r="B88" s="317"/>
      <c r="C88" s="317"/>
      <c r="D88" s="317"/>
      <c r="E88" s="317"/>
      <c r="F88" s="317"/>
      <c r="G88" s="317"/>
      <c r="H88" s="317"/>
    </row>
    <row r="89" spans="1:8" ht="12.45" customHeight="1">
      <c r="A89" s="317"/>
      <c r="B89" s="317"/>
      <c r="C89" s="317"/>
      <c r="D89" s="317"/>
      <c r="E89" s="317"/>
      <c r="F89" s="317"/>
      <c r="G89" s="317"/>
      <c r="H89" s="317"/>
    </row>
    <row r="90" spans="1:8" ht="25.05" customHeight="1">
      <c r="A90" s="635"/>
      <c r="B90" s="635"/>
      <c r="C90" s="635"/>
      <c r="D90" s="635"/>
      <c r="E90" s="635"/>
      <c r="F90" s="635"/>
      <c r="G90" s="635"/>
      <c r="H90" s="635"/>
    </row>
    <row r="91" spans="1:8" ht="12.45" customHeight="1">
      <c r="A91" s="317"/>
      <c r="B91" s="317"/>
      <c r="C91" s="317"/>
      <c r="D91" s="317"/>
      <c r="E91" s="325"/>
      <c r="F91" s="325"/>
      <c r="G91" s="317"/>
      <c r="H91" s="317"/>
    </row>
    <row r="92" spans="1:8" ht="13.2" customHeight="1">
      <c r="A92" s="637"/>
      <c r="B92" s="637"/>
      <c r="C92" s="637"/>
      <c r="D92" s="317"/>
      <c r="E92" s="326"/>
      <c r="F92" s="327"/>
      <c r="G92" s="317"/>
      <c r="H92" s="317"/>
    </row>
    <row r="93" spans="1:8" ht="12.45" customHeight="1">
      <c r="A93" s="317"/>
      <c r="B93" s="317"/>
      <c r="C93" s="317"/>
      <c r="D93" s="317"/>
      <c r="E93" s="317"/>
      <c r="F93" s="317"/>
      <c r="G93" s="317"/>
      <c r="H93" s="317"/>
    </row>
    <row r="94" spans="1:8" ht="13.2" customHeight="1">
      <c r="A94" s="637"/>
      <c r="B94" s="637"/>
      <c r="C94" s="637"/>
      <c r="D94" s="317"/>
      <c r="E94" s="326"/>
      <c r="F94" s="327"/>
      <c r="G94" s="317"/>
      <c r="H94" s="317"/>
    </row>
    <row r="95" spans="1:8" ht="12.45" customHeight="1">
      <c r="A95" s="317"/>
      <c r="B95" s="317"/>
      <c r="C95" s="317"/>
      <c r="D95" s="317"/>
      <c r="E95" s="317"/>
      <c r="F95" s="317"/>
      <c r="G95" s="317"/>
      <c r="H95" s="317"/>
    </row>
    <row r="96" spans="1:8" ht="13.2" customHeight="1">
      <c r="A96" s="637"/>
      <c r="B96" s="637"/>
      <c r="C96" s="637"/>
      <c r="D96" s="328"/>
      <c r="E96" s="318"/>
      <c r="F96" s="327"/>
      <c r="G96" s="317"/>
      <c r="H96" s="317"/>
    </row>
    <row r="97" spans="1:8" ht="12.45" customHeight="1">
      <c r="A97" s="317"/>
      <c r="B97" s="317"/>
      <c r="C97" s="317"/>
      <c r="D97" s="317"/>
      <c r="E97" s="317"/>
      <c r="F97" s="317"/>
      <c r="G97" s="317"/>
      <c r="H97" s="317"/>
    </row>
    <row r="98" spans="1:8" ht="13.2" customHeight="1">
      <c r="A98" s="637"/>
      <c r="B98" s="637"/>
      <c r="C98" s="637"/>
      <c r="D98" s="317"/>
      <c r="E98" s="317"/>
      <c r="F98" s="329"/>
      <c r="G98" s="317"/>
      <c r="H98" s="317"/>
    </row>
    <row r="99" spans="1:8" ht="12.45" customHeight="1">
      <c r="A99" s="317"/>
      <c r="B99" s="317"/>
      <c r="C99" s="317"/>
      <c r="D99" s="317"/>
      <c r="E99" s="317"/>
      <c r="F99" s="317"/>
      <c r="G99" s="317"/>
      <c r="H99" s="317"/>
    </row>
    <row r="100" spans="1:8" ht="13.2" customHeight="1">
      <c r="A100" s="637"/>
      <c r="B100" s="637"/>
      <c r="C100" s="637"/>
      <c r="D100" s="317"/>
      <c r="E100" s="326"/>
      <c r="F100" s="327"/>
      <c r="G100" s="317"/>
      <c r="H100" s="317"/>
    </row>
    <row r="101" spans="1:8" ht="12.45" customHeight="1">
      <c r="A101" s="317"/>
      <c r="B101" s="317"/>
      <c r="C101" s="317"/>
      <c r="D101" s="317"/>
      <c r="E101" s="317"/>
      <c r="F101" s="317"/>
      <c r="G101" s="317"/>
      <c r="H101" s="317"/>
    </row>
    <row r="102" spans="1:8" ht="12.45" customHeight="1">
      <c r="A102" s="317"/>
      <c r="B102" s="317"/>
      <c r="C102" s="317"/>
      <c r="D102" s="317"/>
      <c r="E102" s="317"/>
      <c r="F102" s="317"/>
      <c r="G102" s="317"/>
      <c r="H102" s="317"/>
    </row>
    <row r="103" spans="1:8" ht="36" customHeight="1">
      <c r="A103" s="317"/>
      <c r="B103" s="317"/>
      <c r="C103" s="317"/>
      <c r="D103" s="330"/>
      <c r="E103" s="330"/>
      <c r="F103" s="330"/>
      <c r="G103" s="330"/>
      <c r="H103" s="317"/>
    </row>
    <row r="104" spans="1:8" ht="12.45" customHeight="1">
      <c r="A104" s="317"/>
      <c r="B104" s="317"/>
      <c r="C104" s="317"/>
      <c r="D104" s="330"/>
      <c r="E104" s="330"/>
      <c r="F104" s="330"/>
      <c r="G104" s="330"/>
      <c r="H104" s="317"/>
    </row>
    <row r="105" spans="1:8" ht="12.45" customHeight="1">
      <c r="A105" s="317"/>
      <c r="B105" s="317"/>
      <c r="C105" s="317"/>
      <c r="D105" s="330"/>
      <c r="E105" s="639"/>
      <c r="F105" s="639"/>
      <c r="G105" s="639"/>
      <c r="H105" s="317"/>
    </row>
    <row r="106" spans="1:8" ht="12.45" customHeight="1">
      <c r="A106" s="317"/>
      <c r="B106" s="317"/>
      <c r="C106" s="317"/>
      <c r="D106" s="317"/>
      <c r="E106" s="317"/>
      <c r="F106" s="317"/>
      <c r="G106" s="317"/>
      <c r="H106" s="317"/>
    </row>
    <row r="107" spans="1:8" ht="13.2" customHeight="1">
      <c r="A107" s="634"/>
      <c r="B107" s="634"/>
      <c r="C107" s="634"/>
      <c r="D107" s="634"/>
      <c r="E107" s="634"/>
      <c r="F107" s="323"/>
      <c r="G107" s="317"/>
      <c r="H107" s="317"/>
    </row>
    <row r="108" spans="1:8" ht="12.45" customHeight="1">
      <c r="A108" s="317"/>
      <c r="B108" s="317"/>
      <c r="C108" s="317"/>
      <c r="D108" s="317"/>
      <c r="E108" s="317"/>
      <c r="F108" s="317"/>
      <c r="G108" s="317"/>
      <c r="H108" s="317"/>
    </row>
    <row r="109" spans="1:8" ht="12.45" customHeight="1">
      <c r="A109" s="317"/>
      <c r="B109" s="317"/>
      <c r="C109" s="317"/>
      <c r="D109" s="317"/>
      <c r="E109" s="317"/>
      <c r="F109" s="317"/>
      <c r="G109" s="317"/>
      <c r="H109" s="317"/>
    </row>
    <row r="110" spans="1:8" ht="25.05" customHeight="1">
      <c r="A110" s="635"/>
      <c r="B110" s="635"/>
      <c r="C110" s="635"/>
      <c r="D110" s="635"/>
      <c r="E110" s="635"/>
      <c r="F110" s="635"/>
      <c r="G110" s="635"/>
      <c r="H110" s="635"/>
    </row>
    <row r="111" spans="1:8" ht="15" customHeight="1">
      <c r="A111" s="640"/>
      <c r="B111" s="640"/>
      <c r="C111" s="640"/>
      <c r="D111" s="640"/>
      <c r="E111" s="640"/>
      <c r="F111" s="640"/>
      <c r="G111" s="640"/>
      <c r="H111" s="640"/>
    </row>
    <row r="112" spans="1:8" ht="15" customHeight="1">
      <c r="A112" s="640"/>
      <c r="B112" s="640"/>
      <c r="C112" s="640"/>
      <c r="D112" s="640"/>
      <c r="E112" s="640"/>
      <c r="F112" s="640"/>
      <c r="G112" s="640"/>
      <c r="H112" s="640"/>
    </row>
    <row r="113" spans="1:8" ht="15" customHeight="1">
      <c r="A113" s="640"/>
      <c r="B113" s="640"/>
      <c r="C113" s="640"/>
      <c r="D113" s="640"/>
      <c r="E113" s="640"/>
      <c r="F113" s="640"/>
      <c r="G113" s="640"/>
      <c r="H113" s="640"/>
    </row>
    <row r="114" spans="1:8" ht="15" customHeight="1">
      <c r="A114" s="640"/>
      <c r="B114" s="640"/>
      <c r="C114" s="640"/>
      <c r="D114" s="640"/>
      <c r="E114" s="640"/>
      <c r="F114" s="640"/>
      <c r="G114" s="640"/>
      <c r="H114" s="640"/>
    </row>
    <row r="115" spans="1:8" ht="15" customHeight="1">
      <c r="A115" s="640"/>
      <c r="B115" s="640"/>
      <c r="C115" s="640"/>
      <c r="D115" s="640"/>
      <c r="E115" s="640"/>
      <c r="F115" s="640"/>
      <c r="G115" s="640"/>
      <c r="H115" s="640"/>
    </row>
    <row r="116" spans="1:8" ht="15" customHeight="1">
      <c r="A116" s="640"/>
      <c r="B116" s="640"/>
      <c r="C116" s="640"/>
      <c r="D116" s="640"/>
      <c r="E116" s="640"/>
      <c r="F116" s="640"/>
      <c r="G116" s="640"/>
      <c r="H116" s="640"/>
    </row>
    <row r="117" spans="1:8" ht="15" customHeight="1">
      <c r="A117" s="640"/>
      <c r="B117" s="640"/>
      <c r="C117" s="640"/>
      <c r="D117" s="640"/>
      <c r="E117" s="640"/>
      <c r="F117" s="640"/>
      <c r="G117" s="640"/>
      <c r="H117" s="640"/>
    </row>
    <row r="118" spans="1:8" ht="15" customHeight="1">
      <c r="A118" s="640"/>
      <c r="B118" s="640"/>
      <c r="C118" s="640"/>
      <c r="D118" s="640"/>
      <c r="E118" s="640"/>
      <c r="F118" s="640"/>
      <c r="G118" s="640"/>
      <c r="H118" s="640"/>
    </row>
    <row r="119" spans="1:8">
      <c r="A119" s="317"/>
      <c r="B119" s="317"/>
      <c r="C119" s="317"/>
      <c r="D119" s="317"/>
      <c r="E119" s="317"/>
      <c r="F119" s="317"/>
      <c r="G119" s="317"/>
      <c r="H119" s="317"/>
    </row>
    <row r="120" spans="1:8" ht="15" customHeight="1">
      <c r="A120" s="636"/>
      <c r="B120" s="636"/>
      <c r="C120" s="636"/>
      <c r="D120" s="636"/>
      <c r="E120" s="636"/>
      <c r="F120" s="636"/>
      <c r="G120" s="636"/>
      <c r="H120" s="636"/>
    </row>
    <row r="121" spans="1:8">
      <c r="A121" s="317"/>
      <c r="B121" s="317"/>
      <c r="C121" s="317"/>
      <c r="D121" s="317"/>
      <c r="E121" s="317"/>
      <c r="F121" s="317"/>
      <c r="G121" s="317"/>
      <c r="H121" s="317"/>
    </row>
    <row r="122" spans="1:8">
      <c r="A122" s="317"/>
      <c r="B122" s="317"/>
      <c r="C122" s="317"/>
      <c r="D122" s="317"/>
      <c r="E122" s="317"/>
      <c r="F122" s="317"/>
      <c r="G122" s="317"/>
      <c r="H122" s="317"/>
    </row>
    <row r="123" spans="1:8">
      <c r="A123" s="317"/>
      <c r="B123" s="317"/>
      <c r="C123" s="317"/>
      <c r="D123" s="317"/>
      <c r="E123" s="317"/>
      <c r="F123" s="317"/>
      <c r="G123" s="317"/>
      <c r="H123" s="317"/>
    </row>
    <row r="124" spans="1:8">
      <c r="A124" s="317"/>
      <c r="B124" s="317"/>
      <c r="C124" s="317"/>
      <c r="D124" s="317"/>
      <c r="E124" s="317"/>
      <c r="F124" s="317"/>
      <c r="G124" s="317"/>
      <c r="H124" s="317"/>
    </row>
    <row r="125" spans="1:8">
      <c r="A125" s="317"/>
      <c r="B125" s="317"/>
      <c r="C125" s="317"/>
      <c r="D125" s="317"/>
      <c r="E125" s="317"/>
      <c r="F125" s="317"/>
      <c r="G125" s="317"/>
      <c r="H125" s="317"/>
    </row>
    <row r="126" spans="1:8">
      <c r="A126" s="317"/>
      <c r="B126" s="317"/>
      <c r="C126" s="317"/>
      <c r="D126" s="317"/>
      <c r="E126" s="317"/>
      <c r="F126" s="317"/>
      <c r="G126" s="317"/>
      <c r="H126" s="317"/>
    </row>
    <row r="127" spans="1:8">
      <c r="A127" s="317"/>
      <c r="B127" s="317"/>
      <c r="C127" s="317"/>
      <c r="D127" s="317"/>
      <c r="E127" s="317"/>
      <c r="F127" s="317"/>
      <c r="G127" s="317"/>
      <c r="H127" s="317"/>
    </row>
    <row r="128" spans="1:8">
      <c r="A128" s="317"/>
      <c r="B128" s="317"/>
      <c r="C128" s="317"/>
      <c r="D128" s="317"/>
      <c r="E128" s="317"/>
      <c r="F128" s="317"/>
      <c r="G128" s="317"/>
      <c r="H128" s="317"/>
    </row>
    <row r="129" spans="1:8">
      <c r="A129" s="317"/>
      <c r="B129" s="317"/>
      <c r="C129" s="317"/>
      <c r="D129" s="317"/>
      <c r="E129" s="317"/>
      <c r="F129" s="317"/>
      <c r="G129" s="317"/>
      <c r="H129" s="317"/>
    </row>
    <row r="130" spans="1:8">
      <c r="A130" s="317"/>
      <c r="B130" s="317"/>
      <c r="C130" s="317"/>
      <c r="D130" s="317"/>
      <c r="E130" s="317"/>
      <c r="F130" s="317"/>
      <c r="G130" s="317"/>
      <c r="H130" s="317"/>
    </row>
    <row r="131" spans="1:8">
      <c r="A131" s="317"/>
      <c r="B131" s="317"/>
      <c r="C131" s="317"/>
      <c r="D131" s="317"/>
      <c r="E131" s="317"/>
      <c r="F131" s="317"/>
      <c r="G131" s="317"/>
      <c r="H131" s="317"/>
    </row>
    <row r="132" spans="1:8">
      <c r="A132" s="317"/>
      <c r="B132" s="317"/>
      <c r="C132" s="317"/>
      <c r="D132" s="317"/>
      <c r="E132" s="317"/>
      <c r="F132" s="317"/>
      <c r="G132" s="317"/>
      <c r="H132" s="317"/>
    </row>
  </sheetData>
  <mergeCells count="62">
    <mergeCell ref="P1:S29"/>
    <mergeCell ref="E105:G105"/>
    <mergeCell ref="A107:E107"/>
    <mergeCell ref="A110:H110"/>
    <mergeCell ref="A111:H118"/>
    <mergeCell ref="A78:B78"/>
    <mergeCell ref="A79:B79"/>
    <mergeCell ref="A81:E81"/>
    <mergeCell ref="D83:G83"/>
    <mergeCell ref="A90:H90"/>
    <mergeCell ref="A73:B73"/>
    <mergeCell ref="A74:B74"/>
    <mergeCell ref="A75:B75"/>
    <mergeCell ref="A76:B76"/>
    <mergeCell ref="A77:B77"/>
    <mergeCell ref="A65:D65"/>
    <mergeCell ref="A120:H120"/>
    <mergeCell ref="A92:C92"/>
    <mergeCell ref="A94:C94"/>
    <mergeCell ref="A96:C96"/>
    <mergeCell ref="A98:C98"/>
    <mergeCell ref="A100:C100"/>
    <mergeCell ref="A66:D66"/>
    <mergeCell ref="A67:D67"/>
    <mergeCell ref="A69:E69"/>
    <mergeCell ref="A72:H72"/>
    <mergeCell ref="A59:B59"/>
    <mergeCell ref="A60:B60"/>
    <mergeCell ref="A61:B61"/>
    <mergeCell ref="A63:D63"/>
    <mergeCell ref="A64:D64"/>
    <mergeCell ref="A54:B54"/>
    <mergeCell ref="A55:B55"/>
    <mergeCell ref="A56:B56"/>
    <mergeCell ref="A57:B57"/>
    <mergeCell ref="A58:B58"/>
    <mergeCell ref="A48:F48"/>
    <mergeCell ref="A49:C49"/>
    <mergeCell ref="A50:H50"/>
    <mergeCell ref="A52:D52"/>
    <mergeCell ref="A53:B53"/>
    <mergeCell ref="A39:D39"/>
    <mergeCell ref="A41:D41"/>
    <mergeCell ref="A43:D43"/>
    <mergeCell ref="A45:D45"/>
    <mergeCell ref="A47:D47"/>
    <mergeCell ref="A30:D30"/>
    <mergeCell ref="A32:D32"/>
    <mergeCell ref="A34:D34"/>
    <mergeCell ref="A36:D36"/>
    <mergeCell ref="A37:D37"/>
    <mergeCell ref="A25:E25"/>
    <mergeCell ref="K25:N26"/>
    <mergeCell ref="A26:E26"/>
    <mergeCell ref="K28:N28"/>
    <mergeCell ref="K1:N1"/>
    <mergeCell ref="K2:N8"/>
    <mergeCell ref="K9:N9"/>
    <mergeCell ref="A13:E24"/>
    <mergeCell ref="K22:M22"/>
    <mergeCell ref="K23:M23"/>
    <mergeCell ref="K24:N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EC182-A2F6-433B-BBFD-5AA95ADBC466}">
  <sheetPr codeName="Feuil2">
    <tabColor theme="9" tint="0.59999389629810485"/>
  </sheetPr>
  <dimension ref="A1:K60"/>
  <sheetViews>
    <sheetView showGridLines="0" zoomScale="76" zoomScaleNormal="76" workbookViewId="0">
      <selection activeCell="E8" sqref="E8"/>
    </sheetView>
  </sheetViews>
  <sheetFormatPr baseColWidth="10" defaultRowHeight="14.4"/>
  <cols>
    <col min="1" max="1" width="41.33203125" customWidth="1"/>
    <col min="2" max="2" width="61.109375" customWidth="1"/>
    <col min="3" max="3" width="6.109375" customWidth="1"/>
    <col min="4" max="4" width="36.21875" bestFit="1" customWidth="1"/>
    <col min="5" max="5" width="60.6640625" customWidth="1"/>
    <col min="6" max="6" width="6.21875" customWidth="1"/>
    <col min="7" max="7" width="38.21875" bestFit="1" customWidth="1"/>
    <col min="8" max="8" width="19.88671875" customWidth="1"/>
  </cols>
  <sheetData>
    <row r="1" spans="1:11" s="341" customFormat="1" ht="34.200000000000003" customHeight="1">
      <c r="A1" s="1"/>
      <c r="B1" s="32"/>
      <c r="C1" s="1"/>
      <c r="D1" s="33"/>
      <c r="E1" s="1"/>
      <c r="F1" s="1"/>
      <c r="G1" s="1"/>
      <c r="H1" s="1"/>
      <c r="I1" s="1"/>
      <c r="J1" s="1"/>
      <c r="K1" s="1"/>
    </row>
    <row r="2" spans="1:11" s="341" customFormat="1" ht="15" customHeight="1" thickBot="1">
      <c r="A2" s="1"/>
      <c r="B2" s="32"/>
      <c r="C2" s="1"/>
      <c r="D2" s="33"/>
      <c r="E2" s="1"/>
      <c r="F2" s="1"/>
      <c r="G2" s="1"/>
      <c r="H2" s="1"/>
      <c r="I2" s="1"/>
      <c r="J2" s="1"/>
      <c r="K2" s="1"/>
    </row>
    <row r="3" spans="1:11" ht="15" thickBot="1">
      <c r="A3" s="36" t="s">
        <v>15</v>
      </c>
      <c r="B3" s="37"/>
      <c r="C3" s="341"/>
      <c r="D3" s="36" t="s">
        <v>16</v>
      </c>
      <c r="E3" s="37"/>
      <c r="F3" s="341"/>
      <c r="G3" s="36" t="s">
        <v>38</v>
      </c>
      <c r="H3" s="37"/>
      <c r="I3" s="341"/>
      <c r="J3" s="341"/>
      <c r="K3" s="341"/>
    </row>
    <row r="4" spans="1:11" ht="15" thickBot="1">
      <c r="A4" s="38" t="s">
        <v>353</v>
      </c>
      <c r="B4" s="39"/>
      <c r="C4" s="341"/>
      <c r="D4" s="40" t="s">
        <v>17</v>
      </c>
      <c r="E4" s="41" t="s">
        <v>69</v>
      </c>
      <c r="F4" s="341"/>
      <c r="G4" s="364" t="s">
        <v>23</v>
      </c>
      <c r="H4" s="365" t="s">
        <v>69</v>
      </c>
      <c r="I4" s="341"/>
      <c r="J4" s="341"/>
      <c r="K4" s="341"/>
    </row>
    <row r="5" spans="1:11" ht="15" thickBot="1">
      <c r="A5" s="40" t="s">
        <v>18</v>
      </c>
      <c r="B5" s="41"/>
      <c r="C5" s="341"/>
      <c r="D5" s="42" t="str">
        <f>IF(EP_Commission="OUI","Nombre de membres ?","")</f>
        <v/>
      </c>
      <c r="E5" s="553"/>
      <c r="F5" s="341"/>
      <c r="G5" s="364" t="s">
        <v>39</v>
      </c>
      <c r="H5" s="365"/>
      <c r="I5" s="341"/>
      <c r="J5" s="341"/>
      <c r="K5" s="341"/>
    </row>
    <row r="6" spans="1:11" ht="15" thickBot="1">
      <c r="A6" s="40" t="s">
        <v>19</v>
      </c>
      <c r="B6" s="43"/>
      <c r="C6" s="341"/>
      <c r="D6" s="40" t="str">
        <f>IF(EP_Commission="OUI","Assurez-vous la présidence ?","")</f>
        <v/>
      </c>
      <c r="E6" s="44"/>
      <c r="F6" s="341"/>
      <c r="G6" s="341"/>
      <c r="H6" s="341"/>
      <c r="I6" s="341"/>
      <c r="J6" s="341"/>
      <c r="K6" s="341"/>
    </row>
    <row r="7" spans="1:11">
      <c r="A7" s="40" t="s">
        <v>21</v>
      </c>
      <c r="B7" s="45"/>
      <c r="C7" s="341"/>
      <c r="D7" s="40" t="str">
        <f>IF($E$4="OUI",IF($E$6="oui","Président (e) - votre nom et Prénom : ","Nom et Prénom du (de la) président (e) : "),"")</f>
        <v/>
      </c>
      <c r="E7" s="46"/>
      <c r="F7" s="341"/>
      <c r="G7" s="38" t="s">
        <v>40</v>
      </c>
      <c r="H7" s="39"/>
      <c r="I7" s="341"/>
      <c r="J7" s="341"/>
      <c r="K7" s="341"/>
    </row>
    <row r="8" spans="1:11" ht="14.4" customHeight="1">
      <c r="A8" s="662" t="s">
        <v>22</v>
      </c>
      <c r="B8" s="663"/>
      <c r="C8" s="341"/>
      <c r="D8" s="40" t="str">
        <f>IF($E$4="oui", IF($E$5="","ERREUR Nombre de membres???","Titulaire 2 - Nom et Prénom : "), "")</f>
        <v/>
      </c>
      <c r="E8" s="46"/>
      <c r="F8" s="341"/>
      <c r="G8" s="40" t="str">
        <f>IF(EP_RegDemat="OUI","registre dématérialisé :","")</f>
        <v/>
      </c>
      <c r="H8" s="41"/>
      <c r="I8" s="341"/>
      <c r="J8" s="341"/>
      <c r="K8" s="341"/>
    </row>
    <row r="9" spans="1:11">
      <c r="A9" s="662"/>
      <c r="B9" s="663"/>
      <c r="C9" s="341"/>
      <c r="D9" s="40" t="str">
        <f>IF($E$4="oui", IF($E$5&lt;&gt;"","Titulaire 3 - Nom et Prénom : ",  "ERREUR Nombre de membres???"),"")</f>
        <v/>
      </c>
      <c r="E9" s="46"/>
      <c r="F9" s="341"/>
      <c r="G9" s="40" t="s">
        <v>41</v>
      </c>
      <c r="H9" s="41"/>
      <c r="I9" s="341"/>
      <c r="J9" s="341"/>
      <c r="K9" s="341"/>
    </row>
    <row r="10" spans="1:11">
      <c r="A10" s="662"/>
      <c r="B10" s="663"/>
      <c r="C10" s="341"/>
      <c r="D10" s="40" t="str">
        <f>IF($E$4="oui", IF($E$5&gt;3,"Titulaire 4 - Nom et Prénom : ",  " "),"")</f>
        <v/>
      </c>
      <c r="E10" s="46"/>
      <c r="F10" s="341"/>
      <c r="G10" s="40" t="s">
        <v>42</v>
      </c>
      <c r="H10" s="41"/>
      <c r="I10" s="341"/>
      <c r="J10" s="341"/>
      <c r="K10" s="341"/>
    </row>
    <row r="11" spans="1:11">
      <c r="A11" s="662"/>
      <c r="B11" s="663"/>
      <c r="C11" s="341"/>
      <c r="D11" s="40" t="str">
        <f>IF($E$4="oui", IF($E$5&gt;3,"Titulaire 5 - Nom et Prénom : ",  " "),"")</f>
        <v/>
      </c>
      <c r="E11" s="46"/>
      <c r="F11" s="341"/>
      <c r="G11" s="40" t="s">
        <v>43</v>
      </c>
      <c r="H11" s="41"/>
      <c r="I11" s="341"/>
      <c r="J11" s="341"/>
      <c r="K11" s="341"/>
    </row>
    <row r="12" spans="1:11">
      <c r="A12" s="662"/>
      <c r="B12" s="663"/>
      <c r="C12" s="341"/>
      <c r="D12" s="40" t="str">
        <f>IF($E$4="oui", IF($E$5&gt;5,"Titulaire 6 - Nom et Prénom : ",  " "),"")</f>
        <v/>
      </c>
      <c r="E12" s="46"/>
      <c r="F12" s="341"/>
      <c r="G12" s="40"/>
      <c r="H12" s="41"/>
      <c r="I12" s="341"/>
      <c r="J12" s="341"/>
      <c r="K12" s="341"/>
    </row>
    <row r="13" spans="1:11">
      <c r="A13" s="662"/>
      <c r="B13" s="663"/>
      <c r="C13" s="341"/>
      <c r="D13" s="40" t="str">
        <f>IF($E$4="oui", IF($E$5&gt;5,"Titulaire 7 - Nom et Prénom : ",  " "),"")</f>
        <v/>
      </c>
      <c r="E13" s="46"/>
      <c r="F13" s="341"/>
      <c r="G13" s="40" t="s">
        <v>363</v>
      </c>
      <c r="H13" s="41"/>
      <c r="I13" s="341"/>
      <c r="J13" s="341"/>
      <c r="K13" s="341"/>
    </row>
    <row r="14" spans="1:11" ht="15" thickBot="1">
      <c r="A14" s="47" t="s">
        <v>412</v>
      </c>
      <c r="B14" s="43"/>
      <c r="C14" s="341"/>
      <c r="D14" s="40" t="str">
        <f>IF($E$4="oui", IF($E$5&gt;7,"Titulaire 8 - Nom et Prénom : ",  " "),"")</f>
        <v/>
      </c>
      <c r="E14" s="46"/>
      <c r="F14" s="341"/>
      <c r="G14" s="42" t="s">
        <v>44</v>
      </c>
      <c r="H14" s="340"/>
      <c r="I14" s="341"/>
      <c r="J14" s="341"/>
      <c r="K14" s="341"/>
    </row>
    <row r="15" spans="1:11" ht="15" thickBot="1">
      <c r="A15" s="366" t="s">
        <v>413</v>
      </c>
      <c r="B15" s="48"/>
      <c r="C15" s="341"/>
      <c r="D15" s="40" t="str">
        <f>IF($E$4="oui", IF($E$5&gt;7,"Titulaire 9 - Nom et Prénom : ",  " "),"")</f>
        <v/>
      </c>
      <c r="E15" s="46"/>
      <c r="F15" s="341"/>
      <c r="G15" s="341"/>
      <c r="H15" s="341"/>
      <c r="I15" s="341"/>
      <c r="J15" s="341"/>
      <c r="K15" s="341"/>
    </row>
    <row r="16" spans="1:11" ht="15" thickBot="1">
      <c r="A16" s="341"/>
      <c r="B16" s="341"/>
      <c r="C16" s="341"/>
      <c r="D16" s="664" t="s">
        <v>29</v>
      </c>
      <c r="E16" s="664"/>
      <c r="F16" s="341"/>
      <c r="G16" s="341"/>
      <c r="H16" s="341"/>
      <c r="I16" s="341"/>
      <c r="J16" s="341"/>
      <c r="K16" s="341"/>
    </row>
    <row r="17" spans="1:11" ht="15" thickBot="1">
      <c r="A17" s="36" t="s">
        <v>24</v>
      </c>
      <c r="B17" s="37"/>
      <c r="C17" s="341"/>
      <c r="D17" s="664"/>
      <c r="E17" s="664"/>
      <c r="F17" s="341"/>
      <c r="G17" s="36" t="s">
        <v>354</v>
      </c>
      <c r="H17" s="37"/>
      <c r="I17" s="341"/>
      <c r="J17" s="341"/>
      <c r="K17" s="341"/>
    </row>
    <row r="18" spans="1:11" ht="15" thickBot="1">
      <c r="A18" s="49" t="s">
        <v>25</v>
      </c>
      <c r="B18" s="50"/>
      <c r="C18" s="341"/>
      <c r="D18" s="664"/>
      <c r="E18" s="664"/>
      <c r="F18" s="341"/>
      <c r="G18" s="42" t="s">
        <v>45</v>
      </c>
      <c r="H18" s="57"/>
      <c r="I18" s="341"/>
      <c r="J18" s="341"/>
      <c r="K18" s="341"/>
    </row>
    <row r="19" spans="1:11" ht="15" thickBot="1">
      <c r="A19" s="51" t="s">
        <v>26</v>
      </c>
      <c r="B19" s="52"/>
      <c r="C19" s="341"/>
      <c r="D19" s="664"/>
      <c r="E19" s="664"/>
      <c r="F19" s="341"/>
      <c r="G19" s="341"/>
      <c r="H19" s="341"/>
      <c r="I19" s="341"/>
      <c r="J19" s="341"/>
      <c r="K19" s="341"/>
    </row>
    <row r="20" spans="1:11">
      <c r="A20" s="51" t="s">
        <v>27</v>
      </c>
      <c r="B20" s="52"/>
      <c r="C20" s="341"/>
      <c r="D20" s="665"/>
      <c r="E20" s="666"/>
      <c r="F20" s="341"/>
      <c r="G20" s="341"/>
      <c r="H20" s="341"/>
      <c r="I20" s="341"/>
      <c r="J20" s="341"/>
      <c r="K20" s="341"/>
    </row>
    <row r="21" spans="1:11" ht="15" thickBot="1">
      <c r="A21" s="53" t="s">
        <v>28</v>
      </c>
      <c r="B21" s="370"/>
      <c r="C21" s="341"/>
      <c r="D21" s="667"/>
      <c r="E21" s="668"/>
      <c r="F21" s="341"/>
      <c r="G21" s="341"/>
      <c r="H21" s="341"/>
      <c r="I21" s="341"/>
      <c r="J21" s="341"/>
      <c r="K21" s="341"/>
    </row>
    <row r="22" spans="1:11" ht="15" thickBot="1">
      <c r="A22" s="341"/>
      <c r="B22" s="341"/>
      <c r="C22" s="341"/>
      <c r="D22" s="667"/>
      <c r="E22" s="668"/>
      <c r="F22" s="341"/>
      <c r="G22" s="341"/>
      <c r="H22" s="341"/>
      <c r="I22" s="341"/>
      <c r="J22" s="341"/>
      <c r="K22" s="341"/>
    </row>
    <row r="23" spans="1:11" ht="15" thickBot="1">
      <c r="A23" s="36" t="s">
        <v>30</v>
      </c>
      <c r="B23" s="37"/>
      <c r="C23" s="341"/>
      <c r="D23" s="667"/>
      <c r="E23" s="668"/>
      <c r="F23" s="341"/>
      <c r="G23" s="341"/>
      <c r="H23" s="341"/>
      <c r="I23" s="341"/>
      <c r="J23" s="341"/>
      <c r="K23" s="341"/>
    </row>
    <row r="24" spans="1:11">
      <c r="A24" s="38" t="s">
        <v>31</v>
      </c>
      <c r="B24" s="39"/>
      <c r="C24" s="341"/>
      <c r="D24" s="667"/>
      <c r="E24" s="668"/>
      <c r="F24" s="341"/>
      <c r="G24" s="341"/>
      <c r="H24" s="341"/>
      <c r="I24" s="341"/>
      <c r="J24" s="341"/>
      <c r="K24" s="341"/>
    </row>
    <row r="25" spans="1:11">
      <c r="A25" s="40" t="s">
        <v>32</v>
      </c>
      <c r="B25" s="55"/>
      <c r="C25" s="341"/>
      <c r="D25" s="667"/>
      <c r="E25" s="668"/>
      <c r="F25" s="341"/>
      <c r="G25" s="341"/>
      <c r="H25" s="341"/>
      <c r="I25" s="341"/>
      <c r="J25" s="341"/>
      <c r="K25" s="341"/>
    </row>
    <row r="26" spans="1:11" ht="15" thickBot="1">
      <c r="A26" s="42" t="s">
        <v>33</v>
      </c>
      <c r="B26" s="54"/>
      <c r="C26" s="341"/>
      <c r="D26" s="667"/>
      <c r="E26" s="668"/>
      <c r="F26" s="341"/>
      <c r="G26" s="341"/>
      <c r="H26" s="341"/>
      <c r="I26" s="341"/>
      <c r="J26" s="341"/>
      <c r="K26" s="341"/>
    </row>
    <row r="27" spans="1:11" ht="15" thickBot="1">
      <c r="A27" s="341"/>
      <c r="B27" s="341"/>
      <c r="C27" s="341"/>
      <c r="D27" s="667"/>
      <c r="E27" s="668"/>
      <c r="F27" s="341"/>
      <c r="G27" s="341"/>
      <c r="H27" s="341"/>
      <c r="I27" s="341"/>
      <c r="J27" s="341"/>
      <c r="K27" s="341"/>
    </row>
    <row r="28" spans="1:11" ht="15" thickBot="1">
      <c r="A28" s="36" t="s">
        <v>34</v>
      </c>
      <c r="B28" s="37"/>
      <c r="C28" s="341"/>
      <c r="D28" s="667"/>
      <c r="E28" s="668"/>
      <c r="F28" s="341"/>
      <c r="G28" s="341"/>
      <c r="H28" s="341"/>
      <c r="I28" s="341"/>
      <c r="J28" s="341"/>
      <c r="K28" s="341"/>
    </row>
    <row r="29" spans="1:11">
      <c r="A29" s="38" t="s">
        <v>35</v>
      </c>
      <c r="B29" s="56"/>
      <c r="C29" s="341"/>
      <c r="D29" s="667"/>
      <c r="E29" s="668"/>
      <c r="F29" s="341"/>
      <c r="G29" s="341"/>
      <c r="H29" s="341"/>
      <c r="I29" s="341"/>
      <c r="J29" s="341"/>
      <c r="K29" s="341"/>
    </row>
    <row r="30" spans="1:11">
      <c r="A30" s="40" t="s">
        <v>36</v>
      </c>
      <c r="B30" s="52"/>
      <c r="C30" s="341"/>
      <c r="D30" s="667"/>
      <c r="E30" s="668"/>
      <c r="F30" s="341"/>
      <c r="G30" s="341"/>
      <c r="H30" s="341"/>
      <c r="I30" s="341"/>
      <c r="J30" s="341"/>
      <c r="K30" s="341"/>
    </row>
    <row r="31" spans="1:11">
      <c r="A31" s="40" t="s">
        <v>37</v>
      </c>
      <c r="B31" s="41" t="s">
        <v>69</v>
      </c>
      <c r="C31" s="341"/>
      <c r="D31" s="667"/>
      <c r="E31" s="668"/>
      <c r="F31" s="341"/>
      <c r="G31" s="341"/>
      <c r="H31" s="341"/>
      <c r="I31" s="341"/>
      <c r="J31" s="341"/>
      <c r="K31" s="341"/>
    </row>
    <row r="32" spans="1:11">
      <c r="A32" s="40" t="str">
        <f>IF(EP_Prolongation="non","","début de la prolongation :")</f>
        <v/>
      </c>
      <c r="B32" s="542"/>
      <c r="C32" s="341"/>
      <c r="D32" s="667"/>
      <c r="E32" s="668"/>
      <c r="F32" s="341"/>
      <c r="G32" s="341"/>
      <c r="H32" s="341"/>
      <c r="I32" s="341"/>
      <c r="J32" s="341"/>
      <c r="K32" s="341"/>
    </row>
    <row r="33" spans="1:11" ht="15" thickBot="1">
      <c r="A33" s="42" t="str">
        <f>IF(EP_Prolongation="non","","fin de la prolongation :")</f>
        <v/>
      </c>
      <c r="B33" s="54"/>
      <c r="C33" s="341"/>
      <c r="D33" s="669"/>
      <c r="E33" s="670"/>
      <c r="F33" s="341"/>
      <c r="G33" s="341"/>
      <c r="H33" s="341"/>
      <c r="I33" s="341"/>
      <c r="J33" s="341"/>
      <c r="K33" s="341"/>
    </row>
    <row r="34" spans="1:11">
      <c r="A34" s="342"/>
      <c r="B34" s="342"/>
      <c r="C34" s="341"/>
      <c r="D34" s="343"/>
      <c r="E34" s="341"/>
      <c r="F34" s="341"/>
      <c r="G34" s="341"/>
      <c r="H34" s="341"/>
      <c r="I34" s="341"/>
      <c r="J34" s="341"/>
      <c r="K34" s="341"/>
    </row>
    <row r="35" spans="1:11">
      <c r="A35" s="341"/>
      <c r="B35" s="341"/>
      <c r="C35" s="341"/>
      <c r="D35" s="343"/>
      <c r="E35" s="341"/>
      <c r="F35" s="341"/>
      <c r="G35" s="341"/>
      <c r="H35" s="341"/>
      <c r="I35" s="341"/>
      <c r="J35" s="341"/>
      <c r="K35" s="341"/>
    </row>
    <row r="36" spans="1:11">
      <c r="A36" s="341"/>
      <c r="B36" s="341"/>
      <c r="C36" s="341"/>
      <c r="D36" s="343"/>
      <c r="E36" s="341"/>
      <c r="F36" s="341"/>
      <c r="G36" s="341"/>
      <c r="H36" s="341"/>
      <c r="I36" s="341"/>
      <c r="J36" s="341"/>
      <c r="K36" s="341"/>
    </row>
    <row r="37" spans="1:11">
      <c r="A37" s="341"/>
      <c r="B37" s="341"/>
      <c r="C37" s="341"/>
      <c r="D37" s="343"/>
      <c r="E37" s="341"/>
      <c r="F37" s="341"/>
      <c r="G37" s="341"/>
      <c r="H37" s="341"/>
      <c r="I37" s="341"/>
      <c r="J37" s="341"/>
      <c r="K37" s="341"/>
    </row>
    <row r="38" spans="1:11">
      <c r="A38" s="341"/>
      <c r="B38" s="341"/>
      <c r="C38" s="341"/>
      <c r="D38" s="343"/>
      <c r="E38" s="341"/>
      <c r="F38" s="341"/>
      <c r="G38" s="341"/>
      <c r="H38" s="341"/>
      <c r="I38" s="341"/>
      <c r="J38" s="341"/>
      <c r="K38" s="341"/>
    </row>
    <row r="39" spans="1:11">
      <c r="A39" s="341"/>
      <c r="B39" s="341"/>
      <c r="C39" s="341"/>
      <c r="D39" s="343"/>
      <c r="E39" s="341"/>
      <c r="F39" s="341"/>
      <c r="G39" s="341"/>
      <c r="H39" s="341"/>
      <c r="I39" s="341"/>
      <c r="J39" s="341"/>
      <c r="K39" s="341"/>
    </row>
    <row r="40" spans="1:11">
      <c r="A40" s="341"/>
      <c r="B40" s="341"/>
      <c r="C40" s="341"/>
      <c r="D40" s="343"/>
      <c r="E40" s="341"/>
      <c r="F40" s="341"/>
      <c r="G40" s="341"/>
      <c r="H40" s="341"/>
      <c r="I40" s="341"/>
      <c r="J40" s="341"/>
      <c r="K40" s="341"/>
    </row>
    <row r="41" spans="1:11">
      <c r="A41" s="341"/>
      <c r="B41" s="341"/>
      <c r="C41" s="341"/>
      <c r="D41" s="343"/>
      <c r="E41" s="341"/>
      <c r="F41" s="341"/>
      <c r="G41" s="341"/>
      <c r="H41" s="341"/>
      <c r="I41" s="341"/>
      <c r="J41" s="341"/>
      <c r="K41" s="341"/>
    </row>
    <row r="42" spans="1:11">
      <c r="A42" s="341"/>
      <c r="B42" s="341"/>
      <c r="C42" s="341"/>
      <c r="D42" s="343"/>
      <c r="E42" s="341"/>
      <c r="F42" s="341"/>
      <c r="G42" s="341"/>
      <c r="H42" s="341"/>
      <c r="I42" s="341"/>
      <c r="J42" s="341"/>
      <c r="K42" s="341"/>
    </row>
    <row r="43" spans="1:11">
      <c r="A43" s="341"/>
      <c r="B43" s="341"/>
      <c r="C43" s="341"/>
      <c r="D43" s="343"/>
      <c r="E43" s="341"/>
      <c r="F43" s="341"/>
      <c r="G43" s="341"/>
      <c r="H43" s="341"/>
      <c r="I43" s="341"/>
      <c r="J43" s="341"/>
      <c r="K43" s="341"/>
    </row>
    <row r="44" spans="1:11">
      <c r="A44" s="341"/>
      <c r="B44" s="341"/>
      <c r="C44" s="341"/>
      <c r="D44" s="343"/>
      <c r="E44" s="341"/>
      <c r="F44" s="341"/>
      <c r="G44" s="341"/>
      <c r="H44" s="341"/>
      <c r="I44" s="341"/>
      <c r="J44" s="341"/>
      <c r="K44" s="341"/>
    </row>
    <row r="45" spans="1:11">
      <c r="D45" s="35"/>
      <c r="G45" s="341"/>
      <c r="H45" s="341"/>
    </row>
    <row r="46" spans="1:11">
      <c r="A46" s="35"/>
      <c r="B46" s="34"/>
      <c r="D46" s="35"/>
    </row>
    <row r="47" spans="1:11">
      <c r="A47" s="35"/>
      <c r="B47" s="34"/>
      <c r="D47" s="35"/>
    </row>
    <row r="48" spans="1:11">
      <c r="A48" s="35"/>
      <c r="B48" s="34"/>
      <c r="D48" s="35"/>
    </row>
    <row r="49" spans="1:5">
      <c r="A49" s="35"/>
      <c r="B49" s="34"/>
      <c r="D49" s="35"/>
    </row>
    <row r="50" spans="1:5">
      <c r="A50" s="35"/>
      <c r="B50" s="34"/>
      <c r="D50" s="35"/>
      <c r="E50" s="34"/>
    </row>
    <row r="51" spans="1:5">
      <c r="A51" s="35"/>
      <c r="B51" s="34"/>
      <c r="D51" s="35"/>
      <c r="E51" s="34"/>
    </row>
    <row r="52" spans="1:5">
      <c r="D52" s="35"/>
    </row>
    <row r="53" spans="1:5">
      <c r="D53" s="35"/>
    </row>
    <row r="55" spans="1:5">
      <c r="B55" s="34"/>
    </row>
    <row r="56" spans="1:5">
      <c r="B56" s="34"/>
    </row>
    <row r="57" spans="1:5">
      <c r="B57" s="34"/>
    </row>
    <row r="58" spans="1:5">
      <c r="B58" s="34"/>
    </row>
    <row r="59" spans="1:5">
      <c r="B59" s="34"/>
    </row>
    <row r="60" spans="1:5">
      <c r="B60" s="34"/>
    </row>
  </sheetData>
  <sheetProtection algorithmName="SHA-512" hashValue="d7ECFHmoUX2QzJFbbchx9A0j77CCCXOw9DG/ov24W0crLuYF0IasmDEAJerWU4/MAKXkbZPHqPSSBCKSJkEq7Q==" saltValue="HElAne3mmshyAACWVIyYBQ==" spinCount="100000" sheet="1" objects="1" scenarios="1"/>
  <mergeCells count="4">
    <mergeCell ref="A8:A13"/>
    <mergeCell ref="B8:B13"/>
    <mergeCell ref="D16:E19"/>
    <mergeCell ref="D20:E33"/>
  </mergeCells>
  <phoneticPr fontId="120" type="noConversion"/>
  <conditionalFormatting sqref="E6">
    <cfRule type="expression" dxfId="45" priority="4">
      <formula>E4="non"</formula>
    </cfRule>
    <cfRule type="expression" dxfId="44" priority="16">
      <formula>D6=""</formula>
    </cfRule>
  </conditionalFormatting>
  <conditionalFormatting sqref="B33">
    <cfRule type="expression" dxfId="43" priority="18">
      <formula>A33=""</formula>
    </cfRule>
  </conditionalFormatting>
  <conditionalFormatting sqref="E5">
    <cfRule type="expression" dxfId="42" priority="17">
      <formula>D5=""</formula>
    </cfRule>
  </conditionalFormatting>
  <conditionalFormatting sqref="E7:E15">
    <cfRule type="expression" dxfId="41" priority="15">
      <formula>D7=""</formula>
    </cfRule>
  </conditionalFormatting>
  <conditionalFormatting sqref="E8 E10 E12 E14">
    <cfRule type="expression" dxfId="40" priority="11">
      <formula>D8=""</formula>
    </cfRule>
  </conditionalFormatting>
  <conditionalFormatting sqref="E15">
    <cfRule type="expression" dxfId="39" priority="10">
      <formula>E5&lt;=7</formula>
    </cfRule>
  </conditionalFormatting>
  <conditionalFormatting sqref="E14">
    <cfRule type="expression" dxfId="38" priority="9">
      <formula>E5&lt;=7</formula>
    </cfRule>
  </conditionalFormatting>
  <conditionalFormatting sqref="E13">
    <cfRule type="expression" dxfId="37" priority="8">
      <formula>E5&lt;=5</formula>
    </cfRule>
  </conditionalFormatting>
  <conditionalFormatting sqref="E12">
    <cfRule type="expression" dxfId="36" priority="7">
      <formula>E5&lt;=5</formula>
    </cfRule>
  </conditionalFormatting>
  <conditionalFormatting sqref="E11">
    <cfRule type="expression" dxfId="35" priority="6">
      <formula>E5&lt;=3</formula>
    </cfRule>
  </conditionalFormatting>
  <conditionalFormatting sqref="E10">
    <cfRule type="expression" dxfId="34" priority="5">
      <formula>E5&lt;=3</formula>
    </cfRule>
  </conditionalFormatting>
  <conditionalFormatting sqref="H8">
    <cfRule type="expression" dxfId="33" priority="3">
      <formula>H4="non"</formula>
    </cfRule>
  </conditionalFormatting>
  <conditionalFormatting sqref="B32">
    <cfRule type="expression" dxfId="32" priority="2">
      <formula>A32=""</formula>
    </cfRule>
  </conditionalFormatting>
  <conditionalFormatting sqref="B32">
    <cfRule type="expression" dxfId="31" priority="1">
      <formula>B25&lt;=5</formula>
    </cfRule>
  </conditionalFormatting>
  <dataValidations count="17">
    <dataValidation type="list" allowBlank="1" showInputMessage="1" showErrorMessage="1" promptTitle="Nomenclature" prompt="à choisir dans la liste déroulante" sqref="B5" xr:uid="{5D1B0D34-8855-4A6A-81F2-458A28BE3B8A}">
      <formula1>L_Nomenclature</formula1>
      <formula2>0</formula2>
    </dataValidation>
    <dataValidation type="list" allowBlank="1" showInputMessage="1" showErrorMessage="1" promptTitle="Tribunal administratif :" prompt="à choisir dans la liste déroulante._x000a_Si désignation par une autorité administrative, choisir &quot;Autres autorités&quot;" sqref="B6" xr:uid="{6B2A133F-5144-4501-863A-15F5E3189594}">
      <formula1>L_TribAdm</formula1>
    </dataValidation>
    <dataValidation type="list" allowBlank="1" showInputMessage="1" showErrorMessage="1" promptTitle="Présidence :" prompt="choisir OUI ou NON dans la liste déroulante" sqref="E6" xr:uid="{CC314B28-2589-4D7C-A0DE-D6B76F88F951}">
      <formula1>"OUI,non"</formula1>
      <formula2>0</formula2>
    </dataValidation>
    <dataValidation type="textLength" allowBlank="1" showInputMessage="1" showErrorMessage="1" sqref="B8 B16:B18 B23 B27" xr:uid="{343766B9-4CBA-41FE-B280-D97A7C939B09}">
      <formula1>0</formula1>
      <formula2>255</formula2>
    </dataValidation>
    <dataValidation type="list" allowBlank="1" showInputMessage="1" showErrorMessage="1" promptTitle="Nombre de membres :" prompt="Choisir '3', '5', '7', ou '9' dans la liste déroulante" sqref="E5" xr:uid="{028AF3A8-AB61-4EE2-B0C4-B37B3D62CDF8}">
      <formula1>"3,5,7,9"</formula1>
      <formula2>0</formula2>
    </dataValidation>
    <dataValidation type="list" allowBlank="1" showInputMessage="1" showErrorMessage="1" promptTitle="Commission d'enquête ?" prompt="si une commission d'enquête a été désignée, choisir 'OUI', sinon 'non' dans la liste déroulante. _x000a__x000a_Dans ce cas, supprimer le cas échéant le nombre de commissaires indiqué ligne suivante." sqref="E4" xr:uid="{CEAD7948-5F75-48EF-9941-A5F8F761097A}">
      <formula1>"OUI,non"</formula1>
      <formula2>0</formula2>
    </dataValidation>
    <dataValidation type="date" allowBlank="1" showInputMessage="1" showErrorMessage="1" errorTitle="Date d'ouverture de l'enquête :" error="saisir ici la date d'ouverture sous la forme j/mm ou j/mm/aa..._x000a_sans autre indication (Heure par exemple) " promptTitle="Date d'ouverture de l'enquête :" prompt="saisir ici la date d'ouverture sous la forme j/mm ou j/mm/aa..._x000a_sans autre indication (Heure par exemple) " sqref="B29" xr:uid="{0B537ECE-A750-4271-B550-8A3C2390D0FC}">
      <formula1>43831</formula1>
      <formula2>47848</formula2>
    </dataValidation>
    <dataValidation type="date" allowBlank="1" showInputMessage="1" showErrorMessage="1" errorTitle="Date de clôture de l'enquête :" error="saisir ici la date d'ouverture sous la forme j/mm ou j/mm/aa..._x000a_sans autre indication (Heure par exemple)" promptTitle="Date de clôture de l'enquête :" prompt="saisir ici la date d'ouverture sous la forme j/mm ou j/mm/aa..._x000a_sans autre indication (Heure par exemple)" sqref="B30" xr:uid="{F62E035F-0EF3-4180-9EB6-43B87914C996}">
      <formula1>43831</formula1>
      <formula2>47848</formula2>
    </dataValidation>
    <dataValidation allowBlank="1" showInputMessage="1" showErrorMessage="1" promptTitle="Réf. dossier : " prompt="saisir ici la référence du dossier communiquée par le TA (généralement au format E-AA-NNNNN/TA) ou l'autorité organisatrice._x000a_Cette donnée est facultative." sqref="B4" xr:uid="{C6BF26C5-701C-44FD-B540-CF82CA34F542}"/>
    <dataValidation operator="greaterThan" showInputMessage="1" showErrorMessage="1" errorTitle="Prolongation de l'enquête :" error="indiquer ici la date de début de prolongation" promptTitle="Prolongation de l'enquête :" prompt="indiquer ici la date de début de prolongation_x000a__x000a_La date peut être saisie sous une forme numérique '3/2', '03/02', ou '3/2/22',_x000a_Elle sera affichée comme 'jeudi 3 février 2022'_x000a_" sqref="B32" xr:uid="{19FEC14D-3E58-4CE6-ACFB-199C2208BA84}"/>
    <dataValidation type="date" allowBlank="1" showInputMessage="1" showErrorMessage="1" promptTitle="Date :" prompt="La date peut être saisie sous une forme numérique '3/2', '03/02', ou '3/2/22',_x000a_Elle sera affichée comme 'jeudi 3 février 2022'" sqref="B7" xr:uid="{C2B294E0-0247-4534-ABCF-27C1E55792AC}">
      <formula1>36526</formula1>
      <formula2>73050</formula2>
    </dataValidation>
    <dataValidation allowBlank="1" showInputMessage="1" showErrorMessage="1" promptTitle="Date :" prompt="La date peut être saisie sous une forme numérique '3/2', '03/02', ou '3/2/22',_x000a_Elle sera affichée comme 'jeudi 3 février 2022'" sqref="B26" xr:uid="{D5EF5009-4F0E-4C3F-8345-51AD3D858487}">
      <formula1>0</formula1>
      <formula2>0</formula2>
    </dataValidation>
    <dataValidation type="whole" operator="greaterThan" allowBlank="1" showInputMessage="1" showErrorMessage="1" errorTitle="Prolongation de l'enquête :" error="indiquer ici la date de fin de prolongation de l'enquête" promptTitle="Prolongation de l'enquête :" prompt="indiquer ici la date de fin de prolongation_x000a__x000a_La date peut être saisie sous une forme numérique '3/2', '03/02', ou '3/2/22',_x000a_Elle sera affichée comme 'jeudi 3 février 2022'" sqref="B33" xr:uid="{53A106CD-B9A6-465F-8959-0B27F7C413CE}">
      <formula1>1</formula1>
    </dataValidation>
    <dataValidation type="whole" allowBlank="1" showErrorMessage="1" sqref="B15" xr:uid="{794B3991-44BF-4C0D-8923-A199F8D85E80}">
      <formula1>1</formula1>
      <formula2>999</formula2>
    </dataValidation>
    <dataValidation type="list" allowBlank="1" showInputMessage="1" showErrorMessage="1" promptTitle="Prolongation d'enquête :" prompt="choisir OUI ou NON dans la liste déroulante" sqref="B31" xr:uid="{8C572866-F8BB-4B03-92D8-BD6316286532}">
      <formula1>"OUI,non"</formula1>
      <formula2>0</formula2>
    </dataValidation>
    <dataValidation type="list" allowBlank="1" showInputMessage="1" showErrorMessage="1" promptTitle="Registre dématérialisé :" prompt="choisir OUI ou NON dans la liste déroulante" sqref="H4" xr:uid="{FAC0AF91-7EB3-42A8-9E5F-105B993EF685}">
      <formula1>"OUI,non"</formula1>
    </dataValidation>
    <dataValidation type="textLength" allowBlank="1" showInputMessage="1" showErrorMessage="1" errorTitle="C'est trop long !" error="Cette zone est limitée à 500 caractères._x000a_Au delà, vous devez établir une note distincte externe._x000a_Saisir dans cette zone le signe #, permet de générer un renvoi vers cette note dans la feuille de frais." sqref="D20:E33" xr:uid="{EEC61A7D-4923-4ABE-B7C9-6FD3F9D2B2B6}">
      <formula1>0</formula1>
      <formula2>500</formula2>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46845-275E-42C6-B0FA-D85EE71A2572}">
  <sheetPr codeName="Feuil3">
    <tabColor theme="9" tint="0.59999389629810485"/>
  </sheetPr>
  <dimension ref="A1:H50"/>
  <sheetViews>
    <sheetView showGridLines="0" zoomScale="93" zoomScaleNormal="93" workbookViewId="0">
      <selection activeCell="B15" sqref="B15"/>
    </sheetView>
  </sheetViews>
  <sheetFormatPr baseColWidth="10" defaultRowHeight="14.4"/>
  <cols>
    <col min="1" max="1" width="37.77734375" bestFit="1" customWidth="1"/>
    <col min="2" max="2" width="40.6640625" customWidth="1"/>
    <col min="3" max="3" width="35.33203125" customWidth="1"/>
    <col min="4" max="5" width="40.6640625" customWidth="1"/>
    <col min="6" max="6" width="15.6640625" customWidth="1"/>
    <col min="7" max="7" width="28.6640625" customWidth="1"/>
  </cols>
  <sheetData>
    <row r="1" spans="1:8" s="341" customFormat="1" ht="39" customHeight="1" thickBot="1">
      <c r="A1" s="1"/>
      <c r="B1" s="32"/>
      <c r="C1" s="1"/>
      <c r="D1" s="33"/>
      <c r="E1" s="1"/>
      <c r="F1" s="1"/>
      <c r="G1" s="1"/>
    </row>
    <row r="2" spans="1:8" ht="15" thickBot="1">
      <c r="A2" s="58" t="s">
        <v>46</v>
      </c>
      <c r="B2" s="59"/>
      <c r="C2" s="33"/>
      <c r="D2" s="344"/>
      <c r="E2" s="344"/>
      <c r="F2" s="1"/>
      <c r="G2" s="33"/>
      <c r="H2" s="1"/>
    </row>
    <row r="3" spans="1:8">
      <c r="A3" s="60" t="s">
        <v>47</v>
      </c>
      <c r="B3" s="66"/>
      <c r="C3" s="33"/>
      <c r="D3" s="60" t="s">
        <v>48</v>
      </c>
      <c r="E3" s="66"/>
      <c r="F3" s="1"/>
      <c r="G3" s="1"/>
      <c r="H3" s="1"/>
    </row>
    <row r="4" spans="1:8">
      <c r="A4" s="61" t="s">
        <v>49</v>
      </c>
      <c r="B4" s="332"/>
      <c r="C4" s="568" t="str">
        <f>TRIM(LEFT(SUBSTITUTE(CE_prénom,"-"," "))&amp;MID(SUBSTITUTE(
CE_prénom,"-"," ")&amp;"  ",FIND(" ",SUBSTITUTE(CE_prénom,"-"," ")&amp;"  ")+1,1))&amp;LEFT(CE_nom)</f>
        <v/>
      </c>
      <c r="D4" s="61" t="s">
        <v>50</v>
      </c>
      <c r="E4" s="332"/>
      <c r="F4" s="1"/>
      <c r="G4" s="1"/>
      <c r="H4" s="1"/>
    </row>
    <row r="5" spans="1:8" ht="15" thickBot="1">
      <c r="A5" s="61" t="s">
        <v>51</v>
      </c>
      <c r="B5" s="332"/>
      <c r="C5" s="1"/>
      <c r="D5" s="62" t="s">
        <v>52</v>
      </c>
      <c r="E5" s="68"/>
      <c r="F5" s="1"/>
      <c r="G5" s="1"/>
      <c r="H5" s="1"/>
    </row>
    <row r="6" spans="1:8" ht="15" thickBot="1">
      <c r="A6" s="61" t="s">
        <v>53</v>
      </c>
      <c r="B6" s="332"/>
      <c r="C6" s="1"/>
      <c r="D6" s="33"/>
      <c r="E6" s="1"/>
      <c r="F6" s="1"/>
      <c r="G6" s="1"/>
      <c r="H6" s="1"/>
    </row>
    <row r="7" spans="1:8" ht="15" thickBot="1">
      <c r="A7" s="61" t="s">
        <v>54</v>
      </c>
      <c r="B7" s="332"/>
      <c r="C7" s="1"/>
      <c r="D7" s="63" t="s">
        <v>55</v>
      </c>
      <c r="E7" s="535"/>
      <c r="F7" s="1"/>
      <c r="G7" s="1"/>
      <c r="H7" s="1"/>
    </row>
    <row r="8" spans="1:8" ht="15" thickBot="1">
      <c r="A8" s="61" t="s">
        <v>56</v>
      </c>
      <c r="B8" s="332"/>
      <c r="C8" s="1"/>
      <c r="D8" s="33"/>
      <c r="E8" s="1"/>
      <c r="F8" s="1"/>
      <c r="G8" s="1"/>
      <c r="H8" s="1"/>
    </row>
    <row r="9" spans="1:8">
      <c r="A9" s="64" t="s">
        <v>57</v>
      </c>
      <c r="B9" s="333"/>
      <c r="C9" s="1"/>
      <c r="D9" s="60" t="s">
        <v>512</v>
      </c>
      <c r="E9" s="538"/>
      <c r="F9" s="1"/>
      <c r="G9" s="1"/>
      <c r="H9" s="1"/>
    </row>
    <row r="10" spans="1:8">
      <c r="A10" s="64" t="s">
        <v>42</v>
      </c>
      <c r="B10" s="514"/>
      <c r="C10" s="1"/>
      <c r="D10" s="61" t="s">
        <v>513</v>
      </c>
      <c r="E10" s="539"/>
      <c r="F10" s="1"/>
      <c r="G10" s="1"/>
      <c r="H10" s="1"/>
    </row>
    <row r="11" spans="1:8" ht="15" thickBot="1">
      <c r="A11" s="64" t="s">
        <v>59</v>
      </c>
      <c r="B11" s="334"/>
      <c r="C11" s="1"/>
      <c r="D11" s="62" t="s">
        <v>514</v>
      </c>
      <c r="E11" s="540"/>
      <c r="F11" s="1"/>
      <c r="G11" s="346"/>
      <c r="H11" s="1"/>
    </row>
    <row r="12" spans="1:8" ht="15" thickBot="1">
      <c r="A12" s="62" t="s">
        <v>60</v>
      </c>
      <c r="B12" s="335"/>
      <c r="C12" s="1"/>
      <c r="D12" s="1"/>
      <c r="E12" s="32"/>
      <c r="F12" s="1"/>
      <c r="G12" s="346"/>
      <c r="H12" s="1"/>
    </row>
    <row r="13" spans="1:8" ht="15" thickBot="1">
      <c r="A13" s="344"/>
      <c r="B13" s="348"/>
      <c r="C13" s="1"/>
      <c r="D13" s="33"/>
      <c r="E13" s="1"/>
      <c r="F13" s="1"/>
      <c r="G13" s="346"/>
      <c r="H13" s="1"/>
    </row>
    <row r="14" spans="1:8">
      <c r="A14" s="60" t="s">
        <v>61</v>
      </c>
      <c r="B14" s="336"/>
      <c r="C14" s="1"/>
      <c r="D14" s="33"/>
      <c r="E14" s="1"/>
      <c r="F14" s="1"/>
      <c r="G14" s="346"/>
      <c r="H14" s="1"/>
    </row>
    <row r="15" spans="1:8" ht="15" thickBot="1">
      <c r="A15" s="65" t="str">
        <f>"- lieu de naissance :"</f>
        <v>- lieu de naissance :</v>
      </c>
      <c r="B15" s="337"/>
      <c r="C15" s="1"/>
      <c r="D15" s="33"/>
      <c r="E15" s="1"/>
      <c r="F15" s="1"/>
      <c r="G15" s="346"/>
      <c r="H15" s="1"/>
    </row>
    <row r="16" spans="1:8" ht="15" thickBot="1">
      <c r="A16" s="62" t="s">
        <v>62</v>
      </c>
      <c r="B16" s="338"/>
      <c r="C16" s="1"/>
      <c r="D16" s="672" t="s">
        <v>63</v>
      </c>
      <c r="E16" s="672"/>
      <c r="F16" s="1"/>
      <c r="G16" s="346"/>
      <c r="H16" s="1"/>
    </row>
    <row r="17" spans="1:8" ht="15" thickBot="1">
      <c r="A17" s="344"/>
      <c r="B17" s="349"/>
      <c r="C17" s="1"/>
      <c r="D17" s="673" t="s">
        <v>65</v>
      </c>
      <c r="E17" s="673"/>
      <c r="F17" s="1"/>
      <c r="G17" s="346"/>
      <c r="H17" s="1"/>
    </row>
    <row r="18" spans="1:8">
      <c r="A18" s="60" t="s">
        <v>64</v>
      </c>
      <c r="B18" s="66"/>
      <c r="C18" s="1"/>
      <c r="D18" s="673"/>
      <c r="E18" s="673"/>
      <c r="F18" s="1"/>
      <c r="G18" s="346"/>
      <c r="H18" s="1"/>
    </row>
    <row r="19" spans="1:8" ht="15" thickBot="1">
      <c r="A19" s="61" t="s">
        <v>66</v>
      </c>
      <c r="B19" s="332" t="s">
        <v>67</v>
      </c>
      <c r="C19" s="1"/>
      <c r="D19" s="674" t="s">
        <v>572</v>
      </c>
      <c r="E19" s="674"/>
      <c r="F19" s="1"/>
      <c r="G19" s="346"/>
      <c r="H19" s="1"/>
    </row>
    <row r="20" spans="1:8" ht="15" thickBot="1">
      <c r="A20" s="61" t="str">
        <f>IF(CE_statut="5 - autre","précisez : ","")</f>
        <v/>
      </c>
      <c r="B20" s="332"/>
      <c r="C20" s="1"/>
      <c r="D20" s="674"/>
      <c r="E20" s="674"/>
      <c r="F20" s="1"/>
      <c r="G20" s="346"/>
      <c r="H20" s="1"/>
    </row>
    <row r="21" spans="1:8">
      <c r="A21" s="61" t="s">
        <v>68</v>
      </c>
      <c r="B21" s="332" t="s">
        <v>69</v>
      </c>
      <c r="C21" s="1"/>
      <c r="D21" s="672" t="s">
        <v>70</v>
      </c>
      <c r="E21" s="672"/>
      <c r="F21" s="1"/>
      <c r="G21" s="346"/>
      <c r="H21" s="1"/>
    </row>
    <row r="22" spans="1:8" ht="15" thickBot="1">
      <c r="A22" s="62" t="str">
        <f>IF(CE_RemunPub="OUI","de quelle administration ?","")</f>
        <v/>
      </c>
      <c r="B22" s="68"/>
      <c r="C22" s="1"/>
      <c r="D22" s="671" t="s">
        <v>357</v>
      </c>
      <c r="E22" s="671"/>
      <c r="F22" s="1"/>
      <c r="G22" s="346"/>
      <c r="H22" s="1"/>
    </row>
    <row r="23" spans="1:8" ht="15" thickBot="1">
      <c r="A23" s="344"/>
      <c r="B23" s="344"/>
      <c r="C23" s="345"/>
      <c r="D23" s="671"/>
      <c r="E23" s="671"/>
      <c r="F23" s="1"/>
      <c r="G23" s="347"/>
      <c r="H23" s="1"/>
    </row>
    <row r="24" spans="1:8" ht="15" thickBot="1">
      <c r="A24" s="60" t="s">
        <v>71</v>
      </c>
      <c r="B24" s="66" t="s">
        <v>69</v>
      </c>
      <c r="C24" s="1"/>
      <c r="D24" s="671"/>
      <c r="E24" s="671"/>
      <c r="F24" s="1"/>
      <c r="G24" s="347"/>
      <c r="H24" s="1"/>
    </row>
    <row r="25" spans="1:8" ht="15" thickBot="1">
      <c r="A25" s="61" t="str">
        <f>IF(CE_TVA="non","","si assujettissement TVA : SIREN :")</f>
        <v/>
      </c>
      <c r="B25" s="67"/>
      <c r="C25" s="1"/>
      <c r="D25" s="671"/>
      <c r="E25" s="671"/>
      <c r="F25" s="1"/>
      <c r="G25" s="346"/>
      <c r="H25" s="1"/>
    </row>
    <row r="26" spans="1:8" ht="15" thickBot="1">
      <c r="A26" s="62" t="str">
        <f>IF(CE_TVA="non","","- NIC")</f>
        <v/>
      </c>
      <c r="B26" s="68"/>
      <c r="C26" s="1"/>
      <c r="D26" s="33"/>
      <c r="E26" s="1"/>
      <c r="F26" s="1"/>
      <c r="G26" s="346"/>
      <c r="H26" s="1"/>
    </row>
    <row r="27" spans="1:8">
      <c r="A27" s="1"/>
      <c r="B27" s="32"/>
      <c r="C27" s="1"/>
      <c r="D27" s="33"/>
      <c r="E27" s="1"/>
      <c r="F27" s="1"/>
      <c r="G27" s="346"/>
      <c r="H27" s="1"/>
    </row>
    <row r="28" spans="1:8">
      <c r="A28" s="1"/>
      <c r="B28" s="32"/>
      <c r="C28" s="1"/>
      <c r="D28" s="33"/>
      <c r="E28" s="1"/>
      <c r="F28" s="1"/>
      <c r="G28" s="346"/>
      <c r="H28" s="1"/>
    </row>
    <row r="29" spans="1:8">
      <c r="B29" s="34"/>
      <c r="D29" s="35"/>
      <c r="G29" s="314"/>
    </row>
    <row r="30" spans="1:8">
      <c r="B30" s="34"/>
      <c r="D30" s="35"/>
      <c r="G30" s="314"/>
    </row>
    <row r="31" spans="1:8">
      <c r="B31" s="34"/>
      <c r="D31" s="35"/>
      <c r="G31" s="314"/>
    </row>
    <row r="32" spans="1:8">
      <c r="B32" s="34"/>
      <c r="D32" s="35"/>
      <c r="G32" s="314"/>
    </row>
    <row r="33" spans="2:7">
      <c r="B33" s="34"/>
      <c r="D33" s="35"/>
      <c r="G33" s="314"/>
    </row>
    <row r="34" spans="2:7">
      <c r="B34" s="34"/>
      <c r="D34" s="35"/>
      <c r="G34" s="314"/>
    </row>
    <row r="35" spans="2:7">
      <c r="B35" s="34"/>
      <c r="D35" s="35"/>
    </row>
    <row r="36" spans="2:7">
      <c r="B36" s="34"/>
      <c r="D36" s="35"/>
    </row>
    <row r="37" spans="2:7">
      <c r="B37" s="34"/>
      <c r="D37" s="35"/>
    </row>
    <row r="38" spans="2:7">
      <c r="B38" s="34"/>
      <c r="D38" s="35"/>
    </row>
    <row r="39" spans="2:7">
      <c r="B39" s="34"/>
      <c r="D39" s="35"/>
    </row>
    <row r="40" spans="2:7">
      <c r="B40" s="34"/>
      <c r="D40" s="35"/>
    </row>
    <row r="41" spans="2:7">
      <c r="B41" s="34"/>
      <c r="D41" s="35"/>
    </row>
    <row r="42" spans="2:7">
      <c r="B42" s="34"/>
      <c r="D42" s="35"/>
    </row>
    <row r="43" spans="2:7">
      <c r="B43" s="34"/>
      <c r="D43" s="35"/>
    </row>
    <row r="44" spans="2:7">
      <c r="B44" s="34"/>
      <c r="D44" s="35"/>
    </row>
    <row r="45" spans="2:7">
      <c r="B45" s="34"/>
      <c r="D45" s="35"/>
    </row>
    <row r="46" spans="2:7">
      <c r="B46" s="34"/>
      <c r="D46" s="35"/>
    </row>
    <row r="47" spans="2:7">
      <c r="B47" s="34"/>
      <c r="D47" s="35"/>
    </row>
    <row r="48" spans="2:7">
      <c r="B48" s="34"/>
      <c r="D48" s="35"/>
    </row>
    <row r="49" spans="2:4">
      <c r="B49" s="34"/>
      <c r="D49" s="35"/>
    </row>
    <row r="50" spans="2:4">
      <c r="B50" s="34"/>
    </row>
  </sheetData>
  <sheetProtection algorithmName="SHA-512" hashValue="c9KFhNy6iAfp1nZIJm2+Z5u9QKk4ZvrW3M7OcSBD9YAn2d4hZ5Ec0Wga7Ub0EawltES3v5lLtPAZrg7n2+IZQQ==" saltValue="AyWeBf9lCfx2INND4nCjHQ==" spinCount="100000" sheet="1" objects="1" scenarios="1"/>
  <mergeCells count="5">
    <mergeCell ref="D22:E25"/>
    <mergeCell ref="D16:E16"/>
    <mergeCell ref="D17:E18"/>
    <mergeCell ref="D19:E20"/>
    <mergeCell ref="D21:E21"/>
  </mergeCells>
  <conditionalFormatting sqref="B20">
    <cfRule type="expression" dxfId="30" priority="4">
      <formula>A20=""</formula>
    </cfRule>
  </conditionalFormatting>
  <conditionalFormatting sqref="B22">
    <cfRule type="expression" dxfId="29" priority="3">
      <formula>A22=""</formula>
    </cfRule>
  </conditionalFormatting>
  <conditionalFormatting sqref="B25">
    <cfRule type="expression" dxfId="28" priority="2">
      <formula>B24="non"</formula>
    </cfRule>
  </conditionalFormatting>
  <conditionalFormatting sqref="B26">
    <cfRule type="expression" dxfId="27" priority="1">
      <formula>B24="non"</formula>
    </cfRule>
  </conditionalFormatting>
  <dataValidations count="13">
    <dataValidation allowBlank="1" showInputMessage="1" showErrorMessage="1" promptTitle="Compte bancaire :" prompt="Saisir le nom du titulaire du compte bancaire à créditer" sqref="E9" xr:uid="{BA65550E-8045-46E3-9699-2D611F270EFC}"/>
    <dataValidation type="list" allowBlank="1" showInputMessage="1" showErrorMessage="1" promptTitle="Statut" prompt="à choisir dans la liste déroulante," sqref="B19" xr:uid="{500EE6D1-00FC-4DA0-BD9A-159BA5403E2D}">
      <formula1>L_Statut</formula1>
    </dataValidation>
    <dataValidation type="list" allowBlank="1" showInputMessage="1" showErrorMessage="1" promptTitle="Rémunération :" prompt="choisir OUI ou NON dans la liste déroulante" sqref="B21" xr:uid="{170F76B5-6D0C-44DE-9D3C-B25C059EBF19}">
      <formula1>"OUI,non"</formula1>
    </dataValidation>
    <dataValidation allowBlank="1" showInputMessage="1" showErrorMessage="1" promptTitle="Date de naissance :" prompt="La date peut être saisie sous une forme numérique '3/2', '03/02', ou '3/2/22',_x000a_Elle sera affichée comme '3 février 2022'" sqref="B14" xr:uid="{498DFF34-DD74-4D18-BC06-A35FD9CCB369}"/>
    <dataValidation allowBlank="1" showInputMessage="1" showErrorMessage="1" promptTitle="N° de téléphone :" prompt="Saisir les 10 chiffres de votre numéro sans espace." sqref="B11" xr:uid="{1FD596D3-80C6-4828-B7FD-257935A51BFF}"/>
    <dataValidation allowBlank="1" showInputMessage="1" showErrorMessage="1" promptTitle="Portable :" prompt="Saisir les 10 chiffres de votre numéro sans espace." sqref="B12" xr:uid="{F70E47BF-EFBC-46B1-97CB-53AA80412568}"/>
    <dataValidation type="decimal" allowBlank="1" showInputMessage="1" showErrorMessage="1" promptTitle="Kilométrage :" prompt="Saisir le nombre de km sous la forme d'un nombre sans autre précision" sqref="E5" xr:uid="{3C160D17-319A-4B09-998B-FE11EA9BC18D}">
      <formula1>0</formula1>
      <formula2>99999</formula2>
    </dataValidation>
    <dataValidation type="whole" allowBlank="1" showInputMessage="1" showErrorMessage="1" prompt="Saisir ici les 3 chiffres de votre identifiant NIC sans espace" sqref="B26" xr:uid="{A0A344DA-D8F4-4CDC-8B84-9454288C8C64}">
      <formula1>0</formula1>
      <formula2>999</formula2>
    </dataValidation>
    <dataValidation type="whole" allowBlank="1" showInputMessage="1" showErrorMessage="1" promptTitle="SIREN :" prompt="Saisir ici les 9 chiffres de votre identifiant SIRET sans espace_x000a__x000a_il est possible de vérifier la cohérence du SIRET" sqref="B25" xr:uid="{2086AEA4-C650-4C0E-AD10-61C932642C4E}">
      <formula1>0</formula1>
      <formula2>999999999</formula2>
    </dataValidation>
    <dataValidation type="textLength" allowBlank="1" showInputMessage="1" showErrorMessage="1" errorTitle="N° national d'identité - NNI" error="Saisir ici les 13 chiffres (15 avec la clé) de votre n° national d'identité (n° de sécurité sociale) sans espaces." promptTitle="N° national d'identité - NNI" prompt="Saisir ici les 13 chiffres (15 avec la clé) de votre n° national d'identité (n° de sécurité sociale) sans espaces._x000a__x000a_Il est possible de verifier votre saisie  par le bouton 'Verification NNI'" sqref="B16" xr:uid="{832DD020-F50F-457A-A8AD-739AE0CD1BCF}">
      <formula1>13</formula1>
      <formula2>15</formula2>
    </dataValidation>
    <dataValidation type="list" allowBlank="1" showInputMessage="1" showErrorMessage="1" promptTitle="TVA :" prompt="choisir OUI ou NON dans la liste déroulante" sqref="B24" xr:uid="{1D716A35-EB94-4C4C-9922-8D5D4A2AF386}">
      <formula1>"OUI,non"</formula1>
      <formula2>0</formula2>
    </dataValidation>
    <dataValidation type="whole" allowBlank="1" showInputMessage="1" showErrorMessage="1" errorTitle="Véhicule : - puissance fiscale" error="Indiquer ici le nombre de cv fiscaux de votre véhicule en chiffre(s) uniquement. Par ex. : 5, 7, ou 11 et non 5 cv...." promptTitle="Véhicule : - puissance fiscale :" prompt="Indiquer ici le nombre de cv fiscaux de votre véhicule en chiffre(s) uniquement. Par ex. : 5, 7, ou 11 et non 5 cv...." sqref="E3" xr:uid="{0C06C14F-AF0F-403F-8C43-8D66940EE2D0}">
      <formula1>1</formula1>
      <formula2>19</formula2>
    </dataValidation>
    <dataValidation type="decimal" operator="greaterThan" allowBlank="1" showInputMessage="1" showErrorMessage="1" sqref="E7" xr:uid="{B2AC44FE-0A30-47BA-8675-300B2FA5DF3F}">
      <formula1>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0A71E-E3A3-4096-B373-CCA848F7854C}">
  <sheetPr codeName="Feuil4">
    <tabColor theme="9" tint="0.59999389629810485"/>
  </sheetPr>
  <dimension ref="A1:X508"/>
  <sheetViews>
    <sheetView workbookViewId="0">
      <pane ySplit="4" topLeftCell="A5" activePane="bottomLeft" state="frozen"/>
      <selection pane="bottomLeft" activeCell="A14" sqref="A14"/>
    </sheetView>
  </sheetViews>
  <sheetFormatPr baseColWidth="10" defaultRowHeight="14.4"/>
  <cols>
    <col min="1" max="1" width="20" bestFit="1" customWidth="1"/>
    <col min="2" max="2" width="9.6640625" customWidth="1"/>
    <col min="3" max="4" width="8.44140625" customWidth="1"/>
    <col min="5" max="5" width="18.5546875" customWidth="1"/>
    <col min="6" max="7" width="8.44140625" customWidth="1"/>
    <col min="8" max="8" width="3.6640625" customWidth="1"/>
    <col min="9" max="10" width="7.6640625" customWidth="1"/>
    <col min="11" max="12" width="8.44140625" style="212" customWidth="1"/>
    <col min="13" max="13" width="3.6640625" style="212" customWidth="1"/>
    <col min="14" max="15" width="7.6640625" style="212" customWidth="1"/>
    <col min="16" max="17" width="7.6640625" customWidth="1"/>
    <col min="18" max="18" width="11.109375" customWidth="1"/>
    <col min="19" max="19" width="19.5546875" customWidth="1"/>
    <col min="20" max="22" width="9.6640625" customWidth="1"/>
    <col min="23" max="23" width="48.44140625" customWidth="1"/>
    <col min="24" max="24" width="38.6640625" customWidth="1"/>
  </cols>
  <sheetData>
    <row r="1" spans="1:24" ht="28.2" customHeight="1">
      <c r="A1" s="69"/>
      <c r="B1" s="69"/>
      <c r="C1" s="70"/>
      <c r="D1" s="70"/>
      <c r="E1" s="71"/>
      <c r="F1" s="72"/>
      <c r="G1" s="72"/>
      <c r="H1" s="73"/>
      <c r="I1" s="74"/>
      <c r="J1" s="74"/>
      <c r="K1" s="70"/>
      <c r="L1" s="70"/>
      <c r="M1" s="71"/>
      <c r="N1" s="75"/>
      <c r="O1" s="75"/>
      <c r="P1" s="75"/>
      <c r="Q1" s="76"/>
      <c r="R1" s="76"/>
      <c r="S1" s="71"/>
      <c r="T1" s="71"/>
      <c r="U1" s="71"/>
      <c r="V1" s="71"/>
      <c r="W1" s="75"/>
      <c r="X1" s="75"/>
    </row>
    <row r="2" spans="1:24">
      <c r="A2" s="69"/>
      <c r="B2" s="69"/>
      <c r="C2" s="70"/>
      <c r="D2" s="70"/>
      <c r="E2" s="71"/>
      <c r="F2" s="72"/>
      <c r="G2" s="72"/>
      <c r="H2" s="73"/>
      <c r="I2" s="74"/>
      <c r="J2" s="74"/>
      <c r="K2" s="70"/>
      <c r="L2" s="70"/>
      <c r="M2" s="71"/>
      <c r="N2" s="75"/>
      <c r="O2" s="75"/>
      <c r="P2" s="75"/>
      <c r="Q2" s="76"/>
      <c r="R2" s="76"/>
      <c r="S2" s="71"/>
      <c r="T2" s="71"/>
      <c r="U2" s="71"/>
      <c r="V2" s="71"/>
      <c r="W2" s="75"/>
      <c r="X2" s="75"/>
    </row>
    <row r="3" spans="1:24" ht="23.4" customHeight="1">
      <c r="A3" s="678" t="s">
        <v>72</v>
      </c>
      <c r="B3" s="679" t="s">
        <v>73</v>
      </c>
      <c r="C3" s="680" t="s">
        <v>74</v>
      </c>
      <c r="D3" s="680"/>
      <c r="E3" s="681" t="s">
        <v>75</v>
      </c>
      <c r="F3" s="675" t="s">
        <v>76</v>
      </c>
      <c r="G3" s="675"/>
      <c r="H3" s="675"/>
      <c r="I3" s="675"/>
      <c r="J3" s="675"/>
      <c r="K3" s="675" t="s">
        <v>77</v>
      </c>
      <c r="L3" s="675"/>
      <c r="M3" s="675"/>
      <c r="N3" s="675"/>
      <c r="O3" s="675"/>
      <c r="P3" s="675" t="s">
        <v>78</v>
      </c>
      <c r="Q3" s="676" t="s">
        <v>79</v>
      </c>
      <c r="R3" s="676" t="s">
        <v>80</v>
      </c>
      <c r="S3" s="677" t="s">
        <v>81</v>
      </c>
      <c r="T3" s="677"/>
      <c r="U3" s="677"/>
      <c r="V3" s="677"/>
      <c r="W3" s="677" t="s">
        <v>82</v>
      </c>
      <c r="X3" s="77"/>
    </row>
    <row r="4" spans="1:24" ht="24">
      <c r="A4" s="678"/>
      <c r="B4" s="679"/>
      <c r="C4" s="515" t="s">
        <v>83</v>
      </c>
      <c r="D4" s="515" t="s">
        <v>84</v>
      </c>
      <c r="E4" s="681"/>
      <c r="F4" s="515" t="s">
        <v>83</v>
      </c>
      <c r="G4" s="515" t="s">
        <v>84</v>
      </c>
      <c r="H4" s="516" t="s">
        <v>85</v>
      </c>
      <c r="I4" s="517" t="s">
        <v>86</v>
      </c>
      <c r="J4" s="517" t="s">
        <v>87</v>
      </c>
      <c r="K4" s="515" t="s">
        <v>83</v>
      </c>
      <c r="L4" s="515" t="s">
        <v>84</v>
      </c>
      <c r="M4" s="516" t="s">
        <v>85</v>
      </c>
      <c r="N4" s="517" t="s">
        <v>86</v>
      </c>
      <c r="O4" s="517" t="s">
        <v>87</v>
      </c>
      <c r="P4" s="675"/>
      <c r="Q4" s="676"/>
      <c r="R4" s="676"/>
      <c r="S4" s="516" t="s">
        <v>88</v>
      </c>
      <c r="T4" s="516" t="s">
        <v>89</v>
      </c>
      <c r="U4" s="516" t="s">
        <v>90</v>
      </c>
      <c r="V4" s="518" t="s">
        <v>91</v>
      </c>
      <c r="W4" s="677"/>
      <c r="X4" s="77"/>
    </row>
    <row r="5" spans="1:24">
      <c r="A5" s="81"/>
      <c r="B5" s="82"/>
      <c r="C5" s="83"/>
      <c r="D5" s="83"/>
      <c r="E5" s="78"/>
      <c r="F5" s="84"/>
      <c r="G5" s="84"/>
      <c r="H5" s="78"/>
      <c r="I5" s="85"/>
      <c r="J5" s="85"/>
      <c r="K5" s="84"/>
      <c r="L5" s="84"/>
      <c r="M5" s="78"/>
      <c r="N5" s="85"/>
      <c r="O5" s="85"/>
      <c r="P5" s="85"/>
      <c r="Q5" s="86"/>
      <c r="R5" s="86"/>
      <c r="S5" s="78"/>
      <c r="T5" s="78"/>
      <c r="U5" s="78"/>
      <c r="V5" s="565"/>
      <c r="W5" s="79"/>
      <c r="X5" s="80"/>
    </row>
    <row r="6" spans="1:24">
      <c r="A6" s="81"/>
      <c r="B6" s="82"/>
      <c r="C6" s="83"/>
      <c r="D6" s="83"/>
      <c r="E6" s="78"/>
      <c r="F6" s="84"/>
      <c r="G6" s="84"/>
      <c r="H6" s="78"/>
      <c r="I6" s="85"/>
      <c r="J6" s="85"/>
      <c r="K6" s="84"/>
      <c r="L6" s="84"/>
      <c r="M6" s="78"/>
      <c r="N6" s="85"/>
      <c r="O6" s="85"/>
      <c r="P6" s="85"/>
      <c r="Q6" s="86"/>
      <c r="R6" s="86"/>
      <c r="S6" s="78"/>
      <c r="T6" s="78"/>
      <c r="U6" s="78"/>
      <c r="V6" s="565"/>
      <c r="W6" s="79"/>
      <c r="X6" s="80"/>
    </row>
    <row r="7" spans="1:24">
      <c r="A7" s="81"/>
      <c r="B7" s="82"/>
      <c r="C7" s="83"/>
      <c r="D7" s="83"/>
      <c r="E7" s="78"/>
      <c r="F7" s="84"/>
      <c r="G7" s="84"/>
      <c r="H7" s="78"/>
      <c r="I7" s="85"/>
      <c r="J7" s="85"/>
      <c r="K7" s="84"/>
      <c r="L7" s="84"/>
      <c r="M7" s="78"/>
      <c r="N7" s="85"/>
      <c r="O7" s="85"/>
      <c r="P7" s="85"/>
      <c r="Q7" s="86"/>
      <c r="R7" s="86"/>
      <c r="S7" s="78"/>
      <c r="T7" s="78"/>
      <c r="U7" s="78"/>
      <c r="V7" s="565"/>
      <c r="W7" s="79"/>
      <c r="X7" s="80"/>
    </row>
    <row r="8" spans="1:24">
      <c r="A8" s="81"/>
      <c r="B8" s="82"/>
      <c r="C8" s="83"/>
      <c r="D8" s="83"/>
      <c r="E8" s="78"/>
      <c r="F8" s="84"/>
      <c r="G8" s="84"/>
      <c r="H8" s="78"/>
      <c r="I8" s="85"/>
      <c r="J8" s="85"/>
      <c r="K8" s="84"/>
      <c r="L8" s="84"/>
      <c r="M8" s="78"/>
      <c r="N8" s="85"/>
      <c r="O8" s="85"/>
      <c r="P8" s="85"/>
      <c r="Q8" s="86"/>
      <c r="R8" s="86"/>
      <c r="S8" s="78"/>
      <c r="T8" s="78"/>
      <c r="U8" s="78"/>
      <c r="V8" s="565"/>
      <c r="W8" s="79"/>
      <c r="X8" s="80"/>
    </row>
    <row r="9" spans="1:24">
      <c r="A9" s="81"/>
      <c r="B9" s="82"/>
      <c r="C9" s="83"/>
      <c r="D9" s="83"/>
      <c r="E9" s="78"/>
      <c r="F9" s="84"/>
      <c r="G9" s="84"/>
      <c r="H9" s="78"/>
      <c r="I9" s="85"/>
      <c r="J9" s="85"/>
      <c r="K9" s="84"/>
      <c r="L9" s="84"/>
      <c r="M9" s="78"/>
      <c r="N9" s="85"/>
      <c r="O9" s="85"/>
      <c r="P9" s="85"/>
      <c r="Q9" s="86"/>
      <c r="R9" s="86"/>
      <c r="S9" s="78"/>
      <c r="T9" s="78"/>
      <c r="U9" s="78"/>
      <c r="V9" s="565"/>
      <c r="W9" s="79"/>
      <c r="X9" s="80"/>
    </row>
    <row r="10" spans="1:24">
      <c r="A10" s="81"/>
      <c r="B10" s="82"/>
      <c r="C10" s="83"/>
      <c r="D10" s="83"/>
      <c r="E10" s="78"/>
      <c r="F10" s="84"/>
      <c r="G10" s="84"/>
      <c r="H10" s="78"/>
      <c r="I10" s="85"/>
      <c r="J10" s="85"/>
      <c r="K10" s="84"/>
      <c r="L10" s="84"/>
      <c r="M10" s="78"/>
      <c r="N10" s="85"/>
      <c r="O10" s="85"/>
      <c r="P10" s="85"/>
      <c r="Q10" s="86"/>
      <c r="R10" s="86"/>
      <c r="S10" s="78"/>
      <c r="T10" s="78"/>
      <c r="U10" s="78"/>
      <c r="V10" s="565"/>
      <c r="W10" s="79"/>
      <c r="X10" s="80"/>
    </row>
    <row r="11" spans="1:24">
      <c r="A11" s="81"/>
      <c r="B11" s="82"/>
      <c r="C11" s="83"/>
      <c r="D11" s="83"/>
      <c r="E11" s="78"/>
      <c r="F11" s="84"/>
      <c r="G11" s="84"/>
      <c r="H11" s="78"/>
      <c r="I11" s="85"/>
      <c r="J11" s="85"/>
      <c r="K11" s="84"/>
      <c r="L11" s="84"/>
      <c r="M11" s="78"/>
      <c r="N11" s="85"/>
      <c r="O11" s="85"/>
      <c r="P11" s="85"/>
      <c r="Q11" s="86"/>
      <c r="R11" s="86"/>
      <c r="S11" s="78"/>
      <c r="T11" s="78"/>
      <c r="U11" s="78"/>
      <c r="V11" s="565"/>
      <c r="W11" s="79"/>
      <c r="X11" s="80"/>
    </row>
    <row r="12" spans="1:24">
      <c r="A12" s="81"/>
      <c r="B12" s="82"/>
      <c r="C12" s="83"/>
      <c r="D12" s="83"/>
      <c r="E12" s="78"/>
      <c r="F12" s="84"/>
      <c r="G12" s="84"/>
      <c r="H12" s="78"/>
      <c r="I12" s="85"/>
      <c r="J12" s="85"/>
      <c r="K12" s="84"/>
      <c r="L12" s="84"/>
      <c r="M12" s="78"/>
      <c r="N12" s="85"/>
      <c r="O12" s="85"/>
      <c r="P12" s="85"/>
      <c r="Q12" s="86"/>
      <c r="R12" s="86"/>
      <c r="S12" s="78"/>
      <c r="T12" s="78"/>
      <c r="U12" s="78"/>
      <c r="V12" s="565"/>
      <c r="W12" s="79"/>
      <c r="X12" s="80"/>
    </row>
    <row r="13" spans="1:24">
      <c r="A13" s="81"/>
      <c r="B13" s="82"/>
      <c r="C13" s="83"/>
      <c r="D13" s="83"/>
      <c r="E13" s="78"/>
      <c r="F13" s="84"/>
      <c r="G13" s="84"/>
      <c r="H13" s="78"/>
      <c r="I13" s="85"/>
      <c r="J13" s="85"/>
      <c r="K13" s="84"/>
      <c r="L13" s="84"/>
      <c r="M13" s="78"/>
      <c r="N13" s="85"/>
      <c r="O13" s="85"/>
      <c r="P13" s="85"/>
      <c r="Q13" s="86"/>
      <c r="R13" s="86"/>
      <c r="S13" s="78"/>
      <c r="T13" s="78"/>
      <c r="U13" s="78"/>
      <c r="V13" s="565"/>
      <c r="W13" s="79"/>
      <c r="X13" s="80"/>
    </row>
    <row r="14" spans="1:24">
      <c r="A14" s="81"/>
      <c r="B14" s="82"/>
      <c r="C14" s="83"/>
      <c r="D14" s="83"/>
      <c r="E14" s="78"/>
      <c r="F14" s="84"/>
      <c r="G14" s="84"/>
      <c r="H14" s="78"/>
      <c r="I14" s="85"/>
      <c r="J14" s="85"/>
      <c r="K14" s="84"/>
      <c r="L14" s="84"/>
      <c r="M14" s="78"/>
      <c r="N14" s="85"/>
      <c r="O14" s="85"/>
      <c r="P14" s="85"/>
      <c r="Q14" s="86"/>
      <c r="R14" s="86"/>
      <c r="S14" s="78"/>
      <c r="T14" s="78"/>
      <c r="U14" s="78"/>
      <c r="V14" s="565"/>
      <c r="W14" s="79"/>
      <c r="X14" s="80"/>
    </row>
    <row r="15" spans="1:24">
      <c r="A15" s="81"/>
      <c r="B15" s="82"/>
      <c r="C15" s="83"/>
      <c r="D15" s="83"/>
      <c r="E15" s="78"/>
      <c r="F15" s="84"/>
      <c r="G15" s="84"/>
      <c r="H15" s="78"/>
      <c r="I15" s="85"/>
      <c r="J15" s="85"/>
      <c r="K15" s="84"/>
      <c r="L15" s="84"/>
      <c r="M15" s="78"/>
      <c r="N15" s="85"/>
      <c r="O15" s="85"/>
      <c r="P15" s="85"/>
      <c r="Q15" s="86"/>
      <c r="R15" s="86"/>
      <c r="S15" s="78"/>
      <c r="T15" s="78"/>
      <c r="U15" s="78"/>
      <c r="V15" s="565"/>
      <c r="W15" s="79"/>
      <c r="X15" s="80"/>
    </row>
    <row r="16" spans="1:24">
      <c r="A16" s="81"/>
      <c r="B16" s="82"/>
      <c r="C16" s="83"/>
      <c r="D16" s="83"/>
      <c r="E16" s="78"/>
      <c r="F16" s="84"/>
      <c r="G16" s="84"/>
      <c r="H16" s="78"/>
      <c r="I16" s="85"/>
      <c r="J16" s="85"/>
      <c r="K16" s="84"/>
      <c r="L16" s="84"/>
      <c r="M16" s="78"/>
      <c r="N16" s="85"/>
      <c r="O16" s="85"/>
      <c r="P16" s="85"/>
      <c r="Q16" s="86"/>
      <c r="R16" s="86"/>
      <c r="S16" s="78"/>
      <c r="T16" s="78"/>
      <c r="U16" s="78"/>
      <c r="V16" s="565"/>
      <c r="W16" s="79"/>
      <c r="X16" s="80"/>
    </row>
    <row r="17" spans="1:24">
      <c r="A17" s="81"/>
      <c r="B17" s="82"/>
      <c r="C17" s="83"/>
      <c r="D17" s="83"/>
      <c r="E17" s="78"/>
      <c r="F17" s="84"/>
      <c r="G17" s="84"/>
      <c r="H17" s="78"/>
      <c r="I17" s="85"/>
      <c r="J17" s="85"/>
      <c r="K17" s="84"/>
      <c r="L17" s="84"/>
      <c r="M17" s="78"/>
      <c r="N17" s="85"/>
      <c r="O17" s="85"/>
      <c r="P17" s="85"/>
      <c r="Q17" s="86"/>
      <c r="R17" s="86"/>
      <c r="S17" s="78"/>
      <c r="T17" s="78"/>
      <c r="U17" s="78"/>
      <c r="V17" s="565"/>
      <c r="W17" s="79"/>
      <c r="X17" s="80"/>
    </row>
    <row r="18" spans="1:24">
      <c r="A18" s="81"/>
      <c r="B18" s="82"/>
      <c r="C18" s="83"/>
      <c r="D18" s="83"/>
      <c r="E18" s="78"/>
      <c r="F18" s="84"/>
      <c r="G18" s="84"/>
      <c r="H18" s="78"/>
      <c r="I18" s="85"/>
      <c r="J18" s="85"/>
      <c r="K18" s="84"/>
      <c r="L18" s="84"/>
      <c r="M18" s="78"/>
      <c r="N18" s="85"/>
      <c r="O18" s="85"/>
      <c r="P18" s="85"/>
      <c r="Q18" s="86"/>
      <c r="R18" s="86"/>
      <c r="S18" s="78"/>
      <c r="T18" s="78"/>
      <c r="U18" s="78"/>
      <c r="V18" s="565"/>
      <c r="W18" s="79"/>
      <c r="X18" s="80"/>
    </row>
    <row r="19" spans="1:24">
      <c r="A19" s="81"/>
      <c r="B19" s="82"/>
      <c r="C19" s="83"/>
      <c r="D19" s="83"/>
      <c r="E19" s="78"/>
      <c r="F19" s="84"/>
      <c r="G19" s="84"/>
      <c r="H19" s="78"/>
      <c r="I19" s="85"/>
      <c r="J19" s="85"/>
      <c r="K19" s="84"/>
      <c r="L19" s="84"/>
      <c r="M19" s="78"/>
      <c r="N19" s="85"/>
      <c r="O19" s="85"/>
      <c r="P19" s="85"/>
      <c r="Q19" s="86"/>
      <c r="R19" s="86"/>
      <c r="S19" s="78"/>
      <c r="T19" s="78"/>
      <c r="U19" s="78"/>
      <c r="V19" s="565"/>
      <c r="W19" s="79"/>
      <c r="X19" s="80"/>
    </row>
    <row r="20" spans="1:24">
      <c r="A20" s="81"/>
      <c r="B20" s="82"/>
      <c r="C20" s="83"/>
      <c r="D20" s="83"/>
      <c r="E20" s="78"/>
      <c r="F20" s="84"/>
      <c r="G20" s="84"/>
      <c r="H20" s="78"/>
      <c r="I20" s="85"/>
      <c r="J20" s="85"/>
      <c r="K20" s="84"/>
      <c r="L20" s="84"/>
      <c r="M20" s="78"/>
      <c r="N20" s="85"/>
      <c r="O20" s="85"/>
      <c r="P20" s="85"/>
      <c r="Q20" s="86"/>
      <c r="R20" s="86"/>
      <c r="S20" s="78"/>
      <c r="T20" s="78"/>
      <c r="U20" s="78"/>
      <c r="V20" s="565"/>
      <c r="W20" s="79"/>
      <c r="X20" s="80"/>
    </row>
    <row r="21" spans="1:24">
      <c r="A21" s="81"/>
      <c r="B21" s="82"/>
      <c r="C21" s="83"/>
      <c r="D21" s="83"/>
      <c r="E21" s="78"/>
      <c r="F21" s="84"/>
      <c r="G21" s="84"/>
      <c r="H21" s="78"/>
      <c r="I21" s="85"/>
      <c r="J21" s="85"/>
      <c r="K21" s="84"/>
      <c r="L21" s="84"/>
      <c r="M21" s="78"/>
      <c r="N21" s="85"/>
      <c r="O21" s="85"/>
      <c r="P21" s="85"/>
      <c r="Q21" s="86"/>
      <c r="R21" s="86"/>
      <c r="S21" s="78"/>
      <c r="T21" s="78"/>
      <c r="U21" s="78"/>
      <c r="V21" s="565"/>
      <c r="W21" s="79"/>
      <c r="X21" s="80"/>
    </row>
    <row r="22" spans="1:24">
      <c r="A22" s="81"/>
      <c r="B22" s="82"/>
      <c r="C22" s="83"/>
      <c r="D22" s="83"/>
      <c r="E22" s="78"/>
      <c r="F22" s="84"/>
      <c r="G22" s="84"/>
      <c r="H22" s="78"/>
      <c r="I22" s="85"/>
      <c r="J22" s="85"/>
      <c r="K22" s="84"/>
      <c r="L22" s="84"/>
      <c r="M22" s="78"/>
      <c r="N22" s="85"/>
      <c r="O22" s="85"/>
      <c r="P22" s="85"/>
      <c r="Q22" s="86"/>
      <c r="R22" s="86"/>
      <c r="S22" s="78"/>
      <c r="T22" s="78"/>
      <c r="U22" s="78"/>
      <c r="V22" s="565"/>
      <c r="W22" s="79"/>
      <c r="X22" s="80"/>
    </row>
    <row r="23" spans="1:24">
      <c r="A23" s="81"/>
      <c r="B23" s="82"/>
      <c r="C23" s="83"/>
      <c r="D23" s="83"/>
      <c r="E23" s="78"/>
      <c r="F23" s="84"/>
      <c r="G23" s="84"/>
      <c r="H23" s="78"/>
      <c r="I23" s="85"/>
      <c r="J23" s="85"/>
      <c r="K23" s="84"/>
      <c r="L23" s="84"/>
      <c r="M23" s="78"/>
      <c r="N23" s="85"/>
      <c r="O23" s="85"/>
      <c r="P23" s="85"/>
      <c r="Q23" s="86"/>
      <c r="R23" s="86"/>
      <c r="S23" s="78"/>
      <c r="T23" s="78"/>
      <c r="U23" s="78"/>
      <c r="V23" s="565"/>
      <c r="W23" s="79"/>
      <c r="X23" s="80"/>
    </row>
    <row r="24" spans="1:24">
      <c r="A24" s="81"/>
      <c r="B24" s="82"/>
      <c r="C24" s="83"/>
      <c r="D24" s="83"/>
      <c r="E24" s="78"/>
      <c r="F24" s="84"/>
      <c r="G24" s="84"/>
      <c r="H24" s="78"/>
      <c r="I24" s="85"/>
      <c r="J24" s="85"/>
      <c r="K24" s="84"/>
      <c r="L24" s="84"/>
      <c r="M24" s="78"/>
      <c r="N24" s="85"/>
      <c r="O24" s="85"/>
      <c r="P24" s="85"/>
      <c r="Q24" s="86"/>
      <c r="R24" s="86"/>
      <c r="S24" s="78"/>
      <c r="T24" s="78"/>
      <c r="U24" s="78"/>
      <c r="V24" s="565"/>
      <c r="W24" s="79"/>
      <c r="X24" s="80"/>
    </row>
    <row r="25" spans="1:24">
      <c r="A25" s="81"/>
      <c r="B25" s="82"/>
      <c r="C25" s="83"/>
      <c r="D25" s="83"/>
      <c r="E25" s="78"/>
      <c r="F25" s="84"/>
      <c r="G25" s="84"/>
      <c r="H25" s="78"/>
      <c r="I25" s="85"/>
      <c r="J25" s="85"/>
      <c r="K25" s="84"/>
      <c r="L25" s="84"/>
      <c r="M25" s="78"/>
      <c r="N25" s="85"/>
      <c r="O25" s="85"/>
      <c r="P25" s="85"/>
      <c r="Q25" s="86"/>
      <c r="R25" s="86"/>
      <c r="S25" s="78"/>
      <c r="T25" s="78"/>
      <c r="U25" s="78"/>
      <c r="V25" s="565"/>
      <c r="W25" s="79"/>
      <c r="X25" s="80"/>
    </row>
    <row r="26" spans="1:24">
      <c r="A26" s="81"/>
      <c r="B26" s="82"/>
      <c r="C26" s="83"/>
      <c r="D26" s="83"/>
      <c r="E26" s="78"/>
      <c r="F26" s="84"/>
      <c r="G26" s="84"/>
      <c r="H26" s="78"/>
      <c r="I26" s="85"/>
      <c r="J26" s="85"/>
      <c r="K26" s="84"/>
      <c r="L26" s="84"/>
      <c r="M26" s="78"/>
      <c r="N26" s="85"/>
      <c r="O26" s="85"/>
      <c r="P26" s="85"/>
      <c r="Q26" s="86"/>
      <c r="R26" s="86"/>
      <c r="S26" s="78"/>
      <c r="T26" s="78"/>
      <c r="U26" s="78"/>
      <c r="V26" s="565"/>
      <c r="W26" s="79"/>
      <c r="X26" s="80"/>
    </row>
    <row r="27" spans="1:24">
      <c r="A27" s="81"/>
      <c r="B27" s="82"/>
      <c r="C27" s="83"/>
      <c r="D27" s="83"/>
      <c r="E27" s="78"/>
      <c r="F27" s="84"/>
      <c r="G27" s="84"/>
      <c r="H27" s="78"/>
      <c r="I27" s="85"/>
      <c r="J27" s="85"/>
      <c r="K27" s="84"/>
      <c r="L27" s="84"/>
      <c r="M27" s="78"/>
      <c r="N27" s="85"/>
      <c r="O27" s="85"/>
      <c r="P27" s="85"/>
      <c r="Q27" s="86"/>
      <c r="R27" s="86"/>
      <c r="S27" s="78"/>
      <c r="T27" s="78"/>
      <c r="U27" s="78"/>
      <c r="V27" s="565"/>
      <c r="W27" s="79"/>
      <c r="X27" s="80"/>
    </row>
    <row r="28" spans="1:24">
      <c r="A28" s="81"/>
      <c r="B28" s="82"/>
      <c r="C28" s="83"/>
      <c r="D28" s="83"/>
      <c r="E28" s="572"/>
      <c r="F28" s="84"/>
      <c r="G28" s="84"/>
      <c r="H28" s="78"/>
      <c r="I28" s="85"/>
      <c r="J28" s="85"/>
      <c r="K28" s="84"/>
      <c r="L28" s="84"/>
      <c r="M28" s="78"/>
      <c r="N28" s="85"/>
      <c r="O28" s="85"/>
      <c r="P28" s="85"/>
      <c r="Q28" s="86"/>
      <c r="R28" s="86"/>
      <c r="S28" s="78"/>
      <c r="T28" s="78"/>
      <c r="U28" s="78"/>
      <c r="V28" s="565"/>
      <c r="W28" s="79"/>
      <c r="X28" s="80"/>
    </row>
    <row r="29" spans="1:24">
      <c r="A29" s="81"/>
      <c r="B29" s="82"/>
      <c r="C29" s="83"/>
      <c r="D29" s="83"/>
      <c r="E29" s="78"/>
      <c r="F29" s="84"/>
      <c r="G29" s="84"/>
      <c r="H29" s="78"/>
      <c r="I29" s="85"/>
      <c r="J29" s="85"/>
      <c r="K29" s="84"/>
      <c r="L29" s="84"/>
      <c r="M29" s="78"/>
      <c r="N29" s="85"/>
      <c r="O29" s="85"/>
      <c r="P29" s="85"/>
      <c r="Q29" s="86"/>
      <c r="R29" s="86"/>
      <c r="S29" s="78"/>
      <c r="T29" s="78"/>
      <c r="U29" s="78"/>
      <c r="V29" s="565"/>
      <c r="W29" s="79"/>
      <c r="X29" s="80"/>
    </row>
    <row r="30" spans="1:24">
      <c r="A30" s="81"/>
      <c r="B30" s="82"/>
      <c r="C30" s="83"/>
      <c r="D30" s="83"/>
      <c r="E30" s="78"/>
      <c r="F30" s="84"/>
      <c r="G30" s="84"/>
      <c r="H30" s="78"/>
      <c r="I30" s="85"/>
      <c r="J30" s="85"/>
      <c r="K30" s="84"/>
      <c r="L30" s="84"/>
      <c r="M30" s="78"/>
      <c r="N30" s="85"/>
      <c r="O30" s="85"/>
      <c r="P30" s="85"/>
      <c r="Q30" s="86"/>
      <c r="R30" s="86"/>
      <c r="S30" s="78"/>
      <c r="T30" s="78"/>
      <c r="U30" s="78"/>
      <c r="V30" s="565"/>
      <c r="W30" s="79"/>
      <c r="X30" s="80"/>
    </row>
    <row r="31" spans="1:24">
      <c r="A31" s="81"/>
      <c r="B31" s="82"/>
      <c r="C31" s="83"/>
      <c r="D31" s="83"/>
      <c r="E31" s="573"/>
      <c r="F31" s="84"/>
      <c r="G31" s="84"/>
      <c r="H31" s="78"/>
      <c r="I31" s="85"/>
      <c r="J31" s="85"/>
      <c r="K31" s="84"/>
      <c r="L31" s="84"/>
      <c r="M31" s="78"/>
      <c r="N31" s="85"/>
      <c r="O31" s="85"/>
      <c r="P31" s="85"/>
      <c r="Q31" s="86"/>
      <c r="R31" s="86"/>
      <c r="S31" s="78"/>
      <c r="T31" s="78"/>
      <c r="U31" s="78"/>
      <c r="V31" s="565"/>
      <c r="W31" s="79"/>
      <c r="X31" s="80"/>
    </row>
    <row r="32" spans="1:24">
      <c r="A32" s="81"/>
      <c r="B32" s="82"/>
      <c r="C32" s="83"/>
      <c r="D32" s="83"/>
      <c r="E32" s="78"/>
      <c r="F32" s="84"/>
      <c r="G32" s="84"/>
      <c r="H32" s="78"/>
      <c r="I32" s="85"/>
      <c r="J32" s="85"/>
      <c r="K32" s="84"/>
      <c r="L32" s="84"/>
      <c r="M32" s="78"/>
      <c r="N32" s="85"/>
      <c r="O32" s="85"/>
      <c r="P32" s="85"/>
      <c r="Q32" s="86"/>
      <c r="R32" s="86"/>
      <c r="S32" s="78"/>
      <c r="T32" s="78"/>
      <c r="U32" s="78"/>
      <c r="V32" s="565"/>
      <c r="W32" s="79"/>
      <c r="X32" s="80"/>
    </row>
    <row r="33" spans="1:24">
      <c r="A33" s="81"/>
      <c r="B33" s="82"/>
      <c r="C33" s="83"/>
      <c r="D33" s="83"/>
      <c r="E33" s="78"/>
      <c r="F33" s="84"/>
      <c r="G33" s="84"/>
      <c r="H33" s="78"/>
      <c r="I33" s="85"/>
      <c r="J33" s="85"/>
      <c r="K33" s="84"/>
      <c r="L33" s="84"/>
      <c r="M33" s="78"/>
      <c r="N33" s="85"/>
      <c r="O33" s="85"/>
      <c r="P33" s="85"/>
      <c r="Q33" s="86"/>
      <c r="R33" s="86"/>
      <c r="S33" s="78"/>
      <c r="T33" s="78"/>
      <c r="U33" s="78"/>
      <c r="V33" s="565"/>
      <c r="W33" s="79"/>
      <c r="X33" s="80"/>
    </row>
    <row r="34" spans="1:24">
      <c r="A34" s="81"/>
      <c r="B34" s="82"/>
      <c r="C34" s="83"/>
      <c r="D34" s="83"/>
      <c r="E34" s="78"/>
      <c r="F34" s="84"/>
      <c r="G34" s="84"/>
      <c r="H34" s="78"/>
      <c r="I34" s="85"/>
      <c r="J34" s="85"/>
      <c r="K34" s="84"/>
      <c r="L34" s="84"/>
      <c r="M34" s="78"/>
      <c r="N34" s="85"/>
      <c r="O34" s="85"/>
      <c r="P34" s="85"/>
      <c r="Q34" s="86"/>
      <c r="R34" s="86"/>
      <c r="S34" s="78"/>
      <c r="T34" s="78"/>
      <c r="U34" s="78"/>
      <c r="V34" s="565"/>
      <c r="W34" s="79"/>
      <c r="X34" s="80"/>
    </row>
    <row r="35" spans="1:24">
      <c r="A35" s="81"/>
      <c r="B35" s="82"/>
      <c r="C35" s="83"/>
      <c r="D35" s="83"/>
      <c r="E35" s="78"/>
      <c r="F35" s="84"/>
      <c r="G35" s="84"/>
      <c r="H35" s="78"/>
      <c r="I35" s="85"/>
      <c r="J35" s="85"/>
      <c r="K35" s="84"/>
      <c r="L35" s="84"/>
      <c r="M35" s="78"/>
      <c r="N35" s="85"/>
      <c r="O35" s="85"/>
      <c r="P35" s="85"/>
      <c r="Q35" s="86"/>
      <c r="R35" s="86"/>
      <c r="S35" s="78"/>
      <c r="T35" s="78"/>
      <c r="U35" s="78"/>
      <c r="V35" s="565"/>
      <c r="W35" s="79"/>
      <c r="X35" s="80"/>
    </row>
    <row r="36" spans="1:24">
      <c r="A36" s="81"/>
      <c r="B36" s="82"/>
      <c r="C36" s="83"/>
      <c r="D36" s="83"/>
      <c r="E36" s="78"/>
      <c r="F36" s="84"/>
      <c r="G36" s="84"/>
      <c r="H36" s="78"/>
      <c r="I36" s="85"/>
      <c r="J36" s="85"/>
      <c r="K36" s="84"/>
      <c r="L36" s="84"/>
      <c r="M36" s="78"/>
      <c r="N36" s="85"/>
      <c r="O36" s="85"/>
      <c r="P36" s="85"/>
      <c r="Q36" s="86"/>
      <c r="R36" s="86"/>
      <c r="S36" s="78"/>
      <c r="T36" s="78"/>
      <c r="U36" s="78"/>
      <c r="V36" s="565"/>
      <c r="W36" s="79"/>
      <c r="X36" s="80"/>
    </row>
    <row r="37" spans="1:24">
      <c r="A37" s="81"/>
      <c r="B37" s="82"/>
      <c r="C37" s="83"/>
      <c r="D37" s="83"/>
      <c r="E37" s="78"/>
      <c r="F37" s="84"/>
      <c r="G37" s="84"/>
      <c r="H37" s="78"/>
      <c r="I37" s="85"/>
      <c r="J37" s="85"/>
      <c r="K37" s="84"/>
      <c r="L37" s="84"/>
      <c r="M37" s="78"/>
      <c r="N37" s="85"/>
      <c r="O37" s="85"/>
      <c r="P37" s="85"/>
      <c r="Q37" s="86"/>
      <c r="R37" s="86"/>
      <c r="S37" s="78"/>
      <c r="T37" s="78"/>
      <c r="U37" s="78"/>
      <c r="V37" s="565"/>
      <c r="W37" s="79"/>
      <c r="X37" s="80"/>
    </row>
    <row r="38" spans="1:24">
      <c r="A38" s="81"/>
      <c r="B38" s="82"/>
      <c r="C38" s="83"/>
      <c r="D38" s="83"/>
      <c r="E38" s="78"/>
      <c r="F38" s="84"/>
      <c r="G38" s="84"/>
      <c r="H38" s="78"/>
      <c r="I38" s="85"/>
      <c r="J38" s="85"/>
      <c r="K38" s="84"/>
      <c r="L38" s="84"/>
      <c r="M38" s="78"/>
      <c r="N38" s="85"/>
      <c r="O38" s="85"/>
      <c r="P38" s="85"/>
      <c r="Q38" s="86"/>
      <c r="R38" s="86"/>
      <c r="S38" s="78"/>
      <c r="T38" s="78"/>
      <c r="U38" s="78"/>
      <c r="V38" s="565"/>
      <c r="W38" s="79"/>
      <c r="X38" s="80"/>
    </row>
    <row r="39" spans="1:24">
      <c r="A39" s="81"/>
      <c r="B39" s="82"/>
      <c r="C39" s="83"/>
      <c r="D39" s="83"/>
      <c r="E39" s="78"/>
      <c r="F39" s="84"/>
      <c r="G39" s="84"/>
      <c r="H39" s="78"/>
      <c r="I39" s="85"/>
      <c r="J39" s="85"/>
      <c r="K39" s="84"/>
      <c r="L39" s="84"/>
      <c r="M39" s="78"/>
      <c r="N39" s="85"/>
      <c r="O39" s="85"/>
      <c r="P39" s="85"/>
      <c r="Q39" s="86"/>
      <c r="R39" s="86"/>
      <c r="S39" s="78"/>
      <c r="T39" s="78"/>
      <c r="U39" s="78"/>
      <c r="V39" s="565"/>
      <c r="W39" s="79"/>
      <c r="X39" s="80"/>
    </row>
    <row r="40" spans="1:24">
      <c r="A40" s="81"/>
      <c r="B40" s="82"/>
      <c r="C40" s="83"/>
      <c r="D40" s="83"/>
      <c r="E40" s="78"/>
      <c r="F40" s="84"/>
      <c r="G40" s="84"/>
      <c r="H40" s="78"/>
      <c r="I40" s="85"/>
      <c r="J40" s="85"/>
      <c r="K40" s="84"/>
      <c r="L40" s="84"/>
      <c r="M40" s="78"/>
      <c r="N40" s="85"/>
      <c r="O40" s="85"/>
      <c r="P40" s="85"/>
      <c r="Q40" s="86"/>
      <c r="R40" s="86"/>
      <c r="S40" s="78"/>
      <c r="T40" s="78"/>
      <c r="U40" s="78"/>
      <c r="V40" s="565"/>
      <c r="W40" s="79"/>
      <c r="X40" s="80"/>
    </row>
    <row r="41" spans="1:24">
      <c r="A41" s="81"/>
      <c r="B41" s="82"/>
      <c r="C41" s="83"/>
      <c r="D41" s="83"/>
      <c r="E41" s="78"/>
      <c r="F41" s="84"/>
      <c r="G41" s="84"/>
      <c r="H41" s="78"/>
      <c r="I41" s="85"/>
      <c r="J41" s="85"/>
      <c r="K41" s="84"/>
      <c r="L41" s="84"/>
      <c r="M41" s="78"/>
      <c r="N41" s="85"/>
      <c r="O41" s="85"/>
      <c r="P41" s="85"/>
      <c r="Q41" s="86"/>
      <c r="R41" s="86"/>
      <c r="S41" s="78"/>
      <c r="T41" s="78"/>
      <c r="U41" s="78"/>
      <c r="V41" s="565"/>
      <c r="W41" s="79"/>
      <c r="X41" s="80"/>
    </row>
    <row r="42" spans="1:24">
      <c r="A42" s="81"/>
      <c r="B42" s="82"/>
      <c r="C42" s="83"/>
      <c r="D42" s="83"/>
      <c r="E42" s="78"/>
      <c r="F42" s="84"/>
      <c r="G42" s="84"/>
      <c r="H42" s="78"/>
      <c r="I42" s="85"/>
      <c r="J42" s="85"/>
      <c r="K42" s="84"/>
      <c r="L42" s="84"/>
      <c r="M42" s="78"/>
      <c r="N42" s="85"/>
      <c r="O42" s="85"/>
      <c r="P42" s="85"/>
      <c r="Q42" s="86"/>
      <c r="R42" s="86"/>
      <c r="S42" s="78"/>
      <c r="T42" s="78"/>
      <c r="U42" s="78"/>
      <c r="V42" s="565"/>
      <c r="W42" s="79"/>
      <c r="X42" s="80"/>
    </row>
    <row r="43" spans="1:24">
      <c r="A43" s="81"/>
      <c r="B43" s="82"/>
      <c r="C43" s="83"/>
      <c r="D43" s="83"/>
      <c r="E43" s="78"/>
      <c r="F43" s="84"/>
      <c r="G43" s="84"/>
      <c r="H43" s="78"/>
      <c r="I43" s="85"/>
      <c r="J43" s="85"/>
      <c r="K43" s="84"/>
      <c r="L43" s="84"/>
      <c r="M43" s="78"/>
      <c r="N43" s="85"/>
      <c r="O43" s="85"/>
      <c r="P43" s="85"/>
      <c r="Q43" s="86"/>
      <c r="R43" s="86"/>
      <c r="S43" s="78"/>
      <c r="T43" s="78"/>
      <c r="U43" s="78"/>
      <c r="V43" s="565"/>
      <c r="W43" s="79"/>
      <c r="X43" s="80"/>
    </row>
    <row r="44" spans="1:24">
      <c r="A44" s="81"/>
      <c r="B44" s="82"/>
      <c r="C44" s="83"/>
      <c r="D44" s="83"/>
      <c r="E44" s="78"/>
      <c r="F44" s="84"/>
      <c r="G44" s="84"/>
      <c r="H44" s="78"/>
      <c r="I44" s="85"/>
      <c r="J44" s="85"/>
      <c r="K44" s="84"/>
      <c r="L44" s="84"/>
      <c r="M44" s="78"/>
      <c r="N44" s="85"/>
      <c r="O44" s="85"/>
      <c r="P44" s="85"/>
      <c r="Q44" s="86"/>
      <c r="R44" s="86"/>
      <c r="S44" s="78"/>
      <c r="T44" s="78"/>
      <c r="U44" s="78"/>
      <c r="V44" s="565"/>
      <c r="W44" s="79"/>
      <c r="X44" s="80"/>
    </row>
    <row r="45" spans="1:24">
      <c r="A45" s="81"/>
      <c r="B45" s="82"/>
      <c r="C45" s="83"/>
      <c r="D45" s="83"/>
      <c r="E45" s="78"/>
      <c r="F45" s="84"/>
      <c r="G45" s="84"/>
      <c r="H45" s="78"/>
      <c r="I45" s="85"/>
      <c r="J45" s="85"/>
      <c r="K45" s="84"/>
      <c r="L45" s="84"/>
      <c r="M45" s="78"/>
      <c r="N45" s="85"/>
      <c r="O45" s="85"/>
      <c r="P45" s="85"/>
      <c r="Q45" s="86"/>
      <c r="R45" s="86"/>
      <c r="S45" s="78"/>
      <c r="T45" s="78"/>
      <c r="U45" s="78"/>
      <c r="V45" s="565"/>
      <c r="W45" s="79"/>
      <c r="X45" s="80"/>
    </row>
    <row r="46" spans="1:24">
      <c r="A46" s="81"/>
      <c r="B46" s="82"/>
      <c r="C46" s="83"/>
      <c r="D46" s="83"/>
      <c r="E46" s="78"/>
      <c r="F46" s="84"/>
      <c r="G46" s="84"/>
      <c r="H46" s="78"/>
      <c r="I46" s="85"/>
      <c r="J46" s="85"/>
      <c r="K46" s="84"/>
      <c r="L46" s="84"/>
      <c r="M46" s="78"/>
      <c r="N46" s="85"/>
      <c r="O46" s="85"/>
      <c r="P46" s="85"/>
      <c r="Q46" s="86"/>
      <c r="R46" s="86"/>
      <c r="S46" s="78"/>
      <c r="T46" s="78"/>
      <c r="U46" s="78"/>
      <c r="V46" s="565"/>
      <c r="W46" s="79"/>
      <c r="X46" s="80"/>
    </row>
    <row r="47" spans="1:24">
      <c r="A47" s="81"/>
      <c r="B47" s="82"/>
      <c r="C47" s="83"/>
      <c r="D47" s="83"/>
      <c r="E47" s="78"/>
      <c r="F47" s="84"/>
      <c r="G47" s="84"/>
      <c r="H47" s="78"/>
      <c r="I47" s="85"/>
      <c r="J47" s="85"/>
      <c r="K47" s="84"/>
      <c r="L47" s="84"/>
      <c r="M47" s="78"/>
      <c r="N47" s="85"/>
      <c r="O47" s="85"/>
      <c r="P47" s="85"/>
      <c r="Q47" s="86"/>
      <c r="R47" s="86"/>
      <c r="S47" s="78"/>
      <c r="T47" s="78"/>
      <c r="U47" s="78"/>
      <c r="V47" s="565"/>
      <c r="W47" s="79"/>
      <c r="X47" s="80"/>
    </row>
    <row r="48" spans="1:24">
      <c r="A48" s="81"/>
      <c r="B48" s="82"/>
      <c r="C48" s="83"/>
      <c r="D48" s="83"/>
      <c r="E48" s="78"/>
      <c r="F48" s="84"/>
      <c r="G48" s="84"/>
      <c r="H48" s="78"/>
      <c r="I48" s="85"/>
      <c r="J48" s="85"/>
      <c r="K48" s="84"/>
      <c r="L48" s="84"/>
      <c r="M48" s="78"/>
      <c r="N48" s="85"/>
      <c r="O48" s="85"/>
      <c r="P48" s="85"/>
      <c r="Q48" s="86"/>
      <c r="R48" s="86"/>
      <c r="S48" s="78"/>
      <c r="T48" s="78"/>
      <c r="U48" s="78"/>
      <c r="V48" s="565"/>
      <c r="W48" s="79"/>
      <c r="X48" s="80"/>
    </row>
    <row r="49" spans="1:24">
      <c r="A49" s="81"/>
      <c r="B49" s="82"/>
      <c r="C49" s="83"/>
      <c r="D49" s="83"/>
      <c r="E49" s="78"/>
      <c r="F49" s="84"/>
      <c r="G49" s="84"/>
      <c r="H49" s="78"/>
      <c r="I49" s="85"/>
      <c r="J49" s="85"/>
      <c r="K49" s="84"/>
      <c r="L49" s="84"/>
      <c r="M49" s="78"/>
      <c r="N49" s="85"/>
      <c r="O49" s="85"/>
      <c r="P49" s="85"/>
      <c r="Q49" s="86"/>
      <c r="R49" s="86"/>
      <c r="S49" s="78"/>
      <c r="T49" s="78"/>
      <c r="U49" s="78"/>
      <c r="V49" s="565"/>
      <c r="W49" s="79"/>
      <c r="X49" s="80"/>
    </row>
    <row r="50" spans="1:24">
      <c r="A50" s="81"/>
      <c r="B50" s="82"/>
      <c r="C50" s="83"/>
      <c r="D50" s="83"/>
      <c r="E50" s="78"/>
      <c r="F50" s="84"/>
      <c r="G50" s="84"/>
      <c r="H50" s="78"/>
      <c r="I50" s="85"/>
      <c r="J50" s="85"/>
      <c r="K50" s="84"/>
      <c r="L50" s="84"/>
      <c r="M50" s="78"/>
      <c r="N50" s="85"/>
      <c r="O50" s="85"/>
      <c r="P50" s="85"/>
      <c r="Q50" s="86"/>
      <c r="R50" s="86"/>
      <c r="S50" s="78"/>
      <c r="T50" s="78"/>
      <c r="U50" s="78"/>
      <c r="V50" s="565"/>
      <c r="W50" s="79"/>
      <c r="X50" s="80"/>
    </row>
    <row r="51" spans="1:24">
      <c r="A51" s="81"/>
      <c r="B51" s="82"/>
      <c r="C51" s="83"/>
      <c r="D51" s="83"/>
      <c r="E51" s="78"/>
      <c r="F51" s="84"/>
      <c r="G51" s="84"/>
      <c r="H51" s="78"/>
      <c r="I51" s="85"/>
      <c r="J51" s="85"/>
      <c r="K51" s="84"/>
      <c r="L51" s="84"/>
      <c r="M51" s="78"/>
      <c r="N51" s="85"/>
      <c r="O51" s="85"/>
      <c r="P51" s="85"/>
      <c r="Q51" s="86"/>
      <c r="R51" s="86"/>
      <c r="S51" s="78"/>
      <c r="T51" s="78"/>
      <c r="U51" s="78"/>
      <c r="V51" s="565"/>
      <c r="W51" s="79"/>
      <c r="X51" s="80"/>
    </row>
    <row r="52" spans="1:24">
      <c r="A52" s="81"/>
      <c r="B52" s="82"/>
      <c r="C52" s="83"/>
      <c r="D52" s="83"/>
      <c r="E52" s="78"/>
      <c r="F52" s="84"/>
      <c r="G52" s="84"/>
      <c r="H52" s="78"/>
      <c r="I52" s="85"/>
      <c r="J52" s="85"/>
      <c r="K52" s="84"/>
      <c r="L52" s="84"/>
      <c r="M52" s="78"/>
      <c r="N52" s="85"/>
      <c r="O52" s="85"/>
      <c r="P52" s="85"/>
      <c r="Q52" s="86"/>
      <c r="R52" s="86"/>
      <c r="S52" s="78"/>
      <c r="T52" s="78"/>
      <c r="U52" s="78"/>
      <c r="V52" s="565"/>
      <c r="W52" s="79"/>
      <c r="X52" s="80"/>
    </row>
    <row r="53" spans="1:24">
      <c r="A53" s="81"/>
      <c r="B53" s="82"/>
      <c r="C53" s="83"/>
      <c r="D53" s="83"/>
      <c r="E53" s="78"/>
      <c r="F53" s="84"/>
      <c r="G53" s="84"/>
      <c r="H53" s="78"/>
      <c r="I53" s="85"/>
      <c r="J53" s="85"/>
      <c r="K53" s="84"/>
      <c r="L53" s="84"/>
      <c r="M53" s="78"/>
      <c r="N53" s="85"/>
      <c r="O53" s="85"/>
      <c r="P53" s="85"/>
      <c r="Q53" s="86"/>
      <c r="R53" s="86"/>
      <c r="S53" s="78"/>
      <c r="T53" s="78"/>
      <c r="U53" s="78"/>
      <c r="V53" s="565"/>
      <c r="W53" s="79"/>
      <c r="X53" s="80"/>
    </row>
    <row r="54" spans="1:24">
      <c r="A54" s="81"/>
      <c r="B54" s="82"/>
      <c r="C54" s="83"/>
      <c r="D54" s="83"/>
      <c r="E54" s="78"/>
      <c r="F54" s="84"/>
      <c r="G54" s="84"/>
      <c r="H54" s="78"/>
      <c r="I54" s="85"/>
      <c r="J54" s="85"/>
      <c r="K54" s="84"/>
      <c r="L54" s="84"/>
      <c r="M54" s="78"/>
      <c r="N54" s="85"/>
      <c r="O54" s="85"/>
      <c r="P54" s="85"/>
      <c r="Q54" s="86"/>
      <c r="R54" s="86"/>
      <c r="S54" s="78"/>
      <c r="T54" s="78"/>
      <c r="U54" s="78"/>
      <c r="V54" s="565"/>
      <c r="W54" s="79"/>
      <c r="X54" s="80"/>
    </row>
    <row r="55" spans="1:24">
      <c r="A55" s="81"/>
      <c r="B55" s="82"/>
      <c r="C55" s="83"/>
      <c r="D55" s="83"/>
      <c r="E55" s="78"/>
      <c r="F55" s="84"/>
      <c r="G55" s="84"/>
      <c r="H55" s="78"/>
      <c r="I55" s="85"/>
      <c r="J55" s="85"/>
      <c r="K55" s="84"/>
      <c r="L55" s="84"/>
      <c r="M55" s="78"/>
      <c r="N55" s="85"/>
      <c r="O55" s="85"/>
      <c r="P55" s="85"/>
      <c r="Q55" s="86"/>
      <c r="R55" s="86"/>
      <c r="S55" s="78"/>
      <c r="T55" s="78"/>
      <c r="U55" s="78"/>
      <c r="V55" s="565"/>
      <c r="W55" s="79"/>
      <c r="X55" s="80"/>
    </row>
    <row r="56" spans="1:24">
      <c r="A56" s="81"/>
      <c r="B56" s="82"/>
      <c r="C56" s="83"/>
      <c r="D56" s="83"/>
      <c r="E56" s="78"/>
      <c r="F56" s="84"/>
      <c r="G56" s="84"/>
      <c r="H56" s="78"/>
      <c r="I56" s="85"/>
      <c r="J56" s="85"/>
      <c r="K56" s="84"/>
      <c r="L56" s="84"/>
      <c r="M56" s="78"/>
      <c r="N56" s="85"/>
      <c r="O56" s="85"/>
      <c r="P56" s="85"/>
      <c r="Q56" s="86"/>
      <c r="R56" s="86"/>
      <c r="S56" s="78"/>
      <c r="T56" s="78"/>
      <c r="U56" s="78"/>
      <c r="V56" s="565"/>
      <c r="W56" s="79"/>
      <c r="X56" s="80"/>
    </row>
    <row r="57" spans="1:24">
      <c r="A57" s="81"/>
      <c r="B57" s="82"/>
      <c r="C57" s="83"/>
      <c r="D57" s="83"/>
      <c r="E57" s="78"/>
      <c r="F57" s="84"/>
      <c r="G57" s="84"/>
      <c r="H57" s="78"/>
      <c r="I57" s="85"/>
      <c r="J57" s="85"/>
      <c r="K57" s="84"/>
      <c r="L57" s="84"/>
      <c r="M57" s="78"/>
      <c r="N57" s="85"/>
      <c r="O57" s="85"/>
      <c r="P57" s="85"/>
      <c r="Q57" s="86"/>
      <c r="R57" s="86"/>
      <c r="S57" s="78"/>
      <c r="T57" s="78"/>
      <c r="U57" s="78"/>
      <c r="V57" s="565"/>
      <c r="W57" s="79"/>
      <c r="X57" s="80"/>
    </row>
    <row r="58" spans="1:24">
      <c r="A58" s="81"/>
      <c r="B58" s="82"/>
      <c r="C58" s="83"/>
      <c r="D58" s="83"/>
      <c r="E58" s="78"/>
      <c r="F58" s="84"/>
      <c r="G58" s="84"/>
      <c r="H58" s="78"/>
      <c r="I58" s="85"/>
      <c r="J58" s="85"/>
      <c r="K58" s="84"/>
      <c r="L58" s="84"/>
      <c r="M58" s="78"/>
      <c r="N58" s="85"/>
      <c r="O58" s="85"/>
      <c r="P58" s="85"/>
      <c r="Q58" s="86"/>
      <c r="R58" s="86"/>
      <c r="S58" s="78"/>
      <c r="T58" s="78"/>
      <c r="U58" s="78"/>
      <c r="V58" s="565"/>
      <c r="W58" s="79"/>
      <c r="X58" s="80"/>
    </row>
    <row r="59" spans="1:24">
      <c r="A59" s="81"/>
      <c r="B59" s="82"/>
      <c r="C59" s="83"/>
      <c r="D59" s="83"/>
      <c r="E59" s="78"/>
      <c r="F59" s="84"/>
      <c r="G59" s="84"/>
      <c r="H59" s="78"/>
      <c r="I59" s="85"/>
      <c r="J59" s="85"/>
      <c r="K59" s="84"/>
      <c r="L59" s="84"/>
      <c r="M59" s="78"/>
      <c r="N59" s="85"/>
      <c r="O59" s="85"/>
      <c r="P59" s="85"/>
      <c r="Q59" s="86"/>
      <c r="R59" s="86"/>
      <c r="S59" s="78"/>
      <c r="T59" s="78"/>
      <c r="U59" s="78"/>
      <c r="V59" s="565"/>
      <c r="W59" s="79"/>
      <c r="X59" s="80"/>
    </row>
    <row r="60" spans="1:24">
      <c r="A60" s="81"/>
      <c r="B60" s="82"/>
      <c r="C60" s="83"/>
      <c r="D60" s="83"/>
      <c r="E60" s="78"/>
      <c r="F60" s="84"/>
      <c r="G60" s="84"/>
      <c r="H60" s="78"/>
      <c r="I60" s="85"/>
      <c r="J60" s="85"/>
      <c r="K60" s="84"/>
      <c r="L60" s="84"/>
      <c r="M60" s="78"/>
      <c r="N60" s="85"/>
      <c r="O60" s="85"/>
      <c r="P60" s="85"/>
      <c r="Q60" s="86"/>
      <c r="R60" s="86"/>
      <c r="S60" s="78"/>
      <c r="T60" s="78"/>
      <c r="U60" s="78"/>
      <c r="V60" s="565"/>
      <c r="W60" s="79"/>
      <c r="X60" s="80"/>
    </row>
    <row r="61" spans="1:24">
      <c r="A61" s="81"/>
      <c r="B61" s="82"/>
      <c r="C61" s="83"/>
      <c r="D61" s="83"/>
      <c r="E61" s="78"/>
      <c r="F61" s="84"/>
      <c r="G61" s="84"/>
      <c r="H61" s="78"/>
      <c r="I61" s="85"/>
      <c r="J61" s="85"/>
      <c r="K61" s="84"/>
      <c r="L61" s="84"/>
      <c r="M61" s="78"/>
      <c r="N61" s="85"/>
      <c r="O61" s="85"/>
      <c r="P61" s="85"/>
      <c r="Q61" s="86"/>
      <c r="R61" s="86"/>
      <c r="S61" s="78"/>
      <c r="T61" s="78"/>
      <c r="U61" s="78"/>
      <c r="V61" s="565"/>
      <c r="W61" s="79"/>
      <c r="X61" s="80"/>
    </row>
    <row r="62" spans="1:24">
      <c r="A62" s="81"/>
      <c r="B62" s="82"/>
      <c r="C62" s="83"/>
      <c r="D62" s="83"/>
      <c r="E62" s="78"/>
      <c r="F62" s="84"/>
      <c r="G62" s="84"/>
      <c r="H62" s="78"/>
      <c r="I62" s="85"/>
      <c r="J62" s="85"/>
      <c r="K62" s="84"/>
      <c r="L62" s="84"/>
      <c r="M62" s="78"/>
      <c r="N62" s="85"/>
      <c r="O62" s="85"/>
      <c r="P62" s="85"/>
      <c r="Q62" s="86"/>
      <c r="R62" s="86"/>
      <c r="S62" s="78"/>
      <c r="T62" s="78"/>
      <c r="U62" s="78"/>
      <c r="V62" s="565"/>
      <c r="W62" s="79"/>
      <c r="X62" s="80"/>
    </row>
    <row r="63" spans="1:24">
      <c r="A63" s="81"/>
      <c r="B63" s="82"/>
      <c r="C63" s="83"/>
      <c r="D63" s="83"/>
      <c r="E63" s="78"/>
      <c r="F63" s="84"/>
      <c r="G63" s="84"/>
      <c r="H63" s="78"/>
      <c r="I63" s="85"/>
      <c r="J63" s="85"/>
      <c r="K63" s="84"/>
      <c r="L63" s="84"/>
      <c r="M63" s="78"/>
      <c r="N63" s="85"/>
      <c r="O63" s="85"/>
      <c r="P63" s="85"/>
      <c r="Q63" s="86"/>
      <c r="R63" s="86"/>
      <c r="S63" s="78"/>
      <c r="T63" s="78"/>
      <c r="U63" s="78"/>
      <c r="V63" s="565"/>
      <c r="W63" s="79"/>
      <c r="X63" s="80"/>
    </row>
    <row r="64" spans="1:24">
      <c r="A64" s="81"/>
      <c r="B64" s="82"/>
      <c r="C64" s="83"/>
      <c r="D64" s="83"/>
      <c r="E64" s="78"/>
      <c r="F64" s="84"/>
      <c r="G64" s="84"/>
      <c r="H64" s="78"/>
      <c r="I64" s="85"/>
      <c r="J64" s="85"/>
      <c r="K64" s="84"/>
      <c r="L64" s="84"/>
      <c r="M64" s="78"/>
      <c r="N64" s="85"/>
      <c r="O64" s="85"/>
      <c r="P64" s="85"/>
      <c r="Q64" s="86"/>
      <c r="R64" s="86"/>
      <c r="S64" s="78"/>
      <c r="T64" s="78"/>
      <c r="U64" s="78"/>
      <c r="V64" s="565"/>
      <c r="W64" s="79"/>
      <c r="X64" s="80"/>
    </row>
    <row r="65" spans="1:24">
      <c r="A65" s="81"/>
      <c r="B65" s="82"/>
      <c r="C65" s="83"/>
      <c r="D65" s="83"/>
      <c r="E65" s="78"/>
      <c r="F65" s="84"/>
      <c r="G65" s="84"/>
      <c r="H65" s="78"/>
      <c r="I65" s="85"/>
      <c r="J65" s="85"/>
      <c r="K65" s="84"/>
      <c r="L65" s="84"/>
      <c r="M65" s="78"/>
      <c r="N65" s="85"/>
      <c r="O65" s="85"/>
      <c r="P65" s="85"/>
      <c r="Q65" s="86"/>
      <c r="R65" s="86"/>
      <c r="S65" s="78"/>
      <c r="T65" s="78"/>
      <c r="U65" s="78"/>
      <c r="V65" s="565"/>
      <c r="W65" s="79"/>
      <c r="X65" s="80"/>
    </row>
    <row r="66" spans="1:24">
      <c r="A66" s="81"/>
      <c r="B66" s="82"/>
      <c r="C66" s="83"/>
      <c r="D66" s="83"/>
      <c r="E66" s="78"/>
      <c r="F66" s="84"/>
      <c r="G66" s="84"/>
      <c r="H66" s="78"/>
      <c r="I66" s="85"/>
      <c r="J66" s="85"/>
      <c r="K66" s="84"/>
      <c r="L66" s="84"/>
      <c r="M66" s="78"/>
      <c r="N66" s="85"/>
      <c r="O66" s="85"/>
      <c r="P66" s="85"/>
      <c r="Q66" s="86"/>
      <c r="R66" s="86"/>
      <c r="S66" s="78"/>
      <c r="T66" s="78"/>
      <c r="U66" s="78"/>
      <c r="V66" s="565"/>
      <c r="W66" s="79"/>
      <c r="X66" s="80"/>
    </row>
    <row r="67" spans="1:24">
      <c r="A67" s="81"/>
      <c r="B67" s="82"/>
      <c r="C67" s="83"/>
      <c r="D67" s="83"/>
      <c r="E67" s="78"/>
      <c r="F67" s="84"/>
      <c r="G67" s="84"/>
      <c r="H67" s="78"/>
      <c r="I67" s="85"/>
      <c r="J67" s="85"/>
      <c r="K67" s="84"/>
      <c r="L67" s="84"/>
      <c r="M67" s="78"/>
      <c r="N67" s="85"/>
      <c r="O67" s="85"/>
      <c r="P67" s="85"/>
      <c r="Q67" s="86"/>
      <c r="R67" s="86"/>
      <c r="S67" s="78"/>
      <c r="T67" s="78"/>
      <c r="U67" s="78"/>
      <c r="V67" s="565"/>
      <c r="W67" s="79"/>
      <c r="X67" s="80"/>
    </row>
    <row r="68" spans="1:24">
      <c r="A68" s="81"/>
      <c r="B68" s="82"/>
      <c r="C68" s="83"/>
      <c r="D68" s="83"/>
      <c r="E68" s="78"/>
      <c r="F68" s="84"/>
      <c r="G68" s="84"/>
      <c r="H68" s="78"/>
      <c r="I68" s="85"/>
      <c r="J68" s="85"/>
      <c r="K68" s="84"/>
      <c r="L68" s="84"/>
      <c r="M68" s="78"/>
      <c r="N68" s="85"/>
      <c r="O68" s="85"/>
      <c r="P68" s="85"/>
      <c r="Q68" s="86"/>
      <c r="R68" s="86"/>
      <c r="S68" s="78"/>
      <c r="T68" s="78"/>
      <c r="U68" s="78"/>
      <c r="V68" s="565"/>
      <c r="W68" s="79"/>
      <c r="X68" s="80"/>
    </row>
    <row r="69" spans="1:24">
      <c r="A69" s="81"/>
      <c r="B69" s="82"/>
      <c r="C69" s="83"/>
      <c r="D69" s="83"/>
      <c r="E69" s="78"/>
      <c r="F69" s="84"/>
      <c r="G69" s="84"/>
      <c r="H69" s="78"/>
      <c r="I69" s="85"/>
      <c r="J69" s="85"/>
      <c r="K69" s="84"/>
      <c r="L69" s="84"/>
      <c r="M69" s="78"/>
      <c r="N69" s="85"/>
      <c r="O69" s="85"/>
      <c r="P69" s="85"/>
      <c r="Q69" s="86"/>
      <c r="R69" s="86"/>
      <c r="S69" s="78"/>
      <c r="T69" s="78"/>
      <c r="U69" s="78"/>
      <c r="V69" s="565"/>
      <c r="W69" s="79"/>
      <c r="X69" s="80"/>
    </row>
    <row r="70" spans="1:24">
      <c r="A70" s="81"/>
      <c r="B70" s="82"/>
      <c r="C70" s="83"/>
      <c r="D70" s="83"/>
      <c r="E70" s="78"/>
      <c r="F70" s="84"/>
      <c r="G70" s="84"/>
      <c r="H70" s="78"/>
      <c r="I70" s="85"/>
      <c r="J70" s="85"/>
      <c r="K70" s="84"/>
      <c r="L70" s="84"/>
      <c r="M70" s="78"/>
      <c r="N70" s="85"/>
      <c r="O70" s="85"/>
      <c r="P70" s="85"/>
      <c r="Q70" s="86"/>
      <c r="R70" s="86"/>
      <c r="S70" s="78"/>
      <c r="T70" s="78"/>
      <c r="U70" s="78"/>
      <c r="V70" s="565"/>
      <c r="W70" s="79"/>
      <c r="X70" s="80"/>
    </row>
    <row r="71" spans="1:24">
      <c r="A71" s="81"/>
      <c r="B71" s="82"/>
      <c r="C71" s="83"/>
      <c r="D71" s="83"/>
      <c r="E71" s="78"/>
      <c r="F71" s="84"/>
      <c r="G71" s="84"/>
      <c r="H71" s="78"/>
      <c r="I71" s="85"/>
      <c r="J71" s="85"/>
      <c r="K71" s="84"/>
      <c r="L71" s="84"/>
      <c r="M71" s="78"/>
      <c r="N71" s="85"/>
      <c r="O71" s="85"/>
      <c r="P71" s="85"/>
      <c r="Q71" s="86"/>
      <c r="R71" s="86"/>
      <c r="S71" s="78"/>
      <c r="T71" s="78"/>
      <c r="U71" s="78"/>
      <c r="V71" s="565"/>
      <c r="W71" s="79"/>
      <c r="X71" s="80"/>
    </row>
    <row r="72" spans="1:24">
      <c r="A72" s="81"/>
      <c r="B72" s="82"/>
      <c r="C72" s="83"/>
      <c r="D72" s="83"/>
      <c r="E72" s="78"/>
      <c r="F72" s="84"/>
      <c r="G72" s="84"/>
      <c r="H72" s="78"/>
      <c r="I72" s="85"/>
      <c r="J72" s="85"/>
      <c r="K72" s="84"/>
      <c r="L72" s="84"/>
      <c r="M72" s="78"/>
      <c r="N72" s="85"/>
      <c r="O72" s="85"/>
      <c r="P72" s="85"/>
      <c r="Q72" s="86"/>
      <c r="R72" s="86"/>
      <c r="S72" s="78"/>
      <c r="T72" s="78"/>
      <c r="U72" s="78"/>
      <c r="V72" s="565"/>
      <c r="W72" s="79"/>
      <c r="X72" s="80"/>
    </row>
    <row r="73" spans="1:24">
      <c r="A73" s="81"/>
      <c r="B73" s="82"/>
      <c r="C73" s="83"/>
      <c r="D73" s="83"/>
      <c r="E73" s="78"/>
      <c r="F73" s="84"/>
      <c r="G73" s="84"/>
      <c r="H73" s="78"/>
      <c r="I73" s="85"/>
      <c r="J73" s="85"/>
      <c r="K73" s="84"/>
      <c r="L73" s="84"/>
      <c r="M73" s="78"/>
      <c r="N73" s="85"/>
      <c r="O73" s="85"/>
      <c r="P73" s="85"/>
      <c r="Q73" s="86"/>
      <c r="R73" s="86"/>
      <c r="S73" s="78"/>
      <c r="T73" s="78"/>
      <c r="U73" s="78"/>
      <c r="V73" s="565"/>
      <c r="W73" s="79"/>
      <c r="X73" s="80"/>
    </row>
    <row r="74" spans="1:24">
      <c r="A74" s="81"/>
      <c r="B74" s="82"/>
      <c r="C74" s="83"/>
      <c r="D74" s="83"/>
      <c r="E74" s="78"/>
      <c r="F74" s="84"/>
      <c r="G74" s="84"/>
      <c r="H74" s="78"/>
      <c r="I74" s="85"/>
      <c r="J74" s="85"/>
      <c r="K74" s="84"/>
      <c r="L74" s="84"/>
      <c r="M74" s="78"/>
      <c r="N74" s="85"/>
      <c r="O74" s="85"/>
      <c r="P74" s="85"/>
      <c r="Q74" s="86"/>
      <c r="R74" s="86"/>
      <c r="S74" s="78"/>
      <c r="T74" s="78"/>
      <c r="U74" s="78"/>
      <c r="V74" s="565"/>
      <c r="W74" s="79"/>
      <c r="X74" s="80"/>
    </row>
    <row r="75" spans="1:24">
      <c r="A75" s="81"/>
      <c r="B75" s="82"/>
      <c r="C75" s="83"/>
      <c r="D75" s="83"/>
      <c r="E75" s="78"/>
      <c r="F75" s="84"/>
      <c r="G75" s="84"/>
      <c r="H75" s="78"/>
      <c r="I75" s="85"/>
      <c r="J75" s="85"/>
      <c r="K75" s="84"/>
      <c r="L75" s="84"/>
      <c r="M75" s="78"/>
      <c r="N75" s="85"/>
      <c r="O75" s="85"/>
      <c r="P75" s="85"/>
      <c r="Q75" s="86"/>
      <c r="R75" s="86"/>
      <c r="S75" s="78"/>
      <c r="T75" s="78"/>
      <c r="U75" s="78"/>
      <c r="V75" s="565"/>
      <c r="W75" s="79"/>
      <c r="X75" s="80"/>
    </row>
    <row r="76" spans="1:24">
      <c r="A76" s="81"/>
      <c r="B76" s="82"/>
      <c r="C76" s="83"/>
      <c r="D76" s="83"/>
      <c r="E76" s="78"/>
      <c r="F76" s="84"/>
      <c r="G76" s="84"/>
      <c r="H76" s="78"/>
      <c r="I76" s="85"/>
      <c r="J76" s="85"/>
      <c r="K76" s="84"/>
      <c r="L76" s="84"/>
      <c r="M76" s="78"/>
      <c r="N76" s="85"/>
      <c r="O76" s="85"/>
      <c r="P76" s="85"/>
      <c r="Q76" s="86"/>
      <c r="R76" s="86"/>
      <c r="S76" s="78"/>
      <c r="T76" s="78"/>
      <c r="U76" s="78"/>
      <c r="V76" s="565"/>
      <c r="W76" s="79"/>
      <c r="X76" s="80"/>
    </row>
    <row r="77" spans="1:24">
      <c r="A77" s="81"/>
      <c r="B77" s="82"/>
      <c r="C77" s="83"/>
      <c r="D77" s="83"/>
      <c r="E77" s="78"/>
      <c r="F77" s="84"/>
      <c r="G77" s="84"/>
      <c r="H77" s="78"/>
      <c r="I77" s="85"/>
      <c r="J77" s="85"/>
      <c r="K77" s="84"/>
      <c r="L77" s="84"/>
      <c r="M77" s="78"/>
      <c r="N77" s="85"/>
      <c r="O77" s="85"/>
      <c r="P77" s="85"/>
      <c r="Q77" s="86"/>
      <c r="R77" s="86"/>
      <c r="S77" s="78"/>
      <c r="T77" s="78"/>
      <c r="U77" s="78"/>
      <c r="V77" s="565"/>
      <c r="W77" s="79"/>
      <c r="X77" s="80"/>
    </row>
    <row r="78" spans="1:24">
      <c r="A78" s="81"/>
      <c r="B78" s="82"/>
      <c r="C78" s="83"/>
      <c r="D78" s="83"/>
      <c r="E78" s="78"/>
      <c r="F78" s="84"/>
      <c r="G78" s="84"/>
      <c r="H78" s="78"/>
      <c r="I78" s="85"/>
      <c r="J78" s="85"/>
      <c r="K78" s="84"/>
      <c r="L78" s="84"/>
      <c r="M78" s="78"/>
      <c r="N78" s="85"/>
      <c r="O78" s="85"/>
      <c r="P78" s="85"/>
      <c r="Q78" s="86"/>
      <c r="R78" s="86"/>
      <c r="S78" s="78"/>
      <c r="T78" s="78"/>
      <c r="U78" s="78"/>
      <c r="V78" s="565"/>
      <c r="W78" s="79"/>
      <c r="X78" s="80"/>
    </row>
    <row r="79" spans="1:24">
      <c r="A79" s="81"/>
      <c r="B79" s="82"/>
      <c r="C79" s="83"/>
      <c r="D79" s="83"/>
      <c r="E79" s="78"/>
      <c r="F79" s="84"/>
      <c r="G79" s="84"/>
      <c r="H79" s="78"/>
      <c r="I79" s="85"/>
      <c r="J79" s="85"/>
      <c r="K79" s="84"/>
      <c r="L79" s="84"/>
      <c r="M79" s="78"/>
      <c r="N79" s="85"/>
      <c r="O79" s="85"/>
      <c r="P79" s="85"/>
      <c r="Q79" s="86"/>
      <c r="R79" s="86"/>
      <c r="S79" s="78"/>
      <c r="T79" s="78"/>
      <c r="U79" s="78"/>
      <c r="V79" s="565"/>
      <c r="W79" s="79"/>
      <c r="X79" s="80"/>
    </row>
    <row r="80" spans="1:24">
      <c r="A80" s="81"/>
      <c r="B80" s="82"/>
      <c r="C80" s="83"/>
      <c r="D80" s="83"/>
      <c r="E80" s="78"/>
      <c r="F80" s="84"/>
      <c r="G80" s="84"/>
      <c r="H80" s="78"/>
      <c r="I80" s="85"/>
      <c r="J80" s="85"/>
      <c r="K80" s="84"/>
      <c r="L80" s="84"/>
      <c r="M80" s="78"/>
      <c r="N80" s="85"/>
      <c r="O80" s="85"/>
      <c r="P80" s="85"/>
      <c r="Q80" s="86"/>
      <c r="R80" s="86"/>
      <c r="S80" s="78"/>
      <c r="T80" s="78"/>
      <c r="U80" s="78"/>
      <c r="V80" s="565"/>
      <c r="W80" s="79"/>
      <c r="X80" s="80"/>
    </row>
    <row r="81" spans="1:24">
      <c r="A81" s="81"/>
      <c r="B81" s="82"/>
      <c r="C81" s="83"/>
      <c r="D81" s="83"/>
      <c r="E81" s="78"/>
      <c r="F81" s="84"/>
      <c r="G81" s="84"/>
      <c r="H81" s="78"/>
      <c r="I81" s="85"/>
      <c r="J81" s="85"/>
      <c r="K81" s="84"/>
      <c r="L81" s="84"/>
      <c r="M81" s="78"/>
      <c r="N81" s="85"/>
      <c r="O81" s="85"/>
      <c r="P81" s="85"/>
      <c r="Q81" s="86"/>
      <c r="R81" s="86"/>
      <c r="S81" s="78"/>
      <c r="T81" s="78"/>
      <c r="U81" s="78"/>
      <c r="V81" s="565"/>
      <c r="W81" s="79"/>
      <c r="X81" s="80"/>
    </row>
    <row r="82" spans="1:24">
      <c r="A82" s="81"/>
      <c r="B82" s="82"/>
      <c r="C82" s="83"/>
      <c r="D82" s="83"/>
      <c r="E82" s="78"/>
      <c r="F82" s="84"/>
      <c r="G82" s="84"/>
      <c r="H82" s="78"/>
      <c r="I82" s="85"/>
      <c r="J82" s="85"/>
      <c r="K82" s="84"/>
      <c r="L82" s="84"/>
      <c r="M82" s="78"/>
      <c r="N82" s="85"/>
      <c r="O82" s="85"/>
      <c r="P82" s="85"/>
      <c r="Q82" s="86"/>
      <c r="R82" s="86"/>
      <c r="S82" s="78"/>
      <c r="T82" s="78"/>
      <c r="U82" s="78"/>
      <c r="V82" s="565"/>
      <c r="W82" s="79"/>
      <c r="X82" s="80"/>
    </row>
    <row r="83" spans="1:24">
      <c r="A83" s="81"/>
      <c r="B83" s="82"/>
      <c r="C83" s="83"/>
      <c r="D83" s="83"/>
      <c r="E83" s="78"/>
      <c r="F83" s="84"/>
      <c r="G83" s="84"/>
      <c r="H83" s="78"/>
      <c r="I83" s="85"/>
      <c r="J83" s="85"/>
      <c r="K83" s="84"/>
      <c r="L83" s="84"/>
      <c r="M83" s="78"/>
      <c r="N83" s="85"/>
      <c r="O83" s="85"/>
      <c r="P83" s="85"/>
      <c r="Q83" s="86"/>
      <c r="R83" s="86"/>
      <c r="S83" s="78"/>
      <c r="T83" s="78"/>
      <c r="U83" s="78"/>
      <c r="V83" s="565"/>
      <c r="W83" s="79"/>
      <c r="X83" s="80"/>
    </row>
    <row r="84" spans="1:24">
      <c r="A84" s="81"/>
      <c r="B84" s="82"/>
      <c r="C84" s="83"/>
      <c r="D84" s="83"/>
      <c r="E84" s="78"/>
      <c r="F84" s="84"/>
      <c r="G84" s="84"/>
      <c r="H84" s="78"/>
      <c r="I84" s="85"/>
      <c r="J84" s="85"/>
      <c r="K84" s="84"/>
      <c r="L84" s="84"/>
      <c r="M84" s="78"/>
      <c r="N84" s="85"/>
      <c r="O84" s="85"/>
      <c r="P84" s="85"/>
      <c r="Q84" s="86"/>
      <c r="R84" s="86"/>
      <c r="S84" s="78"/>
      <c r="T84" s="78"/>
      <c r="U84" s="78"/>
      <c r="V84" s="565"/>
      <c r="W84" s="79"/>
      <c r="X84" s="80"/>
    </row>
    <row r="85" spans="1:24">
      <c r="A85" s="81"/>
      <c r="B85" s="82"/>
      <c r="C85" s="83"/>
      <c r="D85" s="83"/>
      <c r="E85" s="78"/>
      <c r="F85" s="84"/>
      <c r="G85" s="84"/>
      <c r="H85" s="78"/>
      <c r="I85" s="85"/>
      <c r="J85" s="85"/>
      <c r="K85" s="84"/>
      <c r="L85" s="84"/>
      <c r="M85" s="78"/>
      <c r="N85" s="85"/>
      <c r="O85" s="85"/>
      <c r="P85" s="85"/>
      <c r="Q85" s="86"/>
      <c r="R85" s="86"/>
      <c r="S85" s="78"/>
      <c r="T85" s="78"/>
      <c r="U85" s="78"/>
      <c r="V85" s="565"/>
      <c r="W85" s="79"/>
      <c r="X85" s="80"/>
    </row>
    <row r="86" spans="1:24">
      <c r="A86" s="81"/>
      <c r="B86" s="82"/>
      <c r="C86" s="83"/>
      <c r="D86" s="83"/>
      <c r="E86" s="78"/>
      <c r="F86" s="84"/>
      <c r="G86" s="84"/>
      <c r="H86" s="78"/>
      <c r="I86" s="85"/>
      <c r="J86" s="85"/>
      <c r="K86" s="84"/>
      <c r="L86" s="84"/>
      <c r="M86" s="78"/>
      <c r="N86" s="85"/>
      <c r="O86" s="85"/>
      <c r="P86" s="85"/>
      <c r="Q86" s="86"/>
      <c r="R86" s="86"/>
      <c r="S86" s="78"/>
      <c r="T86" s="78"/>
      <c r="U86" s="78"/>
      <c r="V86" s="565"/>
      <c r="W86" s="79"/>
      <c r="X86" s="80"/>
    </row>
    <row r="87" spans="1:24">
      <c r="A87" s="81"/>
      <c r="B87" s="82"/>
      <c r="C87" s="83"/>
      <c r="D87" s="83"/>
      <c r="E87" s="78"/>
      <c r="F87" s="84"/>
      <c r="G87" s="84"/>
      <c r="H87" s="78"/>
      <c r="I87" s="85"/>
      <c r="J87" s="85"/>
      <c r="K87" s="84"/>
      <c r="L87" s="84"/>
      <c r="M87" s="78"/>
      <c r="N87" s="85"/>
      <c r="O87" s="85"/>
      <c r="P87" s="85"/>
      <c r="Q87" s="86"/>
      <c r="R87" s="86"/>
      <c r="S87" s="78"/>
      <c r="T87" s="78"/>
      <c r="U87" s="78"/>
      <c r="V87" s="565"/>
      <c r="W87" s="79"/>
      <c r="X87" s="80"/>
    </row>
    <row r="88" spans="1:24">
      <c r="A88" s="81"/>
      <c r="B88" s="82"/>
      <c r="C88" s="83"/>
      <c r="D88" s="83"/>
      <c r="E88" s="78"/>
      <c r="F88" s="84"/>
      <c r="G88" s="84"/>
      <c r="H88" s="78"/>
      <c r="I88" s="85"/>
      <c r="J88" s="85"/>
      <c r="K88" s="84"/>
      <c r="L88" s="84"/>
      <c r="M88" s="78"/>
      <c r="N88" s="85"/>
      <c r="O88" s="85"/>
      <c r="P88" s="85"/>
      <c r="Q88" s="86"/>
      <c r="R88" s="86"/>
      <c r="S88" s="78"/>
      <c r="T88" s="78"/>
      <c r="U88" s="78"/>
      <c r="V88" s="565"/>
      <c r="W88" s="79"/>
      <c r="X88" s="80"/>
    </row>
    <row r="89" spans="1:24">
      <c r="A89" s="81"/>
      <c r="B89" s="82"/>
      <c r="C89" s="83"/>
      <c r="D89" s="83"/>
      <c r="E89" s="78"/>
      <c r="F89" s="84"/>
      <c r="G89" s="84"/>
      <c r="H89" s="78"/>
      <c r="I89" s="85"/>
      <c r="J89" s="85"/>
      <c r="K89" s="84"/>
      <c r="L89" s="84"/>
      <c r="M89" s="78"/>
      <c r="N89" s="85"/>
      <c r="O89" s="85"/>
      <c r="P89" s="85"/>
      <c r="Q89" s="86"/>
      <c r="R89" s="86"/>
      <c r="S89" s="78"/>
      <c r="T89" s="78"/>
      <c r="U89" s="78"/>
      <c r="V89" s="565"/>
      <c r="W89" s="79"/>
      <c r="X89" s="80"/>
    </row>
    <row r="90" spans="1:24">
      <c r="A90" s="81"/>
      <c r="B90" s="82"/>
      <c r="C90" s="83"/>
      <c r="D90" s="83"/>
      <c r="E90" s="78"/>
      <c r="F90" s="84"/>
      <c r="G90" s="84"/>
      <c r="H90" s="78"/>
      <c r="I90" s="85"/>
      <c r="J90" s="85"/>
      <c r="K90" s="84"/>
      <c r="L90" s="84"/>
      <c r="M90" s="78"/>
      <c r="N90" s="85"/>
      <c r="O90" s="85"/>
      <c r="P90" s="85"/>
      <c r="Q90" s="86"/>
      <c r="R90" s="86"/>
      <c r="S90" s="78"/>
      <c r="T90" s="78"/>
      <c r="U90" s="78"/>
      <c r="V90" s="565"/>
      <c r="W90" s="79"/>
      <c r="X90" s="80"/>
    </row>
    <row r="91" spans="1:24">
      <c r="A91" s="81"/>
      <c r="B91" s="82"/>
      <c r="C91" s="83"/>
      <c r="D91" s="83"/>
      <c r="E91" s="78"/>
      <c r="F91" s="84"/>
      <c r="G91" s="84"/>
      <c r="H91" s="78"/>
      <c r="I91" s="85"/>
      <c r="J91" s="85"/>
      <c r="K91" s="84"/>
      <c r="L91" s="84"/>
      <c r="M91" s="78"/>
      <c r="N91" s="85"/>
      <c r="O91" s="85"/>
      <c r="P91" s="85"/>
      <c r="Q91" s="86"/>
      <c r="R91" s="86"/>
      <c r="S91" s="78"/>
      <c r="T91" s="78"/>
      <c r="U91" s="78"/>
      <c r="V91" s="565"/>
      <c r="W91" s="79"/>
      <c r="X91" s="80"/>
    </row>
    <row r="92" spans="1:24">
      <c r="A92" s="81"/>
      <c r="B92" s="82"/>
      <c r="C92" s="83"/>
      <c r="D92" s="83"/>
      <c r="E92" s="78"/>
      <c r="F92" s="84"/>
      <c r="G92" s="84"/>
      <c r="H92" s="78"/>
      <c r="I92" s="85"/>
      <c r="J92" s="85"/>
      <c r="K92" s="84"/>
      <c r="L92" s="84"/>
      <c r="M92" s="78"/>
      <c r="N92" s="85"/>
      <c r="O92" s="85"/>
      <c r="P92" s="85"/>
      <c r="Q92" s="86"/>
      <c r="R92" s="86"/>
      <c r="S92" s="78"/>
      <c r="T92" s="78"/>
      <c r="U92" s="78"/>
      <c r="V92" s="565"/>
      <c r="W92" s="79"/>
      <c r="X92" s="80"/>
    </row>
    <row r="93" spans="1:24">
      <c r="A93" s="81"/>
      <c r="B93" s="82"/>
      <c r="C93" s="83"/>
      <c r="D93" s="83"/>
      <c r="E93" s="78"/>
      <c r="F93" s="84"/>
      <c r="G93" s="84"/>
      <c r="H93" s="78"/>
      <c r="I93" s="85"/>
      <c r="J93" s="85"/>
      <c r="K93" s="84"/>
      <c r="L93" s="84"/>
      <c r="M93" s="78"/>
      <c r="N93" s="85"/>
      <c r="O93" s="85"/>
      <c r="P93" s="85"/>
      <c r="Q93" s="86"/>
      <c r="R93" s="86"/>
      <c r="S93" s="78"/>
      <c r="T93" s="78"/>
      <c r="U93" s="78"/>
      <c r="V93" s="565"/>
      <c r="W93" s="79"/>
      <c r="X93" s="80"/>
    </row>
    <row r="94" spans="1:24">
      <c r="A94" s="81"/>
      <c r="B94" s="82"/>
      <c r="C94" s="83"/>
      <c r="D94" s="83"/>
      <c r="E94" s="78"/>
      <c r="F94" s="84"/>
      <c r="G94" s="84"/>
      <c r="H94" s="78"/>
      <c r="I94" s="85"/>
      <c r="J94" s="85"/>
      <c r="K94" s="84"/>
      <c r="L94" s="84"/>
      <c r="M94" s="78"/>
      <c r="N94" s="85"/>
      <c r="O94" s="85"/>
      <c r="P94" s="85"/>
      <c r="Q94" s="86"/>
      <c r="R94" s="86"/>
      <c r="S94" s="78"/>
      <c r="T94" s="78"/>
      <c r="U94" s="78"/>
      <c r="V94" s="565"/>
      <c r="W94" s="79"/>
      <c r="X94" s="80"/>
    </row>
    <row r="95" spans="1:24">
      <c r="A95" s="81"/>
      <c r="B95" s="82"/>
      <c r="C95" s="83"/>
      <c r="D95" s="83"/>
      <c r="E95" s="78"/>
      <c r="F95" s="84"/>
      <c r="G95" s="84"/>
      <c r="H95" s="78"/>
      <c r="I95" s="85"/>
      <c r="J95" s="85"/>
      <c r="K95" s="84"/>
      <c r="L95" s="84"/>
      <c r="M95" s="78"/>
      <c r="N95" s="85"/>
      <c r="O95" s="85"/>
      <c r="P95" s="85"/>
      <c r="Q95" s="86"/>
      <c r="R95" s="86"/>
      <c r="S95" s="78"/>
      <c r="T95" s="78"/>
      <c r="U95" s="78"/>
      <c r="V95" s="565"/>
      <c r="W95" s="79"/>
      <c r="X95" s="80"/>
    </row>
    <row r="96" spans="1:24">
      <c r="A96" s="81"/>
      <c r="B96" s="82"/>
      <c r="C96" s="83"/>
      <c r="D96" s="83"/>
      <c r="E96" s="78"/>
      <c r="F96" s="84"/>
      <c r="G96" s="84"/>
      <c r="H96" s="78"/>
      <c r="I96" s="85"/>
      <c r="J96" s="85"/>
      <c r="K96" s="84"/>
      <c r="L96" s="84"/>
      <c r="M96" s="78"/>
      <c r="N96" s="85"/>
      <c r="O96" s="85"/>
      <c r="P96" s="85"/>
      <c r="Q96" s="86"/>
      <c r="R96" s="86"/>
      <c r="S96" s="78"/>
      <c r="T96" s="78"/>
      <c r="U96" s="78"/>
      <c r="V96" s="565"/>
      <c r="W96" s="79"/>
      <c r="X96" s="80"/>
    </row>
    <row r="97" spans="1:24">
      <c r="A97" s="81"/>
      <c r="B97" s="82"/>
      <c r="C97" s="83"/>
      <c r="D97" s="83"/>
      <c r="E97" s="78"/>
      <c r="F97" s="84"/>
      <c r="G97" s="84"/>
      <c r="H97" s="78"/>
      <c r="I97" s="85"/>
      <c r="J97" s="85"/>
      <c r="K97" s="84"/>
      <c r="L97" s="84"/>
      <c r="M97" s="78"/>
      <c r="N97" s="85"/>
      <c r="O97" s="85"/>
      <c r="P97" s="85"/>
      <c r="Q97" s="86"/>
      <c r="R97" s="86"/>
      <c r="S97" s="78"/>
      <c r="T97" s="78"/>
      <c r="U97" s="78"/>
      <c r="V97" s="565"/>
      <c r="W97" s="79"/>
      <c r="X97" s="80"/>
    </row>
    <row r="98" spans="1:24">
      <c r="A98" s="81"/>
      <c r="B98" s="82"/>
      <c r="C98" s="83"/>
      <c r="D98" s="83"/>
      <c r="E98" s="78"/>
      <c r="F98" s="84"/>
      <c r="G98" s="84"/>
      <c r="H98" s="78"/>
      <c r="I98" s="85"/>
      <c r="J98" s="85"/>
      <c r="K98" s="84"/>
      <c r="L98" s="84"/>
      <c r="M98" s="78"/>
      <c r="N98" s="85"/>
      <c r="O98" s="85"/>
      <c r="P98" s="85"/>
      <c r="Q98" s="86"/>
      <c r="R98" s="86"/>
      <c r="S98" s="78"/>
      <c r="T98" s="78"/>
      <c r="U98" s="78"/>
      <c r="V98" s="565"/>
      <c r="W98" s="79"/>
      <c r="X98" s="80"/>
    </row>
    <row r="99" spans="1:24">
      <c r="A99" s="81"/>
      <c r="B99" s="82"/>
      <c r="C99" s="83"/>
      <c r="D99" s="83"/>
      <c r="E99" s="78"/>
      <c r="F99" s="84"/>
      <c r="G99" s="84"/>
      <c r="H99" s="78"/>
      <c r="I99" s="85"/>
      <c r="J99" s="85"/>
      <c r="K99" s="84"/>
      <c r="L99" s="84"/>
      <c r="M99" s="78"/>
      <c r="N99" s="85"/>
      <c r="O99" s="85"/>
      <c r="P99" s="85"/>
      <c r="Q99" s="86"/>
      <c r="R99" s="86"/>
      <c r="S99" s="78"/>
      <c r="T99" s="78"/>
      <c r="U99" s="78"/>
      <c r="V99" s="565"/>
      <c r="W99" s="79"/>
      <c r="X99" s="80"/>
    </row>
    <row r="100" spans="1:24">
      <c r="A100" s="81"/>
      <c r="B100" s="82"/>
      <c r="C100" s="83"/>
      <c r="D100" s="83"/>
      <c r="E100" s="78"/>
      <c r="F100" s="84"/>
      <c r="G100" s="84"/>
      <c r="H100" s="78"/>
      <c r="I100" s="85"/>
      <c r="J100" s="85"/>
      <c r="K100" s="84"/>
      <c r="L100" s="84"/>
      <c r="M100" s="78"/>
      <c r="N100" s="85"/>
      <c r="O100" s="85"/>
      <c r="P100" s="85"/>
      <c r="Q100" s="86"/>
      <c r="R100" s="86"/>
      <c r="S100" s="78"/>
      <c r="T100" s="78"/>
      <c r="U100" s="78"/>
      <c r="V100" s="565"/>
      <c r="W100" s="79"/>
      <c r="X100" s="80"/>
    </row>
    <row r="101" spans="1:24">
      <c r="A101" s="81"/>
      <c r="B101" s="82"/>
      <c r="C101" s="83"/>
      <c r="D101" s="83"/>
      <c r="E101" s="78"/>
      <c r="F101" s="84"/>
      <c r="G101" s="84"/>
      <c r="H101" s="78"/>
      <c r="I101" s="85"/>
      <c r="J101" s="85"/>
      <c r="K101" s="84"/>
      <c r="L101" s="84"/>
      <c r="M101" s="78"/>
      <c r="N101" s="85"/>
      <c r="O101" s="85"/>
      <c r="P101" s="85"/>
      <c r="Q101" s="86"/>
      <c r="R101" s="86"/>
      <c r="S101" s="78"/>
      <c r="T101" s="78"/>
      <c r="U101" s="78"/>
      <c r="V101" s="565"/>
      <c r="W101" s="79"/>
      <c r="X101" s="80"/>
    </row>
    <row r="102" spans="1:24">
      <c r="A102" s="81"/>
      <c r="B102" s="82"/>
      <c r="C102" s="83"/>
      <c r="D102" s="83"/>
      <c r="E102" s="78"/>
      <c r="F102" s="84"/>
      <c r="G102" s="84"/>
      <c r="H102" s="78"/>
      <c r="I102" s="85"/>
      <c r="J102" s="85"/>
      <c r="K102" s="84"/>
      <c r="L102" s="84"/>
      <c r="M102" s="78"/>
      <c r="N102" s="85"/>
      <c r="O102" s="85"/>
      <c r="P102" s="85"/>
      <c r="Q102" s="86"/>
      <c r="R102" s="86"/>
      <c r="S102" s="78"/>
      <c r="T102" s="78"/>
      <c r="U102" s="78"/>
      <c r="V102" s="565"/>
      <c r="W102" s="79"/>
      <c r="X102" s="80"/>
    </row>
    <row r="103" spans="1:24">
      <c r="A103" s="81"/>
      <c r="B103" s="82"/>
      <c r="C103" s="83"/>
      <c r="D103" s="83"/>
      <c r="E103" s="78"/>
      <c r="F103" s="84"/>
      <c r="G103" s="84"/>
      <c r="H103" s="78"/>
      <c r="I103" s="85"/>
      <c r="J103" s="85"/>
      <c r="K103" s="84"/>
      <c r="L103" s="84"/>
      <c r="M103" s="78"/>
      <c r="N103" s="85"/>
      <c r="O103" s="85"/>
      <c r="P103" s="85"/>
      <c r="Q103" s="86"/>
      <c r="R103" s="86"/>
      <c r="S103" s="78"/>
      <c r="T103" s="78"/>
      <c r="U103" s="78"/>
      <c r="V103" s="565"/>
      <c r="W103" s="79"/>
      <c r="X103" s="80"/>
    </row>
    <row r="104" spans="1:24">
      <c r="A104" s="81"/>
      <c r="B104" s="82"/>
      <c r="C104" s="83"/>
      <c r="D104" s="83"/>
      <c r="E104" s="78"/>
      <c r="F104" s="84"/>
      <c r="G104" s="84"/>
      <c r="H104" s="78"/>
      <c r="I104" s="85"/>
      <c r="J104" s="85"/>
      <c r="K104" s="84"/>
      <c r="L104" s="84"/>
      <c r="M104" s="78"/>
      <c r="N104" s="85"/>
      <c r="O104" s="85"/>
      <c r="P104" s="85"/>
      <c r="Q104" s="86"/>
      <c r="R104" s="86"/>
      <c r="S104" s="78"/>
      <c r="T104" s="78"/>
      <c r="U104" s="78"/>
      <c r="V104" s="565"/>
      <c r="W104" s="79"/>
      <c r="X104" s="80"/>
    </row>
    <row r="105" spans="1:24">
      <c r="A105" s="81"/>
      <c r="B105" s="82"/>
      <c r="C105" s="83"/>
      <c r="D105" s="83"/>
      <c r="E105" s="78"/>
      <c r="F105" s="84"/>
      <c r="G105" s="84"/>
      <c r="H105" s="78"/>
      <c r="I105" s="85"/>
      <c r="J105" s="85"/>
      <c r="K105" s="84"/>
      <c r="L105" s="84"/>
      <c r="M105" s="78"/>
      <c r="N105" s="85"/>
      <c r="O105" s="85"/>
      <c r="P105" s="85"/>
      <c r="Q105" s="86"/>
      <c r="R105" s="86"/>
      <c r="S105" s="78"/>
      <c r="T105" s="78"/>
      <c r="U105" s="78"/>
      <c r="V105" s="565"/>
      <c r="W105" s="79"/>
      <c r="X105" s="80"/>
    </row>
    <row r="106" spans="1:24">
      <c r="A106" s="81"/>
      <c r="B106" s="82"/>
      <c r="C106" s="83"/>
      <c r="D106" s="83"/>
      <c r="E106" s="78"/>
      <c r="F106" s="84"/>
      <c r="G106" s="84"/>
      <c r="H106" s="78"/>
      <c r="I106" s="85"/>
      <c r="J106" s="85"/>
      <c r="K106" s="84"/>
      <c r="L106" s="84"/>
      <c r="M106" s="78"/>
      <c r="N106" s="85"/>
      <c r="O106" s="85"/>
      <c r="P106" s="85"/>
      <c r="Q106" s="86"/>
      <c r="R106" s="86"/>
      <c r="S106" s="78"/>
      <c r="T106" s="78"/>
      <c r="U106" s="78"/>
      <c r="V106" s="565"/>
      <c r="W106" s="79"/>
      <c r="X106" s="80"/>
    </row>
    <row r="107" spans="1:24">
      <c r="A107" s="81"/>
      <c r="B107" s="82"/>
      <c r="C107" s="83"/>
      <c r="D107" s="83"/>
      <c r="E107" s="78"/>
      <c r="F107" s="84"/>
      <c r="G107" s="84"/>
      <c r="H107" s="78"/>
      <c r="I107" s="85"/>
      <c r="J107" s="85"/>
      <c r="K107" s="84"/>
      <c r="L107" s="84"/>
      <c r="M107" s="78"/>
      <c r="N107" s="85"/>
      <c r="O107" s="85"/>
      <c r="P107" s="85"/>
      <c r="Q107" s="86"/>
      <c r="R107" s="86"/>
      <c r="S107" s="78"/>
      <c r="T107" s="78"/>
      <c r="U107" s="78"/>
      <c r="V107" s="565"/>
      <c r="W107" s="79"/>
      <c r="X107" s="80"/>
    </row>
    <row r="108" spans="1:24">
      <c r="A108" s="81"/>
      <c r="B108" s="82"/>
      <c r="C108" s="83"/>
      <c r="D108" s="83"/>
      <c r="E108" s="78"/>
      <c r="F108" s="84"/>
      <c r="G108" s="84"/>
      <c r="H108" s="78"/>
      <c r="I108" s="85"/>
      <c r="J108" s="85"/>
      <c r="K108" s="84"/>
      <c r="L108" s="84"/>
      <c r="M108" s="78"/>
      <c r="N108" s="85"/>
      <c r="O108" s="85"/>
      <c r="P108" s="85"/>
      <c r="Q108" s="86"/>
      <c r="R108" s="86"/>
      <c r="S108" s="78"/>
      <c r="T108" s="78"/>
      <c r="U108" s="78"/>
      <c r="V108" s="565"/>
      <c r="W108" s="79"/>
      <c r="X108" s="80"/>
    </row>
    <row r="109" spans="1:24">
      <c r="A109" s="81"/>
      <c r="B109" s="82"/>
      <c r="C109" s="83"/>
      <c r="D109" s="83"/>
      <c r="E109" s="78"/>
      <c r="F109" s="84"/>
      <c r="G109" s="84"/>
      <c r="H109" s="78"/>
      <c r="I109" s="85"/>
      <c r="J109" s="85"/>
      <c r="K109" s="84"/>
      <c r="L109" s="84"/>
      <c r="M109" s="78"/>
      <c r="N109" s="85"/>
      <c r="O109" s="85"/>
      <c r="P109" s="85"/>
      <c r="Q109" s="86"/>
      <c r="R109" s="86"/>
      <c r="S109" s="78"/>
      <c r="T109" s="78"/>
      <c r="U109" s="78"/>
      <c r="V109" s="565"/>
      <c r="W109" s="79"/>
      <c r="X109" s="80"/>
    </row>
    <row r="110" spans="1:24">
      <c r="A110" s="81"/>
      <c r="B110" s="82"/>
      <c r="C110" s="83"/>
      <c r="D110" s="83"/>
      <c r="E110" s="78"/>
      <c r="F110" s="84"/>
      <c r="G110" s="84"/>
      <c r="H110" s="78"/>
      <c r="I110" s="85"/>
      <c r="J110" s="85"/>
      <c r="K110" s="84"/>
      <c r="L110" s="84"/>
      <c r="M110" s="78"/>
      <c r="N110" s="85"/>
      <c r="O110" s="85"/>
      <c r="P110" s="85"/>
      <c r="Q110" s="86"/>
      <c r="R110" s="86"/>
      <c r="S110" s="78"/>
      <c r="T110" s="78"/>
      <c r="U110" s="78"/>
      <c r="V110" s="565"/>
      <c r="W110" s="79"/>
      <c r="X110" s="80"/>
    </row>
    <row r="111" spans="1:24">
      <c r="A111" s="81"/>
      <c r="B111" s="82"/>
      <c r="C111" s="83"/>
      <c r="D111" s="83"/>
      <c r="E111" s="78"/>
      <c r="F111" s="84"/>
      <c r="G111" s="84"/>
      <c r="H111" s="78"/>
      <c r="I111" s="85"/>
      <c r="J111" s="85"/>
      <c r="K111" s="84"/>
      <c r="L111" s="84"/>
      <c r="M111" s="78"/>
      <c r="N111" s="85"/>
      <c r="O111" s="85"/>
      <c r="P111" s="85"/>
      <c r="Q111" s="86"/>
      <c r="R111" s="86"/>
      <c r="S111" s="78"/>
      <c r="T111" s="78"/>
      <c r="U111" s="78"/>
      <c r="V111" s="565"/>
      <c r="W111" s="79"/>
      <c r="X111" s="80"/>
    </row>
    <row r="112" spans="1:24">
      <c r="A112" s="81"/>
      <c r="B112" s="82"/>
      <c r="C112" s="83"/>
      <c r="D112" s="83"/>
      <c r="E112" s="78"/>
      <c r="F112" s="84"/>
      <c r="G112" s="84"/>
      <c r="H112" s="78"/>
      <c r="I112" s="85"/>
      <c r="J112" s="85"/>
      <c r="K112" s="84"/>
      <c r="L112" s="84"/>
      <c r="M112" s="78"/>
      <c r="N112" s="85"/>
      <c r="O112" s="85"/>
      <c r="P112" s="85"/>
      <c r="Q112" s="86"/>
      <c r="R112" s="86"/>
      <c r="S112" s="78"/>
      <c r="T112" s="78"/>
      <c r="U112" s="78"/>
      <c r="V112" s="565"/>
      <c r="W112" s="79"/>
      <c r="X112" s="80"/>
    </row>
    <row r="113" spans="1:24">
      <c r="A113" s="81"/>
      <c r="B113" s="82"/>
      <c r="C113" s="83"/>
      <c r="D113" s="83"/>
      <c r="E113" s="78"/>
      <c r="F113" s="84"/>
      <c r="G113" s="84"/>
      <c r="H113" s="78"/>
      <c r="I113" s="85"/>
      <c r="J113" s="85"/>
      <c r="K113" s="84"/>
      <c r="L113" s="84"/>
      <c r="M113" s="78"/>
      <c r="N113" s="85"/>
      <c r="O113" s="85"/>
      <c r="P113" s="85"/>
      <c r="Q113" s="86"/>
      <c r="R113" s="86"/>
      <c r="S113" s="78"/>
      <c r="T113" s="78"/>
      <c r="U113" s="78"/>
      <c r="V113" s="565"/>
      <c r="W113" s="79"/>
      <c r="X113" s="80"/>
    </row>
    <row r="114" spans="1:24">
      <c r="A114" s="81"/>
      <c r="B114" s="82"/>
      <c r="C114" s="83"/>
      <c r="D114" s="83"/>
      <c r="E114" s="78"/>
      <c r="F114" s="84"/>
      <c r="G114" s="84"/>
      <c r="H114" s="78"/>
      <c r="I114" s="85"/>
      <c r="J114" s="85"/>
      <c r="K114" s="84"/>
      <c r="L114" s="84"/>
      <c r="M114" s="78"/>
      <c r="N114" s="85"/>
      <c r="O114" s="85"/>
      <c r="P114" s="85"/>
      <c r="Q114" s="86"/>
      <c r="R114" s="86"/>
      <c r="S114" s="78"/>
      <c r="T114" s="78"/>
      <c r="U114" s="78"/>
      <c r="V114" s="565"/>
      <c r="W114" s="79"/>
      <c r="X114" s="80"/>
    </row>
    <row r="115" spans="1:24">
      <c r="A115" s="81"/>
      <c r="B115" s="82"/>
      <c r="C115" s="83"/>
      <c r="D115" s="83"/>
      <c r="E115" s="78"/>
      <c r="F115" s="84"/>
      <c r="G115" s="84"/>
      <c r="H115" s="78"/>
      <c r="I115" s="85"/>
      <c r="J115" s="85"/>
      <c r="K115" s="84"/>
      <c r="L115" s="84"/>
      <c r="M115" s="78"/>
      <c r="N115" s="85"/>
      <c r="O115" s="85"/>
      <c r="P115" s="85"/>
      <c r="Q115" s="86"/>
      <c r="R115" s="86"/>
      <c r="S115" s="78"/>
      <c r="T115" s="78"/>
      <c r="U115" s="78"/>
      <c r="V115" s="565"/>
      <c r="W115" s="79"/>
      <c r="X115" s="80"/>
    </row>
    <row r="116" spans="1:24">
      <c r="A116" s="81"/>
      <c r="B116" s="82"/>
      <c r="C116" s="83"/>
      <c r="D116" s="83"/>
      <c r="E116" s="78"/>
      <c r="F116" s="84"/>
      <c r="G116" s="84"/>
      <c r="H116" s="78"/>
      <c r="I116" s="85"/>
      <c r="J116" s="85"/>
      <c r="K116" s="84"/>
      <c r="L116" s="84"/>
      <c r="M116" s="78"/>
      <c r="N116" s="85"/>
      <c r="O116" s="85"/>
      <c r="P116" s="85"/>
      <c r="Q116" s="86"/>
      <c r="R116" s="86"/>
      <c r="S116" s="78"/>
      <c r="T116" s="78"/>
      <c r="U116" s="78"/>
      <c r="V116" s="565"/>
      <c r="W116" s="79"/>
      <c r="X116" s="80"/>
    </row>
    <row r="117" spans="1:24">
      <c r="A117" s="81"/>
      <c r="B117" s="82"/>
      <c r="C117" s="83"/>
      <c r="D117" s="83"/>
      <c r="E117" s="78"/>
      <c r="F117" s="84"/>
      <c r="G117" s="84"/>
      <c r="H117" s="78"/>
      <c r="I117" s="85"/>
      <c r="J117" s="85"/>
      <c r="K117" s="84"/>
      <c r="L117" s="84"/>
      <c r="M117" s="78"/>
      <c r="N117" s="85"/>
      <c r="O117" s="85"/>
      <c r="P117" s="85"/>
      <c r="Q117" s="86"/>
      <c r="R117" s="86"/>
      <c r="S117" s="78"/>
      <c r="T117" s="78"/>
      <c r="U117" s="78"/>
      <c r="V117" s="565"/>
      <c r="W117" s="79"/>
      <c r="X117" s="80"/>
    </row>
    <row r="118" spans="1:24">
      <c r="A118" s="81"/>
      <c r="B118" s="82"/>
      <c r="C118" s="83"/>
      <c r="D118" s="83"/>
      <c r="E118" s="78"/>
      <c r="F118" s="84"/>
      <c r="G118" s="84"/>
      <c r="H118" s="78"/>
      <c r="I118" s="85"/>
      <c r="J118" s="85"/>
      <c r="K118" s="84"/>
      <c r="L118" s="84"/>
      <c r="M118" s="78"/>
      <c r="N118" s="85"/>
      <c r="O118" s="85"/>
      <c r="P118" s="85"/>
      <c r="Q118" s="86"/>
      <c r="R118" s="86"/>
      <c r="S118" s="78"/>
      <c r="T118" s="78"/>
      <c r="U118" s="78"/>
      <c r="V118" s="565"/>
      <c r="W118" s="79"/>
      <c r="X118" s="80"/>
    </row>
    <row r="119" spans="1:24">
      <c r="A119" s="81"/>
      <c r="B119" s="82"/>
      <c r="C119" s="83"/>
      <c r="D119" s="83"/>
      <c r="E119" s="78"/>
      <c r="F119" s="84"/>
      <c r="G119" s="84"/>
      <c r="H119" s="78"/>
      <c r="I119" s="85"/>
      <c r="J119" s="85"/>
      <c r="K119" s="84"/>
      <c r="L119" s="84"/>
      <c r="M119" s="78"/>
      <c r="N119" s="85"/>
      <c r="O119" s="85"/>
      <c r="P119" s="85"/>
      <c r="Q119" s="86"/>
      <c r="R119" s="86"/>
      <c r="S119" s="78"/>
      <c r="T119" s="78"/>
      <c r="U119" s="78"/>
      <c r="V119" s="565"/>
      <c r="W119" s="79"/>
      <c r="X119" s="80"/>
    </row>
    <row r="120" spans="1:24">
      <c r="A120" s="81"/>
      <c r="B120" s="82"/>
      <c r="C120" s="83"/>
      <c r="D120" s="83"/>
      <c r="E120" s="78"/>
      <c r="F120" s="84"/>
      <c r="G120" s="84"/>
      <c r="H120" s="78"/>
      <c r="I120" s="85"/>
      <c r="J120" s="85"/>
      <c r="K120" s="84"/>
      <c r="L120" s="84"/>
      <c r="M120" s="78"/>
      <c r="N120" s="85"/>
      <c r="O120" s="85"/>
      <c r="P120" s="85"/>
      <c r="Q120" s="86"/>
      <c r="R120" s="86"/>
      <c r="S120" s="78"/>
      <c r="T120" s="78"/>
      <c r="U120" s="78"/>
      <c r="V120" s="565"/>
      <c r="W120" s="79"/>
      <c r="X120" s="80"/>
    </row>
    <row r="121" spans="1:24">
      <c r="A121" s="81"/>
      <c r="B121" s="82"/>
      <c r="C121" s="83"/>
      <c r="D121" s="83"/>
      <c r="E121" s="78"/>
      <c r="F121" s="84"/>
      <c r="G121" s="84"/>
      <c r="H121" s="78"/>
      <c r="I121" s="85"/>
      <c r="J121" s="85"/>
      <c r="K121" s="84"/>
      <c r="L121" s="84"/>
      <c r="M121" s="78"/>
      <c r="N121" s="85"/>
      <c r="O121" s="85"/>
      <c r="P121" s="85"/>
      <c r="Q121" s="86"/>
      <c r="R121" s="86"/>
      <c r="S121" s="78"/>
      <c r="T121" s="78"/>
      <c r="U121" s="78"/>
      <c r="V121" s="565"/>
      <c r="W121" s="79"/>
      <c r="X121" s="80"/>
    </row>
    <row r="122" spans="1:24">
      <c r="A122" s="81"/>
      <c r="B122" s="82"/>
      <c r="C122" s="83"/>
      <c r="D122" s="83"/>
      <c r="E122" s="78"/>
      <c r="F122" s="84"/>
      <c r="G122" s="84"/>
      <c r="H122" s="78"/>
      <c r="I122" s="85"/>
      <c r="J122" s="85"/>
      <c r="K122" s="84"/>
      <c r="L122" s="84"/>
      <c r="M122" s="78"/>
      <c r="N122" s="85"/>
      <c r="O122" s="85"/>
      <c r="P122" s="85"/>
      <c r="Q122" s="86"/>
      <c r="R122" s="86"/>
      <c r="S122" s="78"/>
      <c r="T122" s="78"/>
      <c r="U122" s="78"/>
      <c r="V122" s="565"/>
      <c r="W122" s="79"/>
      <c r="X122" s="80"/>
    </row>
    <row r="123" spans="1:24">
      <c r="A123" s="81"/>
      <c r="B123" s="82"/>
      <c r="C123" s="83"/>
      <c r="D123" s="83"/>
      <c r="E123" s="78"/>
      <c r="F123" s="84"/>
      <c r="G123" s="84"/>
      <c r="H123" s="78"/>
      <c r="I123" s="85"/>
      <c r="J123" s="85"/>
      <c r="K123" s="84"/>
      <c r="L123" s="84"/>
      <c r="M123" s="78"/>
      <c r="N123" s="85"/>
      <c r="O123" s="85"/>
      <c r="P123" s="85"/>
      <c r="Q123" s="86"/>
      <c r="R123" s="86"/>
      <c r="S123" s="78"/>
      <c r="T123" s="78"/>
      <c r="U123" s="78"/>
      <c r="V123" s="565"/>
      <c r="W123" s="79"/>
      <c r="X123" s="80"/>
    </row>
    <row r="124" spans="1:24">
      <c r="A124" s="81"/>
      <c r="B124" s="82"/>
      <c r="C124" s="83"/>
      <c r="D124" s="83"/>
      <c r="E124" s="78"/>
      <c r="F124" s="84"/>
      <c r="G124" s="84"/>
      <c r="H124" s="78"/>
      <c r="I124" s="85"/>
      <c r="J124" s="85"/>
      <c r="K124" s="84"/>
      <c r="L124" s="84"/>
      <c r="M124" s="78"/>
      <c r="N124" s="85"/>
      <c r="O124" s="85"/>
      <c r="P124" s="85"/>
      <c r="Q124" s="86"/>
      <c r="R124" s="86"/>
      <c r="S124" s="78"/>
      <c r="T124" s="78"/>
      <c r="U124" s="78"/>
      <c r="V124" s="565"/>
      <c r="W124" s="79"/>
      <c r="X124" s="80"/>
    </row>
    <row r="125" spans="1:24">
      <c r="A125" s="81"/>
      <c r="B125" s="82"/>
      <c r="C125" s="83"/>
      <c r="D125" s="83"/>
      <c r="E125" s="78"/>
      <c r="F125" s="84"/>
      <c r="G125" s="84"/>
      <c r="H125" s="78"/>
      <c r="I125" s="85"/>
      <c r="J125" s="85"/>
      <c r="K125" s="84"/>
      <c r="L125" s="84"/>
      <c r="M125" s="78"/>
      <c r="N125" s="85"/>
      <c r="O125" s="85"/>
      <c r="P125" s="85"/>
      <c r="Q125" s="86"/>
      <c r="R125" s="86"/>
      <c r="S125" s="78"/>
      <c r="T125" s="78"/>
      <c r="U125" s="78"/>
      <c r="V125" s="565"/>
      <c r="W125" s="79"/>
      <c r="X125" s="80"/>
    </row>
    <row r="126" spans="1:24">
      <c r="A126" s="81"/>
      <c r="B126" s="82"/>
      <c r="C126" s="83"/>
      <c r="D126" s="83"/>
      <c r="E126" s="78"/>
      <c r="F126" s="84"/>
      <c r="G126" s="84"/>
      <c r="H126" s="78"/>
      <c r="I126" s="85"/>
      <c r="J126" s="85"/>
      <c r="K126" s="84"/>
      <c r="L126" s="84"/>
      <c r="M126" s="78"/>
      <c r="N126" s="85"/>
      <c r="O126" s="85"/>
      <c r="P126" s="85"/>
      <c r="Q126" s="86"/>
      <c r="R126" s="86"/>
      <c r="S126" s="78"/>
      <c r="T126" s="78"/>
      <c r="U126" s="78"/>
      <c r="V126" s="565"/>
      <c r="W126" s="79"/>
      <c r="X126" s="80"/>
    </row>
    <row r="127" spans="1:24">
      <c r="A127" s="81"/>
      <c r="B127" s="82"/>
      <c r="C127" s="83"/>
      <c r="D127" s="83"/>
      <c r="E127" s="78"/>
      <c r="F127" s="84"/>
      <c r="G127" s="84"/>
      <c r="H127" s="78"/>
      <c r="I127" s="85"/>
      <c r="J127" s="85"/>
      <c r="K127" s="84"/>
      <c r="L127" s="84"/>
      <c r="M127" s="78"/>
      <c r="N127" s="85"/>
      <c r="O127" s="85"/>
      <c r="P127" s="85"/>
      <c r="Q127" s="86"/>
      <c r="R127" s="86"/>
      <c r="S127" s="78"/>
      <c r="T127" s="78"/>
      <c r="U127" s="78"/>
      <c r="V127" s="519"/>
      <c r="W127" s="79"/>
      <c r="X127" s="80"/>
    </row>
    <row r="128" spans="1:24">
      <c r="A128" s="81"/>
      <c r="B128" s="82"/>
      <c r="C128" s="83"/>
      <c r="D128" s="83"/>
      <c r="E128" s="78"/>
      <c r="F128" s="84"/>
      <c r="G128" s="84"/>
      <c r="H128" s="78"/>
      <c r="I128" s="85"/>
      <c r="J128" s="85"/>
      <c r="K128" s="84"/>
      <c r="L128" s="84"/>
      <c r="M128" s="78"/>
      <c r="N128" s="85"/>
      <c r="O128" s="85"/>
      <c r="P128" s="85"/>
      <c r="Q128" s="86"/>
      <c r="R128" s="86"/>
      <c r="S128" s="78"/>
      <c r="T128" s="78"/>
      <c r="U128" s="78"/>
      <c r="V128" s="519"/>
      <c r="W128" s="79"/>
      <c r="X128" s="80"/>
    </row>
    <row r="129" spans="1:24">
      <c r="A129" s="81"/>
      <c r="B129" s="82"/>
      <c r="C129" s="83"/>
      <c r="D129" s="83"/>
      <c r="E129" s="78"/>
      <c r="F129" s="84"/>
      <c r="G129" s="84"/>
      <c r="H129" s="78"/>
      <c r="I129" s="85"/>
      <c r="J129" s="85"/>
      <c r="K129" s="84"/>
      <c r="L129" s="84"/>
      <c r="M129" s="78"/>
      <c r="N129" s="85"/>
      <c r="O129" s="85"/>
      <c r="P129" s="85"/>
      <c r="Q129" s="86"/>
      <c r="R129" s="86"/>
      <c r="S129" s="78"/>
      <c r="T129" s="78"/>
      <c r="U129" s="78"/>
      <c r="V129" s="519"/>
      <c r="W129" s="79"/>
      <c r="X129" s="80"/>
    </row>
    <row r="130" spans="1:24">
      <c r="A130" s="81"/>
      <c r="B130" s="82"/>
      <c r="C130" s="83"/>
      <c r="D130" s="83"/>
      <c r="E130" s="78"/>
      <c r="F130" s="84"/>
      <c r="G130" s="84"/>
      <c r="H130" s="78"/>
      <c r="I130" s="85"/>
      <c r="J130" s="85"/>
      <c r="K130" s="84"/>
      <c r="L130" s="84"/>
      <c r="M130" s="78"/>
      <c r="N130" s="85"/>
      <c r="O130" s="85"/>
      <c r="P130" s="85"/>
      <c r="Q130" s="86"/>
      <c r="R130" s="86"/>
      <c r="S130" s="78"/>
      <c r="T130" s="78"/>
      <c r="U130" s="78"/>
      <c r="V130" s="519"/>
      <c r="W130" s="79"/>
      <c r="X130" s="80"/>
    </row>
    <row r="131" spans="1:24">
      <c r="A131" s="81"/>
      <c r="B131" s="82"/>
      <c r="C131" s="83"/>
      <c r="D131" s="83"/>
      <c r="E131" s="78"/>
      <c r="F131" s="84"/>
      <c r="G131" s="84"/>
      <c r="H131" s="78"/>
      <c r="I131" s="85"/>
      <c r="J131" s="85"/>
      <c r="K131" s="84"/>
      <c r="L131" s="84"/>
      <c r="M131" s="78"/>
      <c r="N131" s="85"/>
      <c r="O131" s="85"/>
      <c r="P131" s="85"/>
      <c r="Q131" s="86"/>
      <c r="R131" s="86"/>
      <c r="S131" s="78"/>
      <c r="T131" s="78"/>
      <c r="U131" s="78"/>
      <c r="V131" s="519"/>
      <c r="W131" s="79"/>
      <c r="X131" s="80"/>
    </row>
    <row r="132" spans="1:24">
      <c r="A132" s="81"/>
      <c r="B132" s="82"/>
      <c r="C132" s="83"/>
      <c r="D132" s="83"/>
      <c r="E132" s="78"/>
      <c r="F132" s="84"/>
      <c r="G132" s="84"/>
      <c r="H132" s="78"/>
      <c r="I132" s="85"/>
      <c r="J132" s="85"/>
      <c r="K132" s="84"/>
      <c r="L132" s="84"/>
      <c r="M132" s="78"/>
      <c r="N132" s="85"/>
      <c r="O132" s="85"/>
      <c r="P132" s="85"/>
      <c r="Q132" s="86"/>
      <c r="R132" s="86"/>
      <c r="S132" s="78"/>
      <c r="T132" s="78"/>
      <c r="U132" s="78"/>
      <c r="V132" s="519"/>
      <c r="W132" s="79"/>
      <c r="X132" s="80"/>
    </row>
    <row r="133" spans="1:24">
      <c r="A133" s="81"/>
      <c r="B133" s="82"/>
      <c r="C133" s="83"/>
      <c r="D133" s="83"/>
      <c r="E133" s="78"/>
      <c r="F133" s="84"/>
      <c r="G133" s="84"/>
      <c r="H133" s="78"/>
      <c r="I133" s="85"/>
      <c r="J133" s="85"/>
      <c r="K133" s="84"/>
      <c r="L133" s="84"/>
      <c r="M133" s="78"/>
      <c r="N133" s="85"/>
      <c r="O133" s="85"/>
      <c r="P133" s="85"/>
      <c r="Q133" s="86"/>
      <c r="R133" s="86"/>
      <c r="S133" s="78"/>
      <c r="T133" s="78"/>
      <c r="U133" s="78"/>
      <c r="V133" s="519"/>
      <c r="W133" s="79"/>
      <c r="X133" s="80"/>
    </row>
    <row r="134" spans="1:24">
      <c r="A134" s="81"/>
      <c r="B134" s="82"/>
      <c r="C134" s="83"/>
      <c r="D134" s="83"/>
      <c r="E134" s="78"/>
      <c r="F134" s="84"/>
      <c r="G134" s="84"/>
      <c r="H134" s="78"/>
      <c r="I134" s="85"/>
      <c r="J134" s="85"/>
      <c r="K134" s="84"/>
      <c r="L134" s="84"/>
      <c r="M134" s="78"/>
      <c r="N134" s="85"/>
      <c r="O134" s="85"/>
      <c r="P134" s="85"/>
      <c r="Q134" s="86"/>
      <c r="R134" s="86"/>
      <c r="S134" s="78"/>
      <c r="T134" s="78"/>
      <c r="U134" s="78"/>
      <c r="V134" s="519"/>
      <c r="W134" s="79"/>
      <c r="X134" s="80"/>
    </row>
    <row r="135" spans="1:24">
      <c r="A135" s="81"/>
      <c r="B135" s="82"/>
      <c r="C135" s="83"/>
      <c r="D135" s="83"/>
      <c r="E135" s="78"/>
      <c r="F135" s="84"/>
      <c r="G135" s="84"/>
      <c r="H135" s="78"/>
      <c r="I135" s="85"/>
      <c r="J135" s="85"/>
      <c r="K135" s="84"/>
      <c r="L135" s="84"/>
      <c r="M135" s="78"/>
      <c r="N135" s="85"/>
      <c r="O135" s="85"/>
      <c r="P135" s="85"/>
      <c r="Q135" s="86"/>
      <c r="R135" s="86"/>
      <c r="S135" s="78"/>
      <c r="T135" s="78"/>
      <c r="U135" s="78"/>
      <c r="V135" s="519"/>
      <c r="W135" s="79"/>
      <c r="X135" s="80"/>
    </row>
    <row r="136" spans="1:24">
      <c r="A136" s="81"/>
      <c r="B136" s="82"/>
      <c r="C136" s="83"/>
      <c r="D136" s="83"/>
      <c r="E136" s="78"/>
      <c r="F136" s="84"/>
      <c r="G136" s="84"/>
      <c r="H136" s="78"/>
      <c r="I136" s="85"/>
      <c r="J136" s="85"/>
      <c r="K136" s="84"/>
      <c r="L136" s="84"/>
      <c r="M136" s="78"/>
      <c r="N136" s="85"/>
      <c r="O136" s="85"/>
      <c r="P136" s="85"/>
      <c r="Q136" s="86"/>
      <c r="R136" s="86"/>
      <c r="S136" s="78"/>
      <c r="T136" s="78"/>
      <c r="U136" s="78"/>
      <c r="V136" s="519"/>
      <c r="W136" s="79"/>
      <c r="X136" s="80"/>
    </row>
    <row r="137" spans="1:24">
      <c r="A137" s="81"/>
      <c r="B137" s="82"/>
      <c r="C137" s="83"/>
      <c r="D137" s="83"/>
      <c r="E137" s="78"/>
      <c r="F137" s="84"/>
      <c r="G137" s="84"/>
      <c r="H137" s="78"/>
      <c r="I137" s="85"/>
      <c r="J137" s="85"/>
      <c r="K137" s="84"/>
      <c r="L137" s="84"/>
      <c r="M137" s="78"/>
      <c r="N137" s="85"/>
      <c r="O137" s="85"/>
      <c r="P137" s="85"/>
      <c r="Q137" s="86"/>
      <c r="R137" s="86"/>
      <c r="S137" s="78"/>
      <c r="T137" s="78"/>
      <c r="U137" s="78"/>
      <c r="V137" s="519"/>
      <c r="W137" s="79"/>
      <c r="X137" s="80"/>
    </row>
    <row r="138" spans="1:24">
      <c r="A138" s="81"/>
      <c r="B138" s="82"/>
      <c r="C138" s="83"/>
      <c r="D138" s="83"/>
      <c r="E138" s="78"/>
      <c r="F138" s="84"/>
      <c r="G138" s="84"/>
      <c r="H138" s="78"/>
      <c r="I138" s="85"/>
      <c r="J138" s="85"/>
      <c r="K138" s="84"/>
      <c r="L138" s="84"/>
      <c r="M138" s="78"/>
      <c r="N138" s="85"/>
      <c r="O138" s="85"/>
      <c r="P138" s="85"/>
      <c r="Q138" s="86"/>
      <c r="R138" s="86"/>
      <c r="S138" s="78"/>
      <c r="T138" s="78"/>
      <c r="U138" s="78"/>
      <c r="V138" s="519"/>
      <c r="W138" s="79"/>
      <c r="X138" s="80"/>
    </row>
    <row r="139" spans="1:24">
      <c r="A139" s="81"/>
      <c r="B139" s="82"/>
      <c r="C139" s="83"/>
      <c r="D139" s="83"/>
      <c r="E139" s="78"/>
      <c r="F139" s="84"/>
      <c r="G139" s="84"/>
      <c r="H139" s="78"/>
      <c r="I139" s="85"/>
      <c r="J139" s="85"/>
      <c r="K139" s="84"/>
      <c r="L139" s="84"/>
      <c r="M139" s="78"/>
      <c r="N139" s="85"/>
      <c r="O139" s="85"/>
      <c r="P139" s="85"/>
      <c r="Q139" s="86"/>
      <c r="R139" s="86"/>
      <c r="S139" s="78"/>
      <c r="T139" s="78"/>
      <c r="U139" s="78"/>
      <c r="V139" s="519"/>
      <c r="W139" s="79"/>
      <c r="X139" s="80"/>
    </row>
    <row r="140" spans="1:24">
      <c r="A140" s="81"/>
      <c r="B140" s="82"/>
      <c r="C140" s="83"/>
      <c r="D140" s="83"/>
      <c r="E140" s="78"/>
      <c r="F140" s="84"/>
      <c r="G140" s="84"/>
      <c r="H140" s="78"/>
      <c r="I140" s="85"/>
      <c r="J140" s="85"/>
      <c r="K140" s="84"/>
      <c r="L140" s="84"/>
      <c r="M140" s="78"/>
      <c r="N140" s="85"/>
      <c r="O140" s="85"/>
      <c r="P140" s="85"/>
      <c r="Q140" s="86"/>
      <c r="R140" s="86"/>
      <c r="S140" s="78"/>
      <c r="T140" s="78"/>
      <c r="U140" s="78"/>
      <c r="V140" s="519"/>
      <c r="W140" s="79"/>
      <c r="X140" s="80"/>
    </row>
    <row r="141" spans="1:24">
      <c r="A141" s="81"/>
      <c r="B141" s="82"/>
      <c r="C141" s="83"/>
      <c r="D141" s="83"/>
      <c r="E141" s="78"/>
      <c r="F141" s="84"/>
      <c r="G141" s="84"/>
      <c r="H141" s="78"/>
      <c r="I141" s="85"/>
      <c r="J141" s="85"/>
      <c r="K141" s="84"/>
      <c r="L141" s="84"/>
      <c r="M141" s="78"/>
      <c r="N141" s="85"/>
      <c r="O141" s="85"/>
      <c r="P141" s="85"/>
      <c r="Q141" s="86"/>
      <c r="R141" s="86"/>
      <c r="S141" s="78"/>
      <c r="T141" s="78"/>
      <c r="U141" s="78"/>
      <c r="V141" s="519"/>
      <c r="W141" s="79"/>
      <c r="X141" s="80"/>
    </row>
    <row r="142" spans="1:24">
      <c r="A142" s="81"/>
      <c r="B142" s="82"/>
      <c r="C142" s="83"/>
      <c r="D142" s="83"/>
      <c r="E142" s="78"/>
      <c r="F142" s="84"/>
      <c r="G142" s="84"/>
      <c r="H142" s="78"/>
      <c r="I142" s="85"/>
      <c r="J142" s="85"/>
      <c r="K142" s="84"/>
      <c r="L142" s="84"/>
      <c r="M142" s="78"/>
      <c r="N142" s="85"/>
      <c r="O142" s="85"/>
      <c r="P142" s="85"/>
      <c r="Q142" s="86"/>
      <c r="R142" s="86"/>
      <c r="S142" s="78"/>
      <c r="T142" s="78"/>
      <c r="U142" s="78"/>
      <c r="V142" s="519"/>
      <c r="W142" s="79"/>
      <c r="X142" s="80"/>
    </row>
    <row r="143" spans="1:24">
      <c r="A143" s="81"/>
      <c r="B143" s="82"/>
      <c r="C143" s="83"/>
      <c r="D143" s="83"/>
      <c r="E143" s="78"/>
      <c r="F143" s="84"/>
      <c r="G143" s="84"/>
      <c r="H143" s="78"/>
      <c r="I143" s="85"/>
      <c r="J143" s="85"/>
      <c r="K143" s="84"/>
      <c r="L143" s="84"/>
      <c r="M143" s="78"/>
      <c r="N143" s="85"/>
      <c r="O143" s="85"/>
      <c r="P143" s="85"/>
      <c r="Q143" s="86"/>
      <c r="R143" s="86"/>
      <c r="S143" s="78"/>
      <c r="T143" s="78"/>
      <c r="U143" s="78"/>
      <c r="V143" s="519"/>
      <c r="W143" s="79"/>
      <c r="X143" s="80"/>
    </row>
    <row r="144" spans="1:24">
      <c r="A144" s="81"/>
      <c r="B144" s="82"/>
      <c r="C144" s="83"/>
      <c r="D144" s="83"/>
      <c r="E144" s="78"/>
      <c r="F144" s="84"/>
      <c r="G144" s="84"/>
      <c r="H144" s="78"/>
      <c r="I144" s="85"/>
      <c r="J144" s="85"/>
      <c r="K144" s="84"/>
      <c r="L144" s="84"/>
      <c r="M144" s="78"/>
      <c r="N144" s="85"/>
      <c r="O144" s="85"/>
      <c r="P144" s="85"/>
      <c r="Q144" s="86"/>
      <c r="R144" s="86"/>
      <c r="S144" s="78"/>
      <c r="T144" s="78"/>
      <c r="U144" s="78"/>
      <c r="V144" s="519"/>
      <c r="W144" s="79"/>
      <c r="X144" s="80"/>
    </row>
    <row r="145" spans="1:24">
      <c r="A145" s="81"/>
      <c r="B145" s="82"/>
      <c r="C145" s="83"/>
      <c r="D145" s="83"/>
      <c r="E145" s="78"/>
      <c r="F145" s="84"/>
      <c r="G145" s="84"/>
      <c r="H145" s="78"/>
      <c r="I145" s="85"/>
      <c r="J145" s="85"/>
      <c r="K145" s="84"/>
      <c r="L145" s="84"/>
      <c r="M145" s="78"/>
      <c r="N145" s="85"/>
      <c r="O145" s="85"/>
      <c r="P145" s="85"/>
      <c r="Q145" s="86"/>
      <c r="R145" s="86"/>
      <c r="S145" s="78"/>
      <c r="T145" s="78"/>
      <c r="U145" s="78"/>
      <c r="V145" s="519"/>
      <c r="W145" s="79"/>
      <c r="X145" s="80"/>
    </row>
    <row r="146" spans="1:24">
      <c r="A146" s="81"/>
      <c r="B146" s="82"/>
      <c r="C146" s="83"/>
      <c r="D146" s="83"/>
      <c r="E146" s="78"/>
      <c r="F146" s="84"/>
      <c r="G146" s="84"/>
      <c r="H146" s="78"/>
      <c r="I146" s="85"/>
      <c r="J146" s="85"/>
      <c r="K146" s="84"/>
      <c r="L146" s="84"/>
      <c r="M146" s="78"/>
      <c r="N146" s="85"/>
      <c r="O146" s="85"/>
      <c r="P146" s="85"/>
      <c r="Q146" s="86"/>
      <c r="R146" s="86"/>
      <c r="S146" s="78"/>
      <c r="T146" s="78"/>
      <c r="U146" s="78"/>
      <c r="V146" s="519"/>
      <c r="W146" s="79"/>
      <c r="X146" s="80"/>
    </row>
    <row r="147" spans="1:24">
      <c r="A147" s="81"/>
      <c r="B147" s="82"/>
      <c r="C147" s="83"/>
      <c r="D147" s="83"/>
      <c r="E147" s="78"/>
      <c r="F147" s="84"/>
      <c r="G147" s="84"/>
      <c r="H147" s="78"/>
      <c r="I147" s="85"/>
      <c r="J147" s="85"/>
      <c r="K147" s="84"/>
      <c r="L147" s="84"/>
      <c r="M147" s="78"/>
      <c r="N147" s="85"/>
      <c r="O147" s="85"/>
      <c r="P147" s="85"/>
      <c r="Q147" s="86"/>
      <c r="R147" s="86"/>
      <c r="S147" s="78"/>
      <c r="T147" s="78"/>
      <c r="U147" s="78"/>
      <c r="V147" s="519"/>
      <c r="W147" s="79"/>
      <c r="X147" s="80"/>
    </row>
    <row r="148" spans="1:24">
      <c r="A148" s="81"/>
      <c r="B148" s="82"/>
      <c r="C148" s="83"/>
      <c r="D148" s="83"/>
      <c r="E148" s="78"/>
      <c r="F148" s="84"/>
      <c r="G148" s="84"/>
      <c r="H148" s="78"/>
      <c r="I148" s="85"/>
      <c r="J148" s="85"/>
      <c r="K148" s="84"/>
      <c r="L148" s="84"/>
      <c r="M148" s="78"/>
      <c r="N148" s="85"/>
      <c r="O148" s="85"/>
      <c r="P148" s="85"/>
      <c r="Q148" s="86"/>
      <c r="R148" s="86"/>
      <c r="S148" s="78"/>
      <c r="T148" s="78"/>
      <c r="U148" s="78"/>
      <c r="V148" s="519"/>
      <c r="W148" s="79"/>
      <c r="X148" s="80"/>
    </row>
    <row r="149" spans="1:24">
      <c r="A149" s="81"/>
      <c r="B149" s="82"/>
      <c r="C149" s="83"/>
      <c r="D149" s="83"/>
      <c r="E149" s="78"/>
      <c r="F149" s="84"/>
      <c r="G149" s="84"/>
      <c r="H149" s="78"/>
      <c r="I149" s="85"/>
      <c r="J149" s="85"/>
      <c r="K149" s="84"/>
      <c r="L149" s="84"/>
      <c r="M149" s="78"/>
      <c r="N149" s="85"/>
      <c r="O149" s="85"/>
      <c r="P149" s="85"/>
      <c r="Q149" s="86"/>
      <c r="R149" s="86"/>
      <c r="S149" s="78"/>
      <c r="T149" s="78"/>
      <c r="U149" s="78"/>
      <c r="V149" s="519"/>
      <c r="W149" s="79"/>
      <c r="X149" s="80"/>
    </row>
    <row r="150" spans="1:24">
      <c r="A150" s="81"/>
      <c r="B150" s="82"/>
      <c r="C150" s="83"/>
      <c r="D150" s="83"/>
      <c r="E150" s="78"/>
      <c r="F150" s="84"/>
      <c r="G150" s="84"/>
      <c r="H150" s="78"/>
      <c r="I150" s="85"/>
      <c r="J150" s="85"/>
      <c r="K150" s="84"/>
      <c r="L150" s="84"/>
      <c r="M150" s="78"/>
      <c r="N150" s="85"/>
      <c r="O150" s="85"/>
      <c r="P150" s="85"/>
      <c r="Q150" s="86"/>
      <c r="R150" s="86"/>
      <c r="S150" s="78"/>
      <c r="T150" s="78"/>
      <c r="U150" s="78"/>
      <c r="V150" s="519"/>
      <c r="W150" s="79"/>
      <c r="X150" s="80"/>
    </row>
    <row r="151" spans="1:24">
      <c r="A151" s="81"/>
      <c r="B151" s="82"/>
      <c r="C151" s="83"/>
      <c r="D151" s="83"/>
      <c r="E151" s="78"/>
      <c r="F151" s="84"/>
      <c r="G151" s="84"/>
      <c r="H151" s="78"/>
      <c r="I151" s="85"/>
      <c r="J151" s="85"/>
      <c r="K151" s="84"/>
      <c r="L151" s="84"/>
      <c r="M151" s="78"/>
      <c r="N151" s="85"/>
      <c r="O151" s="85"/>
      <c r="P151" s="85"/>
      <c r="Q151" s="86"/>
      <c r="R151" s="86"/>
      <c r="S151" s="78"/>
      <c r="T151" s="78"/>
      <c r="U151" s="78"/>
      <c r="V151" s="519"/>
      <c r="W151" s="79"/>
      <c r="X151" s="80"/>
    </row>
    <row r="152" spans="1:24">
      <c r="A152" s="81"/>
      <c r="B152" s="82"/>
      <c r="C152" s="83"/>
      <c r="D152" s="83"/>
      <c r="E152" s="78"/>
      <c r="F152" s="84"/>
      <c r="G152" s="84"/>
      <c r="H152" s="78"/>
      <c r="I152" s="85"/>
      <c r="J152" s="85"/>
      <c r="K152" s="84"/>
      <c r="L152" s="84"/>
      <c r="M152" s="78"/>
      <c r="N152" s="85"/>
      <c r="O152" s="85"/>
      <c r="P152" s="85"/>
      <c r="Q152" s="86"/>
      <c r="R152" s="86"/>
      <c r="S152" s="78"/>
      <c r="T152" s="78"/>
      <c r="U152" s="78"/>
      <c r="V152" s="519"/>
      <c r="W152" s="79"/>
      <c r="X152" s="80"/>
    </row>
    <row r="153" spans="1:24">
      <c r="A153" s="81"/>
      <c r="B153" s="82"/>
      <c r="C153" s="83"/>
      <c r="D153" s="83"/>
      <c r="E153" s="78"/>
      <c r="F153" s="84"/>
      <c r="G153" s="84"/>
      <c r="H153" s="78"/>
      <c r="I153" s="85"/>
      <c r="J153" s="85"/>
      <c r="K153" s="84"/>
      <c r="L153" s="84"/>
      <c r="M153" s="78"/>
      <c r="N153" s="85"/>
      <c r="O153" s="85"/>
      <c r="P153" s="85"/>
      <c r="Q153" s="86"/>
      <c r="R153" s="86"/>
      <c r="S153" s="78"/>
      <c r="T153" s="78"/>
      <c r="U153" s="78"/>
      <c r="V153" s="519"/>
      <c r="W153" s="79"/>
      <c r="X153" s="80"/>
    </row>
    <row r="154" spans="1:24">
      <c r="A154" s="81"/>
      <c r="B154" s="82"/>
      <c r="C154" s="83"/>
      <c r="D154" s="83"/>
      <c r="E154" s="78"/>
      <c r="F154" s="84"/>
      <c r="G154" s="84"/>
      <c r="H154" s="78"/>
      <c r="I154" s="85"/>
      <c r="J154" s="85"/>
      <c r="K154" s="84"/>
      <c r="L154" s="84"/>
      <c r="M154" s="78"/>
      <c r="N154" s="85"/>
      <c r="O154" s="85"/>
      <c r="P154" s="85"/>
      <c r="Q154" s="86"/>
      <c r="R154" s="86"/>
      <c r="S154" s="78"/>
      <c r="T154" s="78"/>
      <c r="U154" s="78"/>
      <c r="V154" s="519"/>
      <c r="W154" s="79"/>
      <c r="X154" s="80"/>
    </row>
    <row r="155" spans="1:24">
      <c r="A155" s="81"/>
      <c r="B155" s="82"/>
      <c r="C155" s="83"/>
      <c r="D155" s="83"/>
      <c r="E155" s="78"/>
      <c r="F155" s="84"/>
      <c r="G155" s="84"/>
      <c r="H155" s="78"/>
      <c r="I155" s="85"/>
      <c r="J155" s="85"/>
      <c r="K155" s="84"/>
      <c r="L155" s="84"/>
      <c r="M155" s="78"/>
      <c r="N155" s="85"/>
      <c r="O155" s="85"/>
      <c r="P155" s="85"/>
      <c r="Q155" s="86"/>
      <c r="R155" s="86"/>
      <c r="S155" s="78"/>
      <c r="T155" s="78"/>
      <c r="U155" s="78"/>
      <c r="V155" s="519"/>
      <c r="W155" s="79"/>
      <c r="X155" s="80"/>
    </row>
    <row r="156" spans="1:24">
      <c r="A156" s="81"/>
      <c r="B156" s="82"/>
      <c r="C156" s="83"/>
      <c r="D156" s="83"/>
      <c r="E156" s="78"/>
      <c r="F156" s="84"/>
      <c r="G156" s="84"/>
      <c r="H156" s="78"/>
      <c r="I156" s="85"/>
      <c r="J156" s="85"/>
      <c r="K156" s="84"/>
      <c r="L156" s="84"/>
      <c r="M156" s="78"/>
      <c r="N156" s="85"/>
      <c r="O156" s="85"/>
      <c r="P156" s="85"/>
      <c r="Q156" s="86"/>
      <c r="R156" s="86"/>
      <c r="S156" s="78"/>
      <c r="T156" s="78"/>
      <c r="U156" s="78"/>
      <c r="V156" s="519"/>
      <c r="W156" s="79"/>
      <c r="X156" s="80"/>
    </row>
    <row r="157" spans="1:24">
      <c r="A157" s="81"/>
      <c r="B157" s="82"/>
      <c r="C157" s="83"/>
      <c r="D157" s="83"/>
      <c r="E157" s="78"/>
      <c r="F157" s="84"/>
      <c r="G157" s="84"/>
      <c r="H157" s="78"/>
      <c r="I157" s="85"/>
      <c r="J157" s="85"/>
      <c r="K157" s="84"/>
      <c r="L157" s="84"/>
      <c r="M157" s="78"/>
      <c r="N157" s="85"/>
      <c r="O157" s="85"/>
      <c r="P157" s="85"/>
      <c r="Q157" s="86"/>
      <c r="R157" s="86"/>
      <c r="S157" s="78"/>
      <c r="T157" s="78"/>
      <c r="U157" s="78"/>
      <c r="V157" s="519"/>
      <c r="W157" s="79"/>
      <c r="X157" s="80"/>
    </row>
    <row r="158" spans="1:24">
      <c r="A158" s="81"/>
      <c r="B158" s="82"/>
      <c r="C158" s="83"/>
      <c r="D158" s="83"/>
      <c r="E158" s="78"/>
      <c r="F158" s="84"/>
      <c r="G158" s="84"/>
      <c r="H158" s="78"/>
      <c r="I158" s="85"/>
      <c r="J158" s="85"/>
      <c r="K158" s="84"/>
      <c r="L158" s="84"/>
      <c r="M158" s="78"/>
      <c r="N158" s="85"/>
      <c r="O158" s="85"/>
      <c r="P158" s="85"/>
      <c r="Q158" s="86"/>
      <c r="R158" s="86"/>
      <c r="S158" s="78"/>
      <c r="T158" s="78"/>
      <c r="U158" s="78"/>
      <c r="V158" s="519"/>
      <c r="W158" s="79"/>
      <c r="X158" s="80"/>
    </row>
    <row r="159" spans="1:24">
      <c r="A159" s="81"/>
      <c r="B159" s="82"/>
      <c r="C159" s="83"/>
      <c r="D159" s="83"/>
      <c r="E159" s="78"/>
      <c r="F159" s="84"/>
      <c r="G159" s="84"/>
      <c r="H159" s="78"/>
      <c r="I159" s="85"/>
      <c r="J159" s="85"/>
      <c r="K159" s="84"/>
      <c r="L159" s="84"/>
      <c r="M159" s="78"/>
      <c r="N159" s="85"/>
      <c r="O159" s="85"/>
      <c r="P159" s="85"/>
      <c r="Q159" s="86"/>
      <c r="R159" s="86"/>
      <c r="S159" s="78"/>
      <c r="T159" s="78"/>
      <c r="U159" s="78"/>
      <c r="V159" s="519"/>
      <c r="W159" s="79"/>
      <c r="X159" s="80"/>
    </row>
    <row r="160" spans="1:24">
      <c r="A160" s="81"/>
      <c r="B160" s="82"/>
      <c r="C160" s="83"/>
      <c r="D160" s="83"/>
      <c r="E160" s="78"/>
      <c r="F160" s="84"/>
      <c r="G160" s="84"/>
      <c r="H160" s="78"/>
      <c r="I160" s="85"/>
      <c r="J160" s="85"/>
      <c r="K160" s="84"/>
      <c r="L160" s="84"/>
      <c r="M160" s="78"/>
      <c r="N160" s="85"/>
      <c r="O160" s="85"/>
      <c r="P160" s="85"/>
      <c r="Q160" s="86"/>
      <c r="R160" s="86"/>
      <c r="S160" s="78"/>
      <c r="T160" s="78"/>
      <c r="U160" s="78"/>
      <c r="V160" s="519"/>
      <c r="W160" s="79"/>
      <c r="X160" s="80"/>
    </row>
    <row r="161" spans="1:24">
      <c r="A161" s="81"/>
      <c r="B161" s="82"/>
      <c r="C161" s="83"/>
      <c r="D161" s="83"/>
      <c r="E161" s="78"/>
      <c r="F161" s="84"/>
      <c r="G161" s="84"/>
      <c r="H161" s="78"/>
      <c r="I161" s="85"/>
      <c r="J161" s="85"/>
      <c r="K161" s="84"/>
      <c r="L161" s="84"/>
      <c r="M161" s="78"/>
      <c r="N161" s="85"/>
      <c r="O161" s="85"/>
      <c r="P161" s="85"/>
      <c r="Q161" s="86"/>
      <c r="R161" s="86"/>
      <c r="S161" s="78"/>
      <c r="T161" s="78"/>
      <c r="U161" s="78"/>
      <c r="V161" s="519"/>
      <c r="W161" s="79"/>
      <c r="X161" s="80"/>
    </row>
    <row r="162" spans="1:24">
      <c r="A162" s="81"/>
      <c r="B162" s="82"/>
      <c r="C162" s="83"/>
      <c r="D162" s="83"/>
      <c r="E162" s="78"/>
      <c r="F162" s="84"/>
      <c r="G162" s="84"/>
      <c r="H162" s="78"/>
      <c r="I162" s="85"/>
      <c r="J162" s="85"/>
      <c r="K162" s="84"/>
      <c r="L162" s="84"/>
      <c r="M162" s="78"/>
      <c r="N162" s="85"/>
      <c r="O162" s="85"/>
      <c r="P162" s="85"/>
      <c r="Q162" s="86"/>
      <c r="R162" s="86"/>
      <c r="S162" s="78"/>
      <c r="T162" s="78"/>
      <c r="U162" s="78"/>
      <c r="V162" s="519"/>
      <c r="W162" s="79"/>
      <c r="X162" s="80"/>
    </row>
    <row r="163" spans="1:24">
      <c r="A163" s="81"/>
      <c r="B163" s="82"/>
      <c r="C163" s="83"/>
      <c r="D163" s="83"/>
      <c r="E163" s="78"/>
      <c r="F163" s="84"/>
      <c r="G163" s="84"/>
      <c r="H163" s="78"/>
      <c r="I163" s="85"/>
      <c r="J163" s="85"/>
      <c r="K163" s="84"/>
      <c r="L163" s="84"/>
      <c r="M163" s="78"/>
      <c r="N163" s="85"/>
      <c r="O163" s="85"/>
      <c r="P163" s="85"/>
      <c r="Q163" s="86"/>
      <c r="R163" s="86"/>
      <c r="S163" s="78"/>
      <c r="T163" s="78"/>
      <c r="U163" s="78"/>
      <c r="V163" s="519"/>
      <c r="W163" s="79"/>
      <c r="X163" s="80"/>
    </row>
    <row r="164" spans="1:24">
      <c r="A164" s="81"/>
      <c r="B164" s="82"/>
      <c r="C164" s="83"/>
      <c r="D164" s="83"/>
      <c r="E164" s="78"/>
      <c r="F164" s="84"/>
      <c r="G164" s="84"/>
      <c r="H164" s="78"/>
      <c r="I164" s="85"/>
      <c r="J164" s="85"/>
      <c r="K164" s="84"/>
      <c r="L164" s="84"/>
      <c r="M164" s="78"/>
      <c r="N164" s="85"/>
      <c r="O164" s="85"/>
      <c r="P164" s="85"/>
      <c r="Q164" s="86"/>
      <c r="R164" s="86"/>
      <c r="S164" s="78"/>
      <c r="T164" s="78"/>
      <c r="U164" s="78"/>
      <c r="V164" s="519"/>
      <c r="W164" s="79"/>
      <c r="X164" s="80"/>
    </row>
    <row r="165" spans="1:24">
      <c r="A165" s="81"/>
      <c r="B165" s="82"/>
      <c r="C165" s="83"/>
      <c r="D165" s="83"/>
      <c r="E165" s="78"/>
      <c r="F165" s="84"/>
      <c r="G165" s="84"/>
      <c r="H165" s="78"/>
      <c r="I165" s="85"/>
      <c r="J165" s="85"/>
      <c r="K165" s="84"/>
      <c r="L165" s="84"/>
      <c r="M165" s="78"/>
      <c r="N165" s="85"/>
      <c r="O165" s="85"/>
      <c r="P165" s="85"/>
      <c r="Q165" s="86"/>
      <c r="R165" s="86"/>
      <c r="S165" s="78"/>
      <c r="T165" s="78"/>
      <c r="U165" s="78"/>
      <c r="V165" s="519"/>
      <c r="W165" s="79"/>
      <c r="X165" s="80"/>
    </row>
    <row r="166" spans="1:24">
      <c r="A166" s="81"/>
      <c r="B166" s="82"/>
      <c r="C166" s="83"/>
      <c r="D166" s="83"/>
      <c r="E166" s="78"/>
      <c r="F166" s="84"/>
      <c r="G166" s="84"/>
      <c r="H166" s="78"/>
      <c r="I166" s="85"/>
      <c r="J166" s="85"/>
      <c r="K166" s="84"/>
      <c r="L166" s="84"/>
      <c r="M166" s="78"/>
      <c r="N166" s="85"/>
      <c r="O166" s="85"/>
      <c r="P166" s="85"/>
      <c r="Q166" s="86"/>
      <c r="R166" s="86"/>
      <c r="S166" s="78"/>
      <c r="T166" s="78"/>
      <c r="U166" s="78"/>
      <c r="V166" s="519"/>
      <c r="W166" s="79"/>
      <c r="X166" s="80"/>
    </row>
    <row r="167" spans="1:24">
      <c r="A167" s="81"/>
      <c r="B167" s="82"/>
      <c r="C167" s="83"/>
      <c r="D167" s="83"/>
      <c r="E167" s="78"/>
      <c r="F167" s="84"/>
      <c r="G167" s="84"/>
      <c r="H167" s="78"/>
      <c r="I167" s="85"/>
      <c r="J167" s="85"/>
      <c r="K167" s="84"/>
      <c r="L167" s="84"/>
      <c r="M167" s="78"/>
      <c r="N167" s="85"/>
      <c r="O167" s="85"/>
      <c r="P167" s="85"/>
      <c r="Q167" s="86"/>
      <c r="R167" s="86"/>
      <c r="S167" s="78"/>
      <c r="T167" s="78"/>
      <c r="U167" s="78"/>
      <c r="V167" s="519"/>
      <c r="W167" s="79"/>
      <c r="X167" s="80"/>
    </row>
    <row r="168" spans="1:24">
      <c r="A168" s="81"/>
      <c r="B168" s="82"/>
      <c r="C168" s="83"/>
      <c r="D168" s="83"/>
      <c r="E168" s="78"/>
      <c r="F168" s="84"/>
      <c r="G168" s="84"/>
      <c r="H168" s="78"/>
      <c r="I168" s="85"/>
      <c r="J168" s="85"/>
      <c r="K168" s="84"/>
      <c r="L168" s="84"/>
      <c r="M168" s="78"/>
      <c r="N168" s="85"/>
      <c r="O168" s="85"/>
      <c r="P168" s="85"/>
      <c r="Q168" s="86"/>
      <c r="R168" s="86"/>
      <c r="S168" s="78"/>
      <c r="T168" s="78"/>
      <c r="U168" s="78"/>
      <c r="V168" s="519"/>
      <c r="W168" s="79"/>
      <c r="X168" s="80"/>
    </row>
    <row r="169" spans="1:24">
      <c r="A169" s="81"/>
      <c r="B169" s="82"/>
      <c r="C169" s="83"/>
      <c r="D169" s="83"/>
      <c r="E169" s="78"/>
      <c r="F169" s="84"/>
      <c r="G169" s="84"/>
      <c r="H169" s="78"/>
      <c r="I169" s="85"/>
      <c r="J169" s="85"/>
      <c r="K169" s="84"/>
      <c r="L169" s="84"/>
      <c r="M169" s="78"/>
      <c r="N169" s="85"/>
      <c r="O169" s="85"/>
      <c r="P169" s="85"/>
      <c r="Q169" s="86"/>
      <c r="R169" s="86"/>
      <c r="S169" s="78"/>
      <c r="T169" s="78"/>
      <c r="U169" s="78"/>
      <c r="V169" s="519"/>
      <c r="W169" s="79"/>
      <c r="X169" s="80"/>
    </row>
    <row r="170" spans="1:24">
      <c r="A170" s="81"/>
      <c r="B170" s="82"/>
      <c r="C170" s="83"/>
      <c r="D170" s="83"/>
      <c r="E170" s="78"/>
      <c r="F170" s="84"/>
      <c r="G170" s="84"/>
      <c r="H170" s="78"/>
      <c r="I170" s="85"/>
      <c r="J170" s="85"/>
      <c r="K170" s="84"/>
      <c r="L170" s="84"/>
      <c r="M170" s="78"/>
      <c r="N170" s="85"/>
      <c r="O170" s="85"/>
      <c r="P170" s="85"/>
      <c r="Q170" s="86"/>
      <c r="R170" s="86"/>
      <c r="S170" s="78"/>
      <c r="T170" s="78"/>
      <c r="U170" s="78"/>
      <c r="V170" s="519"/>
      <c r="W170" s="79"/>
      <c r="X170" s="80"/>
    </row>
    <row r="171" spans="1:24">
      <c r="A171" s="81"/>
      <c r="B171" s="82"/>
      <c r="C171" s="83"/>
      <c r="D171" s="83"/>
      <c r="E171" s="78"/>
      <c r="F171" s="84"/>
      <c r="G171" s="84"/>
      <c r="H171" s="78"/>
      <c r="I171" s="85"/>
      <c r="J171" s="85"/>
      <c r="K171" s="84"/>
      <c r="L171" s="84"/>
      <c r="M171" s="78"/>
      <c r="N171" s="85"/>
      <c r="O171" s="85"/>
      <c r="P171" s="85"/>
      <c r="Q171" s="86"/>
      <c r="R171" s="86"/>
      <c r="S171" s="78"/>
      <c r="T171" s="78"/>
      <c r="U171" s="78"/>
      <c r="V171" s="519"/>
      <c r="W171" s="79"/>
      <c r="X171" s="80"/>
    </row>
    <row r="172" spans="1:24">
      <c r="A172" s="81"/>
      <c r="B172" s="82"/>
      <c r="C172" s="83"/>
      <c r="D172" s="83"/>
      <c r="E172" s="78"/>
      <c r="F172" s="84"/>
      <c r="G172" s="84"/>
      <c r="H172" s="78"/>
      <c r="I172" s="85"/>
      <c r="J172" s="85"/>
      <c r="K172" s="84"/>
      <c r="L172" s="84"/>
      <c r="M172" s="78"/>
      <c r="N172" s="85"/>
      <c r="O172" s="85"/>
      <c r="P172" s="85"/>
      <c r="Q172" s="86"/>
      <c r="R172" s="86"/>
      <c r="S172" s="78"/>
      <c r="T172" s="78"/>
      <c r="U172" s="78"/>
      <c r="V172" s="519"/>
      <c r="W172" s="79"/>
      <c r="X172" s="80"/>
    </row>
    <row r="173" spans="1:24">
      <c r="A173" s="81"/>
      <c r="B173" s="82"/>
      <c r="C173" s="83"/>
      <c r="D173" s="83"/>
      <c r="E173" s="78"/>
      <c r="F173" s="84"/>
      <c r="G173" s="84"/>
      <c r="H173" s="78"/>
      <c r="I173" s="85"/>
      <c r="J173" s="85"/>
      <c r="K173" s="84"/>
      <c r="L173" s="84"/>
      <c r="M173" s="78"/>
      <c r="N173" s="85"/>
      <c r="O173" s="85"/>
      <c r="P173" s="85"/>
      <c r="Q173" s="86"/>
      <c r="R173" s="86"/>
      <c r="S173" s="78"/>
      <c r="T173" s="78"/>
      <c r="U173" s="78"/>
      <c r="V173" s="519"/>
      <c r="W173" s="79"/>
      <c r="X173" s="80"/>
    </row>
    <row r="174" spans="1:24">
      <c r="A174" s="81"/>
      <c r="B174" s="82"/>
      <c r="C174" s="83"/>
      <c r="D174" s="83"/>
      <c r="E174" s="78"/>
      <c r="F174" s="84"/>
      <c r="G174" s="84"/>
      <c r="H174" s="78"/>
      <c r="I174" s="85"/>
      <c r="J174" s="85"/>
      <c r="K174" s="84"/>
      <c r="L174" s="84"/>
      <c r="M174" s="78"/>
      <c r="N174" s="85"/>
      <c r="O174" s="85"/>
      <c r="P174" s="85"/>
      <c r="Q174" s="86"/>
      <c r="R174" s="86"/>
      <c r="S174" s="78"/>
      <c r="T174" s="78"/>
      <c r="U174" s="78"/>
      <c r="V174" s="519"/>
      <c r="W174" s="79"/>
      <c r="X174" s="80"/>
    </row>
    <row r="175" spans="1:24">
      <c r="A175" s="81"/>
      <c r="B175" s="82"/>
      <c r="C175" s="83"/>
      <c r="D175" s="83"/>
      <c r="E175" s="78"/>
      <c r="F175" s="84"/>
      <c r="G175" s="84"/>
      <c r="H175" s="78"/>
      <c r="I175" s="85"/>
      <c r="J175" s="85"/>
      <c r="K175" s="84"/>
      <c r="L175" s="84"/>
      <c r="M175" s="78"/>
      <c r="N175" s="85"/>
      <c r="O175" s="85"/>
      <c r="P175" s="85"/>
      <c r="Q175" s="86"/>
      <c r="R175" s="86"/>
      <c r="S175" s="78"/>
      <c r="T175" s="78"/>
      <c r="U175" s="78"/>
      <c r="V175" s="519"/>
      <c r="W175" s="79"/>
      <c r="X175" s="80"/>
    </row>
    <row r="176" spans="1:24">
      <c r="A176" s="81"/>
      <c r="B176" s="82"/>
      <c r="C176" s="83"/>
      <c r="D176" s="83"/>
      <c r="E176" s="78"/>
      <c r="F176" s="84"/>
      <c r="G176" s="84"/>
      <c r="H176" s="78"/>
      <c r="I176" s="85"/>
      <c r="J176" s="85"/>
      <c r="K176" s="84"/>
      <c r="L176" s="84"/>
      <c r="M176" s="78"/>
      <c r="N176" s="85"/>
      <c r="O176" s="85"/>
      <c r="P176" s="85"/>
      <c r="Q176" s="86"/>
      <c r="R176" s="86"/>
      <c r="S176" s="78"/>
      <c r="T176" s="78"/>
      <c r="U176" s="78"/>
      <c r="V176" s="519"/>
      <c r="W176" s="79"/>
      <c r="X176" s="80"/>
    </row>
    <row r="177" spans="1:24">
      <c r="A177" s="81"/>
      <c r="B177" s="82"/>
      <c r="C177" s="83"/>
      <c r="D177" s="83"/>
      <c r="E177" s="78"/>
      <c r="F177" s="84"/>
      <c r="G177" s="84"/>
      <c r="H177" s="78"/>
      <c r="I177" s="85"/>
      <c r="J177" s="85"/>
      <c r="K177" s="84"/>
      <c r="L177" s="84"/>
      <c r="M177" s="78"/>
      <c r="N177" s="85"/>
      <c r="O177" s="85"/>
      <c r="P177" s="85"/>
      <c r="Q177" s="86"/>
      <c r="R177" s="86"/>
      <c r="S177" s="78"/>
      <c r="T177" s="78"/>
      <c r="U177" s="78"/>
      <c r="V177" s="519"/>
      <c r="W177" s="79"/>
      <c r="X177" s="80"/>
    </row>
    <row r="178" spans="1:24">
      <c r="A178" s="81"/>
      <c r="B178" s="82"/>
      <c r="C178" s="83"/>
      <c r="D178" s="83"/>
      <c r="E178" s="78"/>
      <c r="F178" s="84"/>
      <c r="G178" s="84"/>
      <c r="H178" s="78"/>
      <c r="I178" s="85"/>
      <c r="J178" s="85"/>
      <c r="K178" s="84"/>
      <c r="L178" s="84"/>
      <c r="M178" s="78"/>
      <c r="N178" s="85"/>
      <c r="O178" s="85"/>
      <c r="P178" s="85"/>
      <c r="Q178" s="86"/>
      <c r="R178" s="86"/>
      <c r="S178" s="78"/>
      <c r="T178" s="78"/>
      <c r="U178" s="78"/>
      <c r="V178" s="519"/>
      <c r="W178" s="79"/>
      <c r="X178" s="80"/>
    </row>
    <row r="179" spans="1:24">
      <c r="A179" s="81"/>
      <c r="B179" s="82"/>
      <c r="C179" s="83"/>
      <c r="D179" s="83"/>
      <c r="E179" s="78"/>
      <c r="F179" s="84"/>
      <c r="G179" s="84"/>
      <c r="H179" s="78"/>
      <c r="I179" s="85"/>
      <c r="J179" s="85"/>
      <c r="K179" s="84"/>
      <c r="L179" s="84"/>
      <c r="M179" s="78"/>
      <c r="N179" s="85"/>
      <c r="O179" s="85"/>
      <c r="P179" s="85"/>
      <c r="Q179" s="86"/>
      <c r="R179" s="86"/>
      <c r="S179" s="78"/>
      <c r="T179" s="78"/>
      <c r="U179" s="78"/>
      <c r="V179" s="519"/>
      <c r="W179" s="79"/>
      <c r="X179" s="80"/>
    </row>
    <row r="180" spans="1:24">
      <c r="A180" s="81"/>
      <c r="B180" s="82"/>
      <c r="C180" s="83"/>
      <c r="D180" s="83"/>
      <c r="E180" s="78"/>
      <c r="F180" s="84"/>
      <c r="G180" s="84"/>
      <c r="H180" s="78"/>
      <c r="I180" s="85"/>
      <c r="J180" s="85"/>
      <c r="K180" s="84"/>
      <c r="L180" s="84"/>
      <c r="M180" s="78"/>
      <c r="N180" s="85"/>
      <c r="O180" s="85"/>
      <c r="P180" s="85"/>
      <c r="Q180" s="86"/>
      <c r="R180" s="86"/>
      <c r="S180" s="78"/>
      <c r="T180" s="78"/>
      <c r="U180" s="78"/>
      <c r="V180" s="519"/>
      <c r="W180" s="79"/>
      <c r="X180" s="80"/>
    </row>
    <row r="181" spans="1:24">
      <c r="A181" s="81"/>
      <c r="B181" s="82"/>
      <c r="C181" s="83"/>
      <c r="D181" s="83"/>
      <c r="E181" s="78"/>
      <c r="F181" s="84"/>
      <c r="G181" s="84"/>
      <c r="H181" s="78"/>
      <c r="I181" s="85"/>
      <c r="J181" s="85"/>
      <c r="K181" s="84"/>
      <c r="L181" s="84"/>
      <c r="M181" s="78"/>
      <c r="N181" s="85"/>
      <c r="O181" s="85"/>
      <c r="P181" s="85"/>
      <c r="Q181" s="86"/>
      <c r="R181" s="86"/>
      <c r="S181" s="78"/>
      <c r="T181" s="78"/>
      <c r="U181" s="78"/>
      <c r="V181" s="519"/>
      <c r="W181" s="79"/>
      <c r="X181" s="80"/>
    </row>
    <row r="182" spans="1:24">
      <c r="A182" s="81"/>
      <c r="B182" s="82"/>
      <c r="C182" s="83"/>
      <c r="D182" s="83"/>
      <c r="E182" s="78"/>
      <c r="F182" s="84"/>
      <c r="G182" s="84"/>
      <c r="H182" s="78"/>
      <c r="I182" s="85"/>
      <c r="J182" s="85"/>
      <c r="K182" s="84"/>
      <c r="L182" s="84"/>
      <c r="M182" s="78"/>
      <c r="N182" s="85"/>
      <c r="O182" s="85"/>
      <c r="P182" s="85"/>
      <c r="Q182" s="86"/>
      <c r="R182" s="86"/>
      <c r="S182" s="78"/>
      <c r="T182" s="78"/>
      <c r="U182" s="78"/>
      <c r="V182" s="519"/>
      <c r="W182" s="79"/>
      <c r="X182" s="80"/>
    </row>
    <row r="183" spans="1:24">
      <c r="A183" s="81"/>
      <c r="B183" s="82"/>
      <c r="C183" s="83"/>
      <c r="D183" s="83"/>
      <c r="E183" s="78"/>
      <c r="F183" s="84"/>
      <c r="G183" s="84"/>
      <c r="H183" s="78"/>
      <c r="I183" s="85"/>
      <c r="J183" s="85"/>
      <c r="K183" s="84"/>
      <c r="L183" s="84"/>
      <c r="M183" s="78"/>
      <c r="N183" s="85"/>
      <c r="O183" s="85"/>
      <c r="P183" s="85"/>
      <c r="Q183" s="86"/>
      <c r="R183" s="86"/>
      <c r="S183" s="78"/>
      <c r="T183" s="78"/>
      <c r="U183" s="78"/>
      <c r="V183" s="519"/>
      <c r="W183" s="79"/>
      <c r="X183" s="80"/>
    </row>
    <row r="184" spans="1:24">
      <c r="A184" s="81"/>
      <c r="B184" s="82"/>
      <c r="C184" s="83"/>
      <c r="D184" s="83"/>
      <c r="E184" s="78"/>
      <c r="F184" s="84"/>
      <c r="G184" s="84"/>
      <c r="H184" s="78"/>
      <c r="I184" s="85"/>
      <c r="J184" s="85"/>
      <c r="K184" s="84"/>
      <c r="L184" s="84"/>
      <c r="M184" s="78"/>
      <c r="N184" s="85"/>
      <c r="O184" s="85"/>
      <c r="P184" s="85"/>
      <c r="Q184" s="86"/>
      <c r="R184" s="86"/>
      <c r="S184" s="78"/>
      <c r="T184" s="78"/>
      <c r="U184" s="78"/>
      <c r="V184" s="519"/>
      <c r="W184" s="79"/>
      <c r="X184" s="80"/>
    </row>
    <row r="185" spans="1:24">
      <c r="A185" s="81"/>
      <c r="B185" s="82"/>
      <c r="C185" s="83"/>
      <c r="D185" s="83"/>
      <c r="E185" s="78"/>
      <c r="F185" s="84"/>
      <c r="G185" s="84"/>
      <c r="H185" s="78"/>
      <c r="I185" s="85"/>
      <c r="J185" s="85"/>
      <c r="K185" s="84"/>
      <c r="L185" s="84"/>
      <c r="M185" s="78"/>
      <c r="N185" s="85"/>
      <c r="O185" s="85"/>
      <c r="P185" s="85"/>
      <c r="Q185" s="86"/>
      <c r="R185" s="86"/>
      <c r="S185" s="78"/>
      <c r="T185" s="78"/>
      <c r="U185" s="78"/>
      <c r="V185" s="519"/>
      <c r="W185" s="79"/>
      <c r="X185" s="80"/>
    </row>
    <row r="186" spans="1:24">
      <c r="A186" s="81"/>
      <c r="B186" s="82"/>
      <c r="C186" s="83"/>
      <c r="D186" s="83"/>
      <c r="E186" s="78"/>
      <c r="F186" s="84"/>
      <c r="G186" s="84"/>
      <c r="H186" s="78"/>
      <c r="I186" s="85"/>
      <c r="J186" s="85"/>
      <c r="K186" s="84"/>
      <c r="L186" s="84"/>
      <c r="M186" s="78"/>
      <c r="N186" s="85"/>
      <c r="O186" s="85"/>
      <c r="P186" s="85"/>
      <c r="Q186" s="86"/>
      <c r="R186" s="86"/>
      <c r="S186" s="78"/>
      <c r="T186" s="78"/>
      <c r="U186" s="78"/>
      <c r="V186" s="519"/>
      <c r="W186" s="79"/>
      <c r="X186" s="80"/>
    </row>
    <row r="187" spans="1:24">
      <c r="A187" s="81"/>
      <c r="B187" s="82"/>
      <c r="C187" s="83"/>
      <c r="D187" s="83"/>
      <c r="E187" s="78"/>
      <c r="F187" s="84"/>
      <c r="G187" s="84"/>
      <c r="H187" s="78"/>
      <c r="I187" s="85"/>
      <c r="J187" s="85"/>
      <c r="K187" s="84"/>
      <c r="L187" s="84"/>
      <c r="M187" s="78"/>
      <c r="N187" s="85"/>
      <c r="O187" s="85"/>
      <c r="P187" s="85"/>
      <c r="Q187" s="86"/>
      <c r="R187" s="86"/>
      <c r="S187" s="78"/>
      <c r="T187" s="78"/>
      <c r="U187" s="78"/>
      <c r="V187" s="519"/>
      <c r="W187" s="79"/>
      <c r="X187" s="80"/>
    </row>
    <row r="188" spans="1:24">
      <c r="A188" s="81"/>
      <c r="B188" s="82"/>
      <c r="C188" s="83"/>
      <c r="D188" s="83"/>
      <c r="E188" s="78"/>
      <c r="F188" s="84"/>
      <c r="G188" s="84"/>
      <c r="H188" s="78"/>
      <c r="I188" s="85"/>
      <c r="J188" s="85"/>
      <c r="K188" s="84"/>
      <c r="L188" s="84"/>
      <c r="M188" s="78"/>
      <c r="N188" s="85"/>
      <c r="O188" s="85"/>
      <c r="P188" s="85"/>
      <c r="Q188" s="86"/>
      <c r="R188" s="86"/>
      <c r="S188" s="78"/>
      <c r="T188" s="78"/>
      <c r="U188" s="78"/>
      <c r="V188" s="519"/>
      <c r="W188" s="79"/>
      <c r="X188" s="80"/>
    </row>
    <row r="189" spans="1:24">
      <c r="A189" s="81"/>
      <c r="B189" s="82"/>
      <c r="C189" s="83"/>
      <c r="D189" s="83"/>
      <c r="E189" s="78"/>
      <c r="F189" s="84"/>
      <c r="G189" s="84"/>
      <c r="H189" s="78"/>
      <c r="I189" s="85"/>
      <c r="J189" s="85"/>
      <c r="K189" s="84"/>
      <c r="L189" s="84"/>
      <c r="M189" s="78"/>
      <c r="N189" s="85"/>
      <c r="O189" s="85"/>
      <c r="P189" s="85"/>
      <c r="Q189" s="86"/>
      <c r="R189" s="86"/>
      <c r="S189" s="78"/>
      <c r="T189" s="78"/>
      <c r="U189" s="78"/>
      <c r="V189" s="519"/>
      <c r="W189" s="79"/>
      <c r="X189" s="80"/>
    </row>
    <row r="190" spans="1:24">
      <c r="A190" s="81"/>
      <c r="B190" s="82"/>
      <c r="C190" s="83"/>
      <c r="D190" s="83"/>
      <c r="E190" s="78"/>
      <c r="F190" s="84"/>
      <c r="G190" s="84"/>
      <c r="H190" s="78"/>
      <c r="I190" s="85"/>
      <c r="J190" s="85"/>
      <c r="K190" s="84"/>
      <c r="L190" s="84"/>
      <c r="M190" s="78"/>
      <c r="N190" s="85"/>
      <c r="O190" s="85"/>
      <c r="P190" s="85"/>
      <c r="Q190" s="86"/>
      <c r="R190" s="86"/>
      <c r="S190" s="78"/>
      <c r="T190" s="78"/>
      <c r="U190" s="78"/>
      <c r="V190" s="519"/>
      <c r="W190" s="79"/>
      <c r="X190" s="80"/>
    </row>
    <row r="191" spans="1:24">
      <c r="A191" s="81"/>
      <c r="B191" s="82"/>
      <c r="C191" s="83"/>
      <c r="D191" s="83"/>
      <c r="E191" s="78"/>
      <c r="F191" s="84"/>
      <c r="G191" s="84"/>
      <c r="H191" s="78"/>
      <c r="I191" s="85"/>
      <c r="J191" s="85"/>
      <c r="K191" s="84"/>
      <c r="L191" s="84"/>
      <c r="M191" s="78"/>
      <c r="N191" s="85"/>
      <c r="O191" s="85"/>
      <c r="P191" s="85"/>
      <c r="Q191" s="86"/>
      <c r="R191" s="86"/>
      <c r="S191" s="78"/>
      <c r="T191" s="78"/>
      <c r="U191" s="78"/>
      <c r="V191" s="519"/>
      <c r="W191" s="79"/>
      <c r="X191" s="80"/>
    </row>
    <row r="192" spans="1:24">
      <c r="A192" s="81"/>
      <c r="B192" s="82"/>
      <c r="C192" s="83"/>
      <c r="D192" s="83"/>
      <c r="E192" s="78"/>
      <c r="F192" s="84"/>
      <c r="G192" s="84"/>
      <c r="H192" s="78"/>
      <c r="I192" s="85"/>
      <c r="J192" s="85"/>
      <c r="K192" s="84"/>
      <c r="L192" s="84"/>
      <c r="M192" s="78"/>
      <c r="N192" s="85"/>
      <c r="O192" s="85"/>
      <c r="P192" s="85"/>
      <c r="Q192" s="86"/>
      <c r="R192" s="86"/>
      <c r="S192" s="78"/>
      <c r="T192" s="78"/>
      <c r="U192" s="78"/>
      <c r="V192" s="519"/>
      <c r="W192" s="79"/>
      <c r="X192" s="80"/>
    </row>
    <row r="193" spans="1:24">
      <c r="A193" s="81"/>
      <c r="B193" s="82"/>
      <c r="C193" s="83"/>
      <c r="D193" s="83"/>
      <c r="E193" s="78"/>
      <c r="F193" s="84"/>
      <c r="G193" s="84"/>
      <c r="H193" s="78"/>
      <c r="I193" s="85"/>
      <c r="J193" s="85"/>
      <c r="K193" s="84"/>
      <c r="L193" s="84"/>
      <c r="M193" s="78"/>
      <c r="N193" s="85"/>
      <c r="O193" s="85"/>
      <c r="P193" s="85"/>
      <c r="Q193" s="86"/>
      <c r="R193" s="86"/>
      <c r="S193" s="78"/>
      <c r="T193" s="78"/>
      <c r="U193" s="78"/>
      <c r="V193" s="519"/>
      <c r="W193" s="79"/>
      <c r="X193" s="80"/>
    </row>
    <row r="194" spans="1:24">
      <c r="A194" s="81"/>
      <c r="B194" s="82"/>
      <c r="C194" s="83"/>
      <c r="D194" s="83"/>
      <c r="E194" s="78"/>
      <c r="F194" s="84"/>
      <c r="G194" s="84"/>
      <c r="H194" s="78"/>
      <c r="I194" s="85"/>
      <c r="J194" s="85"/>
      <c r="K194" s="84"/>
      <c r="L194" s="84"/>
      <c r="M194" s="78"/>
      <c r="N194" s="85"/>
      <c r="O194" s="85"/>
      <c r="P194" s="85"/>
      <c r="Q194" s="86"/>
      <c r="R194" s="86"/>
      <c r="S194" s="78"/>
      <c r="T194" s="78"/>
      <c r="U194" s="78"/>
      <c r="V194" s="519"/>
      <c r="W194" s="79"/>
      <c r="X194" s="80"/>
    </row>
    <row r="195" spans="1:24">
      <c r="A195" s="81"/>
      <c r="B195" s="82"/>
      <c r="C195" s="83"/>
      <c r="D195" s="83"/>
      <c r="E195" s="78"/>
      <c r="F195" s="84"/>
      <c r="G195" s="84"/>
      <c r="H195" s="78"/>
      <c r="I195" s="85"/>
      <c r="J195" s="85"/>
      <c r="K195" s="84"/>
      <c r="L195" s="84"/>
      <c r="M195" s="78"/>
      <c r="N195" s="85"/>
      <c r="O195" s="85"/>
      <c r="P195" s="85"/>
      <c r="Q195" s="86"/>
      <c r="R195" s="86"/>
      <c r="S195" s="78"/>
      <c r="T195" s="78"/>
      <c r="U195" s="78"/>
      <c r="V195" s="519"/>
      <c r="W195" s="79"/>
      <c r="X195" s="80"/>
    </row>
    <row r="196" spans="1:24">
      <c r="A196" s="81"/>
      <c r="B196" s="82"/>
      <c r="C196" s="83"/>
      <c r="D196" s="83"/>
      <c r="E196" s="78"/>
      <c r="F196" s="84"/>
      <c r="G196" s="84"/>
      <c r="H196" s="78"/>
      <c r="I196" s="85"/>
      <c r="J196" s="85"/>
      <c r="K196" s="84"/>
      <c r="L196" s="84"/>
      <c r="M196" s="78"/>
      <c r="N196" s="85"/>
      <c r="O196" s="85"/>
      <c r="P196" s="85"/>
      <c r="Q196" s="86"/>
      <c r="R196" s="86"/>
      <c r="S196" s="78"/>
      <c r="T196" s="78"/>
      <c r="U196" s="78"/>
      <c r="V196" s="519"/>
      <c r="W196" s="79"/>
      <c r="X196" s="80"/>
    </row>
    <row r="197" spans="1:24">
      <c r="A197" s="81"/>
      <c r="B197" s="82"/>
      <c r="C197" s="83"/>
      <c r="D197" s="83"/>
      <c r="E197" s="78"/>
      <c r="F197" s="84"/>
      <c r="G197" s="84"/>
      <c r="H197" s="78"/>
      <c r="I197" s="85"/>
      <c r="J197" s="85"/>
      <c r="K197" s="84"/>
      <c r="L197" s="84"/>
      <c r="M197" s="78"/>
      <c r="N197" s="85"/>
      <c r="O197" s="85"/>
      <c r="P197" s="85"/>
      <c r="Q197" s="86"/>
      <c r="R197" s="86"/>
      <c r="S197" s="78"/>
      <c r="T197" s="78"/>
      <c r="U197" s="78"/>
      <c r="V197" s="519"/>
      <c r="W197" s="79"/>
      <c r="X197" s="80"/>
    </row>
    <row r="198" spans="1:24">
      <c r="A198" s="81"/>
      <c r="B198" s="82"/>
      <c r="C198" s="83"/>
      <c r="D198" s="83"/>
      <c r="E198" s="78"/>
      <c r="F198" s="84"/>
      <c r="G198" s="84"/>
      <c r="H198" s="78"/>
      <c r="I198" s="85"/>
      <c r="J198" s="85"/>
      <c r="K198" s="84"/>
      <c r="L198" s="84"/>
      <c r="M198" s="78"/>
      <c r="N198" s="85"/>
      <c r="O198" s="85"/>
      <c r="P198" s="85"/>
      <c r="Q198" s="86"/>
      <c r="R198" s="86"/>
      <c r="S198" s="78"/>
      <c r="T198" s="78"/>
      <c r="U198" s="78"/>
      <c r="V198" s="519"/>
      <c r="W198" s="79"/>
      <c r="X198" s="80"/>
    </row>
    <row r="199" spans="1:24">
      <c r="A199" s="81"/>
      <c r="B199" s="82"/>
      <c r="C199" s="83"/>
      <c r="D199" s="83"/>
      <c r="E199" s="78"/>
      <c r="F199" s="84"/>
      <c r="G199" s="84"/>
      <c r="H199" s="78"/>
      <c r="I199" s="85"/>
      <c r="J199" s="85"/>
      <c r="K199" s="84"/>
      <c r="L199" s="84"/>
      <c r="M199" s="78"/>
      <c r="N199" s="85"/>
      <c r="O199" s="85"/>
      <c r="P199" s="85"/>
      <c r="Q199" s="86"/>
      <c r="R199" s="86"/>
      <c r="S199" s="78"/>
      <c r="T199" s="78"/>
      <c r="U199" s="78"/>
      <c r="V199" s="519"/>
      <c r="W199" s="79"/>
      <c r="X199" s="80"/>
    </row>
    <row r="200" spans="1:24">
      <c r="A200" s="81"/>
      <c r="B200" s="82"/>
      <c r="C200" s="83"/>
      <c r="D200" s="83"/>
      <c r="E200" s="78"/>
      <c r="F200" s="84"/>
      <c r="G200" s="84"/>
      <c r="H200" s="78"/>
      <c r="I200" s="85"/>
      <c r="J200" s="85"/>
      <c r="K200" s="84"/>
      <c r="L200" s="84"/>
      <c r="M200" s="78"/>
      <c r="N200" s="85"/>
      <c r="O200" s="85"/>
      <c r="P200" s="85"/>
      <c r="Q200" s="86"/>
      <c r="R200" s="86"/>
      <c r="S200" s="78"/>
      <c r="T200" s="78"/>
      <c r="U200" s="78"/>
      <c r="V200" s="519"/>
      <c r="W200" s="79"/>
      <c r="X200" s="80"/>
    </row>
    <row r="201" spans="1:24">
      <c r="A201" s="81"/>
      <c r="B201" s="82"/>
      <c r="C201" s="83"/>
      <c r="D201" s="83"/>
      <c r="E201" s="78"/>
      <c r="F201" s="84"/>
      <c r="G201" s="84"/>
      <c r="H201" s="78"/>
      <c r="I201" s="85"/>
      <c r="J201" s="85"/>
      <c r="K201" s="84"/>
      <c r="L201" s="84"/>
      <c r="M201" s="78"/>
      <c r="N201" s="85"/>
      <c r="O201" s="85"/>
      <c r="P201" s="85"/>
      <c r="Q201" s="86"/>
      <c r="R201" s="86"/>
      <c r="S201" s="78"/>
      <c r="T201" s="78"/>
      <c r="U201" s="78"/>
      <c r="V201" s="519"/>
      <c r="W201" s="79"/>
      <c r="X201" s="80"/>
    </row>
    <row r="202" spans="1:24">
      <c r="A202" s="81"/>
      <c r="B202" s="82"/>
      <c r="C202" s="83"/>
      <c r="D202" s="83"/>
      <c r="E202" s="78"/>
      <c r="F202" s="84"/>
      <c r="G202" s="84"/>
      <c r="H202" s="78"/>
      <c r="I202" s="85"/>
      <c r="J202" s="85"/>
      <c r="K202" s="84"/>
      <c r="L202" s="84"/>
      <c r="M202" s="78"/>
      <c r="N202" s="85"/>
      <c r="O202" s="85"/>
      <c r="P202" s="85"/>
      <c r="Q202" s="86"/>
      <c r="R202" s="86"/>
      <c r="S202" s="78"/>
      <c r="T202" s="78"/>
      <c r="U202" s="78"/>
      <c r="V202" s="519"/>
      <c r="W202" s="79"/>
      <c r="X202" s="80"/>
    </row>
    <row r="203" spans="1:24">
      <c r="A203" s="81"/>
      <c r="B203" s="82"/>
      <c r="C203" s="83"/>
      <c r="D203" s="83"/>
      <c r="E203" s="78"/>
      <c r="F203" s="84"/>
      <c r="G203" s="84"/>
      <c r="H203" s="78"/>
      <c r="I203" s="85"/>
      <c r="J203" s="85"/>
      <c r="K203" s="84"/>
      <c r="L203" s="84"/>
      <c r="M203" s="78"/>
      <c r="N203" s="85"/>
      <c r="O203" s="85"/>
      <c r="P203" s="85"/>
      <c r="Q203" s="86"/>
      <c r="R203" s="86"/>
      <c r="S203" s="78"/>
      <c r="T203" s="78"/>
      <c r="U203" s="78"/>
      <c r="V203" s="519"/>
      <c r="W203" s="79"/>
      <c r="X203" s="80"/>
    </row>
    <row r="204" spans="1:24">
      <c r="A204" s="81"/>
      <c r="B204" s="82"/>
      <c r="C204" s="83"/>
      <c r="D204" s="83"/>
      <c r="E204" s="78"/>
      <c r="F204" s="84"/>
      <c r="G204" s="84"/>
      <c r="H204" s="78"/>
      <c r="I204" s="85"/>
      <c r="J204" s="85"/>
      <c r="K204" s="84"/>
      <c r="L204" s="84"/>
      <c r="M204" s="78"/>
      <c r="N204" s="85"/>
      <c r="O204" s="85"/>
      <c r="P204" s="85"/>
      <c r="Q204" s="86"/>
      <c r="R204" s="86"/>
      <c r="S204" s="78"/>
      <c r="T204" s="78"/>
      <c r="U204" s="78"/>
      <c r="V204" s="519"/>
      <c r="W204" s="79"/>
      <c r="X204" s="80"/>
    </row>
    <row r="205" spans="1:24">
      <c r="A205" s="81"/>
      <c r="B205" s="82"/>
      <c r="C205" s="83"/>
      <c r="D205" s="83"/>
      <c r="E205" s="78"/>
      <c r="F205" s="84"/>
      <c r="G205" s="84"/>
      <c r="H205" s="78"/>
      <c r="I205" s="85"/>
      <c r="J205" s="85"/>
      <c r="K205" s="84"/>
      <c r="L205" s="84"/>
      <c r="M205" s="78"/>
      <c r="N205" s="85"/>
      <c r="O205" s="85"/>
      <c r="P205" s="85"/>
      <c r="Q205" s="86"/>
      <c r="R205" s="86"/>
      <c r="S205" s="78"/>
      <c r="T205" s="78"/>
      <c r="U205" s="78"/>
      <c r="V205" s="519"/>
      <c r="W205" s="79"/>
      <c r="X205" s="80"/>
    </row>
    <row r="206" spans="1:24">
      <c r="A206" s="81"/>
      <c r="B206" s="82"/>
      <c r="C206" s="83"/>
      <c r="D206" s="83"/>
      <c r="E206" s="78"/>
      <c r="F206" s="84"/>
      <c r="G206" s="84"/>
      <c r="H206" s="78"/>
      <c r="I206" s="85"/>
      <c r="J206" s="85"/>
      <c r="K206" s="84"/>
      <c r="L206" s="84"/>
      <c r="M206" s="78"/>
      <c r="N206" s="85"/>
      <c r="O206" s="85"/>
      <c r="P206" s="85"/>
      <c r="Q206" s="86"/>
      <c r="R206" s="86"/>
      <c r="S206" s="78"/>
      <c r="T206" s="78"/>
      <c r="U206" s="78"/>
      <c r="V206" s="519"/>
      <c r="W206" s="79"/>
      <c r="X206" s="80"/>
    </row>
    <row r="207" spans="1:24">
      <c r="A207" s="81"/>
      <c r="B207" s="82"/>
      <c r="C207" s="83"/>
      <c r="D207" s="83"/>
      <c r="E207" s="78"/>
      <c r="F207" s="84"/>
      <c r="G207" s="84"/>
      <c r="H207" s="78"/>
      <c r="I207" s="85"/>
      <c r="J207" s="85"/>
      <c r="K207" s="84"/>
      <c r="L207" s="84"/>
      <c r="M207" s="78"/>
      <c r="N207" s="85"/>
      <c r="O207" s="85"/>
      <c r="P207" s="85"/>
      <c r="Q207" s="86"/>
      <c r="R207" s="86"/>
      <c r="S207" s="78"/>
      <c r="T207" s="78"/>
      <c r="U207" s="78"/>
      <c r="V207" s="519"/>
      <c r="W207" s="79"/>
      <c r="X207" s="80"/>
    </row>
    <row r="208" spans="1:24">
      <c r="A208" s="81"/>
      <c r="B208" s="82"/>
      <c r="C208" s="83"/>
      <c r="D208" s="83"/>
      <c r="E208" s="78"/>
      <c r="F208" s="84"/>
      <c r="G208" s="84"/>
      <c r="H208" s="78"/>
      <c r="I208" s="85"/>
      <c r="J208" s="85"/>
      <c r="K208" s="84"/>
      <c r="L208" s="84"/>
      <c r="M208" s="78"/>
      <c r="N208" s="85"/>
      <c r="O208" s="85"/>
      <c r="P208" s="85"/>
      <c r="Q208" s="86"/>
      <c r="R208" s="86"/>
      <c r="S208" s="78"/>
      <c r="T208" s="78"/>
      <c r="U208" s="78"/>
      <c r="V208" s="519"/>
      <c r="W208" s="79"/>
      <c r="X208" s="80"/>
    </row>
    <row r="209" spans="1:24">
      <c r="A209" s="81"/>
      <c r="B209" s="82"/>
      <c r="C209" s="83"/>
      <c r="D209" s="83"/>
      <c r="E209" s="78"/>
      <c r="F209" s="84"/>
      <c r="G209" s="84"/>
      <c r="H209" s="78"/>
      <c r="I209" s="85"/>
      <c r="J209" s="85"/>
      <c r="K209" s="84"/>
      <c r="L209" s="84"/>
      <c r="M209" s="78"/>
      <c r="N209" s="85"/>
      <c r="O209" s="85"/>
      <c r="P209" s="85"/>
      <c r="Q209" s="86"/>
      <c r="R209" s="86"/>
      <c r="S209" s="78"/>
      <c r="T209" s="78"/>
      <c r="U209" s="78"/>
      <c r="V209" s="519"/>
      <c r="W209" s="79"/>
      <c r="X209" s="80"/>
    </row>
    <row r="210" spans="1:24">
      <c r="A210" s="81"/>
      <c r="B210" s="82"/>
      <c r="C210" s="83"/>
      <c r="D210" s="83"/>
      <c r="E210" s="78"/>
      <c r="F210" s="84"/>
      <c r="G210" s="84"/>
      <c r="H210" s="78"/>
      <c r="I210" s="85"/>
      <c r="J210" s="85"/>
      <c r="K210" s="84"/>
      <c r="L210" s="84"/>
      <c r="M210" s="78"/>
      <c r="N210" s="85"/>
      <c r="O210" s="85"/>
      <c r="P210" s="85"/>
      <c r="Q210" s="86"/>
      <c r="R210" s="86"/>
      <c r="S210" s="78"/>
      <c r="T210" s="78"/>
      <c r="U210" s="78"/>
      <c r="V210" s="519"/>
      <c r="W210" s="79"/>
      <c r="X210" s="80"/>
    </row>
    <row r="211" spans="1:24">
      <c r="A211" s="81"/>
      <c r="B211" s="82"/>
      <c r="C211" s="83"/>
      <c r="D211" s="83"/>
      <c r="E211" s="78"/>
      <c r="F211" s="84"/>
      <c r="G211" s="84"/>
      <c r="H211" s="78"/>
      <c r="I211" s="85"/>
      <c r="J211" s="85"/>
      <c r="K211" s="84"/>
      <c r="L211" s="84"/>
      <c r="M211" s="78"/>
      <c r="N211" s="85"/>
      <c r="O211" s="85"/>
      <c r="P211" s="85"/>
      <c r="Q211" s="86"/>
      <c r="R211" s="86"/>
      <c r="S211" s="78"/>
      <c r="T211" s="78"/>
      <c r="U211" s="78"/>
      <c r="V211" s="519"/>
      <c r="W211" s="79"/>
      <c r="X211" s="80"/>
    </row>
    <row r="212" spans="1:24">
      <c r="A212" s="81"/>
      <c r="B212" s="82"/>
      <c r="C212" s="83"/>
      <c r="D212" s="83"/>
      <c r="E212" s="78"/>
      <c r="F212" s="84"/>
      <c r="G212" s="84"/>
      <c r="H212" s="78"/>
      <c r="I212" s="85"/>
      <c r="J212" s="85"/>
      <c r="K212" s="84"/>
      <c r="L212" s="84"/>
      <c r="M212" s="78"/>
      <c r="N212" s="85"/>
      <c r="O212" s="85"/>
      <c r="P212" s="85"/>
      <c r="Q212" s="86"/>
      <c r="R212" s="86"/>
      <c r="S212" s="78"/>
      <c r="T212" s="78"/>
      <c r="U212" s="78"/>
      <c r="V212" s="519"/>
      <c r="W212" s="79"/>
      <c r="X212" s="80"/>
    </row>
    <row r="213" spans="1:24">
      <c r="A213" s="81"/>
      <c r="B213" s="82"/>
      <c r="C213" s="83"/>
      <c r="D213" s="83"/>
      <c r="E213" s="78"/>
      <c r="F213" s="84"/>
      <c r="G213" s="84"/>
      <c r="H213" s="78"/>
      <c r="I213" s="85"/>
      <c r="J213" s="85"/>
      <c r="K213" s="84"/>
      <c r="L213" s="84"/>
      <c r="M213" s="78"/>
      <c r="N213" s="85"/>
      <c r="O213" s="85"/>
      <c r="P213" s="85"/>
      <c r="Q213" s="86"/>
      <c r="R213" s="86"/>
      <c r="S213" s="78"/>
      <c r="T213" s="78"/>
      <c r="U213" s="78"/>
      <c r="V213" s="519"/>
      <c r="W213" s="79"/>
      <c r="X213" s="80"/>
    </row>
    <row r="214" spans="1:24">
      <c r="A214" s="81"/>
      <c r="B214" s="82"/>
      <c r="C214" s="83"/>
      <c r="D214" s="83"/>
      <c r="E214" s="78"/>
      <c r="F214" s="84"/>
      <c r="G214" s="84"/>
      <c r="H214" s="78"/>
      <c r="I214" s="85"/>
      <c r="J214" s="85"/>
      <c r="K214" s="84"/>
      <c r="L214" s="84"/>
      <c r="M214" s="78"/>
      <c r="N214" s="85"/>
      <c r="O214" s="85"/>
      <c r="P214" s="85"/>
      <c r="Q214" s="86"/>
      <c r="R214" s="86"/>
      <c r="S214" s="78"/>
      <c r="T214" s="78"/>
      <c r="U214" s="78"/>
      <c r="V214" s="519"/>
      <c r="W214" s="79"/>
      <c r="X214" s="80"/>
    </row>
    <row r="215" spans="1:24">
      <c r="A215" s="81"/>
      <c r="B215" s="82"/>
      <c r="C215" s="83"/>
      <c r="D215" s="83"/>
      <c r="E215" s="78"/>
      <c r="F215" s="84"/>
      <c r="G215" s="84"/>
      <c r="H215" s="78"/>
      <c r="I215" s="85"/>
      <c r="J215" s="85"/>
      <c r="K215" s="84"/>
      <c r="L215" s="84"/>
      <c r="M215" s="78"/>
      <c r="N215" s="85"/>
      <c r="O215" s="85"/>
      <c r="P215" s="85"/>
      <c r="Q215" s="86"/>
      <c r="R215" s="86"/>
      <c r="S215" s="78"/>
      <c r="T215" s="78"/>
      <c r="U215" s="78"/>
      <c r="V215" s="519"/>
      <c r="W215" s="79"/>
      <c r="X215" s="80"/>
    </row>
    <row r="216" spans="1:24">
      <c r="A216" s="81"/>
      <c r="B216" s="82"/>
      <c r="C216" s="83"/>
      <c r="D216" s="83"/>
      <c r="E216" s="78"/>
      <c r="F216" s="84"/>
      <c r="G216" s="84"/>
      <c r="H216" s="78"/>
      <c r="I216" s="85"/>
      <c r="J216" s="85"/>
      <c r="K216" s="84"/>
      <c r="L216" s="84"/>
      <c r="M216" s="78"/>
      <c r="N216" s="85"/>
      <c r="O216" s="85"/>
      <c r="P216" s="85"/>
      <c r="Q216" s="86"/>
      <c r="R216" s="86"/>
      <c r="S216" s="78"/>
      <c r="T216" s="78"/>
      <c r="U216" s="78"/>
      <c r="V216" s="519"/>
      <c r="W216" s="79"/>
      <c r="X216" s="80"/>
    </row>
    <row r="217" spans="1:24">
      <c r="A217" s="81"/>
      <c r="B217" s="82"/>
      <c r="C217" s="83"/>
      <c r="D217" s="83"/>
      <c r="E217" s="78"/>
      <c r="F217" s="84"/>
      <c r="G217" s="84"/>
      <c r="H217" s="78"/>
      <c r="I217" s="85"/>
      <c r="J217" s="85"/>
      <c r="K217" s="84"/>
      <c r="L217" s="84"/>
      <c r="M217" s="78"/>
      <c r="N217" s="85"/>
      <c r="O217" s="85"/>
      <c r="P217" s="85"/>
      <c r="Q217" s="86"/>
      <c r="R217" s="86"/>
      <c r="S217" s="78"/>
      <c r="T217" s="78"/>
      <c r="U217" s="78"/>
      <c r="V217" s="519"/>
      <c r="W217" s="79"/>
      <c r="X217" s="80"/>
    </row>
    <row r="218" spans="1:24">
      <c r="A218" s="81"/>
      <c r="B218" s="82"/>
      <c r="C218" s="83"/>
      <c r="D218" s="83"/>
      <c r="E218" s="78"/>
      <c r="F218" s="84"/>
      <c r="G218" s="84"/>
      <c r="H218" s="78"/>
      <c r="I218" s="85"/>
      <c r="J218" s="85"/>
      <c r="K218" s="84"/>
      <c r="L218" s="84"/>
      <c r="M218" s="78"/>
      <c r="N218" s="85"/>
      <c r="O218" s="85"/>
      <c r="P218" s="85"/>
      <c r="Q218" s="86"/>
      <c r="R218" s="86"/>
      <c r="S218" s="78"/>
      <c r="T218" s="78"/>
      <c r="U218" s="78"/>
      <c r="V218" s="519"/>
      <c r="W218" s="79"/>
      <c r="X218" s="80"/>
    </row>
    <row r="219" spans="1:24">
      <c r="A219" s="81"/>
      <c r="B219" s="82"/>
      <c r="C219" s="83"/>
      <c r="D219" s="83"/>
      <c r="E219" s="78"/>
      <c r="F219" s="84"/>
      <c r="G219" s="84"/>
      <c r="H219" s="78"/>
      <c r="I219" s="85"/>
      <c r="J219" s="85"/>
      <c r="K219" s="84"/>
      <c r="L219" s="84"/>
      <c r="M219" s="78"/>
      <c r="N219" s="85"/>
      <c r="O219" s="85"/>
      <c r="P219" s="85"/>
      <c r="Q219" s="86"/>
      <c r="R219" s="86"/>
      <c r="S219" s="78"/>
      <c r="T219" s="78"/>
      <c r="U219" s="78"/>
      <c r="V219" s="519"/>
      <c r="W219" s="79"/>
      <c r="X219" s="80"/>
    </row>
    <row r="220" spans="1:24">
      <c r="A220" s="81"/>
      <c r="B220" s="82"/>
      <c r="C220" s="83"/>
      <c r="D220" s="83"/>
      <c r="E220" s="78"/>
      <c r="F220" s="84"/>
      <c r="G220" s="84"/>
      <c r="H220" s="78"/>
      <c r="I220" s="85"/>
      <c r="J220" s="85"/>
      <c r="K220" s="84"/>
      <c r="L220" s="84"/>
      <c r="M220" s="78"/>
      <c r="N220" s="85"/>
      <c r="O220" s="85"/>
      <c r="P220" s="85"/>
      <c r="Q220" s="86"/>
      <c r="R220" s="86"/>
      <c r="S220" s="78"/>
      <c r="T220" s="78"/>
      <c r="U220" s="78"/>
      <c r="V220" s="519"/>
      <c r="W220" s="79"/>
      <c r="X220" s="80"/>
    </row>
    <row r="221" spans="1:24">
      <c r="A221" s="81"/>
      <c r="B221" s="82"/>
      <c r="C221" s="83"/>
      <c r="D221" s="83"/>
      <c r="E221" s="78"/>
      <c r="F221" s="84"/>
      <c r="G221" s="84"/>
      <c r="H221" s="78"/>
      <c r="I221" s="85"/>
      <c r="J221" s="85"/>
      <c r="K221" s="84"/>
      <c r="L221" s="84"/>
      <c r="M221" s="78"/>
      <c r="N221" s="85"/>
      <c r="O221" s="85"/>
      <c r="P221" s="85"/>
      <c r="Q221" s="86"/>
      <c r="R221" s="86"/>
      <c r="S221" s="78"/>
      <c r="T221" s="78"/>
      <c r="U221" s="78"/>
      <c r="V221" s="519"/>
      <c r="W221" s="79"/>
      <c r="X221" s="80"/>
    </row>
    <row r="222" spans="1:24">
      <c r="A222" s="81"/>
      <c r="B222" s="82"/>
      <c r="C222" s="83"/>
      <c r="D222" s="83"/>
      <c r="E222" s="78"/>
      <c r="F222" s="84"/>
      <c r="G222" s="84"/>
      <c r="H222" s="78"/>
      <c r="I222" s="85"/>
      <c r="J222" s="85"/>
      <c r="K222" s="84"/>
      <c r="L222" s="84"/>
      <c r="M222" s="78"/>
      <c r="N222" s="85"/>
      <c r="O222" s="85"/>
      <c r="P222" s="85"/>
      <c r="Q222" s="86"/>
      <c r="R222" s="86"/>
      <c r="S222" s="78"/>
      <c r="T222" s="78"/>
      <c r="U222" s="78"/>
      <c r="V222" s="519"/>
      <c r="W222" s="79"/>
      <c r="X222" s="80"/>
    </row>
    <row r="223" spans="1:24">
      <c r="A223" s="81"/>
      <c r="B223" s="82"/>
      <c r="C223" s="83"/>
      <c r="D223" s="83"/>
      <c r="E223" s="78"/>
      <c r="F223" s="84"/>
      <c r="G223" s="84"/>
      <c r="H223" s="78"/>
      <c r="I223" s="85"/>
      <c r="J223" s="85"/>
      <c r="K223" s="84"/>
      <c r="L223" s="84"/>
      <c r="M223" s="78"/>
      <c r="N223" s="85"/>
      <c r="O223" s="85"/>
      <c r="P223" s="85"/>
      <c r="Q223" s="86"/>
      <c r="R223" s="86"/>
      <c r="S223" s="78"/>
      <c r="T223" s="78"/>
      <c r="U223" s="78"/>
      <c r="V223" s="519"/>
      <c r="W223" s="79"/>
      <c r="X223" s="80"/>
    </row>
    <row r="224" spans="1:24">
      <c r="A224" s="81"/>
      <c r="B224" s="82"/>
      <c r="C224" s="83"/>
      <c r="D224" s="83"/>
      <c r="E224" s="78"/>
      <c r="F224" s="84"/>
      <c r="G224" s="84"/>
      <c r="H224" s="78"/>
      <c r="I224" s="85"/>
      <c r="J224" s="85"/>
      <c r="K224" s="84"/>
      <c r="L224" s="84"/>
      <c r="M224" s="78"/>
      <c r="N224" s="85"/>
      <c r="O224" s="85"/>
      <c r="P224" s="85"/>
      <c r="Q224" s="86"/>
      <c r="R224" s="86"/>
      <c r="S224" s="78"/>
      <c r="T224" s="78"/>
      <c r="U224" s="78"/>
      <c r="V224" s="519"/>
      <c r="W224" s="79"/>
      <c r="X224" s="80"/>
    </row>
    <row r="225" spans="1:24">
      <c r="A225" s="81"/>
      <c r="B225" s="82"/>
      <c r="C225" s="83"/>
      <c r="D225" s="83"/>
      <c r="E225" s="78"/>
      <c r="F225" s="84"/>
      <c r="G225" s="84"/>
      <c r="H225" s="78"/>
      <c r="I225" s="85"/>
      <c r="J225" s="85"/>
      <c r="K225" s="84"/>
      <c r="L225" s="84"/>
      <c r="M225" s="78"/>
      <c r="N225" s="85"/>
      <c r="O225" s="85"/>
      <c r="P225" s="85"/>
      <c r="Q225" s="86"/>
      <c r="R225" s="86"/>
      <c r="S225" s="78"/>
      <c r="T225" s="78"/>
      <c r="U225" s="78"/>
      <c r="V225" s="519"/>
      <c r="W225" s="79"/>
      <c r="X225" s="80"/>
    </row>
    <row r="226" spans="1:24">
      <c r="A226" s="81"/>
      <c r="B226" s="82"/>
      <c r="C226" s="83"/>
      <c r="D226" s="83"/>
      <c r="E226" s="78"/>
      <c r="F226" s="84"/>
      <c r="G226" s="84"/>
      <c r="H226" s="78"/>
      <c r="I226" s="85"/>
      <c r="J226" s="85"/>
      <c r="K226" s="84"/>
      <c r="L226" s="84"/>
      <c r="M226" s="78"/>
      <c r="N226" s="85"/>
      <c r="O226" s="85"/>
      <c r="P226" s="85"/>
      <c r="Q226" s="86"/>
      <c r="R226" s="86"/>
      <c r="S226" s="78"/>
      <c r="T226" s="78"/>
      <c r="U226" s="78"/>
      <c r="V226" s="519"/>
      <c r="W226" s="79"/>
      <c r="X226" s="80"/>
    </row>
    <row r="227" spans="1:24">
      <c r="A227" s="81"/>
      <c r="B227" s="82"/>
      <c r="C227" s="83"/>
      <c r="D227" s="83"/>
      <c r="E227" s="78"/>
      <c r="F227" s="84"/>
      <c r="G227" s="84"/>
      <c r="H227" s="78"/>
      <c r="I227" s="85"/>
      <c r="J227" s="85"/>
      <c r="K227" s="84"/>
      <c r="L227" s="84"/>
      <c r="M227" s="78"/>
      <c r="N227" s="85"/>
      <c r="O227" s="85"/>
      <c r="P227" s="85"/>
      <c r="Q227" s="86"/>
      <c r="R227" s="86"/>
      <c r="S227" s="78"/>
      <c r="T227" s="78"/>
      <c r="U227" s="78"/>
      <c r="V227" s="519"/>
      <c r="W227" s="79"/>
      <c r="X227" s="80"/>
    </row>
    <row r="228" spans="1:24">
      <c r="A228" s="81"/>
      <c r="B228" s="82"/>
      <c r="C228" s="83"/>
      <c r="D228" s="83"/>
      <c r="E228" s="78"/>
      <c r="F228" s="84"/>
      <c r="G228" s="84"/>
      <c r="H228" s="78"/>
      <c r="I228" s="85"/>
      <c r="J228" s="85"/>
      <c r="K228" s="84"/>
      <c r="L228" s="84"/>
      <c r="M228" s="78"/>
      <c r="N228" s="85"/>
      <c r="O228" s="85"/>
      <c r="P228" s="85"/>
      <c r="Q228" s="86"/>
      <c r="R228" s="86"/>
      <c r="S228" s="78"/>
      <c r="T228" s="78"/>
      <c r="U228" s="78"/>
      <c r="V228" s="519"/>
      <c r="W228" s="79"/>
      <c r="X228" s="80"/>
    </row>
    <row r="229" spans="1:24">
      <c r="A229" s="81"/>
      <c r="B229" s="82"/>
      <c r="C229" s="83"/>
      <c r="D229" s="83"/>
      <c r="E229" s="78"/>
      <c r="F229" s="84"/>
      <c r="G229" s="84"/>
      <c r="H229" s="78"/>
      <c r="I229" s="85"/>
      <c r="J229" s="85"/>
      <c r="K229" s="84"/>
      <c r="L229" s="84"/>
      <c r="M229" s="78"/>
      <c r="N229" s="85"/>
      <c r="O229" s="85"/>
      <c r="P229" s="85"/>
      <c r="Q229" s="86"/>
      <c r="R229" s="86"/>
      <c r="S229" s="78"/>
      <c r="T229" s="78"/>
      <c r="U229" s="78"/>
      <c r="V229" s="519"/>
      <c r="W229" s="79"/>
      <c r="X229" s="80"/>
    </row>
    <row r="230" spans="1:24">
      <c r="A230" s="81"/>
      <c r="B230" s="82"/>
      <c r="C230" s="83"/>
      <c r="D230" s="83"/>
      <c r="E230" s="78"/>
      <c r="F230" s="84"/>
      <c r="G230" s="84"/>
      <c r="H230" s="78"/>
      <c r="I230" s="85"/>
      <c r="J230" s="85"/>
      <c r="K230" s="84"/>
      <c r="L230" s="84"/>
      <c r="M230" s="78"/>
      <c r="N230" s="85"/>
      <c r="O230" s="85"/>
      <c r="P230" s="85"/>
      <c r="Q230" s="86"/>
      <c r="R230" s="86"/>
      <c r="S230" s="78"/>
      <c r="T230" s="78"/>
      <c r="U230" s="78"/>
      <c r="V230" s="519"/>
      <c r="W230" s="79"/>
      <c r="X230" s="80"/>
    </row>
    <row r="231" spans="1:24">
      <c r="A231" s="81"/>
      <c r="B231" s="82"/>
      <c r="C231" s="83"/>
      <c r="D231" s="83"/>
      <c r="E231" s="78"/>
      <c r="F231" s="84"/>
      <c r="G231" s="84"/>
      <c r="H231" s="78"/>
      <c r="I231" s="85"/>
      <c r="J231" s="85"/>
      <c r="K231" s="84"/>
      <c r="L231" s="84"/>
      <c r="M231" s="78"/>
      <c r="N231" s="85"/>
      <c r="O231" s="85"/>
      <c r="P231" s="85"/>
      <c r="Q231" s="86"/>
      <c r="R231" s="86"/>
      <c r="S231" s="78"/>
      <c r="T231" s="78"/>
      <c r="U231" s="78"/>
      <c r="V231" s="519"/>
      <c r="W231" s="79"/>
      <c r="X231" s="80"/>
    </row>
    <row r="232" spans="1:24">
      <c r="A232" s="81"/>
      <c r="B232" s="82"/>
      <c r="C232" s="83"/>
      <c r="D232" s="83"/>
      <c r="E232" s="78"/>
      <c r="F232" s="84"/>
      <c r="G232" s="84"/>
      <c r="H232" s="78"/>
      <c r="I232" s="85"/>
      <c r="J232" s="85"/>
      <c r="K232" s="84"/>
      <c r="L232" s="84"/>
      <c r="M232" s="78"/>
      <c r="N232" s="85"/>
      <c r="O232" s="85"/>
      <c r="P232" s="85"/>
      <c r="Q232" s="86"/>
      <c r="R232" s="86"/>
      <c r="S232" s="78"/>
      <c r="T232" s="78"/>
      <c r="U232" s="78"/>
      <c r="V232" s="519"/>
      <c r="W232" s="79"/>
      <c r="X232" s="80"/>
    </row>
    <row r="233" spans="1:24">
      <c r="A233" s="81"/>
      <c r="B233" s="82"/>
      <c r="C233" s="83"/>
      <c r="D233" s="83"/>
      <c r="E233" s="78"/>
      <c r="F233" s="84"/>
      <c r="G233" s="84"/>
      <c r="H233" s="78"/>
      <c r="I233" s="85"/>
      <c r="J233" s="85"/>
      <c r="K233" s="84"/>
      <c r="L233" s="84"/>
      <c r="M233" s="78"/>
      <c r="N233" s="85"/>
      <c r="O233" s="85"/>
      <c r="P233" s="85"/>
      <c r="Q233" s="86"/>
      <c r="R233" s="86"/>
      <c r="S233" s="78"/>
      <c r="T233" s="78"/>
      <c r="U233" s="78"/>
      <c r="V233" s="519"/>
      <c r="W233" s="79"/>
      <c r="X233" s="80"/>
    </row>
    <row r="234" spans="1:24">
      <c r="A234" s="81"/>
      <c r="B234" s="82"/>
      <c r="C234" s="83"/>
      <c r="D234" s="83"/>
      <c r="E234" s="78"/>
      <c r="F234" s="84"/>
      <c r="G234" s="84"/>
      <c r="H234" s="78"/>
      <c r="I234" s="85"/>
      <c r="J234" s="85"/>
      <c r="K234" s="84"/>
      <c r="L234" s="84"/>
      <c r="M234" s="78"/>
      <c r="N234" s="85"/>
      <c r="O234" s="85"/>
      <c r="P234" s="85"/>
      <c r="Q234" s="86"/>
      <c r="R234" s="86"/>
      <c r="S234" s="78"/>
      <c r="T234" s="78"/>
      <c r="U234" s="78"/>
      <c r="V234" s="519"/>
      <c r="W234" s="79"/>
      <c r="X234" s="80"/>
    </row>
    <row r="235" spans="1:24">
      <c r="A235" s="81"/>
      <c r="B235" s="82"/>
      <c r="C235" s="83"/>
      <c r="D235" s="83"/>
      <c r="E235" s="78"/>
      <c r="F235" s="84"/>
      <c r="G235" s="84"/>
      <c r="H235" s="78"/>
      <c r="I235" s="85"/>
      <c r="J235" s="85"/>
      <c r="K235" s="84"/>
      <c r="L235" s="84"/>
      <c r="M235" s="78"/>
      <c r="N235" s="85"/>
      <c r="O235" s="85"/>
      <c r="P235" s="85"/>
      <c r="Q235" s="86"/>
      <c r="R235" s="86"/>
      <c r="S235" s="78"/>
      <c r="T235" s="78"/>
      <c r="U235" s="78"/>
      <c r="V235" s="519"/>
      <c r="W235" s="79"/>
      <c r="X235" s="80"/>
    </row>
    <row r="236" spans="1:24">
      <c r="A236" s="81"/>
      <c r="B236" s="82"/>
      <c r="C236" s="83"/>
      <c r="D236" s="83"/>
      <c r="E236" s="78"/>
      <c r="F236" s="84"/>
      <c r="G236" s="84"/>
      <c r="H236" s="78"/>
      <c r="I236" s="85"/>
      <c r="J236" s="85"/>
      <c r="K236" s="84"/>
      <c r="L236" s="84"/>
      <c r="M236" s="78"/>
      <c r="N236" s="85"/>
      <c r="O236" s="85"/>
      <c r="P236" s="85"/>
      <c r="Q236" s="86"/>
      <c r="R236" s="86"/>
      <c r="S236" s="78"/>
      <c r="T236" s="78"/>
      <c r="U236" s="78"/>
      <c r="V236" s="519"/>
      <c r="W236" s="79"/>
      <c r="X236" s="80"/>
    </row>
    <row r="237" spans="1:24">
      <c r="A237" s="81"/>
      <c r="B237" s="82"/>
      <c r="C237" s="83"/>
      <c r="D237" s="83"/>
      <c r="E237" s="78"/>
      <c r="F237" s="84"/>
      <c r="G237" s="84"/>
      <c r="H237" s="78"/>
      <c r="I237" s="85"/>
      <c r="J237" s="85"/>
      <c r="K237" s="84"/>
      <c r="L237" s="84"/>
      <c r="M237" s="78"/>
      <c r="N237" s="85"/>
      <c r="O237" s="85"/>
      <c r="P237" s="85"/>
      <c r="Q237" s="86"/>
      <c r="R237" s="86"/>
      <c r="S237" s="78"/>
      <c r="T237" s="78"/>
      <c r="U237" s="78"/>
      <c r="V237" s="519"/>
      <c r="W237" s="79"/>
      <c r="X237" s="80"/>
    </row>
    <row r="238" spans="1:24">
      <c r="A238" s="81"/>
      <c r="B238" s="82"/>
      <c r="C238" s="83"/>
      <c r="D238" s="83"/>
      <c r="E238" s="78"/>
      <c r="F238" s="84"/>
      <c r="G238" s="84"/>
      <c r="H238" s="78"/>
      <c r="I238" s="85"/>
      <c r="J238" s="85"/>
      <c r="K238" s="84"/>
      <c r="L238" s="84"/>
      <c r="M238" s="78"/>
      <c r="N238" s="85"/>
      <c r="O238" s="85"/>
      <c r="P238" s="85"/>
      <c r="Q238" s="86"/>
      <c r="R238" s="86"/>
      <c r="S238" s="78"/>
      <c r="T238" s="78"/>
      <c r="U238" s="78"/>
      <c r="V238" s="519"/>
      <c r="W238" s="79"/>
      <c r="X238" s="80"/>
    </row>
    <row r="239" spans="1:24">
      <c r="A239" s="81"/>
      <c r="B239" s="82"/>
      <c r="C239" s="83"/>
      <c r="D239" s="83"/>
      <c r="E239" s="78"/>
      <c r="F239" s="84"/>
      <c r="G239" s="84"/>
      <c r="H239" s="78"/>
      <c r="I239" s="85"/>
      <c r="J239" s="85"/>
      <c r="K239" s="84"/>
      <c r="L239" s="84"/>
      <c r="M239" s="78"/>
      <c r="N239" s="85"/>
      <c r="O239" s="85"/>
      <c r="P239" s="85"/>
      <c r="Q239" s="86"/>
      <c r="R239" s="86"/>
      <c r="S239" s="78"/>
      <c r="T239" s="78"/>
      <c r="U239" s="78"/>
      <c r="V239" s="519"/>
      <c r="W239" s="79"/>
      <c r="X239" s="80"/>
    </row>
    <row r="240" spans="1:24">
      <c r="A240" s="81"/>
      <c r="B240" s="82"/>
      <c r="C240" s="83"/>
      <c r="D240" s="83"/>
      <c r="E240" s="78"/>
      <c r="F240" s="84"/>
      <c r="G240" s="84"/>
      <c r="H240" s="78"/>
      <c r="I240" s="85"/>
      <c r="J240" s="85"/>
      <c r="K240" s="84"/>
      <c r="L240" s="84"/>
      <c r="M240" s="78"/>
      <c r="N240" s="85"/>
      <c r="O240" s="85"/>
      <c r="P240" s="85"/>
      <c r="Q240" s="86"/>
      <c r="R240" s="86"/>
      <c r="S240" s="78"/>
      <c r="T240" s="78"/>
      <c r="U240" s="78"/>
      <c r="V240" s="519"/>
      <c r="W240" s="79"/>
      <c r="X240" s="80"/>
    </row>
    <row r="241" spans="1:24">
      <c r="A241" s="81"/>
      <c r="B241" s="82"/>
      <c r="C241" s="83"/>
      <c r="D241" s="83"/>
      <c r="E241" s="78"/>
      <c r="F241" s="84"/>
      <c r="G241" s="84"/>
      <c r="H241" s="78"/>
      <c r="I241" s="85"/>
      <c r="J241" s="85"/>
      <c r="K241" s="84"/>
      <c r="L241" s="84"/>
      <c r="M241" s="78"/>
      <c r="N241" s="85"/>
      <c r="O241" s="85"/>
      <c r="P241" s="85"/>
      <c r="Q241" s="86"/>
      <c r="R241" s="86"/>
      <c r="S241" s="78"/>
      <c r="T241" s="78"/>
      <c r="U241" s="78"/>
      <c r="V241" s="519"/>
      <c r="W241" s="79"/>
      <c r="X241" s="80"/>
    </row>
    <row r="242" spans="1:24">
      <c r="A242" s="81"/>
      <c r="B242" s="82"/>
      <c r="C242" s="83"/>
      <c r="D242" s="83"/>
      <c r="E242" s="78"/>
      <c r="F242" s="84"/>
      <c r="G242" s="84"/>
      <c r="H242" s="78"/>
      <c r="I242" s="85"/>
      <c r="J242" s="85"/>
      <c r="K242" s="84"/>
      <c r="L242" s="84"/>
      <c r="M242" s="78"/>
      <c r="N242" s="85"/>
      <c r="O242" s="85"/>
      <c r="P242" s="85"/>
      <c r="Q242" s="86"/>
      <c r="R242" s="86"/>
      <c r="S242" s="78"/>
      <c r="T242" s="78"/>
      <c r="U242" s="78"/>
      <c r="V242" s="519"/>
      <c r="W242" s="79"/>
      <c r="X242" s="80"/>
    </row>
    <row r="243" spans="1:24">
      <c r="A243" s="81"/>
      <c r="B243" s="82"/>
      <c r="C243" s="83"/>
      <c r="D243" s="83"/>
      <c r="E243" s="78"/>
      <c r="F243" s="84"/>
      <c r="G243" s="84"/>
      <c r="H243" s="78"/>
      <c r="I243" s="85"/>
      <c r="J243" s="85"/>
      <c r="K243" s="84"/>
      <c r="L243" s="84"/>
      <c r="M243" s="78"/>
      <c r="N243" s="85"/>
      <c r="O243" s="85"/>
      <c r="P243" s="85"/>
      <c r="Q243" s="86"/>
      <c r="R243" s="86"/>
      <c r="S243" s="78"/>
      <c r="T243" s="78"/>
      <c r="U243" s="78"/>
      <c r="V243" s="519"/>
      <c r="W243" s="79"/>
      <c r="X243" s="80"/>
    </row>
    <row r="244" spans="1:24">
      <c r="A244" s="81"/>
      <c r="B244" s="82"/>
      <c r="C244" s="83"/>
      <c r="D244" s="83"/>
      <c r="E244" s="78"/>
      <c r="F244" s="84"/>
      <c r="G244" s="84"/>
      <c r="H244" s="78"/>
      <c r="I244" s="85"/>
      <c r="J244" s="85"/>
      <c r="K244" s="84"/>
      <c r="L244" s="84"/>
      <c r="M244" s="78"/>
      <c r="N244" s="85"/>
      <c r="O244" s="85"/>
      <c r="P244" s="85"/>
      <c r="Q244" s="86"/>
      <c r="R244" s="86"/>
      <c r="S244" s="78"/>
      <c r="T244" s="78"/>
      <c r="U244" s="78"/>
      <c r="V244" s="519"/>
      <c r="W244" s="79"/>
      <c r="X244" s="80"/>
    </row>
    <row r="245" spans="1:24">
      <c r="A245" s="81"/>
      <c r="B245" s="82"/>
      <c r="C245" s="83"/>
      <c r="D245" s="83"/>
      <c r="E245" s="78"/>
      <c r="F245" s="84"/>
      <c r="G245" s="84"/>
      <c r="H245" s="78"/>
      <c r="I245" s="85"/>
      <c r="J245" s="85"/>
      <c r="K245" s="84"/>
      <c r="L245" s="84"/>
      <c r="M245" s="78"/>
      <c r="N245" s="85"/>
      <c r="O245" s="85"/>
      <c r="P245" s="85"/>
      <c r="Q245" s="86"/>
      <c r="R245" s="86"/>
      <c r="S245" s="78"/>
      <c r="T245" s="78"/>
      <c r="U245" s="78"/>
      <c r="V245" s="519"/>
      <c r="W245" s="79"/>
      <c r="X245" s="80"/>
    </row>
    <row r="246" spans="1:24">
      <c r="A246" s="81"/>
      <c r="B246" s="82"/>
      <c r="C246" s="83"/>
      <c r="D246" s="83"/>
      <c r="E246" s="78"/>
      <c r="F246" s="84"/>
      <c r="G246" s="84"/>
      <c r="H246" s="78"/>
      <c r="I246" s="85"/>
      <c r="J246" s="85"/>
      <c r="K246" s="84"/>
      <c r="L246" s="84"/>
      <c r="M246" s="78"/>
      <c r="N246" s="85"/>
      <c r="O246" s="85"/>
      <c r="P246" s="85"/>
      <c r="Q246" s="86"/>
      <c r="R246" s="86"/>
      <c r="S246" s="78"/>
      <c r="T246" s="78"/>
      <c r="U246" s="78"/>
      <c r="V246" s="519"/>
      <c r="W246" s="79"/>
      <c r="X246" s="80"/>
    </row>
    <row r="247" spans="1:24">
      <c r="A247" s="81"/>
      <c r="B247" s="82"/>
      <c r="C247" s="83"/>
      <c r="D247" s="83"/>
      <c r="E247" s="78"/>
      <c r="F247" s="84"/>
      <c r="G247" s="84"/>
      <c r="H247" s="78"/>
      <c r="I247" s="85"/>
      <c r="J247" s="85"/>
      <c r="K247" s="84"/>
      <c r="L247" s="84"/>
      <c r="M247" s="78"/>
      <c r="N247" s="85"/>
      <c r="O247" s="85"/>
      <c r="P247" s="85"/>
      <c r="Q247" s="86"/>
      <c r="R247" s="86"/>
      <c r="S247" s="78"/>
      <c r="T247" s="78"/>
      <c r="U247" s="78"/>
      <c r="V247" s="519"/>
      <c r="W247" s="79"/>
      <c r="X247" s="80"/>
    </row>
    <row r="248" spans="1:24">
      <c r="A248" s="81"/>
      <c r="B248" s="82"/>
      <c r="C248" s="83"/>
      <c r="D248" s="83"/>
      <c r="E248" s="78"/>
      <c r="F248" s="84"/>
      <c r="G248" s="84"/>
      <c r="H248" s="78"/>
      <c r="I248" s="85"/>
      <c r="J248" s="85"/>
      <c r="K248" s="84"/>
      <c r="L248" s="84"/>
      <c r="M248" s="78"/>
      <c r="N248" s="85"/>
      <c r="O248" s="85"/>
      <c r="P248" s="85"/>
      <c r="Q248" s="86"/>
      <c r="R248" s="86"/>
      <c r="S248" s="78"/>
      <c r="T248" s="78"/>
      <c r="U248" s="78"/>
      <c r="V248" s="519"/>
      <c r="W248" s="79"/>
      <c r="X248" s="80"/>
    </row>
    <row r="249" spans="1:24">
      <c r="A249" s="81"/>
      <c r="B249" s="82"/>
      <c r="C249" s="83"/>
      <c r="D249" s="83"/>
      <c r="E249" s="78"/>
      <c r="F249" s="84"/>
      <c r="G249" s="84"/>
      <c r="H249" s="78"/>
      <c r="I249" s="85"/>
      <c r="J249" s="85"/>
      <c r="K249" s="84"/>
      <c r="L249" s="84"/>
      <c r="M249" s="78"/>
      <c r="N249" s="85"/>
      <c r="O249" s="85"/>
      <c r="P249" s="85"/>
      <c r="Q249" s="86"/>
      <c r="R249" s="86"/>
      <c r="S249" s="78"/>
      <c r="T249" s="78"/>
      <c r="U249" s="78"/>
      <c r="V249" s="519"/>
      <c r="W249" s="79"/>
      <c r="X249" s="80"/>
    </row>
    <row r="250" spans="1:24">
      <c r="A250" s="81"/>
      <c r="B250" s="82"/>
      <c r="C250" s="83"/>
      <c r="D250" s="83"/>
      <c r="E250" s="78"/>
      <c r="F250" s="84"/>
      <c r="G250" s="84"/>
      <c r="H250" s="78"/>
      <c r="I250" s="85"/>
      <c r="J250" s="85"/>
      <c r="K250" s="84"/>
      <c r="L250" s="84"/>
      <c r="M250" s="78"/>
      <c r="N250" s="85"/>
      <c r="O250" s="85"/>
      <c r="P250" s="85"/>
      <c r="Q250" s="86"/>
      <c r="R250" s="86"/>
      <c r="S250" s="78"/>
      <c r="T250" s="78"/>
      <c r="U250" s="78"/>
      <c r="V250" s="519"/>
      <c r="W250" s="79"/>
      <c r="X250" s="80"/>
    </row>
    <row r="251" spans="1:24">
      <c r="A251" s="81"/>
      <c r="B251" s="82"/>
      <c r="C251" s="83"/>
      <c r="D251" s="83"/>
      <c r="E251" s="78"/>
      <c r="F251" s="84"/>
      <c r="G251" s="84"/>
      <c r="H251" s="78"/>
      <c r="I251" s="85"/>
      <c r="J251" s="85"/>
      <c r="K251" s="84"/>
      <c r="L251" s="84"/>
      <c r="M251" s="78"/>
      <c r="N251" s="85"/>
      <c r="O251" s="85"/>
      <c r="P251" s="85"/>
      <c r="Q251" s="86"/>
      <c r="R251" s="86"/>
      <c r="S251" s="78"/>
      <c r="T251" s="78"/>
      <c r="U251" s="78"/>
      <c r="V251" s="519"/>
      <c r="W251" s="79"/>
      <c r="X251" s="80"/>
    </row>
    <row r="252" spans="1:24">
      <c r="A252" s="81"/>
      <c r="B252" s="82"/>
      <c r="C252" s="83"/>
      <c r="D252" s="83"/>
      <c r="E252" s="78"/>
      <c r="F252" s="84"/>
      <c r="G252" s="84"/>
      <c r="H252" s="78"/>
      <c r="I252" s="85"/>
      <c r="J252" s="85"/>
      <c r="K252" s="84"/>
      <c r="L252" s="84"/>
      <c r="M252" s="78"/>
      <c r="N252" s="85"/>
      <c r="O252" s="85"/>
      <c r="P252" s="85"/>
      <c r="Q252" s="86"/>
      <c r="R252" s="86"/>
      <c r="S252" s="78"/>
      <c r="T252" s="78"/>
      <c r="U252" s="78"/>
      <c r="V252" s="519"/>
      <c r="W252" s="79"/>
      <c r="X252" s="80"/>
    </row>
    <row r="253" spans="1:24">
      <c r="A253" s="81"/>
      <c r="B253" s="82"/>
      <c r="C253" s="83"/>
      <c r="D253" s="83"/>
      <c r="E253" s="78"/>
      <c r="F253" s="84"/>
      <c r="G253" s="84"/>
      <c r="H253" s="78"/>
      <c r="I253" s="85"/>
      <c r="J253" s="85"/>
      <c r="K253" s="84"/>
      <c r="L253" s="84"/>
      <c r="M253" s="78"/>
      <c r="N253" s="85"/>
      <c r="O253" s="85"/>
      <c r="P253" s="85"/>
      <c r="Q253" s="86"/>
      <c r="R253" s="86"/>
      <c r="S253" s="78"/>
      <c r="T253" s="78"/>
      <c r="U253" s="78"/>
      <c r="V253" s="519"/>
      <c r="W253" s="79"/>
      <c r="X253" s="80"/>
    </row>
    <row r="254" spans="1:24">
      <c r="A254" s="81"/>
      <c r="B254" s="82"/>
      <c r="C254" s="83"/>
      <c r="D254" s="83"/>
      <c r="E254" s="78"/>
      <c r="F254" s="84"/>
      <c r="G254" s="84"/>
      <c r="H254" s="78"/>
      <c r="I254" s="85"/>
      <c r="J254" s="85"/>
      <c r="K254" s="84"/>
      <c r="L254" s="84"/>
      <c r="M254" s="78"/>
      <c r="N254" s="85"/>
      <c r="O254" s="85"/>
      <c r="P254" s="85"/>
      <c r="Q254" s="86"/>
      <c r="R254" s="86"/>
      <c r="S254" s="78"/>
      <c r="T254" s="78"/>
      <c r="U254" s="78"/>
      <c r="V254" s="519"/>
      <c r="W254" s="79"/>
      <c r="X254" s="80"/>
    </row>
    <row r="255" spans="1:24">
      <c r="A255" s="81"/>
      <c r="B255" s="82"/>
      <c r="C255" s="83"/>
      <c r="D255" s="83"/>
      <c r="E255" s="78"/>
      <c r="F255" s="84"/>
      <c r="G255" s="84"/>
      <c r="H255" s="78"/>
      <c r="I255" s="85"/>
      <c r="J255" s="85"/>
      <c r="K255" s="84"/>
      <c r="L255" s="84"/>
      <c r="M255" s="78"/>
      <c r="N255" s="85"/>
      <c r="O255" s="85"/>
      <c r="P255" s="85"/>
      <c r="Q255" s="86"/>
      <c r="R255" s="86"/>
      <c r="S255" s="78"/>
      <c r="T255" s="78"/>
      <c r="U255" s="78"/>
      <c r="V255" s="519"/>
      <c r="W255" s="79"/>
      <c r="X255" s="80"/>
    </row>
    <row r="256" spans="1:24">
      <c r="A256" s="81"/>
      <c r="B256" s="82"/>
      <c r="C256" s="83"/>
      <c r="D256" s="83"/>
      <c r="E256" s="78"/>
      <c r="F256" s="84"/>
      <c r="G256" s="84"/>
      <c r="H256" s="78"/>
      <c r="I256" s="85"/>
      <c r="J256" s="85"/>
      <c r="K256" s="84"/>
      <c r="L256" s="84"/>
      <c r="M256" s="78"/>
      <c r="N256" s="85"/>
      <c r="O256" s="85"/>
      <c r="P256" s="85"/>
      <c r="Q256" s="86"/>
      <c r="R256" s="86"/>
      <c r="S256" s="78"/>
      <c r="T256" s="78"/>
      <c r="U256" s="78"/>
      <c r="V256" s="519"/>
      <c r="W256" s="79"/>
      <c r="X256" s="80"/>
    </row>
    <row r="257" spans="1:24">
      <c r="A257" s="81"/>
      <c r="B257" s="82"/>
      <c r="C257" s="83"/>
      <c r="D257" s="83"/>
      <c r="E257" s="78"/>
      <c r="F257" s="84"/>
      <c r="G257" s="84"/>
      <c r="H257" s="78"/>
      <c r="I257" s="85"/>
      <c r="J257" s="85"/>
      <c r="K257" s="84"/>
      <c r="L257" s="84"/>
      <c r="M257" s="78"/>
      <c r="N257" s="85"/>
      <c r="O257" s="85"/>
      <c r="P257" s="85"/>
      <c r="Q257" s="86"/>
      <c r="R257" s="86"/>
      <c r="S257" s="78"/>
      <c r="T257" s="78"/>
      <c r="U257" s="78"/>
      <c r="V257" s="519"/>
      <c r="W257" s="79"/>
      <c r="X257" s="80"/>
    </row>
    <row r="258" spans="1:24">
      <c r="A258" s="81"/>
      <c r="B258" s="82"/>
      <c r="C258" s="83"/>
      <c r="D258" s="83"/>
      <c r="E258" s="78"/>
      <c r="F258" s="84"/>
      <c r="G258" s="84"/>
      <c r="H258" s="78"/>
      <c r="I258" s="85"/>
      <c r="J258" s="85"/>
      <c r="K258" s="84"/>
      <c r="L258" s="84"/>
      <c r="M258" s="78"/>
      <c r="N258" s="85"/>
      <c r="O258" s="85"/>
      <c r="P258" s="85"/>
      <c r="Q258" s="86"/>
      <c r="R258" s="86"/>
      <c r="S258" s="78"/>
      <c r="T258" s="78"/>
      <c r="U258" s="78"/>
      <c r="V258" s="519"/>
      <c r="W258" s="79"/>
      <c r="X258" s="80"/>
    </row>
    <row r="259" spans="1:24">
      <c r="A259" s="81"/>
      <c r="B259" s="82"/>
      <c r="C259" s="83"/>
      <c r="D259" s="83"/>
      <c r="E259" s="78"/>
      <c r="F259" s="84"/>
      <c r="G259" s="84"/>
      <c r="H259" s="78"/>
      <c r="I259" s="85"/>
      <c r="J259" s="85"/>
      <c r="K259" s="84"/>
      <c r="L259" s="84"/>
      <c r="M259" s="78"/>
      <c r="N259" s="85"/>
      <c r="O259" s="85"/>
      <c r="P259" s="85"/>
      <c r="Q259" s="86"/>
      <c r="R259" s="86"/>
      <c r="S259" s="78"/>
      <c r="T259" s="78"/>
      <c r="U259" s="78"/>
      <c r="V259" s="519"/>
      <c r="W259" s="79"/>
      <c r="X259" s="80"/>
    </row>
    <row r="260" spans="1:24">
      <c r="A260" s="81"/>
      <c r="B260" s="82"/>
      <c r="C260" s="83"/>
      <c r="D260" s="83"/>
      <c r="E260" s="78"/>
      <c r="F260" s="84"/>
      <c r="G260" s="84"/>
      <c r="H260" s="78"/>
      <c r="I260" s="85"/>
      <c r="J260" s="85"/>
      <c r="K260" s="84"/>
      <c r="L260" s="84"/>
      <c r="M260" s="78"/>
      <c r="N260" s="85"/>
      <c r="O260" s="85"/>
      <c r="P260" s="85"/>
      <c r="Q260" s="86"/>
      <c r="R260" s="86"/>
      <c r="S260" s="78"/>
      <c r="T260" s="78"/>
      <c r="U260" s="78"/>
      <c r="V260" s="519"/>
      <c r="W260" s="79"/>
      <c r="X260" s="80"/>
    </row>
    <row r="261" spans="1:24">
      <c r="A261" s="81"/>
      <c r="B261" s="82"/>
      <c r="C261" s="83"/>
      <c r="D261" s="83"/>
      <c r="E261" s="78"/>
      <c r="F261" s="84"/>
      <c r="G261" s="84"/>
      <c r="H261" s="78"/>
      <c r="I261" s="85"/>
      <c r="J261" s="85"/>
      <c r="K261" s="84"/>
      <c r="L261" s="84"/>
      <c r="M261" s="78"/>
      <c r="N261" s="85"/>
      <c r="O261" s="85"/>
      <c r="P261" s="85"/>
      <c r="Q261" s="86"/>
      <c r="R261" s="86"/>
      <c r="S261" s="78"/>
      <c r="T261" s="78"/>
      <c r="U261" s="78"/>
      <c r="V261" s="519"/>
      <c r="W261" s="79"/>
      <c r="X261" s="80"/>
    </row>
    <row r="262" spans="1:24">
      <c r="A262" s="81"/>
      <c r="B262" s="82"/>
      <c r="C262" s="83"/>
      <c r="D262" s="83"/>
      <c r="E262" s="78"/>
      <c r="F262" s="84"/>
      <c r="G262" s="84"/>
      <c r="H262" s="78"/>
      <c r="I262" s="85"/>
      <c r="J262" s="85"/>
      <c r="K262" s="84"/>
      <c r="L262" s="84"/>
      <c r="M262" s="78"/>
      <c r="N262" s="85"/>
      <c r="O262" s="85"/>
      <c r="P262" s="85"/>
      <c r="Q262" s="86"/>
      <c r="R262" s="86"/>
      <c r="S262" s="78"/>
      <c r="T262" s="78"/>
      <c r="U262" s="78"/>
      <c r="V262" s="519"/>
      <c r="W262" s="79"/>
      <c r="X262" s="80"/>
    </row>
    <row r="263" spans="1:24">
      <c r="A263" s="81"/>
      <c r="B263" s="82"/>
      <c r="C263" s="83"/>
      <c r="D263" s="83"/>
      <c r="E263" s="78"/>
      <c r="F263" s="84"/>
      <c r="G263" s="84"/>
      <c r="H263" s="78"/>
      <c r="I263" s="85"/>
      <c r="J263" s="85"/>
      <c r="K263" s="84"/>
      <c r="L263" s="84"/>
      <c r="M263" s="78"/>
      <c r="N263" s="85"/>
      <c r="O263" s="85"/>
      <c r="P263" s="85"/>
      <c r="Q263" s="86"/>
      <c r="R263" s="86"/>
      <c r="S263" s="78"/>
      <c r="T263" s="78"/>
      <c r="U263" s="78"/>
      <c r="V263" s="519"/>
      <c r="W263" s="79"/>
      <c r="X263" s="80"/>
    </row>
    <row r="264" spans="1:24">
      <c r="A264" s="81"/>
      <c r="B264" s="82"/>
      <c r="C264" s="83"/>
      <c r="D264" s="83"/>
      <c r="E264" s="78"/>
      <c r="F264" s="84"/>
      <c r="G264" s="84"/>
      <c r="H264" s="78"/>
      <c r="I264" s="85"/>
      <c r="J264" s="85"/>
      <c r="K264" s="84"/>
      <c r="L264" s="84"/>
      <c r="M264" s="78"/>
      <c r="N264" s="85"/>
      <c r="O264" s="85"/>
      <c r="P264" s="85"/>
      <c r="Q264" s="86"/>
      <c r="R264" s="86"/>
      <c r="S264" s="78"/>
      <c r="T264" s="78"/>
      <c r="U264" s="78"/>
      <c r="V264" s="519"/>
      <c r="W264" s="79"/>
      <c r="X264" s="80"/>
    </row>
    <row r="265" spans="1:24">
      <c r="A265" s="81"/>
      <c r="B265" s="82"/>
      <c r="C265" s="83"/>
      <c r="D265" s="83"/>
      <c r="E265" s="78"/>
      <c r="F265" s="84"/>
      <c r="G265" s="84"/>
      <c r="H265" s="78"/>
      <c r="I265" s="85"/>
      <c r="J265" s="85"/>
      <c r="K265" s="84"/>
      <c r="L265" s="84"/>
      <c r="M265" s="78"/>
      <c r="N265" s="85"/>
      <c r="O265" s="85"/>
      <c r="P265" s="85"/>
      <c r="Q265" s="86"/>
      <c r="R265" s="86"/>
      <c r="S265" s="78"/>
      <c r="T265" s="78"/>
      <c r="U265" s="78"/>
      <c r="V265" s="519"/>
      <c r="W265" s="79"/>
      <c r="X265" s="80"/>
    </row>
    <row r="266" spans="1:24">
      <c r="A266" s="81"/>
      <c r="B266" s="82"/>
      <c r="C266" s="83"/>
      <c r="D266" s="83"/>
      <c r="E266" s="78"/>
      <c r="F266" s="84"/>
      <c r="G266" s="84"/>
      <c r="H266" s="78"/>
      <c r="I266" s="85"/>
      <c r="J266" s="85"/>
      <c r="K266" s="84"/>
      <c r="L266" s="84"/>
      <c r="M266" s="78"/>
      <c r="N266" s="85"/>
      <c r="O266" s="85"/>
      <c r="P266" s="85"/>
      <c r="Q266" s="86"/>
      <c r="R266" s="86"/>
      <c r="S266" s="78"/>
      <c r="T266" s="78"/>
      <c r="U266" s="78"/>
      <c r="V266" s="519"/>
      <c r="W266" s="79"/>
      <c r="X266" s="80"/>
    </row>
    <row r="267" spans="1:24">
      <c r="A267" s="81"/>
      <c r="B267" s="82"/>
      <c r="C267" s="83"/>
      <c r="D267" s="83"/>
      <c r="E267" s="78"/>
      <c r="F267" s="84"/>
      <c r="G267" s="84"/>
      <c r="H267" s="78"/>
      <c r="I267" s="85"/>
      <c r="J267" s="85"/>
      <c r="K267" s="84"/>
      <c r="L267" s="84"/>
      <c r="M267" s="78"/>
      <c r="N267" s="85"/>
      <c r="O267" s="85"/>
      <c r="P267" s="85"/>
      <c r="Q267" s="86"/>
      <c r="R267" s="86"/>
      <c r="S267" s="78"/>
      <c r="T267" s="78"/>
      <c r="U267" s="78"/>
      <c r="V267" s="519"/>
      <c r="W267" s="79"/>
      <c r="X267" s="80"/>
    </row>
    <row r="268" spans="1:24">
      <c r="A268" s="81"/>
      <c r="B268" s="82"/>
      <c r="C268" s="83"/>
      <c r="D268" s="83"/>
      <c r="E268" s="78"/>
      <c r="F268" s="84"/>
      <c r="G268" s="84"/>
      <c r="H268" s="78"/>
      <c r="I268" s="85"/>
      <c r="J268" s="85"/>
      <c r="K268" s="84"/>
      <c r="L268" s="84"/>
      <c r="M268" s="78"/>
      <c r="N268" s="85"/>
      <c r="O268" s="85"/>
      <c r="P268" s="85"/>
      <c r="Q268" s="86"/>
      <c r="R268" s="86"/>
      <c r="S268" s="78"/>
      <c r="T268" s="78"/>
      <c r="U268" s="78"/>
      <c r="V268" s="519"/>
      <c r="W268" s="79"/>
      <c r="X268" s="80"/>
    </row>
    <row r="269" spans="1:24">
      <c r="A269" s="81"/>
      <c r="B269" s="82"/>
      <c r="C269" s="83"/>
      <c r="D269" s="83"/>
      <c r="E269" s="78"/>
      <c r="F269" s="84"/>
      <c r="G269" s="84"/>
      <c r="H269" s="78"/>
      <c r="I269" s="85"/>
      <c r="J269" s="85"/>
      <c r="K269" s="84"/>
      <c r="L269" s="84"/>
      <c r="M269" s="78"/>
      <c r="N269" s="85"/>
      <c r="O269" s="85"/>
      <c r="P269" s="85"/>
      <c r="Q269" s="86"/>
      <c r="R269" s="86"/>
      <c r="S269" s="78"/>
      <c r="T269" s="78"/>
      <c r="U269" s="78"/>
      <c r="V269" s="519"/>
      <c r="W269" s="79"/>
      <c r="X269" s="80"/>
    </row>
    <row r="270" spans="1:24">
      <c r="A270" s="81"/>
      <c r="B270" s="82"/>
      <c r="C270" s="83"/>
      <c r="D270" s="83"/>
      <c r="E270" s="78"/>
      <c r="F270" s="84"/>
      <c r="G270" s="84"/>
      <c r="H270" s="78"/>
      <c r="I270" s="85"/>
      <c r="J270" s="85"/>
      <c r="K270" s="84"/>
      <c r="L270" s="84"/>
      <c r="M270" s="78"/>
      <c r="N270" s="85"/>
      <c r="O270" s="85"/>
      <c r="P270" s="85"/>
      <c r="Q270" s="86"/>
      <c r="R270" s="86"/>
      <c r="S270" s="78"/>
      <c r="T270" s="78"/>
      <c r="U270" s="78"/>
      <c r="V270" s="519"/>
      <c r="W270" s="79"/>
      <c r="X270" s="80"/>
    </row>
    <row r="271" spans="1:24">
      <c r="A271" s="81"/>
      <c r="B271" s="82"/>
      <c r="C271" s="83"/>
      <c r="D271" s="83"/>
      <c r="E271" s="78"/>
      <c r="F271" s="84"/>
      <c r="G271" s="84"/>
      <c r="H271" s="78"/>
      <c r="I271" s="85"/>
      <c r="J271" s="85"/>
      <c r="K271" s="84"/>
      <c r="L271" s="84"/>
      <c r="M271" s="78"/>
      <c r="N271" s="85"/>
      <c r="O271" s="85"/>
      <c r="P271" s="85"/>
      <c r="Q271" s="86"/>
      <c r="R271" s="86"/>
      <c r="S271" s="78"/>
      <c r="T271" s="78"/>
      <c r="U271" s="78"/>
      <c r="V271" s="519"/>
      <c r="W271" s="79"/>
      <c r="X271" s="80"/>
    </row>
    <row r="272" spans="1:24">
      <c r="A272" s="81"/>
      <c r="B272" s="82"/>
      <c r="C272" s="83"/>
      <c r="D272" s="83"/>
      <c r="E272" s="78"/>
      <c r="F272" s="84"/>
      <c r="G272" s="84"/>
      <c r="H272" s="78"/>
      <c r="I272" s="85"/>
      <c r="J272" s="85"/>
      <c r="K272" s="84"/>
      <c r="L272" s="84"/>
      <c r="M272" s="78"/>
      <c r="N272" s="85"/>
      <c r="O272" s="85"/>
      <c r="P272" s="85"/>
      <c r="Q272" s="86"/>
      <c r="R272" s="86"/>
      <c r="S272" s="78"/>
      <c r="T272" s="78"/>
      <c r="U272" s="78"/>
      <c r="V272" s="519"/>
      <c r="W272" s="79"/>
      <c r="X272" s="80"/>
    </row>
    <row r="273" spans="1:24">
      <c r="A273" s="81"/>
      <c r="B273" s="82"/>
      <c r="C273" s="83"/>
      <c r="D273" s="83"/>
      <c r="E273" s="78"/>
      <c r="F273" s="84"/>
      <c r="G273" s="84"/>
      <c r="H273" s="78"/>
      <c r="I273" s="85"/>
      <c r="J273" s="85"/>
      <c r="K273" s="84"/>
      <c r="L273" s="84"/>
      <c r="M273" s="78"/>
      <c r="N273" s="85"/>
      <c r="O273" s="85"/>
      <c r="P273" s="85"/>
      <c r="Q273" s="86"/>
      <c r="R273" s="86"/>
      <c r="S273" s="78"/>
      <c r="T273" s="78"/>
      <c r="U273" s="78"/>
      <c r="V273" s="519"/>
      <c r="W273" s="79"/>
      <c r="X273" s="80"/>
    </row>
    <row r="274" spans="1:24">
      <c r="A274" s="81"/>
      <c r="B274" s="82"/>
      <c r="C274" s="83"/>
      <c r="D274" s="83"/>
      <c r="E274" s="78"/>
      <c r="F274" s="84"/>
      <c r="G274" s="84"/>
      <c r="H274" s="78"/>
      <c r="I274" s="85"/>
      <c r="J274" s="85"/>
      <c r="K274" s="84"/>
      <c r="L274" s="84"/>
      <c r="M274" s="78"/>
      <c r="N274" s="85"/>
      <c r="O274" s="85"/>
      <c r="P274" s="85"/>
      <c r="Q274" s="86"/>
      <c r="R274" s="86"/>
      <c r="S274" s="78"/>
      <c r="T274" s="78"/>
      <c r="U274" s="78"/>
      <c r="V274" s="519"/>
      <c r="W274" s="79"/>
      <c r="X274" s="80"/>
    </row>
    <row r="275" spans="1:24">
      <c r="A275" s="81"/>
      <c r="B275" s="82"/>
      <c r="C275" s="83"/>
      <c r="D275" s="83"/>
      <c r="E275" s="78"/>
      <c r="F275" s="84"/>
      <c r="G275" s="84"/>
      <c r="H275" s="78"/>
      <c r="I275" s="85"/>
      <c r="J275" s="85"/>
      <c r="K275" s="84"/>
      <c r="L275" s="84"/>
      <c r="M275" s="78"/>
      <c r="N275" s="85"/>
      <c r="O275" s="85"/>
      <c r="P275" s="85"/>
      <c r="Q275" s="86"/>
      <c r="R275" s="86"/>
      <c r="S275" s="78"/>
      <c r="T275" s="78"/>
      <c r="U275" s="78"/>
      <c r="V275" s="519"/>
      <c r="W275" s="79"/>
      <c r="X275" s="80"/>
    </row>
    <row r="276" spans="1:24">
      <c r="A276" s="81"/>
      <c r="B276" s="82"/>
      <c r="C276" s="83"/>
      <c r="D276" s="83"/>
      <c r="E276" s="78"/>
      <c r="F276" s="84"/>
      <c r="G276" s="84"/>
      <c r="H276" s="78"/>
      <c r="I276" s="85"/>
      <c r="J276" s="85"/>
      <c r="K276" s="84"/>
      <c r="L276" s="84"/>
      <c r="M276" s="78"/>
      <c r="N276" s="85"/>
      <c r="O276" s="85"/>
      <c r="P276" s="85"/>
      <c r="Q276" s="86"/>
      <c r="R276" s="86"/>
      <c r="S276" s="78"/>
      <c r="T276" s="78"/>
      <c r="U276" s="78"/>
      <c r="V276" s="519"/>
      <c r="W276" s="79"/>
      <c r="X276" s="80"/>
    </row>
    <row r="277" spans="1:24">
      <c r="A277" s="81"/>
      <c r="B277" s="82"/>
      <c r="C277" s="83"/>
      <c r="D277" s="83"/>
      <c r="E277" s="78"/>
      <c r="F277" s="84"/>
      <c r="G277" s="84"/>
      <c r="H277" s="78"/>
      <c r="I277" s="85"/>
      <c r="J277" s="85"/>
      <c r="K277" s="84"/>
      <c r="L277" s="84"/>
      <c r="M277" s="78"/>
      <c r="N277" s="85"/>
      <c r="O277" s="85"/>
      <c r="P277" s="85"/>
      <c r="Q277" s="86"/>
      <c r="R277" s="86"/>
      <c r="S277" s="78"/>
      <c r="T277" s="78"/>
      <c r="U277" s="78"/>
      <c r="V277" s="519"/>
      <c r="W277" s="79"/>
      <c r="X277" s="80"/>
    </row>
    <row r="278" spans="1:24">
      <c r="A278" s="81"/>
      <c r="B278" s="82"/>
      <c r="C278" s="83"/>
      <c r="D278" s="83"/>
      <c r="E278" s="78"/>
      <c r="F278" s="84"/>
      <c r="G278" s="84"/>
      <c r="H278" s="78"/>
      <c r="I278" s="85"/>
      <c r="J278" s="85"/>
      <c r="K278" s="84"/>
      <c r="L278" s="84"/>
      <c r="M278" s="78"/>
      <c r="N278" s="85"/>
      <c r="O278" s="85"/>
      <c r="P278" s="85"/>
      <c r="Q278" s="86"/>
      <c r="R278" s="86"/>
      <c r="S278" s="78"/>
      <c r="T278" s="78"/>
      <c r="U278" s="78"/>
      <c r="V278" s="519"/>
      <c r="W278" s="79"/>
      <c r="X278" s="80"/>
    </row>
    <row r="279" spans="1:24">
      <c r="A279" s="81"/>
      <c r="B279" s="82"/>
      <c r="C279" s="83"/>
      <c r="D279" s="83"/>
      <c r="E279" s="78"/>
      <c r="F279" s="84"/>
      <c r="G279" s="84"/>
      <c r="H279" s="78"/>
      <c r="I279" s="85"/>
      <c r="J279" s="85"/>
      <c r="K279" s="84"/>
      <c r="L279" s="84"/>
      <c r="M279" s="78"/>
      <c r="N279" s="85"/>
      <c r="O279" s="85"/>
      <c r="P279" s="85"/>
      <c r="Q279" s="86"/>
      <c r="R279" s="86"/>
      <c r="S279" s="78"/>
      <c r="T279" s="78"/>
      <c r="U279" s="78"/>
      <c r="V279" s="519"/>
      <c r="W279" s="79"/>
      <c r="X279" s="80"/>
    </row>
    <row r="280" spans="1:24">
      <c r="A280" s="81"/>
      <c r="B280" s="82"/>
      <c r="C280" s="83"/>
      <c r="D280" s="83"/>
      <c r="E280" s="78"/>
      <c r="F280" s="84"/>
      <c r="G280" s="84"/>
      <c r="H280" s="78"/>
      <c r="I280" s="85"/>
      <c r="J280" s="85"/>
      <c r="K280" s="84"/>
      <c r="L280" s="84"/>
      <c r="M280" s="78"/>
      <c r="N280" s="85"/>
      <c r="O280" s="85"/>
      <c r="P280" s="85"/>
      <c r="Q280" s="86"/>
      <c r="R280" s="86"/>
      <c r="S280" s="78"/>
      <c r="T280" s="78"/>
      <c r="U280" s="78"/>
      <c r="V280" s="519"/>
      <c r="W280" s="79"/>
      <c r="X280" s="80"/>
    </row>
    <row r="281" spans="1:24">
      <c r="A281" s="81"/>
      <c r="B281" s="82"/>
      <c r="C281" s="83"/>
      <c r="D281" s="83"/>
      <c r="E281" s="78"/>
      <c r="F281" s="84"/>
      <c r="G281" s="84"/>
      <c r="H281" s="78"/>
      <c r="I281" s="85"/>
      <c r="J281" s="85"/>
      <c r="K281" s="84"/>
      <c r="L281" s="84"/>
      <c r="M281" s="78"/>
      <c r="N281" s="85"/>
      <c r="O281" s="85"/>
      <c r="P281" s="85"/>
      <c r="Q281" s="86"/>
      <c r="R281" s="86"/>
      <c r="S281" s="78"/>
      <c r="T281" s="78"/>
      <c r="U281" s="78"/>
      <c r="V281" s="519"/>
      <c r="W281" s="79"/>
      <c r="X281" s="80"/>
    </row>
    <row r="282" spans="1:24">
      <c r="A282" s="81"/>
      <c r="B282" s="82"/>
      <c r="C282" s="83"/>
      <c r="D282" s="83"/>
      <c r="E282" s="78"/>
      <c r="F282" s="84"/>
      <c r="G282" s="84"/>
      <c r="H282" s="78"/>
      <c r="I282" s="85"/>
      <c r="J282" s="85"/>
      <c r="K282" s="84"/>
      <c r="L282" s="84"/>
      <c r="M282" s="78"/>
      <c r="N282" s="85"/>
      <c r="O282" s="85"/>
      <c r="P282" s="85"/>
      <c r="Q282" s="86"/>
      <c r="R282" s="86"/>
      <c r="S282" s="78"/>
      <c r="T282" s="78"/>
      <c r="U282" s="78"/>
      <c r="V282" s="519"/>
      <c r="W282" s="79"/>
      <c r="X282" s="80"/>
    </row>
    <row r="283" spans="1:24">
      <c r="A283" s="81"/>
      <c r="B283" s="82"/>
      <c r="C283" s="83"/>
      <c r="D283" s="83"/>
      <c r="E283" s="78"/>
      <c r="F283" s="84"/>
      <c r="G283" s="84"/>
      <c r="H283" s="78"/>
      <c r="I283" s="85"/>
      <c r="J283" s="85"/>
      <c r="K283" s="84"/>
      <c r="L283" s="84"/>
      <c r="M283" s="78"/>
      <c r="N283" s="85"/>
      <c r="O283" s="85"/>
      <c r="P283" s="85"/>
      <c r="Q283" s="86"/>
      <c r="R283" s="86"/>
      <c r="S283" s="78"/>
      <c r="T283" s="78"/>
      <c r="U283" s="78"/>
      <c r="V283" s="519"/>
      <c r="W283" s="79"/>
      <c r="X283" s="80"/>
    </row>
    <row r="284" spans="1:24">
      <c r="A284" s="81"/>
      <c r="B284" s="82"/>
      <c r="C284" s="83"/>
      <c r="D284" s="83"/>
      <c r="E284" s="78"/>
      <c r="F284" s="84"/>
      <c r="G284" s="84"/>
      <c r="H284" s="78"/>
      <c r="I284" s="85"/>
      <c r="J284" s="85"/>
      <c r="K284" s="84"/>
      <c r="L284" s="84"/>
      <c r="M284" s="78"/>
      <c r="N284" s="85"/>
      <c r="O284" s="85"/>
      <c r="P284" s="85"/>
      <c r="Q284" s="86"/>
      <c r="R284" s="86"/>
      <c r="S284" s="78"/>
      <c r="T284" s="78"/>
      <c r="U284" s="78"/>
      <c r="V284" s="519"/>
      <c r="W284" s="79"/>
      <c r="X284" s="80"/>
    </row>
    <row r="285" spans="1:24">
      <c r="A285" s="81"/>
      <c r="B285" s="82"/>
      <c r="C285" s="83"/>
      <c r="D285" s="83"/>
      <c r="E285" s="78"/>
      <c r="F285" s="84"/>
      <c r="G285" s="84"/>
      <c r="H285" s="78"/>
      <c r="I285" s="85"/>
      <c r="J285" s="85"/>
      <c r="K285" s="84"/>
      <c r="L285" s="84"/>
      <c r="M285" s="78"/>
      <c r="N285" s="85"/>
      <c r="O285" s="85"/>
      <c r="P285" s="85"/>
      <c r="Q285" s="86"/>
      <c r="R285" s="86"/>
      <c r="S285" s="78"/>
      <c r="T285" s="78"/>
      <c r="U285" s="78"/>
      <c r="V285" s="519"/>
      <c r="W285" s="79"/>
      <c r="X285" s="80"/>
    </row>
    <row r="286" spans="1:24">
      <c r="A286" s="81"/>
      <c r="B286" s="82"/>
      <c r="C286" s="83"/>
      <c r="D286" s="83"/>
      <c r="E286" s="78"/>
      <c r="F286" s="84"/>
      <c r="G286" s="84"/>
      <c r="H286" s="78"/>
      <c r="I286" s="85"/>
      <c r="J286" s="85"/>
      <c r="K286" s="84"/>
      <c r="L286" s="84"/>
      <c r="M286" s="78"/>
      <c r="N286" s="85"/>
      <c r="O286" s="85"/>
      <c r="P286" s="85"/>
      <c r="Q286" s="86"/>
      <c r="R286" s="86"/>
      <c r="S286" s="78"/>
      <c r="T286" s="78"/>
      <c r="U286" s="78"/>
      <c r="V286" s="519"/>
      <c r="W286" s="79"/>
      <c r="X286" s="80"/>
    </row>
    <row r="287" spans="1:24">
      <c r="A287" s="81"/>
      <c r="B287" s="82"/>
      <c r="C287" s="83"/>
      <c r="D287" s="83"/>
      <c r="E287" s="78"/>
      <c r="F287" s="84"/>
      <c r="G287" s="84"/>
      <c r="H287" s="78"/>
      <c r="I287" s="85"/>
      <c r="J287" s="85"/>
      <c r="K287" s="84"/>
      <c r="L287" s="84"/>
      <c r="M287" s="78"/>
      <c r="N287" s="85"/>
      <c r="O287" s="85"/>
      <c r="P287" s="85"/>
      <c r="Q287" s="86"/>
      <c r="R287" s="86"/>
      <c r="S287" s="78"/>
      <c r="T287" s="78"/>
      <c r="U287" s="78"/>
      <c r="V287" s="519"/>
      <c r="W287" s="79"/>
      <c r="X287" s="80"/>
    </row>
    <row r="288" spans="1:24">
      <c r="A288" s="81"/>
      <c r="B288" s="82"/>
      <c r="C288" s="83"/>
      <c r="D288" s="83"/>
      <c r="E288" s="78"/>
      <c r="F288" s="84"/>
      <c r="G288" s="84"/>
      <c r="H288" s="78"/>
      <c r="I288" s="85"/>
      <c r="J288" s="85"/>
      <c r="K288" s="84"/>
      <c r="L288" s="84"/>
      <c r="M288" s="78"/>
      <c r="N288" s="85"/>
      <c r="O288" s="85"/>
      <c r="P288" s="85"/>
      <c r="Q288" s="86"/>
      <c r="R288" s="86"/>
      <c r="S288" s="78"/>
      <c r="T288" s="78"/>
      <c r="U288" s="78"/>
      <c r="V288" s="519"/>
      <c r="W288" s="79"/>
      <c r="X288" s="80"/>
    </row>
    <row r="289" spans="1:24">
      <c r="A289" s="81"/>
      <c r="B289" s="82"/>
      <c r="C289" s="83"/>
      <c r="D289" s="83"/>
      <c r="E289" s="78"/>
      <c r="F289" s="84"/>
      <c r="G289" s="84"/>
      <c r="H289" s="78"/>
      <c r="I289" s="85"/>
      <c r="J289" s="85"/>
      <c r="K289" s="84"/>
      <c r="L289" s="84"/>
      <c r="M289" s="78"/>
      <c r="N289" s="85"/>
      <c r="O289" s="85"/>
      <c r="P289" s="85"/>
      <c r="Q289" s="86"/>
      <c r="R289" s="86"/>
      <c r="S289" s="78"/>
      <c r="T289" s="78"/>
      <c r="U289" s="78"/>
      <c r="V289" s="519"/>
      <c r="W289" s="79"/>
      <c r="X289" s="80"/>
    </row>
    <row r="290" spans="1:24">
      <c r="A290" s="81"/>
      <c r="B290" s="82"/>
      <c r="C290" s="83"/>
      <c r="D290" s="83"/>
      <c r="E290" s="78"/>
      <c r="F290" s="84"/>
      <c r="G290" s="84"/>
      <c r="H290" s="78"/>
      <c r="I290" s="85"/>
      <c r="J290" s="85"/>
      <c r="K290" s="84"/>
      <c r="L290" s="84"/>
      <c r="M290" s="78"/>
      <c r="N290" s="85"/>
      <c r="O290" s="85"/>
      <c r="P290" s="85"/>
      <c r="Q290" s="86"/>
      <c r="R290" s="86"/>
      <c r="S290" s="78"/>
      <c r="T290" s="78"/>
      <c r="U290" s="78"/>
      <c r="V290" s="519"/>
      <c r="W290" s="79"/>
      <c r="X290" s="80"/>
    </row>
    <row r="291" spans="1:24">
      <c r="A291" s="81"/>
      <c r="B291" s="82"/>
      <c r="C291" s="83"/>
      <c r="D291" s="83"/>
      <c r="E291" s="78"/>
      <c r="F291" s="84"/>
      <c r="G291" s="84"/>
      <c r="H291" s="78"/>
      <c r="I291" s="85"/>
      <c r="J291" s="85"/>
      <c r="K291" s="84"/>
      <c r="L291" s="84"/>
      <c r="M291" s="78"/>
      <c r="N291" s="85"/>
      <c r="O291" s="85"/>
      <c r="P291" s="85"/>
      <c r="Q291" s="86"/>
      <c r="R291" s="86"/>
      <c r="S291" s="78"/>
      <c r="T291" s="78"/>
      <c r="U291" s="78"/>
      <c r="V291" s="519"/>
      <c r="W291" s="79"/>
      <c r="X291" s="80"/>
    </row>
    <row r="292" spans="1:24">
      <c r="A292" s="81"/>
      <c r="B292" s="82"/>
      <c r="C292" s="83"/>
      <c r="D292" s="83"/>
      <c r="E292" s="78"/>
      <c r="F292" s="84"/>
      <c r="G292" s="84"/>
      <c r="H292" s="78"/>
      <c r="I292" s="85"/>
      <c r="J292" s="85"/>
      <c r="K292" s="84"/>
      <c r="L292" s="84"/>
      <c r="M292" s="78"/>
      <c r="N292" s="85"/>
      <c r="O292" s="85"/>
      <c r="P292" s="85"/>
      <c r="Q292" s="86"/>
      <c r="R292" s="86"/>
      <c r="S292" s="78"/>
      <c r="T292" s="78"/>
      <c r="U292" s="78"/>
      <c r="V292" s="519"/>
      <c r="W292" s="79"/>
      <c r="X292" s="80"/>
    </row>
    <row r="293" spans="1:24">
      <c r="A293" s="81"/>
      <c r="B293" s="82"/>
      <c r="C293" s="83"/>
      <c r="D293" s="83"/>
      <c r="E293" s="78"/>
      <c r="F293" s="84"/>
      <c r="G293" s="84"/>
      <c r="H293" s="78"/>
      <c r="I293" s="85"/>
      <c r="J293" s="85"/>
      <c r="K293" s="84"/>
      <c r="L293" s="84"/>
      <c r="M293" s="78"/>
      <c r="N293" s="85"/>
      <c r="O293" s="85"/>
      <c r="P293" s="85"/>
      <c r="Q293" s="86"/>
      <c r="R293" s="86"/>
      <c r="S293" s="78"/>
      <c r="T293" s="78"/>
      <c r="U293" s="78"/>
      <c r="V293" s="519"/>
      <c r="W293" s="79"/>
      <c r="X293" s="80"/>
    </row>
    <row r="294" spans="1:24">
      <c r="A294" s="81"/>
      <c r="B294" s="82"/>
      <c r="C294" s="83"/>
      <c r="D294" s="83"/>
      <c r="E294" s="78"/>
      <c r="F294" s="84"/>
      <c r="G294" s="84"/>
      <c r="H294" s="78"/>
      <c r="I294" s="85"/>
      <c r="J294" s="85"/>
      <c r="K294" s="84"/>
      <c r="L294" s="84"/>
      <c r="M294" s="78"/>
      <c r="N294" s="85"/>
      <c r="O294" s="85"/>
      <c r="P294" s="85"/>
      <c r="Q294" s="86"/>
      <c r="R294" s="86"/>
      <c r="S294" s="78"/>
      <c r="T294" s="78"/>
      <c r="U294" s="78"/>
      <c r="V294" s="519"/>
      <c r="W294" s="79"/>
      <c r="X294" s="80"/>
    </row>
    <row r="295" spans="1:24">
      <c r="A295" s="81"/>
      <c r="B295" s="82"/>
      <c r="C295" s="83"/>
      <c r="D295" s="83"/>
      <c r="E295" s="78"/>
      <c r="F295" s="84"/>
      <c r="G295" s="84"/>
      <c r="H295" s="78"/>
      <c r="I295" s="85"/>
      <c r="J295" s="85"/>
      <c r="K295" s="84"/>
      <c r="L295" s="84"/>
      <c r="M295" s="78"/>
      <c r="N295" s="85"/>
      <c r="O295" s="85"/>
      <c r="P295" s="85"/>
      <c r="Q295" s="86"/>
      <c r="R295" s="86"/>
      <c r="S295" s="78"/>
      <c r="T295" s="78"/>
      <c r="U295" s="78"/>
      <c r="V295" s="519"/>
      <c r="W295" s="79"/>
      <c r="X295" s="80"/>
    </row>
    <row r="296" spans="1:24">
      <c r="A296" s="81"/>
      <c r="B296" s="82"/>
      <c r="C296" s="83"/>
      <c r="D296" s="83"/>
      <c r="E296" s="78"/>
      <c r="F296" s="84"/>
      <c r="G296" s="84"/>
      <c r="H296" s="78"/>
      <c r="I296" s="85"/>
      <c r="J296" s="85"/>
      <c r="K296" s="84"/>
      <c r="L296" s="84"/>
      <c r="M296" s="78"/>
      <c r="N296" s="85"/>
      <c r="O296" s="85"/>
      <c r="P296" s="85"/>
      <c r="Q296" s="86"/>
      <c r="R296" s="86"/>
      <c r="S296" s="78"/>
      <c r="T296" s="78"/>
      <c r="U296" s="78"/>
      <c r="V296" s="519"/>
      <c r="W296" s="79"/>
      <c r="X296" s="80"/>
    </row>
    <row r="297" spans="1:24">
      <c r="A297" s="81"/>
      <c r="B297" s="82"/>
      <c r="C297" s="83"/>
      <c r="D297" s="83"/>
      <c r="E297" s="78"/>
      <c r="F297" s="84"/>
      <c r="G297" s="84"/>
      <c r="H297" s="78"/>
      <c r="I297" s="85"/>
      <c r="J297" s="85"/>
      <c r="K297" s="84"/>
      <c r="L297" s="84"/>
      <c r="M297" s="78"/>
      <c r="N297" s="85"/>
      <c r="O297" s="85"/>
      <c r="P297" s="85"/>
      <c r="Q297" s="86"/>
      <c r="R297" s="86"/>
      <c r="S297" s="78"/>
      <c r="T297" s="78"/>
      <c r="U297" s="78"/>
      <c r="V297" s="519"/>
      <c r="W297" s="79"/>
      <c r="X297" s="80"/>
    </row>
    <row r="298" spans="1:24">
      <c r="A298" s="81"/>
      <c r="B298" s="82"/>
      <c r="C298" s="83"/>
      <c r="D298" s="83"/>
      <c r="E298" s="78"/>
      <c r="F298" s="84"/>
      <c r="G298" s="84"/>
      <c r="H298" s="78"/>
      <c r="I298" s="85"/>
      <c r="J298" s="85"/>
      <c r="K298" s="84"/>
      <c r="L298" s="84"/>
      <c r="M298" s="78"/>
      <c r="N298" s="85"/>
      <c r="O298" s="85"/>
      <c r="P298" s="85"/>
      <c r="Q298" s="86"/>
      <c r="R298" s="86"/>
      <c r="S298" s="78"/>
      <c r="T298" s="78"/>
      <c r="U298" s="78"/>
      <c r="V298" s="519"/>
      <c r="W298" s="79"/>
      <c r="X298" s="80"/>
    </row>
    <row r="299" spans="1:24">
      <c r="A299" s="81"/>
      <c r="B299" s="82"/>
      <c r="C299" s="83"/>
      <c r="D299" s="83"/>
      <c r="E299" s="78"/>
      <c r="F299" s="84"/>
      <c r="G299" s="84"/>
      <c r="H299" s="78"/>
      <c r="I299" s="85"/>
      <c r="J299" s="85"/>
      <c r="K299" s="84"/>
      <c r="L299" s="84"/>
      <c r="M299" s="78"/>
      <c r="N299" s="85"/>
      <c r="O299" s="85"/>
      <c r="P299" s="85"/>
      <c r="Q299" s="86"/>
      <c r="R299" s="86"/>
      <c r="S299" s="78"/>
      <c r="T299" s="78"/>
      <c r="U299" s="78"/>
      <c r="V299" s="519"/>
      <c r="W299" s="79"/>
      <c r="X299" s="80"/>
    </row>
    <row r="300" spans="1:24">
      <c r="A300" s="81"/>
      <c r="B300" s="82"/>
      <c r="C300" s="83"/>
      <c r="D300" s="83"/>
      <c r="E300" s="78"/>
      <c r="F300" s="84"/>
      <c r="G300" s="84"/>
      <c r="H300" s="78"/>
      <c r="I300" s="85"/>
      <c r="J300" s="85"/>
      <c r="K300" s="84"/>
      <c r="L300" s="84"/>
      <c r="M300" s="78"/>
      <c r="N300" s="85"/>
      <c r="O300" s="85"/>
      <c r="P300" s="85"/>
      <c r="Q300" s="86"/>
      <c r="R300" s="86"/>
      <c r="S300" s="78"/>
      <c r="T300" s="78"/>
      <c r="U300" s="78"/>
      <c r="V300" s="519"/>
      <c r="W300" s="79"/>
      <c r="X300" s="80"/>
    </row>
    <row r="301" spans="1:24">
      <c r="A301" s="81"/>
      <c r="B301" s="82"/>
      <c r="C301" s="83"/>
      <c r="D301" s="83"/>
      <c r="E301" s="78"/>
      <c r="F301" s="84"/>
      <c r="G301" s="84"/>
      <c r="H301" s="78"/>
      <c r="I301" s="85"/>
      <c r="J301" s="85"/>
      <c r="K301" s="84"/>
      <c r="L301" s="84"/>
      <c r="M301" s="78"/>
      <c r="N301" s="85"/>
      <c r="O301" s="85"/>
      <c r="P301" s="85"/>
      <c r="Q301" s="86"/>
      <c r="R301" s="86"/>
      <c r="S301" s="78"/>
      <c r="T301" s="78"/>
      <c r="U301" s="78"/>
      <c r="V301" s="519"/>
      <c r="W301" s="79"/>
      <c r="X301" s="80"/>
    </row>
    <row r="302" spans="1:24">
      <c r="A302" s="81"/>
      <c r="B302" s="82"/>
      <c r="C302" s="83"/>
      <c r="D302" s="83"/>
      <c r="E302" s="78"/>
      <c r="F302" s="84"/>
      <c r="G302" s="84"/>
      <c r="H302" s="78"/>
      <c r="I302" s="85"/>
      <c r="J302" s="85"/>
      <c r="K302" s="84"/>
      <c r="L302" s="84"/>
      <c r="M302" s="78"/>
      <c r="N302" s="85"/>
      <c r="O302" s="85"/>
      <c r="P302" s="85"/>
      <c r="Q302" s="86"/>
      <c r="R302" s="86"/>
      <c r="S302" s="78"/>
      <c r="T302" s="78"/>
      <c r="U302" s="78"/>
      <c r="V302" s="519"/>
      <c r="W302" s="79"/>
      <c r="X302" s="80"/>
    </row>
    <row r="303" spans="1:24">
      <c r="A303" s="81"/>
      <c r="B303" s="82"/>
      <c r="C303" s="83"/>
      <c r="D303" s="83"/>
      <c r="E303" s="78"/>
      <c r="F303" s="84"/>
      <c r="G303" s="84"/>
      <c r="H303" s="78"/>
      <c r="I303" s="85"/>
      <c r="J303" s="85"/>
      <c r="K303" s="84"/>
      <c r="L303" s="84"/>
      <c r="M303" s="78"/>
      <c r="N303" s="85"/>
      <c r="O303" s="85"/>
      <c r="P303" s="85"/>
      <c r="Q303" s="86"/>
      <c r="R303" s="86"/>
      <c r="S303" s="78"/>
      <c r="T303" s="78"/>
      <c r="U303" s="78"/>
      <c r="V303" s="519"/>
      <c r="W303" s="79"/>
      <c r="X303" s="80"/>
    </row>
    <row r="304" spans="1:24">
      <c r="A304" s="81"/>
      <c r="B304" s="82"/>
      <c r="C304" s="83"/>
      <c r="D304" s="83"/>
      <c r="E304" s="78"/>
      <c r="F304" s="84"/>
      <c r="G304" s="84"/>
      <c r="H304" s="78"/>
      <c r="I304" s="85"/>
      <c r="J304" s="85"/>
      <c r="K304" s="84"/>
      <c r="L304" s="84"/>
      <c r="M304" s="78"/>
      <c r="N304" s="85"/>
      <c r="O304" s="85"/>
      <c r="P304" s="85"/>
      <c r="Q304" s="86"/>
      <c r="R304" s="86"/>
      <c r="S304" s="78"/>
      <c r="T304" s="78"/>
      <c r="U304" s="78"/>
      <c r="V304" s="519"/>
      <c r="W304" s="79"/>
      <c r="X304" s="80"/>
    </row>
    <row r="305" spans="1:24">
      <c r="A305" s="81"/>
      <c r="B305" s="82"/>
      <c r="C305" s="83"/>
      <c r="D305" s="83"/>
      <c r="E305" s="78"/>
      <c r="F305" s="84"/>
      <c r="G305" s="84"/>
      <c r="H305" s="78"/>
      <c r="I305" s="85"/>
      <c r="J305" s="85"/>
      <c r="K305" s="84"/>
      <c r="L305" s="84"/>
      <c r="M305" s="78"/>
      <c r="N305" s="85"/>
      <c r="O305" s="85"/>
      <c r="P305" s="85"/>
      <c r="Q305" s="86"/>
      <c r="R305" s="86"/>
      <c r="S305" s="78"/>
      <c r="T305" s="78"/>
      <c r="U305" s="78"/>
      <c r="V305" s="519"/>
      <c r="W305" s="79"/>
      <c r="X305" s="80"/>
    </row>
    <row r="306" spans="1:24">
      <c r="A306" s="81"/>
      <c r="B306" s="82"/>
      <c r="C306" s="83"/>
      <c r="D306" s="83"/>
      <c r="E306" s="78"/>
      <c r="F306" s="84"/>
      <c r="G306" s="84"/>
      <c r="H306" s="78"/>
      <c r="I306" s="85"/>
      <c r="J306" s="85"/>
      <c r="K306" s="84"/>
      <c r="L306" s="84"/>
      <c r="M306" s="78"/>
      <c r="N306" s="85"/>
      <c r="O306" s="85"/>
      <c r="P306" s="85"/>
      <c r="Q306" s="86"/>
      <c r="R306" s="86"/>
      <c r="S306" s="78"/>
      <c r="T306" s="78"/>
      <c r="U306" s="78"/>
      <c r="V306" s="519"/>
      <c r="W306" s="79"/>
      <c r="X306" s="80"/>
    </row>
    <row r="307" spans="1:24">
      <c r="A307" s="81"/>
      <c r="B307" s="82"/>
      <c r="C307" s="83"/>
      <c r="D307" s="83"/>
      <c r="E307" s="78"/>
      <c r="F307" s="84"/>
      <c r="G307" s="84"/>
      <c r="H307" s="78"/>
      <c r="I307" s="85"/>
      <c r="J307" s="85"/>
      <c r="K307" s="84"/>
      <c r="L307" s="84"/>
      <c r="M307" s="78"/>
      <c r="N307" s="85"/>
      <c r="O307" s="85"/>
      <c r="P307" s="85"/>
      <c r="Q307" s="86"/>
      <c r="R307" s="86"/>
      <c r="S307" s="78"/>
      <c r="T307" s="78"/>
      <c r="U307" s="78"/>
      <c r="V307" s="519"/>
      <c r="W307" s="79"/>
      <c r="X307" s="80"/>
    </row>
    <row r="308" spans="1:24">
      <c r="A308" s="81"/>
      <c r="B308" s="82"/>
      <c r="C308" s="83"/>
      <c r="D308" s="83"/>
      <c r="E308" s="78"/>
      <c r="F308" s="84"/>
      <c r="G308" s="84"/>
      <c r="H308" s="78"/>
      <c r="I308" s="85"/>
      <c r="J308" s="85"/>
      <c r="K308" s="84"/>
      <c r="L308" s="84"/>
      <c r="M308" s="78"/>
      <c r="N308" s="85"/>
      <c r="O308" s="85"/>
      <c r="P308" s="85"/>
      <c r="Q308" s="86"/>
      <c r="R308" s="86"/>
      <c r="S308" s="78"/>
      <c r="T308" s="78"/>
      <c r="U308" s="78"/>
      <c r="V308" s="519"/>
      <c r="W308" s="79"/>
      <c r="X308" s="80"/>
    </row>
    <row r="309" spans="1:24">
      <c r="A309" s="81"/>
      <c r="B309" s="82"/>
      <c r="C309" s="83"/>
      <c r="D309" s="83"/>
      <c r="E309" s="78"/>
      <c r="F309" s="84"/>
      <c r="G309" s="84"/>
      <c r="H309" s="78"/>
      <c r="I309" s="85"/>
      <c r="J309" s="85"/>
      <c r="K309" s="84"/>
      <c r="L309" s="84"/>
      <c r="M309" s="78"/>
      <c r="N309" s="85"/>
      <c r="O309" s="85"/>
      <c r="P309" s="85"/>
      <c r="Q309" s="86"/>
      <c r="R309" s="86"/>
      <c r="S309" s="78"/>
      <c r="T309" s="78"/>
      <c r="U309" s="78"/>
      <c r="V309" s="519"/>
      <c r="W309" s="79"/>
      <c r="X309" s="80"/>
    </row>
    <row r="310" spans="1:24">
      <c r="A310" s="81"/>
      <c r="B310" s="82"/>
      <c r="C310" s="83"/>
      <c r="D310" s="83"/>
      <c r="E310" s="78"/>
      <c r="F310" s="84"/>
      <c r="G310" s="84"/>
      <c r="H310" s="78"/>
      <c r="I310" s="85"/>
      <c r="J310" s="85"/>
      <c r="K310" s="84"/>
      <c r="L310" s="84"/>
      <c r="M310" s="78"/>
      <c r="N310" s="85"/>
      <c r="O310" s="85"/>
      <c r="P310" s="85"/>
      <c r="Q310" s="86"/>
      <c r="R310" s="86"/>
      <c r="S310" s="78"/>
      <c r="T310" s="78"/>
      <c r="U310" s="78"/>
      <c r="V310" s="519"/>
      <c r="W310" s="79"/>
      <c r="X310" s="80"/>
    </row>
    <row r="311" spans="1:24">
      <c r="A311" s="81"/>
      <c r="B311" s="82"/>
      <c r="C311" s="83"/>
      <c r="D311" s="83"/>
      <c r="E311" s="78"/>
      <c r="F311" s="84"/>
      <c r="G311" s="84"/>
      <c r="H311" s="78"/>
      <c r="I311" s="85"/>
      <c r="J311" s="85"/>
      <c r="K311" s="84"/>
      <c r="L311" s="84"/>
      <c r="M311" s="78"/>
      <c r="N311" s="85"/>
      <c r="O311" s="85"/>
      <c r="P311" s="85"/>
      <c r="Q311" s="86"/>
      <c r="R311" s="86"/>
      <c r="S311" s="78"/>
      <c r="T311" s="78"/>
      <c r="U311" s="78"/>
      <c r="V311" s="519"/>
      <c r="W311" s="79"/>
      <c r="X311" s="80"/>
    </row>
    <row r="312" spans="1:24">
      <c r="A312" s="81"/>
      <c r="B312" s="82"/>
      <c r="C312" s="83"/>
      <c r="D312" s="83"/>
      <c r="E312" s="78"/>
      <c r="F312" s="84"/>
      <c r="G312" s="84"/>
      <c r="H312" s="78"/>
      <c r="I312" s="85"/>
      <c r="J312" s="85"/>
      <c r="K312" s="84"/>
      <c r="L312" s="84"/>
      <c r="M312" s="78"/>
      <c r="N312" s="85"/>
      <c r="O312" s="85"/>
      <c r="P312" s="85"/>
      <c r="Q312" s="86"/>
      <c r="R312" s="86"/>
      <c r="S312" s="78"/>
      <c r="T312" s="78"/>
      <c r="U312" s="78"/>
      <c r="V312" s="519"/>
      <c r="W312" s="79"/>
      <c r="X312" s="80"/>
    </row>
    <row r="313" spans="1:24">
      <c r="A313" s="81"/>
      <c r="B313" s="82"/>
      <c r="C313" s="83"/>
      <c r="D313" s="83"/>
      <c r="E313" s="78"/>
      <c r="F313" s="84"/>
      <c r="G313" s="84"/>
      <c r="H313" s="78"/>
      <c r="I313" s="85"/>
      <c r="J313" s="85"/>
      <c r="K313" s="84"/>
      <c r="L313" s="84"/>
      <c r="M313" s="78"/>
      <c r="N313" s="85"/>
      <c r="O313" s="85"/>
      <c r="P313" s="85"/>
      <c r="Q313" s="86"/>
      <c r="R313" s="86"/>
      <c r="S313" s="78"/>
      <c r="T313" s="78"/>
      <c r="U313" s="78"/>
      <c r="V313" s="519"/>
      <c r="W313" s="79"/>
      <c r="X313" s="80"/>
    </row>
    <row r="314" spans="1:24">
      <c r="A314" s="81"/>
      <c r="B314" s="82"/>
      <c r="C314" s="83"/>
      <c r="D314" s="83"/>
      <c r="E314" s="78"/>
      <c r="F314" s="84"/>
      <c r="G314" s="84"/>
      <c r="H314" s="78"/>
      <c r="I314" s="85"/>
      <c r="J314" s="85"/>
      <c r="K314" s="84"/>
      <c r="L314" s="84"/>
      <c r="M314" s="78"/>
      <c r="N314" s="85"/>
      <c r="O314" s="85"/>
      <c r="P314" s="85"/>
      <c r="Q314" s="86"/>
      <c r="R314" s="86"/>
      <c r="S314" s="78"/>
      <c r="T314" s="78"/>
      <c r="U314" s="78"/>
      <c r="V314" s="519"/>
      <c r="W314" s="79"/>
      <c r="X314" s="80"/>
    </row>
    <row r="315" spans="1:24">
      <c r="A315" s="81"/>
      <c r="B315" s="82"/>
      <c r="C315" s="83"/>
      <c r="D315" s="83"/>
      <c r="E315" s="78"/>
      <c r="F315" s="84"/>
      <c r="G315" s="84"/>
      <c r="H315" s="78"/>
      <c r="I315" s="85"/>
      <c r="J315" s="85"/>
      <c r="K315" s="84"/>
      <c r="L315" s="84"/>
      <c r="M315" s="78"/>
      <c r="N315" s="85"/>
      <c r="O315" s="85"/>
      <c r="P315" s="85"/>
      <c r="Q315" s="86"/>
      <c r="R315" s="86"/>
      <c r="S315" s="78"/>
      <c r="T315" s="78"/>
      <c r="U315" s="78"/>
      <c r="V315" s="519"/>
      <c r="W315" s="79"/>
      <c r="X315" s="80"/>
    </row>
    <row r="316" spans="1:24">
      <c r="A316" s="81"/>
      <c r="B316" s="82"/>
      <c r="C316" s="83"/>
      <c r="D316" s="83"/>
      <c r="E316" s="78"/>
      <c r="F316" s="84"/>
      <c r="G316" s="84"/>
      <c r="H316" s="78"/>
      <c r="I316" s="85"/>
      <c r="J316" s="85"/>
      <c r="K316" s="84"/>
      <c r="L316" s="84"/>
      <c r="M316" s="78"/>
      <c r="N316" s="85"/>
      <c r="O316" s="85"/>
      <c r="P316" s="85"/>
      <c r="Q316" s="86"/>
      <c r="R316" s="86"/>
      <c r="S316" s="78"/>
      <c r="T316" s="78"/>
      <c r="U316" s="78"/>
      <c r="V316" s="519"/>
      <c r="W316" s="79"/>
      <c r="X316" s="80"/>
    </row>
    <row r="317" spans="1:24">
      <c r="A317" s="81"/>
      <c r="B317" s="82"/>
      <c r="C317" s="83"/>
      <c r="D317" s="83"/>
      <c r="E317" s="78"/>
      <c r="F317" s="84"/>
      <c r="G317" s="84"/>
      <c r="H317" s="78"/>
      <c r="I317" s="85"/>
      <c r="J317" s="85"/>
      <c r="K317" s="84"/>
      <c r="L317" s="84"/>
      <c r="M317" s="78"/>
      <c r="N317" s="85"/>
      <c r="O317" s="85"/>
      <c r="P317" s="85"/>
      <c r="Q317" s="86"/>
      <c r="R317" s="86"/>
      <c r="S317" s="78"/>
      <c r="T317" s="78"/>
      <c r="U317" s="78"/>
      <c r="V317" s="519"/>
      <c r="W317" s="79"/>
      <c r="X317" s="80"/>
    </row>
    <row r="318" spans="1:24">
      <c r="A318" s="81"/>
      <c r="B318" s="82"/>
      <c r="C318" s="83"/>
      <c r="D318" s="83"/>
      <c r="E318" s="78"/>
      <c r="F318" s="84"/>
      <c r="G318" s="84"/>
      <c r="H318" s="78"/>
      <c r="I318" s="85"/>
      <c r="J318" s="85"/>
      <c r="K318" s="84"/>
      <c r="L318" s="84"/>
      <c r="M318" s="78"/>
      <c r="N318" s="85"/>
      <c r="O318" s="85"/>
      <c r="P318" s="85"/>
      <c r="Q318" s="86"/>
      <c r="R318" s="86"/>
      <c r="S318" s="78"/>
      <c r="T318" s="78"/>
      <c r="U318" s="78"/>
      <c r="V318" s="519"/>
      <c r="W318" s="79"/>
      <c r="X318" s="80"/>
    </row>
    <row r="319" spans="1:24">
      <c r="A319" s="81"/>
      <c r="B319" s="82"/>
      <c r="C319" s="83"/>
      <c r="D319" s="83"/>
      <c r="E319" s="78"/>
      <c r="F319" s="84"/>
      <c r="G319" s="84"/>
      <c r="H319" s="78"/>
      <c r="I319" s="85"/>
      <c r="J319" s="85"/>
      <c r="K319" s="84"/>
      <c r="L319" s="84"/>
      <c r="M319" s="78"/>
      <c r="N319" s="85"/>
      <c r="O319" s="85"/>
      <c r="P319" s="85"/>
      <c r="Q319" s="86"/>
      <c r="R319" s="86"/>
      <c r="S319" s="78"/>
      <c r="T319" s="78"/>
      <c r="U319" s="78"/>
      <c r="V319" s="519"/>
      <c r="W319" s="79"/>
      <c r="X319" s="80"/>
    </row>
    <row r="320" spans="1:24">
      <c r="A320" s="81"/>
      <c r="B320" s="82"/>
      <c r="C320" s="83"/>
      <c r="D320" s="83"/>
      <c r="E320" s="78"/>
      <c r="F320" s="84"/>
      <c r="G320" s="84"/>
      <c r="H320" s="78"/>
      <c r="I320" s="85"/>
      <c r="J320" s="85"/>
      <c r="K320" s="84"/>
      <c r="L320" s="84"/>
      <c r="M320" s="78"/>
      <c r="N320" s="85"/>
      <c r="O320" s="85"/>
      <c r="P320" s="85"/>
      <c r="Q320" s="86"/>
      <c r="R320" s="86"/>
      <c r="S320" s="78"/>
      <c r="T320" s="78"/>
      <c r="U320" s="78"/>
      <c r="V320" s="519"/>
      <c r="W320" s="79"/>
      <c r="X320" s="80"/>
    </row>
    <row r="321" spans="1:24">
      <c r="A321" s="81"/>
      <c r="B321" s="82"/>
      <c r="C321" s="83"/>
      <c r="D321" s="83"/>
      <c r="E321" s="78"/>
      <c r="F321" s="84"/>
      <c r="G321" s="84"/>
      <c r="H321" s="78"/>
      <c r="I321" s="85"/>
      <c r="J321" s="85"/>
      <c r="K321" s="84"/>
      <c r="L321" s="84"/>
      <c r="M321" s="78"/>
      <c r="N321" s="85"/>
      <c r="O321" s="85"/>
      <c r="P321" s="85"/>
      <c r="Q321" s="86"/>
      <c r="R321" s="86"/>
      <c r="S321" s="78"/>
      <c r="T321" s="78"/>
      <c r="U321" s="78"/>
      <c r="V321" s="519"/>
      <c r="W321" s="79"/>
      <c r="X321" s="80"/>
    </row>
    <row r="322" spans="1:24">
      <c r="A322" s="81"/>
      <c r="B322" s="82"/>
      <c r="C322" s="83"/>
      <c r="D322" s="83"/>
      <c r="E322" s="78"/>
      <c r="F322" s="84"/>
      <c r="G322" s="84"/>
      <c r="H322" s="78"/>
      <c r="I322" s="85"/>
      <c r="J322" s="85"/>
      <c r="K322" s="84"/>
      <c r="L322" s="84"/>
      <c r="M322" s="78"/>
      <c r="N322" s="85"/>
      <c r="O322" s="85"/>
      <c r="P322" s="85"/>
      <c r="Q322" s="86"/>
      <c r="R322" s="86"/>
      <c r="S322" s="78"/>
      <c r="T322" s="78"/>
      <c r="U322" s="78"/>
      <c r="V322" s="519"/>
      <c r="W322" s="79"/>
      <c r="X322" s="80"/>
    </row>
    <row r="323" spans="1:24">
      <c r="A323" s="81"/>
      <c r="B323" s="82"/>
      <c r="C323" s="83"/>
      <c r="D323" s="83"/>
      <c r="E323" s="78"/>
      <c r="F323" s="84"/>
      <c r="G323" s="84"/>
      <c r="H323" s="78"/>
      <c r="I323" s="85"/>
      <c r="J323" s="85"/>
      <c r="K323" s="84"/>
      <c r="L323" s="84"/>
      <c r="M323" s="78"/>
      <c r="N323" s="85"/>
      <c r="O323" s="85"/>
      <c r="P323" s="85"/>
      <c r="Q323" s="86"/>
      <c r="R323" s="86"/>
      <c r="S323" s="78"/>
      <c r="T323" s="78"/>
      <c r="U323" s="78"/>
      <c r="V323" s="519"/>
      <c r="W323" s="79"/>
      <c r="X323" s="80"/>
    </row>
    <row r="324" spans="1:24">
      <c r="A324" s="81"/>
      <c r="B324" s="82"/>
      <c r="C324" s="83"/>
      <c r="D324" s="83"/>
      <c r="E324" s="78"/>
      <c r="F324" s="84"/>
      <c r="G324" s="84"/>
      <c r="H324" s="78"/>
      <c r="I324" s="85"/>
      <c r="J324" s="85"/>
      <c r="K324" s="84"/>
      <c r="L324" s="84"/>
      <c r="M324" s="78"/>
      <c r="N324" s="85"/>
      <c r="O324" s="85"/>
      <c r="P324" s="85"/>
      <c r="Q324" s="86"/>
      <c r="R324" s="86"/>
      <c r="S324" s="78"/>
      <c r="T324" s="78"/>
      <c r="U324" s="78"/>
      <c r="V324" s="519"/>
      <c r="W324" s="79"/>
      <c r="X324" s="80"/>
    </row>
    <row r="325" spans="1:24">
      <c r="A325" s="81"/>
      <c r="B325" s="82"/>
      <c r="C325" s="83"/>
      <c r="D325" s="83"/>
      <c r="E325" s="78"/>
      <c r="F325" s="84"/>
      <c r="G325" s="84"/>
      <c r="H325" s="78"/>
      <c r="I325" s="85"/>
      <c r="J325" s="85"/>
      <c r="K325" s="84"/>
      <c r="L325" s="84"/>
      <c r="M325" s="78"/>
      <c r="N325" s="85"/>
      <c r="O325" s="85"/>
      <c r="P325" s="85"/>
      <c r="Q325" s="86"/>
      <c r="R325" s="86"/>
      <c r="S325" s="78"/>
      <c r="T325" s="78"/>
      <c r="U325" s="78"/>
      <c r="V325" s="519"/>
      <c r="W325" s="79"/>
      <c r="X325" s="80"/>
    </row>
    <row r="326" spans="1:24">
      <c r="A326" s="81"/>
      <c r="B326" s="82"/>
      <c r="C326" s="83"/>
      <c r="D326" s="83"/>
      <c r="E326" s="78"/>
      <c r="F326" s="84"/>
      <c r="G326" s="84"/>
      <c r="H326" s="78"/>
      <c r="I326" s="85"/>
      <c r="J326" s="85"/>
      <c r="K326" s="84"/>
      <c r="L326" s="84"/>
      <c r="M326" s="78"/>
      <c r="N326" s="85"/>
      <c r="O326" s="85"/>
      <c r="P326" s="85"/>
      <c r="Q326" s="86"/>
      <c r="R326" s="86"/>
      <c r="S326" s="78"/>
      <c r="T326" s="78"/>
      <c r="U326" s="78"/>
      <c r="V326" s="519"/>
      <c r="W326" s="79"/>
      <c r="X326" s="80"/>
    </row>
    <row r="327" spans="1:24">
      <c r="A327" s="81"/>
      <c r="B327" s="82"/>
      <c r="C327" s="83"/>
      <c r="D327" s="83"/>
      <c r="E327" s="78"/>
      <c r="F327" s="84"/>
      <c r="G327" s="84"/>
      <c r="H327" s="78"/>
      <c r="I327" s="85"/>
      <c r="J327" s="85"/>
      <c r="K327" s="84"/>
      <c r="L327" s="84"/>
      <c r="M327" s="78"/>
      <c r="N327" s="85"/>
      <c r="O327" s="85"/>
      <c r="P327" s="85"/>
      <c r="Q327" s="86"/>
      <c r="R327" s="86"/>
      <c r="S327" s="78"/>
      <c r="T327" s="78"/>
      <c r="U327" s="78"/>
      <c r="V327" s="519"/>
      <c r="W327" s="79"/>
      <c r="X327" s="80"/>
    </row>
    <row r="328" spans="1:24">
      <c r="A328" s="81"/>
      <c r="B328" s="82"/>
      <c r="C328" s="83"/>
      <c r="D328" s="83"/>
      <c r="E328" s="78"/>
      <c r="F328" s="84"/>
      <c r="G328" s="84"/>
      <c r="H328" s="78"/>
      <c r="I328" s="85"/>
      <c r="J328" s="85"/>
      <c r="K328" s="84"/>
      <c r="L328" s="84"/>
      <c r="M328" s="78"/>
      <c r="N328" s="85"/>
      <c r="O328" s="85"/>
      <c r="P328" s="85"/>
      <c r="Q328" s="86"/>
      <c r="R328" s="86"/>
      <c r="S328" s="78"/>
      <c r="T328" s="78"/>
      <c r="U328" s="78"/>
      <c r="V328" s="519"/>
      <c r="W328" s="79"/>
      <c r="X328" s="80"/>
    </row>
    <row r="329" spans="1:24">
      <c r="A329" s="81"/>
      <c r="B329" s="82"/>
      <c r="C329" s="83"/>
      <c r="D329" s="83"/>
      <c r="E329" s="78"/>
      <c r="F329" s="84"/>
      <c r="G329" s="84"/>
      <c r="H329" s="78"/>
      <c r="I329" s="85"/>
      <c r="J329" s="85"/>
      <c r="K329" s="84"/>
      <c r="L329" s="84"/>
      <c r="M329" s="78"/>
      <c r="N329" s="85"/>
      <c r="O329" s="85"/>
      <c r="P329" s="85"/>
      <c r="Q329" s="86"/>
      <c r="R329" s="86"/>
      <c r="S329" s="78"/>
      <c r="T329" s="78"/>
      <c r="U329" s="78"/>
      <c r="V329" s="519"/>
      <c r="W329" s="79"/>
      <c r="X329" s="80"/>
    </row>
    <row r="330" spans="1:24">
      <c r="A330" s="81"/>
      <c r="B330" s="82"/>
      <c r="C330" s="83"/>
      <c r="D330" s="83"/>
      <c r="E330" s="78"/>
      <c r="F330" s="84"/>
      <c r="G330" s="84"/>
      <c r="H330" s="78"/>
      <c r="I330" s="85"/>
      <c r="J330" s="85"/>
      <c r="K330" s="84"/>
      <c r="L330" s="84"/>
      <c r="M330" s="78"/>
      <c r="N330" s="85"/>
      <c r="O330" s="85"/>
      <c r="P330" s="85"/>
      <c r="Q330" s="86"/>
      <c r="R330" s="86"/>
      <c r="S330" s="78"/>
      <c r="T330" s="78"/>
      <c r="U330" s="78"/>
      <c r="V330" s="519"/>
      <c r="W330" s="79"/>
      <c r="X330" s="80"/>
    </row>
    <row r="331" spans="1:24">
      <c r="A331" s="81"/>
      <c r="B331" s="82"/>
      <c r="C331" s="83"/>
      <c r="D331" s="83"/>
      <c r="E331" s="78"/>
      <c r="F331" s="84"/>
      <c r="G331" s="84"/>
      <c r="H331" s="78"/>
      <c r="I331" s="85"/>
      <c r="J331" s="85"/>
      <c r="K331" s="84"/>
      <c r="L331" s="84"/>
      <c r="M331" s="78"/>
      <c r="N331" s="85"/>
      <c r="O331" s="85"/>
      <c r="P331" s="85"/>
      <c r="Q331" s="86"/>
      <c r="R331" s="86"/>
      <c r="S331" s="78"/>
      <c r="T331" s="78"/>
      <c r="U331" s="78"/>
      <c r="V331" s="519"/>
      <c r="W331" s="79"/>
      <c r="X331" s="80"/>
    </row>
    <row r="332" spans="1:24">
      <c r="A332" s="81"/>
      <c r="B332" s="82"/>
      <c r="C332" s="83"/>
      <c r="D332" s="83"/>
      <c r="E332" s="78"/>
      <c r="F332" s="84"/>
      <c r="G332" s="84"/>
      <c r="H332" s="78"/>
      <c r="I332" s="85"/>
      <c r="J332" s="85"/>
      <c r="K332" s="84"/>
      <c r="L332" s="84"/>
      <c r="M332" s="78"/>
      <c r="N332" s="85"/>
      <c r="O332" s="85"/>
      <c r="P332" s="85"/>
      <c r="Q332" s="86"/>
      <c r="R332" s="86"/>
      <c r="S332" s="78"/>
      <c r="T332" s="78"/>
      <c r="U332" s="78"/>
      <c r="V332" s="519"/>
      <c r="W332" s="79"/>
      <c r="X332" s="80"/>
    </row>
    <row r="333" spans="1:24">
      <c r="A333" s="81"/>
      <c r="B333" s="82"/>
      <c r="C333" s="83"/>
      <c r="D333" s="83"/>
      <c r="E333" s="78"/>
      <c r="F333" s="84"/>
      <c r="G333" s="84"/>
      <c r="H333" s="78"/>
      <c r="I333" s="85"/>
      <c r="J333" s="85"/>
      <c r="K333" s="84"/>
      <c r="L333" s="84"/>
      <c r="M333" s="78"/>
      <c r="N333" s="85"/>
      <c r="O333" s="85"/>
      <c r="P333" s="85"/>
      <c r="Q333" s="86"/>
      <c r="R333" s="86"/>
      <c r="S333" s="78"/>
      <c r="T333" s="78"/>
      <c r="U333" s="78"/>
      <c r="V333" s="519"/>
      <c r="W333" s="79"/>
      <c r="X333" s="80"/>
    </row>
    <row r="334" spans="1:24">
      <c r="A334" s="81"/>
      <c r="B334" s="82"/>
      <c r="C334" s="83"/>
      <c r="D334" s="83"/>
      <c r="E334" s="78"/>
      <c r="F334" s="84"/>
      <c r="G334" s="84"/>
      <c r="H334" s="78"/>
      <c r="I334" s="85"/>
      <c r="J334" s="85"/>
      <c r="K334" s="84"/>
      <c r="L334" s="84"/>
      <c r="M334" s="78"/>
      <c r="N334" s="85"/>
      <c r="O334" s="85"/>
      <c r="P334" s="85"/>
      <c r="Q334" s="86"/>
      <c r="R334" s="86"/>
      <c r="S334" s="78"/>
      <c r="T334" s="78"/>
      <c r="U334" s="78"/>
      <c r="V334" s="519"/>
      <c r="W334" s="79"/>
      <c r="X334" s="80"/>
    </row>
    <row r="335" spans="1:24">
      <c r="A335" s="81"/>
      <c r="B335" s="82"/>
      <c r="C335" s="83"/>
      <c r="D335" s="83"/>
      <c r="E335" s="78"/>
      <c r="F335" s="84"/>
      <c r="G335" s="84"/>
      <c r="H335" s="78"/>
      <c r="I335" s="85"/>
      <c r="J335" s="85"/>
      <c r="K335" s="84"/>
      <c r="L335" s="84"/>
      <c r="M335" s="78"/>
      <c r="N335" s="85"/>
      <c r="O335" s="85"/>
      <c r="P335" s="85"/>
      <c r="Q335" s="86"/>
      <c r="R335" s="86"/>
      <c r="S335" s="78"/>
      <c r="T335" s="78"/>
      <c r="U335" s="78"/>
      <c r="V335" s="519"/>
      <c r="W335" s="79"/>
      <c r="X335" s="80"/>
    </row>
    <row r="336" spans="1:24">
      <c r="A336" s="81"/>
      <c r="B336" s="82"/>
      <c r="C336" s="83"/>
      <c r="D336" s="83"/>
      <c r="E336" s="78"/>
      <c r="F336" s="84"/>
      <c r="G336" s="84"/>
      <c r="H336" s="78"/>
      <c r="I336" s="85"/>
      <c r="J336" s="85"/>
      <c r="K336" s="84"/>
      <c r="L336" s="84"/>
      <c r="M336" s="78"/>
      <c r="N336" s="85"/>
      <c r="O336" s="85"/>
      <c r="P336" s="85"/>
      <c r="Q336" s="86"/>
      <c r="R336" s="86"/>
      <c r="S336" s="78"/>
      <c r="T336" s="78"/>
      <c r="U336" s="78"/>
      <c r="V336" s="519"/>
      <c r="W336" s="79"/>
      <c r="X336" s="80"/>
    </row>
    <row r="337" spans="1:24">
      <c r="A337" s="81"/>
      <c r="B337" s="82"/>
      <c r="C337" s="83"/>
      <c r="D337" s="83"/>
      <c r="E337" s="78"/>
      <c r="F337" s="84"/>
      <c r="G337" s="84"/>
      <c r="H337" s="78"/>
      <c r="I337" s="85"/>
      <c r="J337" s="85"/>
      <c r="K337" s="84"/>
      <c r="L337" s="84"/>
      <c r="M337" s="78"/>
      <c r="N337" s="85"/>
      <c r="O337" s="85"/>
      <c r="P337" s="85"/>
      <c r="Q337" s="86"/>
      <c r="R337" s="86"/>
      <c r="S337" s="78"/>
      <c r="T337" s="78"/>
      <c r="U337" s="78"/>
      <c r="V337" s="519"/>
      <c r="W337" s="79"/>
      <c r="X337" s="80"/>
    </row>
    <row r="338" spans="1:24">
      <c r="A338" s="81"/>
      <c r="B338" s="82"/>
      <c r="C338" s="83"/>
      <c r="D338" s="83"/>
      <c r="E338" s="78"/>
      <c r="F338" s="84"/>
      <c r="G338" s="84"/>
      <c r="H338" s="78"/>
      <c r="I338" s="85"/>
      <c r="J338" s="85"/>
      <c r="K338" s="84"/>
      <c r="L338" s="84"/>
      <c r="M338" s="78"/>
      <c r="N338" s="85"/>
      <c r="O338" s="85"/>
      <c r="P338" s="85"/>
      <c r="Q338" s="86"/>
      <c r="R338" s="86"/>
      <c r="S338" s="78"/>
      <c r="T338" s="78"/>
      <c r="U338" s="78"/>
      <c r="V338" s="519"/>
      <c r="W338" s="79"/>
      <c r="X338" s="80"/>
    </row>
    <row r="339" spans="1:24">
      <c r="A339" s="81"/>
      <c r="B339" s="82"/>
      <c r="C339" s="83"/>
      <c r="D339" s="83"/>
      <c r="E339" s="78"/>
      <c r="F339" s="84"/>
      <c r="G339" s="84"/>
      <c r="H339" s="78"/>
      <c r="I339" s="85"/>
      <c r="J339" s="85"/>
      <c r="K339" s="84"/>
      <c r="L339" s="84"/>
      <c r="M339" s="78"/>
      <c r="N339" s="85"/>
      <c r="O339" s="85"/>
      <c r="P339" s="85"/>
      <c r="Q339" s="86"/>
      <c r="R339" s="86"/>
      <c r="S339" s="78"/>
      <c r="T339" s="78"/>
      <c r="U339" s="78"/>
      <c r="V339" s="519"/>
      <c r="W339" s="79"/>
      <c r="X339" s="80"/>
    </row>
    <row r="340" spans="1:24">
      <c r="A340" s="81"/>
      <c r="B340" s="82"/>
      <c r="C340" s="83"/>
      <c r="D340" s="83"/>
      <c r="E340" s="78"/>
      <c r="F340" s="84"/>
      <c r="G340" s="84"/>
      <c r="H340" s="78"/>
      <c r="I340" s="85"/>
      <c r="J340" s="85"/>
      <c r="K340" s="84"/>
      <c r="L340" s="84"/>
      <c r="M340" s="78"/>
      <c r="N340" s="85"/>
      <c r="O340" s="85"/>
      <c r="P340" s="85"/>
      <c r="Q340" s="86"/>
      <c r="R340" s="86"/>
      <c r="S340" s="78"/>
      <c r="T340" s="78"/>
      <c r="U340" s="78"/>
      <c r="V340" s="519"/>
      <c r="W340" s="79"/>
      <c r="X340" s="80"/>
    </row>
    <row r="341" spans="1:24">
      <c r="A341" s="81"/>
      <c r="B341" s="82"/>
      <c r="C341" s="83"/>
      <c r="D341" s="83"/>
      <c r="E341" s="78"/>
      <c r="F341" s="84"/>
      <c r="G341" s="84"/>
      <c r="H341" s="78"/>
      <c r="I341" s="85"/>
      <c r="J341" s="85"/>
      <c r="K341" s="84"/>
      <c r="L341" s="84"/>
      <c r="M341" s="78"/>
      <c r="N341" s="85"/>
      <c r="O341" s="85"/>
      <c r="P341" s="85"/>
      <c r="Q341" s="86"/>
      <c r="R341" s="86"/>
      <c r="S341" s="78"/>
      <c r="T341" s="78"/>
      <c r="U341" s="78"/>
      <c r="V341" s="519"/>
      <c r="W341" s="79"/>
      <c r="X341" s="80"/>
    </row>
    <row r="342" spans="1:24">
      <c r="A342" s="81"/>
      <c r="B342" s="82"/>
      <c r="C342" s="83"/>
      <c r="D342" s="83"/>
      <c r="E342" s="78"/>
      <c r="F342" s="84"/>
      <c r="G342" s="84"/>
      <c r="H342" s="78"/>
      <c r="I342" s="85"/>
      <c r="J342" s="85"/>
      <c r="K342" s="84"/>
      <c r="L342" s="84"/>
      <c r="M342" s="78"/>
      <c r="N342" s="85"/>
      <c r="O342" s="85"/>
      <c r="P342" s="85"/>
      <c r="Q342" s="86"/>
      <c r="R342" s="86"/>
      <c r="S342" s="78"/>
      <c r="T342" s="78"/>
      <c r="U342" s="78"/>
      <c r="V342" s="519"/>
      <c r="W342" s="79"/>
      <c r="X342" s="80"/>
    </row>
    <row r="343" spans="1:24">
      <c r="A343" s="81"/>
      <c r="B343" s="82"/>
      <c r="C343" s="83"/>
      <c r="D343" s="83"/>
      <c r="E343" s="78"/>
      <c r="F343" s="84"/>
      <c r="G343" s="84"/>
      <c r="H343" s="78"/>
      <c r="I343" s="85"/>
      <c r="J343" s="85"/>
      <c r="K343" s="84"/>
      <c r="L343" s="84"/>
      <c r="M343" s="78"/>
      <c r="N343" s="85"/>
      <c r="O343" s="85"/>
      <c r="P343" s="85"/>
      <c r="Q343" s="86"/>
      <c r="R343" s="86"/>
      <c r="S343" s="78"/>
      <c r="T343" s="78"/>
      <c r="U343" s="78"/>
      <c r="V343" s="519"/>
      <c r="W343" s="79"/>
      <c r="X343" s="80"/>
    </row>
    <row r="344" spans="1:24">
      <c r="A344" s="81"/>
      <c r="B344" s="82"/>
      <c r="C344" s="83"/>
      <c r="D344" s="83"/>
      <c r="E344" s="78"/>
      <c r="F344" s="84"/>
      <c r="G344" s="84"/>
      <c r="H344" s="78"/>
      <c r="I344" s="85"/>
      <c r="J344" s="85"/>
      <c r="K344" s="84"/>
      <c r="L344" s="84"/>
      <c r="M344" s="78"/>
      <c r="N344" s="85"/>
      <c r="O344" s="85"/>
      <c r="P344" s="85"/>
      <c r="Q344" s="86"/>
      <c r="R344" s="86"/>
      <c r="S344" s="78"/>
      <c r="T344" s="78"/>
      <c r="U344" s="78"/>
      <c r="V344" s="519"/>
      <c r="W344" s="79"/>
      <c r="X344" s="80"/>
    </row>
    <row r="345" spans="1:24">
      <c r="A345" s="81"/>
      <c r="B345" s="82"/>
      <c r="C345" s="83"/>
      <c r="D345" s="83"/>
      <c r="E345" s="78"/>
      <c r="F345" s="84"/>
      <c r="G345" s="84"/>
      <c r="H345" s="78"/>
      <c r="I345" s="85"/>
      <c r="J345" s="85"/>
      <c r="K345" s="84"/>
      <c r="L345" s="84"/>
      <c r="M345" s="78"/>
      <c r="N345" s="85"/>
      <c r="O345" s="85"/>
      <c r="P345" s="85"/>
      <c r="Q345" s="86"/>
      <c r="R345" s="86"/>
      <c r="S345" s="78"/>
      <c r="T345" s="78"/>
      <c r="U345" s="78"/>
      <c r="V345" s="519"/>
      <c r="W345" s="79"/>
      <c r="X345" s="80"/>
    </row>
    <row r="346" spans="1:24">
      <c r="A346" s="81"/>
      <c r="B346" s="82"/>
      <c r="C346" s="83"/>
      <c r="D346" s="83"/>
      <c r="E346" s="78"/>
      <c r="F346" s="84"/>
      <c r="G346" s="84"/>
      <c r="H346" s="78"/>
      <c r="I346" s="85"/>
      <c r="J346" s="85"/>
      <c r="K346" s="84"/>
      <c r="L346" s="84"/>
      <c r="M346" s="78"/>
      <c r="N346" s="85"/>
      <c r="O346" s="85"/>
      <c r="P346" s="85"/>
      <c r="Q346" s="86"/>
      <c r="R346" s="86"/>
      <c r="S346" s="78"/>
      <c r="T346" s="78"/>
      <c r="U346" s="78"/>
      <c r="V346" s="519"/>
      <c r="W346" s="79"/>
      <c r="X346" s="80"/>
    </row>
    <row r="347" spans="1:24">
      <c r="A347" s="81"/>
      <c r="B347" s="82"/>
      <c r="C347" s="83"/>
      <c r="D347" s="83"/>
      <c r="E347" s="78"/>
      <c r="F347" s="84"/>
      <c r="G347" s="84"/>
      <c r="H347" s="78"/>
      <c r="I347" s="85"/>
      <c r="J347" s="85"/>
      <c r="K347" s="84"/>
      <c r="L347" s="84"/>
      <c r="M347" s="78"/>
      <c r="N347" s="85"/>
      <c r="O347" s="85"/>
      <c r="P347" s="85"/>
      <c r="Q347" s="86"/>
      <c r="R347" s="86"/>
      <c r="S347" s="78"/>
      <c r="T347" s="78"/>
      <c r="U347" s="78"/>
      <c r="V347" s="519"/>
      <c r="W347" s="79"/>
      <c r="X347" s="80"/>
    </row>
    <row r="348" spans="1:24">
      <c r="A348" s="81"/>
      <c r="B348" s="82"/>
      <c r="C348" s="83"/>
      <c r="D348" s="83"/>
      <c r="E348" s="78"/>
      <c r="F348" s="84"/>
      <c r="G348" s="84"/>
      <c r="H348" s="78"/>
      <c r="I348" s="85"/>
      <c r="J348" s="85"/>
      <c r="K348" s="84"/>
      <c r="L348" s="84"/>
      <c r="M348" s="78"/>
      <c r="N348" s="85"/>
      <c r="O348" s="85"/>
      <c r="P348" s="85"/>
      <c r="Q348" s="86"/>
      <c r="R348" s="86"/>
      <c r="S348" s="78"/>
      <c r="T348" s="78"/>
      <c r="U348" s="78"/>
      <c r="V348" s="519"/>
      <c r="W348" s="79"/>
      <c r="X348" s="80"/>
    </row>
    <row r="349" spans="1:24">
      <c r="A349" s="81"/>
      <c r="B349" s="82"/>
      <c r="C349" s="83"/>
      <c r="D349" s="83"/>
      <c r="E349" s="78"/>
      <c r="F349" s="84"/>
      <c r="G349" s="84"/>
      <c r="H349" s="78"/>
      <c r="I349" s="85"/>
      <c r="J349" s="85"/>
      <c r="K349" s="84"/>
      <c r="L349" s="84"/>
      <c r="M349" s="78"/>
      <c r="N349" s="85"/>
      <c r="O349" s="85"/>
      <c r="P349" s="85"/>
      <c r="Q349" s="86"/>
      <c r="R349" s="86"/>
      <c r="S349" s="78"/>
      <c r="T349" s="78"/>
      <c r="U349" s="78"/>
      <c r="V349" s="519"/>
      <c r="W349" s="79"/>
      <c r="X349" s="80"/>
    </row>
    <row r="350" spans="1:24">
      <c r="A350" s="81"/>
      <c r="B350" s="82"/>
      <c r="C350" s="83"/>
      <c r="D350" s="83"/>
      <c r="E350" s="78"/>
      <c r="F350" s="84"/>
      <c r="G350" s="84"/>
      <c r="H350" s="78"/>
      <c r="I350" s="85"/>
      <c r="J350" s="85"/>
      <c r="K350" s="84"/>
      <c r="L350" s="84"/>
      <c r="M350" s="78"/>
      <c r="N350" s="85"/>
      <c r="O350" s="85"/>
      <c r="P350" s="85"/>
      <c r="Q350" s="86"/>
      <c r="R350" s="86"/>
      <c r="S350" s="78"/>
      <c r="T350" s="78"/>
      <c r="U350" s="78"/>
      <c r="V350" s="519"/>
      <c r="W350" s="79"/>
      <c r="X350" s="80"/>
    </row>
    <row r="351" spans="1:24">
      <c r="A351" s="81"/>
      <c r="B351" s="82"/>
      <c r="C351" s="83"/>
      <c r="D351" s="83"/>
      <c r="E351" s="78"/>
      <c r="F351" s="84"/>
      <c r="G351" s="84"/>
      <c r="H351" s="78"/>
      <c r="I351" s="85"/>
      <c r="J351" s="85"/>
      <c r="K351" s="84"/>
      <c r="L351" s="84"/>
      <c r="M351" s="78"/>
      <c r="N351" s="85"/>
      <c r="O351" s="85"/>
      <c r="P351" s="85"/>
      <c r="Q351" s="86"/>
      <c r="R351" s="86"/>
      <c r="S351" s="78"/>
      <c r="T351" s="78"/>
      <c r="U351" s="78"/>
      <c r="V351" s="519"/>
      <c r="W351" s="79"/>
      <c r="X351" s="80"/>
    </row>
    <row r="352" spans="1:24">
      <c r="A352" s="81"/>
      <c r="B352" s="82"/>
      <c r="C352" s="83"/>
      <c r="D352" s="83"/>
      <c r="E352" s="78"/>
      <c r="F352" s="84"/>
      <c r="G352" s="84"/>
      <c r="H352" s="78"/>
      <c r="I352" s="85"/>
      <c r="J352" s="85"/>
      <c r="K352" s="84"/>
      <c r="L352" s="84"/>
      <c r="M352" s="78"/>
      <c r="N352" s="85"/>
      <c r="O352" s="85"/>
      <c r="P352" s="85"/>
      <c r="Q352" s="86"/>
      <c r="R352" s="86"/>
      <c r="S352" s="78"/>
      <c r="T352" s="78"/>
      <c r="U352" s="78"/>
      <c r="V352" s="519"/>
      <c r="W352" s="79"/>
      <c r="X352" s="80"/>
    </row>
    <row r="353" spans="1:24">
      <c r="A353" s="81"/>
      <c r="B353" s="82"/>
      <c r="C353" s="83"/>
      <c r="D353" s="83"/>
      <c r="E353" s="78"/>
      <c r="F353" s="84"/>
      <c r="G353" s="84"/>
      <c r="H353" s="78"/>
      <c r="I353" s="85"/>
      <c r="J353" s="85"/>
      <c r="K353" s="84"/>
      <c r="L353" s="84"/>
      <c r="M353" s="78"/>
      <c r="N353" s="85"/>
      <c r="O353" s="85"/>
      <c r="P353" s="85"/>
      <c r="Q353" s="86"/>
      <c r="R353" s="86"/>
      <c r="S353" s="78"/>
      <c r="T353" s="78"/>
      <c r="U353" s="78"/>
      <c r="V353" s="519"/>
      <c r="W353" s="79"/>
      <c r="X353" s="80"/>
    </row>
    <row r="354" spans="1:24">
      <c r="A354" s="81"/>
      <c r="B354" s="82"/>
      <c r="C354" s="83"/>
      <c r="D354" s="83"/>
      <c r="E354" s="78"/>
      <c r="F354" s="84"/>
      <c r="G354" s="84"/>
      <c r="H354" s="78"/>
      <c r="I354" s="85"/>
      <c r="J354" s="85"/>
      <c r="K354" s="84"/>
      <c r="L354" s="84"/>
      <c r="M354" s="78"/>
      <c r="N354" s="85"/>
      <c r="O354" s="85"/>
      <c r="P354" s="85"/>
      <c r="Q354" s="86"/>
      <c r="R354" s="86"/>
      <c r="S354" s="78"/>
      <c r="T354" s="78"/>
      <c r="U354" s="78"/>
      <c r="V354" s="519"/>
      <c r="W354" s="79"/>
      <c r="X354" s="80"/>
    </row>
    <row r="355" spans="1:24">
      <c r="A355" s="81"/>
      <c r="B355" s="82"/>
      <c r="C355" s="83"/>
      <c r="D355" s="83"/>
      <c r="E355" s="78"/>
      <c r="F355" s="84"/>
      <c r="G355" s="84"/>
      <c r="H355" s="78"/>
      <c r="I355" s="85"/>
      <c r="J355" s="85"/>
      <c r="K355" s="84"/>
      <c r="L355" s="84"/>
      <c r="M355" s="78"/>
      <c r="N355" s="85"/>
      <c r="O355" s="85"/>
      <c r="P355" s="85"/>
      <c r="Q355" s="86"/>
      <c r="R355" s="86"/>
      <c r="S355" s="78"/>
      <c r="T355" s="78"/>
      <c r="U355" s="78"/>
      <c r="V355" s="519"/>
      <c r="W355" s="79"/>
      <c r="X355" s="80"/>
    </row>
    <row r="356" spans="1:24">
      <c r="A356" s="81"/>
      <c r="B356" s="82"/>
      <c r="C356" s="83"/>
      <c r="D356" s="83"/>
      <c r="E356" s="78"/>
      <c r="F356" s="84"/>
      <c r="G356" s="84"/>
      <c r="H356" s="78"/>
      <c r="I356" s="85"/>
      <c r="J356" s="85"/>
      <c r="K356" s="84"/>
      <c r="L356" s="84"/>
      <c r="M356" s="78"/>
      <c r="N356" s="85"/>
      <c r="O356" s="85"/>
      <c r="P356" s="85"/>
      <c r="Q356" s="86"/>
      <c r="R356" s="86"/>
      <c r="S356" s="78"/>
      <c r="T356" s="78"/>
      <c r="U356" s="78"/>
      <c r="V356" s="519"/>
      <c r="W356" s="79"/>
      <c r="X356" s="80"/>
    </row>
    <row r="357" spans="1:24">
      <c r="A357" s="81"/>
      <c r="B357" s="82"/>
      <c r="C357" s="83"/>
      <c r="D357" s="83"/>
      <c r="E357" s="78"/>
      <c r="F357" s="84"/>
      <c r="G357" s="84"/>
      <c r="H357" s="78"/>
      <c r="I357" s="85"/>
      <c r="J357" s="85"/>
      <c r="K357" s="84"/>
      <c r="L357" s="84"/>
      <c r="M357" s="78"/>
      <c r="N357" s="85"/>
      <c r="O357" s="85"/>
      <c r="P357" s="85"/>
      <c r="Q357" s="86"/>
      <c r="R357" s="86"/>
      <c r="S357" s="78"/>
      <c r="T357" s="78"/>
      <c r="U357" s="78"/>
      <c r="V357" s="519"/>
      <c r="W357" s="79"/>
      <c r="X357" s="80"/>
    </row>
    <row r="358" spans="1:24">
      <c r="A358" s="81"/>
      <c r="B358" s="82"/>
      <c r="C358" s="83"/>
      <c r="D358" s="83"/>
      <c r="E358" s="78"/>
      <c r="F358" s="84"/>
      <c r="G358" s="84"/>
      <c r="H358" s="78"/>
      <c r="I358" s="85"/>
      <c r="J358" s="85"/>
      <c r="K358" s="84"/>
      <c r="L358" s="84"/>
      <c r="M358" s="78"/>
      <c r="N358" s="85"/>
      <c r="O358" s="85"/>
      <c r="P358" s="85"/>
      <c r="Q358" s="86"/>
      <c r="R358" s="86"/>
      <c r="S358" s="78"/>
      <c r="T358" s="78"/>
      <c r="U358" s="78"/>
      <c r="V358" s="519"/>
      <c r="W358" s="79"/>
      <c r="X358" s="80"/>
    </row>
    <row r="359" spans="1:24">
      <c r="A359" s="81"/>
      <c r="B359" s="82"/>
      <c r="C359" s="83"/>
      <c r="D359" s="83"/>
      <c r="E359" s="78"/>
      <c r="F359" s="84"/>
      <c r="G359" s="84"/>
      <c r="H359" s="78"/>
      <c r="I359" s="85"/>
      <c r="J359" s="85"/>
      <c r="K359" s="84"/>
      <c r="L359" s="84"/>
      <c r="M359" s="78"/>
      <c r="N359" s="85"/>
      <c r="O359" s="85"/>
      <c r="P359" s="85"/>
      <c r="Q359" s="86"/>
      <c r="R359" s="86"/>
      <c r="S359" s="78"/>
      <c r="T359" s="78"/>
      <c r="U359" s="78"/>
      <c r="V359" s="519"/>
      <c r="W359" s="79"/>
      <c r="X359" s="80"/>
    </row>
    <row r="360" spans="1:24">
      <c r="A360" s="81"/>
      <c r="B360" s="82"/>
      <c r="C360" s="83"/>
      <c r="D360" s="83"/>
      <c r="E360" s="78"/>
      <c r="F360" s="84"/>
      <c r="G360" s="84"/>
      <c r="H360" s="78"/>
      <c r="I360" s="85"/>
      <c r="J360" s="85"/>
      <c r="K360" s="84"/>
      <c r="L360" s="84"/>
      <c r="M360" s="78"/>
      <c r="N360" s="85"/>
      <c r="O360" s="85"/>
      <c r="P360" s="85"/>
      <c r="Q360" s="86"/>
      <c r="R360" s="86"/>
      <c r="S360" s="78"/>
      <c r="T360" s="78"/>
      <c r="U360" s="78"/>
      <c r="V360" s="519"/>
      <c r="W360" s="79"/>
      <c r="X360" s="80"/>
    </row>
    <row r="361" spans="1:24">
      <c r="A361" s="81"/>
      <c r="B361" s="82"/>
      <c r="C361" s="83"/>
      <c r="D361" s="83"/>
      <c r="E361" s="78"/>
      <c r="F361" s="84"/>
      <c r="G361" s="84"/>
      <c r="H361" s="78"/>
      <c r="I361" s="85"/>
      <c r="J361" s="85"/>
      <c r="K361" s="84"/>
      <c r="L361" s="84"/>
      <c r="M361" s="78"/>
      <c r="N361" s="85"/>
      <c r="O361" s="85"/>
      <c r="P361" s="85"/>
      <c r="Q361" s="86"/>
      <c r="R361" s="86"/>
      <c r="S361" s="78"/>
      <c r="T361" s="78"/>
      <c r="U361" s="78"/>
      <c r="V361" s="519"/>
      <c r="W361" s="79"/>
      <c r="X361" s="80"/>
    </row>
    <row r="362" spans="1:24">
      <c r="A362" s="81"/>
      <c r="B362" s="82"/>
      <c r="C362" s="83"/>
      <c r="D362" s="83"/>
      <c r="E362" s="78"/>
      <c r="F362" s="84"/>
      <c r="G362" s="84"/>
      <c r="H362" s="78"/>
      <c r="I362" s="85"/>
      <c r="J362" s="85"/>
      <c r="K362" s="84"/>
      <c r="L362" s="84"/>
      <c r="M362" s="78"/>
      <c r="N362" s="85"/>
      <c r="O362" s="85"/>
      <c r="P362" s="85"/>
      <c r="Q362" s="86"/>
      <c r="R362" s="86"/>
      <c r="S362" s="78"/>
      <c r="T362" s="78"/>
      <c r="U362" s="78"/>
      <c r="V362" s="519"/>
      <c r="W362" s="79"/>
      <c r="X362" s="80"/>
    </row>
    <row r="363" spans="1:24">
      <c r="A363" s="81"/>
      <c r="B363" s="82"/>
      <c r="C363" s="83"/>
      <c r="D363" s="83"/>
      <c r="E363" s="78"/>
      <c r="F363" s="84"/>
      <c r="G363" s="84"/>
      <c r="H363" s="78"/>
      <c r="I363" s="85"/>
      <c r="J363" s="85"/>
      <c r="K363" s="84"/>
      <c r="L363" s="84"/>
      <c r="M363" s="78"/>
      <c r="N363" s="85"/>
      <c r="O363" s="85"/>
      <c r="P363" s="85"/>
      <c r="Q363" s="86"/>
      <c r="R363" s="86"/>
      <c r="S363" s="78"/>
      <c r="T363" s="78"/>
      <c r="U363" s="78"/>
      <c r="V363" s="519"/>
      <c r="W363" s="79"/>
      <c r="X363" s="80"/>
    </row>
    <row r="364" spans="1:24">
      <c r="A364" s="81"/>
      <c r="B364" s="82"/>
      <c r="C364" s="83"/>
      <c r="D364" s="83"/>
      <c r="E364" s="78"/>
      <c r="F364" s="84"/>
      <c r="G364" s="84"/>
      <c r="H364" s="78"/>
      <c r="I364" s="85"/>
      <c r="J364" s="85"/>
      <c r="K364" s="84"/>
      <c r="L364" s="84"/>
      <c r="M364" s="78"/>
      <c r="N364" s="85"/>
      <c r="O364" s="85"/>
      <c r="P364" s="85"/>
      <c r="Q364" s="86"/>
      <c r="R364" s="86"/>
      <c r="S364" s="78"/>
      <c r="T364" s="78"/>
      <c r="U364" s="78"/>
      <c r="V364" s="519"/>
      <c r="W364" s="79"/>
      <c r="X364" s="80"/>
    </row>
    <row r="365" spans="1:24">
      <c r="A365" s="81"/>
      <c r="B365" s="82"/>
      <c r="C365" s="83"/>
      <c r="D365" s="83"/>
      <c r="E365" s="78"/>
      <c r="F365" s="84"/>
      <c r="G365" s="84"/>
      <c r="H365" s="78"/>
      <c r="I365" s="85"/>
      <c r="J365" s="85"/>
      <c r="K365" s="84"/>
      <c r="L365" s="84"/>
      <c r="M365" s="78"/>
      <c r="N365" s="85"/>
      <c r="O365" s="85"/>
      <c r="P365" s="85"/>
      <c r="Q365" s="86"/>
      <c r="R365" s="86"/>
      <c r="S365" s="78"/>
      <c r="T365" s="78"/>
      <c r="U365" s="78"/>
      <c r="V365" s="519"/>
      <c r="W365" s="79"/>
      <c r="X365" s="80"/>
    </row>
    <row r="366" spans="1:24">
      <c r="A366" s="81"/>
      <c r="B366" s="82"/>
      <c r="C366" s="83"/>
      <c r="D366" s="83"/>
      <c r="E366" s="78"/>
      <c r="F366" s="84"/>
      <c r="G366" s="84"/>
      <c r="H366" s="78"/>
      <c r="I366" s="85"/>
      <c r="J366" s="85"/>
      <c r="K366" s="84"/>
      <c r="L366" s="84"/>
      <c r="M366" s="78"/>
      <c r="N366" s="85"/>
      <c r="O366" s="85"/>
      <c r="P366" s="85"/>
      <c r="Q366" s="86"/>
      <c r="R366" s="86"/>
      <c r="S366" s="78"/>
      <c r="T366" s="78"/>
      <c r="U366" s="78"/>
      <c r="V366" s="519"/>
      <c r="W366" s="79"/>
      <c r="X366" s="80"/>
    </row>
    <row r="367" spans="1:24">
      <c r="A367" s="81"/>
      <c r="B367" s="82"/>
      <c r="C367" s="83"/>
      <c r="D367" s="83"/>
      <c r="E367" s="78"/>
      <c r="F367" s="84"/>
      <c r="G367" s="84"/>
      <c r="H367" s="78"/>
      <c r="I367" s="85"/>
      <c r="J367" s="85"/>
      <c r="K367" s="84"/>
      <c r="L367" s="84"/>
      <c r="M367" s="78"/>
      <c r="N367" s="85"/>
      <c r="O367" s="85"/>
      <c r="P367" s="85"/>
      <c r="Q367" s="86"/>
      <c r="R367" s="86"/>
      <c r="S367" s="78"/>
      <c r="T367" s="78"/>
      <c r="U367" s="78"/>
      <c r="V367" s="519"/>
      <c r="W367" s="79"/>
      <c r="X367" s="80"/>
    </row>
    <row r="368" spans="1:24">
      <c r="A368" s="81"/>
      <c r="B368" s="82"/>
      <c r="C368" s="83"/>
      <c r="D368" s="83"/>
      <c r="E368" s="78"/>
      <c r="F368" s="84"/>
      <c r="G368" s="84"/>
      <c r="H368" s="78"/>
      <c r="I368" s="85"/>
      <c r="J368" s="85"/>
      <c r="K368" s="84"/>
      <c r="L368" s="84"/>
      <c r="M368" s="78"/>
      <c r="N368" s="85"/>
      <c r="O368" s="85"/>
      <c r="P368" s="85"/>
      <c r="Q368" s="86"/>
      <c r="R368" s="86"/>
      <c r="S368" s="78"/>
      <c r="T368" s="78"/>
      <c r="U368" s="78"/>
      <c r="V368" s="519"/>
      <c r="W368" s="79"/>
      <c r="X368" s="80"/>
    </row>
    <row r="369" spans="1:24">
      <c r="A369" s="81"/>
      <c r="B369" s="82"/>
      <c r="C369" s="83"/>
      <c r="D369" s="83"/>
      <c r="E369" s="78"/>
      <c r="F369" s="84"/>
      <c r="G369" s="84"/>
      <c r="H369" s="78"/>
      <c r="I369" s="85"/>
      <c r="J369" s="85"/>
      <c r="K369" s="84"/>
      <c r="L369" s="84"/>
      <c r="M369" s="78"/>
      <c r="N369" s="85"/>
      <c r="O369" s="85"/>
      <c r="P369" s="85"/>
      <c r="Q369" s="86"/>
      <c r="R369" s="86"/>
      <c r="S369" s="78"/>
      <c r="T369" s="78"/>
      <c r="U369" s="78"/>
      <c r="V369" s="519"/>
      <c r="W369" s="79"/>
      <c r="X369" s="80"/>
    </row>
    <row r="370" spans="1:24">
      <c r="A370" s="81"/>
      <c r="B370" s="82"/>
      <c r="C370" s="83"/>
      <c r="D370" s="83"/>
      <c r="E370" s="78"/>
      <c r="F370" s="84"/>
      <c r="G370" s="84"/>
      <c r="H370" s="78"/>
      <c r="I370" s="85"/>
      <c r="J370" s="85"/>
      <c r="K370" s="84"/>
      <c r="L370" s="84"/>
      <c r="M370" s="78"/>
      <c r="N370" s="85"/>
      <c r="O370" s="85"/>
      <c r="P370" s="85"/>
      <c r="Q370" s="86"/>
      <c r="R370" s="86"/>
      <c r="S370" s="78"/>
      <c r="T370" s="78"/>
      <c r="U370" s="78"/>
      <c r="V370" s="519"/>
      <c r="W370" s="79"/>
      <c r="X370" s="80"/>
    </row>
    <row r="371" spans="1:24">
      <c r="A371" s="81"/>
      <c r="B371" s="82"/>
      <c r="C371" s="83"/>
      <c r="D371" s="83"/>
      <c r="E371" s="78"/>
      <c r="F371" s="84"/>
      <c r="G371" s="84"/>
      <c r="H371" s="78"/>
      <c r="I371" s="85"/>
      <c r="J371" s="85"/>
      <c r="K371" s="84"/>
      <c r="L371" s="84"/>
      <c r="M371" s="78"/>
      <c r="N371" s="85"/>
      <c r="O371" s="85"/>
      <c r="P371" s="85"/>
      <c r="Q371" s="86"/>
      <c r="R371" s="86"/>
      <c r="S371" s="78"/>
      <c r="T371" s="78"/>
      <c r="U371" s="78"/>
      <c r="V371" s="519"/>
      <c r="W371" s="79"/>
      <c r="X371" s="80"/>
    </row>
    <row r="372" spans="1:24">
      <c r="A372" s="81"/>
      <c r="B372" s="82"/>
      <c r="C372" s="83"/>
      <c r="D372" s="83"/>
      <c r="E372" s="78"/>
      <c r="F372" s="84"/>
      <c r="G372" s="84"/>
      <c r="H372" s="78"/>
      <c r="I372" s="85"/>
      <c r="J372" s="85"/>
      <c r="K372" s="84"/>
      <c r="L372" s="84"/>
      <c r="M372" s="78"/>
      <c r="N372" s="85"/>
      <c r="O372" s="85"/>
      <c r="P372" s="85"/>
      <c r="Q372" s="86"/>
      <c r="R372" s="86"/>
      <c r="S372" s="78"/>
      <c r="T372" s="78"/>
      <c r="U372" s="78"/>
      <c r="V372" s="519"/>
      <c r="W372" s="79"/>
      <c r="X372" s="80"/>
    </row>
    <row r="373" spans="1:24">
      <c r="A373" s="81"/>
      <c r="B373" s="82"/>
      <c r="C373" s="83"/>
      <c r="D373" s="83"/>
      <c r="E373" s="78"/>
      <c r="F373" s="84"/>
      <c r="G373" s="84"/>
      <c r="H373" s="78"/>
      <c r="I373" s="85"/>
      <c r="J373" s="85"/>
      <c r="K373" s="84"/>
      <c r="L373" s="84"/>
      <c r="M373" s="78"/>
      <c r="N373" s="85"/>
      <c r="O373" s="85"/>
      <c r="P373" s="85"/>
      <c r="Q373" s="86"/>
      <c r="R373" s="86"/>
      <c r="S373" s="78"/>
      <c r="T373" s="78"/>
      <c r="U373" s="78"/>
      <c r="V373" s="519"/>
      <c r="W373" s="79"/>
      <c r="X373" s="80"/>
    </row>
    <row r="374" spans="1:24">
      <c r="A374" s="81"/>
      <c r="B374" s="82"/>
      <c r="C374" s="83"/>
      <c r="D374" s="83"/>
      <c r="E374" s="78"/>
      <c r="F374" s="84"/>
      <c r="G374" s="84"/>
      <c r="H374" s="78"/>
      <c r="I374" s="85"/>
      <c r="J374" s="85"/>
      <c r="K374" s="84"/>
      <c r="L374" s="84"/>
      <c r="M374" s="78"/>
      <c r="N374" s="85"/>
      <c r="O374" s="85"/>
      <c r="P374" s="85"/>
      <c r="Q374" s="86"/>
      <c r="R374" s="86"/>
      <c r="S374" s="78"/>
      <c r="T374" s="78"/>
      <c r="U374" s="78"/>
      <c r="V374" s="519"/>
      <c r="W374" s="79"/>
      <c r="X374" s="80"/>
    </row>
    <row r="375" spans="1:24">
      <c r="A375" s="81"/>
      <c r="B375" s="82"/>
      <c r="C375" s="83"/>
      <c r="D375" s="83"/>
      <c r="E375" s="78"/>
      <c r="F375" s="84"/>
      <c r="G375" s="84"/>
      <c r="H375" s="78"/>
      <c r="I375" s="85"/>
      <c r="J375" s="85"/>
      <c r="K375" s="84"/>
      <c r="L375" s="84"/>
      <c r="M375" s="78"/>
      <c r="N375" s="85"/>
      <c r="O375" s="85"/>
      <c r="P375" s="85"/>
      <c r="Q375" s="86"/>
      <c r="R375" s="86"/>
      <c r="S375" s="78"/>
      <c r="T375" s="78"/>
      <c r="U375" s="78"/>
      <c r="V375" s="519"/>
      <c r="W375" s="79"/>
      <c r="X375" s="80"/>
    </row>
    <row r="376" spans="1:24">
      <c r="A376" s="81"/>
      <c r="B376" s="82"/>
      <c r="C376" s="83"/>
      <c r="D376" s="83"/>
      <c r="E376" s="78"/>
      <c r="F376" s="84"/>
      <c r="G376" s="84"/>
      <c r="H376" s="78"/>
      <c r="I376" s="85"/>
      <c r="J376" s="85"/>
      <c r="K376" s="84"/>
      <c r="L376" s="84"/>
      <c r="M376" s="78"/>
      <c r="N376" s="85"/>
      <c r="O376" s="85"/>
      <c r="P376" s="85"/>
      <c r="Q376" s="86"/>
      <c r="R376" s="86"/>
      <c r="S376" s="78"/>
      <c r="T376" s="78"/>
      <c r="U376" s="78"/>
      <c r="V376" s="519"/>
      <c r="W376" s="79"/>
      <c r="X376" s="80"/>
    </row>
    <row r="377" spans="1:24">
      <c r="A377" s="81"/>
      <c r="B377" s="82"/>
      <c r="C377" s="83"/>
      <c r="D377" s="83"/>
      <c r="E377" s="78"/>
      <c r="F377" s="84"/>
      <c r="G377" s="84"/>
      <c r="H377" s="78"/>
      <c r="I377" s="85"/>
      <c r="J377" s="85"/>
      <c r="K377" s="84"/>
      <c r="L377" s="84"/>
      <c r="M377" s="78"/>
      <c r="N377" s="85"/>
      <c r="O377" s="85"/>
      <c r="P377" s="85"/>
      <c r="Q377" s="86"/>
      <c r="R377" s="86"/>
      <c r="S377" s="78"/>
      <c r="T377" s="78"/>
      <c r="U377" s="78"/>
      <c r="V377" s="519"/>
      <c r="W377" s="79"/>
      <c r="X377" s="80"/>
    </row>
    <row r="378" spans="1:24">
      <c r="A378" s="81"/>
      <c r="B378" s="82"/>
      <c r="C378" s="83"/>
      <c r="D378" s="83"/>
      <c r="E378" s="78"/>
      <c r="F378" s="84"/>
      <c r="G378" s="84"/>
      <c r="H378" s="78"/>
      <c r="I378" s="85"/>
      <c r="J378" s="85"/>
      <c r="K378" s="84"/>
      <c r="L378" s="84"/>
      <c r="M378" s="78"/>
      <c r="N378" s="85"/>
      <c r="O378" s="85"/>
      <c r="P378" s="85"/>
      <c r="Q378" s="86"/>
      <c r="R378" s="86"/>
      <c r="S378" s="78"/>
      <c r="T378" s="78"/>
      <c r="U378" s="78"/>
      <c r="V378" s="519"/>
      <c r="W378" s="79"/>
      <c r="X378" s="80"/>
    </row>
    <row r="379" spans="1:24">
      <c r="A379" s="81"/>
      <c r="B379" s="82"/>
      <c r="C379" s="83"/>
      <c r="D379" s="83"/>
      <c r="E379" s="78"/>
      <c r="F379" s="84"/>
      <c r="G379" s="84"/>
      <c r="H379" s="78"/>
      <c r="I379" s="85"/>
      <c r="J379" s="85"/>
      <c r="K379" s="84"/>
      <c r="L379" s="84"/>
      <c r="M379" s="78"/>
      <c r="N379" s="85"/>
      <c r="O379" s="85"/>
      <c r="P379" s="85"/>
      <c r="Q379" s="86"/>
      <c r="R379" s="86"/>
      <c r="S379" s="78"/>
      <c r="T379" s="78"/>
      <c r="U379" s="78"/>
      <c r="V379" s="519"/>
      <c r="W379" s="79"/>
      <c r="X379" s="80"/>
    </row>
    <row r="380" spans="1:24">
      <c r="A380" s="81"/>
      <c r="B380" s="82"/>
      <c r="C380" s="83"/>
      <c r="D380" s="83"/>
      <c r="E380" s="78"/>
      <c r="F380" s="84"/>
      <c r="G380" s="84"/>
      <c r="H380" s="78"/>
      <c r="I380" s="85"/>
      <c r="J380" s="85"/>
      <c r="K380" s="84"/>
      <c r="L380" s="84"/>
      <c r="M380" s="78"/>
      <c r="N380" s="85"/>
      <c r="O380" s="85"/>
      <c r="P380" s="85"/>
      <c r="Q380" s="86"/>
      <c r="R380" s="86"/>
      <c r="S380" s="78"/>
      <c r="T380" s="78"/>
      <c r="U380" s="78"/>
      <c r="V380" s="519"/>
      <c r="W380" s="79"/>
      <c r="X380" s="80"/>
    </row>
    <row r="381" spans="1:24">
      <c r="A381" s="81"/>
      <c r="B381" s="82"/>
      <c r="C381" s="83"/>
      <c r="D381" s="83"/>
      <c r="E381" s="78"/>
      <c r="F381" s="84"/>
      <c r="G381" s="84"/>
      <c r="H381" s="78"/>
      <c r="I381" s="85"/>
      <c r="J381" s="85"/>
      <c r="K381" s="84"/>
      <c r="L381" s="84"/>
      <c r="M381" s="78"/>
      <c r="N381" s="85"/>
      <c r="O381" s="85"/>
      <c r="P381" s="85"/>
      <c r="Q381" s="86"/>
      <c r="R381" s="86"/>
      <c r="S381" s="78"/>
      <c r="T381" s="78"/>
      <c r="U381" s="78"/>
      <c r="V381" s="519"/>
      <c r="W381" s="79"/>
      <c r="X381" s="80"/>
    </row>
    <row r="382" spans="1:24">
      <c r="A382" s="81"/>
      <c r="B382" s="82"/>
      <c r="C382" s="83"/>
      <c r="D382" s="83"/>
      <c r="E382" s="78"/>
      <c r="F382" s="84"/>
      <c r="G382" s="84"/>
      <c r="H382" s="78"/>
      <c r="I382" s="85"/>
      <c r="J382" s="85"/>
      <c r="K382" s="84"/>
      <c r="L382" s="84"/>
      <c r="M382" s="78"/>
      <c r="N382" s="85"/>
      <c r="O382" s="85"/>
      <c r="P382" s="85"/>
      <c r="Q382" s="86"/>
      <c r="R382" s="86"/>
      <c r="S382" s="78"/>
      <c r="T382" s="78"/>
      <c r="U382" s="78"/>
      <c r="V382" s="519"/>
      <c r="W382" s="79"/>
      <c r="X382" s="80"/>
    </row>
    <row r="383" spans="1:24">
      <c r="A383" s="81"/>
      <c r="B383" s="82"/>
      <c r="C383" s="83"/>
      <c r="D383" s="83"/>
      <c r="E383" s="78"/>
      <c r="F383" s="84"/>
      <c r="G383" s="84"/>
      <c r="H383" s="78"/>
      <c r="I383" s="85"/>
      <c r="J383" s="85"/>
      <c r="K383" s="84"/>
      <c r="L383" s="84"/>
      <c r="M383" s="78"/>
      <c r="N383" s="85"/>
      <c r="O383" s="85"/>
      <c r="P383" s="85"/>
      <c r="Q383" s="86"/>
      <c r="R383" s="86"/>
      <c r="S383" s="78"/>
      <c r="T383" s="78"/>
      <c r="U383" s="78"/>
      <c r="V383" s="519"/>
      <c r="W383" s="79"/>
      <c r="X383" s="80"/>
    </row>
    <row r="384" spans="1:24">
      <c r="A384" s="81"/>
      <c r="B384" s="82"/>
      <c r="C384" s="83"/>
      <c r="D384" s="83"/>
      <c r="E384" s="78"/>
      <c r="F384" s="84"/>
      <c r="G384" s="84"/>
      <c r="H384" s="78"/>
      <c r="I384" s="85"/>
      <c r="J384" s="85"/>
      <c r="K384" s="84"/>
      <c r="L384" s="84"/>
      <c r="M384" s="78"/>
      <c r="N384" s="85"/>
      <c r="O384" s="85"/>
      <c r="P384" s="85"/>
      <c r="Q384" s="86"/>
      <c r="R384" s="86"/>
      <c r="S384" s="78"/>
      <c r="T384" s="78"/>
      <c r="U384" s="78"/>
      <c r="V384" s="519"/>
      <c r="W384" s="79"/>
      <c r="X384" s="80"/>
    </row>
    <row r="385" spans="1:24">
      <c r="A385" s="81"/>
      <c r="B385" s="82"/>
      <c r="C385" s="83"/>
      <c r="D385" s="83"/>
      <c r="E385" s="78"/>
      <c r="F385" s="84"/>
      <c r="G385" s="84"/>
      <c r="H385" s="78"/>
      <c r="I385" s="85"/>
      <c r="J385" s="85"/>
      <c r="K385" s="84"/>
      <c r="L385" s="84"/>
      <c r="M385" s="78"/>
      <c r="N385" s="85"/>
      <c r="O385" s="85"/>
      <c r="P385" s="85"/>
      <c r="Q385" s="86"/>
      <c r="R385" s="86"/>
      <c r="S385" s="78"/>
      <c r="T385" s="78"/>
      <c r="U385" s="78"/>
      <c r="V385" s="519"/>
      <c r="W385" s="79"/>
      <c r="X385" s="80"/>
    </row>
    <row r="386" spans="1:24">
      <c r="A386" s="81"/>
      <c r="B386" s="82"/>
      <c r="C386" s="83"/>
      <c r="D386" s="83"/>
      <c r="E386" s="78"/>
      <c r="F386" s="84"/>
      <c r="G386" s="84"/>
      <c r="H386" s="78"/>
      <c r="I386" s="85"/>
      <c r="J386" s="85"/>
      <c r="K386" s="84"/>
      <c r="L386" s="84"/>
      <c r="M386" s="78"/>
      <c r="N386" s="85"/>
      <c r="O386" s="85"/>
      <c r="P386" s="85"/>
      <c r="Q386" s="86"/>
      <c r="R386" s="86"/>
      <c r="S386" s="78"/>
      <c r="T386" s="78"/>
      <c r="U386" s="78"/>
      <c r="V386" s="519"/>
      <c r="W386" s="79"/>
      <c r="X386" s="80"/>
    </row>
    <row r="387" spans="1:24">
      <c r="A387" s="81"/>
      <c r="B387" s="82"/>
      <c r="C387" s="83"/>
      <c r="D387" s="83"/>
      <c r="E387" s="78"/>
      <c r="F387" s="84"/>
      <c r="G387" s="84"/>
      <c r="H387" s="78"/>
      <c r="I387" s="85"/>
      <c r="J387" s="85"/>
      <c r="K387" s="84"/>
      <c r="L387" s="84"/>
      <c r="M387" s="78"/>
      <c r="N387" s="85"/>
      <c r="O387" s="85"/>
      <c r="P387" s="85"/>
      <c r="Q387" s="86"/>
      <c r="R387" s="86"/>
      <c r="S387" s="78"/>
      <c r="T387" s="78"/>
      <c r="U387" s="78"/>
      <c r="V387" s="519"/>
      <c r="W387" s="79"/>
      <c r="X387" s="80"/>
    </row>
    <row r="388" spans="1:24">
      <c r="A388" s="81"/>
      <c r="B388" s="82"/>
      <c r="C388" s="83"/>
      <c r="D388" s="83"/>
      <c r="E388" s="78"/>
      <c r="F388" s="84"/>
      <c r="G388" s="84"/>
      <c r="H388" s="78"/>
      <c r="I388" s="85"/>
      <c r="J388" s="85"/>
      <c r="K388" s="84"/>
      <c r="L388" s="84"/>
      <c r="M388" s="78"/>
      <c r="N388" s="85"/>
      <c r="O388" s="85"/>
      <c r="P388" s="85"/>
      <c r="Q388" s="86"/>
      <c r="R388" s="86"/>
      <c r="S388" s="78"/>
      <c r="T388" s="78"/>
      <c r="U388" s="78"/>
      <c r="V388" s="519"/>
      <c r="W388" s="79"/>
      <c r="X388" s="80"/>
    </row>
    <row r="389" spans="1:24">
      <c r="A389" s="81"/>
      <c r="B389" s="82"/>
      <c r="C389" s="83"/>
      <c r="D389" s="83"/>
      <c r="E389" s="78"/>
      <c r="F389" s="84"/>
      <c r="G389" s="84"/>
      <c r="H389" s="78"/>
      <c r="I389" s="85"/>
      <c r="J389" s="85"/>
      <c r="K389" s="84"/>
      <c r="L389" s="84"/>
      <c r="M389" s="78"/>
      <c r="N389" s="85"/>
      <c r="O389" s="85"/>
      <c r="P389" s="85"/>
      <c r="Q389" s="86"/>
      <c r="R389" s="86"/>
      <c r="S389" s="78"/>
      <c r="T389" s="78"/>
      <c r="U389" s="78"/>
      <c r="V389" s="519"/>
      <c r="W389" s="79"/>
      <c r="X389" s="80"/>
    </row>
    <row r="390" spans="1:24">
      <c r="A390" s="81"/>
      <c r="B390" s="82"/>
      <c r="C390" s="83"/>
      <c r="D390" s="83"/>
      <c r="E390" s="78"/>
      <c r="F390" s="84"/>
      <c r="G390" s="84"/>
      <c r="H390" s="78"/>
      <c r="I390" s="85"/>
      <c r="J390" s="85"/>
      <c r="K390" s="84"/>
      <c r="L390" s="84"/>
      <c r="M390" s="78"/>
      <c r="N390" s="85"/>
      <c r="O390" s="85"/>
      <c r="P390" s="85"/>
      <c r="Q390" s="86"/>
      <c r="R390" s="86"/>
      <c r="S390" s="78"/>
      <c r="T390" s="78"/>
      <c r="U390" s="78"/>
      <c r="V390" s="519"/>
      <c r="W390" s="79"/>
      <c r="X390" s="80"/>
    </row>
    <row r="391" spans="1:24">
      <c r="A391" s="81"/>
      <c r="B391" s="82"/>
      <c r="C391" s="83"/>
      <c r="D391" s="83"/>
      <c r="E391" s="78"/>
      <c r="F391" s="84"/>
      <c r="G391" s="84"/>
      <c r="H391" s="78"/>
      <c r="I391" s="85"/>
      <c r="J391" s="85"/>
      <c r="K391" s="84"/>
      <c r="L391" s="84"/>
      <c r="M391" s="78"/>
      <c r="N391" s="85"/>
      <c r="O391" s="85"/>
      <c r="P391" s="85"/>
      <c r="Q391" s="86"/>
      <c r="R391" s="86"/>
      <c r="S391" s="78"/>
      <c r="T391" s="78"/>
      <c r="U391" s="78"/>
      <c r="V391" s="519"/>
      <c r="W391" s="79"/>
      <c r="X391" s="80"/>
    </row>
    <row r="392" spans="1:24">
      <c r="A392" s="81"/>
      <c r="B392" s="82"/>
      <c r="C392" s="83"/>
      <c r="D392" s="83"/>
      <c r="E392" s="78"/>
      <c r="F392" s="84"/>
      <c r="G392" s="84"/>
      <c r="H392" s="78"/>
      <c r="I392" s="85"/>
      <c r="J392" s="85"/>
      <c r="K392" s="84"/>
      <c r="L392" s="84"/>
      <c r="M392" s="78"/>
      <c r="N392" s="85"/>
      <c r="O392" s="85"/>
      <c r="P392" s="85"/>
      <c r="Q392" s="86"/>
      <c r="R392" s="86"/>
      <c r="S392" s="78"/>
      <c r="T392" s="78"/>
      <c r="U392" s="78"/>
      <c r="V392" s="519"/>
      <c r="W392" s="79"/>
      <c r="X392" s="80"/>
    </row>
    <row r="393" spans="1:24">
      <c r="A393" s="81"/>
      <c r="B393" s="82"/>
      <c r="C393" s="83"/>
      <c r="D393" s="83"/>
      <c r="E393" s="78"/>
      <c r="F393" s="84"/>
      <c r="G393" s="84"/>
      <c r="H393" s="78"/>
      <c r="I393" s="85"/>
      <c r="J393" s="85"/>
      <c r="K393" s="84"/>
      <c r="L393" s="84"/>
      <c r="M393" s="78"/>
      <c r="N393" s="85"/>
      <c r="O393" s="85"/>
      <c r="P393" s="85"/>
      <c r="Q393" s="86"/>
      <c r="R393" s="86"/>
      <c r="S393" s="78"/>
      <c r="T393" s="78"/>
      <c r="U393" s="78"/>
      <c r="V393" s="519"/>
      <c r="W393" s="79"/>
      <c r="X393" s="80"/>
    </row>
    <row r="394" spans="1:24">
      <c r="A394" s="81"/>
      <c r="B394" s="82"/>
      <c r="C394" s="83"/>
      <c r="D394" s="83"/>
      <c r="E394" s="78"/>
      <c r="F394" s="84"/>
      <c r="G394" s="84"/>
      <c r="H394" s="78"/>
      <c r="I394" s="85"/>
      <c r="J394" s="85"/>
      <c r="K394" s="84"/>
      <c r="L394" s="84"/>
      <c r="M394" s="78"/>
      <c r="N394" s="85"/>
      <c r="O394" s="85"/>
      <c r="P394" s="85"/>
      <c r="Q394" s="86"/>
      <c r="R394" s="86"/>
      <c r="S394" s="78"/>
      <c r="T394" s="78"/>
      <c r="U394" s="78"/>
      <c r="V394" s="519"/>
      <c r="W394" s="79"/>
      <c r="X394" s="80"/>
    </row>
    <row r="395" spans="1:24">
      <c r="A395" s="81"/>
      <c r="B395" s="82"/>
      <c r="C395" s="83"/>
      <c r="D395" s="83"/>
      <c r="E395" s="78"/>
      <c r="F395" s="84"/>
      <c r="G395" s="84"/>
      <c r="H395" s="78"/>
      <c r="I395" s="85"/>
      <c r="J395" s="85"/>
      <c r="K395" s="84"/>
      <c r="L395" s="84"/>
      <c r="M395" s="78"/>
      <c r="N395" s="85"/>
      <c r="O395" s="85"/>
      <c r="P395" s="85"/>
      <c r="Q395" s="86"/>
      <c r="R395" s="86"/>
      <c r="S395" s="78"/>
      <c r="T395" s="78"/>
      <c r="U395" s="78"/>
      <c r="V395" s="519"/>
      <c r="W395" s="79"/>
      <c r="X395" s="80"/>
    </row>
    <row r="396" spans="1:24">
      <c r="A396" s="81"/>
      <c r="B396" s="82"/>
      <c r="C396" s="83"/>
      <c r="D396" s="83"/>
      <c r="E396" s="78"/>
      <c r="F396" s="84"/>
      <c r="G396" s="84"/>
      <c r="H396" s="78"/>
      <c r="I396" s="85"/>
      <c r="J396" s="85"/>
      <c r="K396" s="84"/>
      <c r="L396" s="84"/>
      <c r="M396" s="78"/>
      <c r="N396" s="85"/>
      <c r="O396" s="85"/>
      <c r="P396" s="85"/>
      <c r="Q396" s="86"/>
      <c r="R396" s="86"/>
      <c r="S396" s="78"/>
      <c r="T396" s="78"/>
      <c r="U396" s="78"/>
      <c r="V396" s="519"/>
      <c r="W396" s="79"/>
      <c r="X396" s="80"/>
    </row>
    <row r="397" spans="1:24">
      <c r="A397" s="81"/>
      <c r="B397" s="82"/>
      <c r="C397" s="83"/>
      <c r="D397" s="83"/>
      <c r="E397" s="78"/>
      <c r="F397" s="84"/>
      <c r="G397" s="84"/>
      <c r="H397" s="78"/>
      <c r="I397" s="85"/>
      <c r="J397" s="85"/>
      <c r="K397" s="84"/>
      <c r="L397" s="84"/>
      <c r="M397" s="78"/>
      <c r="N397" s="85"/>
      <c r="O397" s="85"/>
      <c r="P397" s="85"/>
      <c r="Q397" s="86"/>
      <c r="R397" s="86"/>
      <c r="S397" s="78"/>
      <c r="T397" s="78"/>
      <c r="U397" s="78"/>
      <c r="V397" s="519"/>
      <c r="W397" s="79"/>
      <c r="X397" s="80"/>
    </row>
    <row r="398" spans="1:24">
      <c r="A398" s="81"/>
      <c r="B398" s="82"/>
      <c r="C398" s="83"/>
      <c r="D398" s="83"/>
      <c r="E398" s="78"/>
      <c r="F398" s="84"/>
      <c r="G398" s="84"/>
      <c r="H398" s="78"/>
      <c r="I398" s="85"/>
      <c r="J398" s="85"/>
      <c r="K398" s="84"/>
      <c r="L398" s="84"/>
      <c r="M398" s="78"/>
      <c r="N398" s="85"/>
      <c r="O398" s="85"/>
      <c r="P398" s="85"/>
      <c r="Q398" s="86"/>
      <c r="R398" s="86"/>
      <c r="S398" s="78"/>
      <c r="T398" s="78"/>
      <c r="U398" s="78"/>
      <c r="V398" s="519"/>
      <c r="W398" s="79"/>
      <c r="X398" s="80"/>
    </row>
    <row r="399" spans="1:24">
      <c r="A399" s="81"/>
      <c r="B399" s="82"/>
      <c r="C399" s="83"/>
      <c r="D399" s="83"/>
      <c r="E399" s="78"/>
      <c r="F399" s="84"/>
      <c r="G399" s="84"/>
      <c r="H399" s="78"/>
      <c r="I399" s="85"/>
      <c r="J399" s="85"/>
      <c r="K399" s="84"/>
      <c r="L399" s="84"/>
      <c r="M399" s="78"/>
      <c r="N399" s="85"/>
      <c r="O399" s="85"/>
      <c r="P399" s="85"/>
      <c r="Q399" s="86"/>
      <c r="R399" s="86"/>
      <c r="S399" s="78"/>
      <c r="T399" s="78"/>
      <c r="U399" s="78"/>
      <c r="V399" s="519"/>
      <c r="W399" s="79"/>
      <c r="X399" s="80"/>
    </row>
    <row r="400" spans="1:24">
      <c r="A400" s="81"/>
      <c r="B400" s="82"/>
      <c r="C400" s="83"/>
      <c r="D400" s="83"/>
      <c r="E400" s="78"/>
      <c r="F400" s="84"/>
      <c r="G400" s="84"/>
      <c r="H400" s="78"/>
      <c r="I400" s="85"/>
      <c r="J400" s="85"/>
      <c r="K400" s="84"/>
      <c r="L400" s="84"/>
      <c r="M400" s="78"/>
      <c r="N400" s="85"/>
      <c r="O400" s="85"/>
      <c r="P400" s="85"/>
      <c r="Q400" s="86"/>
      <c r="R400" s="86"/>
      <c r="S400" s="78"/>
      <c r="T400" s="78"/>
      <c r="U400" s="78"/>
      <c r="V400" s="519"/>
      <c r="W400" s="79"/>
      <c r="X400" s="80"/>
    </row>
    <row r="401" spans="1:24">
      <c r="A401" s="81"/>
      <c r="B401" s="82"/>
      <c r="C401" s="83"/>
      <c r="D401" s="83"/>
      <c r="E401" s="78"/>
      <c r="F401" s="84"/>
      <c r="G401" s="84"/>
      <c r="H401" s="78"/>
      <c r="I401" s="85"/>
      <c r="J401" s="85"/>
      <c r="K401" s="84"/>
      <c r="L401" s="84"/>
      <c r="M401" s="78"/>
      <c r="N401" s="85"/>
      <c r="O401" s="85"/>
      <c r="P401" s="85"/>
      <c r="Q401" s="86"/>
      <c r="R401" s="86"/>
      <c r="S401" s="78"/>
      <c r="T401" s="78"/>
      <c r="U401" s="78"/>
      <c r="V401" s="519"/>
      <c r="W401" s="79"/>
      <c r="X401" s="80"/>
    </row>
    <row r="402" spans="1:24">
      <c r="A402" s="81"/>
      <c r="B402" s="82"/>
      <c r="C402" s="83"/>
      <c r="D402" s="83"/>
      <c r="E402" s="78"/>
      <c r="F402" s="84"/>
      <c r="G402" s="84"/>
      <c r="H402" s="78"/>
      <c r="I402" s="85"/>
      <c r="J402" s="85"/>
      <c r="K402" s="84"/>
      <c r="L402" s="84"/>
      <c r="M402" s="78"/>
      <c r="N402" s="85"/>
      <c r="O402" s="85"/>
      <c r="P402" s="85"/>
      <c r="Q402" s="86"/>
      <c r="R402" s="86"/>
      <c r="S402" s="78"/>
      <c r="T402" s="78"/>
      <c r="U402" s="78"/>
      <c r="V402" s="519"/>
      <c r="W402" s="79"/>
      <c r="X402" s="80"/>
    </row>
    <row r="403" spans="1:24">
      <c r="A403" s="81"/>
      <c r="B403" s="82"/>
      <c r="C403" s="83"/>
      <c r="D403" s="83"/>
      <c r="E403" s="78"/>
      <c r="F403" s="84"/>
      <c r="G403" s="84"/>
      <c r="H403" s="78"/>
      <c r="I403" s="85"/>
      <c r="J403" s="85"/>
      <c r="K403" s="84"/>
      <c r="L403" s="84"/>
      <c r="M403" s="78"/>
      <c r="N403" s="85"/>
      <c r="O403" s="85"/>
      <c r="P403" s="85"/>
      <c r="Q403" s="86"/>
      <c r="R403" s="86"/>
      <c r="S403" s="78"/>
      <c r="T403" s="78"/>
      <c r="U403" s="78"/>
      <c r="V403" s="519"/>
      <c r="W403" s="79"/>
      <c r="X403" s="80"/>
    </row>
    <row r="404" spans="1:24">
      <c r="A404" s="81"/>
      <c r="B404" s="82"/>
      <c r="C404" s="83"/>
      <c r="D404" s="83"/>
      <c r="E404" s="78"/>
      <c r="F404" s="84"/>
      <c r="G404" s="84"/>
      <c r="H404" s="78"/>
      <c r="I404" s="85"/>
      <c r="J404" s="85"/>
      <c r="K404" s="84"/>
      <c r="L404" s="84"/>
      <c r="M404" s="78"/>
      <c r="N404" s="85"/>
      <c r="O404" s="85"/>
      <c r="P404" s="85"/>
      <c r="Q404" s="86"/>
      <c r="R404" s="86"/>
      <c r="S404" s="78"/>
      <c r="T404" s="78"/>
      <c r="U404" s="78"/>
      <c r="V404" s="519"/>
      <c r="W404" s="79"/>
      <c r="X404" s="80"/>
    </row>
    <row r="405" spans="1:24">
      <c r="A405" s="81"/>
      <c r="B405" s="82"/>
      <c r="C405" s="83"/>
      <c r="D405" s="83"/>
      <c r="E405" s="78"/>
      <c r="F405" s="84"/>
      <c r="G405" s="84"/>
      <c r="H405" s="78"/>
      <c r="I405" s="85"/>
      <c r="J405" s="85"/>
      <c r="K405" s="84"/>
      <c r="L405" s="84"/>
      <c r="M405" s="78"/>
      <c r="N405" s="85"/>
      <c r="O405" s="85"/>
      <c r="P405" s="85"/>
      <c r="Q405" s="86"/>
      <c r="R405" s="86"/>
      <c r="S405" s="78"/>
      <c r="T405" s="78"/>
      <c r="U405" s="78"/>
      <c r="V405" s="519"/>
      <c r="W405" s="79"/>
      <c r="X405" s="80"/>
    </row>
    <row r="406" spans="1:24">
      <c r="A406" s="81"/>
      <c r="B406" s="82"/>
      <c r="C406" s="83"/>
      <c r="D406" s="83"/>
      <c r="E406" s="78"/>
      <c r="F406" s="84"/>
      <c r="G406" s="84"/>
      <c r="H406" s="78"/>
      <c r="I406" s="85"/>
      <c r="J406" s="85"/>
      <c r="K406" s="84"/>
      <c r="L406" s="84"/>
      <c r="M406" s="78"/>
      <c r="N406" s="85"/>
      <c r="O406" s="85"/>
      <c r="P406" s="85"/>
      <c r="Q406" s="86"/>
      <c r="R406" s="86"/>
      <c r="S406" s="78"/>
      <c r="T406" s="78"/>
      <c r="U406" s="78"/>
      <c r="V406" s="519"/>
      <c r="W406" s="79"/>
      <c r="X406" s="80"/>
    </row>
    <row r="407" spans="1:24">
      <c r="A407" s="81"/>
      <c r="B407" s="82"/>
      <c r="C407" s="83"/>
      <c r="D407" s="83"/>
      <c r="E407" s="78"/>
      <c r="F407" s="84"/>
      <c r="G407" s="84"/>
      <c r="H407" s="78"/>
      <c r="I407" s="85"/>
      <c r="J407" s="85"/>
      <c r="K407" s="84"/>
      <c r="L407" s="84"/>
      <c r="M407" s="78"/>
      <c r="N407" s="85"/>
      <c r="O407" s="85"/>
      <c r="P407" s="85"/>
      <c r="Q407" s="86"/>
      <c r="R407" s="86"/>
      <c r="S407" s="78"/>
      <c r="T407" s="78"/>
      <c r="U407" s="78"/>
      <c r="V407" s="519"/>
      <c r="W407" s="79"/>
      <c r="X407" s="80"/>
    </row>
    <row r="408" spans="1:24">
      <c r="A408" s="81"/>
      <c r="B408" s="82"/>
      <c r="C408" s="83"/>
      <c r="D408" s="83"/>
      <c r="E408" s="78"/>
      <c r="F408" s="84"/>
      <c r="G408" s="84"/>
      <c r="H408" s="78"/>
      <c r="I408" s="85"/>
      <c r="J408" s="85"/>
      <c r="K408" s="84"/>
      <c r="L408" s="84"/>
      <c r="M408" s="78"/>
      <c r="N408" s="85"/>
      <c r="O408" s="85"/>
      <c r="P408" s="85"/>
      <c r="Q408" s="86"/>
      <c r="R408" s="86"/>
      <c r="S408" s="78"/>
      <c r="T408" s="78"/>
      <c r="U408" s="78"/>
      <c r="V408" s="519"/>
      <c r="W408" s="79"/>
      <c r="X408" s="80"/>
    </row>
    <row r="409" spans="1:24">
      <c r="A409" s="81"/>
      <c r="B409" s="82"/>
      <c r="C409" s="83"/>
      <c r="D409" s="83"/>
      <c r="E409" s="78"/>
      <c r="F409" s="84"/>
      <c r="G409" s="84"/>
      <c r="H409" s="78"/>
      <c r="I409" s="85"/>
      <c r="J409" s="85"/>
      <c r="K409" s="84"/>
      <c r="L409" s="84"/>
      <c r="M409" s="78"/>
      <c r="N409" s="85"/>
      <c r="O409" s="85"/>
      <c r="P409" s="85"/>
      <c r="Q409" s="86"/>
      <c r="R409" s="86"/>
      <c r="S409" s="78"/>
      <c r="T409" s="78"/>
      <c r="U409" s="78"/>
      <c r="V409" s="519"/>
      <c r="W409" s="79"/>
      <c r="X409" s="80"/>
    </row>
    <row r="410" spans="1:24">
      <c r="A410" s="81"/>
      <c r="B410" s="82"/>
      <c r="C410" s="83"/>
      <c r="D410" s="83"/>
      <c r="E410" s="78"/>
      <c r="F410" s="84"/>
      <c r="G410" s="84"/>
      <c r="H410" s="78"/>
      <c r="I410" s="85"/>
      <c r="J410" s="85"/>
      <c r="K410" s="84"/>
      <c r="L410" s="84"/>
      <c r="M410" s="78"/>
      <c r="N410" s="85"/>
      <c r="O410" s="85"/>
      <c r="P410" s="85"/>
      <c r="Q410" s="86"/>
      <c r="R410" s="86"/>
      <c r="S410" s="78"/>
      <c r="T410" s="78"/>
      <c r="U410" s="78"/>
      <c r="V410" s="519"/>
      <c r="W410" s="79"/>
      <c r="X410" s="80"/>
    </row>
    <row r="411" spans="1:24">
      <c r="A411" s="81"/>
      <c r="B411" s="82"/>
      <c r="C411" s="83"/>
      <c r="D411" s="83"/>
      <c r="E411" s="78"/>
      <c r="F411" s="84"/>
      <c r="G411" s="84"/>
      <c r="H411" s="78"/>
      <c r="I411" s="85"/>
      <c r="J411" s="85"/>
      <c r="K411" s="84"/>
      <c r="L411" s="84"/>
      <c r="M411" s="78"/>
      <c r="N411" s="85"/>
      <c r="O411" s="85"/>
      <c r="P411" s="85"/>
      <c r="Q411" s="86"/>
      <c r="R411" s="86"/>
      <c r="S411" s="78"/>
      <c r="T411" s="78"/>
      <c r="U411" s="78"/>
      <c r="V411" s="519"/>
      <c r="W411" s="79"/>
      <c r="X411" s="80"/>
    </row>
    <row r="412" spans="1:24">
      <c r="A412" s="81"/>
      <c r="B412" s="82"/>
      <c r="C412" s="83"/>
      <c r="D412" s="83"/>
      <c r="E412" s="78"/>
      <c r="F412" s="84"/>
      <c r="G412" s="84"/>
      <c r="H412" s="78"/>
      <c r="I412" s="85"/>
      <c r="J412" s="85"/>
      <c r="K412" s="84"/>
      <c r="L412" s="84"/>
      <c r="M412" s="78"/>
      <c r="N412" s="85"/>
      <c r="O412" s="85"/>
      <c r="P412" s="85"/>
      <c r="Q412" s="86"/>
      <c r="R412" s="86"/>
      <c r="S412" s="78"/>
      <c r="T412" s="78"/>
      <c r="U412" s="78"/>
      <c r="V412" s="519"/>
      <c r="W412" s="79"/>
      <c r="X412" s="80"/>
    </row>
    <row r="413" spans="1:24">
      <c r="A413" s="81"/>
      <c r="B413" s="82"/>
      <c r="C413" s="83"/>
      <c r="D413" s="83"/>
      <c r="E413" s="78"/>
      <c r="F413" s="84"/>
      <c r="G413" s="84"/>
      <c r="H413" s="78"/>
      <c r="I413" s="85"/>
      <c r="J413" s="85"/>
      <c r="K413" s="84"/>
      <c r="L413" s="84"/>
      <c r="M413" s="78"/>
      <c r="N413" s="85"/>
      <c r="O413" s="85"/>
      <c r="P413" s="85"/>
      <c r="Q413" s="86"/>
      <c r="R413" s="86"/>
      <c r="S413" s="78"/>
      <c r="T413" s="78"/>
      <c r="U413" s="78"/>
      <c r="V413" s="519"/>
      <c r="W413" s="79"/>
      <c r="X413" s="80"/>
    </row>
    <row r="414" spans="1:24">
      <c r="A414" s="81"/>
      <c r="B414" s="82"/>
      <c r="C414" s="83"/>
      <c r="D414" s="83"/>
      <c r="E414" s="78"/>
      <c r="F414" s="84"/>
      <c r="G414" s="84"/>
      <c r="H414" s="78"/>
      <c r="I414" s="85"/>
      <c r="J414" s="85"/>
      <c r="K414" s="84"/>
      <c r="L414" s="84"/>
      <c r="M414" s="78"/>
      <c r="N414" s="85"/>
      <c r="O414" s="85"/>
      <c r="P414" s="85"/>
      <c r="Q414" s="86"/>
      <c r="R414" s="86"/>
      <c r="S414" s="78"/>
      <c r="T414" s="78"/>
      <c r="U414" s="78"/>
      <c r="V414" s="519"/>
      <c r="W414" s="79"/>
      <c r="X414" s="80"/>
    </row>
    <row r="415" spans="1:24">
      <c r="A415" s="81"/>
      <c r="B415" s="82"/>
      <c r="C415" s="83"/>
      <c r="D415" s="83"/>
      <c r="E415" s="78"/>
      <c r="F415" s="84"/>
      <c r="G415" s="84"/>
      <c r="H415" s="78"/>
      <c r="I415" s="85"/>
      <c r="J415" s="85"/>
      <c r="K415" s="84"/>
      <c r="L415" s="84"/>
      <c r="M415" s="78"/>
      <c r="N415" s="85"/>
      <c r="O415" s="85"/>
      <c r="P415" s="85"/>
      <c r="Q415" s="86"/>
      <c r="R415" s="86"/>
      <c r="S415" s="78"/>
      <c r="T415" s="78"/>
      <c r="U415" s="78"/>
      <c r="V415" s="519"/>
      <c r="W415" s="79"/>
      <c r="X415" s="80"/>
    </row>
    <row r="416" spans="1:24">
      <c r="A416" s="81"/>
      <c r="B416" s="82"/>
      <c r="C416" s="83"/>
      <c r="D416" s="83"/>
      <c r="E416" s="78"/>
      <c r="F416" s="84"/>
      <c r="G416" s="84"/>
      <c r="H416" s="78"/>
      <c r="I416" s="85"/>
      <c r="J416" s="85"/>
      <c r="K416" s="84"/>
      <c r="L416" s="84"/>
      <c r="M416" s="78"/>
      <c r="N416" s="85"/>
      <c r="O416" s="85"/>
      <c r="P416" s="85"/>
      <c r="Q416" s="86"/>
      <c r="R416" s="86"/>
      <c r="S416" s="78"/>
      <c r="T416" s="78"/>
      <c r="U416" s="78"/>
      <c r="V416" s="519"/>
      <c r="W416" s="79"/>
      <c r="X416" s="80"/>
    </row>
    <row r="417" spans="1:24">
      <c r="A417" s="81"/>
      <c r="B417" s="82"/>
      <c r="C417" s="83"/>
      <c r="D417" s="83"/>
      <c r="E417" s="78"/>
      <c r="F417" s="84"/>
      <c r="G417" s="84"/>
      <c r="H417" s="78"/>
      <c r="I417" s="85"/>
      <c r="J417" s="85"/>
      <c r="K417" s="84"/>
      <c r="L417" s="84"/>
      <c r="M417" s="78"/>
      <c r="N417" s="85"/>
      <c r="O417" s="85"/>
      <c r="P417" s="85"/>
      <c r="Q417" s="86"/>
      <c r="R417" s="86"/>
      <c r="S417" s="78"/>
      <c r="T417" s="78"/>
      <c r="U417" s="78"/>
      <c r="V417" s="519"/>
      <c r="W417" s="79"/>
      <c r="X417" s="80"/>
    </row>
    <row r="418" spans="1:24">
      <c r="A418" s="81"/>
      <c r="B418" s="82"/>
      <c r="C418" s="83"/>
      <c r="D418" s="83"/>
      <c r="E418" s="78"/>
      <c r="F418" s="84"/>
      <c r="G418" s="84"/>
      <c r="H418" s="78"/>
      <c r="I418" s="85"/>
      <c r="J418" s="85"/>
      <c r="K418" s="84"/>
      <c r="L418" s="84"/>
      <c r="M418" s="78"/>
      <c r="N418" s="85"/>
      <c r="O418" s="85"/>
      <c r="P418" s="85"/>
      <c r="Q418" s="86"/>
      <c r="R418" s="86"/>
      <c r="S418" s="78"/>
      <c r="T418" s="78"/>
      <c r="U418" s="78"/>
      <c r="V418" s="519"/>
      <c r="W418" s="79"/>
      <c r="X418" s="80"/>
    </row>
    <row r="419" spans="1:24">
      <c r="A419" s="81"/>
      <c r="B419" s="82"/>
      <c r="C419" s="83"/>
      <c r="D419" s="83"/>
      <c r="E419" s="78"/>
      <c r="F419" s="84"/>
      <c r="G419" s="84"/>
      <c r="H419" s="78"/>
      <c r="I419" s="85"/>
      <c r="J419" s="85"/>
      <c r="K419" s="84"/>
      <c r="L419" s="84"/>
      <c r="M419" s="78"/>
      <c r="N419" s="85"/>
      <c r="O419" s="85"/>
      <c r="P419" s="85"/>
      <c r="Q419" s="86"/>
      <c r="R419" s="86"/>
      <c r="S419" s="78"/>
      <c r="T419" s="78"/>
      <c r="U419" s="78"/>
      <c r="V419" s="519"/>
      <c r="W419" s="79"/>
      <c r="X419" s="80"/>
    </row>
    <row r="420" spans="1:24">
      <c r="A420" s="81"/>
      <c r="B420" s="82"/>
      <c r="C420" s="83"/>
      <c r="D420" s="83"/>
      <c r="E420" s="78"/>
      <c r="F420" s="84"/>
      <c r="G420" s="84"/>
      <c r="H420" s="78"/>
      <c r="I420" s="85"/>
      <c r="J420" s="85"/>
      <c r="K420" s="84"/>
      <c r="L420" s="84"/>
      <c r="M420" s="78"/>
      <c r="N420" s="85"/>
      <c r="O420" s="85"/>
      <c r="P420" s="85"/>
      <c r="Q420" s="86"/>
      <c r="R420" s="86"/>
      <c r="S420" s="78"/>
      <c r="T420" s="78"/>
      <c r="U420" s="78"/>
      <c r="V420" s="519"/>
      <c r="W420" s="79"/>
      <c r="X420" s="80"/>
    </row>
    <row r="421" spans="1:24">
      <c r="A421" s="81"/>
      <c r="B421" s="82"/>
      <c r="C421" s="83"/>
      <c r="D421" s="83"/>
      <c r="E421" s="78"/>
      <c r="F421" s="84"/>
      <c r="G421" s="84"/>
      <c r="H421" s="78"/>
      <c r="I421" s="85"/>
      <c r="J421" s="85"/>
      <c r="K421" s="84"/>
      <c r="L421" s="84"/>
      <c r="M421" s="78"/>
      <c r="N421" s="85"/>
      <c r="O421" s="85"/>
      <c r="P421" s="85"/>
      <c r="Q421" s="86"/>
      <c r="R421" s="86"/>
      <c r="S421" s="78"/>
      <c r="T421" s="78"/>
      <c r="U421" s="78"/>
      <c r="V421" s="519"/>
      <c r="W421" s="79"/>
      <c r="X421" s="80"/>
    </row>
    <row r="422" spans="1:24">
      <c r="A422" s="81"/>
      <c r="B422" s="82"/>
      <c r="C422" s="83"/>
      <c r="D422" s="83"/>
      <c r="E422" s="78"/>
      <c r="F422" s="84"/>
      <c r="G422" s="84"/>
      <c r="H422" s="78"/>
      <c r="I422" s="85"/>
      <c r="J422" s="85"/>
      <c r="K422" s="84"/>
      <c r="L422" s="84"/>
      <c r="M422" s="78"/>
      <c r="N422" s="85"/>
      <c r="O422" s="85"/>
      <c r="P422" s="85"/>
      <c r="Q422" s="86"/>
      <c r="R422" s="86"/>
      <c r="S422" s="78"/>
      <c r="T422" s="78"/>
      <c r="U422" s="78"/>
      <c r="V422" s="519"/>
      <c r="W422" s="79"/>
      <c r="X422" s="80"/>
    </row>
    <row r="423" spans="1:24">
      <c r="A423" s="81"/>
      <c r="B423" s="82"/>
      <c r="C423" s="83"/>
      <c r="D423" s="83"/>
      <c r="E423" s="78"/>
      <c r="F423" s="84"/>
      <c r="G423" s="84"/>
      <c r="H423" s="78"/>
      <c r="I423" s="85"/>
      <c r="J423" s="85"/>
      <c r="K423" s="84"/>
      <c r="L423" s="84"/>
      <c r="M423" s="78"/>
      <c r="N423" s="85"/>
      <c r="O423" s="85"/>
      <c r="P423" s="85"/>
      <c r="Q423" s="86"/>
      <c r="R423" s="86"/>
      <c r="S423" s="78"/>
      <c r="T423" s="78"/>
      <c r="U423" s="78"/>
      <c r="V423" s="519"/>
      <c r="W423" s="79"/>
      <c r="X423" s="80"/>
    </row>
    <row r="424" spans="1:24">
      <c r="A424" s="81"/>
      <c r="B424" s="82"/>
      <c r="C424" s="83"/>
      <c r="D424" s="83"/>
      <c r="E424" s="78"/>
      <c r="F424" s="84"/>
      <c r="G424" s="84"/>
      <c r="H424" s="78"/>
      <c r="I424" s="85"/>
      <c r="J424" s="85"/>
      <c r="K424" s="84"/>
      <c r="L424" s="84"/>
      <c r="M424" s="78"/>
      <c r="N424" s="85"/>
      <c r="O424" s="85"/>
      <c r="P424" s="85"/>
      <c r="Q424" s="86"/>
      <c r="R424" s="86"/>
      <c r="S424" s="78"/>
      <c r="T424" s="78"/>
      <c r="U424" s="78"/>
      <c r="V424" s="519"/>
      <c r="W424" s="79"/>
      <c r="X424" s="80"/>
    </row>
    <row r="425" spans="1:24">
      <c r="A425" s="81"/>
      <c r="B425" s="82"/>
      <c r="C425" s="83"/>
      <c r="D425" s="83"/>
      <c r="E425" s="78"/>
      <c r="F425" s="84"/>
      <c r="G425" s="84"/>
      <c r="H425" s="78"/>
      <c r="I425" s="85"/>
      <c r="J425" s="85"/>
      <c r="K425" s="84"/>
      <c r="L425" s="84"/>
      <c r="M425" s="78"/>
      <c r="N425" s="85"/>
      <c r="O425" s="85"/>
      <c r="P425" s="85"/>
      <c r="Q425" s="86"/>
      <c r="R425" s="86"/>
      <c r="S425" s="78"/>
      <c r="T425" s="78"/>
      <c r="U425" s="78"/>
      <c r="V425" s="519"/>
      <c r="W425" s="79"/>
      <c r="X425" s="80"/>
    </row>
    <row r="426" spans="1:24">
      <c r="A426" s="81"/>
      <c r="B426" s="82"/>
      <c r="C426" s="83"/>
      <c r="D426" s="83"/>
      <c r="E426" s="78"/>
      <c r="F426" s="84"/>
      <c r="G426" s="84"/>
      <c r="H426" s="78"/>
      <c r="I426" s="85"/>
      <c r="J426" s="85"/>
      <c r="K426" s="84"/>
      <c r="L426" s="84"/>
      <c r="M426" s="78"/>
      <c r="N426" s="85"/>
      <c r="O426" s="85"/>
      <c r="P426" s="85"/>
      <c r="Q426" s="86"/>
      <c r="R426" s="86"/>
      <c r="S426" s="78"/>
      <c r="T426" s="78"/>
      <c r="U426" s="78"/>
      <c r="V426" s="519"/>
      <c r="W426" s="79"/>
      <c r="X426" s="80"/>
    </row>
    <row r="427" spans="1:24">
      <c r="A427" s="81"/>
      <c r="B427" s="82"/>
      <c r="C427" s="83"/>
      <c r="D427" s="83"/>
      <c r="E427" s="78"/>
      <c r="F427" s="84"/>
      <c r="G427" s="84"/>
      <c r="H427" s="78"/>
      <c r="I427" s="85"/>
      <c r="J427" s="85"/>
      <c r="K427" s="84"/>
      <c r="L427" s="84"/>
      <c r="M427" s="78"/>
      <c r="N427" s="85"/>
      <c r="O427" s="85"/>
      <c r="P427" s="85"/>
      <c r="Q427" s="86"/>
      <c r="R427" s="86"/>
      <c r="S427" s="78"/>
      <c r="T427" s="78"/>
      <c r="U427" s="78"/>
      <c r="V427" s="519"/>
      <c r="W427" s="79"/>
      <c r="X427" s="80"/>
    </row>
    <row r="428" spans="1:24">
      <c r="A428" s="81"/>
      <c r="B428" s="82"/>
      <c r="C428" s="83"/>
      <c r="D428" s="83"/>
      <c r="E428" s="78"/>
      <c r="F428" s="84"/>
      <c r="G428" s="84"/>
      <c r="H428" s="78"/>
      <c r="I428" s="85"/>
      <c r="J428" s="85"/>
      <c r="K428" s="84"/>
      <c r="L428" s="84"/>
      <c r="M428" s="78"/>
      <c r="N428" s="85"/>
      <c r="O428" s="85"/>
      <c r="P428" s="85"/>
      <c r="Q428" s="86"/>
      <c r="R428" s="86"/>
      <c r="S428" s="78"/>
      <c r="T428" s="78"/>
      <c r="U428" s="78"/>
      <c r="V428" s="519"/>
      <c r="W428" s="79"/>
      <c r="X428" s="80"/>
    </row>
    <row r="429" spans="1:24">
      <c r="A429" s="81"/>
      <c r="B429" s="82"/>
      <c r="C429" s="83"/>
      <c r="D429" s="83"/>
      <c r="E429" s="78"/>
      <c r="F429" s="84"/>
      <c r="G429" s="84"/>
      <c r="H429" s="78"/>
      <c r="I429" s="85"/>
      <c r="J429" s="85"/>
      <c r="K429" s="84"/>
      <c r="L429" s="84"/>
      <c r="M429" s="78"/>
      <c r="N429" s="85"/>
      <c r="O429" s="85"/>
      <c r="P429" s="85"/>
      <c r="Q429" s="86"/>
      <c r="R429" s="86"/>
      <c r="S429" s="78"/>
      <c r="T429" s="78"/>
      <c r="U429" s="78"/>
      <c r="V429" s="519"/>
      <c r="W429" s="79"/>
      <c r="X429" s="80"/>
    </row>
    <row r="430" spans="1:24">
      <c r="A430" s="81"/>
      <c r="B430" s="82"/>
      <c r="C430" s="83"/>
      <c r="D430" s="83"/>
      <c r="E430" s="78"/>
      <c r="F430" s="84"/>
      <c r="G430" s="84"/>
      <c r="H430" s="78"/>
      <c r="I430" s="85"/>
      <c r="J430" s="85"/>
      <c r="K430" s="84"/>
      <c r="L430" s="84"/>
      <c r="M430" s="78"/>
      <c r="N430" s="85"/>
      <c r="O430" s="85"/>
      <c r="P430" s="85"/>
      <c r="Q430" s="86"/>
      <c r="R430" s="86"/>
      <c r="S430" s="78"/>
      <c r="T430" s="78"/>
      <c r="U430" s="78"/>
      <c r="V430" s="519"/>
      <c r="W430" s="79"/>
      <c r="X430" s="80"/>
    </row>
    <row r="431" spans="1:24">
      <c r="A431" s="81"/>
      <c r="B431" s="82"/>
      <c r="C431" s="83"/>
      <c r="D431" s="83"/>
      <c r="E431" s="78"/>
      <c r="F431" s="84"/>
      <c r="G431" s="84"/>
      <c r="H431" s="78"/>
      <c r="I431" s="85"/>
      <c r="J431" s="85"/>
      <c r="K431" s="84"/>
      <c r="L431" s="84"/>
      <c r="M431" s="78"/>
      <c r="N431" s="85"/>
      <c r="O431" s="85"/>
      <c r="P431" s="85"/>
      <c r="Q431" s="86"/>
      <c r="R431" s="86"/>
      <c r="S431" s="78"/>
      <c r="T431" s="78"/>
      <c r="U431" s="78"/>
      <c r="V431" s="519"/>
      <c r="W431" s="79"/>
      <c r="X431" s="80"/>
    </row>
    <row r="432" spans="1:24">
      <c r="A432" s="81"/>
      <c r="B432" s="82"/>
      <c r="C432" s="83"/>
      <c r="D432" s="83"/>
      <c r="E432" s="78"/>
      <c r="F432" s="84"/>
      <c r="G432" s="84"/>
      <c r="H432" s="78"/>
      <c r="I432" s="85"/>
      <c r="J432" s="85"/>
      <c r="K432" s="84"/>
      <c r="L432" s="84"/>
      <c r="M432" s="78"/>
      <c r="N432" s="85"/>
      <c r="O432" s="85"/>
      <c r="P432" s="85"/>
      <c r="Q432" s="86"/>
      <c r="R432" s="86"/>
      <c r="S432" s="78"/>
      <c r="T432" s="78"/>
      <c r="U432" s="78"/>
      <c r="V432" s="519"/>
      <c r="W432" s="79"/>
      <c r="X432" s="80"/>
    </row>
    <row r="433" spans="1:24">
      <c r="A433" s="81"/>
      <c r="B433" s="82"/>
      <c r="C433" s="83"/>
      <c r="D433" s="83"/>
      <c r="E433" s="78"/>
      <c r="F433" s="84"/>
      <c r="G433" s="84"/>
      <c r="H433" s="78"/>
      <c r="I433" s="85"/>
      <c r="J433" s="85"/>
      <c r="K433" s="84"/>
      <c r="L433" s="84"/>
      <c r="M433" s="78"/>
      <c r="N433" s="85"/>
      <c r="O433" s="85"/>
      <c r="P433" s="85"/>
      <c r="Q433" s="86"/>
      <c r="R433" s="86"/>
      <c r="S433" s="78"/>
      <c r="T433" s="78"/>
      <c r="U433" s="78"/>
      <c r="V433" s="519"/>
      <c r="W433" s="79"/>
      <c r="X433" s="80"/>
    </row>
    <row r="434" spans="1:24">
      <c r="A434" s="81"/>
      <c r="B434" s="82"/>
      <c r="C434" s="83"/>
      <c r="D434" s="83"/>
      <c r="E434" s="78"/>
      <c r="F434" s="84"/>
      <c r="G434" s="84"/>
      <c r="H434" s="78"/>
      <c r="I434" s="85"/>
      <c r="J434" s="85"/>
      <c r="K434" s="84"/>
      <c r="L434" s="84"/>
      <c r="M434" s="78"/>
      <c r="N434" s="85"/>
      <c r="O434" s="85"/>
      <c r="P434" s="85"/>
      <c r="Q434" s="86"/>
      <c r="R434" s="86"/>
      <c r="S434" s="78"/>
      <c r="T434" s="78"/>
      <c r="U434" s="78"/>
      <c r="V434" s="519"/>
      <c r="W434" s="79"/>
      <c r="X434" s="80"/>
    </row>
    <row r="435" spans="1:24">
      <c r="A435" s="81"/>
      <c r="B435" s="82"/>
      <c r="C435" s="83"/>
      <c r="D435" s="83"/>
      <c r="E435" s="78"/>
      <c r="F435" s="84"/>
      <c r="G435" s="84"/>
      <c r="H435" s="78"/>
      <c r="I435" s="85"/>
      <c r="J435" s="85"/>
      <c r="K435" s="84"/>
      <c r="L435" s="84"/>
      <c r="M435" s="78"/>
      <c r="N435" s="85"/>
      <c r="O435" s="85"/>
      <c r="P435" s="85"/>
      <c r="Q435" s="86"/>
      <c r="R435" s="86"/>
      <c r="S435" s="78"/>
      <c r="T435" s="78"/>
      <c r="U435" s="78"/>
      <c r="V435" s="519"/>
      <c r="W435" s="79"/>
      <c r="X435" s="80"/>
    </row>
    <row r="436" spans="1:24">
      <c r="A436" s="81"/>
      <c r="B436" s="82"/>
      <c r="C436" s="83"/>
      <c r="D436" s="83"/>
      <c r="E436" s="78"/>
      <c r="F436" s="84"/>
      <c r="G436" s="84"/>
      <c r="H436" s="78"/>
      <c r="I436" s="85"/>
      <c r="J436" s="85"/>
      <c r="K436" s="84"/>
      <c r="L436" s="84"/>
      <c r="M436" s="78"/>
      <c r="N436" s="85"/>
      <c r="O436" s="85"/>
      <c r="P436" s="85"/>
      <c r="Q436" s="86"/>
      <c r="R436" s="86"/>
      <c r="S436" s="78"/>
      <c r="T436" s="78"/>
      <c r="U436" s="78"/>
      <c r="V436" s="519"/>
      <c r="W436" s="79"/>
      <c r="X436" s="80"/>
    </row>
    <row r="437" spans="1:24">
      <c r="A437" s="81"/>
      <c r="B437" s="82"/>
      <c r="C437" s="83"/>
      <c r="D437" s="83"/>
      <c r="E437" s="78"/>
      <c r="F437" s="84"/>
      <c r="G437" s="84"/>
      <c r="H437" s="78"/>
      <c r="I437" s="85"/>
      <c r="J437" s="85"/>
      <c r="K437" s="84"/>
      <c r="L437" s="84"/>
      <c r="M437" s="78"/>
      <c r="N437" s="85"/>
      <c r="O437" s="85"/>
      <c r="P437" s="85"/>
      <c r="Q437" s="86"/>
      <c r="R437" s="86"/>
      <c r="S437" s="78"/>
      <c r="T437" s="78"/>
      <c r="U437" s="78"/>
      <c r="V437" s="519"/>
      <c r="W437" s="79"/>
      <c r="X437" s="80"/>
    </row>
    <row r="438" spans="1:24">
      <c r="A438" s="81"/>
      <c r="B438" s="82"/>
      <c r="C438" s="83"/>
      <c r="D438" s="83"/>
      <c r="E438" s="78"/>
      <c r="F438" s="84"/>
      <c r="G438" s="84"/>
      <c r="H438" s="78"/>
      <c r="I438" s="85"/>
      <c r="J438" s="85"/>
      <c r="K438" s="84"/>
      <c r="L438" s="84"/>
      <c r="M438" s="78"/>
      <c r="N438" s="85"/>
      <c r="O438" s="85"/>
      <c r="P438" s="85"/>
      <c r="Q438" s="86"/>
      <c r="R438" s="86"/>
      <c r="S438" s="78"/>
      <c r="T438" s="78"/>
      <c r="U438" s="78"/>
      <c r="V438" s="519"/>
      <c r="W438" s="79"/>
      <c r="X438" s="80"/>
    </row>
    <row r="439" spans="1:24">
      <c r="A439" s="81"/>
      <c r="B439" s="82"/>
      <c r="C439" s="83"/>
      <c r="D439" s="83"/>
      <c r="E439" s="78"/>
      <c r="F439" s="84"/>
      <c r="G439" s="84"/>
      <c r="H439" s="78"/>
      <c r="I439" s="85"/>
      <c r="J439" s="85"/>
      <c r="K439" s="84"/>
      <c r="L439" s="84"/>
      <c r="M439" s="78"/>
      <c r="N439" s="85"/>
      <c r="O439" s="85"/>
      <c r="P439" s="85"/>
      <c r="Q439" s="86"/>
      <c r="R439" s="86"/>
      <c r="S439" s="78"/>
      <c r="T439" s="78"/>
      <c r="U439" s="78"/>
      <c r="V439" s="519"/>
      <c r="W439" s="79"/>
      <c r="X439" s="80"/>
    </row>
    <row r="440" spans="1:24">
      <c r="A440" s="81"/>
      <c r="B440" s="82"/>
      <c r="C440" s="83"/>
      <c r="D440" s="83"/>
      <c r="E440" s="78"/>
      <c r="F440" s="84"/>
      <c r="G440" s="84"/>
      <c r="H440" s="78"/>
      <c r="I440" s="85"/>
      <c r="J440" s="85"/>
      <c r="K440" s="84"/>
      <c r="L440" s="84"/>
      <c r="M440" s="78"/>
      <c r="N440" s="85"/>
      <c r="O440" s="85"/>
      <c r="P440" s="85"/>
      <c r="Q440" s="86"/>
      <c r="R440" s="86"/>
      <c r="S440" s="78"/>
      <c r="T440" s="78"/>
      <c r="U440" s="78"/>
      <c r="V440" s="519"/>
      <c r="W440" s="79"/>
      <c r="X440" s="80"/>
    </row>
    <row r="441" spans="1:24">
      <c r="A441" s="81"/>
      <c r="B441" s="82"/>
      <c r="C441" s="83"/>
      <c r="D441" s="83"/>
      <c r="E441" s="78"/>
      <c r="F441" s="84"/>
      <c r="G441" s="84"/>
      <c r="H441" s="78"/>
      <c r="I441" s="85"/>
      <c r="J441" s="85"/>
      <c r="K441" s="84"/>
      <c r="L441" s="84"/>
      <c r="M441" s="78"/>
      <c r="N441" s="85"/>
      <c r="O441" s="85"/>
      <c r="P441" s="85"/>
      <c r="Q441" s="86"/>
      <c r="R441" s="86"/>
      <c r="S441" s="78"/>
      <c r="T441" s="78"/>
      <c r="U441" s="78"/>
      <c r="V441" s="519"/>
      <c r="W441" s="79"/>
      <c r="X441" s="80"/>
    </row>
    <row r="442" spans="1:24">
      <c r="A442" s="81"/>
      <c r="B442" s="82"/>
      <c r="C442" s="83"/>
      <c r="D442" s="83"/>
      <c r="E442" s="78"/>
      <c r="F442" s="84"/>
      <c r="G442" s="84"/>
      <c r="H442" s="78"/>
      <c r="I442" s="85"/>
      <c r="J442" s="85"/>
      <c r="K442" s="84"/>
      <c r="L442" s="84"/>
      <c r="M442" s="78"/>
      <c r="N442" s="85"/>
      <c r="O442" s="85"/>
      <c r="P442" s="85"/>
      <c r="Q442" s="86"/>
      <c r="R442" s="86"/>
      <c r="S442" s="78"/>
      <c r="T442" s="78"/>
      <c r="U442" s="78"/>
      <c r="V442" s="519"/>
      <c r="W442" s="79"/>
      <c r="X442" s="80"/>
    </row>
    <row r="443" spans="1:24">
      <c r="A443" s="81"/>
      <c r="B443" s="82"/>
      <c r="C443" s="83"/>
      <c r="D443" s="83"/>
      <c r="E443" s="78"/>
      <c r="F443" s="84"/>
      <c r="G443" s="84"/>
      <c r="H443" s="78"/>
      <c r="I443" s="85"/>
      <c r="J443" s="85"/>
      <c r="K443" s="84"/>
      <c r="L443" s="84"/>
      <c r="M443" s="78"/>
      <c r="N443" s="85"/>
      <c r="O443" s="85"/>
      <c r="P443" s="85"/>
      <c r="Q443" s="86"/>
      <c r="R443" s="86"/>
      <c r="S443" s="78"/>
      <c r="T443" s="78"/>
      <c r="U443" s="78"/>
      <c r="V443" s="519"/>
      <c r="W443" s="79"/>
      <c r="X443" s="80"/>
    </row>
    <row r="444" spans="1:24">
      <c r="A444" s="81"/>
      <c r="B444" s="82"/>
      <c r="C444" s="83"/>
      <c r="D444" s="83"/>
      <c r="E444" s="78"/>
      <c r="F444" s="84"/>
      <c r="G444" s="84"/>
      <c r="H444" s="78"/>
      <c r="I444" s="85"/>
      <c r="J444" s="85"/>
      <c r="K444" s="84"/>
      <c r="L444" s="84"/>
      <c r="M444" s="78"/>
      <c r="N444" s="85"/>
      <c r="O444" s="85"/>
      <c r="P444" s="85"/>
      <c r="Q444" s="86"/>
      <c r="R444" s="86"/>
      <c r="S444" s="78"/>
      <c r="T444" s="78"/>
      <c r="U444" s="78"/>
      <c r="V444" s="519"/>
      <c r="W444" s="79"/>
      <c r="X444" s="80"/>
    </row>
    <row r="445" spans="1:24">
      <c r="A445" s="81"/>
      <c r="B445" s="82"/>
      <c r="C445" s="83"/>
      <c r="D445" s="83"/>
      <c r="E445" s="78"/>
      <c r="F445" s="84"/>
      <c r="G445" s="84"/>
      <c r="H445" s="78"/>
      <c r="I445" s="85"/>
      <c r="J445" s="85"/>
      <c r="K445" s="84"/>
      <c r="L445" s="84"/>
      <c r="M445" s="78"/>
      <c r="N445" s="85"/>
      <c r="O445" s="85"/>
      <c r="P445" s="85"/>
      <c r="Q445" s="86"/>
      <c r="R445" s="86"/>
      <c r="S445" s="78"/>
      <c r="T445" s="78"/>
      <c r="U445" s="78"/>
      <c r="V445" s="519"/>
      <c r="W445" s="79"/>
      <c r="X445" s="80"/>
    </row>
    <row r="446" spans="1:24">
      <c r="A446" s="81"/>
      <c r="B446" s="82"/>
      <c r="C446" s="83"/>
      <c r="D446" s="83"/>
      <c r="E446" s="78"/>
      <c r="F446" s="84"/>
      <c r="G446" s="84"/>
      <c r="H446" s="78"/>
      <c r="I446" s="85"/>
      <c r="J446" s="85"/>
      <c r="K446" s="84"/>
      <c r="L446" s="84"/>
      <c r="M446" s="78"/>
      <c r="N446" s="85"/>
      <c r="O446" s="85"/>
      <c r="P446" s="85"/>
      <c r="Q446" s="86"/>
      <c r="R446" s="86"/>
      <c r="S446" s="78"/>
      <c r="T446" s="78"/>
      <c r="U446" s="78"/>
      <c r="V446" s="519"/>
      <c r="W446" s="79"/>
      <c r="X446" s="80"/>
    </row>
    <row r="447" spans="1:24">
      <c r="A447" s="81"/>
      <c r="B447" s="82"/>
      <c r="C447" s="83"/>
      <c r="D447" s="83"/>
      <c r="E447" s="78"/>
      <c r="F447" s="84"/>
      <c r="G447" s="84"/>
      <c r="H447" s="78"/>
      <c r="I447" s="85"/>
      <c r="J447" s="85"/>
      <c r="K447" s="84"/>
      <c r="L447" s="84"/>
      <c r="M447" s="78"/>
      <c r="N447" s="85"/>
      <c r="O447" s="85"/>
      <c r="P447" s="85"/>
      <c r="Q447" s="86"/>
      <c r="R447" s="86"/>
      <c r="S447" s="78"/>
      <c r="T447" s="78"/>
      <c r="U447" s="78"/>
      <c r="V447" s="519"/>
      <c r="W447" s="79"/>
      <c r="X447" s="80"/>
    </row>
    <row r="448" spans="1:24">
      <c r="A448" s="81"/>
      <c r="B448" s="82"/>
      <c r="C448" s="83"/>
      <c r="D448" s="83"/>
      <c r="E448" s="78"/>
      <c r="F448" s="84"/>
      <c r="G448" s="84"/>
      <c r="H448" s="78"/>
      <c r="I448" s="85"/>
      <c r="J448" s="85"/>
      <c r="K448" s="84"/>
      <c r="L448" s="84"/>
      <c r="M448" s="78"/>
      <c r="N448" s="85"/>
      <c r="O448" s="85"/>
      <c r="P448" s="85"/>
      <c r="Q448" s="86"/>
      <c r="R448" s="86"/>
      <c r="S448" s="78"/>
      <c r="T448" s="78"/>
      <c r="U448" s="78"/>
      <c r="V448" s="519"/>
      <c r="W448" s="79"/>
      <c r="X448" s="80"/>
    </row>
    <row r="449" spans="1:24">
      <c r="A449" s="81"/>
      <c r="B449" s="82"/>
      <c r="C449" s="83"/>
      <c r="D449" s="83"/>
      <c r="E449" s="78"/>
      <c r="F449" s="84"/>
      <c r="G449" s="84"/>
      <c r="H449" s="78"/>
      <c r="I449" s="85"/>
      <c r="J449" s="85"/>
      <c r="K449" s="84"/>
      <c r="L449" s="84"/>
      <c r="M449" s="78"/>
      <c r="N449" s="85"/>
      <c r="O449" s="85"/>
      <c r="P449" s="85"/>
      <c r="Q449" s="86"/>
      <c r="R449" s="86"/>
      <c r="S449" s="78"/>
      <c r="T449" s="78"/>
      <c r="U449" s="78"/>
      <c r="V449" s="519"/>
      <c r="W449" s="79"/>
      <c r="X449" s="80"/>
    </row>
    <row r="450" spans="1:24">
      <c r="A450" s="81"/>
      <c r="B450" s="82"/>
      <c r="C450" s="83"/>
      <c r="D450" s="83"/>
      <c r="E450" s="78"/>
      <c r="F450" s="84"/>
      <c r="G450" s="84"/>
      <c r="H450" s="78"/>
      <c r="I450" s="85"/>
      <c r="J450" s="85"/>
      <c r="K450" s="84"/>
      <c r="L450" s="84"/>
      <c r="M450" s="78"/>
      <c r="N450" s="85"/>
      <c r="O450" s="85"/>
      <c r="P450" s="85"/>
      <c r="Q450" s="86"/>
      <c r="R450" s="86"/>
      <c r="S450" s="78"/>
      <c r="T450" s="78"/>
      <c r="U450" s="78"/>
      <c r="V450" s="519"/>
      <c r="W450" s="79"/>
      <c r="X450" s="80"/>
    </row>
    <row r="451" spans="1:24">
      <c r="A451" s="81"/>
      <c r="B451" s="82"/>
      <c r="C451" s="83"/>
      <c r="D451" s="83"/>
      <c r="E451" s="78"/>
      <c r="F451" s="84"/>
      <c r="G451" s="84"/>
      <c r="H451" s="78"/>
      <c r="I451" s="85"/>
      <c r="J451" s="85"/>
      <c r="K451" s="84"/>
      <c r="L451" s="84"/>
      <c r="M451" s="78"/>
      <c r="N451" s="85"/>
      <c r="O451" s="85"/>
      <c r="P451" s="85"/>
      <c r="Q451" s="86"/>
      <c r="R451" s="86"/>
      <c r="S451" s="78"/>
      <c r="T451" s="78"/>
      <c r="U451" s="78"/>
      <c r="V451" s="519"/>
      <c r="W451" s="79"/>
      <c r="X451" s="80"/>
    </row>
    <row r="452" spans="1:24">
      <c r="A452" s="81"/>
      <c r="B452" s="82"/>
      <c r="C452" s="83"/>
      <c r="D452" s="83"/>
      <c r="E452" s="78"/>
      <c r="F452" s="84"/>
      <c r="G452" s="84"/>
      <c r="H452" s="78"/>
      <c r="I452" s="85"/>
      <c r="J452" s="85"/>
      <c r="K452" s="84"/>
      <c r="L452" s="84"/>
      <c r="M452" s="78"/>
      <c r="N452" s="85"/>
      <c r="O452" s="85"/>
      <c r="P452" s="85"/>
      <c r="Q452" s="86"/>
      <c r="R452" s="86"/>
      <c r="S452" s="78"/>
      <c r="T452" s="78"/>
      <c r="U452" s="78"/>
      <c r="V452" s="519"/>
      <c r="W452" s="79"/>
      <c r="X452" s="80"/>
    </row>
    <row r="453" spans="1:24">
      <c r="A453" s="81"/>
      <c r="B453" s="82"/>
      <c r="C453" s="83"/>
      <c r="D453" s="83"/>
      <c r="E453" s="78"/>
      <c r="F453" s="84"/>
      <c r="G453" s="84"/>
      <c r="H453" s="78"/>
      <c r="I453" s="85"/>
      <c r="J453" s="85"/>
      <c r="K453" s="84"/>
      <c r="L453" s="84"/>
      <c r="M453" s="78"/>
      <c r="N453" s="85"/>
      <c r="O453" s="85"/>
      <c r="P453" s="85"/>
      <c r="Q453" s="86"/>
      <c r="R453" s="86"/>
      <c r="S453" s="78"/>
      <c r="T453" s="78"/>
      <c r="U453" s="78"/>
      <c r="V453" s="519"/>
      <c r="W453" s="79"/>
      <c r="X453" s="80"/>
    </row>
    <row r="454" spans="1:24">
      <c r="A454" s="81"/>
      <c r="B454" s="82"/>
      <c r="C454" s="83"/>
      <c r="D454" s="83"/>
      <c r="E454" s="78"/>
      <c r="F454" s="84"/>
      <c r="G454" s="84"/>
      <c r="H454" s="78"/>
      <c r="I454" s="85"/>
      <c r="J454" s="85"/>
      <c r="K454" s="84"/>
      <c r="L454" s="84"/>
      <c r="M454" s="78"/>
      <c r="N454" s="85"/>
      <c r="O454" s="85"/>
      <c r="P454" s="85"/>
      <c r="Q454" s="86"/>
      <c r="R454" s="86"/>
      <c r="S454" s="78"/>
      <c r="T454" s="78"/>
      <c r="U454" s="78"/>
      <c r="V454" s="519"/>
      <c r="W454" s="79"/>
      <c r="X454" s="80"/>
    </row>
    <row r="455" spans="1:24">
      <c r="A455" s="81"/>
      <c r="B455" s="82"/>
      <c r="C455" s="83"/>
      <c r="D455" s="83"/>
      <c r="E455" s="78"/>
      <c r="F455" s="84"/>
      <c r="G455" s="84"/>
      <c r="H455" s="78"/>
      <c r="I455" s="85"/>
      <c r="J455" s="85"/>
      <c r="K455" s="84"/>
      <c r="L455" s="84"/>
      <c r="M455" s="78"/>
      <c r="N455" s="85"/>
      <c r="O455" s="85"/>
      <c r="P455" s="85"/>
      <c r="Q455" s="86"/>
      <c r="R455" s="86"/>
      <c r="S455" s="78"/>
      <c r="T455" s="78"/>
      <c r="U455" s="78"/>
      <c r="V455" s="519"/>
      <c r="W455" s="79"/>
      <c r="X455" s="80"/>
    </row>
    <row r="456" spans="1:24">
      <c r="A456" s="81"/>
      <c r="B456" s="82"/>
      <c r="C456" s="83"/>
      <c r="D456" s="83"/>
      <c r="E456" s="78"/>
      <c r="F456" s="84"/>
      <c r="G456" s="84"/>
      <c r="H456" s="78"/>
      <c r="I456" s="85"/>
      <c r="J456" s="85"/>
      <c r="K456" s="84"/>
      <c r="L456" s="84"/>
      <c r="M456" s="78"/>
      <c r="N456" s="85"/>
      <c r="O456" s="85"/>
      <c r="P456" s="85"/>
      <c r="Q456" s="86"/>
      <c r="R456" s="86"/>
      <c r="S456" s="78"/>
      <c r="T456" s="78"/>
      <c r="U456" s="78"/>
      <c r="V456" s="519"/>
      <c r="W456" s="79"/>
      <c r="X456" s="80"/>
    </row>
    <row r="457" spans="1:24">
      <c r="A457" s="81"/>
      <c r="B457" s="82"/>
      <c r="C457" s="83"/>
      <c r="D457" s="83"/>
      <c r="E457" s="78"/>
      <c r="F457" s="84"/>
      <c r="G457" s="84"/>
      <c r="H457" s="78"/>
      <c r="I457" s="85"/>
      <c r="J457" s="85"/>
      <c r="K457" s="84"/>
      <c r="L457" s="84"/>
      <c r="M457" s="78"/>
      <c r="N457" s="85"/>
      <c r="O457" s="85"/>
      <c r="P457" s="85"/>
      <c r="Q457" s="86"/>
      <c r="R457" s="86"/>
      <c r="S457" s="78"/>
      <c r="T457" s="78"/>
      <c r="U457" s="78"/>
      <c r="V457" s="519"/>
      <c r="W457" s="79"/>
      <c r="X457" s="80"/>
    </row>
    <row r="458" spans="1:24">
      <c r="A458" s="81"/>
      <c r="B458" s="82"/>
      <c r="C458" s="83"/>
      <c r="D458" s="83"/>
      <c r="E458" s="78"/>
      <c r="F458" s="84"/>
      <c r="G458" s="84"/>
      <c r="H458" s="78"/>
      <c r="I458" s="85"/>
      <c r="J458" s="85"/>
      <c r="K458" s="84"/>
      <c r="L458" s="84"/>
      <c r="M458" s="78"/>
      <c r="N458" s="85"/>
      <c r="O458" s="85"/>
      <c r="P458" s="85"/>
      <c r="Q458" s="86"/>
      <c r="R458" s="86"/>
      <c r="S458" s="78"/>
      <c r="T458" s="78"/>
      <c r="U458" s="78"/>
      <c r="V458" s="519"/>
      <c r="W458" s="79"/>
      <c r="X458" s="80"/>
    </row>
    <row r="459" spans="1:24">
      <c r="A459" s="81"/>
      <c r="B459" s="82"/>
      <c r="C459" s="83"/>
      <c r="D459" s="83"/>
      <c r="E459" s="78"/>
      <c r="F459" s="84"/>
      <c r="G459" s="84"/>
      <c r="H459" s="78"/>
      <c r="I459" s="85"/>
      <c r="J459" s="85"/>
      <c r="K459" s="84"/>
      <c r="L459" s="84"/>
      <c r="M459" s="78"/>
      <c r="N459" s="85"/>
      <c r="O459" s="85"/>
      <c r="P459" s="85"/>
      <c r="Q459" s="86"/>
      <c r="R459" s="86"/>
      <c r="S459" s="78"/>
      <c r="T459" s="78"/>
      <c r="U459" s="78"/>
      <c r="V459" s="519"/>
      <c r="W459" s="79"/>
      <c r="X459" s="80"/>
    </row>
    <row r="460" spans="1:24">
      <c r="A460" s="81"/>
      <c r="B460" s="82"/>
      <c r="C460" s="83"/>
      <c r="D460" s="83"/>
      <c r="E460" s="78"/>
      <c r="F460" s="84"/>
      <c r="G460" s="84"/>
      <c r="H460" s="78"/>
      <c r="I460" s="85"/>
      <c r="J460" s="85"/>
      <c r="K460" s="84"/>
      <c r="L460" s="84"/>
      <c r="M460" s="78"/>
      <c r="N460" s="85"/>
      <c r="O460" s="85"/>
      <c r="P460" s="85"/>
      <c r="Q460" s="86"/>
      <c r="R460" s="86"/>
      <c r="S460" s="78"/>
      <c r="T460" s="78"/>
      <c r="U460" s="78"/>
      <c r="V460" s="519"/>
      <c r="W460" s="79"/>
      <c r="X460" s="80"/>
    </row>
    <row r="461" spans="1:24">
      <c r="A461" s="81"/>
      <c r="B461" s="82"/>
      <c r="C461" s="83"/>
      <c r="D461" s="83"/>
      <c r="E461" s="78"/>
      <c r="F461" s="84"/>
      <c r="G461" s="84"/>
      <c r="H461" s="78"/>
      <c r="I461" s="85"/>
      <c r="J461" s="85"/>
      <c r="K461" s="84"/>
      <c r="L461" s="84"/>
      <c r="M461" s="78"/>
      <c r="N461" s="85"/>
      <c r="O461" s="85"/>
      <c r="P461" s="85"/>
      <c r="Q461" s="86"/>
      <c r="R461" s="86"/>
      <c r="S461" s="78"/>
      <c r="T461" s="78"/>
      <c r="U461" s="78"/>
      <c r="V461" s="519"/>
      <c r="W461" s="79"/>
      <c r="X461" s="80"/>
    </row>
    <row r="462" spans="1:24">
      <c r="A462" s="81"/>
      <c r="B462" s="82"/>
      <c r="C462" s="83"/>
      <c r="D462" s="83"/>
      <c r="E462" s="78"/>
      <c r="F462" s="84"/>
      <c r="G462" s="84"/>
      <c r="H462" s="78"/>
      <c r="I462" s="85"/>
      <c r="J462" s="85"/>
      <c r="K462" s="84"/>
      <c r="L462" s="84"/>
      <c r="M462" s="78"/>
      <c r="N462" s="85"/>
      <c r="O462" s="85"/>
      <c r="P462" s="85"/>
      <c r="Q462" s="86"/>
      <c r="R462" s="86"/>
      <c r="S462" s="78"/>
      <c r="T462" s="78"/>
      <c r="U462" s="78"/>
      <c r="V462" s="519"/>
      <c r="W462" s="79"/>
      <c r="X462" s="80"/>
    </row>
    <row r="463" spans="1:24">
      <c r="A463" s="81"/>
      <c r="B463" s="82"/>
      <c r="C463" s="83"/>
      <c r="D463" s="83"/>
      <c r="E463" s="78"/>
      <c r="F463" s="84"/>
      <c r="G463" s="84"/>
      <c r="H463" s="78"/>
      <c r="I463" s="85"/>
      <c r="J463" s="85"/>
      <c r="K463" s="84"/>
      <c r="L463" s="84"/>
      <c r="M463" s="78"/>
      <c r="N463" s="85"/>
      <c r="O463" s="85"/>
      <c r="P463" s="85"/>
      <c r="Q463" s="86"/>
      <c r="R463" s="86"/>
      <c r="S463" s="78"/>
      <c r="T463" s="78"/>
      <c r="U463" s="78"/>
      <c r="V463" s="519"/>
      <c r="W463" s="79"/>
      <c r="X463" s="80"/>
    </row>
    <row r="464" spans="1:24">
      <c r="A464" s="81"/>
      <c r="B464" s="82"/>
      <c r="C464" s="83"/>
      <c r="D464" s="83"/>
      <c r="E464" s="78"/>
      <c r="F464" s="84"/>
      <c r="G464" s="84"/>
      <c r="H464" s="78"/>
      <c r="I464" s="85"/>
      <c r="J464" s="85"/>
      <c r="K464" s="84"/>
      <c r="L464" s="84"/>
      <c r="M464" s="78"/>
      <c r="N464" s="85"/>
      <c r="O464" s="85"/>
      <c r="P464" s="85"/>
      <c r="Q464" s="86"/>
      <c r="R464" s="86"/>
      <c r="S464" s="78"/>
      <c r="T464" s="78"/>
      <c r="U464" s="78"/>
      <c r="V464" s="519"/>
      <c r="W464" s="79"/>
      <c r="X464" s="80"/>
    </row>
    <row r="465" spans="1:24">
      <c r="A465" s="81"/>
      <c r="B465" s="82"/>
      <c r="C465" s="83"/>
      <c r="D465" s="83"/>
      <c r="E465" s="78"/>
      <c r="F465" s="84"/>
      <c r="G465" s="84"/>
      <c r="H465" s="78"/>
      <c r="I465" s="85"/>
      <c r="J465" s="85"/>
      <c r="K465" s="84"/>
      <c r="L465" s="84"/>
      <c r="M465" s="78"/>
      <c r="N465" s="85"/>
      <c r="O465" s="85"/>
      <c r="P465" s="85"/>
      <c r="Q465" s="86"/>
      <c r="R465" s="86"/>
      <c r="S465" s="78"/>
      <c r="T465" s="78"/>
      <c r="U465" s="78"/>
      <c r="V465" s="519"/>
      <c r="W465" s="79"/>
      <c r="X465" s="80"/>
    </row>
    <row r="466" spans="1:24">
      <c r="A466" s="81"/>
      <c r="B466" s="82"/>
      <c r="C466" s="83"/>
      <c r="D466" s="83"/>
      <c r="E466" s="78"/>
      <c r="F466" s="84"/>
      <c r="G466" s="84"/>
      <c r="H466" s="78"/>
      <c r="I466" s="85"/>
      <c r="J466" s="85"/>
      <c r="K466" s="84"/>
      <c r="L466" s="84"/>
      <c r="M466" s="78"/>
      <c r="N466" s="85"/>
      <c r="O466" s="85"/>
      <c r="P466" s="85"/>
      <c r="Q466" s="86"/>
      <c r="R466" s="86"/>
      <c r="S466" s="78"/>
      <c r="T466" s="78"/>
      <c r="U466" s="78"/>
      <c r="V466" s="519"/>
      <c r="W466" s="79"/>
      <c r="X466" s="80"/>
    </row>
    <row r="467" spans="1:24">
      <c r="A467" s="81"/>
      <c r="B467" s="82"/>
      <c r="C467" s="83"/>
      <c r="D467" s="83"/>
      <c r="E467" s="78"/>
      <c r="F467" s="84"/>
      <c r="G467" s="84"/>
      <c r="H467" s="78"/>
      <c r="I467" s="85"/>
      <c r="J467" s="85"/>
      <c r="K467" s="84"/>
      <c r="L467" s="84"/>
      <c r="M467" s="78"/>
      <c r="N467" s="85"/>
      <c r="O467" s="85"/>
      <c r="P467" s="85"/>
      <c r="Q467" s="86"/>
      <c r="R467" s="86"/>
      <c r="S467" s="78"/>
      <c r="T467" s="78"/>
      <c r="U467" s="78"/>
      <c r="V467" s="519"/>
      <c r="W467" s="79"/>
      <c r="X467" s="80"/>
    </row>
    <row r="468" spans="1:24">
      <c r="A468" s="81"/>
      <c r="B468" s="82"/>
      <c r="C468" s="83"/>
      <c r="D468" s="83"/>
      <c r="E468" s="78"/>
      <c r="F468" s="84"/>
      <c r="G468" s="84"/>
      <c r="H468" s="78"/>
      <c r="I468" s="85"/>
      <c r="J468" s="85"/>
      <c r="K468" s="84"/>
      <c r="L468" s="84"/>
      <c r="M468" s="78"/>
      <c r="N468" s="85"/>
      <c r="O468" s="85"/>
      <c r="P468" s="85"/>
      <c r="Q468" s="86"/>
      <c r="R468" s="86"/>
      <c r="S468" s="78"/>
      <c r="T468" s="78"/>
      <c r="U468" s="78"/>
      <c r="V468" s="519"/>
      <c r="W468" s="79"/>
      <c r="X468" s="80"/>
    </row>
    <row r="469" spans="1:24">
      <c r="A469" s="81"/>
      <c r="B469" s="82"/>
      <c r="C469" s="83"/>
      <c r="D469" s="83"/>
      <c r="E469" s="78"/>
      <c r="F469" s="84"/>
      <c r="G469" s="84"/>
      <c r="H469" s="78"/>
      <c r="I469" s="85"/>
      <c r="J469" s="85"/>
      <c r="K469" s="84"/>
      <c r="L469" s="84"/>
      <c r="M469" s="78"/>
      <c r="N469" s="85"/>
      <c r="O469" s="85"/>
      <c r="P469" s="85"/>
      <c r="Q469" s="86"/>
      <c r="R469" s="86"/>
      <c r="S469" s="78"/>
      <c r="T469" s="78"/>
      <c r="U469" s="78"/>
      <c r="V469" s="519"/>
      <c r="W469" s="79"/>
      <c r="X469" s="80"/>
    </row>
    <row r="470" spans="1:24">
      <c r="A470" s="81"/>
      <c r="B470" s="82"/>
      <c r="C470" s="83"/>
      <c r="D470" s="83"/>
      <c r="E470" s="78"/>
      <c r="F470" s="84"/>
      <c r="G470" s="84"/>
      <c r="H470" s="78"/>
      <c r="I470" s="85"/>
      <c r="J470" s="85"/>
      <c r="K470" s="84"/>
      <c r="L470" s="84"/>
      <c r="M470" s="78"/>
      <c r="N470" s="85"/>
      <c r="O470" s="85"/>
      <c r="P470" s="85"/>
      <c r="Q470" s="86"/>
      <c r="R470" s="86"/>
      <c r="S470" s="78"/>
      <c r="T470" s="78"/>
      <c r="U470" s="78"/>
      <c r="V470" s="519"/>
      <c r="W470" s="79"/>
      <c r="X470" s="80"/>
    </row>
    <row r="471" spans="1:24">
      <c r="A471" s="81"/>
      <c r="B471" s="82"/>
      <c r="C471" s="83"/>
      <c r="D471" s="83"/>
      <c r="E471" s="78"/>
      <c r="F471" s="84"/>
      <c r="G471" s="84"/>
      <c r="H471" s="78"/>
      <c r="I471" s="85"/>
      <c r="J471" s="85"/>
      <c r="K471" s="84"/>
      <c r="L471" s="84"/>
      <c r="M471" s="78"/>
      <c r="N471" s="85"/>
      <c r="O471" s="85"/>
      <c r="P471" s="85"/>
      <c r="Q471" s="86"/>
      <c r="R471" s="86"/>
      <c r="S471" s="78"/>
      <c r="T471" s="78"/>
      <c r="U471" s="78"/>
      <c r="V471" s="519"/>
      <c r="W471" s="79"/>
      <c r="X471" s="80"/>
    </row>
    <row r="472" spans="1:24">
      <c r="A472" s="81"/>
      <c r="B472" s="82"/>
      <c r="C472" s="83"/>
      <c r="D472" s="83"/>
      <c r="E472" s="78"/>
      <c r="F472" s="84"/>
      <c r="G472" s="84"/>
      <c r="H472" s="78"/>
      <c r="I472" s="85"/>
      <c r="J472" s="85"/>
      <c r="K472" s="84"/>
      <c r="L472" s="84"/>
      <c r="M472" s="78"/>
      <c r="N472" s="85"/>
      <c r="O472" s="85"/>
      <c r="P472" s="85"/>
      <c r="Q472" s="86"/>
      <c r="R472" s="86"/>
      <c r="S472" s="78"/>
      <c r="T472" s="78"/>
      <c r="U472" s="78"/>
      <c r="V472" s="519"/>
      <c r="W472" s="79"/>
      <c r="X472" s="80"/>
    </row>
    <row r="473" spans="1:24">
      <c r="A473" s="81"/>
      <c r="B473" s="82"/>
      <c r="C473" s="83"/>
      <c r="D473" s="83"/>
      <c r="E473" s="78"/>
      <c r="F473" s="84"/>
      <c r="G473" s="84"/>
      <c r="H473" s="78"/>
      <c r="I473" s="85"/>
      <c r="J473" s="85"/>
      <c r="K473" s="84"/>
      <c r="L473" s="84"/>
      <c r="M473" s="78"/>
      <c r="N473" s="85"/>
      <c r="O473" s="85"/>
      <c r="P473" s="85"/>
      <c r="Q473" s="86"/>
      <c r="R473" s="86"/>
      <c r="S473" s="78"/>
      <c r="T473" s="78"/>
      <c r="U473" s="78"/>
      <c r="V473" s="519"/>
      <c r="W473" s="79"/>
      <c r="X473" s="80"/>
    </row>
    <row r="474" spans="1:24">
      <c r="A474" s="81"/>
      <c r="B474" s="82"/>
      <c r="C474" s="83"/>
      <c r="D474" s="83"/>
      <c r="E474" s="78"/>
      <c r="F474" s="84"/>
      <c r="G474" s="84"/>
      <c r="H474" s="78"/>
      <c r="I474" s="85"/>
      <c r="J474" s="85"/>
      <c r="K474" s="84"/>
      <c r="L474" s="84"/>
      <c r="M474" s="78"/>
      <c r="N474" s="85"/>
      <c r="O474" s="85"/>
      <c r="P474" s="85"/>
      <c r="Q474" s="86"/>
      <c r="R474" s="86"/>
      <c r="S474" s="78"/>
      <c r="T474" s="78"/>
      <c r="U474" s="78"/>
      <c r="V474" s="519"/>
      <c r="W474" s="79"/>
      <c r="X474" s="80"/>
    </row>
    <row r="475" spans="1:24">
      <c r="A475" s="81"/>
      <c r="B475" s="82"/>
      <c r="C475" s="83"/>
      <c r="D475" s="83"/>
      <c r="E475" s="78"/>
      <c r="F475" s="84"/>
      <c r="G475" s="84"/>
      <c r="H475" s="78"/>
      <c r="I475" s="85"/>
      <c r="J475" s="85"/>
      <c r="K475" s="84"/>
      <c r="L475" s="84"/>
      <c r="M475" s="78"/>
      <c r="N475" s="85"/>
      <c r="O475" s="85"/>
      <c r="P475" s="85"/>
      <c r="Q475" s="86"/>
      <c r="R475" s="86"/>
      <c r="S475" s="78"/>
      <c r="T475" s="78"/>
      <c r="U475" s="78"/>
      <c r="V475" s="519"/>
      <c r="W475" s="79"/>
      <c r="X475" s="80"/>
    </row>
    <row r="476" spans="1:24">
      <c r="A476" s="81"/>
      <c r="B476" s="82"/>
      <c r="C476" s="83"/>
      <c r="D476" s="83"/>
      <c r="E476" s="78"/>
      <c r="F476" s="84"/>
      <c r="G476" s="84"/>
      <c r="H476" s="78"/>
      <c r="I476" s="85"/>
      <c r="J476" s="85"/>
      <c r="K476" s="84"/>
      <c r="L476" s="84"/>
      <c r="M476" s="78"/>
      <c r="N476" s="85"/>
      <c r="O476" s="85"/>
      <c r="P476" s="85"/>
      <c r="Q476" s="86"/>
      <c r="R476" s="86"/>
      <c r="S476" s="78"/>
      <c r="T476" s="78"/>
      <c r="U476" s="78"/>
      <c r="V476" s="519"/>
      <c r="W476" s="79"/>
      <c r="X476" s="80"/>
    </row>
    <row r="477" spans="1:24">
      <c r="A477" s="81"/>
      <c r="B477" s="82"/>
      <c r="C477" s="83"/>
      <c r="D477" s="83"/>
      <c r="E477" s="78"/>
      <c r="F477" s="84"/>
      <c r="G477" s="84"/>
      <c r="H477" s="78"/>
      <c r="I477" s="85"/>
      <c r="J477" s="85"/>
      <c r="K477" s="84"/>
      <c r="L477" s="84"/>
      <c r="M477" s="78"/>
      <c r="N477" s="85"/>
      <c r="O477" s="85"/>
      <c r="P477" s="85"/>
      <c r="Q477" s="86"/>
      <c r="R477" s="86"/>
      <c r="S477" s="78"/>
      <c r="T477" s="78"/>
      <c r="U477" s="78"/>
      <c r="V477" s="519"/>
      <c r="W477" s="79"/>
      <c r="X477" s="80"/>
    </row>
    <row r="478" spans="1:24">
      <c r="A478" s="81"/>
      <c r="B478" s="82"/>
      <c r="C478" s="83"/>
      <c r="D478" s="83"/>
      <c r="E478" s="78"/>
      <c r="F478" s="84"/>
      <c r="G478" s="84"/>
      <c r="H478" s="78"/>
      <c r="I478" s="85"/>
      <c r="J478" s="85"/>
      <c r="K478" s="84"/>
      <c r="L478" s="84"/>
      <c r="M478" s="78"/>
      <c r="N478" s="85"/>
      <c r="O478" s="85"/>
      <c r="P478" s="85"/>
      <c r="Q478" s="86"/>
      <c r="R478" s="86"/>
      <c r="S478" s="78"/>
      <c r="T478" s="78"/>
      <c r="U478" s="78"/>
      <c r="V478" s="519"/>
      <c r="W478" s="79"/>
      <c r="X478" s="80"/>
    </row>
    <row r="479" spans="1:24">
      <c r="A479" s="81"/>
      <c r="B479" s="82"/>
      <c r="C479" s="83"/>
      <c r="D479" s="83"/>
      <c r="E479" s="78"/>
      <c r="F479" s="84"/>
      <c r="G479" s="84"/>
      <c r="H479" s="78"/>
      <c r="I479" s="85"/>
      <c r="J479" s="85"/>
      <c r="K479" s="84"/>
      <c r="L479" s="84"/>
      <c r="M479" s="78"/>
      <c r="N479" s="85"/>
      <c r="O479" s="85"/>
      <c r="P479" s="85"/>
      <c r="Q479" s="86"/>
      <c r="R479" s="86"/>
      <c r="S479" s="78"/>
      <c r="T479" s="78"/>
      <c r="U479" s="78"/>
      <c r="V479" s="519"/>
      <c r="W479" s="79"/>
      <c r="X479" s="80"/>
    </row>
    <row r="480" spans="1:24">
      <c r="A480" s="81"/>
      <c r="B480" s="82"/>
      <c r="C480" s="83"/>
      <c r="D480" s="83"/>
      <c r="E480" s="78"/>
      <c r="F480" s="84"/>
      <c r="G480" s="84"/>
      <c r="H480" s="78"/>
      <c r="I480" s="85"/>
      <c r="J480" s="85"/>
      <c r="K480" s="84"/>
      <c r="L480" s="84"/>
      <c r="M480" s="78"/>
      <c r="N480" s="85"/>
      <c r="O480" s="85"/>
      <c r="P480" s="85"/>
      <c r="Q480" s="86"/>
      <c r="R480" s="86"/>
      <c r="S480" s="78"/>
      <c r="T480" s="78"/>
      <c r="U480" s="78"/>
      <c r="V480" s="519"/>
      <c r="W480" s="79"/>
      <c r="X480" s="80"/>
    </row>
    <row r="481" spans="1:24">
      <c r="A481" s="81"/>
      <c r="B481" s="82"/>
      <c r="C481" s="83"/>
      <c r="D481" s="83"/>
      <c r="E481" s="78"/>
      <c r="F481" s="84"/>
      <c r="G481" s="84"/>
      <c r="H481" s="78"/>
      <c r="I481" s="85"/>
      <c r="J481" s="85"/>
      <c r="K481" s="84"/>
      <c r="L481" s="84"/>
      <c r="M481" s="78"/>
      <c r="N481" s="85"/>
      <c r="O481" s="85"/>
      <c r="P481" s="85"/>
      <c r="Q481" s="86"/>
      <c r="R481" s="86"/>
      <c r="S481" s="78"/>
      <c r="T481" s="78"/>
      <c r="U481" s="78"/>
      <c r="V481" s="519"/>
      <c r="W481" s="79"/>
      <c r="X481" s="80"/>
    </row>
    <row r="482" spans="1:24">
      <c r="A482" s="81"/>
      <c r="B482" s="82"/>
      <c r="C482" s="83"/>
      <c r="D482" s="83"/>
      <c r="E482" s="78"/>
      <c r="F482" s="84"/>
      <c r="G482" s="84"/>
      <c r="H482" s="78"/>
      <c r="I482" s="85"/>
      <c r="J482" s="85"/>
      <c r="K482" s="84"/>
      <c r="L482" s="84"/>
      <c r="M482" s="78"/>
      <c r="N482" s="85"/>
      <c r="O482" s="85"/>
      <c r="P482" s="85"/>
      <c r="Q482" s="86"/>
      <c r="R482" s="86"/>
      <c r="S482" s="78"/>
      <c r="T482" s="78"/>
      <c r="U482" s="78"/>
      <c r="V482" s="519"/>
      <c r="W482" s="79"/>
      <c r="X482" s="80"/>
    </row>
    <row r="483" spans="1:24">
      <c r="A483" s="81"/>
      <c r="B483" s="82"/>
      <c r="C483" s="83"/>
      <c r="D483" s="83"/>
      <c r="E483" s="78"/>
      <c r="F483" s="84"/>
      <c r="G483" s="84"/>
      <c r="H483" s="78"/>
      <c r="I483" s="85"/>
      <c r="J483" s="85"/>
      <c r="K483" s="84"/>
      <c r="L483" s="84"/>
      <c r="M483" s="78"/>
      <c r="N483" s="85"/>
      <c r="O483" s="85"/>
      <c r="P483" s="85"/>
      <c r="Q483" s="86"/>
      <c r="R483" s="86"/>
      <c r="S483" s="78"/>
      <c r="T483" s="78"/>
      <c r="U483" s="78"/>
      <c r="V483" s="519"/>
      <c r="W483" s="79"/>
      <c r="X483" s="80"/>
    </row>
    <row r="484" spans="1:24">
      <c r="A484" s="81"/>
      <c r="B484" s="82"/>
      <c r="C484" s="83"/>
      <c r="D484" s="83"/>
      <c r="E484" s="78"/>
      <c r="F484" s="84"/>
      <c r="G484" s="84"/>
      <c r="H484" s="78"/>
      <c r="I484" s="85"/>
      <c r="J484" s="85"/>
      <c r="K484" s="84"/>
      <c r="L484" s="84"/>
      <c r="M484" s="78"/>
      <c r="N484" s="85"/>
      <c r="O484" s="85"/>
      <c r="P484" s="85"/>
      <c r="Q484" s="86"/>
      <c r="R484" s="86"/>
      <c r="S484" s="78"/>
      <c r="T484" s="78"/>
      <c r="U484" s="78"/>
      <c r="V484" s="519"/>
      <c r="W484" s="79"/>
      <c r="X484" s="80"/>
    </row>
    <row r="485" spans="1:24">
      <c r="A485" s="81"/>
      <c r="B485" s="82"/>
      <c r="C485" s="83"/>
      <c r="D485" s="83"/>
      <c r="E485" s="78"/>
      <c r="F485" s="84"/>
      <c r="G485" s="84"/>
      <c r="H485" s="78"/>
      <c r="I485" s="85"/>
      <c r="J485" s="85"/>
      <c r="K485" s="84"/>
      <c r="L485" s="84"/>
      <c r="M485" s="78"/>
      <c r="N485" s="85"/>
      <c r="O485" s="85"/>
      <c r="P485" s="85"/>
      <c r="Q485" s="86"/>
      <c r="R485" s="86"/>
      <c r="S485" s="78"/>
      <c r="T485" s="78"/>
      <c r="U485" s="78"/>
      <c r="V485" s="519"/>
      <c r="W485" s="79"/>
      <c r="X485" s="80"/>
    </row>
    <row r="486" spans="1:24">
      <c r="A486" s="81"/>
      <c r="B486" s="82"/>
      <c r="C486" s="83"/>
      <c r="D486" s="83"/>
      <c r="E486" s="78"/>
      <c r="F486" s="84"/>
      <c r="G486" s="84"/>
      <c r="H486" s="78"/>
      <c r="I486" s="85"/>
      <c r="J486" s="85"/>
      <c r="K486" s="84"/>
      <c r="L486" s="84"/>
      <c r="M486" s="78"/>
      <c r="N486" s="85"/>
      <c r="O486" s="85"/>
      <c r="P486" s="85"/>
      <c r="Q486" s="86"/>
      <c r="R486" s="86"/>
      <c r="S486" s="78"/>
      <c r="T486" s="78"/>
      <c r="U486" s="78"/>
      <c r="V486" s="519"/>
      <c r="W486" s="79"/>
      <c r="X486" s="80"/>
    </row>
    <row r="487" spans="1:24">
      <c r="A487" s="81"/>
      <c r="B487" s="82"/>
      <c r="C487" s="83"/>
      <c r="D487" s="83"/>
      <c r="E487" s="78"/>
      <c r="F487" s="84"/>
      <c r="G487" s="84"/>
      <c r="H487" s="78"/>
      <c r="I487" s="85"/>
      <c r="J487" s="85"/>
      <c r="K487" s="84"/>
      <c r="L487" s="84"/>
      <c r="M487" s="78"/>
      <c r="N487" s="85"/>
      <c r="O487" s="85"/>
      <c r="P487" s="85"/>
      <c r="Q487" s="86"/>
      <c r="R487" s="86"/>
      <c r="S487" s="78"/>
      <c r="T487" s="78"/>
      <c r="U487" s="78"/>
      <c r="V487" s="519"/>
      <c r="W487" s="79"/>
      <c r="X487" s="80"/>
    </row>
    <row r="488" spans="1:24">
      <c r="A488" s="81"/>
      <c r="B488" s="82"/>
      <c r="C488" s="83"/>
      <c r="D488" s="83"/>
      <c r="E488" s="78"/>
      <c r="F488" s="84"/>
      <c r="G488" s="84"/>
      <c r="H488" s="78"/>
      <c r="I488" s="85"/>
      <c r="J488" s="85"/>
      <c r="K488" s="84"/>
      <c r="L488" s="84"/>
      <c r="M488" s="78"/>
      <c r="N488" s="85"/>
      <c r="O488" s="85"/>
      <c r="P488" s="85"/>
      <c r="Q488" s="86"/>
      <c r="R488" s="86"/>
      <c r="S488" s="78"/>
      <c r="T488" s="78"/>
      <c r="U488" s="78"/>
      <c r="V488" s="519"/>
      <c r="W488" s="79"/>
      <c r="X488" s="80"/>
    </row>
    <row r="489" spans="1:24">
      <c r="A489" s="81"/>
      <c r="B489" s="82"/>
      <c r="C489" s="83"/>
      <c r="D489" s="83"/>
      <c r="E489" s="78"/>
      <c r="F489" s="84"/>
      <c r="G489" s="84"/>
      <c r="H489" s="78"/>
      <c r="I489" s="85"/>
      <c r="J489" s="85"/>
      <c r="K489" s="84"/>
      <c r="L489" s="84"/>
      <c r="M489" s="78"/>
      <c r="N489" s="85"/>
      <c r="O489" s="85"/>
      <c r="P489" s="85"/>
      <c r="Q489" s="86"/>
      <c r="R489" s="86"/>
      <c r="S489" s="78"/>
      <c r="T489" s="78"/>
      <c r="U489" s="78"/>
      <c r="V489" s="519"/>
      <c r="W489" s="79"/>
      <c r="X489" s="80"/>
    </row>
    <row r="490" spans="1:24">
      <c r="A490" s="81"/>
      <c r="B490" s="82"/>
      <c r="C490" s="83"/>
      <c r="D490" s="83"/>
      <c r="E490" s="78"/>
      <c r="F490" s="84"/>
      <c r="G490" s="84"/>
      <c r="H490" s="78"/>
      <c r="I490" s="85"/>
      <c r="J490" s="85"/>
      <c r="K490" s="84"/>
      <c r="L490" s="84"/>
      <c r="M490" s="78"/>
      <c r="N490" s="85"/>
      <c r="O490" s="85"/>
      <c r="P490" s="85"/>
      <c r="Q490" s="86"/>
      <c r="R490" s="86"/>
      <c r="S490" s="78"/>
      <c r="T490" s="78"/>
      <c r="U490" s="78"/>
      <c r="V490" s="519"/>
      <c r="W490" s="79"/>
      <c r="X490" s="80"/>
    </row>
    <row r="491" spans="1:24">
      <c r="A491" s="81"/>
      <c r="B491" s="82"/>
      <c r="C491" s="83"/>
      <c r="D491" s="83"/>
      <c r="E491" s="78"/>
      <c r="F491" s="84"/>
      <c r="G491" s="84"/>
      <c r="H491" s="78"/>
      <c r="I491" s="85"/>
      <c r="J491" s="85"/>
      <c r="K491" s="84"/>
      <c r="L491" s="84"/>
      <c r="M491" s="78"/>
      <c r="N491" s="85"/>
      <c r="O491" s="85"/>
      <c r="P491" s="85"/>
      <c r="Q491" s="86"/>
      <c r="R491" s="86"/>
      <c r="S491" s="78"/>
      <c r="T491" s="78"/>
      <c r="U491" s="78"/>
      <c r="V491" s="519"/>
      <c r="W491" s="79"/>
      <c r="X491" s="80"/>
    </row>
    <row r="492" spans="1:24">
      <c r="A492" s="81"/>
      <c r="B492" s="82"/>
      <c r="C492" s="83"/>
      <c r="D492" s="83"/>
      <c r="E492" s="78"/>
      <c r="F492" s="84"/>
      <c r="G492" s="84"/>
      <c r="H492" s="78"/>
      <c r="I492" s="85"/>
      <c r="J492" s="85"/>
      <c r="K492" s="84"/>
      <c r="L492" s="84"/>
      <c r="M492" s="78"/>
      <c r="N492" s="85"/>
      <c r="O492" s="85"/>
      <c r="P492" s="85"/>
      <c r="Q492" s="86"/>
      <c r="R492" s="86"/>
      <c r="S492" s="78"/>
      <c r="T492" s="78"/>
      <c r="U492" s="78"/>
      <c r="V492" s="519"/>
      <c r="W492" s="79"/>
      <c r="X492" s="80"/>
    </row>
    <row r="493" spans="1:24">
      <c r="A493" s="81"/>
      <c r="B493" s="82"/>
      <c r="C493" s="83"/>
      <c r="D493" s="83"/>
      <c r="E493" s="78"/>
      <c r="F493" s="84"/>
      <c r="G493" s="84"/>
      <c r="H493" s="78"/>
      <c r="I493" s="85"/>
      <c r="J493" s="85"/>
      <c r="K493" s="84"/>
      <c r="L493" s="84"/>
      <c r="M493" s="78"/>
      <c r="N493" s="85"/>
      <c r="O493" s="85"/>
      <c r="P493" s="85"/>
      <c r="Q493" s="86"/>
      <c r="R493" s="86"/>
      <c r="S493" s="78"/>
      <c r="T493" s="78"/>
      <c r="U493" s="78"/>
      <c r="V493" s="519"/>
      <c r="W493" s="79"/>
      <c r="X493" s="80"/>
    </row>
    <row r="494" spans="1:24">
      <c r="A494" s="81"/>
      <c r="B494" s="82"/>
      <c r="C494" s="83"/>
      <c r="D494" s="83"/>
      <c r="E494" s="78"/>
      <c r="F494" s="84"/>
      <c r="G494" s="84"/>
      <c r="H494" s="78"/>
      <c r="I494" s="85"/>
      <c r="J494" s="85"/>
      <c r="K494" s="84"/>
      <c r="L494" s="84"/>
      <c r="M494" s="78"/>
      <c r="N494" s="85"/>
      <c r="O494" s="85"/>
      <c r="P494" s="85"/>
      <c r="Q494" s="86"/>
      <c r="R494" s="86"/>
      <c r="S494" s="78"/>
      <c r="T494" s="78"/>
      <c r="U494" s="78"/>
      <c r="V494" s="519"/>
      <c r="W494" s="79"/>
      <c r="X494" s="80"/>
    </row>
    <row r="495" spans="1:24">
      <c r="A495" s="81"/>
      <c r="B495" s="82"/>
      <c r="C495" s="83"/>
      <c r="D495" s="83"/>
      <c r="E495" s="78"/>
      <c r="F495" s="84"/>
      <c r="G495" s="84"/>
      <c r="H495" s="78"/>
      <c r="I495" s="85"/>
      <c r="J495" s="85"/>
      <c r="K495" s="84"/>
      <c r="L495" s="84"/>
      <c r="M495" s="78"/>
      <c r="N495" s="85"/>
      <c r="O495" s="85"/>
      <c r="P495" s="85"/>
      <c r="Q495" s="86"/>
      <c r="R495" s="86"/>
      <c r="S495" s="78"/>
      <c r="T495" s="78"/>
      <c r="U495" s="78"/>
      <c r="V495" s="519"/>
      <c r="W495" s="79"/>
      <c r="X495" s="80"/>
    </row>
    <row r="496" spans="1:24">
      <c r="A496" s="81"/>
      <c r="B496" s="82"/>
      <c r="C496" s="83"/>
      <c r="D496" s="83"/>
      <c r="E496" s="78"/>
      <c r="F496" s="84"/>
      <c r="G496" s="84"/>
      <c r="H496" s="78"/>
      <c r="I496" s="85"/>
      <c r="J496" s="85"/>
      <c r="K496" s="84"/>
      <c r="L496" s="84"/>
      <c r="M496" s="78"/>
      <c r="N496" s="85"/>
      <c r="O496" s="85"/>
      <c r="P496" s="85"/>
      <c r="Q496" s="86"/>
      <c r="R496" s="86"/>
      <c r="S496" s="78"/>
      <c r="T496" s="78"/>
      <c r="U496" s="78"/>
      <c r="V496" s="519"/>
      <c r="W496" s="79"/>
      <c r="X496" s="80"/>
    </row>
    <row r="497" spans="1:24">
      <c r="A497" s="81"/>
      <c r="B497" s="82"/>
      <c r="C497" s="83"/>
      <c r="D497" s="83"/>
      <c r="E497" s="78"/>
      <c r="F497" s="84"/>
      <c r="G497" s="84"/>
      <c r="H497" s="78"/>
      <c r="I497" s="85"/>
      <c r="J497" s="85"/>
      <c r="K497" s="84"/>
      <c r="L497" s="84"/>
      <c r="M497" s="78"/>
      <c r="N497" s="85"/>
      <c r="O497" s="85"/>
      <c r="P497" s="85"/>
      <c r="Q497" s="86"/>
      <c r="R497" s="86"/>
      <c r="S497" s="78"/>
      <c r="T497" s="78"/>
      <c r="U497" s="78"/>
      <c r="V497" s="519"/>
      <c r="W497" s="79"/>
      <c r="X497" s="80"/>
    </row>
    <row r="498" spans="1:24">
      <c r="A498" s="81"/>
      <c r="B498" s="82"/>
      <c r="C498" s="83"/>
      <c r="D498" s="83"/>
      <c r="E498" s="78"/>
      <c r="F498" s="84"/>
      <c r="G498" s="84"/>
      <c r="H498" s="78"/>
      <c r="I498" s="85"/>
      <c r="J498" s="85"/>
      <c r="K498" s="84"/>
      <c r="L498" s="84"/>
      <c r="M498" s="78"/>
      <c r="N498" s="85"/>
      <c r="O498" s="85"/>
      <c r="P498" s="85"/>
      <c r="Q498" s="86"/>
      <c r="R498" s="86"/>
      <c r="S498" s="78"/>
      <c r="T498" s="78"/>
      <c r="U498" s="78"/>
      <c r="V498" s="519"/>
      <c r="W498" s="79"/>
      <c r="X498" s="80"/>
    </row>
    <row r="499" spans="1:24">
      <c r="A499" s="81"/>
      <c r="B499" s="82"/>
      <c r="C499" s="83"/>
      <c r="D499" s="83"/>
      <c r="E499" s="78"/>
      <c r="F499" s="84"/>
      <c r="G499" s="84"/>
      <c r="H499" s="78"/>
      <c r="I499" s="85"/>
      <c r="J499" s="85"/>
      <c r="K499" s="84"/>
      <c r="L499" s="84"/>
      <c r="M499" s="78"/>
      <c r="N499" s="85"/>
      <c r="O499" s="85"/>
      <c r="P499" s="85"/>
      <c r="Q499" s="86"/>
      <c r="R499" s="86"/>
      <c r="S499" s="78"/>
      <c r="T499" s="78"/>
      <c r="U499" s="78"/>
      <c r="V499" s="519"/>
      <c r="W499" s="79"/>
      <c r="X499" s="80"/>
    </row>
    <row r="500" spans="1:24">
      <c r="A500" s="81"/>
      <c r="B500" s="82"/>
      <c r="C500" s="83"/>
      <c r="D500" s="83"/>
      <c r="E500" s="78"/>
      <c r="F500" s="84"/>
      <c r="G500" s="84"/>
      <c r="H500" s="78"/>
      <c r="I500" s="85"/>
      <c r="J500" s="85"/>
      <c r="K500" s="84"/>
      <c r="L500" s="84"/>
      <c r="M500" s="78"/>
      <c r="N500" s="85"/>
      <c r="O500" s="85"/>
      <c r="P500" s="85"/>
      <c r="Q500" s="86"/>
      <c r="R500" s="86"/>
      <c r="S500" s="78"/>
      <c r="T500" s="78"/>
      <c r="U500" s="78"/>
      <c r="V500" s="519"/>
      <c r="W500" s="79"/>
      <c r="X500" s="80"/>
    </row>
    <row r="501" spans="1:24">
      <c r="A501" s="81"/>
      <c r="B501" s="82"/>
      <c r="C501" s="83"/>
      <c r="D501" s="83"/>
      <c r="E501" s="78"/>
      <c r="F501" s="84"/>
      <c r="G501" s="84"/>
      <c r="H501" s="78"/>
      <c r="I501" s="85"/>
      <c r="J501" s="85"/>
      <c r="K501" s="84"/>
      <c r="L501" s="84"/>
      <c r="M501" s="78"/>
      <c r="N501" s="85"/>
      <c r="O501" s="85"/>
      <c r="P501" s="85"/>
      <c r="Q501" s="86"/>
      <c r="R501" s="86"/>
      <c r="S501" s="78"/>
      <c r="T501" s="78"/>
      <c r="U501" s="78"/>
      <c r="V501" s="519"/>
      <c r="W501" s="79"/>
      <c r="X501" s="80"/>
    </row>
    <row r="502" spans="1:24">
      <c r="A502" s="81"/>
      <c r="B502" s="82"/>
      <c r="C502" s="83"/>
      <c r="D502" s="83"/>
      <c r="E502" s="78"/>
      <c r="F502" s="84"/>
      <c r="G502" s="84"/>
      <c r="H502" s="78"/>
      <c r="I502" s="85"/>
      <c r="J502" s="85"/>
      <c r="K502" s="84"/>
      <c r="L502" s="84"/>
      <c r="M502" s="78"/>
      <c r="N502" s="85"/>
      <c r="O502" s="85"/>
      <c r="P502" s="85"/>
      <c r="Q502" s="86"/>
      <c r="R502" s="86"/>
      <c r="S502" s="78"/>
      <c r="T502" s="78"/>
      <c r="U502" s="78"/>
      <c r="V502" s="519"/>
      <c r="W502" s="79"/>
      <c r="X502" s="80"/>
    </row>
    <row r="503" spans="1:24">
      <c r="A503" s="81"/>
      <c r="B503" s="82"/>
      <c r="C503" s="83"/>
      <c r="D503" s="83"/>
      <c r="E503" s="78"/>
      <c r="F503" s="84"/>
      <c r="G503" s="84"/>
      <c r="H503" s="78"/>
      <c r="I503" s="85"/>
      <c r="J503" s="85"/>
      <c r="K503" s="84"/>
      <c r="L503" s="84"/>
      <c r="M503" s="78"/>
      <c r="N503" s="85"/>
      <c r="O503" s="85"/>
      <c r="P503" s="85"/>
      <c r="Q503" s="86"/>
      <c r="R503" s="86"/>
      <c r="S503" s="78"/>
      <c r="T503" s="78"/>
      <c r="U503" s="78"/>
      <c r="V503" s="519"/>
      <c r="W503" s="79"/>
      <c r="X503" s="80"/>
    </row>
    <row r="504" spans="1:24">
      <c r="A504" s="81"/>
      <c r="B504" s="82"/>
      <c r="C504" s="83"/>
      <c r="D504" s="83"/>
      <c r="E504" s="78"/>
      <c r="F504" s="84"/>
      <c r="G504" s="84"/>
      <c r="H504" s="78"/>
      <c r="I504" s="85"/>
      <c r="J504" s="85"/>
      <c r="K504" s="84"/>
      <c r="L504" s="84"/>
      <c r="M504" s="78"/>
      <c r="N504" s="85"/>
      <c r="O504" s="85"/>
      <c r="P504" s="85"/>
      <c r="Q504" s="86"/>
      <c r="R504" s="86"/>
      <c r="S504" s="78"/>
      <c r="T504" s="78"/>
      <c r="U504" s="78"/>
      <c r="V504" s="519"/>
      <c r="W504" s="79"/>
      <c r="X504" s="80"/>
    </row>
    <row r="505" spans="1:24">
      <c r="A505" s="81"/>
      <c r="B505" s="82"/>
      <c r="C505" s="83"/>
      <c r="D505" s="83"/>
      <c r="E505" s="78"/>
      <c r="F505" s="84"/>
      <c r="G505" s="84"/>
      <c r="H505" s="78"/>
      <c r="I505" s="85"/>
      <c r="J505" s="85"/>
      <c r="K505" s="84"/>
      <c r="L505" s="84"/>
      <c r="M505" s="78"/>
      <c r="N505" s="85"/>
      <c r="O505" s="85"/>
      <c r="P505" s="85"/>
      <c r="Q505" s="86"/>
      <c r="R505" s="86"/>
      <c r="S505" s="78"/>
      <c r="T505" s="78"/>
      <c r="U505" s="78"/>
      <c r="V505" s="519"/>
      <c r="W505" s="79"/>
    </row>
    <row r="506" spans="1:24">
      <c r="A506" s="81"/>
      <c r="B506" s="82"/>
      <c r="C506" s="83"/>
      <c r="D506" s="83"/>
      <c r="E506" s="78"/>
      <c r="F506" s="84"/>
      <c r="G506" s="84"/>
      <c r="H506" s="78"/>
      <c r="I506" s="85"/>
      <c r="J506" s="85"/>
      <c r="K506" s="84"/>
      <c r="L506" s="84"/>
      <c r="M506" s="78"/>
      <c r="N506" s="85"/>
      <c r="O506" s="85"/>
      <c r="P506" s="85"/>
      <c r="Q506" s="86"/>
      <c r="R506" s="86"/>
      <c r="S506" s="78"/>
      <c r="T506" s="78"/>
      <c r="U506" s="78"/>
      <c r="V506" s="519"/>
      <c r="W506" s="79"/>
    </row>
    <row r="507" spans="1:24">
      <c r="A507" s="278"/>
      <c r="B507" s="278"/>
      <c r="C507" s="278"/>
      <c r="D507" s="278"/>
      <c r="E507" s="278"/>
      <c r="F507" s="278"/>
      <c r="G507" s="278"/>
      <c r="H507" s="278"/>
      <c r="I507" s="278"/>
      <c r="J507" s="278"/>
      <c r="K507" s="510"/>
      <c r="L507" s="510"/>
      <c r="M507" s="510"/>
      <c r="N507" s="510"/>
      <c r="O507" s="510"/>
      <c r="P507" s="278"/>
      <c r="Q507" s="278"/>
      <c r="R507" s="278"/>
      <c r="S507" s="278"/>
      <c r="T507" s="278"/>
      <c r="U507" s="278"/>
      <c r="V507" s="278"/>
      <c r="W507" s="278"/>
    </row>
    <row r="508" spans="1:24">
      <c r="A508" s="278"/>
      <c r="B508" s="278"/>
      <c r="C508" s="278"/>
      <c r="D508" s="278"/>
      <c r="E508" s="278"/>
      <c r="F508" s="278"/>
      <c r="G508" s="278"/>
      <c r="H508" s="278"/>
      <c r="I508" s="278"/>
      <c r="J508" s="278"/>
      <c r="K508" s="510"/>
      <c r="L508" s="510"/>
      <c r="M508" s="510"/>
      <c r="N508" s="510"/>
      <c r="O508" s="510"/>
      <c r="P508" s="278"/>
      <c r="Q508" s="278"/>
      <c r="R508" s="278"/>
      <c r="S508" s="278"/>
      <c r="T508" s="278"/>
      <c r="U508" s="278"/>
      <c r="V508" s="278"/>
      <c r="W508" s="278"/>
    </row>
  </sheetData>
  <sheetProtection algorithmName="SHA-512" hashValue="kUcwSOP2sZJl0hq8TnYyaJsUHEkNbTar6Bkzt1yQ93lV6l9EjHXASfVeNGSO5e73jmCPO0G+EnwVYLUkd4OFSg==" saltValue="UnHh8JUw2f3/zSYGb3hpUQ==" spinCount="100000" sheet="1" objects="1" scenarios="1"/>
  <sortState xmlns:xlrd2="http://schemas.microsoft.com/office/spreadsheetml/2017/richdata2" ref="A5:W504">
    <sortCondition ref="A5:A504"/>
    <sortCondition ref="B5:B504"/>
  </sortState>
  <mergeCells count="11">
    <mergeCell ref="K3:O3"/>
    <mergeCell ref="A3:A4"/>
    <mergeCell ref="B3:B4"/>
    <mergeCell ref="C3:D3"/>
    <mergeCell ref="E3:E4"/>
    <mergeCell ref="F3:J3"/>
    <mergeCell ref="P3:P4"/>
    <mergeCell ref="Q3:Q4"/>
    <mergeCell ref="R3:R4"/>
    <mergeCell ref="S3:V3"/>
    <mergeCell ref="W3:W4"/>
  </mergeCells>
  <conditionalFormatting sqref="K126:L506">
    <cfRule type="expression" dxfId="26" priority="151">
      <formula>MOD($L126-$K126,1)&gt;=Duree_deplct_maxi</formula>
    </cfRule>
  </conditionalFormatting>
  <conditionalFormatting sqref="M126:M506">
    <cfRule type="expression" dxfId="25" priority="152">
      <formula>OR($M126/(MOD($L126-$K126,1)*24)&lt;=vitesse_mini,$M126/(MOD($L126-$K126,1)*24)&gt;=vitesse_maxi)</formula>
    </cfRule>
  </conditionalFormatting>
  <conditionalFormatting sqref="S126:V506">
    <cfRule type="expression" dxfId="24" priority="153">
      <formula>VALUE(LEFT($A126,2))&lt;60</formula>
    </cfRule>
  </conditionalFormatting>
  <conditionalFormatting sqref="S126:W506">
    <cfRule type="expression" dxfId="23" priority="143" stopIfTrue="1">
      <formula>AND(VALUE(LEFT($A126,2))=35,EP_Prolongation="non")</formula>
    </cfRule>
  </conditionalFormatting>
  <conditionalFormatting sqref="H126:H506">
    <cfRule type="expression" dxfId="22" priority="124">
      <formula>OR($H126/(MOD($G126-$F126,1)*24)&lt;=vitesse_mini,$H126/(MOD($G126-$F126,1)*24)&gt;=vitesse_maxi)</formula>
    </cfRule>
  </conditionalFormatting>
  <conditionalFormatting sqref="F126:G506">
    <cfRule type="expression" dxfId="21" priority="125">
      <formula>MOD($G126-$F126,1)&gt;=Duree_deplct_maxi</formula>
    </cfRule>
  </conditionalFormatting>
  <conditionalFormatting sqref="C126:D506">
    <cfRule type="expression" dxfId="20" priority="127">
      <formula>MOD($D126-$C126,1)&gt;=Duree_act_maxi</formula>
    </cfRule>
  </conditionalFormatting>
  <conditionalFormatting sqref="C126:R506">
    <cfRule type="expression" dxfId="19" priority="128">
      <formula>VALUE(LEFT($A126,2))&gt;=60</formula>
    </cfRule>
  </conditionalFormatting>
  <conditionalFormatting sqref="K5:L125">
    <cfRule type="expression" dxfId="18" priority="6">
      <formula>MOD($L5-$K5,1)&gt;=Duree_deplct_maxi</formula>
    </cfRule>
  </conditionalFormatting>
  <conditionalFormatting sqref="M5:M125">
    <cfRule type="expression" dxfId="17" priority="7">
      <formula>OR($M5/(MOD($L5-$K5,1)*24)&lt;=vitesse_mini,$M5/(MOD($L5-$K5,1)*24)&gt;=vitesse_maxi)</formula>
    </cfRule>
  </conditionalFormatting>
  <conditionalFormatting sqref="S5:V125">
    <cfRule type="expression" dxfId="16" priority="8">
      <formula>VALUE(LEFT($A5,2))&lt;60</formula>
    </cfRule>
  </conditionalFormatting>
  <conditionalFormatting sqref="S5:W125">
    <cfRule type="expression" dxfId="15" priority="5" stopIfTrue="1">
      <formula>AND(VALUE(LEFT($A5,2))=35,EP_Prolongation="non")</formula>
    </cfRule>
  </conditionalFormatting>
  <conditionalFormatting sqref="H5:H125">
    <cfRule type="expression" dxfId="14" priority="1">
      <formula>OR($H5/(MOD($G5-$F5,1)*24)&lt;=vitesse_mini,$H5/(MOD($G5-$F5,1)*24)&gt;=vitesse_maxi)</formula>
    </cfRule>
  </conditionalFormatting>
  <conditionalFormatting sqref="F5:G125">
    <cfRule type="expression" dxfId="13" priority="2">
      <formula>MOD($G5-$F5,1)&gt;=Duree_deplct_maxi</formula>
    </cfRule>
  </conditionalFormatting>
  <conditionalFormatting sqref="C5:D125">
    <cfRule type="expression" dxfId="12" priority="3">
      <formula>MOD($D5-$C5,1)&gt;=Duree_act_maxi</formula>
    </cfRule>
  </conditionalFormatting>
  <conditionalFormatting sqref="C5:R29 C32:R125 C30:D31 F30:R31">
    <cfRule type="expression" dxfId="11" priority="4">
      <formula>VALUE(LEFT($A5,2))&gt;=60</formula>
    </cfRule>
  </conditionalFormatting>
  <conditionalFormatting sqref="E30">
    <cfRule type="expression" dxfId="10" priority="9">
      <formula>VALUE(LEFT($A31,2))&gt;=60</formula>
    </cfRule>
  </conditionalFormatting>
  <dataValidations count="12">
    <dataValidation operator="equal" allowBlank="1" showErrorMessage="1" errorTitle="ERREUR DE SAISIE " error="Vous devez choisir un type dans la liste déroulante proposée !" sqref="A1:A2" xr:uid="{B78444E0-3859-4D2A-B4A1-4DE674C4CF3E}">
      <formula1>0</formula1>
      <formula2>0</formula2>
    </dataValidation>
    <dataValidation type="whole" allowBlank="1" showInputMessage="1" showErrorMessage="1" promptTitle="Repas :" prompt="Saisir un '1' pour demander le remboursement d'un repas" sqref="Q5:Q506" xr:uid="{AA0D31D3-FB4E-47F8-99E3-6F37DAF59C47}">
      <formula1>0</formula1>
      <formula2>2</formula2>
    </dataValidation>
    <dataValidation type="time" allowBlank="1" showInputMessage="1" showErrorMessage="1" promptTitle="Saisie des heures" prompt="Les heures sont saisies sous la forme : 'hh:' ou 'hh:mm'" sqref="K5:L506 F5:G506" xr:uid="{D0E738D2-BFB5-49FA-8532-6F704128857B}">
      <formula1>0</formula1>
      <formula2>0.999305555555556</formula2>
    </dataValidation>
    <dataValidation allowBlank="1" showInputMessage="1" showErrorMessage="1" promptTitle="Saisie des lieux :" prompt="Si vous êtes en commission, veuillez vous concerter pour normaliser votre saisie des lieux" sqref="E32:E506 E5:E30" xr:uid="{024859C1-2F5E-4164-B2A8-03B22AA3CA26}">
      <formula1>0</formula1>
      <formula2>0</formula2>
    </dataValidation>
    <dataValidation type="time" allowBlank="1" showInputMessage="1" showErrorMessage="1" promptTitle="Saisie des heures :" prompt="Les heures sont saisies sous la forme : 'hh:' ou 'hh:mm'" sqref="C5:D506" xr:uid="{83083BBB-16F6-44B9-8AC3-DAD361AA8480}">
      <formula1>0</formula1>
      <formula2>0.999305555555556</formula2>
    </dataValidation>
    <dataValidation type="date" allowBlank="1" showInputMessage="1" showErrorMessage="1" promptTitle="Date" prompt="La date peut être saisie sous une forme numérique '3/2', '03/02', ou '3/2/22'._x000a__x000a_Elle sera affichée ici comme '03/02/2022'" sqref="B42:B506 B5:B30" xr:uid="{E7DD35A6-9A78-4B14-86D0-828623BD69E1}">
      <formula1>36526</formula1>
      <formula2>73050</formula2>
    </dataValidation>
    <dataValidation type="time" allowBlank="1" showInputMessage="1" showErrorMessage="1" sqref="C1:D2 F1:G2 K1:L2 C4:D4 F4:G4 K4:L4" xr:uid="{2D17CE14-657A-4A8B-9EFA-0B5D93728B84}">
      <formula1>0</formula1>
      <formula2>0.999305555555556</formula2>
    </dataValidation>
    <dataValidation type="list" operator="equal" allowBlank="1" showErrorMessage="1" errorTitle="ERREUR DE SAISIE " error="Vous devez choisir un type dans la liste déroulante proposée !" sqref="A5:A506" xr:uid="{F6F2E02A-556F-48EA-9758-D752617F49C3}">
      <formula1>L_Activités</formula1>
      <formula2>0</formula2>
    </dataValidation>
    <dataValidation type="date" allowBlank="1" showInputMessage="1" showErrorMessage="1" sqref="B1:B2 B31:B41" xr:uid="{4010B62E-2C43-4667-AA0D-D3168B84DDB5}">
      <formula1>1</formula1>
      <formula2>73415</formula2>
    </dataValidation>
    <dataValidation type="list" allowBlank="1" showInputMessage="1" showErrorMessage="1" errorTitle="Codes nuitée" error="Les codes utilisables sont : A pour Paris intramuros - B pour les villes de + de 200 000 hbts et la grde couronne - C pour les autres - H pour les handicapés" sqref="R1:R2" xr:uid="{E63852B4-78A3-42FC-836F-6BEC97C0E38C}">
      <formula1>"A,B,C,H"</formula1>
      <formula2>0</formula2>
    </dataValidation>
    <dataValidation allowBlank="1" showInputMessage="1" showErrorMessage="1" errorTitle="Codes nuitée" error="Les codes utilisables sont : A pour Paris intramuros - B pour les villes de + de 200 000 hbts et la grde couronne - C pour les autres - H pour les handicapés" sqref="R3:R4" xr:uid="{33F7FD52-91A7-4F31-9130-6FF5920D68E9}">
      <formula1>0</formula1>
      <formula2>0</formula2>
    </dataValidation>
    <dataValidation type="list" allowBlank="1" showInputMessage="1" showErrorMessage="1" errorTitle="Codes nuitée" error="Les codes utilisables sont : C pour Paris intramuros - B pour les villes de + de 200 000 hbts et la grde couronne - A pour les autres - H pour les handicapés" promptTitle="Code nuitée : " prompt="Saisir la lettre code à choisr dans la liste déroulante :_x000a_A - dans le cas général _x000a_B - villes &gt; 200 000 bts_x000a_C - Paris_x000a_H - Handicap" sqref="R5:R506" xr:uid="{8DA68E96-D9A9-4657-A722-E3D8DD4A2D8D}">
      <formula1>"A,B,C,H"</formula1>
      <formula2>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2EEF-1B11-4123-9148-3D97A6F0B450}">
  <sheetPr codeName="Feuil5">
    <tabColor theme="7" tint="0.59999389629810485"/>
  </sheetPr>
  <dimension ref="A1:FD511"/>
  <sheetViews>
    <sheetView topLeftCell="EH1" workbookViewId="0">
      <selection activeCell="EZ1" sqref="EZ1"/>
    </sheetView>
  </sheetViews>
  <sheetFormatPr baseColWidth="10" defaultRowHeight="14.4"/>
  <cols>
    <col min="1" max="1" width="7.109375" customWidth="1"/>
    <col min="2" max="2" width="7.88671875" customWidth="1"/>
    <col min="3" max="3" width="5.6640625" customWidth="1"/>
    <col min="4" max="4" width="4.88671875" customWidth="1"/>
    <col min="5" max="6" width="5.5546875" customWidth="1"/>
    <col min="7" max="7" width="2.6640625" customWidth="1"/>
    <col min="8" max="11" width="5.6640625" customWidth="1"/>
    <col min="12" max="13" width="5.88671875" customWidth="1"/>
    <col min="14" max="14" width="2.6640625" customWidth="1"/>
    <col min="15" max="18" width="5.6640625" customWidth="1"/>
    <col min="19" max="21" width="5.88671875" customWidth="1"/>
    <col min="22" max="22" width="2.6640625" customWidth="1"/>
    <col min="23" max="26" width="5.6640625" customWidth="1"/>
    <col min="27" max="29" width="5.88671875" customWidth="1"/>
    <col min="30" max="30" width="2.6640625" customWidth="1"/>
    <col min="31" max="31" width="5.6640625" customWidth="1"/>
    <col min="32" max="32" width="8.21875" bestFit="1" customWidth="1"/>
    <col min="33" max="34" width="5.6640625" customWidth="1"/>
    <col min="35" max="37" width="5.88671875" customWidth="1"/>
    <col min="38" max="38" width="2.6640625" customWidth="1"/>
    <col min="39" max="42" width="5.6640625" customWidth="1"/>
    <col min="43" max="45" width="5.88671875" customWidth="1"/>
    <col min="46" max="46" width="2.6640625" customWidth="1"/>
    <col min="47" max="47" width="4" bestFit="1" customWidth="1"/>
    <col min="48" max="48" width="8.21875" bestFit="1" customWidth="1"/>
    <col min="49" max="50" width="5.6640625" customWidth="1"/>
    <col min="51" max="53" width="5.88671875" customWidth="1"/>
    <col min="54" max="54" width="2.6640625" customWidth="1"/>
    <col min="55" max="58" width="5.6640625" customWidth="1"/>
    <col min="59" max="61" width="5.88671875" customWidth="1"/>
    <col min="62" max="62" width="2.6640625" customWidth="1"/>
    <col min="63" max="66" width="5.6640625" customWidth="1"/>
    <col min="67" max="69" width="5.88671875" customWidth="1"/>
    <col min="70" max="70" width="2.6640625" customWidth="1"/>
    <col min="71" max="74" width="5.6640625" customWidth="1"/>
    <col min="75" max="77" width="5.88671875" customWidth="1"/>
    <col min="78" max="78" width="2.6640625" customWidth="1"/>
    <col min="79" max="82" width="5.6640625" customWidth="1"/>
    <col min="83" max="85" width="5.88671875" customWidth="1"/>
    <col min="86" max="86" width="2.6640625" customWidth="1"/>
    <col min="87" max="90" width="5.6640625" customWidth="1"/>
    <col min="91" max="92" width="5.88671875" customWidth="1"/>
    <col min="93" max="93" width="2.6640625" customWidth="1"/>
    <col min="94" max="97" width="5.6640625" customWidth="1"/>
    <col min="98" max="100" width="5.88671875" customWidth="1"/>
    <col min="101" max="101" width="2.6640625" customWidth="1"/>
    <col min="102" max="105" width="5.6640625" customWidth="1"/>
    <col min="106" max="108" width="5.88671875" customWidth="1"/>
    <col min="109" max="109" width="2.6640625" customWidth="1"/>
    <col min="110" max="113" width="5.6640625" customWidth="1"/>
    <col min="114" max="115" width="5.88671875" customWidth="1"/>
    <col min="116" max="116" width="2.6640625" customWidth="1"/>
    <col min="119" max="119" width="18.109375" customWidth="1"/>
    <col min="133" max="133" width="2.5546875" customWidth="1"/>
    <col min="134" max="134" width="5.33203125" customWidth="1"/>
    <col min="135" max="135" width="17.33203125" customWidth="1"/>
    <col min="139" max="139" width="2.5546875" customWidth="1"/>
    <col min="140" max="140" width="5.33203125" customWidth="1"/>
    <col min="141" max="141" width="17.33203125" customWidth="1"/>
    <col min="145" max="145" width="2.5546875" customWidth="1"/>
    <col min="146" max="146" width="5.33203125" customWidth="1"/>
    <col min="147" max="147" width="17.33203125" customWidth="1"/>
    <col min="151" max="151" width="2.6640625" customWidth="1"/>
    <col min="152" max="152" width="5.6640625" customWidth="1"/>
    <col min="153" max="153" width="7.44140625" bestFit="1" customWidth="1"/>
    <col min="154" max="155" width="5.6640625" customWidth="1"/>
    <col min="156" max="156" width="5.88671875" customWidth="1"/>
    <col min="157" max="157" width="11.109375" bestFit="1" customWidth="1"/>
    <col min="158" max="158" width="2.6640625" customWidth="1"/>
  </cols>
  <sheetData>
    <row r="1" spans="1:160">
      <c r="A1" s="87">
        <f>MAX($A$8:$A$508)</f>
        <v>0</v>
      </c>
      <c r="B1" s="88"/>
      <c r="C1" s="89"/>
      <c r="D1" s="89"/>
      <c r="E1" s="90">
        <f>SUM(E5,$E$8:$E$508)</f>
        <v>0</v>
      </c>
      <c r="F1" s="90"/>
      <c r="G1" s="89"/>
      <c r="H1" s="91">
        <f>MAX($H$8:H508)</f>
        <v>0</v>
      </c>
      <c r="I1" s="91"/>
      <c r="J1" s="91"/>
      <c r="K1" s="91"/>
      <c r="L1" s="90">
        <f>SUM($L$8:$L$508)</f>
        <v>0</v>
      </c>
      <c r="M1" s="92"/>
      <c r="N1" s="89"/>
      <c r="O1" s="93">
        <f>MAX($O$8:O508)</f>
        <v>0</v>
      </c>
      <c r="P1" s="93"/>
      <c r="Q1" s="93"/>
      <c r="R1" s="93"/>
      <c r="S1" s="90">
        <f>SUM($S$8:$S$508)</f>
        <v>0</v>
      </c>
      <c r="T1" s="94"/>
      <c r="U1" s="95">
        <f>SUM(U8:U508)</f>
        <v>0</v>
      </c>
      <c r="V1" s="89"/>
      <c r="W1" s="93">
        <f>MAX($W$8:W508)</f>
        <v>0</v>
      </c>
      <c r="X1" s="93"/>
      <c r="Y1" s="93"/>
      <c r="Z1" s="93"/>
      <c r="AA1" s="90">
        <f>SUM($AA$8:$AA$508)</f>
        <v>0</v>
      </c>
      <c r="AB1" s="92"/>
      <c r="AC1" s="91">
        <f>SUM(AC8:AC508)</f>
        <v>0</v>
      </c>
      <c r="AD1" s="89"/>
      <c r="AE1" s="93">
        <f>MAX($AE$8:AE508)</f>
        <v>0</v>
      </c>
      <c r="AF1" s="93"/>
      <c r="AG1" s="93"/>
      <c r="AH1" s="93"/>
      <c r="AI1" s="90">
        <f>SUM($AI$8:$AI$508)</f>
        <v>0</v>
      </c>
      <c r="AJ1" s="92"/>
      <c r="AK1" s="91">
        <f>SUM(AK8:AK508)</f>
        <v>0</v>
      </c>
      <c r="AL1" s="89"/>
      <c r="AM1" s="93">
        <f>MAX($AM$8:AM508)</f>
        <v>0</v>
      </c>
      <c r="AN1" s="93"/>
      <c r="AO1" s="93"/>
      <c r="AP1" s="93"/>
      <c r="AQ1" s="90">
        <f>SUM($AQ$8:$AQ$508)</f>
        <v>0</v>
      </c>
      <c r="AR1" s="90"/>
      <c r="AS1" s="91">
        <f>SUM(AS8:AS508)</f>
        <v>0</v>
      </c>
      <c r="AT1" s="89"/>
      <c r="AU1" s="93">
        <f>MAX($AU$8:AU508)</f>
        <v>0</v>
      </c>
      <c r="AV1" s="93"/>
      <c r="AW1" s="93"/>
      <c r="AX1" s="93"/>
      <c r="AY1" s="90">
        <f>SUM($AY$8:$AY$508)</f>
        <v>0</v>
      </c>
      <c r="AZ1" s="92"/>
      <c r="BA1" s="91">
        <f>SUM(BA8:BA508)</f>
        <v>0</v>
      </c>
      <c r="BB1" s="89"/>
      <c r="BC1" s="93">
        <f>MAX($BC$8:BC508)</f>
        <v>0</v>
      </c>
      <c r="BD1" s="93"/>
      <c r="BE1" s="93"/>
      <c r="BF1" s="93"/>
      <c r="BG1" s="90">
        <f>SUM($BG$8:$BG$508)</f>
        <v>0</v>
      </c>
      <c r="BH1" s="92"/>
      <c r="BI1" s="91">
        <f>SUM(BI8:BI508)</f>
        <v>0</v>
      </c>
      <c r="BJ1" s="89"/>
      <c r="BK1" s="93">
        <f>MAX($BK$8:BK508)</f>
        <v>0</v>
      </c>
      <c r="BL1" s="93"/>
      <c r="BM1" s="93"/>
      <c r="BN1" s="93"/>
      <c r="BO1" s="90">
        <f>SUM($BO$8:$BO$508)</f>
        <v>0</v>
      </c>
      <c r="BP1" s="92"/>
      <c r="BQ1" s="91">
        <f>SUM(BQ8:BQ508)</f>
        <v>0</v>
      </c>
      <c r="BR1" s="89"/>
      <c r="BS1" s="93">
        <f>MAX($BS$8:BS508)</f>
        <v>0</v>
      </c>
      <c r="BT1" s="93"/>
      <c r="BU1" s="93"/>
      <c r="BV1" s="93"/>
      <c r="BW1" s="90">
        <f>SUM($BW$8:$BW$508)</f>
        <v>0</v>
      </c>
      <c r="BX1" s="92"/>
      <c r="BY1" s="91">
        <f>SUM(BY8:BY508)</f>
        <v>0</v>
      </c>
      <c r="BZ1" s="89"/>
      <c r="CA1" s="93">
        <f>MAX($CA$8:CA508)</f>
        <v>0</v>
      </c>
      <c r="CB1" s="93"/>
      <c r="CC1" s="93"/>
      <c r="CD1" s="93"/>
      <c r="CE1" s="90">
        <f>SUM($CE$8:$CE$508)</f>
        <v>0</v>
      </c>
      <c r="CF1" s="92"/>
      <c r="CG1" s="91">
        <f>SUM(CG8:CG508)</f>
        <v>0</v>
      </c>
      <c r="CH1" s="89"/>
      <c r="CI1" s="93">
        <f>MAX($CI$8:CI508)</f>
        <v>0</v>
      </c>
      <c r="CJ1" s="93"/>
      <c r="CK1" s="93"/>
      <c r="CL1" s="93"/>
      <c r="CM1" s="90">
        <f>SUM($CM$8:$CM$508)</f>
        <v>0</v>
      </c>
      <c r="CN1" s="92"/>
      <c r="CO1" s="89"/>
      <c r="CP1" s="93">
        <f>MAX($CP$8:CP508)</f>
        <v>0</v>
      </c>
      <c r="CQ1" s="93"/>
      <c r="CR1" s="93"/>
      <c r="CS1" s="93"/>
      <c r="CT1" s="90">
        <f>SUM($CT$8:$CT$508)</f>
        <v>0</v>
      </c>
      <c r="CU1" s="92"/>
      <c r="CV1" s="91">
        <f>SUM(CV8:CV508)</f>
        <v>0</v>
      </c>
      <c r="CW1" s="89"/>
      <c r="CX1" s="93">
        <f>MAX($CX$8:CX508)</f>
        <v>0</v>
      </c>
      <c r="CY1" s="93"/>
      <c r="CZ1" s="93"/>
      <c r="DA1" s="93"/>
      <c r="DB1" s="90">
        <f>SUM($DB$8:$DB$508)</f>
        <v>0</v>
      </c>
      <c r="DC1" s="92"/>
      <c r="DD1" s="91">
        <f>SUM(DD8:DD508)</f>
        <v>0</v>
      </c>
      <c r="DE1" s="89"/>
      <c r="DF1" s="93">
        <f>MAX($DF$8:DF508)</f>
        <v>0</v>
      </c>
      <c r="DG1" s="93"/>
      <c r="DH1" s="93"/>
      <c r="DI1" s="93"/>
      <c r="DJ1" s="90">
        <f>SUM($DJ$8:$DJ$508)</f>
        <v>0</v>
      </c>
      <c r="DK1" s="92"/>
      <c r="DL1" s="89"/>
      <c r="DM1" s="93">
        <f>MAX($DM$8:DM508)</f>
        <v>0</v>
      </c>
      <c r="DN1" s="91"/>
      <c r="DO1" s="91"/>
      <c r="DP1" s="91"/>
      <c r="DQ1" s="91"/>
      <c r="DR1" s="91"/>
      <c r="DS1" s="91"/>
      <c r="DT1" s="90">
        <f>SUM($DT$8:$DT$508)</f>
        <v>0</v>
      </c>
      <c r="DU1" s="87">
        <f>SUM($DU$8:$DU$508)</f>
        <v>0</v>
      </c>
      <c r="DV1" s="96">
        <f>SUM($DV$8:$DV$508)</f>
        <v>0</v>
      </c>
      <c r="DW1" s="96">
        <f>SUM($DW$8:$DW$508)</f>
        <v>0</v>
      </c>
      <c r="DX1" s="97">
        <f>SUM($DX$8:$DX$508)</f>
        <v>0</v>
      </c>
      <c r="DY1" s="98">
        <f>SUM($DY$8:$DY$508)</f>
        <v>0</v>
      </c>
      <c r="DZ1" s="99">
        <f>COUNTIF($DZ$8:$DZ$508,"A")</f>
        <v>0</v>
      </c>
      <c r="EA1" s="90"/>
      <c r="EB1" s="90"/>
      <c r="ED1" s="93">
        <f>MAX($ED$8:ED508)</f>
        <v>0</v>
      </c>
      <c r="EE1" s="91"/>
      <c r="EF1" s="91"/>
      <c r="EG1" s="91"/>
      <c r="EH1" s="97">
        <f>SUM($EH$8:$EH$508)</f>
        <v>0</v>
      </c>
      <c r="EJ1" s="93">
        <f>MAX($EJ$8:EJ508)</f>
        <v>0</v>
      </c>
      <c r="EK1" s="91"/>
      <c r="EL1" s="91"/>
      <c r="EM1" s="91"/>
      <c r="EN1" s="97">
        <f>SUM(EN8:EN508)</f>
        <v>0</v>
      </c>
      <c r="EP1" s="93">
        <f>MAX($EP$8:EP508)</f>
        <v>0</v>
      </c>
      <c r="EQ1" s="91"/>
      <c r="ER1" s="91"/>
      <c r="ES1" s="91"/>
      <c r="ET1" s="97">
        <f>SUM($ET$8:$ET$508)</f>
        <v>0</v>
      </c>
      <c r="EU1" s="89"/>
      <c r="EV1" s="93">
        <f>MAX($EV$8:EV508)</f>
        <v>0</v>
      </c>
      <c r="EW1" s="93"/>
      <c r="EX1" s="93"/>
      <c r="EY1" s="93"/>
      <c r="EZ1" s="90">
        <f>SUM($EZ$8:$EZ$508)</f>
        <v>0</v>
      </c>
      <c r="FA1" s="92"/>
      <c r="FB1" s="89"/>
    </row>
    <row r="2" spans="1:160">
      <c r="A2" s="87"/>
      <c r="B2" s="88"/>
      <c r="C2" s="89"/>
      <c r="D2" s="89"/>
      <c r="E2" s="90"/>
      <c r="F2" s="90"/>
      <c r="G2" s="89"/>
      <c r="H2" s="91"/>
      <c r="I2" s="91"/>
      <c r="J2" s="91"/>
      <c r="K2" s="91"/>
      <c r="L2" s="92"/>
      <c r="M2" s="92"/>
      <c r="N2" s="89"/>
      <c r="O2" s="93"/>
      <c r="P2" s="93"/>
      <c r="Q2" s="93"/>
      <c r="R2" s="93"/>
      <c r="S2" s="92"/>
      <c r="T2" s="94"/>
      <c r="U2" s="95"/>
      <c r="V2" s="89"/>
      <c r="W2" s="93"/>
      <c r="X2" s="93"/>
      <c r="Y2" s="93"/>
      <c r="Z2" s="93"/>
      <c r="AA2" s="92"/>
      <c r="AB2" s="92"/>
      <c r="AC2" s="91"/>
      <c r="AD2" s="89"/>
      <c r="AE2" s="93"/>
      <c r="AF2" s="93"/>
      <c r="AG2" s="93"/>
      <c r="AH2" s="93"/>
      <c r="AI2" s="92"/>
      <c r="AJ2" s="92"/>
      <c r="AK2" s="91"/>
      <c r="AL2" s="89"/>
      <c r="AM2" s="93"/>
      <c r="AN2" s="93"/>
      <c r="AO2" s="93"/>
      <c r="AP2" s="93"/>
      <c r="AQ2" s="92"/>
      <c r="AR2" s="92"/>
      <c r="AS2" s="91"/>
      <c r="AT2" s="89"/>
      <c r="AU2" s="93"/>
      <c r="AV2" s="93"/>
      <c r="AW2" s="93"/>
      <c r="AX2" s="93"/>
      <c r="AY2" s="92"/>
      <c r="AZ2" s="92"/>
      <c r="BA2" s="91"/>
      <c r="BB2" s="89"/>
      <c r="BC2" s="93"/>
      <c r="BD2" s="93"/>
      <c r="BE2" s="93"/>
      <c r="BF2" s="93"/>
      <c r="BG2" s="92"/>
      <c r="BH2" s="92"/>
      <c r="BI2" s="91"/>
      <c r="BJ2" s="89"/>
      <c r="BK2" s="93"/>
      <c r="BL2" s="93"/>
      <c r="BM2" s="93"/>
      <c r="BN2" s="93"/>
      <c r="BO2" s="92"/>
      <c r="BP2" s="92"/>
      <c r="BQ2" s="91"/>
      <c r="BR2" s="89"/>
      <c r="BS2" s="93"/>
      <c r="BT2" s="93"/>
      <c r="BU2" s="93"/>
      <c r="BV2" s="93"/>
      <c r="BW2" s="92"/>
      <c r="BX2" s="92"/>
      <c r="BY2" s="91"/>
      <c r="BZ2" s="89"/>
      <c r="CA2" s="93"/>
      <c r="CB2" s="93"/>
      <c r="CC2" s="93"/>
      <c r="CD2" s="93"/>
      <c r="CE2" s="92"/>
      <c r="CF2" s="92"/>
      <c r="CG2" s="91"/>
      <c r="CH2" s="89"/>
      <c r="CI2" s="93"/>
      <c r="CJ2" s="93"/>
      <c r="CK2" s="93"/>
      <c r="CL2" s="93"/>
      <c r="CM2" s="92"/>
      <c r="CN2" s="92"/>
      <c r="CO2" s="89"/>
      <c r="CP2" s="93"/>
      <c r="CQ2" s="93"/>
      <c r="CR2" s="93"/>
      <c r="CS2" s="93"/>
      <c r="CT2" s="92"/>
      <c r="CU2" s="92"/>
      <c r="CV2" s="91"/>
      <c r="CW2" s="89"/>
      <c r="CX2" s="93"/>
      <c r="CY2" s="93"/>
      <c r="CZ2" s="93"/>
      <c r="DA2" s="93"/>
      <c r="DB2" s="92"/>
      <c r="DC2" s="92"/>
      <c r="DD2" s="91"/>
      <c r="DE2" s="89"/>
      <c r="DF2" s="93"/>
      <c r="DG2" s="93"/>
      <c r="DH2" s="93"/>
      <c r="DI2" s="93"/>
      <c r="DJ2" s="92"/>
      <c r="DK2" s="92"/>
      <c r="DL2" s="89"/>
      <c r="DM2" s="93"/>
      <c r="DN2" s="91"/>
      <c r="DO2" s="91"/>
      <c r="DP2" s="91"/>
      <c r="DQ2" s="91"/>
      <c r="DR2" s="91"/>
      <c r="DS2" s="91"/>
      <c r="DT2" s="90"/>
      <c r="DU2" s="87"/>
      <c r="DV2" s="96"/>
      <c r="DW2" s="96"/>
      <c r="DX2" s="97"/>
      <c r="DY2" s="98"/>
      <c r="DZ2" s="99">
        <f>COUNTIF($DZ$8:$DZ$32005,"B")</f>
        <v>0</v>
      </c>
      <c r="EA2" s="90"/>
      <c r="EB2" s="90"/>
      <c r="ED2" s="93"/>
      <c r="EE2" s="91"/>
      <c r="EF2" s="91"/>
      <c r="EG2" s="91"/>
      <c r="EH2" s="97"/>
      <c r="EJ2" s="93"/>
      <c r="EK2" s="91"/>
      <c r="EL2" s="91"/>
      <c r="EM2" s="91"/>
      <c r="EN2" s="97"/>
      <c r="EP2" s="93"/>
      <c r="EQ2" s="91"/>
      <c r="ER2" s="91"/>
      <c r="ES2" s="91"/>
      <c r="ET2" s="97"/>
      <c r="EU2" s="89"/>
      <c r="EV2" s="93"/>
      <c r="EW2" s="93"/>
      <c r="EX2" s="93"/>
      <c r="EY2" s="93"/>
      <c r="EZ2" s="92"/>
      <c r="FA2" s="92"/>
      <c r="FB2" s="89"/>
    </row>
    <row r="3" spans="1:160">
      <c r="A3" s="100">
        <v>1</v>
      </c>
      <c r="B3" s="100">
        <f t="shared" ref="B3:BM3" si="0">A3+1</f>
        <v>2</v>
      </c>
      <c r="C3" s="100">
        <f t="shared" si="0"/>
        <v>3</v>
      </c>
      <c r="D3" s="100">
        <f t="shared" si="0"/>
        <v>4</v>
      </c>
      <c r="E3" s="100">
        <f t="shared" si="0"/>
        <v>5</v>
      </c>
      <c r="F3" s="100">
        <f t="shared" si="0"/>
        <v>6</v>
      </c>
      <c r="G3" s="100">
        <f t="shared" si="0"/>
        <v>7</v>
      </c>
      <c r="H3" s="100">
        <f t="shared" si="0"/>
        <v>8</v>
      </c>
      <c r="I3" s="100">
        <f t="shared" si="0"/>
        <v>9</v>
      </c>
      <c r="J3" s="100">
        <f t="shared" si="0"/>
        <v>10</v>
      </c>
      <c r="K3" s="100">
        <f t="shared" si="0"/>
        <v>11</v>
      </c>
      <c r="L3" s="100">
        <f t="shared" si="0"/>
        <v>12</v>
      </c>
      <c r="M3" s="100">
        <f t="shared" si="0"/>
        <v>13</v>
      </c>
      <c r="N3" s="100">
        <f t="shared" si="0"/>
        <v>14</v>
      </c>
      <c r="O3" s="100">
        <f t="shared" si="0"/>
        <v>15</v>
      </c>
      <c r="P3" s="100">
        <f t="shared" si="0"/>
        <v>16</v>
      </c>
      <c r="Q3" s="100">
        <f t="shared" si="0"/>
        <v>17</v>
      </c>
      <c r="R3" s="100">
        <f t="shared" si="0"/>
        <v>18</v>
      </c>
      <c r="S3" s="100">
        <f t="shared" si="0"/>
        <v>19</v>
      </c>
      <c r="T3" s="101">
        <f t="shared" si="0"/>
        <v>20</v>
      </c>
      <c r="U3" s="100">
        <f t="shared" si="0"/>
        <v>21</v>
      </c>
      <c r="V3" s="100">
        <f t="shared" si="0"/>
        <v>22</v>
      </c>
      <c r="W3" s="100">
        <f t="shared" si="0"/>
        <v>23</v>
      </c>
      <c r="X3" s="100">
        <f t="shared" si="0"/>
        <v>24</v>
      </c>
      <c r="Y3" s="100">
        <f t="shared" si="0"/>
        <v>25</v>
      </c>
      <c r="Z3" s="100">
        <f t="shared" si="0"/>
        <v>26</v>
      </c>
      <c r="AA3" s="100">
        <f t="shared" si="0"/>
        <v>27</v>
      </c>
      <c r="AB3" s="100">
        <f t="shared" si="0"/>
        <v>28</v>
      </c>
      <c r="AC3" s="100">
        <f t="shared" si="0"/>
        <v>29</v>
      </c>
      <c r="AD3" s="100">
        <f t="shared" si="0"/>
        <v>30</v>
      </c>
      <c r="AE3" s="100">
        <f t="shared" si="0"/>
        <v>31</v>
      </c>
      <c r="AF3" s="100">
        <f t="shared" si="0"/>
        <v>32</v>
      </c>
      <c r="AG3" s="100">
        <f t="shared" si="0"/>
        <v>33</v>
      </c>
      <c r="AH3" s="100">
        <f t="shared" si="0"/>
        <v>34</v>
      </c>
      <c r="AI3" s="100">
        <f t="shared" si="0"/>
        <v>35</v>
      </c>
      <c r="AJ3" s="100">
        <f t="shared" si="0"/>
        <v>36</v>
      </c>
      <c r="AK3" s="100">
        <f t="shared" si="0"/>
        <v>37</v>
      </c>
      <c r="AL3" s="100">
        <f t="shared" si="0"/>
        <v>38</v>
      </c>
      <c r="AM3" s="100">
        <f t="shared" si="0"/>
        <v>39</v>
      </c>
      <c r="AN3" s="100">
        <f t="shared" si="0"/>
        <v>40</v>
      </c>
      <c r="AO3" s="100">
        <f t="shared" si="0"/>
        <v>41</v>
      </c>
      <c r="AP3" s="100">
        <f t="shared" si="0"/>
        <v>42</v>
      </c>
      <c r="AQ3" s="100">
        <f t="shared" si="0"/>
        <v>43</v>
      </c>
      <c r="AR3" s="100">
        <f t="shared" si="0"/>
        <v>44</v>
      </c>
      <c r="AS3" s="100">
        <f t="shared" si="0"/>
        <v>45</v>
      </c>
      <c r="AT3" s="100">
        <f t="shared" si="0"/>
        <v>46</v>
      </c>
      <c r="AU3" s="100">
        <f t="shared" si="0"/>
        <v>47</v>
      </c>
      <c r="AV3" s="100">
        <f t="shared" si="0"/>
        <v>48</v>
      </c>
      <c r="AW3" s="100">
        <f t="shared" si="0"/>
        <v>49</v>
      </c>
      <c r="AX3" s="100">
        <f t="shared" si="0"/>
        <v>50</v>
      </c>
      <c r="AY3" s="100">
        <f t="shared" si="0"/>
        <v>51</v>
      </c>
      <c r="AZ3" s="100">
        <f t="shared" si="0"/>
        <v>52</v>
      </c>
      <c r="BA3" s="100">
        <f t="shared" si="0"/>
        <v>53</v>
      </c>
      <c r="BB3" s="100">
        <f t="shared" si="0"/>
        <v>54</v>
      </c>
      <c r="BC3" s="100">
        <f t="shared" si="0"/>
        <v>55</v>
      </c>
      <c r="BD3" s="100">
        <f t="shared" si="0"/>
        <v>56</v>
      </c>
      <c r="BE3" s="100">
        <f t="shared" si="0"/>
        <v>57</v>
      </c>
      <c r="BF3" s="100">
        <f t="shared" si="0"/>
        <v>58</v>
      </c>
      <c r="BG3" s="100">
        <f t="shared" si="0"/>
        <v>59</v>
      </c>
      <c r="BH3" s="100">
        <f t="shared" si="0"/>
        <v>60</v>
      </c>
      <c r="BI3" s="100">
        <f t="shared" si="0"/>
        <v>61</v>
      </c>
      <c r="BJ3" s="100">
        <f t="shared" si="0"/>
        <v>62</v>
      </c>
      <c r="BK3" s="100">
        <f t="shared" si="0"/>
        <v>63</v>
      </c>
      <c r="BL3" s="100">
        <f t="shared" si="0"/>
        <v>64</v>
      </c>
      <c r="BM3" s="100">
        <f t="shared" si="0"/>
        <v>65</v>
      </c>
      <c r="BN3" s="100">
        <f t="shared" ref="BN3:DY3" si="1">BM3+1</f>
        <v>66</v>
      </c>
      <c r="BO3" s="100">
        <f t="shared" si="1"/>
        <v>67</v>
      </c>
      <c r="BP3" s="100">
        <f t="shared" si="1"/>
        <v>68</v>
      </c>
      <c r="BQ3" s="100">
        <f t="shared" si="1"/>
        <v>69</v>
      </c>
      <c r="BR3" s="100">
        <f t="shared" si="1"/>
        <v>70</v>
      </c>
      <c r="BS3" s="100">
        <f t="shared" si="1"/>
        <v>71</v>
      </c>
      <c r="BT3" s="100">
        <f t="shared" si="1"/>
        <v>72</v>
      </c>
      <c r="BU3" s="100">
        <f t="shared" si="1"/>
        <v>73</v>
      </c>
      <c r="BV3" s="100">
        <f t="shared" si="1"/>
        <v>74</v>
      </c>
      <c r="BW3" s="100">
        <f t="shared" si="1"/>
        <v>75</v>
      </c>
      <c r="BX3" s="100">
        <f t="shared" si="1"/>
        <v>76</v>
      </c>
      <c r="BY3" s="95">
        <f t="shared" si="1"/>
        <v>77</v>
      </c>
      <c r="BZ3" s="100">
        <f t="shared" si="1"/>
        <v>78</v>
      </c>
      <c r="CA3" s="100">
        <f t="shared" si="1"/>
        <v>79</v>
      </c>
      <c r="CB3" s="100">
        <f t="shared" si="1"/>
        <v>80</v>
      </c>
      <c r="CC3" s="100">
        <f t="shared" si="1"/>
        <v>81</v>
      </c>
      <c r="CD3" s="100">
        <f t="shared" si="1"/>
        <v>82</v>
      </c>
      <c r="CE3" s="100">
        <f t="shared" si="1"/>
        <v>83</v>
      </c>
      <c r="CF3" s="100">
        <f t="shared" si="1"/>
        <v>84</v>
      </c>
      <c r="CG3" s="100">
        <f t="shared" si="1"/>
        <v>85</v>
      </c>
      <c r="CH3" s="100">
        <f t="shared" si="1"/>
        <v>86</v>
      </c>
      <c r="CI3" s="100">
        <f t="shared" si="1"/>
        <v>87</v>
      </c>
      <c r="CJ3" s="100">
        <f t="shared" si="1"/>
        <v>88</v>
      </c>
      <c r="CK3" s="100">
        <f t="shared" si="1"/>
        <v>89</v>
      </c>
      <c r="CL3" s="100">
        <f t="shared" si="1"/>
        <v>90</v>
      </c>
      <c r="CM3" s="100">
        <f t="shared" si="1"/>
        <v>91</v>
      </c>
      <c r="CN3" s="100">
        <f t="shared" si="1"/>
        <v>92</v>
      </c>
      <c r="CO3" s="100">
        <f t="shared" si="1"/>
        <v>93</v>
      </c>
      <c r="CP3" s="100">
        <f t="shared" si="1"/>
        <v>94</v>
      </c>
      <c r="CQ3" s="100">
        <f t="shared" si="1"/>
        <v>95</v>
      </c>
      <c r="CR3" s="100">
        <f t="shared" si="1"/>
        <v>96</v>
      </c>
      <c r="CS3" s="100">
        <f t="shared" si="1"/>
        <v>97</v>
      </c>
      <c r="CT3" s="100">
        <f t="shared" si="1"/>
        <v>98</v>
      </c>
      <c r="CU3" s="100">
        <f t="shared" si="1"/>
        <v>99</v>
      </c>
      <c r="CV3" s="100">
        <f t="shared" si="1"/>
        <v>100</v>
      </c>
      <c r="CW3" s="100">
        <f t="shared" si="1"/>
        <v>101</v>
      </c>
      <c r="CX3" s="100">
        <f t="shared" si="1"/>
        <v>102</v>
      </c>
      <c r="CY3" s="100">
        <f t="shared" si="1"/>
        <v>103</v>
      </c>
      <c r="CZ3" s="100">
        <f t="shared" si="1"/>
        <v>104</v>
      </c>
      <c r="DA3" s="100">
        <f t="shared" si="1"/>
        <v>105</v>
      </c>
      <c r="DB3" s="100">
        <f t="shared" si="1"/>
        <v>106</v>
      </c>
      <c r="DC3" s="100">
        <f t="shared" si="1"/>
        <v>107</v>
      </c>
      <c r="DD3" s="100">
        <f t="shared" si="1"/>
        <v>108</v>
      </c>
      <c r="DE3" s="100">
        <f t="shared" si="1"/>
        <v>109</v>
      </c>
      <c r="DF3" s="100">
        <f t="shared" si="1"/>
        <v>110</v>
      </c>
      <c r="DG3" s="100">
        <f t="shared" si="1"/>
        <v>111</v>
      </c>
      <c r="DH3" s="100">
        <f t="shared" si="1"/>
        <v>112</v>
      </c>
      <c r="DI3" s="100">
        <f t="shared" si="1"/>
        <v>113</v>
      </c>
      <c r="DJ3" s="100">
        <f t="shared" si="1"/>
        <v>114</v>
      </c>
      <c r="DK3" s="100">
        <f t="shared" si="1"/>
        <v>115</v>
      </c>
      <c r="DL3" s="100">
        <f t="shared" si="1"/>
        <v>116</v>
      </c>
      <c r="DM3" s="100">
        <f t="shared" si="1"/>
        <v>117</v>
      </c>
      <c r="DN3" s="100">
        <f t="shared" si="1"/>
        <v>118</v>
      </c>
      <c r="DO3" s="100">
        <f t="shared" si="1"/>
        <v>119</v>
      </c>
      <c r="DP3" s="100">
        <f t="shared" si="1"/>
        <v>120</v>
      </c>
      <c r="DQ3" s="100">
        <f t="shared" si="1"/>
        <v>121</v>
      </c>
      <c r="DR3" s="100">
        <f t="shared" si="1"/>
        <v>122</v>
      </c>
      <c r="DS3" s="100">
        <f t="shared" si="1"/>
        <v>123</v>
      </c>
      <c r="DT3" s="100">
        <f t="shared" si="1"/>
        <v>124</v>
      </c>
      <c r="DU3" s="100">
        <f t="shared" si="1"/>
        <v>125</v>
      </c>
      <c r="DV3" s="100">
        <f t="shared" si="1"/>
        <v>126</v>
      </c>
      <c r="DW3" s="100">
        <f t="shared" si="1"/>
        <v>127</v>
      </c>
      <c r="DX3" s="100">
        <f t="shared" si="1"/>
        <v>128</v>
      </c>
      <c r="DY3" s="100">
        <f t="shared" si="1"/>
        <v>129</v>
      </c>
      <c r="DZ3" s="99">
        <f>COUNTIF($DZ$8:$DZ$32005,"C")</f>
        <v>0</v>
      </c>
      <c r="EA3" s="100">
        <v>131</v>
      </c>
      <c r="EB3" s="100">
        <f t="shared" ref="EB3:ET3" si="2">EA3+1</f>
        <v>132</v>
      </c>
      <c r="EC3" s="100">
        <f t="shared" si="2"/>
        <v>133</v>
      </c>
      <c r="ED3" s="100">
        <f t="shared" si="2"/>
        <v>134</v>
      </c>
      <c r="EE3" s="100">
        <f t="shared" si="2"/>
        <v>135</v>
      </c>
      <c r="EF3" s="100">
        <f t="shared" si="2"/>
        <v>136</v>
      </c>
      <c r="EG3" s="100">
        <f t="shared" si="2"/>
        <v>137</v>
      </c>
      <c r="EH3" s="100">
        <f t="shared" si="2"/>
        <v>138</v>
      </c>
      <c r="EI3" s="100">
        <f t="shared" si="2"/>
        <v>139</v>
      </c>
      <c r="EJ3" s="100">
        <f t="shared" si="2"/>
        <v>140</v>
      </c>
      <c r="EK3" s="100">
        <f t="shared" si="2"/>
        <v>141</v>
      </c>
      <c r="EL3" s="100">
        <f t="shared" si="2"/>
        <v>142</v>
      </c>
      <c r="EM3" s="100">
        <f t="shared" si="2"/>
        <v>143</v>
      </c>
      <c r="EN3" s="100">
        <f t="shared" si="2"/>
        <v>144</v>
      </c>
      <c r="EO3" s="100">
        <f t="shared" si="2"/>
        <v>145</v>
      </c>
      <c r="EP3" s="100">
        <f t="shared" si="2"/>
        <v>146</v>
      </c>
      <c r="EQ3" s="100">
        <f t="shared" si="2"/>
        <v>147</v>
      </c>
      <c r="ER3" s="100">
        <f t="shared" si="2"/>
        <v>148</v>
      </c>
      <c r="ES3" s="100">
        <f t="shared" si="2"/>
        <v>149</v>
      </c>
      <c r="ET3" s="100">
        <f t="shared" si="2"/>
        <v>150</v>
      </c>
      <c r="EU3" s="100">
        <f t="shared" ref="EU3:FB3" si="3">ET3+1</f>
        <v>151</v>
      </c>
      <c r="EV3" s="100">
        <f t="shared" si="3"/>
        <v>152</v>
      </c>
      <c r="EW3" s="100">
        <f t="shared" si="3"/>
        <v>153</v>
      </c>
      <c r="EX3" s="100">
        <f t="shared" si="3"/>
        <v>154</v>
      </c>
      <c r="EY3" s="100">
        <f t="shared" si="3"/>
        <v>155</v>
      </c>
      <c r="EZ3" s="100">
        <f t="shared" si="3"/>
        <v>156</v>
      </c>
      <c r="FA3" s="100">
        <f t="shared" si="3"/>
        <v>157</v>
      </c>
      <c r="FB3" s="100">
        <f t="shared" si="3"/>
        <v>158</v>
      </c>
      <c r="FC3" s="102"/>
      <c r="FD3" s="102"/>
    </row>
    <row r="4" spans="1:160">
      <c r="A4" s="87"/>
      <c r="B4" s="88"/>
      <c r="C4" s="89"/>
      <c r="D4" s="89"/>
      <c r="E4" s="90"/>
      <c r="F4" s="90"/>
      <c r="G4" s="89"/>
      <c r="H4" s="91"/>
      <c r="I4" s="91"/>
      <c r="J4" s="91"/>
      <c r="K4" s="91"/>
      <c r="L4" s="92"/>
      <c r="M4" s="92"/>
      <c r="N4" s="89"/>
      <c r="O4" s="93"/>
      <c r="P4" s="93"/>
      <c r="Q4" s="93"/>
      <c r="R4" s="93"/>
      <c r="S4" s="92"/>
      <c r="T4" s="94"/>
      <c r="U4" s="95"/>
      <c r="V4" s="89"/>
      <c r="W4" s="93"/>
      <c r="X4" s="93"/>
      <c r="Y4" s="93"/>
      <c r="Z4" s="93"/>
      <c r="AA4" s="92"/>
      <c r="AB4" s="92"/>
      <c r="AC4" s="91"/>
      <c r="AD4" s="89"/>
      <c r="AE4" s="93"/>
      <c r="AF4" s="93"/>
      <c r="AG4" s="93"/>
      <c r="AH4" s="93"/>
      <c r="AI4" s="92"/>
      <c r="AJ4" s="92"/>
      <c r="AK4" s="91"/>
      <c r="AL4" s="89"/>
      <c r="AM4" s="93"/>
      <c r="AN4" s="93"/>
      <c r="AO4" s="93"/>
      <c r="AP4" s="93"/>
      <c r="AQ4" s="92"/>
      <c r="AR4" s="92"/>
      <c r="AS4" s="91"/>
      <c r="AT4" s="89"/>
      <c r="AU4" s="93"/>
      <c r="AV4" s="93"/>
      <c r="AW4" s="93"/>
      <c r="AX4" s="93"/>
      <c r="AY4" s="92"/>
      <c r="AZ4" s="92"/>
      <c r="BA4" s="91"/>
      <c r="BB4" s="89"/>
      <c r="BC4" s="93"/>
      <c r="BD4" s="93"/>
      <c r="BE4" s="93"/>
      <c r="BF4" s="93"/>
      <c r="BG4" s="92"/>
      <c r="BH4" s="92"/>
      <c r="BI4" s="91"/>
      <c r="BJ4" s="89"/>
      <c r="BK4" s="93"/>
      <c r="BL4" s="93"/>
      <c r="BM4" s="93"/>
      <c r="BN4" s="93"/>
      <c r="BO4" s="92"/>
      <c r="BP4" s="92"/>
      <c r="BQ4" s="91"/>
      <c r="BR4" s="89"/>
      <c r="BS4" s="93"/>
      <c r="BT4" s="93"/>
      <c r="BU4" s="93"/>
      <c r="BV4" s="93"/>
      <c r="BW4" s="92"/>
      <c r="BX4" s="92"/>
      <c r="BY4" s="91"/>
      <c r="BZ4" s="89"/>
      <c r="CA4" s="93"/>
      <c r="CB4" s="93"/>
      <c r="CC4" s="93"/>
      <c r="CD4" s="93"/>
      <c r="CE4" s="92"/>
      <c r="CF4" s="92"/>
      <c r="CG4" s="91"/>
      <c r="CH4" s="89"/>
      <c r="CI4" s="93"/>
      <c r="CJ4" s="93"/>
      <c r="CK4" s="93"/>
      <c r="CL4" s="93"/>
      <c r="CM4" s="92"/>
      <c r="CN4" s="92"/>
      <c r="CO4" s="89"/>
      <c r="CP4" s="93"/>
      <c r="CQ4" s="93"/>
      <c r="CR4" s="93"/>
      <c r="CS4" s="93"/>
      <c r="CT4" s="92"/>
      <c r="CU4" s="92"/>
      <c r="CV4" s="91"/>
      <c r="CW4" s="89"/>
      <c r="CX4" s="93"/>
      <c r="CY4" s="93"/>
      <c r="CZ4" s="93"/>
      <c r="DA4" s="93"/>
      <c r="DB4" s="92"/>
      <c r="DC4" s="92"/>
      <c r="DD4" s="91"/>
      <c r="DE4" s="89"/>
      <c r="DF4" s="93"/>
      <c r="DG4" s="93"/>
      <c r="DH4" s="93"/>
      <c r="DI4" s="93"/>
      <c r="DJ4" s="92"/>
      <c r="DK4" s="92"/>
      <c r="DL4" s="89"/>
      <c r="DM4" s="93"/>
      <c r="DN4" s="91"/>
      <c r="DO4" s="91"/>
      <c r="DP4" s="91"/>
      <c r="DQ4" s="91"/>
      <c r="DR4" s="91"/>
      <c r="DS4" s="91"/>
      <c r="DT4" s="90"/>
      <c r="DU4" s="87"/>
      <c r="DV4" s="96"/>
      <c r="DW4" s="96"/>
      <c r="DX4" s="97"/>
      <c r="DY4" s="98"/>
      <c r="DZ4" s="99">
        <f>COUNTIF($DZ$8:$DZ$32005,"H")</f>
        <v>0</v>
      </c>
      <c r="EA4" s="90"/>
      <c r="EB4" s="90"/>
      <c r="ED4" s="93"/>
      <c r="EE4" s="91"/>
      <c r="EF4" s="91"/>
      <c r="EG4" s="91"/>
      <c r="EH4" s="97"/>
      <c r="EJ4" s="93"/>
      <c r="EK4" s="91"/>
      <c r="EL4" s="91"/>
      <c r="EM4" s="91"/>
      <c r="EN4" s="97"/>
      <c r="EP4" s="93"/>
      <c r="EQ4" s="91"/>
      <c r="ER4" s="91"/>
      <c r="ES4" s="91"/>
      <c r="ET4" s="97"/>
      <c r="EU4" s="89"/>
      <c r="EV4" s="93"/>
      <c r="EW4" s="93"/>
      <c r="EX4" s="93"/>
      <c r="EY4" s="93"/>
      <c r="EZ4" s="92"/>
      <c r="FA4" s="92"/>
      <c r="FB4" s="89"/>
    </row>
    <row r="5" spans="1:160">
      <c r="A5" s="87"/>
      <c r="B5" s="88"/>
      <c r="C5" s="89"/>
      <c r="D5" s="89"/>
      <c r="E5" s="90"/>
      <c r="F5" s="90"/>
      <c r="G5" s="89"/>
      <c r="H5" s="91"/>
      <c r="I5" s="91"/>
      <c r="J5" s="91"/>
      <c r="K5" s="91"/>
      <c r="L5" s="92"/>
      <c r="M5" s="92"/>
      <c r="N5" s="89"/>
      <c r="O5" s="93"/>
      <c r="P5" s="93"/>
      <c r="Q5" s="93"/>
      <c r="R5" s="93"/>
      <c r="S5" s="92"/>
      <c r="T5" s="94"/>
      <c r="U5" s="95"/>
      <c r="V5" s="89"/>
      <c r="W5" s="93"/>
      <c r="X5" s="93"/>
      <c r="Y5" s="93"/>
      <c r="Z5" s="93"/>
      <c r="AA5" s="92"/>
      <c r="AB5" s="92"/>
      <c r="AC5" s="91"/>
      <c r="AD5" s="89"/>
      <c r="AE5" s="93"/>
      <c r="AF5" s="93"/>
      <c r="AG5" s="93"/>
      <c r="AH5" s="93"/>
      <c r="AI5" s="92"/>
      <c r="AJ5" s="92"/>
      <c r="AK5" s="91"/>
      <c r="AL5" s="89"/>
      <c r="AM5" s="93"/>
      <c r="AN5" s="93"/>
      <c r="AO5" s="93"/>
      <c r="AP5" s="93"/>
      <c r="AQ5" s="92"/>
      <c r="AR5" s="92"/>
      <c r="AS5" s="91"/>
      <c r="AT5" s="89"/>
      <c r="AU5" s="93"/>
      <c r="AV5" s="93"/>
      <c r="AW5" s="93"/>
      <c r="AX5" s="93"/>
      <c r="AY5" s="92"/>
      <c r="AZ5" s="92"/>
      <c r="BA5" s="91"/>
      <c r="BB5" s="89"/>
      <c r="BC5" s="93"/>
      <c r="BD5" s="93"/>
      <c r="BE5" s="93"/>
      <c r="BF5" s="93"/>
      <c r="BG5" s="92"/>
      <c r="BH5" s="92"/>
      <c r="BI5" s="91"/>
      <c r="BJ5" s="89"/>
      <c r="BK5" s="93"/>
      <c r="BL5" s="93"/>
      <c r="BM5" s="93"/>
      <c r="BN5" s="93"/>
      <c r="BO5" s="92"/>
      <c r="BP5" s="92"/>
      <c r="BQ5" s="91"/>
      <c r="BR5" s="89"/>
      <c r="BS5" s="93"/>
      <c r="BT5" s="93"/>
      <c r="BU5" s="93"/>
      <c r="BV5" s="93"/>
      <c r="BW5" s="92"/>
      <c r="BX5" s="92"/>
      <c r="BY5" s="91"/>
      <c r="BZ5" s="89"/>
      <c r="CA5" s="93"/>
      <c r="CB5" s="93"/>
      <c r="CC5" s="93"/>
      <c r="CD5" s="93"/>
      <c r="CE5" s="92"/>
      <c r="CF5" s="92"/>
      <c r="CG5" s="91"/>
      <c r="CH5" s="89"/>
      <c r="CI5" s="93"/>
      <c r="CJ5" s="93"/>
      <c r="CK5" s="93"/>
      <c r="CL5" s="93"/>
      <c r="CM5" s="92"/>
      <c r="CN5" s="92"/>
      <c r="CO5" s="89"/>
      <c r="CP5" s="93"/>
      <c r="CQ5" s="93"/>
      <c r="CR5" s="93"/>
      <c r="CS5" s="93"/>
      <c r="CT5" s="92"/>
      <c r="CU5" s="92"/>
      <c r="CV5" s="91"/>
      <c r="CW5" s="89"/>
      <c r="CX5" s="93"/>
      <c r="CY5" s="93"/>
      <c r="CZ5" s="93"/>
      <c r="DA5" s="93"/>
      <c r="DB5" s="92"/>
      <c r="DC5" s="92"/>
      <c r="DD5" s="91"/>
      <c r="DE5" s="89"/>
      <c r="DF5" s="93"/>
      <c r="DG5" s="93"/>
      <c r="DH5" s="93"/>
      <c r="DI5" s="93"/>
      <c r="DJ5" s="92"/>
      <c r="DK5" s="92"/>
      <c r="DL5" s="89"/>
      <c r="DM5" s="93"/>
      <c r="DN5" s="91"/>
      <c r="DO5" s="91"/>
      <c r="DP5" s="91"/>
      <c r="DQ5" s="91"/>
      <c r="DR5" s="91"/>
      <c r="DS5" s="91"/>
      <c r="DT5" s="90"/>
      <c r="DU5" s="87"/>
      <c r="DV5" s="96"/>
      <c r="DW5" s="96"/>
      <c r="DX5" s="97"/>
      <c r="DY5" s="98"/>
      <c r="DZ5" s="98">
        <f>SUM(DZ1:DZ4)</f>
        <v>0</v>
      </c>
      <c r="EA5" s="90"/>
      <c r="EB5" s="90"/>
      <c r="ED5" s="93"/>
      <c r="EE5" s="91"/>
      <c r="EF5" s="91"/>
      <c r="EG5" s="91"/>
      <c r="EH5" s="97"/>
      <c r="EJ5" s="93"/>
      <c r="EK5" s="91"/>
      <c r="EL5" s="91"/>
      <c r="EM5" s="91"/>
      <c r="EN5" s="97"/>
      <c r="EP5" s="93"/>
      <c r="EQ5" s="91"/>
      <c r="ER5" s="91"/>
      <c r="ES5" s="91"/>
      <c r="ET5" s="97"/>
      <c r="EU5" s="89"/>
      <c r="EV5" s="93"/>
      <c r="EW5" s="93"/>
      <c r="EX5" s="93"/>
      <c r="EY5" s="93"/>
      <c r="EZ5" s="92"/>
      <c r="FA5" s="92"/>
      <c r="FB5" s="89"/>
    </row>
    <row r="6" spans="1:160">
      <c r="A6" s="686" t="s">
        <v>92</v>
      </c>
      <c r="B6" s="686"/>
      <c r="C6" s="686"/>
      <c r="D6" s="686"/>
      <c r="E6" s="686"/>
      <c r="F6" s="686"/>
      <c r="G6" s="103"/>
      <c r="H6" s="684" t="s">
        <v>93</v>
      </c>
      <c r="I6" s="684"/>
      <c r="J6" s="684"/>
      <c r="K6" s="684"/>
      <c r="L6" s="684"/>
      <c r="M6" s="684"/>
      <c r="N6" s="103"/>
      <c r="O6" s="684" t="s">
        <v>94</v>
      </c>
      <c r="P6" s="684"/>
      <c r="Q6" s="684"/>
      <c r="R6" s="684"/>
      <c r="S6" s="684"/>
      <c r="T6" s="684"/>
      <c r="U6" s="684"/>
      <c r="V6" s="103"/>
      <c r="W6" s="684" t="s">
        <v>95</v>
      </c>
      <c r="X6" s="684"/>
      <c r="Y6" s="684"/>
      <c r="Z6" s="684"/>
      <c r="AA6" s="684"/>
      <c r="AB6" s="684"/>
      <c r="AC6" s="684"/>
      <c r="AD6" s="103"/>
      <c r="AE6" s="684" t="s">
        <v>101</v>
      </c>
      <c r="AF6" s="684"/>
      <c r="AG6" s="684"/>
      <c r="AH6" s="684"/>
      <c r="AI6" s="684"/>
      <c r="AJ6" s="684"/>
      <c r="AK6" s="684"/>
      <c r="AL6" s="103"/>
      <c r="AM6" s="684" t="s">
        <v>239</v>
      </c>
      <c r="AN6" s="684"/>
      <c r="AO6" s="684"/>
      <c r="AP6" s="684"/>
      <c r="AQ6" s="684"/>
      <c r="AR6" s="684"/>
      <c r="AS6" s="684"/>
      <c r="AT6" s="103"/>
      <c r="AU6" s="684" t="s">
        <v>96</v>
      </c>
      <c r="AV6" s="684"/>
      <c r="AW6" s="684"/>
      <c r="AX6" s="684"/>
      <c r="AY6" s="684"/>
      <c r="AZ6" s="684"/>
      <c r="BA6" s="684"/>
      <c r="BB6" s="103"/>
      <c r="BC6" s="684" t="s">
        <v>240</v>
      </c>
      <c r="BD6" s="684"/>
      <c r="BE6" s="684"/>
      <c r="BF6" s="684"/>
      <c r="BG6" s="684"/>
      <c r="BH6" s="684"/>
      <c r="BI6" s="684"/>
      <c r="BJ6" s="103"/>
      <c r="BK6" s="684" t="s">
        <v>98</v>
      </c>
      <c r="BL6" s="684"/>
      <c r="BM6" s="684"/>
      <c r="BN6" s="684"/>
      <c r="BO6" s="684"/>
      <c r="BP6" s="684"/>
      <c r="BQ6" s="684"/>
      <c r="BR6" s="103"/>
      <c r="BS6" s="684" t="s">
        <v>99</v>
      </c>
      <c r="BT6" s="684"/>
      <c r="BU6" s="684"/>
      <c r="BV6" s="684"/>
      <c r="BW6" s="684"/>
      <c r="BX6" s="684"/>
      <c r="BY6" s="684"/>
      <c r="BZ6" s="103"/>
      <c r="CA6" s="684" t="s">
        <v>97</v>
      </c>
      <c r="CB6" s="684"/>
      <c r="CC6" s="684"/>
      <c r="CD6" s="684"/>
      <c r="CE6" s="684"/>
      <c r="CF6" s="684"/>
      <c r="CG6" s="684"/>
      <c r="CH6" s="103"/>
      <c r="CI6" s="684" t="s">
        <v>241</v>
      </c>
      <c r="CJ6" s="684"/>
      <c r="CK6" s="684"/>
      <c r="CL6" s="684"/>
      <c r="CM6" s="684"/>
      <c r="CN6" s="684"/>
      <c r="CO6" s="103"/>
      <c r="CP6" s="684" t="s">
        <v>446</v>
      </c>
      <c r="CQ6" s="684"/>
      <c r="CR6" s="684"/>
      <c r="CS6" s="684"/>
      <c r="CT6" s="684"/>
      <c r="CU6" s="684"/>
      <c r="CV6" s="684"/>
      <c r="CW6" s="103"/>
      <c r="CX6" s="684" t="s">
        <v>243</v>
      </c>
      <c r="CY6" s="684"/>
      <c r="CZ6" s="684"/>
      <c r="DA6" s="684"/>
      <c r="DB6" s="684"/>
      <c r="DC6" s="684"/>
      <c r="DD6" s="684"/>
      <c r="DE6" s="103"/>
      <c r="DF6" s="684" t="s">
        <v>100</v>
      </c>
      <c r="DG6" s="684"/>
      <c r="DH6" s="684"/>
      <c r="DI6" s="684"/>
      <c r="DJ6" s="684"/>
      <c r="DK6" s="684"/>
      <c r="DL6" s="104"/>
      <c r="DM6" s="682" t="s">
        <v>244</v>
      </c>
      <c r="DN6" s="682"/>
      <c r="DO6" s="682"/>
      <c r="DP6" s="682"/>
      <c r="DQ6" s="682"/>
      <c r="DR6" s="682"/>
      <c r="DS6" s="682"/>
      <c r="DT6" s="682"/>
      <c r="DU6" s="682"/>
      <c r="DV6" s="682"/>
      <c r="DW6" s="105"/>
      <c r="DX6" s="683" t="s">
        <v>102</v>
      </c>
      <c r="DY6" s="685" t="s">
        <v>103</v>
      </c>
      <c r="DZ6" s="685" t="s">
        <v>104</v>
      </c>
      <c r="EA6" s="106" t="s">
        <v>105</v>
      </c>
      <c r="EB6" s="106" t="s">
        <v>106</v>
      </c>
      <c r="ED6" s="682" t="s">
        <v>131</v>
      </c>
      <c r="EE6" s="682"/>
      <c r="EF6" s="682"/>
      <c r="EG6" s="682"/>
      <c r="EH6" s="682"/>
      <c r="EJ6" s="682" t="s">
        <v>245</v>
      </c>
      <c r="EK6" s="682"/>
      <c r="EL6" s="682"/>
      <c r="EM6" s="682"/>
      <c r="EN6" s="682"/>
      <c r="EP6" s="682" t="s">
        <v>132</v>
      </c>
      <c r="EQ6" s="682"/>
      <c r="ER6" s="682"/>
      <c r="ES6" s="682"/>
      <c r="ET6" s="682"/>
      <c r="EU6" s="103"/>
      <c r="EV6" s="684" t="s">
        <v>568</v>
      </c>
      <c r="EW6" s="684"/>
      <c r="EX6" s="684"/>
      <c r="EY6" s="684"/>
      <c r="EZ6" s="684"/>
      <c r="FA6" s="684"/>
      <c r="FB6" s="104"/>
    </row>
    <row r="7" spans="1:160" ht="24">
      <c r="A7" s="107" t="s">
        <v>107</v>
      </c>
      <c r="B7" s="108" t="s">
        <v>108</v>
      </c>
      <c r="C7" s="109" t="s">
        <v>109</v>
      </c>
      <c r="D7" s="109" t="s">
        <v>110</v>
      </c>
      <c r="E7" s="110" t="s">
        <v>111</v>
      </c>
      <c r="F7" s="110" t="s">
        <v>112</v>
      </c>
      <c r="G7" s="109"/>
      <c r="H7" s="111" t="s">
        <v>107</v>
      </c>
      <c r="I7" s="108" t="s">
        <v>108</v>
      </c>
      <c r="J7" s="109" t="s">
        <v>109</v>
      </c>
      <c r="K7" s="109" t="s">
        <v>110</v>
      </c>
      <c r="L7" s="110" t="s">
        <v>111</v>
      </c>
      <c r="M7" s="110" t="s">
        <v>112</v>
      </c>
      <c r="N7" s="109"/>
      <c r="O7" s="109" t="s">
        <v>107</v>
      </c>
      <c r="P7" s="108" t="s">
        <v>108</v>
      </c>
      <c r="Q7" s="109" t="s">
        <v>109</v>
      </c>
      <c r="R7" s="109" t="s">
        <v>110</v>
      </c>
      <c r="S7" s="110" t="s">
        <v>111</v>
      </c>
      <c r="T7" s="112" t="s">
        <v>112</v>
      </c>
      <c r="U7" s="113" t="s">
        <v>85</v>
      </c>
      <c r="V7" s="109"/>
      <c r="W7" s="109" t="s">
        <v>107</v>
      </c>
      <c r="X7" s="108" t="s">
        <v>108</v>
      </c>
      <c r="Y7" s="109" t="s">
        <v>109</v>
      </c>
      <c r="Z7" s="109" t="s">
        <v>110</v>
      </c>
      <c r="AA7" s="110" t="s">
        <v>111</v>
      </c>
      <c r="AB7" s="110" t="s">
        <v>112</v>
      </c>
      <c r="AC7" s="111" t="s">
        <v>85</v>
      </c>
      <c r="AD7" s="109"/>
      <c r="AE7" s="109" t="s">
        <v>107</v>
      </c>
      <c r="AF7" s="108" t="s">
        <v>108</v>
      </c>
      <c r="AG7" s="109" t="s">
        <v>109</v>
      </c>
      <c r="AH7" s="109" t="s">
        <v>110</v>
      </c>
      <c r="AI7" s="110" t="s">
        <v>111</v>
      </c>
      <c r="AJ7" s="110" t="s">
        <v>112</v>
      </c>
      <c r="AK7" s="111" t="s">
        <v>85</v>
      </c>
      <c r="AL7" s="109"/>
      <c r="AM7" s="109" t="s">
        <v>107</v>
      </c>
      <c r="AN7" s="108" t="s">
        <v>108</v>
      </c>
      <c r="AO7" s="109" t="s">
        <v>109</v>
      </c>
      <c r="AP7" s="109" t="s">
        <v>110</v>
      </c>
      <c r="AQ7" s="110" t="s">
        <v>111</v>
      </c>
      <c r="AR7" s="110" t="s">
        <v>112</v>
      </c>
      <c r="AS7" s="111" t="s">
        <v>85</v>
      </c>
      <c r="AT7" s="109"/>
      <c r="AU7" s="109" t="s">
        <v>107</v>
      </c>
      <c r="AV7" s="108" t="s">
        <v>108</v>
      </c>
      <c r="AW7" s="109" t="s">
        <v>109</v>
      </c>
      <c r="AX7" s="109" t="s">
        <v>110</v>
      </c>
      <c r="AY7" s="110" t="s">
        <v>111</v>
      </c>
      <c r="AZ7" s="110" t="s">
        <v>112</v>
      </c>
      <c r="BA7" s="111" t="s">
        <v>85</v>
      </c>
      <c r="BB7" s="109"/>
      <c r="BC7" s="109" t="s">
        <v>107</v>
      </c>
      <c r="BD7" s="108" t="s">
        <v>108</v>
      </c>
      <c r="BE7" s="109" t="s">
        <v>109</v>
      </c>
      <c r="BF7" s="109" t="s">
        <v>110</v>
      </c>
      <c r="BG7" s="110" t="s">
        <v>111</v>
      </c>
      <c r="BH7" s="110" t="s">
        <v>112</v>
      </c>
      <c r="BI7" s="111" t="s">
        <v>85</v>
      </c>
      <c r="BJ7" s="109"/>
      <c r="BK7" s="109" t="s">
        <v>107</v>
      </c>
      <c r="BL7" s="108" t="s">
        <v>108</v>
      </c>
      <c r="BM7" s="109" t="s">
        <v>109</v>
      </c>
      <c r="BN7" s="109" t="s">
        <v>110</v>
      </c>
      <c r="BO7" s="110" t="s">
        <v>111</v>
      </c>
      <c r="BP7" s="110" t="s">
        <v>112</v>
      </c>
      <c r="BQ7" s="111" t="s">
        <v>85</v>
      </c>
      <c r="BR7" s="109"/>
      <c r="BS7" s="109" t="s">
        <v>107</v>
      </c>
      <c r="BT7" s="108" t="s">
        <v>108</v>
      </c>
      <c r="BU7" s="109" t="s">
        <v>109</v>
      </c>
      <c r="BV7" s="109" t="s">
        <v>110</v>
      </c>
      <c r="BW7" s="110" t="s">
        <v>111</v>
      </c>
      <c r="BX7" s="110" t="s">
        <v>112</v>
      </c>
      <c r="BY7" s="111" t="s">
        <v>85</v>
      </c>
      <c r="BZ7" s="109"/>
      <c r="CA7" s="109" t="s">
        <v>107</v>
      </c>
      <c r="CB7" s="108" t="s">
        <v>108</v>
      </c>
      <c r="CC7" s="109" t="s">
        <v>109</v>
      </c>
      <c r="CD7" s="109" t="s">
        <v>110</v>
      </c>
      <c r="CE7" s="110" t="s">
        <v>111</v>
      </c>
      <c r="CF7" s="110" t="s">
        <v>112</v>
      </c>
      <c r="CG7" s="111" t="s">
        <v>85</v>
      </c>
      <c r="CH7" s="109"/>
      <c r="CI7" s="109" t="s">
        <v>107</v>
      </c>
      <c r="CJ7" s="108" t="s">
        <v>108</v>
      </c>
      <c r="CK7" s="109" t="s">
        <v>109</v>
      </c>
      <c r="CL7" s="109" t="s">
        <v>110</v>
      </c>
      <c r="CM7" s="110" t="s">
        <v>111</v>
      </c>
      <c r="CN7" s="110" t="s">
        <v>112</v>
      </c>
      <c r="CO7" s="109"/>
      <c r="CP7" s="109" t="s">
        <v>107</v>
      </c>
      <c r="CQ7" s="108" t="s">
        <v>108</v>
      </c>
      <c r="CR7" s="109" t="s">
        <v>109</v>
      </c>
      <c r="CS7" s="109" t="s">
        <v>110</v>
      </c>
      <c r="CT7" s="110" t="s">
        <v>111</v>
      </c>
      <c r="CU7" s="110" t="s">
        <v>112</v>
      </c>
      <c r="CV7" s="111" t="s">
        <v>85</v>
      </c>
      <c r="CW7" s="109"/>
      <c r="CX7" s="109" t="s">
        <v>107</v>
      </c>
      <c r="CY7" s="108" t="s">
        <v>108</v>
      </c>
      <c r="CZ7" s="109" t="s">
        <v>109</v>
      </c>
      <c r="DA7" s="109" t="s">
        <v>110</v>
      </c>
      <c r="DB7" s="110" t="s">
        <v>111</v>
      </c>
      <c r="DC7" s="110" t="s">
        <v>112</v>
      </c>
      <c r="DD7" s="111" t="s">
        <v>85</v>
      </c>
      <c r="DE7" s="109"/>
      <c r="DF7" s="109" t="s">
        <v>107</v>
      </c>
      <c r="DG7" s="108" t="s">
        <v>108</v>
      </c>
      <c r="DH7" s="109" t="s">
        <v>109</v>
      </c>
      <c r="DI7" s="109" t="s">
        <v>110</v>
      </c>
      <c r="DJ7" s="110" t="s">
        <v>111</v>
      </c>
      <c r="DK7" s="110" t="s">
        <v>112</v>
      </c>
      <c r="DL7" s="114"/>
      <c r="DM7" s="114" t="s">
        <v>113</v>
      </c>
      <c r="DN7" s="114" t="s">
        <v>73</v>
      </c>
      <c r="DO7" s="114" t="s">
        <v>112</v>
      </c>
      <c r="DP7" s="114" t="s">
        <v>114</v>
      </c>
      <c r="DQ7" s="114" t="s">
        <v>115</v>
      </c>
      <c r="DR7" s="114" t="s">
        <v>116</v>
      </c>
      <c r="DS7" s="114" t="s">
        <v>117</v>
      </c>
      <c r="DT7" s="115" t="s">
        <v>111</v>
      </c>
      <c r="DU7" s="116" t="s">
        <v>85</v>
      </c>
      <c r="DV7" s="117" t="s">
        <v>87</v>
      </c>
      <c r="DW7" s="118" t="s">
        <v>118</v>
      </c>
      <c r="DX7" s="683"/>
      <c r="DY7" s="685"/>
      <c r="DZ7" s="685"/>
      <c r="EA7" s="115"/>
      <c r="EB7" s="115"/>
      <c r="ED7" s="114" t="s">
        <v>119</v>
      </c>
      <c r="EE7" s="114" t="s">
        <v>120</v>
      </c>
      <c r="EF7" s="114" t="s">
        <v>89</v>
      </c>
      <c r="EG7" s="114" t="s">
        <v>90</v>
      </c>
      <c r="EH7" s="119" t="s">
        <v>91</v>
      </c>
      <c r="EJ7" s="114" t="s">
        <v>119</v>
      </c>
      <c r="EK7" s="114" t="s">
        <v>120</v>
      </c>
      <c r="EL7" s="114" t="s">
        <v>89</v>
      </c>
      <c r="EM7" s="114" t="s">
        <v>90</v>
      </c>
      <c r="EN7" s="119" t="s">
        <v>91</v>
      </c>
      <c r="EP7" s="114" t="s">
        <v>119</v>
      </c>
      <c r="EQ7" s="114" t="s">
        <v>120</v>
      </c>
      <c r="ER7" s="114" t="s">
        <v>89</v>
      </c>
      <c r="ES7" s="114" t="s">
        <v>90</v>
      </c>
      <c r="ET7" s="119" t="s">
        <v>91</v>
      </c>
      <c r="EU7" s="109"/>
      <c r="EV7" s="109" t="s">
        <v>107</v>
      </c>
      <c r="EW7" s="108" t="s">
        <v>108</v>
      </c>
      <c r="EX7" s="109" t="s">
        <v>109</v>
      </c>
      <c r="EY7" s="109" t="s">
        <v>110</v>
      </c>
      <c r="EZ7" s="110" t="s">
        <v>111</v>
      </c>
      <c r="FA7" s="110" t="s">
        <v>112</v>
      </c>
      <c r="FB7" s="114"/>
    </row>
    <row r="8" spans="1:160">
      <c r="A8" s="120" t="str">
        <f>IF('Main courante'!$A5=$A$6,1,"")</f>
        <v/>
      </c>
      <c r="B8" s="121" t="str">
        <f>IF('Main courante'!$A5=$A$6,TEXT('Main courante'!$B5,"j mmm aa"),"")</f>
        <v/>
      </c>
      <c r="C8" s="122" t="str">
        <f>IF('Main courante'!$A5=$A$6,TEXT('Main courante'!$C5,"hh:mm"),"")</f>
        <v/>
      </c>
      <c r="D8" s="122" t="str">
        <f>IF('Main courante'!$A5=$A$6,TEXT('Main courante'!$D5,"hh:mm"),"")</f>
        <v/>
      </c>
      <c r="E8" s="123" t="str">
        <f>IF('Main courante'!$A5=$A$6,MOD($D8-$C8,1),"")</f>
        <v/>
      </c>
      <c r="F8" s="124" t="str">
        <f>IF('Main courante'!$A5=$A$6,'Main courante'!$E5,"")</f>
        <v/>
      </c>
      <c r="G8" s="125"/>
      <c r="H8" s="126" t="str">
        <f>IF('Main courante'!$A5=$H$6,1,"")</f>
        <v/>
      </c>
      <c r="I8" s="121" t="str">
        <f>IF('Main courante'!$A5=$H$6,TEXT('Main courante'!$B5,"j mmm aa"),"")</f>
        <v/>
      </c>
      <c r="J8" s="122" t="str">
        <f>IF('Main courante'!$A5=$H$6,TEXT('Main courante'!$C5,"hh:mm"),"")</f>
        <v/>
      </c>
      <c r="K8" s="122" t="str">
        <f>IF('Main courante'!$A5=$H$6,TEXT('Main courante'!$D5,"hh:mm"),"")</f>
        <v/>
      </c>
      <c r="L8" s="123" t="str">
        <f>IF('Main courante'!$A5=$H$6,MOD($K8-$J8,1),"")</f>
        <v/>
      </c>
      <c r="M8" s="124" t="str">
        <f>IF('Main courante'!$A5=$H$6,'Main courante'!$E5,"")</f>
        <v/>
      </c>
      <c r="N8" s="125"/>
      <c r="O8" s="120" t="str">
        <f>IF('Main courante'!$A5=$O$6,1,"")</f>
        <v/>
      </c>
      <c r="P8" s="121" t="str">
        <f>IF('Main courante'!$A5=$O$6,TEXT('Main courante'!$B5,"j mmm aa"),"")</f>
        <v/>
      </c>
      <c r="Q8" s="122" t="str">
        <f>IF('Main courante'!$A5=$O$6,TEXT('Main courante'!$C5,"hh:mm"),"")</f>
        <v/>
      </c>
      <c r="R8" s="122" t="str">
        <f>IF('Main courante'!$A5=$O$6,TEXT('Main courante'!$D5,"hh:mm"),"")</f>
        <v/>
      </c>
      <c r="S8" s="123" t="str">
        <f>IF('Main courante'!$A5=$O$6,MOD($R8-$Q8,1),"")</f>
        <v/>
      </c>
      <c r="T8" s="124" t="str">
        <f>IF('Main courante'!$A5=$O$6,'Main courante'!$E5,"")</f>
        <v/>
      </c>
      <c r="U8" s="127" t="str">
        <f>IF('Main courante'!$A5=$O$6,DU8,"")</f>
        <v/>
      </c>
      <c r="V8" s="125"/>
      <c r="W8" s="120" t="str">
        <f>IF('Main courante'!$A5=$W$6,1,"")</f>
        <v/>
      </c>
      <c r="X8" s="121" t="str">
        <f>IF('Main courante'!$A5=$W$6,TEXT('Main courante'!$B5,"j mmm aa"),"")</f>
        <v/>
      </c>
      <c r="Y8" s="122" t="str">
        <f>IF('Main courante'!$A5=$W$6,TEXT('Main courante'!$C5,"hh:mm"),"")</f>
        <v/>
      </c>
      <c r="Z8" s="122" t="str">
        <f>IF('Main courante'!$A5=$W$6,TEXT('Main courante'!$D5,"hh:mm"),"")</f>
        <v/>
      </c>
      <c r="AA8" s="123" t="str">
        <f>IF('Main courante'!$A5=$W$6,MOD($Z8-$Y8,1),"")</f>
        <v/>
      </c>
      <c r="AB8" s="123" t="str">
        <f>IF('Main courante'!$A5=$W$6,'Main courante'!$E5,"")</f>
        <v/>
      </c>
      <c r="AC8" s="122" t="str">
        <f>IF('Main courante'!$A5=$W$6,DU8,"")</f>
        <v/>
      </c>
      <c r="AD8" s="125"/>
      <c r="AE8" s="120" t="str">
        <f>IF('Main courante'!$A5=$AE$6,1,"")</f>
        <v/>
      </c>
      <c r="AF8" s="121" t="str">
        <f>IF('Main courante'!$A5=$AE$6,TEXT('Main courante'!$B5,"j mmm aa"),"")</f>
        <v/>
      </c>
      <c r="AG8" s="122" t="str">
        <f>IF('Main courante'!$A5=$AE$6,TEXT('Main courante'!$C5,"hh:mm"),"")</f>
        <v/>
      </c>
      <c r="AH8" s="122" t="str">
        <f>IF('Main courante'!$A5=$AE$6,TEXT('Main courante'!$D5,"hh:mm"),"")</f>
        <v/>
      </c>
      <c r="AI8" s="123" t="str">
        <f>IF('Main courante'!$A5=$AE$6,MOD($AH8-$AG8,1),"")</f>
        <v/>
      </c>
      <c r="AJ8" s="123" t="str">
        <f>IF('Main courante'!$A5=$AE$6,'Main courante'!$E5,"")</f>
        <v/>
      </c>
      <c r="AK8" s="122" t="str">
        <f>IF('Main courante'!$A5=$AE$6,DU8,"")</f>
        <v/>
      </c>
      <c r="AL8" s="125"/>
      <c r="AM8" s="120" t="str">
        <f>IF('Main courante'!$A5=$AM$6,1,"")</f>
        <v/>
      </c>
      <c r="AN8" s="121" t="str">
        <f>IF('Main courante'!$A5=$AM$6,TEXT('Main courante'!$B5,"j mmm aa"),"")</f>
        <v/>
      </c>
      <c r="AO8" s="122" t="str">
        <f>IF('Main courante'!$A5=$AM$6,TEXT('Main courante'!$C5,"hh:mm"),"")</f>
        <v/>
      </c>
      <c r="AP8" s="122" t="str">
        <f>IF('Main courante'!$A5=$AM$6,TEXT('Main courante'!$D5,"hh:mm"),"")</f>
        <v/>
      </c>
      <c r="AQ8" s="123" t="str">
        <f>IF('Main courante'!$A5=$AM$6,MOD($AP8-$AO8,1),"")</f>
        <v/>
      </c>
      <c r="AR8" s="123" t="str">
        <f>IF('Main courante'!$A5=$AM$6,'Main courante'!$E5,"")</f>
        <v/>
      </c>
      <c r="AS8" s="122" t="str">
        <f>IF('Main courante'!$A5=$AM$6,DU8,"")</f>
        <v/>
      </c>
      <c r="AT8" s="125"/>
      <c r="AU8" s="120" t="str">
        <f>IF('Main courante'!$A5=$AU$6,1,"")</f>
        <v/>
      </c>
      <c r="AV8" s="121" t="str">
        <f>IF('Main courante'!$A5=$AU$6,TEXT('Main courante'!$B5,"j mmm aa"),"")</f>
        <v/>
      </c>
      <c r="AW8" s="122" t="str">
        <f>IF('Main courante'!$A5=$AU$6,TEXT('Main courante'!$C5,"hh:mm"),"")</f>
        <v/>
      </c>
      <c r="AX8" s="122" t="str">
        <f>IF('Main courante'!$A5=$AU$6,TEXT('Main courante'!$D5,"hh:mm"),"")</f>
        <v/>
      </c>
      <c r="AY8" s="123" t="str">
        <f>IF('Main courante'!$A5=$AU$6,MOD($AX8-$AW8,1),"")</f>
        <v/>
      </c>
      <c r="AZ8" s="123" t="str">
        <f>IF('Main courante'!$A5=$AU$6,'Main courante'!$E5,"")</f>
        <v/>
      </c>
      <c r="BA8" s="122" t="str">
        <f>IF('Main courante'!$A5=$AU$6,DU8,"")</f>
        <v/>
      </c>
      <c r="BB8" s="125"/>
      <c r="BC8" s="120" t="str">
        <f>IF('Main courante'!$A5=$BC$6,1,"")</f>
        <v/>
      </c>
      <c r="BD8" s="121" t="str">
        <f>IF('Main courante'!$A5=$BC$6,TEXT('Main courante'!$B5,"j mmm aa"),"")</f>
        <v/>
      </c>
      <c r="BE8" s="122" t="str">
        <f>IF('Main courante'!$A5=$BC$6,TEXT('Main courante'!$C5,"hh:mm"),"")</f>
        <v/>
      </c>
      <c r="BF8" s="122" t="str">
        <f>IF('Main courante'!$A5=$BC$6,TEXT('Main courante'!$D5,"hh:mm"),"")</f>
        <v/>
      </c>
      <c r="BG8" s="123" t="str">
        <f>IF('Main courante'!$A5=$BC$6,MOD($BF8-$BE8,1),"")</f>
        <v/>
      </c>
      <c r="BH8" s="123" t="str">
        <f>IF('Main courante'!$A5=$BC$6,'Main courante'!$E5,"")</f>
        <v/>
      </c>
      <c r="BI8" s="122" t="str">
        <f>IF('Main courante'!$A5=$BC$6,DU8,"")</f>
        <v/>
      </c>
      <c r="BJ8" s="125"/>
      <c r="BK8" s="120" t="str">
        <f>IF('Main courante'!$A5=$BK$6,1,"")</f>
        <v/>
      </c>
      <c r="BL8" s="121" t="str">
        <f>IF('Main courante'!$A5=$BK$6,TEXT('Main courante'!$B5,"j mmm aa"),"")</f>
        <v/>
      </c>
      <c r="BM8" s="122" t="str">
        <f>IF('Main courante'!$A5=$BK$6,TEXT('Main courante'!$C5,"hh:mm"),"")</f>
        <v/>
      </c>
      <c r="BN8" s="122" t="str">
        <f>IF('Main courante'!$A5=$BK$6,TEXT('Main courante'!$D5,"hh:mm"),"")</f>
        <v/>
      </c>
      <c r="BO8" s="123" t="str">
        <f>IF('Main courante'!$A5=$BK$6,MOD($BN8-$BM8,1),"")</f>
        <v/>
      </c>
      <c r="BP8" s="123" t="str">
        <f>IF('Main courante'!$A5=$BK$6,'Main courante'!$E5,"")</f>
        <v/>
      </c>
      <c r="BQ8" s="122" t="str">
        <f>IF('Main courante'!$A5=$BK$6,DU8,"")</f>
        <v/>
      </c>
      <c r="BR8" s="125"/>
      <c r="BS8" s="120" t="str">
        <f>IF('Main courante'!$A5=$BS$6,1,"")</f>
        <v/>
      </c>
      <c r="BT8" s="121" t="str">
        <f>IF('Main courante'!$A5=$BS$6,TEXT('Main courante'!$B5,"j mmm aa"),"")</f>
        <v/>
      </c>
      <c r="BU8" s="122" t="str">
        <f>IF('Main courante'!$A5=$BS$6,TEXT('Main courante'!$C5,"hh:mm"),"")</f>
        <v/>
      </c>
      <c r="BV8" s="122" t="str">
        <f>IF('Main courante'!$A5=$BS$6,TEXT('Main courante'!$D5,"hh:mm"),"")</f>
        <v/>
      </c>
      <c r="BW8" s="123" t="str">
        <f>IF('Main courante'!$A5=$BS$6,MOD($BV8-$BU8,1),"")</f>
        <v/>
      </c>
      <c r="BX8" s="123" t="str">
        <f>IF('Main courante'!$A5=$BS$6,'Main courante'!$E5,"")</f>
        <v/>
      </c>
      <c r="BY8" s="122" t="str">
        <f>IF('Main courante'!$A5=$BS$6,DU8,"")</f>
        <v/>
      </c>
      <c r="BZ8" s="125"/>
      <c r="CA8" s="120" t="str">
        <f>IF('Main courante'!$A5=$CA$6,1,"")</f>
        <v/>
      </c>
      <c r="CB8" s="121" t="str">
        <f>IF('Main courante'!$A5=$CA$6,TEXT('Main courante'!$B5,"j mmm aa"),"")</f>
        <v/>
      </c>
      <c r="CC8" s="122" t="str">
        <f>IF('Main courante'!$A5=$CA$6,TEXT('Main courante'!$C5,"hh:mm"),"")</f>
        <v/>
      </c>
      <c r="CD8" s="122" t="str">
        <f>IF('Main courante'!$A5=$CA$6,TEXT('Main courante'!$D5,"hh:mm"),"")</f>
        <v/>
      </c>
      <c r="CE8" s="123" t="str">
        <f>IF('Main courante'!$A5=$CA$6,MOD($CD8-$CC8,1),"")</f>
        <v/>
      </c>
      <c r="CF8" s="123" t="str">
        <f>IF('Main courante'!$A5=$CA$6,'Main courante'!$E5,"")</f>
        <v/>
      </c>
      <c r="CG8" s="122" t="str">
        <f>IF('Main courante'!$A5=$CA$6,DU8,"")</f>
        <v/>
      </c>
      <c r="CH8" s="125"/>
      <c r="CI8" s="120" t="str">
        <f>IF('Main courante'!$A5=$CI$6,1,"")</f>
        <v/>
      </c>
      <c r="CJ8" s="121" t="str">
        <f>IF('Main courante'!$A5=$CI$6,TEXT('Main courante'!$B5,"j mmm aa"),"")</f>
        <v/>
      </c>
      <c r="CK8" s="122" t="str">
        <f>IF('Main courante'!$A5=$CI$6,TEXT('Main courante'!$C5,"hh:mm"),"")</f>
        <v/>
      </c>
      <c r="CL8" s="122" t="str">
        <f>IF('Main courante'!$A5=$CI$6,TEXT('Main courante'!$D5,"hh:mm"),"")</f>
        <v/>
      </c>
      <c r="CM8" s="123" t="str">
        <f>IF('Main courante'!$A5=$CI$6,MOD($CL8-$CK8,1),"")</f>
        <v/>
      </c>
      <c r="CN8" s="123" t="str">
        <f>IF('Main courante'!$A5=$CI$6,'Main courante'!$E5,"")</f>
        <v/>
      </c>
      <c r="CO8" s="125"/>
      <c r="CP8" s="120" t="str">
        <f>IF('Main courante'!$A5=$CP$6,1,"")</f>
        <v/>
      </c>
      <c r="CQ8" s="121" t="str">
        <f>IF('Main courante'!$A5=$CP$6,TEXT('Main courante'!$B5,"j mmm aa"),"")</f>
        <v/>
      </c>
      <c r="CR8" s="122" t="str">
        <f>IF('Main courante'!$A5=$CP$6,TEXT('Main courante'!$C5,"hh:mm"),"")</f>
        <v/>
      </c>
      <c r="CS8" s="122" t="str">
        <f>IF('Main courante'!$A5=$CP$6,TEXT('Main courante'!$D5,"hh:mm"),"")</f>
        <v/>
      </c>
      <c r="CT8" s="123" t="str">
        <f>IF('Main courante'!$A5=$CP$6,MOD($CS8-$CR8,1),"")</f>
        <v/>
      </c>
      <c r="CU8" s="123" t="str">
        <f>IF('Main courante'!$A5=$CP$6,'Main courante'!$E5,"")</f>
        <v/>
      </c>
      <c r="CV8" s="122" t="str">
        <f>IF('Main courante'!$A5=$CP$6,DU8,"")</f>
        <v/>
      </c>
      <c r="CW8" s="125"/>
      <c r="CX8" s="120" t="str">
        <f>IF('Main courante'!$A5=$CX$6,1,"")</f>
        <v/>
      </c>
      <c r="CY8" s="121" t="str">
        <f>IF('Main courante'!$A5=$CX$6,TEXT('Main courante'!$B5,"j mmm aa"),"")</f>
        <v/>
      </c>
      <c r="CZ8" s="122" t="str">
        <f>IF('Main courante'!$A5=$CX$6,TEXT('Main courante'!$C5,"hh:mm"),"")</f>
        <v/>
      </c>
      <c r="DA8" s="122" t="str">
        <f>IF('Main courante'!$A5=$CX$6,TEXT('Main courante'!$D5,"hh:mm"),"")</f>
        <v/>
      </c>
      <c r="DB8" s="123" t="str">
        <f>IF('Main courante'!$A5=$CX$6,MOD($DA8-$CZ8,1),"")</f>
        <v/>
      </c>
      <c r="DC8" s="123" t="str">
        <f>IF('Main courante'!$A5=$CX$6,'Main courante'!$E5,"")</f>
        <v/>
      </c>
      <c r="DD8" s="122" t="str">
        <f>IF('Main courante'!$A5=$CX$6,DU8,"")</f>
        <v/>
      </c>
      <c r="DE8" s="125"/>
      <c r="DF8" s="120" t="str">
        <f>IF('Main courante'!$A5=$DF$6,1,"")</f>
        <v/>
      </c>
      <c r="DG8" s="121" t="str">
        <f>IF('Main courante'!$A5=$DF$6,TEXT('Main courante'!$B5,"j mmm aa"),"")</f>
        <v/>
      </c>
      <c r="DH8" s="122" t="str">
        <f>IF('Main courante'!$A5=$DF$6,TEXT('Main courante'!$C5,"hh:mm"),"")</f>
        <v/>
      </c>
      <c r="DI8" s="122" t="str">
        <f>IF('Main courante'!$A5=$DF$6,TEXT('Main courante'!$D5,"hh:mm"),"")</f>
        <v/>
      </c>
      <c r="DJ8" s="123" t="str">
        <f>IF('Main courante'!$A5=$DF$6,MOD($DI8-$DH8,1),"")</f>
        <v/>
      </c>
      <c r="DK8" s="123" t="str">
        <f>IF('Main courante'!$A5=$W$6,'Main courante'!$E5,"")</f>
        <v/>
      </c>
      <c r="DL8" s="128"/>
      <c r="DM8" s="120" t="str">
        <f>IF(OR('Main courante'!$F5&lt;&gt;"",'Main courante'!$K5&lt;&gt;""),1,"")</f>
        <v/>
      </c>
      <c r="DN8" s="121" t="str">
        <f>IF('Main courante'!$F5,TEXT('Main courante'!$B5,"j mmm aa"),"")</f>
        <v/>
      </c>
      <c r="DO8" s="121" t="str">
        <f>IF('Main courante'!$F5,'Main courante'!$E5,"")</f>
        <v/>
      </c>
      <c r="DP8" s="121" t="str">
        <f>IF(OR('Main courante'!$F5&lt;&gt;"",'Main courante'!$K5&lt;&gt;""),IF('Main courante'!$F5&lt;&gt;"",TEXT('Main courante'!$F5,"hh:mm"),""),"")</f>
        <v/>
      </c>
      <c r="DQ8" s="121" t="str">
        <f>IF(OR('Main courante'!$F5&lt;&gt;"",'Main courante'!$K5&lt;&gt;""),IF('Main courante'!$G5&lt;&gt;"",TEXT('Main courante'!$G5,"hh:mm"),""),"")</f>
        <v/>
      </c>
      <c r="DR8" s="121" t="str">
        <f>IF(OR('Main courante'!$F5&lt;&gt;"",'Main courante'!$K5&lt;&gt;""),IF('Main courante'!$K5&lt;&gt;"",TEXT('Main courante'!$K5,"hh:mm"),""),"")</f>
        <v/>
      </c>
      <c r="DS8" s="121" t="str">
        <f>IF(OR('Main courante'!$F5&lt;&gt;"",'Main courante'!$K5&lt;&gt;""),IF('Main courante'!$L5&lt;&gt;"",TEXT('Main courante'!$L5,"hh:mm"),""),"")</f>
        <v/>
      </c>
      <c r="DT8" s="129">
        <f t="shared" ref="DT8:DT71" si="4">EA8+EB8</f>
        <v>0</v>
      </c>
      <c r="DU8" s="130">
        <f>'Main courante'!$H5+'Main courante'!$M5</f>
        <v>0</v>
      </c>
      <c r="DV8" s="131">
        <f>'Main courante'!$J5+'Main courante'!$O5</f>
        <v>0</v>
      </c>
      <c r="DW8" s="131">
        <f>'Main courante'!$I5+'Main courante'!$N5</f>
        <v>0</v>
      </c>
      <c r="DX8" s="132" t="str">
        <f>IF('Main courante'!$P5&lt;&gt;"",'Main courante'!$P5,"")</f>
        <v/>
      </c>
      <c r="DY8" s="133" t="str">
        <f>IF('Main courante'!$Q5&lt;&gt;"",'Main courante'!$Q5,"")</f>
        <v/>
      </c>
      <c r="DZ8" s="133" t="str">
        <f>IF('Main courante'!$R5&lt;&gt;"",'Main courante'!$R5,"")</f>
        <v/>
      </c>
      <c r="EA8" s="129">
        <f t="shared" ref="EA8:EA71" si="5">IF($DP8&lt;&gt;"",MOD($DQ8-$DP8,1),)</f>
        <v>0</v>
      </c>
      <c r="EB8" s="129">
        <f t="shared" ref="EB8:EB71" si="6">IF($DS8&lt;&gt;"",MOD($DS8-$DR8,1),)</f>
        <v>0</v>
      </c>
      <c r="ED8" s="120" t="str">
        <f>IF('Main courante'!$A5=$ED$6,1,"")</f>
        <v/>
      </c>
      <c r="EE8" s="120" t="str">
        <f>IF('Main courante'!$A5=$ED$6,'Main courante'!$S5,"")</f>
        <v/>
      </c>
      <c r="EF8" s="120" t="str">
        <f>IF('Main courante'!$A5=$ED$6,'Main courante'!$T5,"")</f>
        <v/>
      </c>
      <c r="EG8" s="120" t="str">
        <f>IF('Main courante'!$A5=$ED$6,'Main courante'!$U5,"")</f>
        <v/>
      </c>
      <c r="EH8" s="134" t="str">
        <f>IF('Main courante'!$A5=$ED$6,'Main courante'!$V5,"")</f>
        <v/>
      </c>
      <c r="EJ8" s="120" t="str">
        <f>IF('Main courante'!$A5=$EJ$6,1,"")</f>
        <v/>
      </c>
      <c r="EK8" s="120" t="str">
        <f>IF('Main courante'!$A5=$EJ$6,'Main courante'!$S5,"")</f>
        <v/>
      </c>
      <c r="EL8" s="120" t="str">
        <f>IF('Main courante'!$A5=$EJ$6,'Main courante'!$T5,"")</f>
        <v/>
      </c>
      <c r="EM8" s="120" t="str">
        <f>IF('Main courante'!$A5=$EJ$6,'Main courante'!$U5,"")</f>
        <v/>
      </c>
      <c r="EN8" s="134" t="str">
        <f>IF('Main courante'!$A5=$EJ$6,'Main courante'!$V5,"")</f>
        <v/>
      </c>
      <c r="EP8" s="120" t="str">
        <f>IF('Main courante'!$A5=$EP$6,1,"")</f>
        <v/>
      </c>
      <c r="EQ8" s="120" t="str">
        <f>IF('Main courante'!$A5=$EP$6,'Main courante'!$S5,"")</f>
        <v/>
      </c>
      <c r="ER8" s="120" t="str">
        <f>IF('Main courante'!$A5=$EP$6,'Main courante'!$T5,"")</f>
        <v/>
      </c>
      <c r="ES8" s="120" t="str">
        <f>IF('Main courante'!$A5=$EP$6,'Main courante'!$U5,"")</f>
        <v/>
      </c>
      <c r="ET8" s="134" t="str">
        <f>IF('Main courante'!$A5=$EP$6,'Main courante'!$V5,"")</f>
        <v/>
      </c>
      <c r="EU8" s="125"/>
      <c r="EV8" s="120" t="str">
        <f>IF('Main courante'!$A5=$EV$6,1,"")</f>
        <v/>
      </c>
      <c r="EW8" s="121" t="str">
        <f>IF('Main courante'!$A5=$EV$6,TEXT('Main courante'!$B5,"j mmm aa"),"")</f>
        <v/>
      </c>
      <c r="EX8" s="122" t="str">
        <f>IF('Main courante'!$A5=$EV$6,TEXT('Main courante'!$C5,"hh:mm"),"")</f>
        <v/>
      </c>
      <c r="EY8" s="122" t="str">
        <f>IF('Main courante'!$A5=$EV$6,TEXT('Main courante'!$D5,"hh:mm"),"")</f>
        <v/>
      </c>
      <c r="EZ8" s="123" t="str">
        <f>IF('Main courante'!$A5=$EV$6,MOD($EY8-$EX8,1),"")</f>
        <v/>
      </c>
      <c r="FA8" s="123" t="str">
        <f>IF('Main courante'!$A5=$EV$6,'Main courante'!$E5,"")</f>
        <v/>
      </c>
      <c r="FB8" s="128"/>
    </row>
    <row r="9" spans="1:160">
      <c r="A9" s="120" t="str">
        <f>IF('Main courante'!$A6=$A$6,MAX($A$8:$A8)+1,"")</f>
        <v/>
      </c>
      <c r="B9" s="121" t="str">
        <f>IF('Main courante'!$A6=$A$6,TEXT('Main courante'!$B6,"j mmm aa"),"")</f>
        <v/>
      </c>
      <c r="C9" s="122" t="str">
        <f>IF('Main courante'!$A6=$A$6,TEXT('Main courante'!$C6,"hh:mm"),"")</f>
        <v/>
      </c>
      <c r="D9" s="122" t="str">
        <f>IF('Main courante'!$A6=$A$6,TEXT('Main courante'!$D6,"hh:mm"),"")</f>
        <v/>
      </c>
      <c r="E9" s="123" t="str">
        <f>IF('Main courante'!$A6=$A$6,MOD($D9-$C9,1),"")</f>
        <v/>
      </c>
      <c r="F9" s="123" t="str">
        <f>IF('Main courante'!$A6=$A$6,'Main courante'!$E6,"")</f>
        <v/>
      </c>
      <c r="G9" s="125"/>
      <c r="H9" s="126" t="str">
        <f>IF('Main courante'!$A6=$H$6,MAX($H$8:$H8)+1,"")</f>
        <v/>
      </c>
      <c r="I9" s="121" t="str">
        <f>IF('Main courante'!$A6=$H$6,TEXT('Main courante'!$B6,"j mmm aa"),"")</f>
        <v/>
      </c>
      <c r="J9" s="122" t="str">
        <f>IF('Main courante'!$A6=$H$6,TEXT('Main courante'!$C6,"hh:mm"),"")</f>
        <v/>
      </c>
      <c r="K9" s="122" t="str">
        <f>IF('Main courante'!$A6=$H$6,TEXT('Main courante'!$D6,"hh:mm"),"")</f>
        <v/>
      </c>
      <c r="L9" s="123" t="str">
        <f>IF('Main courante'!$A6=$H$6,MOD($K9-$J9,1),"")</f>
        <v/>
      </c>
      <c r="M9" s="123" t="str">
        <f>IF('Main courante'!$A6=$H$6,'Main courante'!$E6,"")</f>
        <v/>
      </c>
      <c r="N9" s="125"/>
      <c r="O9" s="120" t="str">
        <f>IF('Main courante'!$A6=$O$6,MAX($O$8:$O8)+1,"")</f>
        <v/>
      </c>
      <c r="P9" s="121" t="str">
        <f>IF('Main courante'!$A6=$O$6,TEXT('Main courante'!$B6,"j mmm aa"),"")</f>
        <v/>
      </c>
      <c r="Q9" s="122" t="str">
        <f>IF('Main courante'!$A6=$O$6,TEXT('Main courante'!$C6,"hh:mm"),"")</f>
        <v/>
      </c>
      <c r="R9" s="122" t="str">
        <f>IF('Main courante'!$A6=$O$6,TEXT('Main courante'!$D6,"hh:mm"),"")</f>
        <v/>
      </c>
      <c r="S9" s="123" t="str">
        <f>IF('Main courante'!$A6=$O$6,MOD($R9-$Q9,1),"")</f>
        <v/>
      </c>
      <c r="T9" s="124" t="str">
        <f>IF('Main courante'!$A6=$O$6,'Main courante'!$E6,"")</f>
        <v/>
      </c>
      <c r="U9" s="127" t="str">
        <f>IF('Main courante'!$A6=$O$6,DU9,"")</f>
        <v/>
      </c>
      <c r="V9" s="125"/>
      <c r="W9" s="120" t="str">
        <f>IF('Main courante'!$A6=$W$6,MAX($W$8:$W8)+1,"")</f>
        <v/>
      </c>
      <c r="X9" s="121" t="str">
        <f>IF('Main courante'!$A6=$W$6,TEXT('Main courante'!$B6,"j mmm aa"),"")</f>
        <v/>
      </c>
      <c r="Y9" s="122" t="str">
        <f>IF('Main courante'!$A6=$W$6,TEXT('Main courante'!$C6,"hh:mm"),"")</f>
        <v/>
      </c>
      <c r="Z9" s="122" t="str">
        <f>IF('Main courante'!$A6=$W$6,TEXT('Main courante'!$D6,"hh:mm"),"")</f>
        <v/>
      </c>
      <c r="AA9" s="123" t="str">
        <f>IF('Main courante'!$A6=$W$6,MOD($Z9-$Y9,1),"")</f>
        <v/>
      </c>
      <c r="AB9" s="123" t="str">
        <f>IF('Main courante'!$A6=$W$6,'Main courante'!$E6,"")</f>
        <v/>
      </c>
      <c r="AC9" s="122" t="str">
        <f>IF('Main courante'!$A6=$W$6,DU9,"")</f>
        <v/>
      </c>
      <c r="AD9" s="125"/>
      <c r="AE9" s="120" t="str">
        <f>IF('Main courante'!$A6=$AE$6,MAX($AE$8:$AE8)+1,"")</f>
        <v/>
      </c>
      <c r="AF9" s="121" t="str">
        <f>IF('Main courante'!$A6=$AE$6,TEXT('Main courante'!$B6,"j mmm aa"),"")</f>
        <v/>
      </c>
      <c r="AG9" s="122" t="str">
        <f>IF('Main courante'!$A6=$AE$6,TEXT('Main courante'!$C6,"hh:mm"),"")</f>
        <v/>
      </c>
      <c r="AH9" s="122" t="str">
        <f>IF('Main courante'!$A6=$AE$6,TEXT('Main courante'!$D6,"hh:mm"),"")</f>
        <v/>
      </c>
      <c r="AI9" s="123" t="str">
        <f>IF('Main courante'!$A6=$AE$6,MOD($AH9-$AG9,1),"")</f>
        <v/>
      </c>
      <c r="AJ9" s="123" t="str">
        <f>IF('Main courante'!$A6=$AE$6,'Main courante'!$E6,"")</f>
        <v/>
      </c>
      <c r="AK9" s="122" t="str">
        <f>IF('Main courante'!$A6=$AE$6,DU9,"")</f>
        <v/>
      </c>
      <c r="AL9" s="125"/>
      <c r="AM9" s="120" t="str">
        <f>IF('Main courante'!$A6=$AM$6,MAX($AM$8:$AM8)+1,"")</f>
        <v/>
      </c>
      <c r="AN9" s="121" t="str">
        <f>IF('Main courante'!$A6=$AM$6,TEXT('Main courante'!$B6,"j mmm aa"),"")</f>
        <v/>
      </c>
      <c r="AO9" s="122" t="str">
        <f>IF('Main courante'!$A6=$AM$6,TEXT('Main courante'!$C6,"hh:mm"),"")</f>
        <v/>
      </c>
      <c r="AP9" s="122" t="str">
        <f>IF('Main courante'!$A6=$AM$6,TEXT('Main courante'!$D6,"hh:mm"),"")</f>
        <v/>
      </c>
      <c r="AQ9" s="123" t="str">
        <f>IF('Main courante'!$A6=$AM$6,MOD($AP9-$AO9,1),"")</f>
        <v/>
      </c>
      <c r="AR9" s="123" t="str">
        <f>IF('Main courante'!$A6=$AM$6,'Main courante'!$E6,"")</f>
        <v/>
      </c>
      <c r="AS9" s="122" t="str">
        <f>IF('Main courante'!$A6=$AM$6,DU9,"")</f>
        <v/>
      </c>
      <c r="AT9" s="125"/>
      <c r="AU9" s="120" t="str">
        <f>IF('Main courante'!$A6=$AU$6,MAX($AU$8:$AU8)+1,"")</f>
        <v/>
      </c>
      <c r="AV9" s="121" t="str">
        <f>IF('Main courante'!$A6=$AU$6,TEXT('Main courante'!$B6,"j mmm aa"),"")</f>
        <v/>
      </c>
      <c r="AW9" s="122" t="str">
        <f>IF('Main courante'!$A6=$AU$6,TEXT('Main courante'!$C6,"hh:mm"),"")</f>
        <v/>
      </c>
      <c r="AX9" s="122" t="str">
        <f>IF('Main courante'!$A6=$AU$6,TEXT('Main courante'!$D6,"hh:mm"),"")</f>
        <v/>
      </c>
      <c r="AY9" s="123" t="str">
        <f>IF('Main courante'!$A6=$AU$6,MOD($AX9-$AW9,1),"")</f>
        <v/>
      </c>
      <c r="AZ9" s="123" t="str">
        <f>IF('Main courante'!$A6=$AU$6,'Main courante'!$E6,"")</f>
        <v/>
      </c>
      <c r="BA9" s="122" t="str">
        <f>IF('Main courante'!$A6=$AU$6,DU9,"")</f>
        <v/>
      </c>
      <c r="BB9" s="125"/>
      <c r="BC9" s="120" t="str">
        <f>IF('Main courante'!$A6=$BC$6,MAX($BC$8:$BC8)+1,"")</f>
        <v/>
      </c>
      <c r="BD9" s="121" t="str">
        <f>IF('Main courante'!$A6=$BC$6,TEXT('Main courante'!$B6,"j mmm aa"),"")</f>
        <v/>
      </c>
      <c r="BE9" s="122" t="str">
        <f>IF('Main courante'!$A6=$BC$6,TEXT('Main courante'!$C6,"hh:mm"),"")</f>
        <v/>
      </c>
      <c r="BF9" s="122" t="str">
        <f>IF('Main courante'!$A6=$BC$6,TEXT('Main courante'!$D6,"hh:mm"),"")</f>
        <v/>
      </c>
      <c r="BG9" s="123" t="str">
        <f>IF('Main courante'!$A6=$BC$6,MOD($BF9-$BE9,1),"")</f>
        <v/>
      </c>
      <c r="BH9" s="123" t="str">
        <f>IF('Main courante'!$A6=$BC$6,'Main courante'!$E6,"")</f>
        <v/>
      </c>
      <c r="BI9" s="122" t="str">
        <f>IF('Main courante'!$A6=$BC$6,DU9,"")</f>
        <v/>
      </c>
      <c r="BJ9" s="125"/>
      <c r="BK9" s="120" t="str">
        <f>IF('Main courante'!$A6=$BK$6,MAX($BK$8:$BK8)+1,"")</f>
        <v/>
      </c>
      <c r="BL9" s="121" t="str">
        <f>IF('Main courante'!$A6=$BK$6,TEXT('Main courante'!$B6,"j mmm aa"),"")</f>
        <v/>
      </c>
      <c r="BM9" s="122" t="str">
        <f>IF('Main courante'!$A6=$BK$6,TEXT('Main courante'!$C6,"hh:mm"),"")</f>
        <v/>
      </c>
      <c r="BN9" s="122" t="str">
        <f>IF('Main courante'!$A6=$BK$6,TEXT('Main courante'!$D6,"hh:mm"),"")</f>
        <v/>
      </c>
      <c r="BO9" s="123" t="str">
        <f>IF('Main courante'!$A6=$BK$6,MOD($BN9-$BM9,1),"")</f>
        <v/>
      </c>
      <c r="BP9" s="123" t="str">
        <f>IF('Main courante'!$A6=$BK$6,'Main courante'!$E6,"")</f>
        <v/>
      </c>
      <c r="BQ9" s="122" t="str">
        <f>IF('Main courante'!$A6=$BK$6,DU9,"")</f>
        <v/>
      </c>
      <c r="BR9" s="125"/>
      <c r="BS9" s="120" t="str">
        <f>IF('Main courante'!$A6=$BS$6,MAX($BS$8:$BS8)+1,"")</f>
        <v/>
      </c>
      <c r="BT9" s="121" t="str">
        <f>IF('Main courante'!$A6=$BS$6,TEXT('Main courante'!$B6,"j mmm aa"),"")</f>
        <v/>
      </c>
      <c r="BU9" s="122" t="str">
        <f>IF('Main courante'!$A6=$BS$6,TEXT('Main courante'!$C6,"hh:mm"),"")</f>
        <v/>
      </c>
      <c r="BV9" s="122" t="str">
        <f>IF('Main courante'!$A6=$BS$6,TEXT('Main courante'!$D6,"hh:mm"),"")</f>
        <v/>
      </c>
      <c r="BW9" s="123" t="str">
        <f>IF('Main courante'!$A6=$BS$6,MOD($BV9-$BU9,1),"")</f>
        <v/>
      </c>
      <c r="BX9" s="123" t="str">
        <f>IF('Main courante'!$A6=$BS$6,'Main courante'!$E6,"")</f>
        <v/>
      </c>
      <c r="BY9" s="122" t="str">
        <f>IF('Main courante'!$A6=$BS$6,DU9,"")</f>
        <v/>
      </c>
      <c r="BZ9" s="125"/>
      <c r="CA9" s="120" t="str">
        <f>IF('Main courante'!$A6=$CA$6,MAX($CA$8:$CA8)+1,"")</f>
        <v/>
      </c>
      <c r="CB9" s="121" t="str">
        <f>IF('Main courante'!$A6=$CA$6,TEXT('Main courante'!$B6,"j mmm aa"),"")</f>
        <v/>
      </c>
      <c r="CC9" s="122" t="str">
        <f>IF('Main courante'!$A6=$CA$6,TEXT('Main courante'!$C6,"hh:mm"),"")</f>
        <v/>
      </c>
      <c r="CD9" s="122" t="str">
        <f>IF('Main courante'!$A6=$CA$6,TEXT('Main courante'!$D6,"hh:mm"),"")</f>
        <v/>
      </c>
      <c r="CE9" s="123" t="str">
        <f>IF('Main courante'!$A6=$CA$6,MOD($CD9-$CC9,1),"")</f>
        <v/>
      </c>
      <c r="CF9" s="123" t="str">
        <f>IF('Main courante'!$A6=$CA$6,'Main courante'!$E6,"")</f>
        <v/>
      </c>
      <c r="CG9" s="122" t="str">
        <f>IF('Main courante'!$A6=$CA$6,DU9,"")</f>
        <v/>
      </c>
      <c r="CH9" s="125"/>
      <c r="CI9" s="120" t="str">
        <f>IF('Main courante'!$A6=$CI$6,MAX($CI$8:$CI8)+1,"")</f>
        <v/>
      </c>
      <c r="CJ9" s="121" t="str">
        <f>IF('Main courante'!$A6=$CI$6,TEXT('Main courante'!$B6,"j mmm aa"),"")</f>
        <v/>
      </c>
      <c r="CK9" s="122" t="str">
        <f>IF('Main courante'!$A6=$CI$6,TEXT('Main courante'!$C6,"hh:mm"),"")</f>
        <v/>
      </c>
      <c r="CL9" s="122" t="str">
        <f>IF('Main courante'!$A6=$CI$6,TEXT('Main courante'!$D6,"hh:mm"),"")</f>
        <v/>
      </c>
      <c r="CM9" s="123" t="str">
        <f>IF('Main courante'!$A6=$CI$6,MOD($CL9-$CK9,1),"")</f>
        <v/>
      </c>
      <c r="CN9" s="123" t="str">
        <f>IF('Main courante'!$A6=$CI$6,'Main courante'!$E6,"")</f>
        <v/>
      </c>
      <c r="CO9" s="125"/>
      <c r="CP9" s="120" t="str">
        <f>IF('Main courante'!$A6=$CP$6,MAX($CP$8:$CP8)+1,"")</f>
        <v/>
      </c>
      <c r="CQ9" s="121" t="str">
        <f>IF('Main courante'!$A6=$CP$6,TEXT('Main courante'!$B6,"j mmm aa"),"")</f>
        <v/>
      </c>
      <c r="CR9" s="122" t="str">
        <f>IF('Main courante'!$A6=$CP$6,TEXT('Main courante'!$C6,"hh:mm"),"")</f>
        <v/>
      </c>
      <c r="CS9" s="122" t="str">
        <f>IF('Main courante'!$A6=$CP$6,TEXT('Main courante'!$D6,"hh:mm"),"")</f>
        <v/>
      </c>
      <c r="CT9" s="123" t="str">
        <f>IF('Main courante'!$A6=$CP$6,MOD($CS9-$CR9,1),"")</f>
        <v/>
      </c>
      <c r="CU9" s="123" t="str">
        <f>IF('Main courante'!$A6=$CP$6,'Main courante'!$E6,"")</f>
        <v/>
      </c>
      <c r="CV9" s="122" t="str">
        <f>IF('Main courante'!$A6=$CP$6,DU9,"")</f>
        <v/>
      </c>
      <c r="CW9" s="125"/>
      <c r="CX9" s="120" t="str">
        <f>IF('Main courante'!$A6=$CX$6,MAX($CX$8:$CX8)+1,"")</f>
        <v/>
      </c>
      <c r="CY9" s="121" t="str">
        <f>IF('Main courante'!$A6=$CX$6,TEXT('Main courante'!$B6,"j mmm aa"),"")</f>
        <v/>
      </c>
      <c r="CZ9" s="122" t="str">
        <f>IF('Main courante'!$A6=$CX$6,TEXT('Main courante'!$C6,"hh:mm"),"")</f>
        <v/>
      </c>
      <c r="DA9" s="122" t="str">
        <f>IF('Main courante'!$A6=$CX$6,TEXT('Main courante'!$D6,"hh:mm"),"")</f>
        <v/>
      </c>
      <c r="DB9" s="123" t="str">
        <f>IF('Main courante'!$A6=$CX$6,MOD($DA9-$CZ9,1),"")</f>
        <v/>
      </c>
      <c r="DC9" s="123" t="str">
        <f>IF('Main courante'!$A6=$CX$6,'Main courante'!$E6,"")</f>
        <v/>
      </c>
      <c r="DD9" s="122" t="str">
        <f>IF('Main courante'!$A6=$CX$6,DU9,"")</f>
        <v/>
      </c>
      <c r="DE9" s="125"/>
      <c r="DF9" s="120" t="str">
        <f>IF('Main courante'!$A6=$DF$6,MAX($DF$8:$DF8)+1,"")</f>
        <v/>
      </c>
      <c r="DG9" s="121" t="str">
        <f>IF('Main courante'!$A6=$DF$6,TEXT('Main courante'!$B6,"j mmm aa"),"")</f>
        <v/>
      </c>
      <c r="DH9" s="122" t="str">
        <f>IF('Main courante'!$A6=$DF$6,TEXT('Main courante'!$C6,"hh:mm"),"")</f>
        <v/>
      </c>
      <c r="DI9" s="122" t="str">
        <f>IF('Main courante'!$A6=$DF$6,TEXT('Main courante'!$D6,"hh:mm"),"")</f>
        <v/>
      </c>
      <c r="DJ9" s="123" t="str">
        <f>IF('Main courante'!$A6=$DF$6,MOD($DI9-$DH9,1),"")</f>
        <v/>
      </c>
      <c r="DK9" s="123" t="str">
        <f>IF('Main courante'!$A6=$DF$6,'Main courante'!$E6,"")</f>
        <v/>
      </c>
      <c r="DL9" s="128"/>
      <c r="DM9" s="120" t="str">
        <f>IF(OR('Main courante'!$F6&lt;&gt;"",'Main courante'!$K6&lt;&gt;""),MAX($DM$8:$DM8)+1,"")</f>
        <v/>
      </c>
      <c r="DN9" s="121" t="str">
        <f>IF('Main courante'!$F6,TEXT('Main courante'!$B6,"j mmm aa"),"")</f>
        <v/>
      </c>
      <c r="DO9" s="121" t="str">
        <f>IF('Main courante'!$F6,'Main courante'!$E6,"")</f>
        <v/>
      </c>
      <c r="DP9" s="121" t="str">
        <f>IF(OR('Main courante'!$F6&lt;&gt;"",'Main courante'!$K6&lt;&gt;""),IF('Main courante'!$F6&lt;&gt;"",TEXT('Main courante'!$F6,"hh:mm"),""),"")</f>
        <v/>
      </c>
      <c r="DQ9" s="121" t="str">
        <f>IF(OR('Main courante'!$F6&lt;&gt;"",'Main courante'!$K6&lt;&gt;""),IF('Main courante'!$G6&lt;&gt;"",TEXT('Main courante'!$G6,"hh:mm"),""),"")</f>
        <v/>
      </c>
      <c r="DR9" s="121" t="str">
        <f>IF(OR('Main courante'!$F6&lt;&gt;"",'Main courante'!$K6&lt;&gt;""),IF('Main courante'!$K6&lt;&gt;"",TEXT('Main courante'!$K6,"hh:mm"),""),"")</f>
        <v/>
      </c>
      <c r="DS9" s="121" t="str">
        <f>IF(OR('Main courante'!$F6&lt;&gt;"",'Main courante'!$K6&lt;&gt;""),IF('Main courante'!$L6&lt;&gt;"",TEXT('Main courante'!$L6,"hh:mm"),""),"")</f>
        <v/>
      </c>
      <c r="DT9" s="129">
        <f t="shared" si="4"/>
        <v>0</v>
      </c>
      <c r="DU9" s="130">
        <f>'Main courante'!$H6+'Main courante'!$M6</f>
        <v>0</v>
      </c>
      <c r="DV9" s="131">
        <f>'Main courante'!$J6+'Main courante'!$O6</f>
        <v>0</v>
      </c>
      <c r="DW9" s="131">
        <f>'Main courante'!$I6+'Main courante'!$N6</f>
        <v>0</v>
      </c>
      <c r="DX9" s="132" t="str">
        <f>IF('Main courante'!$P6&lt;&gt;"",'Main courante'!$P6,"")</f>
        <v/>
      </c>
      <c r="DY9" s="133" t="str">
        <f>IF('Main courante'!$Q6&lt;&gt;"",'Main courante'!$Q6,"")</f>
        <v/>
      </c>
      <c r="DZ9" s="133" t="str">
        <f>IF('Main courante'!$R6&lt;&gt;"",'Main courante'!$R6,"")</f>
        <v/>
      </c>
      <c r="EA9" s="129">
        <f t="shared" si="5"/>
        <v>0</v>
      </c>
      <c r="EB9" s="129">
        <f t="shared" si="6"/>
        <v>0</v>
      </c>
      <c r="ED9" s="120" t="str">
        <f>IF('Main courante'!$A6=$ED$6,MAX($ED$8:$ED8)+1,"")</f>
        <v/>
      </c>
      <c r="EE9" s="120" t="str">
        <f>IF('Main courante'!$A6=$ED$6,'Main courante'!$S6,"")</f>
        <v/>
      </c>
      <c r="EF9" s="120" t="str">
        <f>IF('Main courante'!$A6=$ED$6,'Main courante'!$T6,"")</f>
        <v/>
      </c>
      <c r="EG9" s="120" t="str">
        <f>IF('Main courante'!$A6=$ED$6,'Main courante'!$U6,"")</f>
        <v/>
      </c>
      <c r="EH9" s="134" t="str">
        <f>IF('Main courante'!$A6=$ED$6,'Main courante'!$V6,"")</f>
        <v/>
      </c>
      <c r="EJ9" s="120" t="str">
        <f>IF('Main courante'!$A6=$EJ$6,MAX($EJ$8:$EJ8)+1,"")</f>
        <v/>
      </c>
      <c r="EK9" s="120" t="str">
        <f>IF('Main courante'!$A6=$EJ$6,'Main courante'!$S6,"")</f>
        <v/>
      </c>
      <c r="EL9" s="120" t="str">
        <f>IF('Main courante'!$A6=$EJ$6,'Main courante'!$T6,"")</f>
        <v/>
      </c>
      <c r="EM9" s="120" t="str">
        <f>IF('Main courante'!$A6=$EJ$6,'Main courante'!$U6,"")</f>
        <v/>
      </c>
      <c r="EN9" s="134" t="str">
        <f>IF('Main courante'!$A6=$EJ$6,'Main courante'!$V6,"")</f>
        <v/>
      </c>
      <c r="EP9" s="120" t="str">
        <f>IF('Main courante'!$A6=$EP$6,MAX($EP$8:$EP8)+1,"")</f>
        <v/>
      </c>
      <c r="EQ9" s="120" t="str">
        <f>IF('Main courante'!$A6=$EP$6,'Main courante'!$S6,"")</f>
        <v/>
      </c>
      <c r="ER9" s="120" t="str">
        <f>IF('Main courante'!$A6=$EP$6,'Main courante'!$T6,"")</f>
        <v/>
      </c>
      <c r="ES9" s="120" t="str">
        <f>IF('Main courante'!$A6=$EP$6,'Main courante'!$U6,"")</f>
        <v/>
      </c>
      <c r="ET9" s="134" t="str">
        <f>IF('Main courante'!$A6=$EP$6,'Main courante'!$V6,"")</f>
        <v/>
      </c>
      <c r="EU9" s="125"/>
      <c r="EV9" s="120" t="str">
        <f>IF('Main courante'!$A6=$EV$6,MAX($EV$8:$EV8)+1,"")</f>
        <v/>
      </c>
      <c r="EW9" s="121" t="str">
        <f>IF('Main courante'!$A6=$EV$6,TEXT('Main courante'!$B6,"j mmm aa"),"")</f>
        <v/>
      </c>
      <c r="EX9" s="122" t="str">
        <f>IF('Main courante'!$A6=$EV$6,TEXT('Main courante'!$C6,"hh:mm"),"")</f>
        <v/>
      </c>
      <c r="EY9" s="122" t="str">
        <f>IF('Main courante'!$A6=$EV$6,TEXT('Main courante'!$D6,"hh:mm"),"")</f>
        <v/>
      </c>
      <c r="EZ9" s="123" t="str">
        <f>IF('Main courante'!$A6=$EV$6,MOD($EY9-$EX9,1),"")</f>
        <v/>
      </c>
      <c r="FA9" s="123" t="str">
        <f>IF('Main courante'!$A6=$EV$6,'Main courante'!$E6,"")</f>
        <v/>
      </c>
      <c r="FB9" s="128"/>
    </row>
    <row r="10" spans="1:160">
      <c r="A10" s="120" t="str">
        <f>IF('Main courante'!$A7=$A$6,MAX($A$8:$A9)+1,"")</f>
        <v/>
      </c>
      <c r="B10" s="121" t="str">
        <f>IF('Main courante'!$A7=$A$6,TEXT('Main courante'!$B7,"j mmm aa"),"")</f>
        <v/>
      </c>
      <c r="C10" s="122" t="str">
        <f>IF('Main courante'!$A7=$A$6,TEXT('Main courante'!$C7,"hh:mm"),"")</f>
        <v/>
      </c>
      <c r="D10" s="122" t="str">
        <f>IF('Main courante'!$A7=$A$6,TEXT('Main courante'!$D7,"hh:mm"),"")</f>
        <v/>
      </c>
      <c r="E10" s="123" t="str">
        <f>IF('Main courante'!$A7=$A$6,MOD($D10-$C10,1),"")</f>
        <v/>
      </c>
      <c r="F10" s="123" t="str">
        <f>IF('Main courante'!$A7=$A$6,'Main courante'!$E7,"")</f>
        <v/>
      </c>
      <c r="G10" s="125"/>
      <c r="H10" s="126" t="str">
        <f>IF('Main courante'!$A7=$H$6,MAX($H$8:$H9)+1,"")</f>
        <v/>
      </c>
      <c r="I10" s="121" t="str">
        <f>IF('Main courante'!$A7=$H$6,TEXT('Main courante'!$B7,"j mmm aa"),"")</f>
        <v/>
      </c>
      <c r="J10" s="122" t="str">
        <f>IF('Main courante'!$A7=$H$6,TEXT('Main courante'!$C7,"hh:mm"),"")</f>
        <v/>
      </c>
      <c r="K10" s="122" t="str">
        <f>IF('Main courante'!$A7=$H$6,TEXT('Main courante'!$D7,"hh:mm"),"")</f>
        <v/>
      </c>
      <c r="L10" s="123" t="str">
        <f>IF('Main courante'!$A7=$H$6,MOD($K10-$J10,1),"")</f>
        <v/>
      </c>
      <c r="M10" s="123" t="str">
        <f>IF('Main courante'!$A7=$H$6,'Main courante'!$E7,"")</f>
        <v/>
      </c>
      <c r="N10" s="125"/>
      <c r="O10" s="120" t="str">
        <f>IF('Main courante'!$A7=$O$6,MAX($O$8:$O9)+1,"")</f>
        <v/>
      </c>
      <c r="P10" s="121" t="str">
        <f>IF('Main courante'!$A7=$O$6,TEXT('Main courante'!$B7,"j mmm aa"),"")</f>
        <v/>
      </c>
      <c r="Q10" s="122" t="str">
        <f>IF('Main courante'!$A7=$O$6,TEXT('Main courante'!$C7,"hh:mm"),"")</f>
        <v/>
      </c>
      <c r="R10" s="122" t="str">
        <f>IF('Main courante'!$A7=$O$6,TEXT('Main courante'!$D7,"hh:mm"),"")</f>
        <v/>
      </c>
      <c r="S10" s="123" t="str">
        <f>IF('Main courante'!$A7=$O$6,MOD($R10-$Q10,1),"")</f>
        <v/>
      </c>
      <c r="T10" s="124" t="str">
        <f>IF('Main courante'!$A7=$O$6,'Main courante'!$E7,"")</f>
        <v/>
      </c>
      <c r="U10" s="127" t="str">
        <f>IF('Main courante'!$A7=$O$6,DU10,"")</f>
        <v/>
      </c>
      <c r="V10" s="125"/>
      <c r="W10" s="120" t="str">
        <f>IF('Main courante'!$A7=$W$6,MAX($W$8:$W9)+1,"")</f>
        <v/>
      </c>
      <c r="X10" s="121" t="str">
        <f>IF('Main courante'!$A7=$W$6,TEXT('Main courante'!$B7,"j mmm aa"),"")</f>
        <v/>
      </c>
      <c r="Y10" s="122" t="str">
        <f>IF('Main courante'!$A7=$W$6,TEXT('Main courante'!$C7,"hh:mm"),"")</f>
        <v/>
      </c>
      <c r="Z10" s="122" t="str">
        <f>IF('Main courante'!$A7=$W$6,TEXT('Main courante'!$D7,"hh:mm"),"")</f>
        <v/>
      </c>
      <c r="AA10" s="123" t="str">
        <f>IF('Main courante'!$A7=$W$6,MOD($Z10-$Y10,1),"")</f>
        <v/>
      </c>
      <c r="AB10" s="123" t="str">
        <f>IF('Main courante'!$A7=$W$6,'Main courante'!$E7,"")</f>
        <v/>
      </c>
      <c r="AC10" s="122" t="str">
        <f>IF('Main courante'!$A7=$W$6,DU10,"")</f>
        <v/>
      </c>
      <c r="AD10" s="125"/>
      <c r="AE10" s="120" t="str">
        <f>IF('Main courante'!$A7=$AE$6,MAX($AE$8:$AE9)+1,"")</f>
        <v/>
      </c>
      <c r="AF10" s="121" t="str">
        <f>IF('Main courante'!$A7=$AE$6,TEXT('Main courante'!$B7,"j mmm aa"),"")</f>
        <v/>
      </c>
      <c r="AG10" s="122" t="str">
        <f>IF('Main courante'!$A7=$AE$6,TEXT('Main courante'!$C7,"hh:mm"),"")</f>
        <v/>
      </c>
      <c r="AH10" s="122" t="str">
        <f>IF('Main courante'!$A7=$AE$6,TEXT('Main courante'!$D7,"hh:mm"),"")</f>
        <v/>
      </c>
      <c r="AI10" s="123" t="str">
        <f>IF('Main courante'!$A7=$AE$6,MOD($AH10-$AG10,1),"")</f>
        <v/>
      </c>
      <c r="AJ10" s="123" t="str">
        <f>IF('Main courante'!$A7=$AE$6,'Main courante'!$E7,"")</f>
        <v/>
      </c>
      <c r="AK10" s="122" t="str">
        <f>IF('Main courante'!$A7=$AE$6,DU10,"")</f>
        <v/>
      </c>
      <c r="AL10" s="125"/>
      <c r="AM10" s="120" t="str">
        <f>IF('Main courante'!$A7=$AM$6,MAX($AM$8:$AM9)+1,"")</f>
        <v/>
      </c>
      <c r="AN10" s="121" t="str">
        <f>IF('Main courante'!$A7=$AM$6,TEXT('Main courante'!$B7,"j mmm aa"),"")</f>
        <v/>
      </c>
      <c r="AO10" s="122" t="str">
        <f>IF('Main courante'!$A7=$AM$6,TEXT('Main courante'!$C7,"hh:mm"),"")</f>
        <v/>
      </c>
      <c r="AP10" s="122" t="str">
        <f>IF('Main courante'!$A7=$AM$6,TEXT('Main courante'!$D7,"hh:mm"),"")</f>
        <v/>
      </c>
      <c r="AQ10" s="123" t="str">
        <f>IF('Main courante'!$A7=$AM$6,MOD($AP10-$AO10,1),"")</f>
        <v/>
      </c>
      <c r="AR10" s="123" t="str">
        <f>IF('Main courante'!$A7=$AM$6,'Main courante'!$E7,"")</f>
        <v/>
      </c>
      <c r="AS10" s="122" t="str">
        <f>IF('Main courante'!$A7=$AM$6,DU10,"")</f>
        <v/>
      </c>
      <c r="AT10" s="125"/>
      <c r="AU10" s="120" t="str">
        <f>IF('Main courante'!$A7=$AU$6,MAX($AU$8:$AU9)+1,"")</f>
        <v/>
      </c>
      <c r="AV10" s="121" t="str">
        <f>IF('Main courante'!$A7=$AU$6,TEXT('Main courante'!$B7,"j mmm aa"),"")</f>
        <v/>
      </c>
      <c r="AW10" s="122" t="str">
        <f>IF('Main courante'!$A7=$AU$6,TEXT('Main courante'!$C7,"hh:mm"),"")</f>
        <v/>
      </c>
      <c r="AX10" s="122" t="str">
        <f>IF('Main courante'!$A7=$AU$6,TEXT('Main courante'!$D7,"hh:mm"),"")</f>
        <v/>
      </c>
      <c r="AY10" s="123" t="str">
        <f>IF('Main courante'!$A7=$AU$6,MOD($AX10-$AW10,1),"")</f>
        <v/>
      </c>
      <c r="AZ10" s="123" t="str">
        <f>IF('Main courante'!$A7=$AU$6,'Main courante'!$E7,"")</f>
        <v/>
      </c>
      <c r="BA10" s="122" t="str">
        <f>IF('Main courante'!$A7=$AU$6,DU10,"")</f>
        <v/>
      </c>
      <c r="BB10" s="125"/>
      <c r="BC10" s="120" t="str">
        <f>IF('Main courante'!$A7=$BC$6,MAX($BC$8:$BC9)+1,"")</f>
        <v/>
      </c>
      <c r="BD10" s="121" t="str">
        <f>IF('Main courante'!$A7=$BC$6,TEXT('Main courante'!$B7,"j mmm aa"),"")</f>
        <v/>
      </c>
      <c r="BE10" s="122" t="str">
        <f>IF('Main courante'!$A7=$BC$6,TEXT('Main courante'!$C7,"hh:mm"),"")</f>
        <v/>
      </c>
      <c r="BF10" s="122" t="str">
        <f>IF('Main courante'!$A7=$BC$6,TEXT('Main courante'!$D7,"hh:mm"),"")</f>
        <v/>
      </c>
      <c r="BG10" s="123" t="str">
        <f>IF('Main courante'!$A7=$BC$6,MOD($BF10-$BE10,1),"")</f>
        <v/>
      </c>
      <c r="BH10" s="123" t="str">
        <f>IF('Main courante'!$A7=$BC$6,'Main courante'!$E7,"")</f>
        <v/>
      </c>
      <c r="BI10" s="122" t="str">
        <f>IF('Main courante'!$A7=$BC$6,DU10,"")</f>
        <v/>
      </c>
      <c r="BJ10" s="125"/>
      <c r="BK10" s="120" t="str">
        <f>IF('Main courante'!$A7=$BK$6,MAX($BK$8:$BK9)+1,"")</f>
        <v/>
      </c>
      <c r="BL10" s="121" t="str">
        <f>IF('Main courante'!$A7=$BK$6,TEXT('Main courante'!$B7,"j mmm aa"),"")</f>
        <v/>
      </c>
      <c r="BM10" s="122" t="str">
        <f>IF('Main courante'!$A7=$BK$6,TEXT('Main courante'!$C7,"hh:mm"),"")</f>
        <v/>
      </c>
      <c r="BN10" s="122" t="str">
        <f>IF('Main courante'!$A7=$BK$6,TEXT('Main courante'!$D7,"hh:mm"),"")</f>
        <v/>
      </c>
      <c r="BO10" s="123" t="str">
        <f>IF('Main courante'!$A7=$BK$6,MOD($BN10-$BM10,1),"")</f>
        <v/>
      </c>
      <c r="BP10" s="123" t="str">
        <f>IF('Main courante'!$A7=$BK$6,'Main courante'!$E7,"")</f>
        <v/>
      </c>
      <c r="BQ10" s="122" t="str">
        <f>IF('Main courante'!$A7=$BK$6,DU10,"")</f>
        <v/>
      </c>
      <c r="BR10" s="125"/>
      <c r="BS10" s="120" t="str">
        <f>IF('Main courante'!$A7=$BS$6,MAX($BS$8:$BS9)+1,"")</f>
        <v/>
      </c>
      <c r="BT10" s="121" t="str">
        <f>IF('Main courante'!$A7=$BS$6,TEXT('Main courante'!$B7,"j mmm aa"),"")</f>
        <v/>
      </c>
      <c r="BU10" s="122" t="str">
        <f>IF('Main courante'!$A7=$BS$6,TEXT('Main courante'!$C7,"hh:mm"),"")</f>
        <v/>
      </c>
      <c r="BV10" s="122" t="str">
        <f>IF('Main courante'!$A7=$BS$6,TEXT('Main courante'!$D7,"hh:mm"),"")</f>
        <v/>
      </c>
      <c r="BW10" s="123" t="str">
        <f>IF('Main courante'!$A7=$BS$6,MOD($BV10-$BU10,1),"")</f>
        <v/>
      </c>
      <c r="BX10" s="123" t="str">
        <f>IF('Main courante'!$A7=$BS$6,'Main courante'!$E7,"")</f>
        <v/>
      </c>
      <c r="BY10" s="122" t="str">
        <f>IF('Main courante'!$A7=$BS$6,DU10,"")</f>
        <v/>
      </c>
      <c r="BZ10" s="125"/>
      <c r="CA10" s="120" t="str">
        <f>IF('Main courante'!$A7=$CA$6,MAX($CA$8:$CA9)+1,"")</f>
        <v/>
      </c>
      <c r="CB10" s="121" t="str">
        <f>IF('Main courante'!$A7=$CA$6,TEXT('Main courante'!$B7,"j mmm aa"),"")</f>
        <v/>
      </c>
      <c r="CC10" s="122" t="str">
        <f>IF('Main courante'!$A7=$CA$6,TEXT('Main courante'!$C7,"hh:mm"),"")</f>
        <v/>
      </c>
      <c r="CD10" s="122" t="str">
        <f>IF('Main courante'!$A7=$CA$6,TEXT('Main courante'!$D7,"hh:mm"),"")</f>
        <v/>
      </c>
      <c r="CE10" s="123" t="str">
        <f>IF('Main courante'!$A7=$CA$6,MOD($CD10-$CC10,1),"")</f>
        <v/>
      </c>
      <c r="CF10" s="123" t="str">
        <f>IF('Main courante'!$A7=$CA$6,'Main courante'!$E7,"")</f>
        <v/>
      </c>
      <c r="CG10" s="122" t="str">
        <f>IF('Main courante'!$A7=$CA$6,DU10,"")</f>
        <v/>
      </c>
      <c r="CH10" s="125"/>
      <c r="CI10" s="120" t="str">
        <f>IF('Main courante'!$A7=$CI$6,MAX($CI$8:$CI9)+1,"")</f>
        <v/>
      </c>
      <c r="CJ10" s="121" t="str">
        <f>IF('Main courante'!$A7=$CI$6,TEXT('Main courante'!$B7,"j mmm aa"),"")</f>
        <v/>
      </c>
      <c r="CK10" s="122" t="str">
        <f>IF('Main courante'!$A7=$CI$6,TEXT('Main courante'!$C7,"hh:mm"),"")</f>
        <v/>
      </c>
      <c r="CL10" s="122" t="str">
        <f>IF('Main courante'!$A7=$CI$6,TEXT('Main courante'!$D7,"hh:mm"),"")</f>
        <v/>
      </c>
      <c r="CM10" s="123" t="str">
        <f>IF('Main courante'!$A7=$CI$6,MOD($CL10-$CK10,1),"")</f>
        <v/>
      </c>
      <c r="CN10" s="123" t="str">
        <f>IF('Main courante'!$A7=$CI$6,'Main courante'!$E7,"")</f>
        <v/>
      </c>
      <c r="CO10" s="125"/>
      <c r="CP10" s="120" t="str">
        <f>IF('Main courante'!$A7=$CP$6,MAX($CP$8:$CP9)+1,"")</f>
        <v/>
      </c>
      <c r="CQ10" s="121" t="str">
        <f>IF('Main courante'!$A7=$CP$6,TEXT('Main courante'!$B7,"j mmm aa"),"")</f>
        <v/>
      </c>
      <c r="CR10" s="122" t="str">
        <f>IF('Main courante'!$A7=$CP$6,TEXT('Main courante'!$C7,"hh:mm"),"")</f>
        <v/>
      </c>
      <c r="CS10" s="122" t="str">
        <f>IF('Main courante'!$A7=$CP$6,TEXT('Main courante'!$D7,"hh:mm"),"")</f>
        <v/>
      </c>
      <c r="CT10" s="123" t="str">
        <f>IF('Main courante'!$A7=$CP$6,MOD($CS10-$CR10,1),"")</f>
        <v/>
      </c>
      <c r="CU10" s="123" t="str">
        <f>IF('Main courante'!$A7=$CP$6,'Main courante'!$E7,"")</f>
        <v/>
      </c>
      <c r="CV10" s="122" t="str">
        <f>IF('Main courante'!$A7=$CP$6,DU10,"")</f>
        <v/>
      </c>
      <c r="CW10" s="125"/>
      <c r="CX10" s="120" t="str">
        <f>IF('Main courante'!$A7=$CX$6,MAX($CX$8:$CX9)+1,"")</f>
        <v/>
      </c>
      <c r="CY10" s="121" t="str">
        <f>IF('Main courante'!$A7=$CX$6,TEXT('Main courante'!$B7,"j mmm aa"),"")</f>
        <v/>
      </c>
      <c r="CZ10" s="122" t="str">
        <f>IF('Main courante'!$A7=$CX$6,TEXT('Main courante'!$C7,"hh:mm"),"")</f>
        <v/>
      </c>
      <c r="DA10" s="122" t="str">
        <f>IF('Main courante'!$A7=$CX$6,TEXT('Main courante'!$D7,"hh:mm"),"")</f>
        <v/>
      </c>
      <c r="DB10" s="123" t="str">
        <f>IF('Main courante'!$A7=$CX$6,MOD($DA10-$CZ10,1),"")</f>
        <v/>
      </c>
      <c r="DC10" s="123" t="str">
        <f>IF('Main courante'!$A7=$CX$6,'Main courante'!$E7,"")</f>
        <v/>
      </c>
      <c r="DD10" s="122" t="str">
        <f>IF('Main courante'!$A7=$CX$6,DU10,"")</f>
        <v/>
      </c>
      <c r="DE10" s="125"/>
      <c r="DF10" s="120" t="str">
        <f>IF('Main courante'!$A7=$DF$6,MAX($DF$8:$DF9)+1,"")</f>
        <v/>
      </c>
      <c r="DG10" s="121" t="str">
        <f>IF('Main courante'!$A7=$DF$6,TEXT('Main courante'!$B7,"j mmm aa"),"")</f>
        <v/>
      </c>
      <c r="DH10" s="122" t="str">
        <f>IF('Main courante'!$A7=$DF$6,TEXT('Main courante'!$C7,"hh:mm"),"")</f>
        <v/>
      </c>
      <c r="DI10" s="122" t="str">
        <f>IF('Main courante'!$A7=$DF$6,TEXT('Main courante'!$D7,"hh:mm"),"")</f>
        <v/>
      </c>
      <c r="DJ10" s="123" t="str">
        <f>IF('Main courante'!$A7=$DF$6,MOD($DI10-$DH10,1),"")</f>
        <v/>
      </c>
      <c r="DK10" s="123" t="str">
        <f>IF('Main courante'!$A7=$DF$6,'Main courante'!$E7,"")</f>
        <v/>
      </c>
      <c r="DL10" s="128"/>
      <c r="DM10" s="120" t="str">
        <f>IF(OR('Main courante'!$F7&lt;&gt;"",'Main courante'!$K7&lt;&gt;""),MAX($DM$8:$DM9)+1,"")</f>
        <v/>
      </c>
      <c r="DN10" s="121" t="str">
        <f>IF('Main courante'!$F7,TEXT('Main courante'!$B7,"j mmm aa"),"")</f>
        <v/>
      </c>
      <c r="DO10" s="121" t="str">
        <f>IF('Main courante'!$F7,'Main courante'!$E7,"")</f>
        <v/>
      </c>
      <c r="DP10" s="121" t="str">
        <f>IF(OR('Main courante'!$F7&lt;&gt;"",'Main courante'!$K7&lt;&gt;""),IF('Main courante'!$F7&lt;&gt;"",TEXT('Main courante'!$F7,"hh:mm"),""),"")</f>
        <v/>
      </c>
      <c r="DQ10" s="121" t="str">
        <f>IF(OR('Main courante'!$F7&lt;&gt;"",'Main courante'!$K7&lt;&gt;""),IF('Main courante'!$G7&lt;&gt;"",TEXT('Main courante'!$G7,"hh:mm"),""),"")</f>
        <v/>
      </c>
      <c r="DR10" s="121" t="str">
        <f>IF(OR('Main courante'!$F7&lt;&gt;"",'Main courante'!$K7&lt;&gt;""),IF('Main courante'!$K7&lt;&gt;"",TEXT('Main courante'!$K7,"hh:mm"),""),"")</f>
        <v/>
      </c>
      <c r="DS10" s="121" t="str">
        <f>IF(OR('Main courante'!$F7&lt;&gt;"",'Main courante'!$K7&lt;&gt;""),IF('Main courante'!$L7&lt;&gt;"",TEXT('Main courante'!$L7,"hh:mm"),""),"")</f>
        <v/>
      </c>
      <c r="DT10" s="129">
        <f t="shared" si="4"/>
        <v>0</v>
      </c>
      <c r="DU10" s="130">
        <f>'Main courante'!$H7+'Main courante'!$M7</f>
        <v>0</v>
      </c>
      <c r="DV10" s="131">
        <f>'Main courante'!$J7+'Main courante'!$O7</f>
        <v>0</v>
      </c>
      <c r="DW10" s="131">
        <f>'Main courante'!$I7+'Main courante'!$N7</f>
        <v>0</v>
      </c>
      <c r="DX10" s="132" t="str">
        <f>IF('Main courante'!$P7&lt;&gt;"",'Main courante'!$P7,"")</f>
        <v/>
      </c>
      <c r="DY10" s="133" t="str">
        <f>IF('Main courante'!$Q7&lt;&gt;"",'Main courante'!$Q7,"")</f>
        <v/>
      </c>
      <c r="DZ10" s="133" t="str">
        <f>IF('Main courante'!$R7&lt;&gt;"",'Main courante'!$R7,"")</f>
        <v/>
      </c>
      <c r="EA10" s="129">
        <f t="shared" si="5"/>
        <v>0</v>
      </c>
      <c r="EB10" s="129">
        <f t="shared" si="6"/>
        <v>0</v>
      </c>
      <c r="ED10" s="120" t="str">
        <f>IF('Main courante'!$A7=$ED$6,MAX($ED$8:$ED9)+1,"")</f>
        <v/>
      </c>
      <c r="EE10" s="120" t="str">
        <f>IF('Main courante'!$A7=$ED$6,'Main courante'!$S7,"")</f>
        <v/>
      </c>
      <c r="EF10" s="120" t="str">
        <f>IF('Main courante'!$A7=$ED$6,'Main courante'!$T7,"")</f>
        <v/>
      </c>
      <c r="EG10" s="120" t="str">
        <f>IF('Main courante'!$A7=$ED$6,'Main courante'!$U7,"")</f>
        <v/>
      </c>
      <c r="EH10" s="134" t="str">
        <f>IF('Main courante'!$A7=$ED$6,'Main courante'!$V7,"")</f>
        <v/>
      </c>
      <c r="EJ10" s="120" t="str">
        <f>IF('Main courante'!$A7=$EJ$6,MAX($EJ$8:$EJ9)+1,"")</f>
        <v/>
      </c>
      <c r="EK10" s="120" t="str">
        <f>IF('Main courante'!$A7=$EJ$6,'Main courante'!$S7,"")</f>
        <v/>
      </c>
      <c r="EL10" s="120" t="str">
        <f>IF('Main courante'!$A7=$EJ$6,'Main courante'!$T7,"")</f>
        <v/>
      </c>
      <c r="EM10" s="120" t="str">
        <f>IF('Main courante'!$A7=$EJ$6,'Main courante'!$U7,"")</f>
        <v/>
      </c>
      <c r="EN10" s="134" t="str">
        <f>IF('Main courante'!$A7=$EJ$6,'Main courante'!$V7,"")</f>
        <v/>
      </c>
      <c r="EP10" s="120" t="str">
        <f>IF('Main courante'!$A7=$EP$6,MAX($EP$8:$EP9)+1,"")</f>
        <v/>
      </c>
      <c r="EQ10" s="120" t="str">
        <f>IF('Main courante'!$A7=$EP$6,'Main courante'!$S7,"")</f>
        <v/>
      </c>
      <c r="ER10" s="120" t="str">
        <f>IF('Main courante'!$A7=$EP$6,'Main courante'!$T7,"")</f>
        <v/>
      </c>
      <c r="ES10" s="120" t="str">
        <f>IF('Main courante'!$A7=$EP$6,'Main courante'!$U7,"")</f>
        <v/>
      </c>
      <c r="ET10" s="134" t="str">
        <f>IF('Main courante'!$A7=$EP$6,'Main courante'!$V7,"")</f>
        <v/>
      </c>
      <c r="EU10" s="125"/>
      <c r="EV10" s="120" t="str">
        <f>IF('Main courante'!$A7=$EV$6,MAX($EV$8:$EV9)+1,"")</f>
        <v/>
      </c>
      <c r="EW10" s="121" t="str">
        <f>IF('Main courante'!$A7=$EV$6,TEXT('Main courante'!$B7,"j mmm aa"),"")</f>
        <v/>
      </c>
      <c r="EX10" s="122" t="str">
        <f>IF('Main courante'!$A7=$EV$6,TEXT('Main courante'!$C7,"hh:mm"),"")</f>
        <v/>
      </c>
      <c r="EY10" s="122" t="str">
        <f>IF('Main courante'!$A7=$EV$6,TEXT('Main courante'!$D7,"hh:mm"),"")</f>
        <v/>
      </c>
      <c r="EZ10" s="123" t="str">
        <f>IF('Main courante'!$A7=$EV$6,MOD($EY10-$EX10,1),"")</f>
        <v/>
      </c>
      <c r="FA10" s="123" t="str">
        <f>IF('Main courante'!$A7=$EV$6,'Main courante'!$E7,"")</f>
        <v/>
      </c>
      <c r="FB10" s="128"/>
    </row>
    <row r="11" spans="1:160">
      <c r="A11" s="120" t="str">
        <f>IF('Main courante'!$A8=$A$6,MAX($A$8:$A10)+1,"")</f>
        <v/>
      </c>
      <c r="B11" s="121" t="str">
        <f>IF('Main courante'!$A8=$A$6,TEXT('Main courante'!$B8,"j mmm aa"),"")</f>
        <v/>
      </c>
      <c r="C11" s="122" t="str">
        <f>IF('Main courante'!$A8=$A$6,TEXT('Main courante'!$C8,"hh:mm"),"")</f>
        <v/>
      </c>
      <c r="D11" s="122" t="str">
        <f>IF('Main courante'!$A8=$A$6,TEXT('Main courante'!$D8,"hh:mm"),"")</f>
        <v/>
      </c>
      <c r="E11" s="123" t="str">
        <f>IF('Main courante'!$A8=$A$6,MOD($D11-$C11,1),"")</f>
        <v/>
      </c>
      <c r="F11" s="123" t="str">
        <f>IF('Main courante'!$A8=$A$6,'Main courante'!$E8,"")</f>
        <v/>
      </c>
      <c r="G11" s="125"/>
      <c r="H11" s="126" t="str">
        <f>IF('Main courante'!$A8=$H$6,MAX($H$8:$H10)+1,"")</f>
        <v/>
      </c>
      <c r="I11" s="121" t="str">
        <f>IF('Main courante'!$A8=$H$6,TEXT('Main courante'!$B8,"j mmm aa"),"")</f>
        <v/>
      </c>
      <c r="J11" s="122" t="str">
        <f>IF('Main courante'!$A8=$H$6,TEXT('Main courante'!$C8,"hh:mm"),"")</f>
        <v/>
      </c>
      <c r="K11" s="122" t="str">
        <f>IF('Main courante'!$A8=$H$6,TEXT('Main courante'!$D8,"hh:mm"),"")</f>
        <v/>
      </c>
      <c r="L11" s="123" t="str">
        <f>IF('Main courante'!$A8=$H$6,MOD($K11-$J11,1),"")</f>
        <v/>
      </c>
      <c r="M11" s="123" t="str">
        <f>IF('Main courante'!$A8=$H$6,'Main courante'!$E8,"")</f>
        <v/>
      </c>
      <c r="N11" s="125"/>
      <c r="O11" s="120" t="str">
        <f>IF('Main courante'!$A8=$O$6,MAX($O$8:$O10)+1,"")</f>
        <v/>
      </c>
      <c r="P11" s="121" t="str">
        <f>IF('Main courante'!$A8=$O$6,TEXT('Main courante'!$B8,"j mmm aa"),"")</f>
        <v/>
      </c>
      <c r="Q11" s="122" t="str">
        <f>IF('Main courante'!$A8=$O$6,TEXT('Main courante'!$C8,"hh:mm"),"")</f>
        <v/>
      </c>
      <c r="R11" s="122" t="str">
        <f>IF('Main courante'!$A8=$O$6,TEXT('Main courante'!$D8,"hh:mm"),"")</f>
        <v/>
      </c>
      <c r="S11" s="123" t="str">
        <f>IF('Main courante'!$A8=$O$6,MOD($R11-$Q11,1),"")</f>
        <v/>
      </c>
      <c r="T11" s="124" t="str">
        <f>IF('Main courante'!$A8=$O$6,'Main courante'!$E8,"")</f>
        <v/>
      </c>
      <c r="U11" s="127" t="str">
        <f>IF('Main courante'!$A8=$O$6,DU11,"")</f>
        <v/>
      </c>
      <c r="V11" s="125"/>
      <c r="W11" s="120" t="str">
        <f>IF('Main courante'!$A8=$W$6,MAX($W$8:$W10)+1,"")</f>
        <v/>
      </c>
      <c r="X11" s="121" t="str">
        <f>IF('Main courante'!$A8=$W$6,TEXT('Main courante'!$B8,"j mmm aa"),"")</f>
        <v/>
      </c>
      <c r="Y11" s="122" t="str">
        <f>IF('Main courante'!$A8=$W$6,TEXT('Main courante'!$C8,"hh:mm"),"")</f>
        <v/>
      </c>
      <c r="Z11" s="122" t="str">
        <f>IF('Main courante'!$A8=$W$6,TEXT('Main courante'!$D8,"hh:mm"),"")</f>
        <v/>
      </c>
      <c r="AA11" s="123" t="str">
        <f>IF('Main courante'!$A8=$W$6,MOD($Z11-$Y11,1),"")</f>
        <v/>
      </c>
      <c r="AB11" s="123" t="str">
        <f>IF('Main courante'!$A8=$W$6,'Main courante'!$E8,"")</f>
        <v/>
      </c>
      <c r="AC11" s="122" t="str">
        <f>IF('Main courante'!$A8=$W$6,DU11,"")</f>
        <v/>
      </c>
      <c r="AD11" s="125"/>
      <c r="AE11" s="120" t="str">
        <f>IF('Main courante'!$A8=$AE$6,MAX($AE$8:$AE10)+1,"")</f>
        <v/>
      </c>
      <c r="AF11" s="121" t="str">
        <f>IF('Main courante'!$A8=$AE$6,TEXT('Main courante'!$B8,"j mmm aa"),"")</f>
        <v/>
      </c>
      <c r="AG11" s="122" t="str">
        <f>IF('Main courante'!$A8=$AE$6,TEXT('Main courante'!$C8,"hh:mm"),"")</f>
        <v/>
      </c>
      <c r="AH11" s="122" t="str">
        <f>IF('Main courante'!$A8=$AE$6,TEXT('Main courante'!$D8,"hh:mm"),"")</f>
        <v/>
      </c>
      <c r="AI11" s="123" t="str">
        <f>IF('Main courante'!$A8=$AE$6,MOD($AH11-$AG11,1),"")</f>
        <v/>
      </c>
      <c r="AJ11" s="123" t="str">
        <f>IF('Main courante'!$A8=$AE$6,'Main courante'!$E8,"")</f>
        <v/>
      </c>
      <c r="AK11" s="122" t="str">
        <f>IF('Main courante'!$A8=$AE$6,DU11,"")</f>
        <v/>
      </c>
      <c r="AL11" s="125"/>
      <c r="AM11" s="120" t="str">
        <f>IF('Main courante'!$A8=$AM$6,MAX($AM$8:$AM10)+1,"")</f>
        <v/>
      </c>
      <c r="AN11" s="121" t="str">
        <f>IF('Main courante'!$A8=$AM$6,TEXT('Main courante'!$B8,"j mmm aa"),"")</f>
        <v/>
      </c>
      <c r="AO11" s="122" t="str">
        <f>IF('Main courante'!$A8=$AM$6,TEXT('Main courante'!$C8,"hh:mm"),"")</f>
        <v/>
      </c>
      <c r="AP11" s="122" t="str">
        <f>IF('Main courante'!$A8=$AM$6,TEXT('Main courante'!$D8,"hh:mm"),"")</f>
        <v/>
      </c>
      <c r="AQ11" s="123" t="str">
        <f>IF('Main courante'!$A8=$AM$6,MOD($AP11-$AO11,1),"")</f>
        <v/>
      </c>
      <c r="AR11" s="123" t="str">
        <f>IF('Main courante'!$A8=$AM$6,'Main courante'!$E8,"")</f>
        <v/>
      </c>
      <c r="AS11" s="122" t="str">
        <f>IF('Main courante'!$A8=$AM$6,DU11,"")</f>
        <v/>
      </c>
      <c r="AT11" s="125"/>
      <c r="AU11" s="120" t="str">
        <f>IF('Main courante'!$A8=$AU$6,MAX($AU$8:$AU10)+1,"")</f>
        <v/>
      </c>
      <c r="AV11" s="121" t="str">
        <f>IF('Main courante'!$A8=$AU$6,TEXT('Main courante'!$B8,"j mmm aa"),"")</f>
        <v/>
      </c>
      <c r="AW11" s="122" t="str">
        <f>IF('Main courante'!$A8=$AU$6,TEXT('Main courante'!$C8,"hh:mm"),"")</f>
        <v/>
      </c>
      <c r="AX11" s="122" t="str">
        <f>IF('Main courante'!$A8=$AU$6,TEXT('Main courante'!$D8,"hh:mm"),"")</f>
        <v/>
      </c>
      <c r="AY11" s="123" t="str">
        <f>IF('Main courante'!$A8=$AU$6,MOD($AX11-$AW11,1),"")</f>
        <v/>
      </c>
      <c r="AZ11" s="123" t="str">
        <f>IF('Main courante'!$A8=$AU$6,'Main courante'!$E8,"")</f>
        <v/>
      </c>
      <c r="BA11" s="122" t="str">
        <f>IF('Main courante'!$A8=$AU$6,DU11,"")</f>
        <v/>
      </c>
      <c r="BB11" s="125"/>
      <c r="BC11" s="120" t="str">
        <f>IF('Main courante'!$A8=$BC$6,MAX($BC$8:$BC10)+1,"")</f>
        <v/>
      </c>
      <c r="BD11" s="121" t="str">
        <f>IF('Main courante'!$A8=$BC$6,TEXT('Main courante'!$B8,"j mmm aa"),"")</f>
        <v/>
      </c>
      <c r="BE11" s="122" t="str">
        <f>IF('Main courante'!$A8=$BC$6,TEXT('Main courante'!$C8,"hh:mm"),"")</f>
        <v/>
      </c>
      <c r="BF11" s="122" t="str">
        <f>IF('Main courante'!$A8=$BC$6,TEXT('Main courante'!$D8,"hh:mm"),"")</f>
        <v/>
      </c>
      <c r="BG11" s="123" t="str">
        <f>IF('Main courante'!$A8=$BC$6,MOD($BF11-$BE11,1),"")</f>
        <v/>
      </c>
      <c r="BH11" s="123" t="str">
        <f>IF('Main courante'!$A8=$BC$6,'Main courante'!$E8,"")</f>
        <v/>
      </c>
      <c r="BI11" s="122" t="str">
        <f>IF('Main courante'!$A8=$BC$6,DU11,"")</f>
        <v/>
      </c>
      <c r="BJ11" s="125"/>
      <c r="BK11" s="120" t="str">
        <f>IF('Main courante'!$A8=$BK$6,MAX($BK$8:$BK10)+1,"")</f>
        <v/>
      </c>
      <c r="BL11" s="121" t="str">
        <f>IF('Main courante'!$A8=$BK$6,TEXT('Main courante'!$B8,"j mmm aa"),"")</f>
        <v/>
      </c>
      <c r="BM11" s="122" t="str">
        <f>IF('Main courante'!$A8=$BK$6,TEXT('Main courante'!$C8,"hh:mm"),"")</f>
        <v/>
      </c>
      <c r="BN11" s="122" t="str">
        <f>IF('Main courante'!$A8=$BK$6,TEXT('Main courante'!$D8,"hh:mm"),"")</f>
        <v/>
      </c>
      <c r="BO11" s="123" t="str">
        <f>IF('Main courante'!$A8=$BK$6,MOD($BN11-$BM11,1),"")</f>
        <v/>
      </c>
      <c r="BP11" s="123" t="str">
        <f>IF('Main courante'!$A8=$BK$6,'Main courante'!$E8,"")</f>
        <v/>
      </c>
      <c r="BQ11" s="122" t="str">
        <f>IF('Main courante'!$A8=$BK$6,DU11,"")</f>
        <v/>
      </c>
      <c r="BR11" s="125"/>
      <c r="BS11" s="120" t="str">
        <f>IF('Main courante'!$A8=$BS$6,MAX($BS$8:$BS10)+1,"")</f>
        <v/>
      </c>
      <c r="BT11" s="121" t="str">
        <f>IF('Main courante'!$A8=$BS$6,TEXT('Main courante'!$B8,"j mmm aa"),"")</f>
        <v/>
      </c>
      <c r="BU11" s="122" t="str">
        <f>IF('Main courante'!$A8=$BS$6,TEXT('Main courante'!$C8,"hh:mm"),"")</f>
        <v/>
      </c>
      <c r="BV11" s="122" t="str">
        <f>IF('Main courante'!$A8=$BS$6,TEXT('Main courante'!$D8,"hh:mm"),"")</f>
        <v/>
      </c>
      <c r="BW11" s="123" t="str">
        <f>IF('Main courante'!$A8=$BS$6,MOD($BV11-$BU11,1),"")</f>
        <v/>
      </c>
      <c r="BX11" s="123" t="str">
        <f>IF('Main courante'!$A8=$BS$6,'Main courante'!$E8,"")</f>
        <v/>
      </c>
      <c r="BY11" s="122" t="str">
        <f>IF('Main courante'!$A8=$BS$6,DU11,"")</f>
        <v/>
      </c>
      <c r="BZ11" s="125"/>
      <c r="CA11" s="120" t="str">
        <f>IF('Main courante'!$A8=$CA$6,MAX($CA$8:$CA10)+1,"")</f>
        <v/>
      </c>
      <c r="CB11" s="121" t="str">
        <f>IF('Main courante'!$A8=$CA$6,TEXT('Main courante'!$B8,"j mmm aa"),"")</f>
        <v/>
      </c>
      <c r="CC11" s="122" t="str">
        <f>IF('Main courante'!$A8=$CA$6,TEXT('Main courante'!$C8,"hh:mm"),"")</f>
        <v/>
      </c>
      <c r="CD11" s="122" t="str">
        <f>IF('Main courante'!$A8=$CA$6,TEXT('Main courante'!$D8,"hh:mm"),"")</f>
        <v/>
      </c>
      <c r="CE11" s="123" t="str">
        <f>IF('Main courante'!$A8=$CA$6,MOD($CD11-$CC11,1),"")</f>
        <v/>
      </c>
      <c r="CF11" s="123" t="str">
        <f>IF('Main courante'!$A8=$CA$6,'Main courante'!$E8,"")</f>
        <v/>
      </c>
      <c r="CG11" s="122" t="str">
        <f>IF('Main courante'!$A8=$CA$6,DU11,"")</f>
        <v/>
      </c>
      <c r="CH11" s="125"/>
      <c r="CI11" s="120" t="str">
        <f>IF('Main courante'!$A8=$CI$6,MAX($CI$8:$CI10)+1,"")</f>
        <v/>
      </c>
      <c r="CJ11" s="121" t="str">
        <f>IF('Main courante'!$A8=$CI$6,TEXT('Main courante'!$B8,"j mmm aa"),"")</f>
        <v/>
      </c>
      <c r="CK11" s="122" t="str">
        <f>IF('Main courante'!$A8=$CI$6,TEXT('Main courante'!$C8,"hh:mm"),"")</f>
        <v/>
      </c>
      <c r="CL11" s="122" t="str">
        <f>IF('Main courante'!$A8=$CI$6,TEXT('Main courante'!$D8,"hh:mm"),"")</f>
        <v/>
      </c>
      <c r="CM11" s="123" t="str">
        <f>IF('Main courante'!$A8=$CI$6,MOD($CL11-$CK11,1),"")</f>
        <v/>
      </c>
      <c r="CN11" s="123" t="str">
        <f>IF('Main courante'!$A8=$CI$6,'Main courante'!$E8,"")</f>
        <v/>
      </c>
      <c r="CO11" s="125"/>
      <c r="CP11" s="120" t="str">
        <f>IF('Main courante'!$A8=$CP$6,MAX($CP$8:$CP10)+1,"")</f>
        <v/>
      </c>
      <c r="CQ11" s="121" t="str">
        <f>IF('Main courante'!$A8=$CP$6,TEXT('Main courante'!$B8,"j mmm aa"),"")</f>
        <v/>
      </c>
      <c r="CR11" s="122" t="str">
        <f>IF('Main courante'!$A8=$CP$6,TEXT('Main courante'!$C8,"hh:mm"),"")</f>
        <v/>
      </c>
      <c r="CS11" s="122" t="str">
        <f>IF('Main courante'!$A8=$CP$6,TEXT('Main courante'!$D8,"hh:mm"),"")</f>
        <v/>
      </c>
      <c r="CT11" s="123" t="str">
        <f>IF('Main courante'!$A8=$CP$6,MOD($CS11-$CR11,1),"")</f>
        <v/>
      </c>
      <c r="CU11" s="123" t="str">
        <f>IF('Main courante'!$A8=$CP$6,'Main courante'!$E8,"")</f>
        <v/>
      </c>
      <c r="CV11" s="122" t="str">
        <f>IF('Main courante'!$A8=$CP$6,DU11,"")</f>
        <v/>
      </c>
      <c r="CW11" s="125"/>
      <c r="CX11" s="120" t="str">
        <f>IF('Main courante'!$A8=$CX$6,MAX($CX$8:$CX10)+1,"")</f>
        <v/>
      </c>
      <c r="CY11" s="121" t="str">
        <f>IF('Main courante'!$A8=$CX$6,TEXT('Main courante'!$B8,"j mmm aa"),"")</f>
        <v/>
      </c>
      <c r="CZ11" s="122" t="str">
        <f>IF('Main courante'!$A8=$CX$6,TEXT('Main courante'!$C8,"hh:mm"),"")</f>
        <v/>
      </c>
      <c r="DA11" s="122" t="str">
        <f>IF('Main courante'!$A8=$CX$6,TEXT('Main courante'!$D8,"hh:mm"),"")</f>
        <v/>
      </c>
      <c r="DB11" s="123" t="str">
        <f>IF('Main courante'!$A8=$CX$6,MOD($DA11-$CZ11,1),"")</f>
        <v/>
      </c>
      <c r="DC11" s="123" t="str">
        <f>IF('Main courante'!$A8=$CX$6,'Main courante'!$E8,"")</f>
        <v/>
      </c>
      <c r="DD11" s="122" t="str">
        <f>IF('Main courante'!$A8=$CX$6,DU11,"")</f>
        <v/>
      </c>
      <c r="DE11" s="125"/>
      <c r="DF11" s="120" t="str">
        <f>IF('Main courante'!$A8=$DF$6,MAX($DF$8:$DF10)+1,"")</f>
        <v/>
      </c>
      <c r="DG11" s="121" t="str">
        <f>IF('Main courante'!$A8=$DF$6,TEXT('Main courante'!$B8,"j mmm aa"),"")</f>
        <v/>
      </c>
      <c r="DH11" s="122" t="str">
        <f>IF('Main courante'!$A8=$DF$6,TEXT('Main courante'!$C8,"hh:mm"),"")</f>
        <v/>
      </c>
      <c r="DI11" s="122" t="str">
        <f>IF('Main courante'!$A8=$DF$6,TEXT('Main courante'!$D8,"hh:mm"),"")</f>
        <v/>
      </c>
      <c r="DJ11" s="123" t="str">
        <f>IF('Main courante'!$A8=$DF$6,MOD($DI11-$DH11,1),"")</f>
        <v/>
      </c>
      <c r="DK11" s="123" t="str">
        <f>IF('Main courante'!$A8=$DF$6,'Main courante'!$E8,"")</f>
        <v/>
      </c>
      <c r="DL11" s="128"/>
      <c r="DM11" s="120" t="str">
        <f>IF(OR('Main courante'!$F8&lt;&gt;"",'Main courante'!$K8&lt;&gt;""),MAX($DM$8:$DM10)+1,"")</f>
        <v/>
      </c>
      <c r="DN11" s="121" t="str">
        <f>IF('Main courante'!$F8,TEXT('Main courante'!$B8,"j mmm aa"),"")</f>
        <v/>
      </c>
      <c r="DO11" s="121" t="str">
        <f>IF('Main courante'!$F8,'Main courante'!$E8,"")</f>
        <v/>
      </c>
      <c r="DP11" s="121" t="str">
        <f>IF(OR('Main courante'!$F8&lt;&gt;"",'Main courante'!$K8&lt;&gt;""),IF('Main courante'!$F8&lt;&gt;"",TEXT('Main courante'!$F8,"hh:mm"),""),"")</f>
        <v/>
      </c>
      <c r="DQ11" s="121" t="str">
        <f>IF(OR('Main courante'!$F8&lt;&gt;"",'Main courante'!$K8&lt;&gt;""),IF('Main courante'!$G8&lt;&gt;"",TEXT('Main courante'!$G8,"hh:mm"),""),"")</f>
        <v/>
      </c>
      <c r="DR11" s="121" t="str">
        <f>IF(OR('Main courante'!$F8&lt;&gt;"",'Main courante'!$K8&lt;&gt;""),IF('Main courante'!$K8&lt;&gt;"",TEXT('Main courante'!$K8,"hh:mm"),""),"")</f>
        <v/>
      </c>
      <c r="DS11" s="121" t="str">
        <f>IF(OR('Main courante'!$F8&lt;&gt;"",'Main courante'!$K8&lt;&gt;""),IF('Main courante'!$L8&lt;&gt;"",TEXT('Main courante'!$L8,"hh:mm"),""),"")</f>
        <v/>
      </c>
      <c r="DT11" s="129">
        <f t="shared" si="4"/>
        <v>0</v>
      </c>
      <c r="DU11" s="130">
        <f>'Main courante'!$H8+'Main courante'!$M8</f>
        <v>0</v>
      </c>
      <c r="DV11" s="131">
        <f>'Main courante'!$J8+'Main courante'!$O8</f>
        <v>0</v>
      </c>
      <c r="DW11" s="131">
        <f>'Main courante'!$I8+'Main courante'!$N8</f>
        <v>0</v>
      </c>
      <c r="DX11" s="132" t="str">
        <f>IF('Main courante'!$P8&lt;&gt;"",'Main courante'!$P8,"")</f>
        <v/>
      </c>
      <c r="DY11" s="133" t="str">
        <f>IF('Main courante'!$Q8&lt;&gt;"",'Main courante'!$Q8,"")</f>
        <v/>
      </c>
      <c r="DZ11" s="133" t="str">
        <f>IF('Main courante'!$R8&lt;&gt;"",'Main courante'!$R8,"")</f>
        <v/>
      </c>
      <c r="EA11" s="129">
        <f t="shared" si="5"/>
        <v>0</v>
      </c>
      <c r="EB11" s="129">
        <f t="shared" si="6"/>
        <v>0</v>
      </c>
      <c r="ED11" s="120" t="str">
        <f>IF('Main courante'!$A8=$ED$6,MAX($ED$8:$ED10)+1,"")</f>
        <v/>
      </c>
      <c r="EE11" s="120" t="str">
        <f>IF('Main courante'!$A8=$ED$6,'Main courante'!$S8,"")</f>
        <v/>
      </c>
      <c r="EF11" s="120" t="str">
        <f>IF('Main courante'!$A8=$ED$6,'Main courante'!$T8,"")</f>
        <v/>
      </c>
      <c r="EG11" s="120" t="str">
        <f>IF('Main courante'!$A8=$ED$6,'Main courante'!$U8,"")</f>
        <v/>
      </c>
      <c r="EH11" s="134" t="str">
        <f>IF('Main courante'!$A8=$ED$6,'Main courante'!$V8,"")</f>
        <v/>
      </c>
      <c r="EJ11" s="120" t="str">
        <f>IF('Main courante'!$A8=$EJ$6,MAX($EJ$8:$EJ10)+1,"")</f>
        <v/>
      </c>
      <c r="EK11" s="120" t="str">
        <f>IF('Main courante'!$A8=$EJ$6,'Main courante'!$S8,"")</f>
        <v/>
      </c>
      <c r="EL11" s="120" t="str">
        <f>IF('Main courante'!$A8=$EJ$6,'Main courante'!$T8,"")</f>
        <v/>
      </c>
      <c r="EM11" s="120" t="str">
        <f>IF('Main courante'!$A8=$EJ$6,'Main courante'!$U8,"")</f>
        <v/>
      </c>
      <c r="EN11" s="134" t="str">
        <f>IF('Main courante'!$A8=$EJ$6,'Main courante'!$V8,"")</f>
        <v/>
      </c>
      <c r="EP11" s="120" t="str">
        <f>IF('Main courante'!$A8=$EP$6,MAX($EP$8:$EP10)+1,"")</f>
        <v/>
      </c>
      <c r="EQ11" s="120" t="str">
        <f>IF('Main courante'!$A8=$EP$6,'Main courante'!$S8,"")</f>
        <v/>
      </c>
      <c r="ER11" s="120" t="str">
        <f>IF('Main courante'!$A8=$EP$6,'Main courante'!$T8,"")</f>
        <v/>
      </c>
      <c r="ES11" s="120" t="str">
        <f>IF('Main courante'!$A8=$EP$6,'Main courante'!$U8,"")</f>
        <v/>
      </c>
      <c r="ET11" s="134" t="str">
        <f>IF('Main courante'!$A8=$EP$6,'Main courante'!$V8,"")</f>
        <v/>
      </c>
      <c r="EU11" s="125"/>
      <c r="EV11" s="120" t="str">
        <f>IF('Main courante'!$A8=$EV$6,MAX($EV$8:$EV10)+1,"")</f>
        <v/>
      </c>
      <c r="EW11" s="121" t="str">
        <f>IF('Main courante'!$A8=$EV$6,TEXT('Main courante'!$B8,"j mmm aa"),"")</f>
        <v/>
      </c>
      <c r="EX11" s="122" t="str">
        <f>IF('Main courante'!$A8=$EV$6,TEXT('Main courante'!$C8,"hh:mm"),"")</f>
        <v/>
      </c>
      <c r="EY11" s="122" t="str">
        <f>IF('Main courante'!$A8=$EV$6,TEXT('Main courante'!$D8,"hh:mm"),"")</f>
        <v/>
      </c>
      <c r="EZ11" s="123" t="str">
        <f>IF('Main courante'!$A8=$EV$6,MOD($EY11-$EX11,1),"")</f>
        <v/>
      </c>
      <c r="FA11" s="123" t="str">
        <f>IF('Main courante'!$A8=$EV$6,'Main courante'!$E8,"")</f>
        <v/>
      </c>
      <c r="FB11" s="128"/>
    </row>
    <row r="12" spans="1:160">
      <c r="A12" s="120" t="str">
        <f>IF('Main courante'!$A9=$A$6,MAX($A$8:$A11)+1,"")</f>
        <v/>
      </c>
      <c r="B12" s="121" t="str">
        <f>IF('Main courante'!$A9=$A$6,TEXT('Main courante'!$B9,"j mmm aa"),"")</f>
        <v/>
      </c>
      <c r="C12" s="122" t="str">
        <f>IF('Main courante'!$A9=$A$6,TEXT('Main courante'!$C9,"hh:mm"),"")</f>
        <v/>
      </c>
      <c r="D12" s="122" t="str">
        <f>IF('Main courante'!$A9=$A$6,TEXT('Main courante'!$D9,"hh:mm"),"")</f>
        <v/>
      </c>
      <c r="E12" s="123" t="str">
        <f>IF('Main courante'!$A9=$A$6,MOD($D12-$C12,1),"")</f>
        <v/>
      </c>
      <c r="F12" s="123" t="str">
        <f>IF('Main courante'!$A9=$A$6,'Main courante'!$E9,"")</f>
        <v/>
      </c>
      <c r="G12" s="125"/>
      <c r="H12" s="126" t="str">
        <f>IF('Main courante'!$A9=$H$6,MAX($H$8:$H11)+1,"")</f>
        <v/>
      </c>
      <c r="I12" s="121" t="str">
        <f>IF('Main courante'!$A9=$H$6,TEXT('Main courante'!$B9,"j mmm aa"),"")</f>
        <v/>
      </c>
      <c r="J12" s="122" t="str">
        <f>IF('Main courante'!$A9=$H$6,TEXT('Main courante'!$C9,"hh:mm"),"")</f>
        <v/>
      </c>
      <c r="K12" s="122" t="str">
        <f>IF('Main courante'!$A9=$H$6,TEXT('Main courante'!$D9,"hh:mm"),"")</f>
        <v/>
      </c>
      <c r="L12" s="123" t="str">
        <f>IF('Main courante'!$A9=$H$6,MOD($K12-$J12,1),"")</f>
        <v/>
      </c>
      <c r="M12" s="123" t="str">
        <f>IF('Main courante'!$A9=$H$6,'Main courante'!$E9,"")</f>
        <v/>
      </c>
      <c r="N12" s="125"/>
      <c r="O12" s="120" t="str">
        <f>IF('Main courante'!$A9=$O$6,MAX($O$8:$O11)+1,"")</f>
        <v/>
      </c>
      <c r="P12" s="121" t="str">
        <f>IF('Main courante'!$A9=$O$6,TEXT('Main courante'!$B9,"j mmm aa"),"")</f>
        <v/>
      </c>
      <c r="Q12" s="122" t="str">
        <f>IF('Main courante'!$A9=$O$6,TEXT('Main courante'!$C9,"hh:mm"),"")</f>
        <v/>
      </c>
      <c r="R12" s="122" t="str">
        <f>IF('Main courante'!$A9=$O$6,TEXT('Main courante'!$D9,"hh:mm"),"")</f>
        <v/>
      </c>
      <c r="S12" s="123" t="str">
        <f>IF('Main courante'!$A9=$O$6,MOD($R12-$Q12,1),"")</f>
        <v/>
      </c>
      <c r="T12" s="124" t="str">
        <f>IF('Main courante'!$A9=$O$6,'Main courante'!$E9,"")</f>
        <v/>
      </c>
      <c r="U12" s="127" t="str">
        <f>IF('Main courante'!$A9=$O$6,DU12,"")</f>
        <v/>
      </c>
      <c r="V12" s="125"/>
      <c r="W12" s="120" t="str">
        <f>IF('Main courante'!$A9=$W$6,MAX($W$8:$W11)+1,"")</f>
        <v/>
      </c>
      <c r="X12" s="121" t="str">
        <f>IF('Main courante'!$A9=$W$6,TEXT('Main courante'!$B9,"j mmm aa"),"")</f>
        <v/>
      </c>
      <c r="Y12" s="122" t="str">
        <f>IF('Main courante'!$A9=$W$6,TEXT('Main courante'!$C9,"hh:mm"),"")</f>
        <v/>
      </c>
      <c r="Z12" s="122" t="str">
        <f>IF('Main courante'!$A9=$W$6,TEXT('Main courante'!$D9,"hh:mm"),"")</f>
        <v/>
      </c>
      <c r="AA12" s="123" t="str">
        <f>IF('Main courante'!$A9=$W$6,MOD($Z12-$Y12,1),"")</f>
        <v/>
      </c>
      <c r="AB12" s="123" t="str">
        <f>IF('Main courante'!$A9=$W$6,'Main courante'!$E9,"")</f>
        <v/>
      </c>
      <c r="AC12" s="122" t="str">
        <f>IF('Main courante'!$A9=$W$6,DU12,"")</f>
        <v/>
      </c>
      <c r="AD12" s="125"/>
      <c r="AE12" s="120" t="str">
        <f>IF('Main courante'!$A9=$AE$6,MAX($AE$8:$AE11)+1,"")</f>
        <v/>
      </c>
      <c r="AF12" s="121" t="str">
        <f>IF('Main courante'!$A9=$AE$6,TEXT('Main courante'!$B9,"j mmm aa"),"")</f>
        <v/>
      </c>
      <c r="AG12" s="122" t="str">
        <f>IF('Main courante'!$A9=$AE$6,TEXT('Main courante'!$C9,"hh:mm"),"")</f>
        <v/>
      </c>
      <c r="AH12" s="122" t="str">
        <f>IF('Main courante'!$A9=$AE$6,TEXT('Main courante'!$D9,"hh:mm"),"")</f>
        <v/>
      </c>
      <c r="AI12" s="123" t="str">
        <f>IF('Main courante'!$A9=$AE$6,MOD($AH12-$AG12,1),"")</f>
        <v/>
      </c>
      <c r="AJ12" s="123" t="str">
        <f>IF('Main courante'!$A9=$AE$6,'Main courante'!$E9,"")</f>
        <v/>
      </c>
      <c r="AK12" s="122" t="str">
        <f>IF('Main courante'!$A9=$AE$6,DU12,"")</f>
        <v/>
      </c>
      <c r="AL12" s="125"/>
      <c r="AM12" s="120" t="str">
        <f>IF('Main courante'!$A9=$AM$6,MAX($AM$8:$AM11)+1,"")</f>
        <v/>
      </c>
      <c r="AN12" s="121" t="str">
        <f>IF('Main courante'!$A9=$AM$6,TEXT('Main courante'!$B9,"j mmm aa"),"")</f>
        <v/>
      </c>
      <c r="AO12" s="122" t="str">
        <f>IF('Main courante'!$A9=$AM$6,TEXT('Main courante'!$C9,"hh:mm"),"")</f>
        <v/>
      </c>
      <c r="AP12" s="122" t="str">
        <f>IF('Main courante'!$A9=$AM$6,TEXT('Main courante'!$D9,"hh:mm"),"")</f>
        <v/>
      </c>
      <c r="AQ12" s="123" t="str">
        <f>IF('Main courante'!$A9=$AM$6,MOD($AP12-$AO12,1),"")</f>
        <v/>
      </c>
      <c r="AR12" s="123" t="str">
        <f>IF('Main courante'!$A9=$AM$6,'Main courante'!$E9,"")</f>
        <v/>
      </c>
      <c r="AS12" s="122" t="str">
        <f>IF('Main courante'!$A9=$AM$6,DU12,"")</f>
        <v/>
      </c>
      <c r="AT12" s="125"/>
      <c r="AU12" s="120" t="str">
        <f>IF('Main courante'!$A9=$AU$6,MAX($AU$8:$AU11)+1,"")</f>
        <v/>
      </c>
      <c r="AV12" s="121" t="str">
        <f>IF('Main courante'!$A9=$AU$6,TEXT('Main courante'!$B9,"j mmm aa"),"")</f>
        <v/>
      </c>
      <c r="AW12" s="122" t="str">
        <f>IF('Main courante'!$A9=$AU$6,TEXT('Main courante'!$C9,"hh:mm"),"")</f>
        <v/>
      </c>
      <c r="AX12" s="122" t="str">
        <f>IF('Main courante'!$A9=$AU$6,TEXT('Main courante'!$D9,"hh:mm"),"")</f>
        <v/>
      </c>
      <c r="AY12" s="123" t="str">
        <f>IF('Main courante'!$A9=$AU$6,MOD($AX12-$AW12,1),"")</f>
        <v/>
      </c>
      <c r="AZ12" s="123" t="str">
        <f>IF('Main courante'!$A9=$AU$6,'Main courante'!$E9,"")</f>
        <v/>
      </c>
      <c r="BA12" s="122" t="str">
        <f>IF('Main courante'!$A9=$AU$6,DU12,"")</f>
        <v/>
      </c>
      <c r="BB12" s="125"/>
      <c r="BC12" s="120" t="str">
        <f>IF('Main courante'!$A9=$BC$6,MAX($BC$8:$BC11)+1,"")</f>
        <v/>
      </c>
      <c r="BD12" s="121" t="str">
        <f>IF('Main courante'!$A9=$BC$6,TEXT('Main courante'!$B9,"j mmm aa"),"")</f>
        <v/>
      </c>
      <c r="BE12" s="122" t="str">
        <f>IF('Main courante'!$A9=$BC$6,TEXT('Main courante'!$C9,"hh:mm"),"")</f>
        <v/>
      </c>
      <c r="BF12" s="122" t="str">
        <f>IF('Main courante'!$A9=$BC$6,TEXT('Main courante'!$D9,"hh:mm"),"")</f>
        <v/>
      </c>
      <c r="BG12" s="123" t="str">
        <f>IF('Main courante'!$A9=$BC$6,MOD($BF12-$BE12,1),"")</f>
        <v/>
      </c>
      <c r="BH12" s="123" t="str">
        <f>IF('Main courante'!$A9=$BC$6,'Main courante'!$E9,"")</f>
        <v/>
      </c>
      <c r="BI12" s="122" t="str">
        <f>IF('Main courante'!$A9=$BC$6,DU12,"")</f>
        <v/>
      </c>
      <c r="BJ12" s="125"/>
      <c r="BK12" s="120" t="str">
        <f>IF('Main courante'!$A9=$BK$6,MAX($BK$8:$BK11)+1,"")</f>
        <v/>
      </c>
      <c r="BL12" s="121" t="str">
        <f>IF('Main courante'!$A9=$BK$6,TEXT('Main courante'!$B9,"j mmm aa"),"")</f>
        <v/>
      </c>
      <c r="BM12" s="122" t="str">
        <f>IF('Main courante'!$A9=$BK$6,TEXT('Main courante'!$C9,"hh:mm"),"")</f>
        <v/>
      </c>
      <c r="BN12" s="122" t="str">
        <f>IF('Main courante'!$A9=$BK$6,TEXT('Main courante'!$D9,"hh:mm"),"")</f>
        <v/>
      </c>
      <c r="BO12" s="123" t="str">
        <f>IF('Main courante'!$A9=$BK$6,MOD($BN12-$BM12,1),"")</f>
        <v/>
      </c>
      <c r="BP12" s="123" t="str">
        <f>IF('Main courante'!$A9=$BK$6,'Main courante'!$E9,"")</f>
        <v/>
      </c>
      <c r="BQ12" s="122" t="str">
        <f>IF('Main courante'!$A9=$BK$6,DU12,"")</f>
        <v/>
      </c>
      <c r="BR12" s="125"/>
      <c r="BS12" s="120" t="str">
        <f>IF('Main courante'!$A9=$BS$6,MAX($BS$8:$BS11)+1,"")</f>
        <v/>
      </c>
      <c r="BT12" s="121" t="str">
        <f>IF('Main courante'!$A9=$BS$6,TEXT('Main courante'!$B9,"j mmm aa"),"")</f>
        <v/>
      </c>
      <c r="BU12" s="122" t="str">
        <f>IF('Main courante'!$A9=$BS$6,TEXT('Main courante'!$C9,"hh:mm"),"")</f>
        <v/>
      </c>
      <c r="BV12" s="122" t="str">
        <f>IF('Main courante'!$A9=$BS$6,TEXT('Main courante'!$D9,"hh:mm"),"")</f>
        <v/>
      </c>
      <c r="BW12" s="123" t="str">
        <f>IF('Main courante'!$A9=$BS$6,MOD($BV12-$BU12,1),"")</f>
        <v/>
      </c>
      <c r="BX12" s="123" t="str">
        <f>IF('Main courante'!$A9=$BS$6,'Main courante'!$E9,"")</f>
        <v/>
      </c>
      <c r="BY12" s="122" t="str">
        <f>IF('Main courante'!$A9=$BS$6,DU12,"")</f>
        <v/>
      </c>
      <c r="BZ12" s="125"/>
      <c r="CA12" s="120" t="str">
        <f>IF('Main courante'!$A9=$CA$6,MAX($CA$8:$CA11)+1,"")</f>
        <v/>
      </c>
      <c r="CB12" s="121" t="str">
        <f>IF('Main courante'!$A9=$CA$6,TEXT('Main courante'!$B9,"j mmm aa"),"")</f>
        <v/>
      </c>
      <c r="CC12" s="122" t="str">
        <f>IF('Main courante'!$A9=$CA$6,TEXT('Main courante'!$C9,"hh:mm"),"")</f>
        <v/>
      </c>
      <c r="CD12" s="122" t="str">
        <f>IF('Main courante'!$A9=$CA$6,TEXT('Main courante'!$D9,"hh:mm"),"")</f>
        <v/>
      </c>
      <c r="CE12" s="123" t="str">
        <f>IF('Main courante'!$A9=$CA$6,MOD($CD12-$CC12,1),"")</f>
        <v/>
      </c>
      <c r="CF12" s="123" t="str">
        <f>IF('Main courante'!$A9=$CA$6,'Main courante'!$E9,"")</f>
        <v/>
      </c>
      <c r="CG12" s="122" t="str">
        <f>IF('Main courante'!$A9=$CA$6,DU12,"")</f>
        <v/>
      </c>
      <c r="CH12" s="125"/>
      <c r="CI12" s="120" t="str">
        <f>IF('Main courante'!$A9=$CI$6,MAX($CI$8:$CI11)+1,"")</f>
        <v/>
      </c>
      <c r="CJ12" s="121" t="str">
        <f>IF('Main courante'!$A9=$CI$6,TEXT('Main courante'!$B9,"j mmm aa"),"")</f>
        <v/>
      </c>
      <c r="CK12" s="122" t="str">
        <f>IF('Main courante'!$A9=$CI$6,TEXT('Main courante'!$C9,"hh:mm"),"")</f>
        <v/>
      </c>
      <c r="CL12" s="122" t="str">
        <f>IF('Main courante'!$A9=$CI$6,TEXT('Main courante'!$D9,"hh:mm"),"")</f>
        <v/>
      </c>
      <c r="CM12" s="123" t="str">
        <f>IF('Main courante'!$A9=$CI$6,MOD($CL12-$CK12,1),"")</f>
        <v/>
      </c>
      <c r="CN12" s="123" t="str">
        <f>IF('Main courante'!$A9=$CI$6,'Main courante'!$E9,"")</f>
        <v/>
      </c>
      <c r="CO12" s="125"/>
      <c r="CP12" s="120" t="str">
        <f>IF('Main courante'!$A9=$CP$6,MAX($CP$8:$CP11)+1,"")</f>
        <v/>
      </c>
      <c r="CQ12" s="121" t="str">
        <f>IF('Main courante'!$A9=$CP$6,TEXT('Main courante'!$B9,"j mmm aa"),"")</f>
        <v/>
      </c>
      <c r="CR12" s="122" t="str">
        <f>IF('Main courante'!$A9=$CP$6,TEXT('Main courante'!$C9,"hh:mm"),"")</f>
        <v/>
      </c>
      <c r="CS12" s="122" t="str">
        <f>IF('Main courante'!$A9=$CP$6,TEXT('Main courante'!$D9,"hh:mm"),"")</f>
        <v/>
      </c>
      <c r="CT12" s="123" t="str">
        <f>IF('Main courante'!$A9=$CP$6,MOD($CS12-$CR12,1),"")</f>
        <v/>
      </c>
      <c r="CU12" s="123" t="str">
        <f>IF('Main courante'!$A9=$CP$6,'Main courante'!$E9,"")</f>
        <v/>
      </c>
      <c r="CV12" s="122" t="str">
        <f>IF('Main courante'!$A9=$CP$6,DU12,"")</f>
        <v/>
      </c>
      <c r="CW12" s="125"/>
      <c r="CX12" s="120" t="str">
        <f>IF('Main courante'!$A9=$CX$6,MAX($CX$8:$CX11)+1,"")</f>
        <v/>
      </c>
      <c r="CY12" s="121" t="str">
        <f>IF('Main courante'!$A9=$CX$6,TEXT('Main courante'!$B9,"j mmm aa"),"")</f>
        <v/>
      </c>
      <c r="CZ12" s="122" t="str">
        <f>IF('Main courante'!$A9=$CX$6,TEXT('Main courante'!$C9,"hh:mm"),"")</f>
        <v/>
      </c>
      <c r="DA12" s="122" t="str">
        <f>IF('Main courante'!$A9=$CX$6,TEXT('Main courante'!$D9,"hh:mm"),"")</f>
        <v/>
      </c>
      <c r="DB12" s="123" t="str">
        <f>IF('Main courante'!$A9=$CX$6,MOD($DA12-$CZ12,1),"")</f>
        <v/>
      </c>
      <c r="DC12" s="123" t="str">
        <f>IF('Main courante'!$A9=$CX$6,'Main courante'!$E9,"")</f>
        <v/>
      </c>
      <c r="DD12" s="122" t="str">
        <f>IF('Main courante'!$A9=$CX$6,DU12,"")</f>
        <v/>
      </c>
      <c r="DE12" s="125"/>
      <c r="DF12" s="120" t="str">
        <f>IF('Main courante'!$A9=$DF$6,MAX($DF$8:$DF11)+1,"")</f>
        <v/>
      </c>
      <c r="DG12" s="121" t="str">
        <f>IF('Main courante'!$A9=$DF$6,TEXT('Main courante'!$B9,"j mmm aa"),"")</f>
        <v/>
      </c>
      <c r="DH12" s="122" t="str">
        <f>IF('Main courante'!$A9=$DF$6,TEXT('Main courante'!$C9,"hh:mm"),"")</f>
        <v/>
      </c>
      <c r="DI12" s="122" t="str">
        <f>IF('Main courante'!$A9=$DF$6,TEXT('Main courante'!$D9,"hh:mm"),"")</f>
        <v/>
      </c>
      <c r="DJ12" s="123" t="str">
        <f>IF('Main courante'!$A9=$DF$6,MOD($DI12-$DH12,1),"")</f>
        <v/>
      </c>
      <c r="DK12" s="123" t="str">
        <f>IF('Main courante'!$A9=$DF$6,'Main courante'!$E9,"")</f>
        <v/>
      </c>
      <c r="DL12" s="128"/>
      <c r="DM12" s="120" t="str">
        <f>IF(OR('Main courante'!$F9&lt;&gt;"",'Main courante'!$K9&lt;&gt;""),MAX($DM$8:$DM11)+1,"")</f>
        <v/>
      </c>
      <c r="DN12" s="121" t="str">
        <f>IF('Main courante'!$F9,TEXT('Main courante'!$B9,"j mmm aa"),"")</f>
        <v/>
      </c>
      <c r="DO12" s="121" t="str">
        <f>IF('Main courante'!$F9,'Main courante'!$E9,"")</f>
        <v/>
      </c>
      <c r="DP12" s="121" t="str">
        <f>IF(OR('Main courante'!$F9&lt;&gt;"",'Main courante'!$K9&lt;&gt;""),IF('Main courante'!$F9&lt;&gt;"",TEXT('Main courante'!$F9,"hh:mm"),""),"")</f>
        <v/>
      </c>
      <c r="DQ12" s="121" t="str">
        <f>IF(OR('Main courante'!$F9&lt;&gt;"",'Main courante'!$K9&lt;&gt;""),IF('Main courante'!$G9&lt;&gt;"",TEXT('Main courante'!$G9,"hh:mm"),""),"")</f>
        <v/>
      </c>
      <c r="DR12" s="121" t="str">
        <f>IF(OR('Main courante'!$F9&lt;&gt;"",'Main courante'!$K9&lt;&gt;""),IF('Main courante'!$K9&lt;&gt;"",TEXT('Main courante'!$K9,"hh:mm"),""),"")</f>
        <v/>
      </c>
      <c r="DS12" s="121" t="str">
        <f>IF(OR('Main courante'!$F9&lt;&gt;"",'Main courante'!$K9&lt;&gt;""),IF('Main courante'!$L9&lt;&gt;"",TEXT('Main courante'!$L9,"hh:mm"),""),"")</f>
        <v/>
      </c>
      <c r="DT12" s="129">
        <f t="shared" si="4"/>
        <v>0</v>
      </c>
      <c r="DU12" s="130">
        <f>'Main courante'!$H9+'Main courante'!$M9</f>
        <v>0</v>
      </c>
      <c r="DV12" s="131">
        <f>'Main courante'!$J9+'Main courante'!$O9</f>
        <v>0</v>
      </c>
      <c r="DW12" s="131">
        <f>'Main courante'!$I9+'Main courante'!$N9</f>
        <v>0</v>
      </c>
      <c r="DX12" s="132" t="str">
        <f>IF('Main courante'!$P9&lt;&gt;"",'Main courante'!$P9,"")</f>
        <v/>
      </c>
      <c r="DY12" s="133" t="str">
        <f>IF('Main courante'!$Q9&lt;&gt;"",'Main courante'!$Q9,"")</f>
        <v/>
      </c>
      <c r="DZ12" s="133" t="str">
        <f>IF('Main courante'!$R9&lt;&gt;"",'Main courante'!$R9,"")</f>
        <v/>
      </c>
      <c r="EA12" s="129">
        <f t="shared" si="5"/>
        <v>0</v>
      </c>
      <c r="EB12" s="129">
        <f t="shared" si="6"/>
        <v>0</v>
      </c>
      <c r="ED12" s="120" t="str">
        <f>IF('Main courante'!$A9=$ED$6,MAX($ED$8:$ED11)+1,"")</f>
        <v/>
      </c>
      <c r="EE12" s="120" t="str">
        <f>IF('Main courante'!$A9=$ED$6,'Main courante'!$S9,"")</f>
        <v/>
      </c>
      <c r="EF12" s="120" t="str">
        <f>IF('Main courante'!$A9=$ED$6,'Main courante'!$T9,"")</f>
        <v/>
      </c>
      <c r="EG12" s="120" t="str">
        <f>IF('Main courante'!$A9=$ED$6,'Main courante'!$U9,"")</f>
        <v/>
      </c>
      <c r="EH12" s="134" t="str">
        <f>IF('Main courante'!$A9=$ED$6,'Main courante'!$V9,"")</f>
        <v/>
      </c>
      <c r="EJ12" s="120" t="str">
        <f>IF('Main courante'!$A9=$EJ$6,MAX($EJ$8:$EJ11)+1,"")</f>
        <v/>
      </c>
      <c r="EK12" s="120" t="str">
        <f>IF('Main courante'!$A9=$EJ$6,'Main courante'!$S9,"")</f>
        <v/>
      </c>
      <c r="EL12" s="120" t="str">
        <f>IF('Main courante'!$A9=$EJ$6,'Main courante'!$T9,"")</f>
        <v/>
      </c>
      <c r="EM12" s="120" t="str">
        <f>IF('Main courante'!$A9=$EJ$6,'Main courante'!$U9,"")</f>
        <v/>
      </c>
      <c r="EN12" s="134" t="str">
        <f>IF('Main courante'!$A9=$EJ$6,'Main courante'!$V9,"")</f>
        <v/>
      </c>
      <c r="EP12" s="120" t="str">
        <f>IF('Main courante'!$A9=$EP$6,MAX($EP$8:$EP11)+1,"")</f>
        <v/>
      </c>
      <c r="EQ12" s="120" t="str">
        <f>IF('Main courante'!$A9=$EP$6,'Main courante'!$S9,"")</f>
        <v/>
      </c>
      <c r="ER12" s="120" t="str">
        <f>IF('Main courante'!$A9=$EP$6,'Main courante'!$T9,"")</f>
        <v/>
      </c>
      <c r="ES12" s="120" t="str">
        <f>IF('Main courante'!$A9=$EP$6,'Main courante'!$U9,"")</f>
        <v/>
      </c>
      <c r="ET12" s="134" t="str">
        <f>IF('Main courante'!$A9=$EP$6,'Main courante'!$V9,"")</f>
        <v/>
      </c>
      <c r="EU12" s="125"/>
      <c r="EV12" s="120" t="str">
        <f>IF('Main courante'!$A9=$EV$6,MAX($EV$8:$EV11)+1,"")</f>
        <v/>
      </c>
      <c r="EW12" s="121" t="str">
        <f>IF('Main courante'!$A9=$EV$6,TEXT('Main courante'!$B9,"j mmm aa"),"")</f>
        <v/>
      </c>
      <c r="EX12" s="122" t="str">
        <f>IF('Main courante'!$A9=$EV$6,TEXT('Main courante'!$C9,"hh:mm"),"")</f>
        <v/>
      </c>
      <c r="EY12" s="122" t="str">
        <f>IF('Main courante'!$A9=$EV$6,TEXT('Main courante'!$D9,"hh:mm"),"")</f>
        <v/>
      </c>
      <c r="EZ12" s="123" t="str">
        <f>IF('Main courante'!$A9=$EV$6,MOD($EY12-$EX12,1),"")</f>
        <v/>
      </c>
      <c r="FA12" s="123" t="str">
        <f>IF('Main courante'!$A9=$EV$6,'Main courante'!$E9,"")</f>
        <v/>
      </c>
      <c r="FB12" s="128"/>
    </row>
    <row r="13" spans="1:160">
      <c r="A13" s="120" t="str">
        <f>IF('Main courante'!$A10=$A$6,MAX($A$8:$A12)+1,"")</f>
        <v/>
      </c>
      <c r="B13" s="121" t="str">
        <f>IF('Main courante'!$A10=$A$6,TEXT('Main courante'!$B10,"j mmm aa"),"")</f>
        <v/>
      </c>
      <c r="C13" s="122" t="str">
        <f>IF('Main courante'!$A10=$A$6,TEXT('Main courante'!$C10,"hh:mm"),"")</f>
        <v/>
      </c>
      <c r="D13" s="122" t="str">
        <f>IF('Main courante'!$A10=$A$6,TEXT('Main courante'!$D10,"hh:mm"),"")</f>
        <v/>
      </c>
      <c r="E13" s="123" t="str">
        <f>IF('Main courante'!$A10=$A$6,MOD($D13-$C13,1),"")</f>
        <v/>
      </c>
      <c r="F13" s="123" t="str">
        <f>IF('Main courante'!$A10=$A$6,'Main courante'!$E10,"")</f>
        <v/>
      </c>
      <c r="G13" s="125"/>
      <c r="H13" s="126" t="str">
        <f>IF('Main courante'!$A10=$H$6,MAX($H$8:$H12)+1,"")</f>
        <v/>
      </c>
      <c r="I13" s="121" t="str">
        <f>IF('Main courante'!$A10=$H$6,TEXT('Main courante'!$B10,"j mmm aa"),"")</f>
        <v/>
      </c>
      <c r="J13" s="122" t="str">
        <f>IF('Main courante'!$A10=$H$6,TEXT('Main courante'!$C10,"hh:mm"),"")</f>
        <v/>
      </c>
      <c r="K13" s="122" t="str">
        <f>IF('Main courante'!$A10=$H$6,TEXT('Main courante'!$D10,"hh:mm"),"")</f>
        <v/>
      </c>
      <c r="L13" s="123" t="str">
        <f>IF('Main courante'!$A10=$H$6,MOD($K13-$J13,1),"")</f>
        <v/>
      </c>
      <c r="M13" s="123" t="str">
        <f>IF('Main courante'!$A10=$H$6,'Main courante'!$E10,"")</f>
        <v/>
      </c>
      <c r="N13" s="125"/>
      <c r="O13" s="120" t="str">
        <f>IF('Main courante'!$A10=$O$6,MAX($O$8:$O12)+1,"")</f>
        <v/>
      </c>
      <c r="P13" s="121" t="str">
        <f>IF('Main courante'!$A10=$O$6,TEXT('Main courante'!$B10,"j mmm aa"),"")</f>
        <v/>
      </c>
      <c r="Q13" s="122" t="str">
        <f>IF('Main courante'!$A10=$O$6,TEXT('Main courante'!$C10,"hh:mm"),"")</f>
        <v/>
      </c>
      <c r="R13" s="122" t="str">
        <f>IF('Main courante'!$A10=$O$6,TEXT('Main courante'!$D10,"hh:mm"),"")</f>
        <v/>
      </c>
      <c r="S13" s="123" t="str">
        <f>IF('Main courante'!$A10=$O$6,MOD($R13-$Q13,1),"")</f>
        <v/>
      </c>
      <c r="T13" s="124" t="str">
        <f>IF('Main courante'!$A10=$O$6,'Main courante'!$E10,"")</f>
        <v/>
      </c>
      <c r="U13" s="127" t="str">
        <f>IF('Main courante'!$A10=$O$6,DU13,"")</f>
        <v/>
      </c>
      <c r="V13" s="125"/>
      <c r="W13" s="120" t="str">
        <f>IF('Main courante'!$A10=$W$6,MAX($W$8:$W12)+1,"")</f>
        <v/>
      </c>
      <c r="X13" s="121" t="str">
        <f>IF('Main courante'!$A10=$W$6,TEXT('Main courante'!$B10,"j mmm aa"),"")</f>
        <v/>
      </c>
      <c r="Y13" s="122" t="str">
        <f>IF('Main courante'!$A10=$W$6,TEXT('Main courante'!$C10,"hh:mm"),"")</f>
        <v/>
      </c>
      <c r="Z13" s="122" t="str">
        <f>IF('Main courante'!$A10=$W$6,TEXT('Main courante'!$D10,"hh:mm"),"")</f>
        <v/>
      </c>
      <c r="AA13" s="123" t="str">
        <f>IF('Main courante'!$A10=$W$6,MOD($Z13-$Y13,1),"")</f>
        <v/>
      </c>
      <c r="AB13" s="123" t="str">
        <f>IF('Main courante'!$A10=$W$6,'Main courante'!$E10,"")</f>
        <v/>
      </c>
      <c r="AC13" s="122" t="str">
        <f>IF('Main courante'!$A10=$W$6,DU13,"")</f>
        <v/>
      </c>
      <c r="AD13" s="125"/>
      <c r="AE13" s="120" t="str">
        <f>IF('Main courante'!$A10=$AE$6,MAX($AE$8:$AE12)+1,"")</f>
        <v/>
      </c>
      <c r="AF13" s="121" t="str">
        <f>IF('Main courante'!$A10=$AE$6,TEXT('Main courante'!$B10,"j mmm aa"),"")</f>
        <v/>
      </c>
      <c r="AG13" s="122" t="str">
        <f>IF('Main courante'!$A10=$AE$6,TEXT('Main courante'!$C10,"hh:mm"),"")</f>
        <v/>
      </c>
      <c r="AH13" s="122" t="str">
        <f>IF('Main courante'!$A10=$AE$6,TEXT('Main courante'!$D10,"hh:mm"),"")</f>
        <v/>
      </c>
      <c r="AI13" s="123" t="str">
        <f>IF('Main courante'!$A10=$AE$6,MOD($AH13-$AG13,1),"")</f>
        <v/>
      </c>
      <c r="AJ13" s="123" t="str">
        <f>IF('Main courante'!$A10=$AE$6,'Main courante'!$E10,"")</f>
        <v/>
      </c>
      <c r="AK13" s="122" t="str">
        <f>IF('Main courante'!$A10=$AE$6,DU13,"")</f>
        <v/>
      </c>
      <c r="AL13" s="125"/>
      <c r="AM13" s="120" t="str">
        <f>IF('Main courante'!$A10=$AM$6,MAX($AM$8:$AM12)+1,"")</f>
        <v/>
      </c>
      <c r="AN13" s="121" t="str">
        <f>IF('Main courante'!$A10=$AM$6,TEXT('Main courante'!$B10,"j mmm aa"),"")</f>
        <v/>
      </c>
      <c r="AO13" s="122" t="str">
        <f>IF('Main courante'!$A10=$AM$6,TEXT('Main courante'!$C10,"hh:mm"),"")</f>
        <v/>
      </c>
      <c r="AP13" s="122" t="str">
        <f>IF('Main courante'!$A10=$AM$6,TEXT('Main courante'!$D10,"hh:mm"),"")</f>
        <v/>
      </c>
      <c r="AQ13" s="123" t="str">
        <f>IF('Main courante'!$A10=$AM$6,MOD($AP13-$AO13,1),"")</f>
        <v/>
      </c>
      <c r="AR13" s="123" t="str">
        <f>IF('Main courante'!$A10=$AM$6,'Main courante'!$E10,"")</f>
        <v/>
      </c>
      <c r="AS13" s="122" t="str">
        <f>IF('Main courante'!$A10=$AM$6,DU13,"")</f>
        <v/>
      </c>
      <c r="AT13" s="125"/>
      <c r="AU13" s="120" t="str">
        <f>IF('Main courante'!$A10=$AU$6,MAX($AU$8:$AU12)+1,"")</f>
        <v/>
      </c>
      <c r="AV13" s="121" t="str">
        <f>IF('Main courante'!$A10=$AU$6,TEXT('Main courante'!$B10,"j mmm aa"),"")</f>
        <v/>
      </c>
      <c r="AW13" s="122" t="str">
        <f>IF('Main courante'!$A10=$AU$6,TEXT('Main courante'!$C10,"hh:mm"),"")</f>
        <v/>
      </c>
      <c r="AX13" s="122" t="str">
        <f>IF('Main courante'!$A10=$AU$6,TEXT('Main courante'!$D10,"hh:mm"),"")</f>
        <v/>
      </c>
      <c r="AY13" s="123" t="str">
        <f>IF('Main courante'!$A10=$AU$6,MOD($AX13-$AW13,1),"")</f>
        <v/>
      </c>
      <c r="AZ13" s="123" t="str">
        <f>IF('Main courante'!$A10=$AU$6,'Main courante'!$E10,"")</f>
        <v/>
      </c>
      <c r="BA13" s="122" t="str">
        <f>IF('Main courante'!$A10=$AU$6,DU13,"")</f>
        <v/>
      </c>
      <c r="BB13" s="125"/>
      <c r="BC13" s="120" t="str">
        <f>IF('Main courante'!$A10=$BC$6,MAX($BC$8:$BC12)+1,"")</f>
        <v/>
      </c>
      <c r="BD13" s="121" t="str">
        <f>IF('Main courante'!$A10=$BC$6,TEXT('Main courante'!$B10,"j mmm aa"),"")</f>
        <v/>
      </c>
      <c r="BE13" s="122" t="str">
        <f>IF('Main courante'!$A10=$BC$6,TEXT('Main courante'!$C10,"hh:mm"),"")</f>
        <v/>
      </c>
      <c r="BF13" s="122" t="str">
        <f>IF('Main courante'!$A10=$BC$6,TEXT('Main courante'!$D10,"hh:mm"),"")</f>
        <v/>
      </c>
      <c r="BG13" s="123" t="str">
        <f>IF('Main courante'!$A10=$BC$6,MOD($BF13-$BE13,1),"")</f>
        <v/>
      </c>
      <c r="BH13" s="123" t="str">
        <f>IF('Main courante'!$A10=$BC$6,'Main courante'!$E10,"")</f>
        <v/>
      </c>
      <c r="BI13" s="122" t="str">
        <f>IF('Main courante'!$A10=$BC$6,DU13,"")</f>
        <v/>
      </c>
      <c r="BJ13" s="125"/>
      <c r="BK13" s="120" t="str">
        <f>IF('Main courante'!$A10=$BK$6,MAX($BK$8:$BK12)+1,"")</f>
        <v/>
      </c>
      <c r="BL13" s="121" t="str">
        <f>IF('Main courante'!$A10=$BK$6,TEXT('Main courante'!$B10,"j mmm aa"),"")</f>
        <v/>
      </c>
      <c r="BM13" s="122" t="str">
        <f>IF('Main courante'!$A10=$BK$6,TEXT('Main courante'!$C10,"hh:mm"),"")</f>
        <v/>
      </c>
      <c r="BN13" s="122" t="str">
        <f>IF('Main courante'!$A10=$BK$6,TEXT('Main courante'!$D10,"hh:mm"),"")</f>
        <v/>
      </c>
      <c r="BO13" s="123" t="str">
        <f>IF('Main courante'!$A10=$BK$6,MOD($BN13-$BM13,1),"")</f>
        <v/>
      </c>
      <c r="BP13" s="123" t="str">
        <f>IF('Main courante'!$A10=$BK$6,'Main courante'!$E10,"")</f>
        <v/>
      </c>
      <c r="BQ13" s="122" t="str">
        <f>IF('Main courante'!$A10=$BK$6,DU13,"")</f>
        <v/>
      </c>
      <c r="BR13" s="125"/>
      <c r="BS13" s="120" t="str">
        <f>IF('Main courante'!$A10=$BS$6,MAX($BS$8:$BS12)+1,"")</f>
        <v/>
      </c>
      <c r="BT13" s="121" t="str">
        <f>IF('Main courante'!$A10=$BS$6,TEXT('Main courante'!$B10,"j mmm aa"),"")</f>
        <v/>
      </c>
      <c r="BU13" s="122" t="str">
        <f>IF('Main courante'!$A10=$BS$6,TEXT('Main courante'!$C10,"hh:mm"),"")</f>
        <v/>
      </c>
      <c r="BV13" s="122" t="str">
        <f>IF('Main courante'!$A10=$BS$6,TEXT('Main courante'!$D10,"hh:mm"),"")</f>
        <v/>
      </c>
      <c r="BW13" s="123" t="str">
        <f>IF('Main courante'!$A10=$BS$6,MOD($BV13-$BU13,1),"")</f>
        <v/>
      </c>
      <c r="BX13" s="123" t="str">
        <f>IF('Main courante'!$A10=$BS$6,'Main courante'!$E10,"")</f>
        <v/>
      </c>
      <c r="BY13" s="122" t="str">
        <f>IF('Main courante'!$A10=$BS$6,DU13,"")</f>
        <v/>
      </c>
      <c r="BZ13" s="125"/>
      <c r="CA13" s="120" t="str">
        <f>IF('Main courante'!$A10=$CA$6,MAX($CA$8:$CA12)+1,"")</f>
        <v/>
      </c>
      <c r="CB13" s="121" t="str">
        <f>IF('Main courante'!$A10=$CA$6,TEXT('Main courante'!$B10,"j mmm aa"),"")</f>
        <v/>
      </c>
      <c r="CC13" s="122" t="str">
        <f>IF('Main courante'!$A10=$CA$6,TEXT('Main courante'!$C10,"hh:mm"),"")</f>
        <v/>
      </c>
      <c r="CD13" s="122" t="str">
        <f>IF('Main courante'!$A10=$CA$6,TEXT('Main courante'!$D10,"hh:mm"),"")</f>
        <v/>
      </c>
      <c r="CE13" s="123" t="str">
        <f>IF('Main courante'!$A10=$CA$6,MOD($CD13-$CC13,1),"")</f>
        <v/>
      </c>
      <c r="CF13" s="123" t="str">
        <f>IF('Main courante'!$A10=$CA$6,'Main courante'!$E10,"")</f>
        <v/>
      </c>
      <c r="CG13" s="122" t="str">
        <f>IF('Main courante'!$A10=$CA$6,DU13,"")</f>
        <v/>
      </c>
      <c r="CH13" s="125"/>
      <c r="CI13" s="120" t="str">
        <f>IF('Main courante'!$A10=$CI$6,MAX($CI$8:$CI12)+1,"")</f>
        <v/>
      </c>
      <c r="CJ13" s="121" t="str">
        <f>IF('Main courante'!$A10=$CI$6,TEXT('Main courante'!$B10,"j mmm aa"),"")</f>
        <v/>
      </c>
      <c r="CK13" s="122" t="str">
        <f>IF('Main courante'!$A10=$CI$6,TEXT('Main courante'!$C10,"hh:mm"),"")</f>
        <v/>
      </c>
      <c r="CL13" s="122" t="str">
        <f>IF('Main courante'!$A10=$CI$6,TEXT('Main courante'!$D10,"hh:mm"),"")</f>
        <v/>
      </c>
      <c r="CM13" s="123" t="str">
        <f>IF('Main courante'!$A10=$CI$6,MOD($CL13-$CK13,1),"")</f>
        <v/>
      </c>
      <c r="CN13" s="123" t="str">
        <f>IF('Main courante'!$A10=$CI$6,'Main courante'!$E10,"")</f>
        <v/>
      </c>
      <c r="CO13" s="125"/>
      <c r="CP13" s="120" t="str">
        <f>IF('Main courante'!$A10=$CP$6,MAX($CP$8:$CP12)+1,"")</f>
        <v/>
      </c>
      <c r="CQ13" s="121" t="str">
        <f>IF('Main courante'!$A10=$CP$6,TEXT('Main courante'!$B10,"j mmm aa"),"")</f>
        <v/>
      </c>
      <c r="CR13" s="122" t="str">
        <f>IF('Main courante'!$A10=$CP$6,TEXT('Main courante'!$C10,"hh:mm"),"")</f>
        <v/>
      </c>
      <c r="CS13" s="122" t="str">
        <f>IF('Main courante'!$A10=$CP$6,TEXT('Main courante'!$D10,"hh:mm"),"")</f>
        <v/>
      </c>
      <c r="CT13" s="123" t="str">
        <f>IF('Main courante'!$A10=$CP$6,MOD($CS13-$CR13,1),"")</f>
        <v/>
      </c>
      <c r="CU13" s="123" t="str">
        <f>IF('Main courante'!$A10=$CP$6,'Main courante'!$E10,"")</f>
        <v/>
      </c>
      <c r="CV13" s="122" t="str">
        <f>IF('Main courante'!$A10=$CP$6,DU13,"")</f>
        <v/>
      </c>
      <c r="CW13" s="125"/>
      <c r="CX13" s="120" t="str">
        <f>IF('Main courante'!$A10=$CX$6,MAX($CX$8:$CX12)+1,"")</f>
        <v/>
      </c>
      <c r="CY13" s="121" t="str">
        <f>IF('Main courante'!$A10=$CX$6,TEXT('Main courante'!$B10,"j mmm aa"),"")</f>
        <v/>
      </c>
      <c r="CZ13" s="122" t="str">
        <f>IF('Main courante'!$A10=$CX$6,TEXT('Main courante'!$C10,"hh:mm"),"")</f>
        <v/>
      </c>
      <c r="DA13" s="122" t="str">
        <f>IF('Main courante'!$A10=$CX$6,TEXT('Main courante'!$D10,"hh:mm"),"")</f>
        <v/>
      </c>
      <c r="DB13" s="123" t="str">
        <f>IF('Main courante'!$A10=$CX$6,MOD($DA13-$CZ13,1),"")</f>
        <v/>
      </c>
      <c r="DC13" s="123" t="str">
        <f>IF('Main courante'!$A10=$CX$6,'Main courante'!$E10,"")</f>
        <v/>
      </c>
      <c r="DD13" s="122" t="str">
        <f>IF('Main courante'!$A10=$CX$6,DU13,"")</f>
        <v/>
      </c>
      <c r="DE13" s="125"/>
      <c r="DF13" s="120" t="str">
        <f>IF('Main courante'!$A10=$DF$6,MAX($DF$8:$DF12)+1,"")</f>
        <v/>
      </c>
      <c r="DG13" s="121" t="str">
        <f>IF('Main courante'!$A10=$DF$6,TEXT('Main courante'!$B10,"j mmm aa"),"")</f>
        <v/>
      </c>
      <c r="DH13" s="122" t="str">
        <f>IF('Main courante'!$A10=$DF$6,TEXT('Main courante'!$C10,"hh:mm"),"")</f>
        <v/>
      </c>
      <c r="DI13" s="122" t="str">
        <f>IF('Main courante'!$A10=$DF$6,TEXT('Main courante'!$D10,"hh:mm"),"")</f>
        <v/>
      </c>
      <c r="DJ13" s="123" t="str">
        <f>IF('Main courante'!$A10=$DF$6,MOD($DI13-$DH13,1),"")</f>
        <v/>
      </c>
      <c r="DK13" s="123" t="str">
        <f>IF('Main courante'!$A10=$DF$6,'Main courante'!$E10,"")</f>
        <v/>
      </c>
      <c r="DL13" s="128"/>
      <c r="DM13" s="120" t="str">
        <f>IF(OR('Main courante'!$F10&lt;&gt;"",'Main courante'!$K10&lt;&gt;""),MAX($DM$8:$DM12)+1,"")</f>
        <v/>
      </c>
      <c r="DN13" s="121" t="str">
        <f>IF('Main courante'!$F10,TEXT('Main courante'!$B10,"j mmm aa"),"")</f>
        <v/>
      </c>
      <c r="DO13" s="121" t="str">
        <f>IF('Main courante'!$F10,'Main courante'!$E10,"")</f>
        <v/>
      </c>
      <c r="DP13" s="121" t="str">
        <f>IF(OR('Main courante'!$F10&lt;&gt;"",'Main courante'!$K10&lt;&gt;""),IF('Main courante'!$F10&lt;&gt;"",TEXT('Main courante'!$F10,"hh:mm"),""),"")</f>
        <v/>
      </c>
      <c r="DQ13" s="121" t="str">
        <f>IF(OR('Main courante'!$F10&lt;&gt;"",'Main courante'!$K10&lt;&gt;""),IF('Main courante'!$G10&lt;&gt;"",TEXT('Main courante'!$G10,"hh:mm"),""),"")</f>
        <v/>
      </c>
      <c r="DR13" s="121" t="str">
        <f>IF(OR('Main courante'!$F10&lt;&gt;"",'Main courante'!$K10&lt;&gt;""),IF('Main courante'!$K10&lt;&gt;"",TEXT('Main courante'!$K10,"hh:mm"),""),"")</f>
        <v/>
      </c>
      <c r="DS13" s="121" t="str">
        <f>IF(OR('Main courante'!$F10&lt;&gt;"",'Main courante'!$K10&lt;&gt;""),IF('Main courante'!$L10&lt;&gt;"",TEXT('Main courante'!$L10,"hh:mm"),""),"")</f>
        <v/>
      </c>
      <c r="DT13" s="129">
        <f t="shared" si="4"/>
        <v>0</v>
      </c>
      <c r="DU13" s="130">
        <f>'Main courante'!$H10+'Main courante'!$M10</f>
        <v>0</v>
      </c>
      <c r="DV13" s="131">
        <f>'Main courante'!$J10+'Main courante'!$O10</f>
        <v>0</v>
      </c>
      <c r="DW13" s="131">
        <f>'Main courante'!$I10+'Main courante'!$N10</f>
        <v>0</v>
      </c>
      <c r="DX13" s="132" t="str">
        <f>IF('Main courante'!$P10&lt;&gt;"",'Main courante'!$P10,"")</f>
        <v/>
      </c>
      <c r="DY13" s="133" t="str">
        <f>IF('Main courante'!$Q10&lt;&gt;"",'Main courante'!$Q10,"")</f>
        <v/>
      </c>
      <c r="DZ13" s="133" t="str">
        <f>IF('Main courante'!$R10&lt;&gt;"",'Main courante'!$R10,"")</f>
        <v/>
      </c>
      <c r="EA13" s="129">
        <f t="shared" si="5"/>
        <v>0</v>
      </c>
      <c r="EB13" s="129">
        <f t="shared" si="6"/>
        <v>0</v>
      </c>
      <c r="ED13" s="120" t="str">
        <f>IF('Main courante'!$A10=$ED$6,MAX($ED$8:$ED12)+1,"")</f>
        <v/>
      </c>
      <c r="EE13" s="120" t="str">
        <f>IF('Main courante'!$A10=$ED$6,'Main courante'!$S10,"")</f>
        <v/>
      </c>
      <c r="EF13" s="120" t="str">
        <f>IF('Main courante'!$A10=$ED$6,'Main courante'!$T10,"")</f>
        <v/>
      </c>
      <c r="EG13" s="120" t="str">
        <f>IF('Main courante'!$A10=$ED$6,'Main courante'!$U10,"")</f>
        <v/>
      </c>
      <c r="EH13" s="134" t="str">
        <f>IF('Main courante'!$A10=$ED$6,'Main courante'!$V10,"")</f>
        <v/>
      </c>
      <c r="EJ13" s="120" t="str">
        <f>IF('Main courante'!$A10=$EJ$6,MAX($EJ$8:$EJ12)+1,"")</f>
        <v/>
      </c>
      <c r="EK13" s="120" t="str">
        <f>IF('Main courante'!$A10=$EJ$6,'Main courante'!$S10,"")</f>
        <v/>
      </c>
      <c r="EL13" s="120" t="str">
        <f>IF('Main courante'!$A10=$EJ$6,'Main courante'!$T10,"")</f>
        <v/>
      </c>
      <c r="EM13" s="120" t="str">
        <f>IF('Main courante'!$A10=$EJ$6,'Main courante'!$U10,"")</f>
        <v/>
      </c>
      <c r="EN13" s="134" t="str">
        <f>IF('Main courante'!$A10=$EJ$6,'Main courante'!$V10,"")</f>
        <v/>
      </c>
      <c r="EP13" s="120" t="str">
        <f>IF('Main courante'!$A10=$EP$6,MAX($EP$8:$EP12)+1,"")</f>
        <v/>
      </c>
      <c r="EQ13" s="120" t="str">
        <f>IF('Main courante'!$A10=$EP$6,'Main courante'!$S10,"")</f>
        <v/>
      </c>
      <c r="ER13" s="120" t="str">
        <f>IF('Main courante'!$A10=$EP$6,'Main courante'!$T10,"")</f>
        <v/>
      </c>
      <c r="ES13" s="120" t="str">
        <f>IF('Main courante'!$A10=$EP$6,'Main courante'!$U10,"")</f>
        <v/>
      </c>
      <c r="ET13" s="134" t="str">
        <f>IF('Main courante'!$A10=$EP$6,'Main courante'!$V10,"")</f>
        <v/>
      </c>
      <c r="EU13" s="125"/>
      <c r="EV13" s="120" t="str">
        <f>IF('Main courante'!$A10=$EV$6,MAX($EV$8:$EV12)+1,"")</f>
        <v/>
      </c>
      <c r="EW13" s="121" t="str">
        <f>IF('Main courante'!$A10=$EV$6,TEXT('Main courante'!$B10,"j mmm aa"),"")</f>
        <v/>
      </c>
      <c r="EX13" s="122" t="str">
        <f>IF('Main courante'!$A10=$EV$6,TEXT('Main courante'!$C10,"hh:mm"),"")</f>
        <v/>
      </c>
      <c r="EY13" s="122" t="str">
        <f>IF('Main courante'!$A10=$EV$6,TEXT('Main courante'!$D10,"hh:mm"),"")</f>
        <v/>
      </c>
      <c r="EZ13" s="123" t="str">
        <f>IF('Main courante'!$A10=$EV$6,MOD($EY13-$EX13,1),"")</f>
        <v/>
      </c>
      <c r="FA13" s="123" t="str">
        <f>IF('Main courante'!$A10=$EV$6,'Main courante'!$E10,"")</f>
        <v/>
      </c>
      <c r="FB13" s="128"/>
    </row>
    <row r="14" spans="1:160">
      <c r="A14" s="120" t="str">
        <f>IF('Main courante'!$A11=$A$6,MAX($A$8:$A13)+1,"")</f>
        <v/>
      </c>
      <c r="B14" s="121" t="str">
        <f>IF('Main courante'!$A11=$A$6,TEXT('Main courante'!$B11,"j mmm aa"),"")</f>
        <v/>
      </c>
      <c r="C14" s="122" t="str">
        <f>IF('Main courante'!$A11=$A$6,TEXT('Main courante'!$C11,"hh:mm"),"")</f>
        <v/>
      </c>
      <c r="D14" s="122" t="str">
        <f>IF('Main courante'!$A11=$A$6,TEXT('Main courante'!$D11,"hh:mm"),"")</f>
        <v/>
      </c>
      <c r="E14" s="123" t="str">
        <f>IF('Main courante'!$A11=$A$6,MOD($D14-$C14,1),"")</f>
        <v/>
      </c>
      <c r="F14" s="123" t="str">
        <f>IF('Main courante'!$A11=$A$6,'Main courante'!$E11,"")</f>
        <v/>
      </c>
      <c r="G14" s="125"/>
      <c r="H14" s="126" t="str">
        <f>IF('Main courante'!$A11=$H$6,MAX($H$8:$H13)+1,"")</f>
        <v/>
      </c>
      <c r="I14" s="121" t="str">
        <f>IF('Main courante'!$A11=$H$6,TEXT('Main courante'!$B11,"j mmm aa"),"")</f>
        <v/>
      </c>
      <c r="J14" s="122" t="str">
        <f>IF('Main courante'!$A11=$H$6,TEXT('Main courante'!$C11,"hh:mm"),"")</f>
        <v/>
      </c>
      <c r="K14" s="122" t="str">
        <f>IF('Main courante'!$A11=$H$6,TEXT('Main courante'!$D11,"hh:mm"),"")</f>
        <v/>
      </c>
      <c r="L14" s="123" t="str">
        <f>IF('Main courante'!$A11=$H$6,MOD($K14-$J14,1),"")</f>
        <v/>
      </c>
      <c r="M14" s="123" t="str">
        <f>IF('Main courante'!$A11=$H$6,'Main courante'!$E11,"")</f>
        <v/>
      </c>
      <c r="N14" s="125"/>
      <c r="O14" s="120" t="str">
        <f>IF('Main courante'!$A11=$O$6,MAX($O$8:$O13)+1,"")</f>
        <v/>
      </c>
      <c r="P14" s="121" t="str">
        <f>IF('Main courante'!$A11=$O$6,TEXT('Main courante'!$B11,"j mmm aa"),"")</f>
        <v/>
      </c>
      <c r="Q14" s="122" t="str">
        <f>IF('Main courante'!$A11=$O$6,TEXT('Main courante'!$C11,"hh:mm"),"")</f>
        <v/>
      </c>
      <c r="R14" s="122" t="str">
        <f>IF('Main courante'!$A11=$O$6,TEXT('Main courante'!$D11,"hh:mm"),"")</f>
        <v/>
      </c>
      <c r="S14" s="123" t="str">
        <f>IF('Main courante'!$A11=$O$6,MOD($R14-$Q14,1),"")</f>
        <v/>
      </c>
      <c r="T14" s="124" t="str">
        <f>IF('Main courante'!$A11=$O$6,'Main courante'!$E11,"")</f>
        <v/>
      </c>
      <c r="U14" s="127" t="str">
        <f>IF('Main courante'!$A11=$O$6,DU14,"")</f>
        <v/>
      </c>
      <c r="V14" s="125"/>
      <c r="W14" s="120" t="str">
        <f>IF('Main courante'!$A11=$W$6,MAX($W$8:$W13)+1,"")</f>
        <v/>
      </c>
      <c r="X14" s="121" t="str">
        <f>IF('Main courante'!$A11=$W$6,TEXT('Main courante'!$B11,"j mmm aa"),"")</f>
        <v/>
      </c>
      <c r="Y14" s="122" t="str">
        <f>IF('Main courante'!$A11=$W$6,TEXT('Main courante'!$C11,"hh:mm"),"")</f>
        <v/>
      </c>
      <c r="Z14" s="122" t="str">
        <f>IF('Main courante'!$A11=$W$6,TEXT('Main courante'!$D11,"hh:mm"),"")</f>
        <v/>
      </c>
      <c r="AA14" s="123" t="str">
        <f>IF('Main courante'!$A11=$W$6,MOD($Z14-$Y14,1),"")</f>
        <v/>
      </c>
      <c r="AB14" s="123" t="str">
        <f>IF('Main courante'!$A11=$W$6,'Main courante'!$E11,"")</f>
        <v/>
      </c>
      <c r="AC14" s="122" t="str">
        <f>IF('Main courante'!$A11=$W$6,DU14,"")</f>
        <v/>
      </c>
      <c r="AD14" s="125"/>
      <c r="AE14" s="120" t="str">
        <f>IF('Main courante'!$A11=$AE$6,MAX($AE$8:$AE13)+1,"")</f>
        <v/>
      </c>
      <c r="AF14" s="121" t="str">
        <f>IF('Main courante'!$A11=$AE$6,TEXT('Main courante'!$B11,"j mmm aa"),"")</f>
        <v/>
      </c>
      <c r="AG14" s="122" t="str">
        <f>IF('Main courante'!$A11=$AE$6,TEXT('Main courante'!$C11,"hh:mm"),"")</f>
        <v/>
      </c>
      <c r="AH14" s="122" t="str">
        <f>IF('Main courante'!$A11=$AE$6,TEXT('Main courante'!$D11,"hh:mm"),"")</f>
        <v/>
      </c>
      <c r="AI14" s="123" t="str">
        <f>IF('Main courante'!$A11=$AE$6,MOD($AH14-$AG14,1),"")</f>
        <v/>
      </c>
      <c r="AJ14" s="123" t="str">
        <f>IF('Main courante'!$A11=$AE$6,'Main courante'!$E11,"")</f>
        <v/>
      </c>
      <c r="AK14" s="122" t="str">
        <f>IF('Main courante'!$A11=$AE$6,DU14,"")</f>
        <v/>
      </c>
      <c r="AL14" s="125"/>
      <c r="AM14" s="120" t="str">
        <f>IF('Main courante'!$A11=$AM$6,MAX($AM$8:$AM13)+1,"")</f>
        <v/>
      </c>
      <c r="AN14" s="121" t="str">
        <f>IF('Main courante'!$A11=$AM$6,TEXT('Main courante'!$B11,"j mmm aa"),"")</f>
        <v/>
      </c>
      <c r="AO14" s="122" t="str">
        <f>IF('Main courante'!$A11=$AM$6,TEXT('Main courante'!$C11,"hh:mm"),"")</f>
        <v/>
      </c>
      <c r="AP14" s="122" t="str">
        <f>IF('Main courante'!$A11=$AM$6,TEXT('Main courante'!$D11,"hh:mm"),"")</f>
        <v/>
      </c>
      <c r="AQ14" s="123" t="str">
        <f>IF('Main courante'!$A11=$AM$6,MOD($AP14-$AO14,1),"")</f>
        <v/>
      </c>
      <c r="AR14" s="123" t="str">
        <f>IF('Main courante'!$A11=$AM$6,'Main courante'!$E11,"")</f>
        <v/>
      </c>
      <c r="AS14" s="122" t="str">
        <f>IF('Main courante'!$A11=$AM$6,DU14,"")</f>
        <v/>
      </c>
      <c r="AT14" s="125"/>
      <c r="AU14" s="120" t="str">
        <f>IF('Main courante'!$A11=$AU$6,MAX($AU$8:$AU13)+1,"")</f>
        <v/>
      </c>
      <c r="AV14" s="121" t="str">
        <f>IF('Main courante'!$A11=$AU$6,TEXT('Main courante'!$B11,"j mmm aa"),"")</f>
        <v/>
      </c>
      <c r="AW14" s="122" t="str">
        <f>IF('Main courante'!$A11=$AU$6,TEXT('Main courante'!$C11,"hh:mm"),"")</f>
        <v/>
      </c>
      <c r="AX14" s="122" t="str">
        <f>IF('Main courante'!$A11=$AU$6,TEXT('Main courante'!$D11,"hh:mm"),"")</f>
        <v/>
      </c>
      <c r="AY14" s="123" t="str">
        <f>IF('Main courante'!$A11=$AU$6,MOD($AX14-$AW14,1),"")</f>
        <v/>
      </c>
      <c r="AZ14" s="123" t="str">
        <f>IF('Main courante'!$A11=$AU$6,'Main courante'!$E11,"")</f>
        <v/>
      </c>
      <c r="BA14" s="122" t="str">
        <f>IF('Main courante'!$A11=$AU$6,DU14,"")</f>
        <v/>
      </c>
      <c r="BB14" s="125"/>
      <c r="BC14" s="120" t="str">
        <f>IF('Main courante'!$A11=$BC$6,MAX($BC$8:$BC13)+1,"")</f>
        <v/>
      </c>
      <c r="BD14" s="121" t="str">
        <f>IF('Main courante'!$A11=$BC$6,TEXT('Main courante'!$B11,"j mmm aa"),"")</f>
        <v/>
      </c>
      <c r="BE14" s="122" t="str">
        <f>IF('Main courante'!$A11=$BC$6,TEXT('Main courante'!$C11,"hh:mm"),"")</f>
        <v/>
      </c>
      <c r="BF14" s="122" t="str">
        <f>IF('Main courante'!$A11=$BC$6,TEXT('Main courante'!$D11,"hh:mm"),"")</f>
        <v/>
      </c>
      <c r="BG14" s="123" t="str">
        <f>IF('Main courante'!$A11=$BC$6,MOD($BF14-$BE14,1),"")</f>
        <v/>
      </c>
      <c r="BH14" s="123" t="str">
        <f>IF('Main courante'!$A11=$BC$6,'Main courante'!$E11,"")</f>
        <v/>
      </c>
      <c r="BI14" s="122" t="str">
        <f>IF('Main courante'!$A11=$BC$6,DU14,"")</f>
        <v/>
      </c>
      <c r="BJ14" s="125"/>
      <c r="BK14" s="120" t="str">
        <f>IF('Main courante'!$A11=$BK$6,MAX($BK$8:$BK13)+1,"")</f>
        <v/>
      </c>
      <c r="BL14" s="121" t="str">
        <f>IF('Main courante'!$A11=$BK$6,TEXT('Main courante'!$B11,"j mmm aa"),"")</f>
        <v/>
      </c>
      <c r="BM14" s="122" t="str">
        <f>IF('Main courante'!$A11=$BK$6,TEXT('Main courante'!$C11,"hh:mm"),"")</f>
        <v/>
      </c>
      <c r="BN14" s="122" t="str">
        <f>IF('Main courante'!$A11=$BK$6,TEXT('Main courante'!$D11,"hh:mm"),"")</f>
        <v/>
      </c>
      <c r="BO14" s="123" t="str">
        <f>IF('Main courante'!$A11=$BK$6,MOD($BN14-$BM14,1),"")</f>
        <v/>
      </c>
      <c r="BP14" s="123" t="str">
        <f>IF('Main courante'!$A11=$BK$6,'Main courante'!$E11,"")</f>
        <v/>
      </c>
      <c r="BQ14" s="122" t="str">
        <f>IF('Main courante'!$A11=$BK$6,DU14,"")</f>
        <v/>
      </c>
      <c r="BR14" s="125"/>
      <c r="BS14" s="120" t="str">
        <f>IF('Main courante'!$A11=$BS$6,MAX($BS$8:$BS13)+1,"")</f>
        <v/>
      </c>
      <c r="BT14" s="121" t="str">
        <f>IF('Main courante'!$A11=$BS$6,TEXT('Main courante'!$B11,"j mmm aa"),"")</f>
        <v/>
      </c>
      <c r="BU14" s="122" t="str">
        <f>IF('Main courante'!$A11=$BS$6,TEXT('Main courante'!$C11,"hh:mm"),"")</f>
        <v/>
      </c>
      <c r="BV14" s="122" t="str">
        <f>IF('Main courante'!$A11=$BS$6,TEXT('Main courante'!$D11,"hh:mm"),"")</f>
        <v/>
      </c>
      <c r="BW14" s="123" t="str">
        <f>IF('Main courante'!$A11=$BS$6,MOD($BV14-$BU14,1),"")</f>
        <v/>
      </c>
      <c r="BX14" s="123" t="str">
        <f>IF('Main courante'!$A11=$BS$6,'Main courante'!$E11,"")</f>
        <v/>
      </c>
      <c r="BY14" s="122" t="str">
        <f>IF('Main courante'!$A11=$BS$6,DU14,"")</f>
        <v/>
      </c>
      <c r="BZ14" s="125"/>
      <c r="CA14" s="120" t="str">
        <f>IF('Main courante'!$A11=$CA$6,MAX($CA$8:$CA13)+1,"")</f>
        <v/>
      </c>
      <c r="CB14" s="121" t="str">
        <f>IF('Main courante'!$A11=$CA$6,TEXT('Main courante'!$B11,"j mmm aa"),"")</f>
        <v/>
      </c>
      <c r="CC14" s="122" t="str">
        <f>IF('Main courante'!$A11=$CA$6,TEXT('Main courante'!$C11,"hh:mm"),"")</f>
        <v/>
      </c>
      <c r="CD14" s="122" t="str">
        <f>IF('Main courante'!$A11=$CA$6,TEXT('Main courante'!$D11,"hh:mm"),"")</f>
        <v/>
      </c>
      <c r="CE14" s="123" t="str">
        <f>IF('Main courante'!$A11=$CA$6,MOD($CD14-$CC14,1),"")</f>
        <v/>
      </c>
      <c r="CF14" s="123" t="str">
        <f>IF('Main courante'!$A11=$CA$6,'Main courante'!$E11,"")</f>
        <v/>
      </c>
      <c r="CG14" s="122" t="str">
        <f>IF('Main courante'!$A11=$CA$6,DU14,"")</f>
        <v/>
      </c>
      <c r="CH14" s="125"/>
      <c r="CI14" s="120" t="str">
        <f>IF('Main courante'!$A11=$CI$6,MAX($CI$8:$CI13)+1,"")</f>
        <v/>
      </c>
      <c r="CJ14" s="121" t="str">
        <f>IF('Main courante'!$A11=$CI$6,TEXT('Main courante'!$B11,"j mmm aa"),"")</f>
        <v/>
      </c>
      <c r="CK14" s="122" t="str">
        <f>IF('Main courante'!$A11=$CI$6,TEXT('Main courante'!$C11,"hh:mm"),"")</f>
        <v/>
      </c>
      <c r="CL14" s="122" t="str">
        <f>IF('Main courante'!$A11=$CI$6,TEXT('Main courante'!$D11,"hh:mm"),"")</f>
        <v/>
      </c>
      <c r="CM14" s="123" t="str">
        <f>IF('Main courante'!$A11=$CI$6,MOD($CL14-$CK14,1),"")</f>
        <v/>
      </c>
      <c r="CN14" s="123" t="str">
        <f>IF('Main courante'!$A11=$CI$6,'Main courante'!$E11,"")</f>
        <v/>
      </c>
      <c r="CO14" s="125"/>
      <c r="CP14" s="120" t="str">
        <f>IF('Main courante'!$A11=$CP$6,MAX($CP$8:$CP13)+1,"")</f>
        <v/>
      </c>
      <c r="CQ14" s="121" t="str">
        <f>IF('Main courante'!$A11=$CP$6,TEXT('Main courante'!$B11,"j mmm aa"),"")</f>
        <v/>
      </c>
      <c r="CR14" s="122" t="str">
        <f>IF('Main courante'!$A11=$CP$6,TEXT('Main courante'!$C11,"hh:mm"),"")</f>
        <v/>
      </c>
      <c r="CS14" s="122" t="str">
        <f>IF('Main courante'!$A11=$CP$6,TEXT('Main courante'!$D11,"hh:mm"),"")</f>
        <v/>
      </c>
      <c r="CT14" s="123" t="str">
        <f>IF('Main courante'!$A11=$CP$6,MOD($CS14-$CR14,1),"")</f>
        <v/>
      </c>
      <c r="CU14" s="123" t="str">
        <f>IF('Main courante'!$A11=$CP$6,'Main courante'!$E11,"")</f>
        <v/>
      </c>
      <c r="CV14" s="122" t="str">
        <f>IF('Main courante'!$A11=$CP$6,DU14,"")</f>
        <v/>
      </c>
      <c r="CW14" s="125"/>
      <c r="CX14" s="120" t="str">
        <f>IF('Main courante'!$A11=$CX$6,MAX($CX$8:$CX13)+1,"")</f>
        <v/>
      </c>
      <c r="CY14" s="121" t="str">
        <f>IF('Main courante'!$A11=$CX$6,TEXT('Main courante'!$B11,"j mmm aa"),"")</f>
        <v/>
      </c>
      <c r="CZ14" s="122" t="str">
        <f>IF('Main courante'!$A11=$CX$6,TEXT('Main courante'!$C11,"hh:mm"),"")</f>
        <v/>
      </c>
      <c r="DA14" s="122" t="str">
        <f>IF('Main courante'!$A11=$CX$6,TEXT('Main courante'!$D11,"hh:mm"),"")</f>
        <v/>
      </c>
      <c r="DB14" s="123" t="str">
        <f>IF('Main courante'!$A11=$CX$6,MOD($DA14-$CZ14,1),"")</f>
        <v/>
      </c>
      <c r="DC14" s="123" t="str">
        <f>IF('Main courante'!$A11=$CX$6,'Main courante'!$E11,"")</f>
        <v/>
      </c>
      <c r="DD14" s="122" t="str">
        <f>IF('Main courante'!$A11=$CX$6,DU14,"")</f>
        <v/>
      </c>
      <c r="DE14" s="125"/>
      <c r="DF14" s="120" t="str">
        <f>IF('Main courante'!$A11=$DF$6,MAX($DF$8:$DF13)+1,"")</f>
        <v/>
      </c>
      <c r="DG14" s="121" t="str">
        <f>IF('Main courante'!$A11=$DF$6,TEXT('Main courante'!$B11,"j mmm aa"),"")</f>
        <v/>
      </c>
      <c r="DH14" s="122" t="str">
        <f>IF('Main courante'!$A11=$DF$6,TEXT('Main courante'!$C11,"hh:mm"),"")</f>
        <v/>
      </c>
      <c r="DI14" s="122" t="str">
        <f>IF('Main courante'!$A11=$DF$6,TEXT('Main courante'!$D11,"hh:mm"),"")</f>
        <v/>
      </c>
      <c r="DJ14" s="123" t="str">
        <f>IF('Main courante'!$A11=$DF$6,MOD($DI14-$DH14,1),"")</f>
        <v/>
      </c>
      <c r="DK14" s="123" t="str">
        <f>IF('Main courante'!$A11=$DF$6,'Main courante'!$E11,"")</f>
        <v/>
      </c>
      <c r="DL14" s="128"/>
      <c r="DM14" s="120" t="str">
        <f>IF(OR('Main courante'!$F11&lt;&gt;"",'Main courante'!$K11&lt;&gt;""),MAX($DM$8:$DM13)+1,"")</f>
        <v/>
      </c>
      <c r="DN14" s="121" t="str">
        <f>IF('Main courante'!$F11,TEXT('Main courante'!$B11,"j mmm aa"),"")</f>
        <v/>
      </c>
      <c r="DO14" s="121" t="str">
        <f>IF('Main courante'!$F11,'Main courante'!$E11,"")</f>
        <v/>
      </c>
      <c r="DP14" s="121" t="str">
        <f>IF(OR('Main courante'!$F11&lt;&gt;"",'Main courante'!$K11&lt;&gt;""),IF('Main courante'!$F11&lt;&gt;"",TEXT('Main courante'!$F11,"hh:mm"),""),"")</f>
        <v/>
      </c>
      <c r="DQ14" s="121" t="str">
        <f>IF(OR('Main courante'!$F11&lt;&gt;"",'Main courante'!$K11&lt;&gt;""),IF('Main courante'!$G11&lt;&gt;"",TEXT('Main courante'!$G11,"hh:mm"),""),"")</f>
        <v/>
      </c>
      <c r="DR14" s="121" t="str">
        <f>IF(OR('Main courante'!$F11&lt;&gt;"",'Main courante'!$K11&lt;&gt;""),IF('Main courante'!$K11&lt;&gt;"",TEXT('Main courante'!$K11,"hh:mm"),""),"")</f>
        <v/>
      </c>
      <c r="DS14" s="121" t="str">
        <f>IF(OR('Main courante'!$F11&lt;&gt;"",'Main courante'!$K11&lt;&gt;""),IF('Main courante'!$L11&lt;&gt;"",TEXT('Main courante'!$L11,"hh:mm"),""),"")</f>
        <v/>
      </c>
      <c r="DT14" s="129">
        <f t="shared" si="4"/>
        <v>0</v>
      </c>
      <c r="DU14" s="130">
        <f>'Main courante'!$H11+'Main courante'!$M11</f>
        <v>0</v>
      </c>
      <c r="DV14" s="131">
        <f>'Main courante'!$J11+'Main courante'!$O11</f>
        <v>0</v>
      </c>
      <c r="DW14" s="131">
        <f>'Main courante'!$I11+'Main courante'!$N11</f>
        <v>0</v>
      </c>
      <c r="DX14" s="132" t="str">
        <f>IF('Main courante'!$P11&lt;&gt;"",'Main courante'!$P11,"")</f>
        <v/>
      </c>
      <c r="DY14" s="133" t="str">
        <f>IF('Main courante'!$Q11&lt;&gt;"",'Main courante'!$Q11,"")</f>
        <v/>
      </c>
      <c r="DZ14" s="133" t="str">
        <f>IF('Main courante'!$R11&lt;&gt;"",'Main courante'!$R11,"")</f>
        <v/>
      </c>
      <c r="EA14" s="129">
        <f t="shared" si="5"/>
        <v>0</v>
      </c>
      <c r="EB14" s="129">
        <f t="shared" si="6"/>
        <v>0</v>
      </c>
      <c r="ED14" s="120" t="str">
        <f>IF('Main courante'!$A11=$ED$6,MAX($ED$8:$ED13)+1,"")</f>
        <v/>
      </c>
      <c r="EE14" s="120" t="str">
        <f>IF('Main courante'!$A11=$ED$6,'Main courante'!$S11,"")</f>
        <v/>
      </c>
      <c r="EF14" s="120" t="str">
        <f>IF('Main courante'!$A11=$ED$6,'Main courante'!$T11,"")</f>
        <v/>
      </c>
      <c r="EG14" s="120" t="str">
        <f>IF('Main courante'!$A11=$ED$6,'Main courante'!$U11,"")</f>
        <v/>
      </c>
      <c r="EH14" s="134" t="str">
        <f>IF('Main courante'!$A11=$ED$6,'Main courante'!$V11,"")</f>
        <v/>
      </c>
      <c r="EJ14" s="120" t="str">
        <f>IF('Main courante'!$A11=$EJ$6,MAX($EJ$8:$EJ13)+1,"")</f>
        <v/>
      </c>
      <c r="EK14" s="120" t="str">
        <f>IF('Main courante'!$A11=$EJ$6,'Main courante'!$S11,"")</f>
        <v/>
      </c>
      <c r="EL14" s="120" t="str">
        <f>IF('Main courante'!$A11=$EJ$6,'Main courante'!$T11,"")</f>
        <v/>
      </c>
      <c r="EM14" s="120" t="str">
        <f>IF('Main courante'!$A11=$EJ$6,'Main courante'!$U11,"")</f>
        <v/>
      </c>
      <c r="EN14" s="134" t="str">
        <f>IF('Main courante'!$A11=$EJ$6,'Main courante'!$V11,"")</f>
        <v/>
      </c>
      <c r="EP14" s="120" t="str">
        <f>IF('Main courante'!$A11=$EP$6,MAX($EP$8:$EP13)+1,"")</f>
        <v/>
      </c>
      <c r="EQ14" s="120" t="str">
        <f>IF('Main courante'!$A11=$EP$6,'Main courante'!$S11,"")</f>
        <v/>
      </c>
      <c r="ER14" s="120" t="str">
        <f>IF('Main courante'!$A11=$EP$6,'Main courante'!$T11,"")</f>
        <v/>
      </c>
      <c r="ES14" s="120" t="str">
        <f>IF('Main courante'!$A11=$EP$6,'Main courante'!$U11,"")</f>
        <v/>
      </c>
      <c r="ET14" s="134" t="str">
        <f>IF('Main courante'!$A11=$EP$6,'Main courante'!$V11,"")</f>
        <v/>
      </c>
      <c r="EU14" s="125"/>
      <c r="EV14" s="120" t="str">
        <f>IF('Main courante'!$A11=$EV$6,MAX($EV$8:$EV13)+1,"")</f>
        <v/>
      </c>
      <c r="EW14" s="121" t="str">
        <f>IF('Main courante'!$A11=$EV$6,TEXT('Main courante'!$B11,"j mmm aa"),"")</f>
        <v/>
      </c>
      <c r="EX14" s="122" t="str">
        <f>IF('Main courante'!$A11=$EV$6,TEXT('Main courante'!$C11,"hh:mm"),"")</f>
        <v/>
      </c>
      <c r="EY14" s="122" t="str">
        <f>IF('Main courante'!$A11=$EV$6,TEXT('Main courante'!$D11,"hh:mm"),"")</f>
        <v/>
      </c>
      <c r="EZ14" s="123" t="str">
        <f>IF('Main courante'!$A11=$EV$6,MOD($EY14-$EX14,1),"")</f>
        <v/>
      </c>
      <c r="FA14" s="123" t="str">
        <f>IF('Main courante'!$A11=$EV$6,'Main courante'!$E11,"")</f>
        <v/>
      </c>
      <c r="FB14" s="128"/>
    </row>
    <row r="15" spans="1:160">
      <c r="A15" s="120" t="str">
        <f>IF('Main courante'!$A12=$A$6,MAX($A$8:$A14)+1,"")</f>
        <v/>
      </c>
      <c r="B15" s="121" t="str">
        <f>IF('Main courante'!$A12=$A$6,TEXT('Main courante'!$B12,"j mmm aa"),"")</f>
        <v/>
      </c>
      <c r="C15" s="122" t="str">
        <f>IF('Main courante'!$A12=$A$6,TEXT('Main courante'!$C12,"hh:mm"),"")</f>
        <v/>
      </c>
      <c r="D15" s="122" t="str">
        <f>IF('Main courante'!$A12=$A$6,TEXT('Main courante'!$D12,"hh:mm"),"")</f>
        <v/>
      </c>
      <c r="E15" s="123" t="str">
        <f>IF('Main courante'!$A12=$A$6,MOD($D15-$C15,1),"")</f>
        <v/>
      </c>
      <c r="F15" s="123" t="str">
        <f>IF('Main courante'!$A12=$A$6,'Main courante'!$E12,"")</f>
        <v/>
      </c>
      <c r="G15" s="125"/>
      <c r="H15" s="126" t="str">
        <f>IF('Main courante'!$A12=$H$6,MAX($H$8:$H14)+1,"")</f>
        <v/>
      </c>
      <c r="I15" s="121" t="str">
        <f>IF('Main courante'!$A12=$H$6,TEXT('Main courante'!$B12,"j mmm aa"),"")</f>
        <v/>
      </c>
      <c r="J15" s="122" t="str">
        <f>IF('Main courante'!$A12=$H$6,TEXT('Main courante'!$C12,"hh:mm"),"")</f>
        <v/>
      </c>
      <c r="K15" s="122" t="str">
        <f>IF('Main courante'!$A12=$H$6,TEXT('Main courante'!$D12,"hh:mm"),"")</f>
        <v/>
      </c>
      <c r="L15" s="123" t="str">
        <f>IF('Main courante'!$A12=$H$6,MOD($K15-$J15,1),"")</f>
        <v/>
      </c>
      <c r="M15" s="123" t="str">
        <f>IF('Main courante'!$A12=$H$6,'Main courante'!$E12,"")</f>
        <v/>
      </c>
      <c r="N15" s="125"/>
      <c r="O15" s="120" t="str">
        <f>IF('Main courante'!$A12=$O$6,MAX($O$8:$O14)+1,"")</f>
        <v/>
      </c>
      <c r="P15" s="121" t="str">
        <f>IF('Main courante'!$A12=$O$6,TEXT('Main courante'!$B12,"j mmm aa"),"")</f>
        <v/>
      </c>
      <c r="Q15" s="122" t="str">
        <f>IF('Main courante'!$A12=$O$6,TEXT('Main courante'!$C12,"hh:mm"),"")</f>
        <v/>
      </c>
      <c r="R15" s="122" t="str">
        <f>IF('Main courante'!$A12=$O$6,TEXT('Main courante'!$D12,"hh:mm"),"")</f>
        <v/>
      </c>
      <c r="S15" s="123" t="str">
        <f>IF('Main courante'!$A12=$O$6,MOD($R15-$Q15,1),"")</f>
        <v/>
      </c>
      <c r="T15" s="124" t="str">
        <f>IF('Main courante'!$A12=$O$6,'Main courante'!$E12,"")</f>
        <v/>
      </c>
      <c r="U15" s="127" t="str">
        <f>IF('Main courante'!$A12=$O$6,DU15,"")</f>
        <v/>
      </c>
      <c r="V15" s="125"/>
      <c r="W15" s="120" t="str">
        <f>IF('Main courante'!$A12=$W$6,MAX($W$8:$W14)+1,"")</f>
        <v/>
      </c>
      <c r="X15" s="121" t="str">
        <f>IF('Main courante'!$A12=$W$6,TEXT('Main courante'!$B12,"j mmm aa"),"")</f>
        <v/>
      </c>
      <c r="Y15" s="122" t="str">
        <f>IF('Main courante'!$A12=$W$6,TEXT('Main courante'!$C12,"hh:mm"),"")</f>
        <v/>
      </c>
      <c r="Z15" s="122" t="str">
        <f>IF('Main courante'!$A12=$W$6,TEXT('Main courante'!$D12,"hh:mm"),"")</f>
        <v/>
      </c>
      <c r="AA15" s="123" t="str">
        <f>IF('Main courante'!$A12=$W$6,MOD($Z15-$Y15,1),"")</f>
        <v/>
      </c>
      <c r="AB15" s="123" t="str">
        <f>IF('Main courante'!$A12=$W$6,'Main courante'!$E12,"")</f>
        <v/>
      </c>
      <c r="AC15" s="122" t="str">
        <f>IF('Main courante'!$A12=$W$6,DU15,"")</f>
        <v/>
      </c>
      <c r="AD15" s="125"/>
      <c r="AE15" s="120" t="str">
        <f>IF('Main courante'!$A12=$AE$6,MAX($AE$8:$AE14)+1,"")</f>
        <v/>
      </c>
      <c r="AF15" s="121" t="str">
        <f>IF('Main courante'!$A12=$AE$6,TEXT('Main courante'!$B12,"j mmm aa"),"")</f>
        <v/>
      </c>
      <c r="AG15" s="122" t="str">
        <f>IF('Main courante'!$A12=$AE$6,TEXT('Main courante'!$C12,"hh:mm"),"")</f>
        <v/>
      </c>
      <c r="AH15" s="122" t="str">
        <f>IF('Main courante'!$A12=$AE$6,TEXT('Main courante'!$D12,"hh:mm"),"")</f>
        <v/>
      </c>
      <c r="AI15" s="123" t="str">
        <f>IF('Main courante'!$A12=$AE$6,MOD($AH15-$AG15,1),"")</f>
        <v/>
      </c>
      <c r="AJ15" s="123" t="str">
        <f>IF('Main courante'!$A12=$AE$6,'Main courante'!$E12,"")</f>
        <v/>
      </c>
      <c r="AK15" s="122" t="str">
        <f>IF('Main courante'!$A12=$AE$6,DU15,"")</f>
        <v/>
      </c>
      <c r="AL15" s="125"/>
      <c r="AM15" s="120" t="str">
        <f>IF('Main courante'!$A12=$AM$6,MAX($AM$8:$AM14)+1,"")</f>
        <v/>
      </c>
      <c r="AN15" s="121" t="str">
        <f>IF('Main courante'!$A12=$AM$6,TEXT('Main courante'!$B12,"j mmm aa"),"")</f>
        <v/>
      </c>
      <c r="AO15" s="122" t="str">
        <f>IF('Main courante'!$A12=$AM$6,TEXT('Main courante'!$C12,"hh:mm"),"")</f>
        <v/>
      </c>
      <c r="AP15" s="122" t="str">
        <f>IF('Main courante'!$A12=$AM$6,TEXT('Main courante'!$D12,"hh:mm"),"")</f>
        <v/>
      </c>
      <c r="AQ15" s="123" t="str">
        <f>IF('Main courante'!$A12=$AM$6,MOD($AP15-$AO15,1),"")</f>
        <v/>
      </c>
      <c r="AR15" s="123" t="str">
        <f>IF('Main courante'!$A12=$AM$6,'Main courante'!$E12,"")</f>
        <v/>
      </c>
      <c r="AS15" s="122" t="str">
        <f>IF('Main courante'!$A12=$AM$6,DU15,"")</f>
        <v/>
      </c>
      <c r="AT15" s="125"/>
      <c r="AU15" s="120" t="str">
        <f>IF('Main courante'!$A12=$AU$6,MAX($AU$8:$AU14)+1,"")</f>
        <v/>
      </c>
      <c r="AV15" s="121" t="str">
        <f>IF('Main courante'!$A12=$AU$6,TEXT('Main courante'!$B12,"j mmm aa"),"")</f>
        <v/>
      </c>
      <c r="AW15" s="122" t="str">
        <f>IF('Main courante'!$A12=$AU$6,TEXT('Main courante'!$C12,"hh:mm"),"")</f>
        <v/>
      </c>
      <c r="AX15" s="122" t="str">
        <f>IF('Main courante'!$A12=$AU$6,TEXT('Main courante'!$D12,"hh:mm"),"")</f>
        <v/>
      </c>
      <c r="AY15" s="123" t="str">
        <f>IF('Main courante'!$A12=$AU$6,MOD($AX15-$AW15,1),"")</f>
        <v/>
      </c>
      <c r="AZ15" s="123" t="str">
        <f>IF('Main courante'!$A12=$AU$6,'Main courante'!$E12,"")</f>
        <v/>
      </c>
      <c r="BA15" s="122" t="str">
        <f>IF('Main courante'!$A12=$AU$6,DU15,"")</f>
        <v/>
      </c>
      <c r="BB15" s="125"/>
      <c r="BC15" s="120" t="str">
        <f>IF('Main courante'!$A12=$BC$6,MAX($BC$8:$BC14)+1,"")</f>
        <v/>
      </c>
      <c r="BD15" s="121" t="str">
        <f>IF('Main courante'!$A12=$BC$6,TEXT('Main courante'!$B12,"j mmm aa"),"")</f>
        <v/>
      </c>
      <c r="BE15" s="122" t="str">
        <f>IF('Main courante'!$A12=$BC$6,TEXT('Main courante'!$C12,"hh:mm"),"")</f>
        <v/>
      </c>
      <c r="BF15" s="122" t="str">
        <f>IF('Main courante'!$A12=$BC$6,TEXT('Main courante'!$D12,"hh:mm"),"")</f>
        <v/>
      </c>
      <c r="BG15" s="123" t="str">
        <f>IF('Main courante'!$A12=$BC$6,MOD($BF15-$BE15,1),"")</f>
        <v/>
      </c>
      <c r="BH15" s="123" t="str">
        <f>IF('Main courante'!$A12=$BC$6,'Main courante'!$E12,"")</f>
        <v/>
      </c>
      <c r="BI15" s="122" t="str">
        <f>IF('Main courante'!$A12=$BC$6,DU15,"")</f>
        <v/>
      </c>
      <c r="BJ15" s="125"/>
      <c r="BK15" s="120" t="str">
        <f>IF('Main courante'!$A12=$BK$6,MAX($BK$8:$BK14)+1,"")</f>
        <v/>
      </c>
      <c r="BL15" s="121" t="str">
        <f>IF('Main courante'!$A12=$BK$6,TEXT('Main courante'!$B12,"j mmm aa"),"")</f>
        <v/>
      </c>
      <c r="BM15" s="122" t="str">
        <f>IF('Main courante'!$A12=$BK$6,TEXT('Main courante'!$C12,"hh:mm"),"")</f>
        <v/>
      </c>
      <c r="BN15" s="122" t="str">
        <f>IF('Main courante'!$A12=$BK$6,TEXT('Main courante'!$D12,"hh:mm"),"")</f>
        <v/>
      </c>
      <c r="BO15" s="123" t="str">
        <f>IF('Main courante'!$A12=$BK$6,MOD($BN15-$BM15,1),"")</f>
        <v/>
      </c>
      <c r="BP15" s="123" t="str">
        <f>IF('Main courante'!$A12=$BK$6,'Main courante'!$E12,"")</f>
        <v/>
      </c>
      <c r="BQ15" s="122" t="str">
        <f>IF('Main courante'!$A12=$BK$6,DU15,"")</f>
        <v/>
      </c>
      <c r="BR15" s="125"/>
      <c r="BS15" s="120" t="str">
        <f>IF('Main courante'!$A12=$BS$6,MAX($BS$8:$BS14)+1,"")</f>
        <v/>
      </c>
      <c r="BT15" s="121" t="str">
        <f>IF('Main courante'!$A12=$BS$6,TEXT('Main courante'!$B12,"j mmm aa"),"")</f>
        <v/>
      </c>
      <c r="BU15" s="122" t="str">
        <f>IF('Main courante'!$A12=$BS$6,TEXT('Main courante'!$C12,"hh:mm"),"")</f>
        <v/>
      </c>
      <c r="BV15" s="122" t="str">
        <f>IF('Main courante'!$A12=$BS$6,TEXT('Main courante'!$D12,"hh:mm"),"")</f>
        <v/>
      </c>
      <c r="BW15" s="123" t="str">
        <f>IF('Main courante'!$A12=$BS$6,MOD($BV15-$BU15,1),"")</f>
        <v/>
      </c>
      <c r="BX15" s="123" t="str">
        <f>IF('Main courante'!$A12=$BS$6,'Main courante'!$E12,"")</f>
        <v/>
      </c>
      <c r="BY15" s="122" t="str">
        <f>IF('Main courante'!$A12=$BS$6,DU15,"")</f>
        <v/>
      </c>
      <c r="BZ15" s="125"/>
      <c r="CA15" s="120" t="str">
        <f>IF('Main courante'!$A12=$CA$6,MAX($CA$8:$CA14)+1,"")</f>
        <v/>
      </c>
      <c r="CB15" s="121" t="str">
        <f>IF('Main courante'!$A12=$CA$6,TEXT('Main courante'!$B12,"j mmm aa"),"")</f>
        <v/>
      </c>
      <c r="CC15" s="122" t="str">
        <f>IF('Main courante'!$A12=$CA$6,TEXT('Main courante'!$C12,"hh:mm"),"")</f>
        <v/>
      </c>
      <c r="CD15" s="122" t="str">
        <f>IF('Main courante'!$A12=$CA$6,TEXT('Main courante'!$D12,"hh:mm"),"")</f>
        <v/>
      </c>
      <c r="CE15" s="123" t="str">
        <f>IF('Main courante'!$A12=$CA$6,MOD($CD15-$CC15,1),"")</f>
        <v/>
      </c>
      <c r="CF15" s="123" t="str">
        <f>IF('Main courante'!$A12=$CA$6,'Main courante'!$E12,"")</f>
        <v/>
      </c>
      <c r="CG15" s="122" t="str">
        <f>IF('Main courante'!$A12=$CA$6,DU15,"")</f>
        <v/>
      </c>
      <c r="CH15" s="125"/>
      <c r="CI15" s="120" t="str">
        <f>IF('Main courante'!$A12=$CI$6,MAX($CI$8:$CI14)+1,"")</f>
        <v/>
      </c>
      <c r="CJ15" s="121" t="str">
        <f>IF('Main courante'!$A12=$CI$6,TEXT('Main courante'!$B12,"j mmm aa"),"")</f>
        <v/>
      </c>
      <c r="CK15" s="122" t="str">
        <f>IF('Main courante'!$A12=$CI$6,TEXT('Main courante'!$C12,"hh:mm"),"")</f>
        <v/>
      </c>
      <c r="CL15" s="122" t="str">
        <f>IF('Main courante'!$A12=$CI$6,TEXT('Main courante'!$D12,"hh:mm"),"")</f>
        <v/>
      </c>
      <c r="CM15" s="123" t="str">
        <f>IF('Main courante'!$A12=$CI$6,MOD($CL15-$CK15,1),"")</f>
        <v/>
      </c>
      <c r="CN15" s="123" t="str">
        <f>IF('Main courante'!$A12=$CI$6,'Main courante'!$E12,"")</f>
        <v/>
      </c>
      <c r="CO15" s="125"/>
      <c r="CP15" s="120" t="str">
        <f>IF('Main courante'!$A12=$CP$6,MAX($CP$8:$CP14)+1,"")</f>
        <v/>
      </c>
      <c r="CQ15" s="121" t="str">
        <f>IF('Main courante'!$A12=$CP$6,TEXT('Main courante'!$B12,"j mmm aa"),"")</f>
        <v/>
      </c>
      <c r="CR15" s="122" t="str">
        <f>IF('Main courante'!$A12=$CP$6,TEXT('Main courante'!$C12,"hh:mm"),"")</f>
        <v/>
      </c>
      <c r="CS15" s="122" t="str">
        <f>IF('Main courante'!$A12=$CP$6,TEXT('Main courante'!$D12,"hh:mm"),"")</f>
        <v/>
      </c>
      <c r="CT15" s="123" t="str">
        <f>IF('Main courante'!$A12=$CP$6,MOD($CS15-$CR15,1),"")</f>
        <v/>
      </c>
      <c r="CU15" s="123" t="str">
        <f>IF('Main courante'!$A12=$CP$6,'Main courante'!$E12,"")</f>
        <v/>
      </c>
      <c r="CV15" s="122" t="str">
        <f>IF('Main courante'!$A12=$CP$6,DU15,"")</f>
        <v/>
      </c>
      <c r="CW15" s="125"/>
      <c r="CX15" s="120" t="str">
        <f>IF('Main courante'!$A12=$CX$6,MAX($CX$8:$CX14)+1,"")</f>
        <v/>
      </c>
      <c r="CY15" s="121" t="str">
        <f>IF('Main courante'!$A12=$CX$6,TEXT('Main courante'!$B12,"j mmm aa"),"")</f>
        <v/>
      </c>
      <c r="CZ15" s="122" t="str">
        <f>IF('Main courante'!$A12=$CX$6,TEXT('Main courante'!$C12,"hh:mm"),"")</f>
        <v/>
      </c>
      <c r="DA15" s="122" t="str">
        <f>IF('Main courante'!$A12=$CX$6,TEXT('Main courante'!$D12,"hh:mm"),"")</f>
        <v/>
      </c>
      <c r="DB15" s="123" t="str">
        <f>IF('Main courante'!$A12=$CX$6,MOD($DA15-$CZ15,1),"")</f>
        <v/>
      </c>
      <c r="DC15" s="123" t="str">
        <f>IF('Main courante'!$A12=$CX$6,'Main courante'!$E12,"")</f>
        <v/>
      </c>
      <c r="DD15" s="122" t="str">
        <f>IF('Main courante'!$A12=$CX$6,DU15,"")</f>
        <v/>
      </c>
      <c r="DE15" s="125"/>
      <c r="DF15" s="120" t="str">
        <f>IF('Main courante'!$A12=$DF$6,MAX($DF$8:$DF14)+1,"")</f>
        <v/>
      </c>
      <c r="DG15" s="121" t="str">
        <f>IF('Main courante'!$A12=$DF$6,TEXT('Main courante'!$B12,"j mmm aa"),"")</f>
        <v/>
      </c>
      <c r="DH15" s="122" t="str">
        <f>IF('Main courante'!$A12=$DF$6,TEXT('Main courante'!$C12,"hh:mm"),"")</f>
        <v/>
      </c>
      <c r="DI15" s="122" t="str">
        <f>IF('Main courante'!$A12=$DF$6,TEXT('Main courante'!$D12,"hh:mm"),"")</f>
        <v/>
      </c>
      <c r="DJ15" s="123" t="str">
        <f>IF('Main courante'!$A12=$DF$6,MOD($DI15-$DH15,1),"")</f>
        <v/>
      </c>
      <c r="DK15" s="123" t="str">
        <f>IF('Main courante'!$A12=$DF$6,'Main courante'!$E12,"")</f>
        <v/>
      </c>
      <c r="DL15" s="128"/>
      <c r="DM15" s="120" t="str">
        <f>IF(OR('Main courante'!$F12&lt;&gt;"",'Main courante'!$K12&lt;&gt;""),MAX($DM$8:$DM14)+1,"")</f>
        <v/>
      </c>
      <c r="DN15" s="121" t="str">
        <f>IF('Main courante'!$F12,TEXT('Main courante'!$B12,"j mmm aa"),"")</f>
        <v/>
      </c>
      <c r="DO15" s="121" t="str">
        <f>IF('Main courante'!$F12,'Main courante'!$E12,"")</f>
        <v/>
      </c>
      <c r="DP15" s="121" t="str">
        <f>IF(OR('Main courante'!$F12&lt;&gt;"",'Main courante'!$K12&lt;&gt;""),IF('Main courante'!$F12&lt;&gt;"",TEXT('Main courante'!$F12,"hh:mm"),""),"")</f>
        <v/>
      </c>
      <c r="DQ15" s="121" t="str">
        <f>IF(OR('Main courante'!$F12&lt;&gt;"",'Main courante'!$K12&lt;&gt;""),IF('Main courante'!$G12&lt;&gt;"",TEXT('Main courante'!$G12,"hh:mm"),""),"")</f>
        <v/>
      </c>
      <c r="DR15" s="121" t="str">
        <f>IF(OR('Main courante'!$F12&lt;&gt;"",'Main courante'!$K12&lt;&gt;""),IF('Main courante'!$K12&lt;&gt;"",TEXT('Main courante'!$K12,"hh:mm"),""),"")</f>
        <v/>
      </c>
      <c r="DS15" s="121" t="str">
        <f>IF(OR('Main courante'!$F12&lt;&gt;"",'Main courante'!$K12&lt;&gt;""),IF('Main courante'!$L12&lt;&gt;"",TEXT('Main courante'!$L12,"hh:mm"),""),"")</f>
        <v/>
      </c>
      <c r="DT15" s="129">
        <f t="shared" si="4"/>
        <v>0</v>
      </c>
      <c r="DU15" s="130">
        <f>'Main courante'!$H12+'Main courante'!$M12</f>
        <v>0</v>
      </c>
      <c r="DV15" s="131">
        <f>'Main courante'!$J12+'Main courante'!$O12</f>
        <v>0</v>
      </c>
      <c r="DW15" s="131">
        <f>'Main courante'!$I12+'Main courante'!$N12</f>
        <v>0</v>
      </c>
      <c r="DX15" s="132" t="str">
        <f>IF('Main courante'!$P12&lt;&gt;"",'Main courante'!$P12,"")</f>
        <v/>
      </c>
      <c r="DY15" s="133" t="str">
        <f>IF('Main courante'!$Q12&lt;&gt;"",'Main courante'!$Q12,"")</f>
        <v/>
      </c>
      <c r="DZ15" s="133" t="str">
        <f>IF('Main courante'!$R12&lt;&gt;"",'Main courante'!$R12,"")</f>
        <v/>
      </c>
      <c r="EA15" s="129">
        <f t="shared" si="5"/>
        <v>0</v>
      </c>
      <c r="EB15" s="129">
        <f t="shared" si="6"/>
        <v>0</v>
      </c>
      <c r="ED15" s="120" t="str">
        <f>IF('Main courante'!$A12=$ED$6,MAX($ED$8:$ED14)+1,"")</f>
        <v/>
      </c>
      <c r="EE15" s="120" t="str">
        <f>IF('Main courante'!$A12=$ED$6,'Main courante'!$S12,"")</f>
        <v/>
      </c>
      <c r="EF15" s="120" t="str">
        <f>IF('Main courante'!$A12=$ED$6,'Main courante'!$T12,"")</f>
        <v/>
      </c>
      <c r="EG15" s="120" t="str">
        <f>IF('Main courante'!$A12=$ED$6,'Main courante'!$U12,"")</f>
        <v/>
      </c>
      <c r="EH15" s="134" t="str">
        <f>IF('Main courante'!$A12=$ED$6,'Main courante'!$V12,"")</f>
        <v/>
      </c>
      <c r="EJ15" s="120" t="str">
        <f>IF('Main courante'!$A12=$EJ$6,MAX($EJ$8:$EJ14)+1,"")</f>
        <v/>
      </c>
      <c r="EK15" s="120" t="str">
        <f>IF('Main courante'!$A12=$EJ$6,'Main courante'!$S12,"")</f>
        <v/>
      </c>
      <c r="EL15" s="120" t="str">
        <f>IF('Main courante'!$A12=$EJ$6,'Main courante'!$T12,"")</f>
        <v/>
      </c>
      <c r="EM15" s="120" t="str">
        <f>IF('Main courante'!$A12=$EJ$6,'Main courante'!$U12,"")</f>
        <v/>
      </c>
      <c r="EN15" s="134" t="str">
        <f>IF('Main courante'!$A12=$EJ$6,'Main courante'!$V12,"")</f>
        <v/>
      </c>
      <c r="EP15" s="120" t="str">
        <f>IF('Main courante'!$A12=$EP$6,MAX($EP$8:$EP14)+1,"")</f>
        <v/>
      </c>
      <c r="EQ15" s="120" t="str">
        <f>IF('Main courante'!$A12=$EP$6,'Main courante'!$S12,"")</f>
        <v/>
      </c>
      <c r="ER15" s="120" t="str">
        <f>IF('Main courante'!$A12=$EP$6,'Main courante'!$T12,"")</f>
        <v/>
      </c>
      <c r="ES15" s="120" t="str">
        <f>IF('Main courante'!$A12=$EP$6,'Main courante'!$U12,"")</f>
        <v/>
      </c>
      <c r="ET15" s="134" t="str">
        <f>IF('Main courante'!$A12=$EP$6,'Main courante'!$V12,"")</f>
        <v/>
      </c>
      <c r="EU15" s="125"/>
      <c r="EV15" s="120" t="str">
        <f>IF('Main courante'!$A12=$EV$6,MAX($EV$8:$EV14)+1,"")</f>
        <v/>
      </c>
      <c r="EW15" s="121" t="str">
        <f>IF('Main courante'!$A12=$EV$6,TEXT('Main courante'!$B12,"j mmm aa"),"")</f>
        <v/>
      </c>
      <c r="EX15" s="122" t="str">
        <f>IF('Main courante'!$A12=$EV$6,TEXT('Main courante'!$C12,"hh:mm"),"")</f>
        <v/>
      </c>
      <c r="EY15" s="122" t="str">
        <f>IF('Main courante'!$A12=$EV$6,TEXT('Main courante'!$D12,"hh:mm"),"")</f>
        <v/>
      </c>
      <c r="EZ15" s="123" t="str">
        <f>IF('Main courante'!$A12=$EV$6,MOD($EY15-$EX15,1),"")</f>
        <v/>
      </c>
      <c r="FA15" s="123" t="str">
        <f>IF('Main courante'!$A12=$EV$6,'Main courante'!$E12,"")</f>
        <v/>
      </c>
      <c r="FB15" s="128"/>
    </row>
    <row r="16" spans="1:160">
      <c r="A16" s="120" t="str">
        <f>IF('Main courante'!$A13=$A$6,MAX($A$8:$A15)+1,"")</f>
        <v/>
      </c>
      <c r="B16" s="121" t="str">
        <f>IF('Main courante'!$A13=$A$6,TEXT('Main courante'!$B13,"j mmm aa"),"")</f>
        <v/>
      </c>
      <c r="C16" s="122" t="str">
        <f>IF('Main courante'!$A13=$A$6,TEXT('Main courante'!$C13,"hh:mm"),"")</f>
        <v/>
      </c>
      <c r="D16" s="122" t="str">
        <f>IF('Main courante'!$A13=$A$6,TEXT('Main courante'!$D13,"hh:mm"),"")</f>
        <v/>
      </c>
      <c r="E16" s="123" t="str">
        <f>IF('Main courante'!$A13=$A$6,MOD($D16-$C16,1),"")</f>
        <v/>
      </c>
      <c r="F16" s="123" t="str">
        <f>IF('Main courante'!$A13=$A$6,'Main courante'!$E13,"")</f>
        <v/>
      </c>
      <c r="G16" s="125"/>
      <c r="H16" s="126" t="str">
        <f>IF('Main courante'!$A13=$H$6,MAX($H$8:$H15)+1,"")</f>
        <v/>
      </c>
      <c r="I16" s="121" t="str">
        <f>IF('Main courante'!$A13=$H$6,TEXT('Main courante'!$B13,"j mmm aa"),"")</f>
        <v/>
      </c>
      <c r="J16" s="122" t="str">
        <f>IF('Main courante'!$A13=$H$6,TEXT('Main courante'!$C13,"hh:mm"),"")</f>
        <v/>
      </c>
      <c r="K16" s="122" t="str">
        <f>IF('Main courante'!$A13=$H$6,TEXT('Main courante'!$D13,"hh:mm"),"")</f>
        <v/>
      </c>
      <c r="L16" s="123" t="str">
        <f>IF('Main courante'!$A13=$H$6,MOD($K16-$J16,1),"")</f>
        <v/>
      </c>
      <c r="M16" s="123" t="str">
        <f>IF('Main courante'!$A13=$H$6,'Main courante'!$E13,"")</f>
        <v/>
      </c>
      <c r="N16" s="125"/>
      <c r="O16" s="120" t="str">
        <f>IF('Main courante'!$A13=$O$6,MAX($O$8:$O15)+1,"")</f>
        <v/>
      </c>
      <c r="P16" s="121" t="str">
        <f>IF('Main courante'!$A13=$O$6,TEXT('Main courante'!$B13,"j mmm aa"),"")</f>
        <v/>
      </c>
      <c r="Q16" s="122" t="str">
        <f>IF('Main courante'!$A13=$O$6,TEXT('Main courante'!$C13,"hh:mm"),"")</f>
        <v/>
      </c>
      <c r="R16" s="122" t="str">
        <f>IF('Main courante'!$A13=$O$6,TEXT('Main courante'!$D13,"hh:mm"),"")</f>
        <v/>
      </c>
      <c r="S16" s="123" t="str">
        <f>IF('Main courante'!$A13=$O$6,MOD($R16-$Q16,1),"")</f>
        <v/>
      </c>
      <c r="T16" s="124" t="str">
        <f>IF('Main courante'!$A13=$O$6,'Main courante'!$E13,"")</f>
        <v/>
      </c>
      <c r="U16" s="127" t="str">
        <f>IF('Main courante'!$A13=$O$6,DU16,"")</f>
        <v/>
      </c>
      <c r="V16" s="125"/>
      <c r="W16" s="120" t="str">
        <f>IF('Main courante'!$A13=$W$6,MAX($W$8:$W15)+1,"")</f>
        <v/>
      </c>
      <c r="X16" s="121" t="str">
        <f>IF('Main courante'!$A13=$W$6,TEXT('Main courante'!$B13,"j mmm aa"),"")</f>
        <v/>
      </c>
      <c r="Y16" s="122" t="str">
        <f>IF('Main courante'!$A13=$W$6,TEXT('Main courante'!$C13,"hh:mm"),"")</f>
        <v/>
      </c>
      <c r="Z16" s="122" t="str">
        <f>IF('Main courante'!$A13=$W$6,TEXT('Main courante'!$D13,"hh:mm"),"")</f>
        <v/>
      </c>
      <c r="AA16" s="123" t="str">
        <f>IF('Main courante'!$A13=$W$6,MOD($Z16-$Y16,1),"")</f>
        <v/>
      </c>
      <c r="AB16" s="123" t="str">
        <f>IF('Main courante'!$A13=$W$6,'Main courante'!$E13,"")</f>
        <v/>
      </c>
      <c r="AC16" s="122" t="str">
        <f>IF('Main courante'!$A13=$W$6,DU16,"")</f>
        <v/>
      </c>
      <c r="AD16" s="125"/>
      <c r="AE16" s="120" t="str">
        <f>IF('Main courante'!$A13=$AE$6,MAX($AE$8:$AE15)+1,"")</f>
        <v/>
      </c>
      <c r="AF16" s="121" t="str">
        <f>IF('Main courante'!$A13=$AE$6,TEXT('Main courante'!$B13,"j mmm aa"),"")</f>
        <v/>
      </c>
      <c r="AG16" s="122" t="str">
        <f>IF('Main courante'!$A13=$AE$6,TEXT('Main courante'!$C13,"hh:mm"),"")</f>
        <v/>
      </c>
      <c r="AH16" s="122" t="str">
        <f>IF('Main courante'!$A13=$AE$6,TEXT('Main courante'!$D13,"hh:mm"),"")</f>
        <v/>
      </c>
      <c r="AI16" s="123" t="str">
        <f>IF('Main courante'!$A13=$AE$6,MOD($AH16-$AG16,1),"")</f>
        <v/>
      </c>
      <c r="AJ16" s="123" t="str">
        <f>IF('Main courante'!$A13=$AE$6,'Main courante'!$E13,"")</f>
        <v/>
      </c>
      <c r="AK16" s="122" t="str">
        <f>IF('Main courante'!$A13=$AE$6,DU16,"")</f>
        <v/>
      </c>
      <c r="AL16" s="125"/>
      <c r="AM16" s="120" t="str">
        <f>IF('Main courante'!$A13=$AM$6,MAX($AM$8:$AM15)+1,"")</f>
        <v/>
      </c>
      <c r="AN16" s="121" t="str">
        <f>IF('Main courante'!$A13=$AM$6,TEXT('Main courante'!$B13,"j mmm aa"),"")</f>
        <v/>
      </c>
      <c r="AO16" s="122" t="str">
        <f>IF('Main courante'!$A13=$AM$6,TEXT('Main courante'!$C13,"hh:mm"),"")</f>
        <v/>
      </c>
      <c r="AP16" s="122" t="str">
        <f>IF('Main courante'!$A13=$AM$6,TEXT('Main courante'!$D13,"hh:mm"),"")</f>
        <v/>
      </c>
      <c r="AQ16" s="123" t="str">
        <f>IF('Main courante'!$A13=$AM$6,MOD($AP16-$AO16,1),"")</f>
        <v/>
      </c>
      <c r="AR16" s="123" t="str">
        <f>IF('Main courante'!$A13=$AM$6,'Main courante'!$E13,"")</f>
        <v/>
      </c>
      <c r="AS16" s="122" t="str">
        <f>IF('Main courante'!$A13=$AM$6,DU16,"")</f>
        <v/>
      </c>
      <c r="AT16" s="125"/>
      <c r="AU16" s="120" t="str">
        <f>IF('Main courante'!$A13=$AU$6,MAX($AU$8:$AU15)+1,"")</f>
        <v/>
      </c>
      <c r="AV16" s="121" t="str">
        <f>IF('Main courante'!$A13=$AU$6,TEXT('Main courante'!$B13,"j mmm aa"),"")</f>
        <v/>
      </c>
      <c r="AW16" s="122" t="str">
        <f>IF('Main courante'!$A13=$AU$6,TEXT('Main courante'!$C13,"hh:mm"),"")</f>
        <v/>
      </c>
      <c r="AX16" s="122" t="str">
        <f>IF('Main courante'!$A13=$AU$6,TEXT('Main courante'!$D13,"hh:mm"),"")</f>
        <v/>
      </c>
      <c r="AY16" s="123" t="str">
        <f>IF('Main courante'!$A13=$AU$6,MOD($AX16-$AW16,1),"")</f>
        <v/>
      </c>
      <c r="AZ16" s="123" t="str">
        <f>IF('Main courante'!$A13=$AU$6,'Main courante'!$E13,"")</f>
        <v/>
      </c>
      <c r="BA16" s="122" t="str">
        <f>IF('Main courante'!$A13=$AU$6,DU16,"")</f>
        <v/>
      </c>
      <c r="BB16" s="125"/>
      <c r="BC16" s="120" t="str">
        <f>IF('Main courante'!$A13=$BC$6,MAX($BC$8:$BC15)+1,"")</f>
        <v/>
      </c>
      <c r="BD16" s="121" t="str">
        <f>IF('Main courante'!$A13=$BC$6,TEXT('Main courante'!$B13,"j mmm aa"),"")</f>
        <v/>
      </c>
      <c r="BE16" s="122" t="str">
        <f>IF('Main courante'!$A13=$BC$6,TEXT('Main courante'!$C13,"hh:mm"),"")</f>
        <v/>
      </c>
      <c r="BF16" s="122" t="str">
        <f>IF('Main courante'!$A13=$BC$6,TEXT('Main courante'!$D13,"hh:mm"),"")</f>
        <v/>
      </c>
      <c r="BG16" s="123" t="str">
        <f>IF('Main courante'!$A13=$BC$6,MOD($BF16-$BE16,1),"")</f>
        <v/>
      </c>
      <c r="BH16" s="123" t="str">
        <f>IF('Main courante'!$A13=$BC$6,'Main courante'!$E13,"")</f>
        <v/>
      </c>
      <c r="BI16" s="122" t="str">
        <f>IF('Main courante'!$A13=$BC$6,DU16,"")</f>
        <v/>
      </c>
      <c r="BJ16" s="125"/>
      <c r="BK16" s="120" t="str">
        <f>IF('Main courante'!$A13=$BK$6,MAX($BK$8:$BK15)+1,"")</f>
        <v/>
      </c>
      <c r="BL16" s="121" t="str">
        <f>IF('Main courante'!$A13=$BK$6,TEXT('Main courante'!$B13,"j mmm aa"),"")</f>
        <v/>
      </c>
      <c r="BM16" s="122" t="str">
        <f>IF('Main courante'!$A13=$BK$6,TEXT('Main courante'!$C13,"hh:mm"),"")</f>
        <v/>
      </c>
      <c r="BN16" s="122" t="str">
        <f>IF('Main courante'!$A13=$BK$6,TEXT('Main courante'!$D13,"hh:mm"),"")</f>
        <v/>
      </c>
      <c r="BO16" s="123" t="str">
        <f>IF('Main courante'!$A13=$BK$6,MOD($BN16-$BM16,1),"")</f>
        <v/>
      </c>
      <c r="BP16" s="123" t="str">
        <f>IF('Main courante'!$A13=$BK$6,'Main courante'!$E13,"")</f>
        <v/>
      </c>
      <c r="BQ16" s="122" t="str">
        <f>IF('Main courante'!$A13=$BK$6,DU16,"")</f>
        <v/>
      </c>
      <c r="BR16" s="125"/>
      <c r="BS16" s="120" t="str">
        <f>IF('Main courante'!$A13=$BS$6,MAX($BS$8:$BS15)+1,"")</f>
        <v/>
      </c>
      <c r="BT16" s="121" t="str">
        <f>IF('Main courante'!$A13=$BS$6,TEXT('Main courante'!$B13,"j mmm aa"),"")</f>
        <v/>
      </c>
      <c r="BU16" s="122" t="str">
        <f>IF('Main courante'!$A13=$BS$6,TEXT('Main courante'!$C13,"hh:mm"),"")</f>
        <v/>
      </c>
      <c r="BV16" s="122" t="str">
        <f>IF('Main courante'!$A13=$BS$6,TEXT('Main courante'!$D13,"hh:mm"),"")</f>
        <v/>
      </c>
      <c r="BW16" s="123" t="str">
        <f>IF('Main courante'!$A13=$BS$6,MOD($BV16-$BU16,1),"")</f>
        <v/>
      </c>
      <c r="BX16" s="123" t="str">
        <f>IF('Main courante'!$A13=$BS$6,'Main courante'!$E13,"")</f>
        <v/>
      </c>
      <c r="BY16" s="122" t="str">
        <f>IF('Main courante'!$A13=$BS$6,DU16,"")</f>
        <v/>
      </c>
      <c r="BZ16" s="125"/>
      <c r="CA16" s="120" t="str">
        <f>IF('Main courante'!$A13=$CA$6,MAX($CA$8:$CA15)+1,"")</f>
        <v/>
      </c>
      <c r="CB16" s="121" t="str">
        <f>IF('Main courante'!$A13=$CA$6,TEXT('Main courante'!$B13,"j mmm aa"),"")</f>
        <v/>
      </c>
      <c r="CC16" s="122" t="str">
        <f>IF('Main courante'!$A13=$CA$6,TEXT('Main courante'!$C13,"hh:mm"),"")</f>
        <v/>
      </c>
      <c r="CD16" s="122" t="str">
        <f>IF('Main courante'!$A13=$CA$6,TEXT('Main courante'!$D13,"hh:mm"),"")</f>
        <v/>
      </c>
      <c r="CE16" s="123" t="str">
        <f>IF('Main courante'!$A13=$CA$6,MOD($CD16-$CC16,1),"")</f>
        <v/>
      </c>
      <c r="CF16" s="123" t="str">
        <f>IF('Main courante'!$A13=$CA$6,'Main courante'!$E13,"")</f>
        <v/>
      </c>
      <c r="CG16" s="122" t="str">
        <f>IF('Main courante'!$A13=$CA$6,DU16,"")</f>
        <v/>
      </c>
      <c r="CH16" s="125"/>
      <c r="CI16" s="120" t="str">
        <f>IF('Main courante'!$A13=$CI$6,MAX($CI$8:$CI15)+1,"")</f>
        <v/>
      </c>
      <c r="CJ16" s="121" t="str">
        <f>IF('Main courante'!$A13=$CI$6,TEXT('Main courante'!$B13,"j mmm aa"),"")</f>
        <v/>
      </c>
      <c r="CK16" s="122" t="str">
        <f>IF('Main courante'!$A13=$CI$6,TEXT('Main courante'!$C13,"hh:mm"),"")</f>
        <v/>
      </c>
      <c r="CL16" s="122" t="str">
        <f>IF('Main courante'!$A13=$CI$6,TEXT('Main courante'!$D13,"hh:mm"),"")</f>
        <v/>
      </c>
      <c r="CM16" s="123" t="str">
        <f>IF('Main courante'!$A13=$CI$6,MOD($CL16-$CK16,1),"")</f>
        <v/>
      </c>
      <c r="CN16" s="123" t="str">
        <f>IF('Main courante'!$A13=$CI$6,'Main courante'!$E13,"")</f>
        <v/>
      </c>
      <c r="CO16" s="125"/>
      <c r="CP16" s="120" t="str">
        <f>IF('Main courante'!$A13=$CP$6,MAX($CP$8:$CP15)+1,"")</f>
        <v/>
      </c>
      <c r="CQ16" s="121" t="str">
        <f>IF('Main courante'!$A13=$CP$6,TEXT('Main courante'!$B13,"j mmm aa"),"")</f>
        <v/>
      </c>
      <c r="CR16" s="122" t="str">
        <f>IF('Main courante'!$A13=$CP$6,TEXT('Main courante'!$C13,"hh:mm"),"")</f>
        <v/>
      </c>
      <c r="CS16" s="122" t="str">
        <f>IF('Main courante'!$A13=$CP$6,TEXT('Main courante'!$D13,"hh:mm"),"")</f>
        <v/>
      </c>
      <c r="CT16" s="123" t="str">
        <f>IF('Main courante'!$A13=$CP$6,MOD($CS16-$CR16,1),"")</f>
        <v/>
      </c>
      <c r="CU16" s="123" t="str">
        <f>IF('Main courante'!$A13=$CP$6,'Main courante'!$E13,"")</f>
        <v/>
      </c>
      <c r="CV16" s="122" t="str">
        <f>IF('Main courante'!$A13=$CP$6,DU16,"")</f>
        <v/>
      </c>
      <c r="CW16" s="125"/>
      <c r="CX16" s="120" t="str">
        <f>IF('Main courante'!$A13=$CX$6,MAX($CX$8:$CX15)+1,"")</f>
        <v/>
      </c>
      <c r="CY16" s="121" t="str">
        <f>IF('Main courante'!$A13=$CX$6,TEXT('Main courante'!$B13,"j mmm aa"),"")</f>
        <v/>
      </c>
      <c r="CZ16" s="122" t="str">
        <f>IF('Main courante'!$A13=$CX$6,TEXT('Main courante'!$C13,"hh:mm"),"")</f>
        <v/>
      </c>
      <c r="DA16" s="122" t="str">
        <f>IF('Main courante'!$A13=$CX$6,TEXT('Main courante'!$D13,"hh:mm"),"")</f>
        <v/>
      </c>
      <c r="DB16" s="123" t="str">
        <f>IF('Main courante'!$A13=$CX$6,MOD($DA16-$CZ16,1),"")</f>
        <v/>
      </c>
      <c r="DC16" s="123" t="str">
        <f>IF('Main courante'!$A13=$CX$6,'Main courante'!$E13,"")</f>
        <v/>
      </c>
      <c r="DD16" s="122" t="str">
        <f>IF('Main courante'!$A13=$CX$6,DU16,"")</f>
        <v/>
      </c>
      <c r="DE16" s="125"/>
      <c r="DF16" s="120" t="str">
        <f>IF('Main courante'!$A13=$DF$6,MAX($DF$8:$DF15)+1,"")</f>
        <v/>
      </c>
      <c r="DG16" s="121" t="str">
        <f>IF('Main courante'!$A13=$DF$6,TEXT('Main courante'!$B13,"j mmm aa"),"")</f>
        <v/>
      </c>
      <c r="DH16" s="122" t="str">
        <f>IF('Main courante'!$A13=$DF$6,TEXT('Main courante'!$C13,"hh:mm"),"")</f>
        <v/>
      </c>
      <c r="DI16" s="122" t="str">
        <f>IF('Main courante'!$A13=$DF$6,TEXT('Main courante'!$D13,"hh:mm"),"")</f>
        <v/>
      </c>
      <c r="DJ16" s="123" t="str">
        <f>IF('Main courante'!$A13=$DF$6,MOD($DI16-$DH16,1),"")</f>
        <v/>
      </c>
      <c r="DK16" s="123" t="str">
        <f>IF('Main courante'!$A13=$DF$6,'Main courante'!$E13,"")</f>
        <v/>
      </c>
      <c r="DL16" s="128"/>
      <c r="DM16" s="120" t="str">
        <f>IF(OR('Main courante'!$F13&lt;&gt;"",'Main courante'!$K13&lt;&gt;""),MAX($DM$8:$DM15)+1,"")</f>
        <v/>
      </c>
      <c r="DN16" s="121" t="str">
        <f>IF('Main courante'!$F13,TEXT('Main courante'!$B13,"j mmm aa"),"")</f>
        <v/>
      </c>
      <c r="DO16" s="121" t="str">
        <f>IF('Main courante'!$F13,'Main courante'!$E13,"")</f>
        <v/>
      </c>
      <c r="DP16" s="121" t="str">
        <f>IF(OR('Main courante'!$F13&lt;&gt;"",'Main courante'!$K13&lt;&gt;""),IF('Main courante'!$F13&lt;&gt;"",TEXT('Main courante'!$F13,"hh:mm"),""),"")</f>
        <v/>
      </c>
      <c r="DQ16" s="121" t="str">
        <f>IF(OR('Main courante'!$F13&lt;&gt;"",'Main courante'!$K13&lt;&gt;""),IF('Main courante'!$G13&lt;&gt;"",TEXT('Main courante'!$G13,"hh:mm"),""),"")</f>
        <v/>
      </c>
      <c r="DR16" s="121" t="str">
        <f>IF(OR('Main courante'!$F13&lt;&gt;"",'Main courante'!$K13&lt;&gt;""),IF('Main courante'!$K13&lt;&gt;"",TEXT('Main courante'!$K13,"hh:mm"),""),"")</f>
        <v/>
      </c>
      <c r="DS16" s="121" t="str">
        <f>IF(OR('Main courante'!$F13&lt;&gt;"",'Main courante'!$K13&lt;&gt;""),IF('Main courante'!$L13&lt;&gt;"",TEXT('Main courante'!$L13,"hh:mm"),""),"")</f>
        <v/>
      </c>
      <c r="DT16" s="129">
        <f t="shared" si="4"/>
        <v>0</v>
      </c>
      <c r="DU16" s="130">
        <f>'Main courante'!$H13+'Main courante'!$M13</f>
        <v>0</v>
      </c>
      <c r="DV16" s="131">
        <f>'Main courante'!$J13+'Main courante'!$O13</f>
        <v>0</v>
      </c>
      <c r="DW16" s="131">
        <f>'Main courante'!$I13+'Main courante'!$N13</f>
        <v>0</v>
      </c>
      <c r="DX16" s="132" t="str">
        <f>IF('Main courante'!$P13&lt;&gt;"",'Main courante'!$P13,"")</f>
        <v/>
      </c>
      <c r="DY16" s="133" t="str">
        <f>IF('Main courante'!$Q13&lt;&gt;"",'Main courante'!$Q13,"")</f>
        <v/>
      </c>
      <c r="DZ16" s="133" t="str">
        <f>IF('Main courante'!$R13&lt;&gt;"",'Main courante'!$R13,"")</f>
        <v/>
      </c>
      <c r="EA16" s="129">
        <f t="shared" si="5"/>
        <v>0</v>
      </c>
      <c r="EB16" s="129">
        <f t="shared" si="6"/>
        <v>0</v>
      </c>
      <c r="ED16" s="120" t="str">
        <f>IF('Main courante'!$A13=$ED$6,MAX($ED$8:$ED15)+1,"")</f>
        <v/>
      </c>
      <c r="EE16" s="120" t="str">
        <f>IF('Main courante'!$A13=$ED$6,'Main courante'!$S13,"")</f>
        <v/>
      </c>
      <c r="EF16" s="120" t="str">
        <f>IF('Main courante'!$A13=$ED$6,'Main courante'!$T13,"")</f>
        <v/>
      </c>
      <c r="EG16" s="120" t="str">
        <f>IF('Main courante'!$A13=$ED$6,'Main courante'!$U13,"")</f>
        <v/>
      </c>
      <c r="EH16" s="134" t="str">
        <f>IF('Main courante'!$A13=$ED$6,'Main courante'!$V13,"")</f>
        <v/>
      </c>
      <c r="EJ16" s="120" t="str">
        <f>IF('Main courante'!$A13=$EJ$6,MAX($EJ$8:$EJ15)+1,"")</f>
        <v/>
      </c>
      <c r="EK16" s="120" t="str">
        <f>IF('Main courante'!$A13=$EJ$6,'Main courante'!$S13,"")</f>
        <v/>
      </c>
      <c r="EL16" s="120" t="str">
        <f>IF('Main courante'!$A13=$EJ$6,'Main courante'!$T13,"")</f>
        <v/>
      </c>
      <c r="EM16" s="120" t="str">
        <f>IF('Main courante'!$A13=$EJ$6,'Main courante'!$U13,"")</f>
        <v/>
      </c>
      <c r="EN16" s="134" t="str">
        <f>IF('Main courante'!$A13=$EJ$6,'Main courante'!$V13,"")</f>
        <v/>
      </c>
      <c r="EP16" s="120" t="str">
        <f>IF('Main courante'!$A13=$EP$6,MAX($EP$8:$EP15)+1,"")</f>
        <v/>
      </c>
      <c r="EQ16" s="120" t="str">
        <f>IF('Main courante'!$A13=$EP$6,'Main courante'!$S13,"")</f>
        <v/>
      </c>
      <c r="ER16" s="120" t="str">
        <f>IF('Main courante'!$A13=$EP$6,'Main courante'!$T13,"")</f>
        <v/>
      </c>
      <c r="ES16" s="120" t="str">
        <f>IF('Main courante'!$A13=$EP$6,'Main courante'!$U13,"")</f>
        <v/>
      </c>
      <c r="ET16" s="134" t="str">
        <f>IF('Main courante'!$A13=$EP$6,'Main courante'!$V13,"")</f>
        <v/>
      </c>
      <c r="EU16" s="125"/>
      <c r="EV16" s="120" t="str">
        <f>IF('Main courante'!$A13=$EV$6,MAX($EV$8:$EV15)+1,"")</f>
        <v/>
      </c>
      <c r="EW16" s="121" t="str">
        <f>IF('Main courante'!$A13=$EV$6,TEXT('Main courante'!$B13,"j mmm aa"),"")</f>
        <v/>
      </c>
      <c r="EX16" s="122" t="str">
        <f>IF('Main courante'!$A13=$EV$6,TEXT('Main courante'!$C13,"hh:mm"),"")</f>
        <v/>
      </c>
      <c r="EY16" s="122" t="str">
        <f>IF('Main courante'!$A13=$EV$6,TEXT('Main courante'!$D13,"hh:mm"),"")</f>
        <v/>
      </c>
      <c r="EZ16" s="123" t="str">
        <f>IF('Main courante'!$A13=$EV$6,MOD($EY16-$EX16,1),"")</f>
        <v/>
      </c>
      <c r="FA16" s="123" t="str">
        <f>IF('Main courante'!$A13=$EV$6,'Main courante'!$E13,"")</f>
        <v/>
      </c>
      <c r="FB16" s="128"/>
    </row>
    <row r="17" spans="1:158">
      <c r="A17" s="120" t="str">
        <f>IF('Main courante'!$A14=$A$6,MAX($A$8:$A16)+1,"")</f>
        <v/>
      </c>
      <c r="B17" s="121" t="str">
        <f>IF('Main courante'!$A14=$A$6,TEXT('Main courante'!$B14,"j mmm aa"),"")</f>
        <v/>
      </c>
      <c r="C17" s="122" t="str">
        <f>IF('Main courante'!$A14=$A$6,TEXT('Main courante'!$C14,"hh:mm"),"")</f>
        <v/>
      </c>
      <c r="D17" s="122" t="str">
        <f>IF('Main courante'!$A14=$A$6,TEXT('Main courante'!$D14,"hh:mm"),"")</f>
        <v/>
      </c>
      <c r="E17" s="123" t="str">
        <f>IF('Main courante'!$A14=$A$6,MOD($D17-$C17,1),"")</f>
        <v/>
      </c>
      <c r="F17" s="123" t="str">
        <f>IF('Main courante'!$A14=$A$6,'Main courante'!$E14,"")</f>
        <v/>
      </c>
      <c r="G17" s="125"/>
      <c r="H17" s="126" t="str">
        <f>IF('Main courante'!$A14=$H$6,MAX($H$8:$H16)+1,"")</f>
        <v/>
      </c>
      <c r="I17" s="121" t="str">
        <f>IF('Main courante'!$A14=$H$6,TEXT('Main courante'!$B14,"j mmm aa"),"")</f>
        <v/>
      </c>
      <c r="J17" s="122" t="str">
        <f>IF('Main courante'!$A14=$H$6,TEXT('Main courante'!$C14,"hh:mm"),"")</f>
        <v/>
      </c>
      <c r="K17" s="122" t="str">
        <f>IF('Main courante'!$A14=$H$6,TEXT('Main courante'!$D14,"hh:mm"),"")</f>
        <v/>
      </c>
      <c r="L17" s="123" t="str">
        <f>IF('Main courante'!$A14=$H$6,MOD($K17-$J17,1),"")</f>
        <v/>
      </c>
      <c r="M17" s="123" t="str">
        <f>IF('Main courante'!$A14=$H$6,'Main courante'!$E14,"")</f>
        <v/>
      </c>
      <c r="N17" s="125"/>
      <c r="O17" s="120" t="str">
        <f>IF('Main courante'!$A14=$O$6,MAX($O$8:$O16)+1,"")</f>
        <v/>
      </c>
      <c r="P17" s="121" t="str">
        <f>IF('Main courante'!$A14=$O$6,TEXT('Main courante'!$B14,"j mmm aa"),"")</f>
        <v/>
      </c>
      <c r="Q17" s="122" t="str">
        <f>IF('Main courante'!$A14=$O$6,TEXT('Main courante'!$C14,"hh:mm"),"")</f>
        <v/>
      </c>
      <c r="R17" s="122" t="str">
        <f>IF('Main courante'!$A14=$O$6,TEXT('Main courante'!$D14,"hh:mm"),"")</f>
        <v/>
      </c>
      <c r="S17" s="123" t="str">
        <f>IF('Main courante'!$A14=$O$6,MOD($R17-$Q17,1),"")</f>
        <v/>
      </c>
      <c r="T17" s="124" t="str">
        <f>IF('Main courante'!$A14=$O$6,'Main courante'!$E14,"")</f>
        <v/>
      </c>
      <c r="U17" s="127" t="str">
        <f>IF('Main courante'!$A14=$O$6,DU17,"")</f>
        <v/>
      </c>
      <c r="V17" s="125"/>
      <c r="W17" s="120" t="str">
        <f>IF('Main courante'!$A14=$W$6,MAX($W$8:$W16)+1,"")</f>
        <v/>
      </c>
      <c r="X17" s="121" t="str">
        <f>IF('Main courante'!$A14=$W$6,TEXT('Main courante'!$B14,"j mmm aa"),"")</f>
        <v/>
      </c>
      <c r="Y17" s="122" t="str">
        <f>IF('Main courante'!$A14=$W$6,TEXT('Main courante'!$C14,"hh:mm"),"")</f>
        <v/>
      </c>
      <c r="Z17" s="122" t="str">
        <f>IF('Main courante'!$A14=$W$6,TEXT('Main courante'!$D14,"hh:mm"),"")</f>
        <v/>
      </c>
      <c r="AA17" s="123" t="str">
        <f>IF('Main courante'!$A14=$W$6,MOD($Z17-$Y17,1),"")</f>
        <v/>
      </c>
      <c r="AB17" s="123" t="str">
        <f>IF('Main courante'!$A14=$W$6,'Main courante'!$E14,"")</f>
        <v/>
      </c>
      <c r="AC17" s="122" t="str">
        <f>IF('Main courante'!$A14=$W$6,DU17,"")</f>
        <v/>
      </c>
      <c r="AD17" s="125"/>
      <c r="AE17" s="120" t="str">
        <f>IF('Main courante'!$A14=$AE$6,MAX($AE$8:$AE16)+1,"")</f>
        <v/>
      </c>
      <c r="AF17" s="121" t="str">
        <f>IF('Main courante'!$A14=$AE$6,TEXT('Main courante'!$B14,"j mmm aa"),"")</f>
        <v/>
      </c>
      <c r="AG17" s="122" t="str">
        <f>IF('Main courante'!$A14=$AE$6,TEXT('Main courante'!$C14,"hh:mm"),"")</f>
        <v/>
      </c>
      <c r="AH17" s="122" t="str">
        <f>IF('Main courante'!$A14=$AE$6,TEXT('Main courante'!$D14,"hh:mm"),"")</f>
        <v/>
      </c>
      <c r="AI17" s="123" t="str">
        <f>IF('Main courante'!$A14=$AE$6,MOD($AH17-$AG17,1),"")</f>
        <v/>
      </c>
      <c r="AJ17" s="123" t="str">
        <f>IF('Main courante'!$A14=$AE$6,'Main courante'!$E14,"")</f>
        <v/>
      </c>
      <c r="AK17" s="122" t="str">
        <f>IF('Main courante'!$A14=$AE$6,DU17,"")</f>
        <v/>
      </c>
      <c r="AL17" s="125"/>
      <c r="AM17" s="120" t="str">
        <f>IF('Main courante'!$A14=$AM$6,MAX($AM$8:$AM16)+1,"")</f>
        <v/>
      </c>
      <c r="AN17" s="121" t="str">
        <f>IF('Main courante'!$A14=$AM$6,TEXT('Main courante'!$B14,"j mmm aa"),"")</f>
        <v/>
      </c>
      <c r="AO17" s="122" t="str">
        <f>IF('Main courante'!$A14=$AM$6,TEXT('Main courante'!$C14,"hh:mm"),"")</f>
        <v/>
      </c>
      <c r="AP17" s="122" t="str">
        <f>IF('Main courante'!$A14=$AM$6,TEXT('Main courante'!$D14,"hh:mm"),"")</f>
        <v/>
      </c>
      <c r="AQ17" s="123" t="str">
        <f>IF('Main courante'!$A14=$AM$6,MOD($AP17-$AO17,1),"")</f>
        <v/>
      </c>
      <c r="AR17" s="123" t="str">
        <f>IF('Main courante'!$A14=$AM$6,'Main courante'!$E14,"")</f>
        <v/>
      </c>
      <c r="AS17" s="122" t="str">
        <f>IF('Main courante'!$A14=$AM$6,DU17,"")</f>
        <v/>
      </c>
      <c r="AT17" s="125"/>
      <c r="AU17" s="120" t="str">
        <f>IF('Main courante'!$A14=$AU$6,MAX($AU$8:$AU16)+1,"")</f>
        <v/>
      </c>
      <c r="AV17" s="121" t="str">
        <f>IF('Main courante'!$A14=$AU$6,TEXT('Main courante'!$B14,"j mmm aa"),"")</f>
        <v/>
      </c>
      <c r="AW17" s="122" t="str">
        <f>IF('Main courante'!$A14=$AU$6,TEXT('Main courante'!$C14,"hh:mm"),"")</f>
        <v/>
      </c>
      <c r="AX17" s="122" t="str">
        <f>IF('Main courante'!$A14=$AU$6,TEXT('Main courante'!$D14,"hh:mm"),"")</f>
        <v/>
      </c>
      <c r="AY17" s="123" t="str">
        <f>IF('Main courante'!$A14=$AU$6,MOD($AX17-$AW17,1),"")</f>
        <v/>
      </c>
      <c r="AZ17" s="123" t="str">
        <f>IF('Main courante'!$A14=$AU$6,'Main courante'!$E14,"")</f>
        <v/>
      </c>
      <c r="BA17" s="122" t="str">
        <f>IF('Main courante'!$A14=$AU$6,DU17,"")</f>
        <v/>
      </c>
      <c r="BB17" s="125"/>
      <c r="BC17" s="120" t="str">
        <f>IF('Main courante'!$A14=$BC$6,MAX($BC$8:$BC16)+1,"")</f>
        <v/>
      </c>
      <c r="BD17" s="121" t="str">
        <f>IF('Main courante'!$A14=$BC$6,TEXT('Main courante'!$B14,"j mmm aa"),"")</f>
        <v/>
      </c>
      <c r="BE17" s="122" t="str">
        <f>IF('Main courante'!$A14=$BC$6,TEXT('Main courante'!$C14,"hh:mm"),"")</f>
        <v/>
      </c>
      <c r="BF17" s="122" t="str">
        <f>IF('Main courante'!$A14=$BC$6,TEXT('Main courante'!$D14,"hh:mm"),"")</f>
        <v/>
      </c>
      <c r="BG17" s="123" t="str">
        <f>IF('Main courante'!$A14=$BC$6,MOD($BF17-$BE17,1),"")</f>
        <v/>
      </c>
      <c r="BH17" s="123" t="str">
        <f>IF('Main courante'!$A14=$BC$6,'Main courante'!$E14,"")</f>
        <v/>
      </c>
      <c r="BI17" s="122" t="str">
        <f>IF('Main courante'!$A14=$BC$6,DU17,"")</f>
        <v/>
      </c>
      <c r="BJ17" s="125"/>
      <c r="BK17" s="120" t="str">
        <f>IF('Main courante'!$A14=$BK$6,MAX($BK$8:$BK16)+1,"")</f>
        <v/>
      </c>
      <c r="BL17" s="121" t="str">
        <f>IF('Main courante'!$A14=$BK$6,TEXT('Main courante'!$B14,"j mmm aa"),"")</f>
        <v/>
      </c>
      <c r="BM17" s="122" t="str">
        <f>IF('Main courante'!$A14=$BK$6,TEXT('Main courante'!$C14,"hh:mm"),"")</f>
        <v/>
      </c>
      <c r="BN17" s="122" t="str">
        <f>IF('Main courante'!$A14=$BK$6,TEXT('Main courante'!$D14,"hh:mm"),"")</f>
        <v/>
      </c>
      <c r="BO17" s="123" t="str">
        <f>IF('Main courante'!$A14=$BK$6,MOD($BN17-$BM17,1),"")</f>
        <v/>
      </c>
      <c r="BP17" s="123" t="str">
        <f>IF('Main courante'!$A14=$BK$6,'Main courante'!$E14,"")</f>
        <v/>
      </c>
      <c r="BQ17" s="122" t="str">
        <f>IF('Main courante'!$A14=$BK$6,DU17,"")</f>
        <v/>
      </c>
      <c r="BR17" s="125"/>
      <c r="BS17" s="120" t="str">
        <f>IF('Main courante'!$A14=$BS$6,MAX($BS$8:$BS16)+1,"")</f>
        <v/>
      </c>
      <c r="BT17" s="121" t="str">
        <f>IF('Main courante'!$A14=$BS$6,TEXT('Main courante'!$B14,"j mmm aa"),"")</f>
        <v/>
      </c>
      <c r="BU17" s="122" t="str">
        <f>IF('Main courante'!$A14=$BS$6,TEXT('Main courante'!$C14,"hh:mm"),"")</f>
        <v/>
      </c>
      <c r="BV17" s="122" t="str">
        <f>IF('Main courante'!$A14=$BS$6,TEXT('Main courante'!$D14,"hh:mm"),"")</f>
        <v/>
      </c>
      <c r="BW17" s="123" t="str">
        <f>IF('Main courante'!$A14=$BS$6,MOD($BV17-$BU17,1),"")</f>
        <v/>
      </c>
      <c r="BX17" s="123" t="str">
        <f>IF('Main courante'!$A14=$BS$6,'Main courante'!$E14,"")</f>
        <v/>
      </c>
      <c r="BY17" s="122" t="str">
        <f>IF('Main courante'!$A14=$BS$6,DU17,"")</f>
        <v/>
      </c>
      <c r="BZ17" s="125"/>
      <c r="CA17" s="120" t="str">
        <f>IF('Main courante'!$A14=$CA$6,MAX($CA$8:$CA16)+1,"")</f>
        <v/>
      </c>
      <c r="CB17" s="121" t="str">
        <f>IF('Main courante'!$A14=$CA$6,TEXT('Main courante'!$B14,"j mmm aa"),"")</f>
        <v/>
      </c>
      <c r="CC17" s="122" t="str">
        <f>IF('Main courante'!$A14=$CA$6,TEXT('Main courante'!$C14,"hh:mm"),"")</f>
        <v/>
      </c>
      <c r="CD17" s="122" t="str">
        <f>IF('Main courante'!$A14=$CA$6,TEXT('Main courante'!$D14,"hh:mm"),"")</f>
        <v/>
      </c>
      <c r="CE17" s="123" t="str">
        <f>IF('Main courante'!$A14=$CA$6,MOD($CD17-$CC17,1),"")</f>
        <v/>
      </c>
      <c r="CF17" s="123" t="str">
        <f>IF('Main courante'!$A14=$CA$6,'Main courante'!$E14,"")</f>
        <v/>
      </c>
      <c r="CG17" s="122" t="str">
        <f>IF('Main courante'!$A14=$CA$6,DU17,"")</f>
        <v/>
      </c>
      <c r="CH17" s="125"/>
      <c r="CI17" s="120" t="str">
        <f>IF('Main courante'!$A14=$CI$6,MAX($CI$8:$CI16)+1,"")</f>
        <v/>
      </c>
      <c r="CJ17" s="121" t="str">
        <f>IF('Main courante'!$A14=$CI$6,TEXT('Main courante'!$B14,"j mmm aa"),"")</f>
        <v/>
      </c>
      <c r="CK17" s="122" t="str">
        <f>IF('Main courante'!$A14=$CI$6,TEXT('Main courante'!$C14,"hh:mm"),"")</f>
        <v/>
      </c>
      <c r="CL17" s="122" t="str">
        <f>IF('Main courante'!$A14=$CI$6,TEXT('Main courante'!$D14,"hh:mm"),"")</f>
        <v/>
      </c>
      <c r="CM17" s="123" t="str">
        <f>IF('Main courante'!$A14=$CI$6,MOD($CL17-$CK17,1),"")</f>
        <v/>
      </c>
      <c r="CN17" s="123" t="str">
        <f>IF('Main courante'!$A14=$CI$6,'Main courante'!$E14,"")</f>
        <v/>
      </c>
      <c r="CO17" s="125"/>
      <c r="CP17" s="120" t="str">
        <f>IF('Main courante'!$A14=$CP$6,MAX($CP$8:$CP16)+1,"")</f>
        <v/>
      </c>
      <c r="CQ17" s="121" t="str">
        <f>IF('Main courante'!$A14=$CP$6,TEXT('Main courante'!$B14,"j mmm aa"),"")</f>
        <v/>
      </c>
      <c r="CR17" s="122" t="str">
        <f>IF('Main courante'!$A14=$CP$6,TEXT('Main courante'!$C14,"hh:mm"),"")</f>
        <v/>
      </c>
      <c r="CS17" s="122" t="str">
        <f>IF('Main courante'!$A14=$CP$6,TEXT('Main courante'!$D14,"hh:mm"),"")</f>
        <v/>
      </c>
      <c r="CT17" s="123" t="str">
        <f>IF('Main courante'!$A14=$CP$6,MOD($CS17-$CR17,1),"")</f>
        <v/>
      </c>
      <c r="CU17" s="123" t="str">
        <f>IF('Main courante'!$A14=$CP$6,'Main courante'!$E14,"")</f>
        <v/>
      </c>
      <c r="CV17" s="122" t="str">
        <f>IF('Main courante'!$A14=$CP$6,DU17,"")</f>
        <v/>
      </c>
      <c r="CW17" s="125"/>
      <c r="CX17" s="120" t="str">
        <f>IF('Main courante'!$A14=$CX$6,MAX($CX$8:$CX16)+1,"")</f>
        <v/>
      </c>
      <c r="CY17" s="121" t="str">
        <f>IF('Main courante'!$A14=$CX$6,TEXT('Main courante'!$B14,"j mmm aa"),"")</f>
        <v/>
      </c>
      <c r="CZ17" s="122" t="str">
        <f>IF('Main courante'!$A14=$CX$6,TEXT('Main courante'!$C14,"hh:mm"),"")</f>
        <v/>
      </c>
      <c r="DA17" s="122" t="str">
        <f>IF('Main courante'!$A14=$CX$6,TEXT('Main courante'!$D14,"hh:mm"),"")</f>
        <v/>
      </c>
      <c r="DB17" s="123" t="str">
        <f>IF('Main courante'!$A14=$CX$6,MOD($DA17-$CZ17,1),"")</f>
        <v/>
      </c>
      <c r="DC17" s="123" t="str">
        <f>IF('Main courante'!$A14=$CX$6,'Main courante'!$E14,"")</f>
        <v/>
      </c>
      <c r="DD17" s="122" t="str">
        <f>IF('Main courante'!$A14=$CX$6,DU17,"")</f>
        <v/>
      </c>
      <c r="DE17" s="125"/>
      <c r="DF17" s="120" t="str">
        <f>IF('Main courante'!$A14=$DF$6,MAX($DF$8:$DF16)+1,"")</f>
        <v/>
      </c>
      <c r="DG17" s="121" t="str">
        <f>IF('Main courante'!$A14=$DF$6,TEXT('Main courante'!$B14,"j mmm aa"),"")</f>
        <v/>
      </c>
      <c r="DH17" s="122" t="str">
        <f>IF('Main courante'!$A14=$DF$6,TEXT('Main courante'!$C14,"hh:mm"),"")</f>
        <v/>
      </c>
      <c r="DI17" s="122" t="str">
        <f>IF('Main courante'!$A14=$DF$6,TEXT('Main courante'!$D14,"hh:mm"),"")</f>
        <v/>
      </c>
      <c r="DJ17" s="123" t="str">
        <f>IF('Main courante'!$A14=$DF$6,MOD($DI17-$DH17,1),"")</f>
        <v/>
      </c>
      <c r="DK17" s="123" t="str">
        <f>IF('Main courante'!$A14=$DF$6,'Main courante'!$E14,"")</f>
        <v/>
      </c>
      <c r="DL17" s="128"/>
      <c r="DM17" s="120" t="str">
        <f>IF(OR('Main courante'!$F14&lt;&gt;"",'Main courante'!$K14&lt;&gt;""),MAX($DM$8:$DM16)+1,"")</f>
        <v/>
      </c>
      <c r="DN17" s="121" t="str">
        <f>IF('Main courante'!$F14,TEXT('Main courante'!$B14,"j mmm aa"),"")</f>
        <v/>
      </c>
      <c r="DO17" s="121" t="str">
        <f>IF('Main courante'!$F14,'Main courante'!$E14,"")</f>
        <v/>
      </c>
      <c r="DP17" s="121" t="str">
        <f>IF(OR('Main courante'!$F14&lt;&gt;"",'Main courante'!$K14&lt;&gt;""),IF('Main courante'!$F14&lt;&gt;"",TEXT('Main courante'!$F14,"hh:mm"),""),"")</f>
        <v/>
      </c>
      <c r="DQ17" s="121" t="str">
        <f>IF(OR('Main courante'!$F14&lt;&gt;"",'Main courante'!$K14&lt;&gt;""),IF('Main courante'!$G14&lt;&gt;"",TEXT('Main courante'!$G14,"hh:mm"),""),"")</f>
        <v/>
      </c>
      <c r="DR17" s="121" t="str">
        <f>IF(OR('Main courante'!$F14&lt;&gt;"",'Main courante'!$K14&lt;&gt;""),IF('Main courante'!$K14&lt;&gt;"",TEXT('Main courante'!$K14,"hh:mm"),""),"")</f>
        <v/>
      </c>
      <c r="DS17" s="121" t="str">
        <f>IF(OR('Main courante'!$F14&lt;&gt;"",'Main courante'!$K14&lt;&gt;""),IF('Main courante'!$L14&lt;&gt;"",TEXT('Main courante'!$L14,"hh:mm"),""),"")</f>
        <v/>
      </c>
      <c r="DT17" s="129">
        <f t="shared" si="4"/>
        <v>0</v>
      </c>
      <c r="DU17" s="130">
        <f>'Main courante'!$H14+'Main courante'!$M14</f>
        <v>0</v>
      </c>
      <c r="DV17" s="131">
        <f>'Main courante'!$J14+'Main courante'!$O14</f>
        <v>0</v>
      </c>
      <c r="DW17" s="131">
        <f>'Main courante'!$I14+'Main courante'!$N14</f>
        <v>0</v>
      </c>
      <c r="DX17" s="132" t="str">
        <f>IF('Main courante'!$P14&lt;&gt;"",'Main courante'!$P14,"")</f>
        <v/>
      </c>
      <c r="DY17" s="133" t="str">
        <f>IF('Main courante'!$Q14&lt;&gt;"",'Main courante'!$Q14,"")</f>
        <v/>
      </c>
      <c r="DZ17" s="133" t="str">
        <f>IF('Main courante'!$R14&lt;&gt;"",'Main courante'!$R14,"")</f>
        <v/>
      </c>
      <c r="EA17" s="129">
        <f t="shared" si="5"/>
        <v>0</v>
      </c>
      <c r="EB17" s="129">
        <f t="shared" si="6"/>
        <v>0</v>
      </c>
      <c r="ED17" s="120" t="str">
        <f>IF('Main courante'!$A14=$ED$6,MAX($ED$8:$ED16)+1,"")</f>
        <v/>
      </c>
      <c r="EE17" s="120" t="str">
        <f>IF('Main courante'!$A14=$ED$6,'Main courante'!$S14,"")</f>
        <v/>
      </c>
      <c r="EF17" s="120" t="str">
        <f>IF('Main courante'!$A14=$ED$6,'Main courante'!$T14,"")</f>
        <v/>
      </c>
      <c r="EG17" s="120" t="str">
        <f>IF('Main courante'!$A14=$ED$6,'Main courante'!$U14,"")</f>
        <v/>
      </c>
      <c r="EH17" s="134" t="str">
        <f>IF('Main courante'!$A14=$ED$6,'Main courante'!$V14,"")</f>
        <v/>
      </c>
      <c r="EJ17" s="120" t="str">
        <f>IF('Main courante'!$A14=$EJ$6,MAX($EJ$8:$EJ16)+1,"")</f>
        <v/>
      </c>
      <c r="EK17" s="120" t="str">
        <f>IF('Main courante'!$A14=$EJ$6,'Main courante'!$S14,"")</f>
        <v/>
      </c>
      <c r="EL17" s="120" t="str">
        <f>IF('Main courante'!$A14=$EJ$6,'Main courante'!$T14,"")</f>
        <v/>
      </c>
      <c r="EM17" s="120" t="str">
        <f>IF('Main courante'!$A14=$EJ$6,'Main courante'!$U14,"")</f>
        <v/>
      </c>
      <c r="EN17" s="134" t="str">
        <f>IF('Main courante'!$A14=$EJ$6,'Main courante'!$V14,"")</f>
        <v/>
      </c>
      <c r="EP17" s="120" t="str">
        <f>IF('Main courante'!$A14=$EP$6,MAX($EP$8:$EP16)+1,"")</f>
        <v/>
      </c>
      <c r="EQ17" s="120" t="str">
        <f>IF('Main courante'!$A14=$EP$6,'Main courante'!$S14,"")</f>
        <v/>
      </c>
      <c r="ER17" s="120" t="str">
        <f>IF('Main courante'!$A14=$EP$6,'Main courante'!$T14,"")</f>
        <v/>
      </c>
      <c r="ES17" s="120" t="str">
        <f>IF('Main courante'!$A14=$EP$6,'Main courante'!$U14,"")</f>
        <v/>
      </c>
      <c r="ET17" s="134" t="str">
        <f>IF('Main courante'!$A14=$EP$6,'Main courante'!$V14,"")</f>
        <v/>
      </c>
      <c r="EU17" s="125"/>
      <c r="EV17" s="120" t="str">
        <f>IF('Main courante'!$A14=$EV$6,MAX($EV$8:$EV16)+1,"")</f>
        <v/>
      </c>
      <c r="EW17" s="121" t="str">
        <f>IF('Main courante'!$A14=$EV$6,TEXT('Main courante'!$B14,"j mmm aa"),"")</f>
        <v/>
      </c>
      <c r="EX17" s="122" t="str">
        <f>IF('Main courante'!$A14=$EV$6,TEXT('Main courante'!$C14,"hh:mm"),"")</f>
        <v/>
      </c>
      <c r="EY17" s="122" t="str">
        <f>IF('Main courante'!$A14=$EV$6,TEXT('Main courante'!$D14,"hh:mm"),"")</f>
        <v/>
      </c>
      <c r="EZ17" s="123" t="str">
        <f>IF('Main courante'!$A14=$EV$6,MOD($EY17-$EX17,1),"")</f>
        <v/>
      </c>
      <c r="FA17" s="123" t="str">
        <f>IF('Main courante'!$A14=$EV$6,'Main courante'!$E14,"")</f>
        <v/>
      </c>
      <c r="FB17" s="128"/>
    </row>
    <row r="18" spans="1:158">
      <c r="A18" s="120" t="str">
        <f>IF('Main courante'!$A15=$A$6,MAX($A$8:$A17)+1,"")</f>
        <v/>
      </c>
      <c r="B18" s="121" t="str">
        <f>IF('Main courante'!$A15=$A$6,TEXT('Main courante'!$B15,"j mmm aa"),"")</f>
        <v/>
      </c>
      <c r="C18" s="122" t="str">
        <f>IF('Main courante'!$A15=$A$6,TEXT('Main courante'!$C15,"hh:mm"),"")</f>
        <v/>
      </c>
      <c r="D18" s="122" t="str">
        <f>IF('Main courante'!$A15=$A$6,TEXT('Main courante'!$D15,"hh:mm"),"")</f>
        <v/>
      </c>
      <c r="E18" s="123" t="str">
        <f>IF('Main courante'!$A15=$A$6,MOD($D18-$C18,1),"")</f>
        <v/>
      </c>
      <c r="F18" s="123" t="str">
        <f>IF('Main courante'!$A15=$A$6,'Main courante'!$E15,"")</f>
        <v/>
      </c>
      <c r="G18" s="125"/>
      <c r="H18" s="126" t="str">
        <f>IF('Main courante'!$A15=$H$6,MAX($H$8:$H17)+1,"")</f>
        <v/>
      </c>
      <c r="I18" s="121" t="str">
        <f>IF('Main courante'!$A15=$H$6,TEXT('Main courante'!$B15,"j mmm aa"),"")</f>
        <v/>
      </c>
      <c r="J18" s="122" t="str">
        <f>IF('Main courante'!$A15=$H$6,TEXT('Main courante'!$C15,"hh:mm"),"")</f>
        <v/>
      </c>
      <c r="K18" s="122" t="str">
        <f>IF('Main courante'!$A15=$H$6,TEXT('Main courante'!$D15,"hh:mm"),"")</f>
        <v/>
      </c>
      <c r="L18" s="123" t="str">
        <f>IF('Main courante'!$A15=$H$6,MOD($K18-$J18,1),"")</f>
        <v/>
      </c>
      <c r="M18" s="123" t="str">
        <f>IF('Main courante'!$A15=$H$6,'Main courante'!$E15,"")</f>
        <v/>
      </c>
      <c r="N18" s="125"/>
      <c r="O18" s="120" t="str">
        <f>IF('Main courante'!$A15=$O$6,MAX($O$8:$O17)+1,"")</f>
        <v/>
      </c>
      <c r="P18" s="121" t="str">
        <f>IF('Main courante'!$A15=$O$6,TEXT('Main courante'!$B15,"j mmm aa"),"")</f>
        <v/>
      </c>
      <c r="Q18" s="122" t="str">
        <f>IF('Main courante'!$A15=$O$6,TEXT('Main courante'!$C15,"hh:mm"),"")</f>
        <v/>
      </c>
      <c r="R18" s="122" t="str">
        <f>IF('Main courante'!$A15=$O$6,TEXT('Main courante'!$D15,"hh:mm"),"")</f>
        <v/>
      </c>
      <c r="S18" s="123" t="str">
        <f>IF('Main courante'!$A15=$O$6,MOD($R18-$Q18,1),"")</f>
        <v/>
      </c>
      <c r="T18" s="124" t="str">
        <f>IF('Main courante'!$A15=$O$6,'Main courante'!$E15,"")</f>
        <v/>
      </c>
      <c r="U18" s="127" t="str">
        <f>IF('Main courante'!$A15=$O$6,DU18,"")</f>
        <v/>
      </c>
      <c r="V18" s="125"/>
      <c r="W18" s="120" t="str">
        <f>IF('Main courante'!$A15=$W$6,MAX($W$8:$W17)+1,"")</f>
        <v/>
      </c>
      <c r="X18" s="121" t="str">
        <f>IF('Main courante'!$A15=$W$6,TEXT('Main courante'!$B15,"j mmm aa"),"")</f>
        <v/>
      </c>
      <c r="Y18" s="122" t="str">
        <f>IF('Main courante'!$A15=$W$6,TEXT('Main courante'!$C15,"hh:mm"),"")</f>
        <v/>
      </c>
      <c r="Z18" s="122" t="str">
        <f>IF('Main courante'!$A15=$W$6,TEXT('Main courante'!$D15,"hh:mm"),"")</f>
        <v/>
      </c>
      <c r="AA18" s="123" t="str">
        <f>IF('Main courante'!$A15=$W$6,MOD($Z18-$Y18,1),"")</f>
        <v/>
      </c>
      <c r="AB18" s="123" t="str">
        <f>IF('Main courante'!$A15=$W$6,'Main courante'!$E15,"")</f>
        <v/>
      </c>
      <c r="AC18" s="122" t="str">
        <f>IF('Main courante'!$A15=$W$6,DU18,"")</f>
        <v/>
      </c>
      <c r="AD18" s="125"/>
      <c r="AE18" s="120" t="str">
        <f>IF('Main courante'!$A15=$AE$6,MAX($AE$8:$AE17)+1,"")</f>
        <v/>
      </c>
      <c r="AF18" s="121" t="str">
        <f>IF('Main courante'!$A15=$AE$6,TEXT('Main courante'!$B15,"j mmm aa"),"")</f>
        <v/>
      </c>
      <c r="AG18" s="122" t="str">
        <f>IF('Main courante'!$A15=$AE$6,TEXT('Main courante'!$C15,"hh:mm"),"")</f>
        <v/>
      </c>
      <c r="AH18" s="122" t="str">
        <f>IF('Main courante'!$A15=$AE$6,TEXT('Main courante'!$D15,"hh:mm"),"")</f>
        <v/>
      </c>
      <c r="AI18" s="123" t="str">
        <f>IF('Main courante'!$A15=$AE$6,MOD($AH18-$AG18,1),"")</f>
        <v/>
      </c>
      <c r="AJ18" s="123" t="str">
        <f>IF('Main courante'!$A15=$AE$6,'Main courante'!$E15,"")</f>
        <v/>
      </c>
      <c r="AK18" s="122" t="str">
        <f>IF('Main courante'!$A15=$AE$6,DU18,"")</f>
        <v/>
      </c>
      <c r="AL18" s="125"/>
      <c r="AM18" s="120" t="str">
        <f>IF('Main courante'!$A15=$AM$6,MAX($AM$8:$AM17)+1,"")</f>
        <v/>
      </c>
      <c r="AN18" s="121" t="str">
        <f>IF('Main courante'!$A15=$AM$6,TEXT('Main courante'!$B15,"j mmm aa"),"")</f>
        <v/>
      </c>
      <c r="AO18" s="122" t="str">
        <f>IF('Main courante'!$A15=$AM$6,TEXT('Main courante'!$C15,"hh:mm"),"")</f>
        <v/>
      </c>
      <c r="AP18" s="122" t="str">
        <f>IF('Main courante'!$A15=$AM$6,TEXT('Main courante'!$D15,"hh:mm"),"")</f>
        <v/>
      </c>
      <c r="AQ18" s="123" t="str">
        <f>IF('Main courante'!$A15=$AM$6,MOD($AP18-$AO18,1),"")</f>
        <v/>
      </c>
      <c r="AR18" s="123" t="str">
        <f>IF('Main courante'!$A15=$AM$6,'Main courante'!$E15,"")</f>
        <v/>
      </c>
      <c r="AS18" s="122" t="str">
        <f>IF('Main courante'!$A15=$AM$6,DU18,"")</f>
        <v/>
      </c>
      <c r="AT18" s="125"/>
      <c r="AU18" s="120" t="str">
        <f>IF('Main courante'!$A15=$AU$6,MAX($AU$8:$AU17)+1,"")</f>
        <v/>
      </c>
      <c r="AV18" s="121" t="str">
        <f>IF('Main courante'!$A15=$AU$6,TEXT('Main courante'!$B15,"j mmm aa"),"")</f>
        <v/>
      </c>
      <c r="AW18" s="122" t="str">
        <f>IF('Main courante'!$A15=$AU$6,TEXT('Main courante'!$C15,"hh:mm"),"")</f>
        <v/>
      </c>
      <c r="AX18" s="122" t="str">
        <f>IF('Main courante'!$A15=$AU$6,TEXT('Main courante'!$D15,"hh:mm"),"")</f>
        <v/>
      </c>
      <c r="AY18" s="123" t="str">
        <f>IF('Main courante'!$A15=$AU$6,MOD($AX18-$AW18,1),"")</f>
        <v/>
      </c>
      <c r="AZ18" s="123" t="str">
        <f>IF('Main courante'!$A15=$AU$6,'Main courante'!$E15,"")</f>
        <v/>
      </c>
      <c r="BA18" s="122" t="str">
        <f>IF('Main courante'!$A15=$AU$6,DU18,"")</f>
        <v/>
      </c>
      <c r="BB18" s="125"/>
      <c r="BC18" s="120" t="str">
        <f>IF('Main courante'!$A15=$BC$6,MAX($BC$8:$BC17)+1,"")</f>
        <v/>
      </c>
      <c r="BD18" s="121" t="str">
        <f>IF('Main courante'!$A15=$BC$6,TEXT('Main courante'!$B15,"j mmm aa"),"")</f>
        <v/>
      </c>
      <c r="BE18" s="122" t="str">
        <f>IF('Main courante'!$A15=$BC$6,TEXT('Main courante'!$C15,"hh:mm"),"")</f>
        <v/>
      </c>
      <c r="BF18" s="122" t="str">
        <f>IF('Main courante'!$A15=$BC$6,TEXT('Main courante'!$D15,"hh:mm"),"")</f>
        <v/>
      </c>
      <c r="BG18" s="123" t="str">
        <f>IF('Main courante'!$A15=$BC$6,MOD($BF18-$BE18,1),"")</f>
        <v/>
      </c>
      <c r="BH18" s="123" t="str">
        <f>IF('Main courante'!$A15=$BC$6,'Main courante'!$E15,"")</f>
        <v/>
      </c>
      <c r="BI18" s="122" t="str">
        <f>IF('Main courante'!$A15=$BC$6,DU18,"")</f>
        <v/>
      </c>
      <c r="BJ18" s="125"/>
      <c r="BK18" s="120" t="str">
        <f>IF('Main courante'!$A15=$BK$6,MAX($BK$8:$BK17)+1,"")</f>
        <v/>
      </c>
      <c r="BL18" s="121" t="str">
        <f>IF('Main courante'!$A15=$BK$6,TEXT('Main courante'!$B15,"j mmm aa"),"")</f>
        <v/>
      </c>
      <c r="BM18" s="122" t="str">
        <f>IF('Main courante'!$A15=$BK$6,TEXT('Main courante'!$C15,"hh:mm"),"")</f>
        <v/>
      </c>
      <c r="BN18" s="122" t="str">
        <f>IF('Main courante'!$A15=$BK$6,TEXT('Main courante'!$D15,"hh:mm"),"")</f>
        <v/>
      </c>
      <c r="BO18" s="123" t="str">
        <f>IF('Main courante'!$A15=$BK$6,MOD($BN18-$BM18,1),"")</f>
        <v/>
      </c>
      <c r="BP18" s="123" t="str">
        <f>IF('Main courante'!$A15=$BK$6,'Main courante'!$E15,"")</f>
        <v/>
      </c>
      <c r="BQ18" s="122" t="str">
        <f>IF('Main courante'!$A15=$BK$6,DU18,"")</f>
        <v/>
      </c>
      <c r="BR18" s="125"/>
      <c r="BS18" s="120" t="str">
        <f>IF('Main courante'!$A15=$BS$6,MAX($BS$8:$BS17)+1,"")</f>
        <v/>
      </c>
      <c r="BT18" s="121" t="str">
        <f>IF('Main courante'!$A15=$BS$6,TEXT('Main courante'!$B15,"j mmm aa"),"")</f>
        <v/>
      </c>
      <c r="BU18" s="122" t="str">
        <f>IF('Main courante'!$A15=$BS$6,TEXT('Main courante'!$C15,"hh:mm"),"")</f>
        <v/>
      </c>
      <c r="BV18" s="122" t="str">
        <f>IF('Main courante'!$A15=$BS$6,TEXT('Main courante'!$D15,"hh:mm"),"")</f>
        <v/>
      </c>
      <c r="BW18" s="123" t="str">
        <f>IF('Main courante'!$A15=$BS$6,MOD($BV18-$BU18,1),"")</f>
        <v/>
      </c>
      <c r="BX18" s="123" t="str">
        <f>IF('Main courante'!$A15=$BS$6,'Main courante'!$E15,"")</f>
        <v/>
      </c>
      <c r="BY18" s="122" t="str">
        <f>IF('Main courante'!$A15=$BS$6,DU18,"")</f>
        <v/>
      </c>
      <c r="BZ18" s="125"/>
      <c r="CA18" s="120" t="str">
        <f>IF('Main courante'!$A15=$CA$6,MAX($CA$8:$CA17)+1,"")</f>
        <v/>
      </c>
      <c r="CB18" s="121" t="str">
        <f>IF('Main courante'!$A15=$CA$6,TEXT('Main courante'!$B15,"j mmm aa"),"")</f>
        <v/>
      </c>
      <c r="CC18" s="122" t="str">
        <f>IF('Main courante'!$A15=$CA$6,TEXT('Main courante'!$C15,"hh:mm"),"")</f>
        <v/>
      </c>
      <c r="CD18" s="122" t="str">
        <f>IF('Main courante'!$A15=$CA$6,TEXT('Main courante'!$D15,"hh:mm"),"")</f>
        <v/>
      </c>
      <c r="CE18" s="123" t="str">
        <f>IF('Main courante'!$A15=$CA$6,MOD($CD18-$CC18,1),"")</f>
        <v/>
      </c>
      <c r="CF18" s="123" t="str">
        <f>IF('Main courante'!$A15=$CA$6,'Main courante'!$E15,"")</f>
        <v/>
      </c>
      <c r="CG18" s="122" t="str">
        <f>IF('Main courante'!$A15=$CA$6,DU18,"")</f>
        <v/>
      </c>
      <c r="CH18" s="125"/>
      <c r="CI18" s="120" t="str">
        <f>IF('Main courante'!$A15=$CI$6,MAX($CI$8:$CI17)+1,"")</f>
        <v/>
      </c>
      <c r="CJ18" s="121" t="str">
        <f>IF('Main courante'!$A15=$CI$6,TEXT('Main courante'!$B15,"j mmm aa"),"")</f>
        <v/>
      </c>
      <c r="CK18" s="122" t="str">
        <f>IF('Main courante'!$A15=$CI$6,TEXT('Main courante'!$C15,"hh:mm"),"")</f>
        <v/>
      </c>
      <c r="CL18" s="122" t="str">
        <f>IF('Main courante'!$A15=$CI$6,TEXT('Main courante'!$D15,"hh:mm"),"")</f>
        <v/>
      </c>
      <c r="CM18" s="123" t="str">
        <f>IF('Main courante'!$A15=$CI$6,MOD($CL18-$CK18,1),"")</f>
        <v/>
      </c>
      <c r="CN18" s="123" t="str">
        <f>IF('Main courante'!$A15=$CI$6,'Main courante'!$E15,"")</f>
        <v/>
      </c>
      <c r="CO18" s="125"/>
      <c r="CP18" s="120" t="str">
        <f>IF('Main courante'!$A15=$CP$6,MAX($CP$8:$CP17)+1,"")</f>
        <v/>
      </c>
      <c r="CQ18" s="121" t="str">
        <f>IF('Main courante'!$A15=$CP$6,TEXT('Main courante'!$B15,"j mmm aa"),"")</f>
        <v/>
      </c>
      <c r="CR18" s="122" t="str">
        <f>IF('Main courante'!$A15=$CP$6,TEXT('Main courante'!$C15,"hh:mm"),"")</f>
        <v/>
      </c>
      <c r="CS18" s="122" t="str">
        <f>IF('Main courante'!$A15=$CP$6,TEXT('Main courante'!$D15,"hh:mm"),"")</f>
        <v/>
      </c>
      <c r="CT18" s="123" t="str">
        <f>IF('Main courante'!$A15=$CP$6,MOD($CS18-$CR18,1),"")</f>
        <v/>
      </c>
      <c r="CU18" s="123" t="str">
        <f>IF('Main courante'!$A15=$CP$6,'Main courante'!$E15,"")</f>
        <v/>
      </c>
      <c r="CV18" s="122" t="str">
        <f>IF('Main courante'!$A15=$CP$6,DU18,"")</f>
        <v/>
      </c>
      <c r="CW18" s="125"/>
      <c r="CX18" s="120" t="str">
        <f>IF('Main courante'!$A15=$CX$6,MAX($CX$8:$CX17)+1,"")</f>
        <v/>
      </c>
      <c r="CY18" s="121" t="str">
        <f>IF('Main courante'!$A15=$CX$6,TEXT('Main courante'!$B15,"j mmm aa"),"")</f>
        <v/>
      </c>
      <c r="CZ18" s="122" t="str">
        <f>IF('Main courante'!$A15=$CX$6,TEXT('Main courante'!$C15,"hh:mm"),"")</f>
        <v/>
      </c>
      <c r="DA18" s="122" t="str">
        <f>IF('Main courante'!$A15=$CX$6,TEXT('Main courante'!$D15,"hh:mm"),"")</f>
        <v/>
      </c>
      <c r="DB18" s="123" t="str">
        <f>IF('Main courante'!$A15=$CX$6,MOD($DA18-$CZ18,1),"")</f>
        <v/>
      </c>
      <c r="DC18" s="123" t="str">
        <f>IF('Main courante'!$A15=$CX$6,'Main courante'!$E15,"")</f>
        <v/>
      </c>
      <c r="DD18" s="122" t="str">
        <f>IF('Main courante'!$A15=$CX$6,DU18,"")</f>
        <v/>
      </c>
      <c r="DE18" s="125"/>
      <c r="DF18" s="120" t="str">
        <f>IF('Main courante'!$A15=$DF$6,MAX($DF$8:$DF17)+1,"")</f>
        <v/>
      </c>
      <c r="DG18" s="121" t="str">
        <f>IF('Main courante'!$A15=$DF$6,TEXT('Main courante'!$B15,"j mmm aa"),"")</f>
        <v/>
      </c>
      <c r="DH18" s="122" t="str">
        <f>IF('Main courante'!$A15=$DF$6,TEXT('Main courante'!$C15,"hh:mm"),"")</f>
        <v/>
      </c>
      <c r="DI18" s="122" t="str">
        <f>IF('Main courante'!$A15=$DF$6,TEXT('Main courante'!$D15,"hh:mm"),"")</f>
        <v/>
      </c>
      <c r="DJ18" s="123" t="str">
        <f>IF('Main courante'!$A15=$DF$6,MOD($DI18-$DH18,1),"")</f>
        <v/>
      </c>
      <c r="DK18" s="123" t="str">
        <f>IF('Main courante'!$A15=$DF$6,'Main courante'!$E15,"")</f>
        <v/>
      </c>
      <c r="DL18" s="128"/>
      <c r="DM18" s="120" t="str">
        <f>IF(OR('Main courante'!$F15&lt;&gt;"",'Main courante'!$K15&lt;&gt;""),MAX($DM$8:$DM17)+1,"")</f>
        <v/>
      </c>
      <c r="DN18" s="121" t="str">
        <f>IF('Main courante'!$F15,TEXT('Main courante'!$B15,"j mmm aa"),"")</f>
        <v/>
      </c>
      <c r="DO18" s="121" t="str">
        <f>IF('Main courante'!$F15,'Main courante'!$E15,"")</f>
        <v/>
      </c>
      <c r="DP18" s="121" t="str">
        <f>IF(OR('Main courante'!$F15&lt;&gt;"",'Main courante'!$K15&lt;&gt;""),IF('Main courante'!$F15&lt;&gt;"",TEXT('Main courante'!$F15,"hh:mm"),""),"")</f>
        <v/>
      </c>
      <c r="DQ18" s="121" t="str">
        <f>IF(OR('Main courante'!$F15&lt;&gt;"",'Main courante'!$K15&lt;&gt;""),IF('Main courante'!$G15&lt;&gt;"",TEXT('Main courante'!$G15,"hh:mm"),""),"")</f>
        <v/>
      </c>
      <c r="DR18" s="121" t="str">
        <f>IF(OR('Main courante'!$F15&lt;&gt;"",'Main courante'!$K15&lt;&gt;""),IF('Main courante'!$K15&lt;&gt;"",TEXT('Main courante'!$K15,"hh:mm"),""),"")</f>
        <v/>
      </c>
      <c r="DS18" s="121" t="str">
        <f>IF(OR('Main courante'!$F15&lt;&gt;"",'Main courante'!$K15&lt;&gt;""),IF('Main courante'!$L15&lt;&gt;"",TEXT('Main courante'!$L15,"hh:mm"),""),"")</f>
        <v/>
      </c>
      <c r="DT18" s="129">
        <f t="shared" si="4"/>
        <v>0</v>
      </c>
      <c r="DU18" s="130">
        <f>'Main courante'!$H15+'Main courante'!$M15</f>
        <v>0</v>
      </c>
      <c r="DV18" s="131">
        <f>'Main courante'!$J15+'Main courante'!$O15</f>
        <v>0</v>
      </c>
      <c r="DW18" s="131">
        <f>'Main courante'!$I15+'Main courante'!$N15</f>
        <v>0</v>
      </c>
      <c r="DX18" s="132" t="str">
        <f>IF('Main courante'!$P15&lt;&gt;"",'Main courante'!$P15,"")</f>
        <v/>
      </c>
      <c r="DY18" s="133" t="str">
        <f>IF('Main courante'!$Q15&lt;&gt;"",'Main courante'!$Q15,"")</f>
        <v/>
      </c>
      <c r="DZ18" s="133" t="str">
        <f>IF('Main courante'!$R15&lt;&gt;"",'Main courante'!$R15,"")</f>
        <v/>
      </c>
      <c r="EA18" s="129">
        <f t="shared" si="5"/>
        <v>0</v>
      </c>
      <c r="EB18" s="129">
        <f t="shared" si="6"/>
        <v>0</v>
      </c>
      <c r="ED18" s="120" t="str">
        <f>IF('Main courante'!$A15=$ED$6,MAX($ED$8:$ED17)+1,"")</f>
        <v/>
      </c>
      <c r="EE18" s="120" t="str">
        <f>IF('Main courante'!$A15=$ED$6,'Main courante'!$S15,"")</f>
        <v/>
      </c>
      <c r="EF18" s="120" t="str">
        <f>IF('Main courante'!$A15=$ED$6,'Main courante'!$T15,"")</f>
        <v/>
      </c>
      <c r="EG18" s="120" t="str">
        <f>IF('Main courante'!$A15=$ED$6,'Main courante'!$U15,"")</f>
        <v/>
      </c>
      <c r="EH18" s="134" t="str">
        <f>IF('Main courante'!$A15=$ED$6,'Main courante'!$V15,"")</f>
        <v/>
      </c>
      <c r="EJ18" s="120" t="str">
        <f>IF('Main courante'!$A15=$EJ$6,MAX($EJ$8:$EJ17)+1,"")</f>
        <v/>
      </c>
      <c r="EK18" s="120" t="str">
        <f>IF('Main courante'!$A15=$EJ$6,'Main courante'!$S15,"")</f>
        <v/>
      </c>
      <c r="EL18" s="120" t="str">
        <f>IF('Main courante'!$A15=$EJ$6,'Main courante'!$T15,"")</f>
        <v/>
      </c>
      <c r="EM18" s="120" t="str">
        <f>IF('Main courante'!$A15=$EJ$6,'Main courante'!$U15,"")</f>
        <v/>
      </c>
      <c r="EN18" s="134" t="str">
        <f>IF('Main courante'!$A15=$EJ$6,'Main courante'!$V15,"")</f>
        <v/>
      </c>
      <c r="EP18" s="120" t="str">
        <f>IF('Main courante'!$A15=$EP$6,MAX($EP$8:$EP17)+1,"")</f>
        <v/>
      </c>
      <c r="EQ18" s="120" t="str">
        <f>IF('Main courante'!$A15=$EP$6,'Main courante'!$S15,"")</f>
        <v/>
      </c>
      <c r="ER18" s="120" t="str">
        <f>IF('Main courante'!$A15=$EP$6,'Main courante'!$T15,"")</f>
        <v/>
      </c>
      <c r="ES18" s="120" t="str">
        <f>IF('Main courante'!$A15=$EP$6,'Main courante'!$U15,"")</f>
        <v/>
      </c>
      <c r="ET18" s="134" t="str">
        <f>IF('Main courante'!$A15=$EP$6,'Main courante'!$V15,"")</f>
        <v/>
      </c>
      <c r="EU18" s="125"/>
      <c r="EV18" s="120" t="str">
        <f>IF('Main courante'!$A15=$EV$6,MAX($EV$8:$EV17)+1,"")</f>
        <v/>
      </c>
      <c r="EW18" s="121" t="str">
        <f>IF('Main courante'!$A15=$EV$6,TEXT('Main courante'!$B15,"j mmm aa"),"")</f>
        <v/>
      </c>
      <c r="EX18" s="122" t="str">
        <f>IF('Main courante'!$A15=$EV$6,TEXT('Main courante'!$C15,"hh:mm"),"")</f>
        <v/>
      </c>
      <c r="EY18" s="122" t="str">
        <f>IF('Main courante'!$A15=$EV$6,TEXT('Main courante'!$D15,"hh:mm"),"")</f>
        <v/>
      </c>
      <c r="EZ18" s="123" t="str">
        <f>IF('Main courante'!$A15=$EV$6,MOD($EY18-$EX18,1),"")</f>
        <v/>
      </c>
      <c r="FA18" s="123" t="str">
        <f>IF('Main courante'!$A15=$EV$6,'Main courante'!$E15,"")</f>
        <v/>
      </c>
      <c r="FB18" s="128"/>
    </row>
    <row r="19" spans="1:158">
      <c r="A19" s="120" t="str">
        <f>IF('Main courante'!$A16=$A$6,MAX($A$8:$A18)+1,"")</f>
        <v/>
      </c>
      <c r="B19" s="121" t="str">
        <f>IF('Main courante'!$A16=$A$6,TEXT('Main courante'!$B16,"j mmm aa"),"")</f>
        <v/>
      </c>
      <c r="C19" s="122" t="str">
        <f>IF('Main courante'!$A16=$A$6,TEXT('Main courante'!$C16,"hh:mm"),"")</f>
        <v/>
      </c>
      <c r="D19" s="122" t="str">
        <f>IF('Main courante'!$A16=$A$6,TEXT('Main courante'!$D16,"hh:mm"),"")</f>
        <v/>
      </c>
      <c r="E19" s="123" t="str">
        <f>IF('Main courante'!$A16=$A$6,MOD($D19-$C19,1),"")</f>
        <v/>
      </c>
      <c r="F19" s="123" t="str">
        <f>IF('Main courante'!$A16=$A$6,'Main courante'!$E16,"")</f>
        <v/>
      </c>
      <c r="G19" s="125"/>
      <c r="H19" s="126" t="str">
        <f>IF('Main courante'!$A16=$H$6,MAX($H$8:$H18)+1,"")</f>
        <v/>
      </c>
      <c r="I19" s="121" t="str">
        <f>IF('Main courante'!$A16=$H$6,TEXT('Main courante'!$B16,"j mmm aa"),"")</f>
        <v/>
      </c>
      <c r="J19" s="122" t="str">
        <f>IF('Main courante'!$A16=$H$6,TEXT('Main courante'!$C16,"hh:mm"),"")</f>
        <v/>
      </c>
      <c r="K19" s="122" t="str">
        <f>IF('Main courante'!$A16=$H$6,TEXT('Main courante'!$D16,"hh:mm"),"")</f>
        <v/>
      </c>
      <c r="L19" s="123" t="str">
        <f>IF('Main courante'!$A16=$H$6,MOD($K19-$J19,1),"")</f>
        <v/>
      </c>
      <c r="M19" s="123" t="str">
        <f>IF('Main courante'!$A16=$H$6,'Main courante'!$E16,"")</f>
        <v/>
      </c>
      <c r="N19" s="125"/>
      <c r="O19" s="120" t="str">
        <f>IF('Main courante'!$A16=$O$6,MAX($O$8:$O18)+1,"")</f>
        <v/>
      </c>
      <c r="P19" s="121" t="str">
        <f>IF('Main courante'!$A16=$O$6,TEXT('Main courante'!$B16,"j mmm aa"),"")</f>
        <v/>
      </c>
      <c r="Q19" s="122" t="str">
        <f>IF('Main courante'!$A16=$O$6,TEXT('Main courante'!$C16,"hh:mm"),"")</f>
        <v/>
      </c>
      <c r="R19" s="122" t="str">
        <f>IF('Main courante'!$A16=$O$6,TEXT('Main courante'!$D16,"hh:mm"),"")</f>
        <v/>
      </c>
      <c r="S19" s="123" t="str">
        <f>IF('Main courante'!$A16=$O$6,MOD($R19-$Q19,1),"")</f>
        <v/>
      </c>
      <c r="T19" s="124" t="str">
        <f>IF('Main courante'!$A16=$O$6,'Main courante'!$E16,"")</f>
        <v/>
      </c>
      <c r="U19" s="127" t="str">
        <f>IF('Main courante'!$A16=$O$6,DU19,"")</f>
        <v/>
      </c>
      <c r="V19" s="125"/>
      <c r="W19" s="120" t="str">
        <f>IF('Main courante'!$A16=$W$6,MAX($W$8:$W18)+1,"")</f>
        <v/>
      </c>
      <c r="X19" s="121" t="str">
        <f>IF('Main courante'!$A16=$W$6,TEXT('Main courante'!$B16,"j mmm aa"),"")</f>
        <v/>
      </c>
      <c r="Y19" s="122" t="str">
        <f>IF('Main courante'!$A16=$W$6,TEXT('Main courante'!$C16,"hh:mm"),"")</f>
        <v/>
      </c>
      <c r="Z19" s="122" t="str">
        <f>IF('Main courante'!$A16=$W$6,TEXT('Main courante'!$D16,"hh:mm"),"")</f>
        <v/>
      </c>
      <c r="AA19" s="123" t="str">
        <f>IF('Main courante'!$A16=$W$6,MOD($Z19-$Y19,1),"")</f>
        <v/>
      </c>
      <c r="AB19" s="123" t="str">
        <f>IF('Main courante'!$A16=$W$6,'Main courante'!$E16,"")</f>
        <v/>
      </c>
      <c r="AC19" s="122" t="str">
        <f>IF('Main courante'!$A16=$W$6,DU19,"")</f>
        <v/>
      </c>
      <c r="AD19" s="125"/>
      <c r="AE19" s="120" t="str">
        <f>IF('Main courante'!$A16=$AE$6,MAX($AE$8:$AE18)+1,"")</f>
        <v/>
      </c>
      <c r="AF19" s="121" t="str">
        <f>IF('Main courante'!$A16=$AE$6,TEXT('Main courante'!$B16,"j mmm aa"),"")</f>
        <v/>
      </c>
      <c r="AG19" s="122" t="str">
        <f>IF('Main courante'!$A16=$AE$6,TEXT('Main courante'!$C16,"hh:mm"),"")</f>
        <v/>
      </c>
      <c r="AH19" s="122" t="str">
        <f>IF('Main courante'!$A16=$AE$6,TEXT('Main courante'!$D16,"hh:mm"),"")</f>
        <v/>
      </c>
      <c r="AI19" s="123" t="str">
        <f>IF('Main courante'!$A16=$AE$6,MOD($AH19-$AG19,1),"")</f>
        <v/>
      </c>
      <c r="AJ19" s="123" t="str">
        <f>IF('Main courante'!$A16=$AE$6,'Main courante'!$E16,"")</f>
        <v/>
      </c>
      <c r="AK19" s="122" t="str">
        <f>IF('Main courante'!$A16=$AE$6,DU19,"")</f>
        <v/>
      </c>
      <c r="AL19" s="125"/>
      <c r="AM19" s="120" t="str">
        <f>IF('Main courante'!$A16=$AM$6,MAX($AM$8:$AM18)+1,"")</f>
        <v/>
      </c>
      <c r="AN19" s="121" t="str">
        <f>IF('Main courante'!$A16=$AM$6,TEXT('Main courante'!$B16,"j mmm aa"),"")</f>
        <v/>
      </c>
      <c r="AO19" s="122" t="str">
        <f>IF('Main courante'!$A16=$AM$6,TEXT('Main courante'!$C16,"hh:mm"),"")</f>
        <v/>
      </c>
      <c r="AP19" s="122" t="str">
        <f>IF('Main courante'!$A16=$AM$6,TEXT('Main courante'!$D16,"hh:mm"),"")</f>
        <v/>
      </c>
      <c r="AQ19" s="123" t="str">
        <f>IF('Main courante'!$A16=$AM$6,MOD($AP19-$AO19,1),"")</f>
        <v/>
      </c>
      <c r="AR19" s="123" t="str">
        <f>IF('Main courante'!$A16=$AM$6,'Main courante'!$E16,"")</f>
        <v/>
      </c>
      <c r="AS19" s="122" t="str">
        <f>IF('Main courante'!$A16=$AM$6,DU19,"")</f>
        <v/>
      </c>
      <c r="AT19" s="125"/>
      <c r="AU19" s="120" t="str">
        <f>IF('Main courante'!$A16=$AU$6,MAX($AU$8:$AU18)+1,"")</f>
        <v/>
      </c>
      <c r="AV19" s="121" t="str">
        <f>IF('Main courante'!$A16=$AU$6,TEXT('Main courante'!$B16,"j mmm aa"),"")</f>
        <v/>
      </c>
      <c r="AW19" s="122" t="str">
        <f>IF('Main courante'!$A16=$AU$6,TEXT('Main courante'!$C16,"hh:mm"),"")</f>
        <v/>
      </c>
      <c r="AX19" s="122" t="str">
        <f>IF('Main courante'!$A16=$AU$6,TEXT('Main courante'!$D16,"hh:mm"),"")</f>
        <v/>
      </c>
      <c r="AY19" s="123" t="str">
        <f>IF('Main courante'!$A16=$AU$6,MOD($AX19-$AW19,1),"")</f>
        <v/>
      </c>
      <c r="AZ19" s="123" t="str">
        <f>IF('Main courante'!$A16=$AU$6,'Main courante'!$E16,"")</f>
        <v/>
      </c>
      <c r="BA19" s="122" t="str">
        <f>IF('Main courante'!$A16=$AU$6,DU19,"")</f>
        <v/>
      </c>
      <c r="BB19" s="125"/>
      <c r="BC19" s="120" t="str">
        <f>IF('Main courante'!$A16=$BC$6,MAX($BC$8:$BC18)+1,"")</f>
        <v/>
      </c>
      <c r="BD19" s="121" t="str">
        <f>IF('Main courante'!$A16=$BC$6,TEXT('Main courante'!$B16,"j mmm aa"),"")</f>
        <v/>
      </c>
      <c r="BE19" s="122" t="str">
        <f>IF('Main courante'!$A16=$BC$6,TEXT('Main courante'!$C16,"hh:mm"),"")</f>
        <v/>
      </c>
      <c r="BF19" s="122" t="str">
        <f>IF('Main courante'!$A16=$BC$6,TEXT('Main courante'!$D16,"hh:mm"),"")</f>
        <v/>
      </c>
      <c r="BG19" s="123" t="str">
        <f>IF('Main courante'!$A16=$BC$6,MOD($BF19-$BE19,1),"")</f>
        <v/>
      </c>
      <c r="BH19" s="123" t="str">
        <f>IF('Main courante'!$A16=$BC$6,'Main courante'!$E16,"")</f>
        <v/>
      </c>
      <c r="BI19" s="122" t="str">
        <f>IF('Main courante'!$A16=$BC$6,DU19,"")</f>
        <v/>
      </c>
      <c r="BJ19" s="125"/>
      <c r="BK19" s="120" t="str">
        <f>IF('Main courante'!$A16=$BK$6,MAX($BK$8:$BK18)+1,"")</f>
        <v/>
      </c>
      <c r="BL19" s="121" t="str">
        <f>IF('Main courante'!$A16=$BK$6,TEXT('Main courante'!$B16,"j mmm aa"),"")</f>
        <v/>
      </c>
      <c r="BM19" s="122" t="str">
        <f>IF('Main courante'!$A16=$BK$6,TEXT('Main courante'!$C16,"hh:mm"),"")</f>
        <v/>
      </c>
      <c r="BN19" s="122" t="str">
        <f>IF('Main courante'!$A16=$BK$6,TEXT('Main courante'!$D16,"hh:mm"),"")</f>
        <v/>
      </c>
      <c r="BO19" s="123" t="str">
        <f>IF('Main courante'!$A16=$BK$6,MOD($BN19-$BM19,1),"")</f>
        <v/>
      </c>
      <c r="BP19" s="123" t="str">
        <f>IF('Main courante'!$A16=$BK$6,'Main courante'!$E16,"")</f>
        <v/>
      </c>
      <c r="BQ19" s="122" t="str">
        <f>IF('Main courante'!$A16=$BK$6,DU19,"")</f>
        <v/>
      </c>
      <c r="BR19" s="125"/>
      <c r="BS19" s="120" t="str">
        <f>IF('Main courante'!$A16=$BS$6,MAX($BS$8:$BS18)+1,"")</f>
        <v/>
      </c>
      <c r="BT19" s="121" t="str">
        <f>IF('Main courante'!$A16=$BS$6,TEXT('Main courante'!$B16,"j mmm aa"),"")</f>
        <v/>
      </c>
      <c r="BU19" s="122" t="str">
        <f>IF('Main courante'!$A16=$BS$6,TEXT('Main courante'!$C16,"hh:mm"),"")</f>
        <v/>
      </c>
      <c r="BV19" s="122" t="str">
        <f>IF('Main courante'!$A16=$BS$6,TEXT('Main courante'!$D16,"hh:mm"),"")</f>
        <v/>
      </c>
      <c r="BW19" s="123" t="str">
        <f>IF('Main courante'!$A16=$BS$6,MOD($BV19-$BU19,1),"")</f>
        <v/>
      </c>
      <c r="BX19" s="123" t="str">
        <f>IF('Main courante'!$A16=$BS$6,'Main courante'!$E16,"")</f>
        <v/>
      </c>
      <c r="BY19" s="122" t="str">
        <f>IF('Main courante'!$A16=$BS$6,DU19,"")</f>
        <v/>
      </c>
      <c r="BZ19" s="125"/>
      <c r="CA19" s="120" t="str">
        <f>IF('Main courante'!$A16=$CA$6,MAX($CA$8:$CA18)+1,"")</f>
        <v/>
      </c>
      <c r="CB19" s="121" t="str">
        <f>IF('Main courante'!$A16=$CA$6,TEXT('Main courante'!$B16,"j mmm aa"),"")</f>
        <v/>
      </c>
      <c r="CC19" s="122" t="str">
        <f>IF('Main courante'!$A16=$CA$6,TEXT('Main courante'!$C16,"hh:mm"),"")</f>
        <v/>
      </c>
      <c r="CD19" s="122" t="str">
        <f>IF('Main courante'!$A16=$CA$6,TEXT('Main courante'!$D16,"hh:mm"),"")</f>
        <v/>
      </c>
      <c r="CE19" s="123" t="str">
        <f>IF('Main courante'!$A16=$CA$6,MOD($CD19-$CC19,1),"")</f>
        <v/>
      </c>
      <c r="CF19" s="123" t="str">
        <f>IF('Main courante'!$A16=$CA$6,'Main courante'!$E16,"")</f>
        <v/>
      </c>
      <c r="CG19" s="122" t="str">
        <f>IF('Main courante'!$A16=$CA$6,DU19,"")</f>
        <v/>
      </c>
      <c r="CH19" s="125"/>
      <c r="CI19" s="120" t="str">
        <f>IF('Main courante'!$A16=$CI$6,MAX($CI$8:$CI18)+1,"")</f>
        <v/>
      </c>
      <c r="CJ19" s="121" t="str">
        <f>IF('Main courante'!$A16=$CI$6,TEXT('Main courante'!$B16,"j mmm aa"),"")</f>
        <v/>
      </c>
      <c r="CK19" s="122" t="str">
        <f>IF('Main courante'!$A16=$CI$6,TEXT('Main courante'!$C16,"hh:mm"),"")</f>
        <v/>
      </c>
      <c r="CL19" s="122" t="str">
        <f>IF('Main courante'!$A16=$CI$6,TEXT('Main courante'!$D16,"hh:mm"),"")</f>
        <v/>
      </c>
      <c r="CM19" s="123" t="str">
        <f>IF('Main courante'!$A16=$CI$6,MOD($CL19-$CK19,1),"")</f>
        <v/>
      </c>
      <c r="CN19" s="123" t="str">
        <f>IF('Main courante'!$A16=$CI$6,'Main courante'!$E16,"")</f>
        <v/>
      </c>
      <c r="CO19" s="125"/>
      <c r="CP19" s="120" t="str">
        <f>IF('Main courante'!$A16=$CP$6,MAX($CP$8:$CP18)+1,"")</f>
        <v/>
      </c>
      <c r="CQ19" s="121" t="str">
        <f>IF('Main courante'!$A16=$CP$6,TEXT('Main courante'!$B16,"j mmm aa"),"")</f>
        <v/>
      </c>
      <c r="CR19" s="122" t="str">
        <f>IF('Main courante'!$A16=$CP$6,TEXT('Main courante'!$C16,"hh:mm"),"")</f>
        <v/>
      </c>
      <c r="CS19" s="122" t="str">
        <f>IF('Main courante'!$A16=$CP$6,TEXT('Main courante'!$D16,"hh:mm"),"")</f>
        <v/>
      </c>
      <c r="CT19" s="123" t="str">
        <f>IF('Main courante'!$A16=$CP$6,MOD($CS19-$CR19,1),"")</f>
        <v/>
      </c>
      <c r="CU19" s="123" t="str">
        <f>IF('Main courante'!$A16=$CP$6,'Main courante'!$E16,"")</f>
        <v/>
      </c>
      <c r="CV19" s="122" t="str">
        <f>IF('Main courante'!$A16=$CP$6,DU19,"")</f>
        <v/>
      </c>
      <c r="CW19" s="125"/>
      <c r="CX19" s="120" t="str">
        <f>IF('Main courante'!$A16=$CX$6,MAX($CX$8:$CX18)+1,"")</f>
        <v/>
      </c>
      <c r="CY19" s="121" t="str">
        <f>IF('Main courante'!$A16=$CX$6,TEXT('Main courante'!$B16,"j mmm aa"),"")</f>
        <v/>
      </c>
      <c r="CZ19" s="122" t="str">
        <f>IF('Main courante'!$A16=$CX$6,TEXT('Main courante'!$C16,"hh:mm"),"")</f>
        <v/>
      </c>
      <c r="DA19" s="122" t="str">
        <f>IF('Main courante'!$A16=$CX$6,TEXT('Main courante'!$D16,"hh:mm"),"")</f>
        <v/>
      </c>
      <c r="DB19" s="123" t="str">
        <f>IF('Main courante'!$A16=$CX$6,MOD($DA19-$CZ19,1),"")</f>
        <v/>
      </c>
      <c r="DC19" s="123" t="str">
        <f>IF('Main courante'!$A16=$CX$6,'Main courante'!$E16,"")</f>
        <v/>
      </c>
      <c r="DD19" s="122" t="str">
        <f>IF('Main courante'!$A16=$CX$6,DU19,"")</f>
        <v/>
      </c>
      <c r="DE19" s="125"/>
      <c r="DF19" s="120" t="str">
        <f>IF('Main courante'!$A16=$DF$6,MAX($DF$8:$DF18)+1,"")</f>
        <v/>
      </c>
      <c r="DG19" s="121" t="str">
        <f>IF('Main courante'!$A16=$DF$6,TEXT('Main courante'!$B16,"j mmm aa"),"")</f>
        <v/>
      </c>
      <c r="DH19" s="122" t="str">
        <f>IF('Main courante'!$A16=$DF$6,TEXT('Main courante'!$C16,"hh:mm"),"")</f>
        <v/>
      </c>
      <c r="DI19" s="122" t="str">
        <f>IF('Main courante'!$A16=$DF$6,TEXT('Main courante'!$D16,"hh:mm"),"")</f>
        <v/>
      </c>
      <c r="DJ19" s="123" t="str">
        <f>IF('Main courante'!$A16=$DF$6,MOD($DI19-$DH19,1),"")</f>
        <v/>
      </c>
      <c r="DK19" s="123" t="str">
        <f>IF('Main courante'!$A16=$DF$6,'Main courante'!$E16,"")</f>
        <v/>
      </c>
      <c r="DL19" s="128"/>
      <c r="DM19" s="120" t="str">
        <f>IF(OR('Main courante'!$F16&lt;&gt;"",'Main courante'!$K16&lt;&gt;""),MAX($DM$8:$DM18)+1,"")</f>
        <v/>
      </c>
      <c r="DN19" s="121" t="str">
        <f>IF('Main courante'!$F16,TEXT('Main courante'!$B16,"j mmm aa"),"")</f>
        <v/>
      </c>
      <c r="DO19" s="121" t="str">
        <f>IF('Main courante'!$F16,'Main courante'!$E16,"")</f>
        <v/>
      </c>
      <c r="DP19" s="121" t="str">
        <f>IF(OR('Main courante'!$F16&lt;&gt;"",'Main courante'!$K16&lt;&gt;""),IF('Main courante'!$F16&lt;&gt;"",TEXT('Main courante'!$F16,"hh:mm"),""),"")</f>
        <v/>
      </c>
      <c r="DQ19" s="121" t="str">
        <f>IF(OR('Main courante'!$F16&lt;&gt;"",'Main courante'!$K16&lt;&gt;""),IF('Main courante'!$G16&lt;&gt;"",TEXT('Main courante'!$G16,"hh:mm"),""),"")</f>
        <v/>
      </c>
      <c r="DR19" s="121" t="str">
        <f>IF(OR('Main courante'!$F16&lt;&gt;"",'Main courante'!$K16&lt;&gt;""),IF('Main courante'!$K16&lt;&gt;"",TEXT('Main courante'!$K16,"hh:mm"),""),"")</f>
        <v/>
      </c>
      <c r="DS19" s="121" t="str">
        <f>IF(OR('Main courante'!$F16&lt;&gt;"",'Main courante'!$K16&lt;&gt;""),IF('Main courante'!$L16&lt;&gt;"",TEXT('Main courante'!$L16,"hh:mm"),""),"")</f>
        <v/>
      </c>
      <c r="DT19" s="129">
        <f t="shared" si="4"/>
        <v>0</v>
      </c>
      <c r="DU19" s="130">
        <f>'Main courante'!$H16+'Main courante'!$M16</f>
        <v>0</v>
      </c>
      <c r="DV19" s="131">
        <f>'Main courante'!$J16+'Main courante'!$O16</f>
        <v>0</v>
      </c>
      <c r="DW19" s="131">
        <f>'Main courante'!$I16+'Main courante'!$N16</f>
        <v>0</v>
      </c>
      <c r="DX19" s="132" t="str">
        <f>IF('Main courante'!$P16&lt;&gt;"",'Main courante'!$P16,"")</f>
        <v/>
      </c>
      <c r="DY19" s="133" t="str">
        <f>IF('Main courante'!$Q16&lt;&gt;"",'Main courante'!$Q16,"")</f>
        <v/>
      </c>
      <c r="DZ19" s="133" t="str">
        <f>IF('Main courante'!$R16&lt;&gt;"",'Main courante'!$R16,"")</f>
        <v/>
      </c>
      <c r="EA19" s="129">
        <f t="shared" si="5"/>
        <v>0</v>
      </c>
      <c r="EB19" s="129">
        <f t="shared" si="6"/>
        <v>0</v>
      </c>
      <c r="ED19" s="120" t="str">
        <f>IF('Main courante'!$A16=$ED$6,MAX($ED$8:$ED18)+1,"")</f>
        <v/>
      </c>
      <c r="EE19" s="120" t="str">
        <f>IF('Main courante'!$A16=$ED$6,'Main courante'!$S16,"")</f>
        <v/>
      </c>
      <c r="EF19" s="120" t="str">
        <f>IF('Main courante'!$A16=$ED$6,'Main courante'!$T16,"")</f>
        <v/>
      </c>
      <c r="EG19" s="120" t="str">
        <f>IF('Main courante'!$A16=$ED$6,'Main courante'!$U16,"")</f>
        <v/>
      </c>
      <c r="EH19" s="134" t="str">
        <f>IF('Main courante'!$A16=$ED$6,'Main courante'!$V16,"")</f>
        <v/>
      </c>
      <c r="EJ19" s="120" t="str">
        <f>IF('Main courante'!$A16=$EJ$6,MAX($EJ$8:$EJ18)+1,"")</f>
        <v/>
      </c>
      <c r="EK19" s="120" t="str">
        <f>IF('Main courante'!$A16=$EJ$6,'Main courante'!$S16,"")</f>
        <v/>
      </c>
      <c r="EL19" s="120" t="str">
        <f>IF('Main courante'!$A16=$EJ$6,'Main courante'!$T16,"")</f>
        <v/>
      </c>
      <c r="EM19" s="120" t="str">
        <f>IF('Main courante'!$A16=$EJ$6,'Main courante'!$U16,"")</f>
        <v/>
      </c>
      <c r="EN19" s="134" t="str">
        <f>IF('Main courante'!$A16=$EJ$6,'Main courante'!$V16,"")</f>
        <v/>
      </c>
      <c r="EP19" s="120" t="str">
        <f>IF('Main courante'!$A16=$EP$6,MAX($EP$8:$EP18)+1,"")</f>
        <v/>
      </c>
      <c r="EQ19" s="120" t="str">
        <f>IF('Main courante'!$A16=$EP$6,'Main courante'!$S16,"")</f>
        <v/>
      </c>
      <c r="ER19" s="120" t="str">
        <f>IF('Main courante'!$A16=$EP$6,'Main courante'!$T16,"")</f>
        <v/>
      </c>
      <c r="ES19" s="120" t="str">
        <f>IF('Main courante'!$A16=$EP$6,'Main courante'!$U16,"")</f>
        <v/>
      </c>
      <c r="ET19" s="134" t="str">
        <f>IF('Main courante'!$A16=$EP$6,'Main courante'!$V16,"")</f>
        <v/>
      </c>
      <c r="EU19" s="125"/>
      <c r="EV19" s="120" t="str">
        <f>IF('Main courante'!$A16=$EV$6,MAX($EV$8:$EV18)+1,"")</f>
        <v/>
      </c>
      <c r="EW19" s="121" t="str">
        <f>IF('Main courante'!$A16=$EV$6,TEXT('Main courante'!$B16,"j mmm aa"),"")</f>
        <v/>
      </c>
      <c r="EX19" s="122" t="str">
        <f>IF('Main courante'!$A16=$EV$6,TEXT('Main courante'!$C16,"hh:mm"),"")</f>
        <v/>
      </c>
      <c r="EY19" s="122" t="str">
        <f>IF('Main courante'!$A16=$EV$6,TEXT('Main courante'!$D16,"hh:mm"),"")</f>
        <v/>
      </c>
      <c r="EZ19" s="123" t="str">
        <f>IF('Main courante'!$A16=$EV$6,MOD($EY19-$EX19,1),"")</f>
        <v/>
      </c>
      <c r="FA19" s="123" t="str">
        <f>IF('Main courante'!$A16=$EV$6,'Main courante'!$E16,"")</f>
        <v/>
      </c>
      <c r="FB19" s="128"/>
    </row>
    <row r="20" spans="1:158">
      <c r="A20" s="120" t="str">
        <f>IF('Main courante'!$A17=$A$6,MAX($A$8:$A19)+1,"")</f>
        <v/>
      </c>
      <c r="B20" s="121" t="str">
        <f>IF('Main courante'!$A17=$A$6,TEXT('Main courante'!$B17,"j mmm aa"),"")</f>
        <v/>
      </c>
      <c r="C20" s="122" t="str">
        <f>IF('Main courante'!$A17=$A$6,TEXT('Main courante'!$C17,"hh:mm"),"")</f>
        <v/>
      </c>
      <c r="D20" s="122" t="str">
        <f>IF('Main courante'!$A17=$A$6,TEXT('Main courante'!$D17,"hh:mm"),"")</f>
        <v/>
      </c>
      <c r="E20" s="123" t="str">
        <f>IF('Main courante'!$A17=$A$6,MOD($D20-$C20,1),"")</f>
        <v/>
      </c>
      <c r="F20" s="123" t="str">
        <f>IF('Main courante'!$A17=$A$6,'Main courante'!$E17,"")</f>
        <v/>
      </c>
      <c r="G20" s="125"/>
      <c r="H20" s="126" t="str">
        <f>IF('Main courante'!$A17=$H$6,MAX($H$8:$H19)+1,"")</f>
        <v/>
      </c>
      <c r="I20" s="121" t="str">
        <f>IF('Main courante'!$A17=$H$6,TEXT('Main courante'!$B17,"j mmm aa"),"")</f>
        <v/>
      </c>
      <c r="J20" s="122" t="str">
        <f>IF('Main courante'!$A17=$H$6,TEXT('Main courante'!$C17,"hh:mm"),"")</f>
        <v/>
      </c>
      <c r="K20" s="122" t="str">
        <f>IF('Main courante'!$A17=$H$6,TEXT('Main courante'!$D17,"hh:mm"),"")</f>
        <v/>
      </c>
      <c r="L20" s="123" t="str">
        <f>IF('Main courante'!$A17=$H$6,MOD($K20-$J20,1),"")</f>
        <v/>
      </c>
      <c r="M20" s="123" t="str">
        <f>IF('Main courante'!$A17=$H$6,'Main courante'!$E17,"")</f>
        <v/>
      </c>
      <c r="N20" s="125"/>
      <c r="O20" s="120" t="str">
        <f>IF('Main courante'!$A17=$O$6,MAX($O$8:$O19)+1,"")</f>
        <v/>
      </c>
      <c r="P20" s="121" t="str">
        <f>IF('Main courante'!$A17=$O$6,TEXT('Main courante'!$B17,"j mmm aa"),"")</f>
        <v/>
      </c>
      <c r="Q20" s="122" t="str">
        <f>IF('Main courante'!$A17=$O$6,TEXT('Main courante'!$C17,"hh:mm"),"")</f>
        <v/>
      </c>
      <c r="R20" s="122" t="str">
        <f>IF('Main courante'!$A17=$O$6,TEXT('Main courante'!$D17,"hh:mm"),"")</f>
        <v/>
      </c>
      <c r="S20" s="123" t="str">
        <f>IF('Main courante'!$A17=$O$6,MOD($R20-$Q20,1),"")</f>
        <v/>
      </c>
      <c r="T20" s="124" t="str">
        <f>IF('Main courante'!$A17=$O$6,'Main courante'!$E17,"")</f>
        <v/>
      </c>
      <c r="U20" s="127" t="str">
        <f>IF('Main courante'!$A17=$O$6,DU20,"")</f>
        <v/>
      </c>
      <c r="V20" s="125"/>
      <c r="W20" s="120" t="str">
        <f>IF('Main courante'!$A17=$W$6,MAX($W$8:$W19)+1,"")</f>
        <v/>
      </c>
      <c r="X20" s="121" t="str">
        <f>IF('Main courante'!$A17=$W$6,TEXT('Main courante'!$B17,"j mmm aa"),"")</f>
        <v/>
      </c>
      <c r="Y20" s="122" t="str">
        <f>IF('Main courante'!$A17=$W$6,TEXT('Main courante'!$C17,"hh:mm"),"")</f>
        <v/>
      </c>
      <c r="Z20" s="122" t="str">
        <f>IF('Main courante'!$A17=$W$6,TEXT('Main courante'!$D17,"hh:mm"),"")</f>
        <v/>
      </c>
      <c r="AA20" s="123" t="str">
        <f>IF('Main courante'!$A17=$W$6,MOD($Z20-$Y20,1),"")</f>
        <v/>
      </c>
      <c r="AB20" s="123" t="str">
        <f>IF('Main courante'!$A17=$W$6,'Main courante'!$E17,"")</f>
        <v/>
      </c>
      <c r="AC20" s="122" t="str">
        <f>IF('Main courante'!$A17=$W$6,DU20,"")</f>
        <v/>
      </c>
      <c r="AD20" s="125"/>
      <c r="AE20" s="120" t="str">
        <f>IF('Main courante'!$A17=$AE$6,MAX($AE$8:$AE19)+1,"")</f>
        <v/>
      </c>
      <c r="AF20" s="121" t="str">
        <f>IF('Main courante'!$A17=$AE$6,TEXT('Main courante'!$B17,"j mmm aa"),"")</f>
        <v/>
      </c>
      <c r="AG20" s="122" t="str">
        <f>IF('Main courante'!$A17=$AE$6,TEXT('Main courante'!$C17,"hh:mm"),"")</f>
        <v/>
      </c>
      <c r="AH20" s="122" t="str">
        <f>IF('Main courante'!$A17=$AE$6,TEXT('Main courante'!$D17,"hh:mm"),"")</f>
        <v/>
      </c>
      <c r="AI20" s="123" t="str">
        <f>IF('Main courante'!$A17=$AE$6,MOD($AH20-$AG20,1),"")</f>
        <v/>
      </c>
      <c r="AJ20" s="123" t="str">
        <f>IF('Main courante'!$A17=$AE$6,'Main courante'!$E17,"")</f>
        <v/>
      </c>
      <c r="AK20" s="122" t="str">
        <f>IF('Main courante'!$A17=$AE$6,DU20,"")</f>
        <v/>
      </c>
      <c r="AL20" s="125"/>
      <c r="AM20" s="120" t="str">
        <f>IF('Main courante'!$A17=$AM$6,MAX($AM$8:$AM19)+1,"")</f>
        <v/>
      </c>
      <c r="AN20" s="121" t="str">
        <f>IF('Main courante'!$A17=$AM$6,TEXT('Main courante'!$B17,"j mmm aa"),"")</f>
        <v/>
      </c>
      <c r="AO20" s="122" t="str">
        <f>IF('Main courante'!$A17=$AM$6,TEXT('Main courante'!$C17,"hh:mm"),"")</f>
        <v/>
      </c>
      <c r="AP20" s="122" t="str">
        <f>IF('Main courante'!$A17=$AM$6,TEXT('Main courante'!$D17,"hh:mm"),"")</f>
        <v/>
      </c>
      <c r="AQ20" s="123" t="str">
        <f>IF('Main courante'!$A17=$AM$6,MOD($AP20-$AO20,1),"")</f>
        <v/>
      </c>
      <c r="AR20" s="123" t="str">
        <f>IF('Main courante'!$A17=$AM$6,'Main courante'!$E17,"")</f>
        <v/>
      </c>
      <c r="AS20" s="122" t="str">
        <f>IF('Main courante'!$A17=$AM$6,DU20,"")</f>
        <v/>
      </c>
      <c r="AT20" s="125"/>
      <c r="AU20" s="120" t="str">
        <f>IF('Main courante'!$A17=$AU$6,MAX($AU$8:$AU19)+1,"")</f>
        <v/>
      </c>
      <c r="AV20" s="121" t="str">
        <f>IF('Main courante'!$A17=$AU$6,TEXT('Main courante'!$B17,"j mmm aa"),"")</f>
        <v/>
      </c>
      <c r="AW20" s="122" t="str">
        <f>IF('Main courante'!$A17=$AU$6,TEXT('Main courante'!$C17,"hh:mm"),"")</f>
        <v/>
      </c>
      <c r="AX20" s="122" t="str">
        <f>IF('Main courante'!$A17=$AU$6,TEXT('Main courante'!$D17,"hh:mm"),"")</f>
        <v/>
      </c>
      <c r="AY20" s="123" t="str">
        <f>IF('Main courante'!$A17=$AU$6,MOD($AX20-$AW20,1),"")</f>
        <v/>
      </c>
      <c r="AZ20" s="123" t="str">
        <f>IF('Main courante'!$A17=$AU$6,'Main courante'!$E17,"")</f>
        <v/>
      </c>
      <c r="BA20" s="122" t="str">
        <f>IF('Main courante'!$A17=$AU$6,DU20,"")</f>
        <v/>
      </c>
      <c r="BB20" s="125"/>
      <c r="BC20" s="120" t="str">
        <f>IF('Main courante'!$A17=$BC$6,MAX($BC$8:$BC19)+1,"")</f>
        <v/>
      </c>
      <c r="BD20" s="121" t="str">
        <f>IF('Main courante'!$A17=$BC$6,TEXT('Main courante'!$B17,"j mmm aa"),"")</f>
        <v/>
      </c>
      <c r="BE20" s="122" t="str">
        <f>IF('Main courante'!$A17=$BC$6,TEXT('Main courante'!$C17,"hh:mm"),"")</f>
        <v/>
      </c>
      <c r="BF20" s="122" t="str">
        <f>IF('Main courante'!$A17=$BC$6,TEXT('Main courante'!$D17,"hh:mm"),"")</f>
        <v/>
      </c>
      <c r="BG20" s="123" t="str">
        <f>IF('Main courante'!$A17=$BC$6,MOD($BF20-$BE20,1),"")</f>
        <v/>
      </c>
      <c r="BH20" s="123" t="str">
        <f>IF('Main courante'!$A17=$BC$6,'Main courante'!$E17,"")</f>
        <v/>
      </c>
      <c r="BI20" s="122" t="str">
        <f>IF('Main courante'!$A17=$BC$6,DU20,"")</f>
        <v/>
      </c>
      <c r="BJ20" s="125"/>
      <c r="BK20" s="120" t="str">
        <f>IF('Main courante'!$A17=$BK$6,MAX($BK$8:$BK19)+1,"")</f>
        <v/>
      </c>
      <c r="BL20" s="121" t="str">
        <f>IF('Main courante'!$A17=$BK$6,TEXT('Main courante'!$B17,"j mmm aa"),"")</f>
        <v/>
      </c>
      <c r="BM20" s="122" t="str">
        <f>IF('Main courante'!$A17=$BK$6,TEXT('Main courante'!$C17,"hh:mm"),"")</f>
        <v/>
      </c>
      <c r="BN20" s="122" t="str">
        <f>IF('Main courante'!$A17=$BK$6,TEXT('Main courante'!$D17,"hh:mm"),"")</f>
        <v/>
      </c>
      <c r="BO20" s="123" t="str">
        <f>IF('Main courante'!$A17=$BK$6,MOD($BN20-$BM20,1),"")</f>
        <v/>
      </c>
      <c r="BP20" s="123" t="str">
        <f>IF('Main courante'!$A17=$BK$6,'Main courante'!$E17,"")</f>
        <v/>
      </c>
      <c r="BQ20" s="122" t="str">
        <f>IF('Main courante'!$A17=$BK$6,DU20,"")</f>
        <v/>
      </c>
      <c r="BR20" s="125"/>
      <c r="BS20" s="120" t="str">
        <f>IF('Main courante'!$A17=$BS$6,MAX($BS$8:$BS19)+1,"")</f>
        <v/>
      </c>
      <c r="BT20" s="121" t="str">
        <f>IF('Main courante'!$A17=$BS$6,TEXT('Main courante'!$B17,"j mmm aa"),"")</f>
        <v/>
      </c>
      <c r="BU20" s="122" t="str">
        <f>IF('Main courante'!$A17=$BS$6,TEXT('Main courante'!$C17,"hh:mm"),"")</f>
        <v/>
      </c>
      <c r="BV20" s="122" t="str">
        <f>IF('Main courante'!$A17=$BS$6,TEXT('Main courante'!$D17,"hh:mm"),"")</f>
        <v/>
      </c>
      <c r="BW20" s="123" t="str">
        <f>IF('Main courante'!$A17=$BS$6,MOD($BV20-$BU20,1),"")</f>
        <v/>
      </c>
      <c r="BX20" s="123" t="str">
        <f>IF('Main courante'!$A17=$BS$6,'Main courante'!$E17,"")</f>
        <v/>
      </c>
      <c r="BY20" s="122" t="str">
        <f>IF('Main courante'!$A17=$BS$6,DU20,"")</f>
        <v/>
      </c>
      <c r="BZ20" s="125"/>
      <c r="CA20" s="120" t="str">
        <f>IF('Main courante'!$A17=$CA$6,MAX($CA$8:$CA19)+1,"")</f>
        <v/>
      </c>
      <c r="CB20" s="121" t="str">
        <f>IF('Main courante'!$A17=$CA$6,TEXT('Main courante'!$B17,"j mmm aa"),"")</f>
        <v/>
      </c>
      <c r="CC20" s="122" t="str">
        <f>IF('Main courante'!$A17=$CA$6,TEXT('Main courante'!$C17,"hh:mm"),"")</f>
        <v/>
      </c>
      <c r="CD20" s="122" t="str">
        <f>IF('Main courante'!$A17=$CA$6,TEXT('Main courante'!$D17,"hh:mm"),"")</f>
        <v/>
      </c>
      <c r="CE20" s="123" t="str">
        <f>IF('Main courante'!$A17=$CA$6,MOD($CD20-$CC20,1),"")</f>
        <v/>
      </c>
      <c r="CF20" s="123" t="str">
        <f>IF('Main courante'!$A17=$CA$6,'Main courante'!$E17,"")</f>
        <v/>
      </c>
      <c r="CG20" s="122" t="str">
        <f>IF('Main courante'!$A17=$CA$6,DU20,"")</f>
        <v/>
      </c>
      <c r="CH20" s="125"/>
      <c r="CI20" s="120" t="str">
        <f>IF('Main courante'!$A17=$CI$6,MAX($CI$8:$CI19)+1,"")</f>
        <v/>
      </c>
      <c r="CJ20" s="121" t="str">
        <f>IF('Main courante'!$A17=$CI$6,TEXT('Main courante'!$B17,"j mmm aa"),"")</f>
        <v/>
      </c>
      <c r="CK20" s="122" t="str">
        <f>IF('Main courante'!$A17=$CI$6,TEXT('Main courante'!$C17,"hh:mm"),"")</f>
        <v/>
      </c>
      <c r="CL20" s="122" t="str">
        <f>IF('Main courante'!$A17=$CI$6,TEXT('Main courante'!$D17,"hh:mm"),"")</f>
        <v/>
      </c>
      <c r="CM20" s="123" t="str">
        <f>IF('Main courante'!$A17=$CI$6,MOD($CL20-$CK20,1),"")</f>
        <v/>
      </c>
      <c r="CN20" s="123" t="str">
        <f>IF('Main courante'!$A17=$CI$6,'Main courante'!$E17,"")</f>
        <v/>
      </c>
      <c r="CO20" s="125"/>
      <c r="CP20" s="120" t="str">
        <f>IF('Main courante'!$A17=$CP$6,MAX($CP$8:$CP19)+1,"")</f>
        <v/>
      </c>
      <c r="CQ20" s="121" t="str">
        <f>IF('Main courante'!$A17=$CP$6,TEXT('Main courante'!$B17,"j mmm aa"),"")</f>
        <v/>
      </c>
      <c r="CR20" s="122" t="str">
        <f>IF('Main courante'!$A17=$CP$6,TEXT('Main courante'!$C17,"hh:mm"),"")</f>
        <v/>
      </c>
      <c r="CS20" s="122" t="str">
        <f>IF('Main courante'!$A17=$CP$6,TEXT('Main courante'!$D17,"hh:mm"),"")</f>
        <v/>
      </c>
      <c r="CT20" s="123" t="str">
        <f>IF('Main courante'!$A17=$CP$6,MOD($CS20-$CR20,1),"")</f>
        <v/>
      </c>
      <c r="CU20" s="123" t="str">
        <f>IF('Main courante'!$A17=$CP$6,'Main courante'!$E17,"")</f>
        <v/>
      </c>
      <c r="CV20" s="122" t="str">
        <f>IF('Main courante'!$A17=$CP$6,DU20,"")</f>
        <v/>
      </c>
      <c r="CW20" s="125"/>
      <c r="CX20" s="120" t="str">
        <f>IF('Main courante'!$A17=$CX$6,MAX($CX$8:$CX19)+1,"")</f>
        <v/>
      </c>
      <c r="CY20" s="121" t="str">
        <f>IF('Main courante'!$A17=$CX$6,TEXT('Main courante'!$B17,"j mmm aa"),"")</f>
        <v/>
      </c>
      <c r="CZ20" s="122" t="str">
        <f>IF('Main courante'!$A17=$CX$6,TEXT('Main courante'!$C17,"hh:mm"),"")</f>
        <v/>
      </c>
      <c r="DA20" s="122" t="str">
        <f>IF('Main courante'!$A17=$CX$6,TEXT('Main courante'!$D17,"hh:mm"),"")</f>
        <v/>
      </c>
      <c r="DB20" s="123" t="str">
        <f>IF('Main courante'!$A17=$CX$6,MOD($DA20-$CZ20,1),"")</f>
        <v/>
      </c>
      <c r="DC20" s="123" t="str">
        <f>IF('Main courante'!$A17=$CX$6,'Main courante'!$E17,"")</f>
        <v/>
      </c>
      <c r="DD20" s="122" t="str">
        <f>IF('Main courante'!$A17=$CX$6,DU20,"")</f>
        <v/>
      </c>
      <c r="DE20" s="125"/>
      <c r="DF20" s="120" t="str">
        <f>IF('Main courante'!$A17=$DF$6,MAX($DF$8:$DF19)+1,"")</f>
        <v/>
      </c>
      <c r="DG20" s="121" t="str">
        <f>IF('Main courante'!$A17=$DF$6,TEXT('Main courante'!$B17,"j mmm aa"),"")</f>
        <v/>
      </c>
      <c r="DH20" s="122" t="str">
        <f>IF('Main courante'!$A17=$DF$6,TEXT('Main courante'!$C17,"hh:mm"),"")</f>
        <v/>
      </c>
      <c r="DI20" s="122" t="str">
        <f>IF('Main courante'!$A17=$DF$6,TEXT('Main courante'!$D17,"hh:mm"),"")</f>
        <v/>
      </c>
      <c r="DJ20" s="123" t="str">
        <f>IF('Main courante'!$A17=$DF$6,MOD($DI20-$DH20,1),"")</f>
        <v/>
      </c>
      <c r="DK20" s="123" t="str">
        <f>IF('Main courante'!$A17=$DF$6,'Main courante'!$E17,"")</f>
        <v/>
      </c>
      <c r="DL20" s="128"/>
      <c r="DM20" s="120" t="str">
        <f>IF(OR('Main courante'!$F17&lt;&gt;"",'Main courante'!$K17&lt;&gt;""),MAX($DM$8:$DM19)+1,"")</f>
        <v/>
      </c>
      <c r="DN20" s="121" t="str">
        <f>IF('Main courante'!$F17,TEXT('Main courante'!$B17,"j mmm aa"),"")</f>
        <v/>
      </c>
      <c r="DO20" s="121" t="str">
        <f>IF('Main courante'!$F17,'Main courante'!$E17,"")</f>
        <v/>
      </c>
      <c r="DP20" s="121" t="str">
        <f>IF(OR('Main courante'!$F17&lt;&gt;"",'Main courante'!$K17&lt;&gt;""),IF('Main courante'!$F17&lt;&gt;"",TEXT('Main courante'!$F17,"hh:mm"),""),"")</f>
        <v/>
      </c>
      <c r="DQ20" s="121" t="str">
        <f>IF(OR('Main courante'!$F17&lt;&gt;"",'Main courante'!$K17&lt;&gt;""),IF('Main courante'!$G17&lt;&gt;"",TEXT('Main courante'!$G17,"hh:mm"),""),"")</f>
        <v/>
      </c>
      <c r="DR20" s="121" t="str">
        <f>IF(OR('Main courante'!$F17&lt;&gt;"",'Main courante'!$K17&lt;&gt;""),IF('Main courante'!$K17&lt;&gt;"",TEXT('Main courante'!$K17,"hh:mm"),""),"")</f>
        <v/>
      </c>
      <c r="DS20" s="121" t="str">
        <f>IF(OR('Main courante'!$F17&lt;&gt;"",'Main courante'!$K17&lt;&gt;""),IF('Main courante'!$L17&lt;&gt;"",TEXT('Main courante'!$L17,"hh:mm"),""),"")</f>
        <v/>
      </c>
      <c r="DT20" s="129">
        <f t="shared" si="4"/>
        <v>0</v>
      </c>
      <c r="DU20" s="130">
        <f>'Main courante'!$H17+'Main courante'!$M17</f>
        <v>0</v>
      </c>
      <c r="DV20" s="131">
        <f>'Main courante'!$J17+'Main courante'!$O17</f>
        <v>0</v>
      </c>
      <c r="DW20" s="131">
        <f>'Main courante'!$I17+'Main courante'!$N17</f>
        <v>0</v>
      </c>
      <c r="DX20" s="132" t="str">
        <f>IF('Main courante'!$P17&lt;&gt;"",'Main courante'!$P17,"")</f>
        <v/>
      </c>
      <c r="DY20" s="133" t="str">
        <f>IF('Main courante'!$Q17&lt;&gt;"",'Main courante'!$Q17,"")</f>
        <v/>
      </c>
      <c r="DZ20" s="133" t="str">
        <f>IF('Main courante'!$R17&lt;&gt;"",'Main courante'!$R17,"")</f>
        <v/>
      </c>
      <c r="EA20" s="129">
        <f t="shared" si="5"/>
        <v>0</v>
      </c>
      <c r="EB20" s="129">
        <f t="shared" si="6"/>
        <v>0</v>
      </c>
      <c r="ED20" s="120" t="str">
        <f>IF('Main courante'!$A17=$ED$6,MAX($ED$8:$ED19)+1,"")</f>
        <v/>
      </c>
      <c r="EE20" s="120" t="str">
        <f>IF('Main courante'!$A17=$ED$6,'Main courante'!$S17,"")</f>
        <v/>
      </c>
      <c r="EF20" s="120" t="str">
        <f>IF('Main courante'!$A17=$ED$6,'Main courante'!$T17,"")</f>
        <v/>
      </c>
      <c r="EG20" s="120" t="str">
        <f>IF('Main courante'!$A17=$ED$6,'Main courante'!$U17,"")</f>
        <v/>
      </c>
      <c r="EH20" s="134" t="str">
        <f>IF('Main courante'!$A17=$ED$6,'Main courante'!$V17,"")</f>
        <v/>
      </c>
      <c r="EJ20" s="120" t="str">
        <f>IF('Main courante'!$A17=$EJ$6,MAX($EJ$8:$EJ19)+1,"")</f>
        <v/>
      </c>
      <c r="EK20" s="120" t="str">
        <f>IF('Main courante'!$A17=$EJ$6,'Main courante'!$S17,"")</f>
        <v/>
      </c>
      <c r="EL20" s="120" t="str">
        <f>IF('Main courante'!$A17=$EJ$6,'Main courante'!$T17,"")</f>
        <v/>
      </c>
      <c r="EM20" s="120" t="str">
        <f>IF('Main courante'!$A17=$EJ$6,'Main courante'!$U17,"")</f>
        <v/>
      </c>
      <c r="EN20" s="134" t="str">
        <f>IF('Main courante'!$A17=$EJ$6,'Main courante'!$V17,"")</f>
        <v/>
      </c>
      <c r="EP20" s="120" t="str">
        <f>IF('Main courante'!$A17=$EP$6,MAX($EP$8:$EP19)+1,"")</f>
        <v/>
      </c>
      <c r="EQ20" s="120" t="str">
        <f>IF('Main courante'!$A17=$EP$6,'Main courante'!$S17,"")</f>
        <v/>
      </c>
      <c r="ER20" s="120" t="str">
        <f>IF('Main courante'!$A17=$EP$6,'Main courante'!$T17,"")</f>
        <v/>
      </c>
      <c r="ES20" s="120" t="str">
        <f>IF('Main courante'!$A17=$EP$6,'Main courante'!$U17,"")</f>
        <v/>
      </c>
      <c r="ET20" s="134" t="str">
        <f>IF('Main courante'!$A17=$EP$6,'Main courante'!$V17,"")</f>
        <v/>
      </c>
      <c r="EU20" s="125"/>
      <c r="EV20" s="120" t="str">
        <f>IF('Main courante'!$A17=$EV$6,MAX($EV$8:$EV19)+1,"")</f>
        <v/>
      </c>
      <c r="EW20" s="121" t="str">
        <f>IF('Main courante'!$A17=$EV$6,TEXT('Main courante'!$B17,"j mmm aa"),"")</f>
        <v/>
      </c>
      <c r="EX20" s="122" t="str">
        <f>IF('Main courante'!$A17=$EV$6,TEXT('Main courante'!$C17,"hh:mm"),"")</f>
        <v/>
      </c>
      <c r="EY20" s="122" t="str">
        <f>IF('Main courante'!$A17=$EV$6,TEXT('Main courante'!$D17,"hh:mm"),"")</f>
        <v/>
      </c>
      <c r="EZ20" s="123" t="str">
        <f>IF('Main courante'!$A17=$EV$6,MOD($EY20-$EX20,1),"")</f>
        <v/>
      </c>
      <c r="FA20" s="123" t="str">
        <f>IF('Main courante'!$A17=$EV$6,'Main courante'!$E17,"")</f>
        <v/>
      </c>
      <c r="FB20" s="128"/>
    </row>
    <row r="21" spans="1:158">
      <c r="A21" s="120" t="str">
        <f>IF('Main courante'!$A18=$A$6,MAX($A$8:$A20)+1,"")</f>
        <v/>
      </c>
      <c r="B21" s="121" t="str">
        <f>IF('Main courante'!$A18=$A$6,TEXT('Main courante'!$B18,"j mmm aa"),"")</f>
        <v/>
      </c>
      <c r="C21" s="122" t="str">
        <f>IF('Main courante'!$A18=$A$6,TEXT('Main courante'!$C18,"hh:mm"),"")</f>
        <v/>
      </c>
      <c r="D21" s="122" t="str">
        <f>IF('Main courante'!$A18=$A$6,TEXT('Main courante'!$D18,"hh:mm"),"")</f>
        <v/>
      </c>
      <c r="E21" s="123" t="str">
        <f>IF('Main courante'!$A18=$A$6,MOD($D21-$C21,1),"")</f>
        <v/>
      </c>
      <c r="F21" s="123" t="str">
        <f>IF('Main courante'!$A18=$A$6,'Main courante'!$E18,"")</f>
        <v/>
      </c>
      <c r="G21" s="125"/>
      <c r="H21" s="126" t="str">
        <f>IF('Main courante'!$A18=$H$6,MAX($H$8:$H20)+1,"")</f>
        <v/>
      </c>
      <c r="I21" s="121" t="str">
        <f>IF('Main courante'!$A18=$H$6,TEXT('Main courante'!$B18,"j mmm aa"),"")</f>
        <v/>
      </c>
      <c r="J21" s="122" t="str">
        <f>IF('Main courante'!$A18=$H$6,TEXT('Main courante'!$C18,"hh:mm"),"")</f>
        <v/>
      </c>
      <c r="K21" s="122" t="str">
        <f>IF('Main courante'!$A18=$H$6,TEXT('Main courante'!$D18,"hh:mm"),"")</f>
        <v/>
      </c>
      <c r="L21" s="123" t="str">
        <f>IF('Main courante'!$A18=$H$6,MOD($K21-$J21,1),"")</f>
        <v/>
      </c>
      <c r="M21" s="123" t="str">
        <f>IF('Main courante'!$A18=$H$6,'Main courante'!$E18,"")</f>
        <v/>
      </c>
      <c r="N21" s="125"/>
      <c r="O21" s="120" t="str">
        <f>IF('Main courante'!$A18=$O$6,MAX($O$8:$O20)+1,"")</f>
        <v/>
      </c>
      <c r="P21" s="121" t="str">
        <f>IF('Main courante'!$A18=$O$6,TEXT('Main courante'!$B18,"j mmm aa"),"")</f>
        <v/>
      </c>
      <c r="Q21" s="122" t="str">
        <f>IF('Main courante'!$A18=$O$6,TEXT('Main courante'!$C18,"hh:mm"),"")</f>
        <v/>
      </c>
      <c r="R21" s="122" t="str">
        <f>IF('Main courante'!$A18=$O$6,TEXT('Main courante'!$D18,"hh:mm"),"")</f>
        <v/>
      </c>
      <c r="S21" s="123" t="str">
        <f>IF('Main courante'!$A18=$O$6,MOD($R21-$Q21,1),"")</f>
        <v/>
      </c>
      <c r="T21" s="124" t="str">
        <f>IF('Main courante'!$A18=$O$6,'Main courante'!$E18,"")</f>
        <v/>
      </c>
      <c r="U21" s="127" t="str">
        <f>IF('Main courante'!$A18=$O$6,DU21,"")</f>
        <v/>
      </c>
      <c r="V21" s="125"/>
      <c r="W21" s="120" t="str">
        <f>IF('Main courante'!$A18=$W$6,MAX($W$8:$W20)+1,"")</f>
        <v/>
      </c>
      <c r="X21" s="121" t="str">
        <f>IF('Main courante'!$A18=$W$6,TEXT('Main courante'!$B18,"j mmm aa"),"")</f>
        <v/>
      </c>
      <c r="Y21" s="122" t="str">
        <f>IF('Main courante'!$A18=$W$6,TEXT('Main courante'!$C18,"hh:mm"),"")</f>
        <v/>
      </c>
      <c r="Z21" s="122" t="str">
        <f>IF('Main courante'!$A18=$W$6,TEXT('Main courante'!$D18,"hh:mm"),"")</f>
        <v/>
      </c>
      <c r="AA21" s="123" t="str">
        <f>IF('Main courante'!$A18=$W$6,MOD($Z21-$Y21,1),"")</f>
        <v/>
      </c>
      <c r="AB21" s="123" t="str">
        <f>IF('Main courante'!$A18=$W$6,'Main courante'!$E18,"")</f>
        <v/>
      </c>
      <c r="AC21" s="122" t="str">
        <f>IF('Main courante'!$A18=$W$6,DU21,"")</f>
        <v/>
      </c>
      <c r="AD21" s="125"/>
      <c r="AE21" s="120" t="str">
        <f>IF('Main courante'!$A18=$AE$6,MAX($AE$8:$AE20)+1,"")</f>
        <v/>
      </c>
      <c r="AF21" s="121" t="str">
        <f>IF('Main courante'!$A18=$AE$6,TEXT('Main courante'!$B18,"j mmm aa"),"")</f>
        <v/>
      </c>
      <c r="AG21" s="122" t="str">
        <f>IF('Main courante'!$A18=$AE$6,TEXT('Main courante'!$C18,"hh:mm"),"")</f>
        <v/>
      </c>
      <c r="AH21" s="122" t="str">
        <f>IF('Main courante'!$A18=$AE$6,TEXT('Main courante'!$D18,"hh:mm"),"")</f>
        <v/>
      </c>
      <c r="AI21" s="123" t="str">
        <f>IF('Main courante'!$A18=$AE$6,MOD($AH21-$AG21,1),"")</f>
        <v/>
      </c>
      <c r="AJ21" s="123" t="str">
        <f>IF('Main courante'!$A18=$AE$6,'Main courante'!$E18,"")</f>
        <v/>
      </c>
      <c r="AK21" s="122" t="str">
        <f>IF('Main courante'!$A18=$AE$6,DU21,"")</f>
        <v/>
      </c>
      <c r="AL21" s="125"/>
      <c r="AM21" s="120" t="str">
        <f>IF('Main courante'!$A18=$AM$6,MAX($AM$8:$AM20)+1,"")</f>
        <v/>
      </c>
      <c r="AN21" s="121" t="str">
        <f>IF('Main courante'!$A18=$AM$6,TEXT('Main courante'!$B18,"j mmm aa"),"")</f>
        <v/>
      </c>
      <c r="AO21" s="122" t="str">
        <f>IF('Main courante'!$A18=$AM$6,TEXT('Main courante'!$C18,"hh:mm"),"")</f>
        <v/>
      </c>
      <c r="AP21" s="122" t="str">
        <f>IF('Main courante'!$A18=$AM$6,TEXT('Main courante'!$D18,"hh:mm"),"")</f>
        <v/>
      </c>
      <c r="AQ21" s="123" t="str">
        <f>IF('Main courante'!$A18=$AM$6,MOD($AP21-$AO21,1),"")</f>
        <v/>
      </c>
      <c r="AR21" s="123" t="str">
        <f>IF('Main courante'!$A18=$AM$6,'Main courante'!$E18,"")</f>
        <v/>
      </c>
      <c r="AS21" s="122" t="str">
        <f>IF('Main courante'!$A18=$AM$6,DU21,"")</f>
        <v/>
      </c>
      <c r="AT21" s="125"/>
      <c r="AU21" s="120" t="str">
        <f>IF('Main courante'!$A18=$AU$6,MAX($AU$8:$AU20)+1,"")</f>
        <v/>
      </c>
      <c r="AV21" s="121" t="str">
        <f>IF('Main courante'!$A18=$AU$6,TEXT('Main courante'!$B18,"j mmm aa"),"")</f>
        <v/>
      </c>
      <c r="AW21" s="122" t="str">
        <f>IF('Main courante'!$A18=$AU$6,TEXT('Main courante'!$C18,"hh:mm"),"")</f>
        <v/>
      </c>
      <c r="AX21" s="122" t="str">
        <f>IF('Main courante'!$A18=$AU$6,TEXT('Main courante'!$D18,"hh:mm"),"")</f>
        <v/>
      </c>
      <c r="AY21" s="123" t="str">
        <f>IF('Main courante'!$A18=$AU$6,MOD($AX21-$AW21,1),"")</f>
        <v/>
      </c>
      <c r="AZ21" s="123" t="str">
        <f>IF('Main courante'!$A18=$AU$6,'Main courante'!$E18,"")</f>
        <v/>
      </c>
      <c r="BA21" s="122" t="str">
        <f>IF('Main courante'!$A18=$AU$6,DU21,"")</f>
        <v/>
      </c>
      <c r="BB21" s="125"/>
      <c r="BC21" s="120" t="str">
        <f>IF('Main courante'!$A18=$BC$6,MAX($BC$8:$BC20)+1,"")</f>
        <v/>
      </c>
      <c r="BD21" s="121" t="str">
        <f>IF('Main courante'!$A18=$BC$6,TEXT('Main courante'!$B18,"j mmm aa"),"")</f>
        <v/>
      </c>
      <c r="BE21" s="122" t="str">
        <f>IF('Main courante'!$A18=$BC$6,TEXT('Main courante'!$C18,"hh:mm"),"")</f>
        <v/>
      </c>
      <c r="BF21" s="122" t="str">
        <f>IF('Main courante'!$A18=$BC$6,TEXT('Main courante'!$D18,"hh:mm"),"")</f>
        <v/>
      </c>
      <c r="BG21" s="123" t="str">
        <f>IF('Main courante'!$A18=$BC$6,MOD($BF21-$BE21,1),"")</f>
        <v/>
      </c>
      <c r="BH21" s="123" t="str">
        <f>IF('Main courante'!$A18=$BC$6,'Main courante'!$E18,"")</f>
        <v/>
      </c>
      <c r="BI21" s="122" t="str">
        <f>IF('Main courante'!$A18=$BC$6,DU21,"")</f>
        <v/>
      </c>
      <c r="BJ21" s="125"/>
      <c r="BK21" s="120" t="str">
        <f>IF('Main courante'!$A18=$BK$6,MAX($BK$8:$BK20)+1,"")</f>
        <v/>
      </c>
      <c r="BL21" s="121" t="str">
        <f>IF('Main courante'!$A18=$BK$6,TEXT('Main courante'!$B18,"j mmm aa"),"")</f>
        <v/>
      </c>
      <c r="BM21" s="122" t="str">
        <f>IF('Main courante'!$A18=$BK$6,TEXT('Main courante'!$C18,"hh:mm"),"")</f>
        <v/>
      </c>
      <c r="BN21" s="122" t="str">
        <f>IF('Main courante'!$A18=$BK$6,TEXT('Main courante'!$D18,"hh:mm"),"")</f>
        <v/>
      </c>
      <c r="BO21" s="123" t="str">
        <f>IF('Main courante'!$A18=$BK$6,MOD($BN21-$BM21,1),"")</f>
        <v/>
      </c>
      <c r="BP21" s="123" t="str">
        <f>IF('Main courante'!$A18=$BK$6,'Main courante'!$E18,"")</f>
        <v/>
      </c>
      <c r="BQ21" s="122" t="str">
        <f>IF('Main courante'!$A18=$BK$6,DU21,"")</f>
        <v/>
      </c>
      <c r="BR21" s="125"/>
      <c r="BS21" s="120" t="str">
        <f>IF('Main courante'!$A18=$BS$6,MAX($BS$8:$BS20)+1,"")</f>
        <v/>
      </c>
      <c r="BT21" s="121" t="str">
        <f>IF('Main courante'!$A18=$BS$6,TEXT('Main courante'!$B18,"j mmm aa"),"")</f>
        <v/>
      </c>
      <c r="BU21" s="122" t="str">
        <f>IF('Main courante'!$A18=$BS$6,TEXT('Main courante'!$C18,"hh:mm"),"")</f>
        <v/>
      </c>
      <c r="BV21" s="122" t="str">
        <f>IF('Main courante'!$A18=$BS$6,TEXT('Main courante'!$D18,"hh:mm"),"")</f>
        <v/>
      </c>
      <c r="BW21" s="123" t="str">
        <f>IF('Main courante'!$A18=$BS$6,MOD($BV21-$BU21,1),"")</f>
        <v/>
      </c>
      <c r="BX21" s="123" t="str">
        <f>IF('Main courante'!$A18=$BS$6,'Main courante'!$E18,"")</f>
        <v/>
      </c>
      <c r="BY21" s="122" t="str">
        <f>IF('Main courante'!$A18=$BS$6,DU21,"")</f>
        <v/>
      </c>
      <c r="BZ21" s="125"/>
      <c r="CA21" s="120" t="str">
        <f>IF('Main courante'!$A18=$CA$6,MAX($CA$8:$CA20)+1,"")</f>
        <v/>
      </c>
      <c r="CB21" s="121" t="str">
        <f>IF('Main courante'!$A18=$CA$6,TEXT('Main courante'!$B18,"j mmm aa"),"")</f>
        <v/>
      </c>
      <c r="CC21" s="122" t="str">
        <f>IF('Main courante'!$A18=$CA$6,TEXT('Main courante'!$C18,"hh:mm"),"")</f>
        <v/>
      </c>
      <c r="CD21" s="122" t="str">
        <f>IF('Main courante'!$A18=$CA$6,TEXT('Main courante'!$D18,"hh:mm"),"")</f>
        <v/>
      </c>
      <c r="CE21" s="123" t="str">
        <f>IF('Main courante'!$A18=$CA$6,MOD($CD21-$CC21,1),"")</f>
        <v/>
      </c>
      <c r="CF21" s="123" t="str">
        <f>IF('Main courante'!$A18=$CA$6,'Main courante'!$E18,"")</f>
        <v/>
      </c>
      <c r="CG21" s="122" t="str">
        <f>IF('Main courante'!$A18=$CA$6,DU21,"")</f>
        <v/>
      </c>
      <c r="CH21" s="125"/>
      <c r="CI21" s="120" t="str">
        <f>IF('Main courante'!$A18=$CI$6,MAX($CI$8:$CI20)+1,"")</f>
        <v/>
      </c>
      <c r="CJ21" s="121" t="str">
        <f>IF('Main courante'!$A18=$CI$6,TEXT('Main courante'!$B18,"j mmm aa"),"")</f>
        <v/>
      </c>
      <c r="CK21" s="122" t="str">
        <f>IF('Main courante'!$A18=$CI$6,TEXT('Main courante'!$C18,"hh:mm"),"")</f>
        <v/>
      </c>
      <c r="CL21" s="122" t="str">
        <f>IF('Main courante'!$A18=$CI$6,TEXT('Main courante'!$D18,"hh:mm"),"")</f>
        <v/>
      </c>
      <c r="CM21" s="123" t="str">
        <f>IF('Main courante'!$A18=$CI$6,MOD($CL21-$CK21,1),"")</f>
        <v/>
      </c>
      <c r="CN21" s="123" t="str">
        <f>IF('Main courante'!$A18=$CI$6,'Main courante'!$E18,"")</f>
        <v/>
      </c>
      <c r="CO21" s="125"/>
      <c r="CP21" s="120" t="str">
        <f>IF('Main courante'!$A18=$CP$6,MAX($CP$8:$CP20)+1,"")</f>
        <v/>
      </c>
      <c r="CQ21" s="121" t="str">
        <f>IF('Main courante'!$A18=$CP$6,TEXT('Main courante'!$B18,"j mmm aa"),"")</f>
        <v/>
      </c>
      <c r="CR21" s="122" t="str">
        <f>IF('Main courante'!$A18=$CP$6,TEXT('Main courante'!$C18,"hh:mm"),"")</f>
        <v/>
      </c>
      <c r="CS21" s="122" t="str">
        <f>IF('Main courante'!$A18=$CP$6,TEXT('Main courante'!$D18,"hh:mm"),"")</f>
        <v/>
      </c>
      <c r="CT21" s="123" t="str">
        <f>IF('Main courante'!$A18=$CP$6,MOD($CS21-$CR21,1),"")</f>
        <v/>
      </c>
      <c r="CU21" s="123" t="str">
        <f>IF('Main courante'!$A18=$CP$6,'Main courante'!$E18,"")</f>
        <v/>
      </c>
      <c r="CV21" s="122" t="str">
        <f>IF('Main courante'!$A18=$CP$6,DU21,"")</f>
        <v/>
      </c>
      <c r="CW21" s="125"/>
      <c r="CX21" s="120" t="str">
        <f>IF('Main courante'!$A18=$CX$6,MAX($CX$8:$CX20)+1,"")</f>
        <v/>
      </c>
      <c r="CY21" s="121" t="str">
        <f>IF('Main courante'!$A18=$CX$6,TEXT('Main courante'!$B18,"j mmm aa"),"")</f>
        <v/>
      </c>
      <c r="CZ21" s="122" t="str">
        <f>IF('Main courante'!$A18=$CX$6,TEXT('Main courante'!$C18,"hh:mm"),"")</f>
        <v/>
      </c>
      <c r="DA21" s="122" t="str">
        <f>IF('Main courante'!$A18=$CX$6,TEXT('Main courante'!$D18,"hh:mm"),"")</f>
        <v/>
      </c>
      <c r="DB21" s="123" t="str">
        <f>IF('Main courante'!$A18=$CX$6,MOD($DA21-$CZ21,1),"")</f>
        <v/>
      </c>
      <c r="DC21" s="123" t="str">
        <f>IF('Main courante'!$A18=$CX$6,'Main courante'!$E18,"")</f>
        <v/>
      </c>
      <c r="DD21" s="122" t="str">
        <f>IF('Main courante'!$A18=$CX$6,DU21,"")</f>
        <v/>
      </c>
      <c r="DE21" s="125"/>
      <c r="DF21" s="120" t="str">
        <f>IF('Main courante'!$A18=$DF$6,MAX($DF$8:$DF20)+1,"")</f>
        <v/>
      </c>
      <c r="DG21" s="121" t="str">
        <f>IF('Main courante'!$A18=$DF$6,TEXT('Main courante'!$B18,"j mmm aa"),"")</f>
        <v/>
      </c>
      <c r="DH21" s="122" t="str">
        <f>IF('Main courante'!$A18=$DF$6,TEXT('Main courante'!$C18,"hh:mm"),"")</f>
        <v/>
      </c>
      <c r="DI21" s="122" t="str">
        <f>IF('Main courante'!$A18=$DF$6,TEXT('Main courante'!$D18,"hh:mm"),"")</f>
        <v/>
      </c>
      <c r="DJ21" s="123" t="str">
        <f>IF('Main courante'!$A18=$DF$6,MOD($DI21-$DH21,1),"")</f>
        <v/>
      </c>
      <c r="DK21" s="123" t="str">
        <f>IF('Main courante'!$A18=$DF$6,'Main courante'!$E18,"")</f>
        <v/>
      </c>
      <c r="DL21" s="128"/>
      <c r="DM21" s="120" t="str">
        <f>IF(OR('Main courante'!$F18&lt;&gt;"",'Main courante'!$K18&lt;&gt;""),MAX($DM$8:$DM20)+1,"")</f>
        <v/>
      </c>
      <c r="DN21" s="121" t="str">
        <f>IF('Main courante'!$F18,TEXT('Main courante'!$B18,"j mmm aa"),"")</f>
        <v/>
      </c>
      <c r="DO21" s="121" t="str">
        <f>IF('Main courante'!$F18,'Main courante'!$E18,"")</f>
        <v/>
      </c>
      <c r="DP21" s="121" t="str">
        <f>IF(OR('Main courante'!$F18&lt;&gt;"",'Main courante'!$K18&lt;&gt;""),IF('Main courante'!$F18&lt;&gt;"",TEXT('Main courante'!$F18,"hh:mm"),""),"")</f>
        <v/>
      </c>
      <c r="DQ21" s="121" t="str">
        <f>IF(OR('Main courante'!$F18&lt;&gt;"",'Main courante'!$K18&lt;&gt;""),IF('Main courante'!$G18&lt;&gt;"",TEXT('Main courante'!$G18,"hh:mm"),""),"")</f>
        <v/>
      </c>
      <c r="DR21" s="121" t="str">
        <f>IF(OR('Main courante'!$F18&lt;&gt;"",'Main courante'!$K18&lt;&gt;""),IF('Main courante'!$K18&lt;&gt;"",TEXT('Main courante'!$K18,"hh:mm"),""),"")</f>
        <v/>
      </c>
      <c r="DS21" s="121" t="str">
        <f>IF(OR('Main courante'!$F18&lt;&gt;"",'Main courante'!$K18&lt;&gt;""),IF('Main courante'!$L18&lt;&gt;"",TEXT('Main courante'!$L18,"hh:mm"),""),"")</f>
        <v/>
      </c>
      <c r="DT21" s="129">
        <f t="shared" si="4"/>
        <v>0</v>
      </c>
      <c r="DU21" s="130">
        <f>'Main courante'!$H18+'Main courante'!$M18</f>
        <v>0</v>
      </c>
      <c r="DV21" s="131">
        <f>'Main courante'!$J18+'Main courante'!$O18</f>
        <v>0</v>
      </c>
      <c r="DW21" s="131">
        <f>'Main courante'!$I18+'Main courante'!$N18</f>
        <v>0</v>
      </c>
      <c r="DX21" s="132" t="str">
        <f>IF('Main courante'!$P18&lt;&gt;"",'Main courante'!$P18,"")</f>
        <v/>
      </c>
      <c r="DY21" s="133" t="str">
        <f>IF('Main courante'!$Q18&lt;&gt;"",'Main courante'!$Q18,"")</f>
        <v/>
      </c>
      <c r="DZ21" s="133" t="str">
        <f>IF('Main courante'!$R18&lt;&gt;"",'Main courante'!$R18,"")</f>
        <v/>
      </c>
      <c r="EA21" s="129">
        <f t="shared" si="5"/>
        <v>0</v>
      </c>
      <c r="EB21" s="129">
        <f t="shared" si="6"/>
        <v>0</v>
      </c>
      <c r="ED21" s="120" t="str">
        <f>IF('Main courante'!$A18=$ED$6,MAX($ED$8:$ED20)+1,"")</f>
        <v/>
      </c>
      <c r="EE21" s="120" t="str">
        <f>IF('Main courante'!$A18=$ED$6,'Main courante'!$S18,"")</f>
        <v/>
      </c>
      <c r="EF21" s="120" t="str">
        <f>IF('Main courante'!$A18=$ED$6,'Main courante'!$T18,"")</f>
        <v/>
      </c>
      <c r="EG21" s="120" t="str">
        <f>IF('Main courante'!$A18=$ED$6,'Main courante'!$U18,"")</f>
        <v/>
      </c>
      <c r="EH21" s="134" t="str">
        <f>IF('Main courante'!$A18=$ED$6,'Main courante'!$V18,"")</f>
        <v/>
      </c>
      <c r="EJ21" s="120" t="str">
        <f>IF('Main courante'!$A18=$EJ$6,MAX($EJ$8:$EJ20)+1,"")</f>
        <v/>
      </c>
      <c r="EK21" s="120" t="str">
        <f>IF('Main courante'!$A18=$EJ$6,'Main courante'!$S18,"")</f>
        <v/>
      </c>
      <c r="EL21" s="120" t="str">
        <f>IF('Main courante'!$A18=$EJ$6,'Main courante'!$T18,"")</f>
        <v/>
      </c>
      <c r="EM21" s="120" t="str">
        <f>IF('Main courante'!$A18=$EJ$6,'Main courante'!$U18,"")</f>
        <v/>
      </c>
      <c r="EN21" s="134" t="str">
        <f>IF('Main courante'!$A18=$EJ$6,'Main courante'!$V18,"")</f>
        <v/>
      </c>
      <c r="EP21" s="120" t="str">
        <f>IF('Main courante'!$A18=$EP$6,MAX($EP$8:$EP20)+1,"")</f>
        <v/>
      </c>
      <c r="EQ21" s="120" t="str">
        <f>IF('Main courante'!$A18=$EP$6,'Main courante'!$S18,"")</f>
        <v/>
      </c>
      <c r="ER21" s="120" t="str">
        <f>IF('Main courante'!$A18=$EP$6,'Main courante'!$T18,"")</f>
        <v/>
      </c>
      <c r="ES21" s="120" t="str">
        <f>IF('Main courante'!$A18=$EP$6,'Main courante'!$U18,"")</f>
        <v/>
      </c>
      <c r="ET21" s="134" t="str">
        <f>IF('Main courante'!$A18=$EP$6,'Main courante'!$V18,"")</f>
        <v/>
      </c>
      <c r="EU21" s="125"/>
      <c r="EV21" s="120" t="str">
        <f>IF('Main courante'!$A18=$EV$6,MAX($EV$8:$EV20)+1,"")</f>
        <v/>
      </c>
      <c r="EW21" s="121" t="str">
        <f>IF('Main courante'!$A18=$EV$6,TEXT('Main courante'!$B18,"j mmm aa"),"")</f>
        <v/>
      </c>
      <c r="EX21" s="122" t="str">
        <f>IF('Main courante'!$A18=$EV$6,TEXT('Main courante'!$C18,"hh:mm"),"")</f>
        <v/>
      </c>
      <c r="EY21" s="122" t="str">
        <f>IF('Main courante'!$A18=$EV$6,TEXT('Main courante'!$D18,"hh:mm"),"")</f>
        <v/>
      </c>
      <c r="EZ21" s="123" t="str">
        <f>IF('Main courante'!$A18=$EV$6,MOD($EY21-$EX21,1),"")</f>
        <v/>
      </c>
      <c r="FA21" s="123" t="str">
        <f>IF('Main courante'!$A18=$EV$6,'Main courante'!$E18,"")</f>
        <v/>
      </c>
      <c r="FB21" s="128"/>
    </row>
    <row r="22" spans="1:158">
      <c r="A22" s="120" t="str">
        <f>IF('Main courante'!$A19=$A$6,MAX($A$8:$A21)+1,"")</f>
        <v/>
      </c>
      <c r="B22" s="121" t="str">
        <f>IF('Main courante'!$A19=$A$6,TEXT('Main courante'!$B19,"j mmm aa"),"")</f>
        <v/>
      </c>
      <c r="C22" s="122" t="str">
        <f>IF('Main courante'!$A19=$A$6,TEXT('Main courante'!$C19,"hh:mm"),"")</f>
        <v/>
      </c>
      <c r="D22" s="122" t="str">
        <f>IF('Main courante'!$A19=$A$6,TEXT('Main courante'!$D19,"hh:mm"),"")</f>
        <v/>
      </c>
      <c r="E22" s="123" t="str">
        <f>IF('Main courante'!$A19=$A$6,MOD($D22-$C22,1),"")</f>
        <v/>
      </c>
      <c r="F22" s="123" t="str">
        <f>IF('Main courante'!$A19=$A$6,'Main courante'!$E19,"")</f>
        <v/>
      </c>
      <c r="G22" s="125"/>
      <c r="H22" s="126" t="str">
        <f>IF('Main courante'!$A19=$H$6,MAX($H$8:$H21)+1,"")</f>
        <v/>
      </c>
      <c r="I22" s="121" t="str">
        <f>IF('Main courante'!$A19=$H$6,TEXT('Main courante'!$B19,"j mmm aa"),"")</f>
        <v/>
      </c>
      <c r="J22" s="122" t="str">
        <f>IF('Main courante'!$A19=$H$6,TEXT('Main courante'!$C19,"hh:mm"),"")</f>
        <v/>
      </c>
      <c r="K22" s="122" t="str">
        <f>IF('Main courante'!$A19=$H$6,TEXT('Main courante'!$D19,"hh:mm"),"")</f>
        <v/>
      </c>
      <c r="L22" s="123" t="str">
        <f>IF('Main courante'!$A19=$H$6,MOD($K22-$J22,1),"")</f>
        <v/>
      </c>
      <c r="M22" s="123" t="str">
        <f>IF('Main courante'!$A19=$H$6,'Main courante'!$E19,"")</f>
        <v/>
      </c>
      <c r="N22" s="125"/>
      <c r="O22" s="120" t="str">
        <f>IF('Main courante'!$A19=$O$6,MAX($O$8:$O21)+1,"")</f>
        <v/>
      </c>
      <c r="P22" s="121" t="str">
        <f>IF('Main courante'!$A19=$O$6,TEXT('Main courante'!$B19,"j mmm aa"),"")</f>
        <v/>
      </c>
      <c r="Q22" s="122" t="str">
        <f>IF('Main courante'!$A19=$O$6,TEXT('Main courante'!$C19,"hh:mm"),"")</f>
        <v/>
      </c>
      <c r="R22" s="122" t="str">
        <f>IF('Main courante'!$A19=$O$6,TEXT('Main courante'!$D19,"hh:mm"),"")</f>
        <v/>
      </c>
      <c r="S22" s="123" t="str">
        <f>IF('Main courante'!$A19=$O$6,MOD($R22-$Q22,1),"")</f>
        <v/>
      </c>
      <c r="T22" s="124" t="str">
        <f>IF('Main courante'!$A19=$O$6,'Main courante'!$E19,"")</f>
        <v/>
      </c>
      <c r="U22" s="127" t="str">
        <f>IF('Main courante'!$A19=$O$6,DU22,"")</f>
        <v/>
      </c>
      <c r="V22" s="125"/>
      <c r="W22" s="120" t="str">
        <f>IF('Main courante'!$A19=$W$6,MAX($W$8:$W21)+1,"")</f>
        <v/>
      </c>
      <c r="X22" s="121" t="str">
        <f>IF('Main courante'!$A19=$W$6,TEXT('Main courante'!$B19,"j mmm aa"),"")</f>
        <v/>
      </c>
      <c r="Y22" s="122" t="str">
        <f>IF('Main courante'!$A19=$W$6,TEXT('Main courante'!$C19,"hh:mm"),"")</f>
        <v/>
      </c>
      <c r="Z22" s="122" t="str">
        <f>IF('Main courante'!$A19=$W$6,TEXT('Main courante'!$D19,"hh:mm"),"")</f>
        <v/>
      </c>
      <c r="AA22" s="123" t="str">
        <f>IF('Main courante'!$A19=$W$6,MOD($Z22-$Y22,1),"")</f>
        <v/>
      </c>
      <c r="AB22" s="123" t="str">
        <f>IF('Main courante'!$A19=$W$6,'Main courante'!$E19,"")</f>
        <v/>
      </c>
      <c r="AC22" s="122" t="str">
        <f>IF('Main courante'!$A19=$W$6,DU22,"")</f>
        <v/>
      </c>
      <c r="AD22" s="125"/>
      <c r="AE22" s="120" t="str">
        <f>IF('Main courante'!$A19=$AE$6,MAX($AE$8:$AE21)+1,"")</f>
        <v/>
      </c>
      <c r="AF22" s="121" t="str">
        <f>IF('Main courante'!$A19=$AE$6,TEXT('Main courante'!$B19,"j mmm aa"),"")</f>
        <v/>
      </c>
      <c r="AG22" s="122" t="str">
        <f>IF('Main courante'!$A19=$AE$6,TEXT('Main courante'!$C19,"hh:mm"),"")</f>
        <v/>
      </c>
      <c r="AH22" s="122" t="str">
        <f>IF('Main courante'!$A19=$AE$6,TEXT('Main courante'!$D19,"hh:mm"),"")</f>
        <v/>
      </c>
      <c r="AI22" s="123" t="str">
        <f>IF('Main courante'!$A19=$AE$6,MOD($AH22-$AG22,1),"")</f>
        <v/>
      </c>
      <c r="AJ22" s="123" t="str">
        <f>IF('Main courante'!$A19=$AE$6,'Main courante'!$E19,"")</f>
        <v/>
      </c>
      <c r="AK22" s="122" t="str">
        <f>IF('Main courante'!$A19=$AE$6,DU22,"")</f>
        <v/>
      </c>
      <c r="AL22" s="125"/>
      <c r="AM22" s="120" t="str">
        <f>IF('Main courante'!$A19=$AM$6,MAX($AM$8:$AM21)+1,"")</f>
        <v/>
      </c>
      <c r="AN22" s="121" t="str">
        <f>IF('Main courante'!$A19=$AM$6,TEXT('Main courante'!$B19,"j mmm aa"),"")</f>
        <v/>
      </c>
      <c r="AO22" s="122" t="str">
        <f>IF('Main courante'!$A19=$AM$6,TEXT('Main courante'!$C19,"hh:mm"),"")</f>
        <v/>
      </c>
      <c r="AP22" s="122" t="str">
        <f>IF('Main courante'!$A19=$AM$6,TEXT('Main courante'!$D19,"hh:mm"),"")</f>
        <v/>
      </c>
      <c r="AQ22" s="123" t="str">
        <f>IF('Main courante'!$A19=$AM$6,MOD($AP22-$AO22,1),"")</f>
        <v/>
      </c>
      <c r="AR22" s="123" t="str">
        <f>IF('Main courante'!$A19=$AM$6,'Main courante'!$E19,"")</f>
        <v/>
      </c>
      <c r="AS22" s="122" t="str">
        <f>IF('Main courante'!$A19=$AM$6,DU22,"")</f>
        <v/>
      </c>
      <c r="AT22" s="125"/>
      <c r="AU22" s="120" t="str">
        <f>IF('Main courante'!$A19=$AU$6,MAX($AU$8:$AU21)+1,"")</f>
        <v/>
      </c>
      <c r="AV22" s="121" t="str">
        <f>IF('Main courante'!$A19=$AU$6,TEXT('Main courante'!$B19,"j mmm aa"),"")</f>
        <v/>
      </c>
      <c r="AW22" s="122" t="str">
        <f>IF('Main courante'!$A19=$AU$6,TEXT('Main courante'!$C19,"hh:mm"),"")</f>
        <v/>
      </c>
      <c r="AX22" s="122" t="str">
        <f>IF('Main courante'!$A19=$AU$6,TEXT('Main courante'!$D19,"hh:mm"),"")</f>
        <v/>
      </c>
      <c r="AY22" s="123" t="str">
        <f>IF('Main courante'!$A19=$AU$6,MOD($AX22-$AW22,1),"")</f>
        <v/>
      </c>
      <c r="AZ22" s="123" t="str">
        <f>IF('Main courante'!$A19=$AU$6,'Main courante'!$E19,"")</f>
        <v/>
      </c>
      <c r="BA22" s="122" t="str">
        <f>IF('Main courante'!$A19=$AU$6,DU22,"")</f>
        <v/>
      </c>
      <c r="BB22" s="125"/>
      <c r="BC22" s="120" t="str">
        <f>IF('Main courante'!$A19=$BC$6,MAX($BC$8:$BC21)+1,"")</f>
        <v/>
      </c>
      <c r="BD22" s="121" t="str">
        <f>IF('Main courante'!$A19=$BC$6,TEXT('Main courante'!$B19,"j mmm aa"),"")</f>
        <v/>
      </c>
      <c r="BE22" s="122" t="str">
        <f>IF('Main courante'!$A19=$BC$6,TEXT('Main courante'!$C19,"hh:mm"),"")</f>
        <v/>
      </c>
      <c r="BF22" s="122" t="str">
        <f>IF('Main courante'!$A19=$BC$6,TEXT('Main courante'!$D19,"hh:mm"),"")</f>
        <v/>
      </c>
      <c r="BG22" s="123" t="str">
        <f>IF('Main courante'!$A19=$BC$6,MOD($BF22-$BE22,1),"")</f>
        <v/>
      </c>
      <c r="BH22" s="123" t="str">
        <f>IF('Main courante'!$A19=$BC$6,'Main courante'!$E19,"")</f>
        <v/>
      </c>
      <c r="BI22" s="122" t="str">
        <f>IF('Main courante'!$A19=$BC$6,DU22,"")</f>
        <v/>
      </c>
      <c r="BJ22" s="125"/>
      <c r="BK22" s="120" t="str">
        <f>IF('Main courante'!$A19=$BK$6,MAX($BK$8:$BK21)+1,"")</f>
        <v/>
      </c>
      <c r="BL22" s="121" t="str">
        <f>IF('Main courante'!$A19=$BK$6,TEXT('Main courante'!$B19,"j mmm aa"),"")</f>
        <v/>
      </c>
      <c r="BM22" s="122" t="str">
        <f>IF('Main courante'!$A19=$BK$6,TEXT('Main courante'!$C19,"hh:mm"),"")</f>
        <v/>
      </c>
      <c r="BN22" s="122" t="str">
        <f>IF('Main courante'!$A19=$BK$6,TEXT('Main courante'!$D19,"hh:mm"),"")</f>
        <v/>
      </c>
      <c r="BO22" s="123" t="str">
        <f>IF('Main courante'!$A19=$BK$6,MOD($BN22-$BM22,1),"")</f>
        <v/>
      </c>
      <c r="BP22" s="123" t="str">
        <f>IF('Main courante'!$A19=$BK$6,'Main courante'!$E19,"")</f>
        <v/>
      </c>
      <c r="BQ22" s="122" t="str">
        <f>IF('Main courante'!$A19=$BK$6,DU22,"")</f>
        <v/>
      </c>
      <c r="BR22" s="125"/>
      <c r="BS22" s="120" t="str">
        <f>IF('Main courante'!$A19=$BS$6,MAX($BS$8:$BS21)+1,"")</f>
        <v/>
      </c>
      <c r="BT22" s="121" t="str">
        <f>IF('Main courante'!$A19=$BS$6,TEXT('Main courante'!$B19,"j mmm aa"),"")</f>
        <v/>
      </c>
      <c r="BU22" s="122" t="str">
        <f>IF('Main courante'!$A19=$BS$6,TEXT('Main courante'!$C19,"hh:mm"),"")</f>
        <v/>
      </c>
      <c r="BV22" s="122" t="str">
        <f>IF('Main courante'!$A19=$BS$6,TEXT('Main courante'!$D19,"hh:mm"),"")</f>
        <v/>
      </c>
      <c r="BW22" s="123" t="str">
        <f>IF('Main courante'!$A19=$BS$6,MOD($BV22-$BU22,1),"")</f>
        <v/>
      </c>
      <c r="BX22" s="123" t="str">
        <f>IF('Main courante'!$A19=$BS$6,'Main courante'!$E19,"")</f>
        <v/>
      </c>
      <c r="BY22" s="122" t="str">
        <f>IF('Main courante'!$A19=$BS$6,DU22,"")</f>
        <v/>
      </c>
      <c r="BZ22" s="125"/>
      <c r="CA22" s="120" t="str">
        <f>IF('Main courante'!$A19=$CA$6,MAX($CA$8:$CA21)+1,"")</f>
        <v/>
      </c>
      <c r="CB22" s="121" t="str">
        <f>IF('Main courante'!$A19=$CA$6,TEXT('Main courante'!$B19,"j mmm aa"),"")</f>
        <v/>
      </c>
      <c r="CC22" s="122" t="str">
        <f>IF('Main courante'!$A19=$CA$6,TEXT('Main courante'!$C19,"hh:mm"),"")</f>
        <v/>
      </c>
      <c r="CD22" s="122" t="str">
        <f>IF('Main courante'!$A19=$CA$6,TEXT('Main courante'!$D19,"hh:mm"),"")</f>
        <v/>
      </c>
      <c r="CE22" s="123" t="str">
        <f>IF('Main courante'!$A19=$CA$6,MOD($CD22-$CC22,1),"")</f>
        <v/>
      </c>
      <c r="CF22" s="123" t="str">
        <f>IF('Main courante'!$A19=$CA$6,'Main courante'!$E19,"")</f>
        <v/>
      </c>
      <c r="CG22" s="122" t="str">
        <f>IF('Main courante'!$A19=$CA$6,DU22,"")</f>
        <v/>
      </c>
      <c r="CH22" s="125"/>
      <c r="CI22" s="120" t="str">
        <f>IF('Main courante'!$A19=$CI$6,MAX($CI$8:$CI21)+1,"")</f>
        <v/>
      </c>
      <c r="CJ22" s="121" t="str">
        <f>IF('Main courante'!$A19=$CI$6,TEXT('Main courante'!$B19,"j mmm aa"),"")</f>
        <v/>
      </c>
      <c r="CK22" s="122" t="str">
        <f>IF('Main courante'!$A19=$CI$6,TEXT('Main courante'!$C19,"hh:mm"),"")</f>
        <v/>
      </c>
      <c r="CL22" s="122" t="str">
        <f>IF('Main courante'!$A19=$CI$6,TEXT('Main courante'!$D19,"hh:mm"),"")</f>
        <v/>
      </c>
      <c r="CM22" s="123" t="str">
        <f>IF('Main courante'!$A19=$CI$6,MOD($CL22-$CK22,1),"")</f>
        <v/>
      </c>
      <c r="CN22" s="123" t="str">
        <f>IF('Main courante'!$A19=$CI$6,'Main courante'!$E19,"")</f>
        <v/>
      </c>
      <c r="CO22" s="125"/>
      <c r="CP22" s="120" t="str">
        <f>IF('Main courante'!$A19=$CP$6,MAX($CP$8:$CP21)+1,"")</f>
        <v/>
      </c>
      <c r="CQ22" s="121" t="str">
        <f>IF('Main courante'!$A19=$CP$6,TEXT('Main courante'!$B19,"j mmm aa"),"")</f>
        <v/>
      </c>
      <c r="CR22" s="122" t="str">
        <f>IF('Main courante'!$A19=$CP$6,TEXT('Main courante'!$C19,"hh:mm"),"")</f>
        <v/>
      </c>
      <c r="CS22" s="122" t="str">
        <f>IF('Main courante'!$A19=$CP$6,TEXT('Main courante'!$D19,"hh:mm"),"")</f>
        <v/>
      </c>
      <c r="CT22" s="123" t="str">
        <f>IF('Main courante'!$A19=$CP$6,MOD($CS22-$CR22,1),"")</f>
        <v/>
      </c>
      <c r="CU22" s="123" t="str">
        <f>IF('Main courante'!$A19=$CP$6,'Main courante'!$E19,"")</f>
        <v/>
      </c>
      <c r="CV22" s="122" t="str">
        <f>IF('Main courante'!$A19=$CP$6,DU22,"")</f>
        <v/>
      </c>
      <c r="CW22" s="125"/>
      <c r="CX22" s="120" t="str">
        <f>IF('Main courante'!$A19=$CX$6,MAX($CX$8:$CX21)+1,"")</f>
        <v/>
      </c>
      <c r="CY22" s="121" t="str">
        <f>IF('Main courante'!$A19=$CX$6,TEXT('Main courante'!$B19,"j mmm aa"),"")</f>
        <v/>
      </c>
      <c r="CZ22" s="122" t="str">
        <f>IF('Main courante'!$A19=$CX$6,TEXT('Main courante'!$C19,"hh:mm"),"")</f>
        <v/>
      </c>
      <c r="DA22" s="122" t="str">
        <f>IF('Main courante'!$A19=$CX$6,TEXT('Main courante'!$D19,"hh:mm"),"")</f>
        <v/>
      </c>
      <c r="DB22" s="123" t="str">
        <f>IF('Main courante'!$A19=$CX$6,MOD($DA22-$CZ22,1),"")</f>
        <v/>
      </c>
      <c r="DC22" s="123" t="str">
        <f>IF('Main courante'!$A19=$CX$6,'Main courante'!$E19,"")</f>
        <v/>
      </c>
      <c r="DD22" s="122" t="str">
        <f>IF('Main courante'!$A19=$CX$6,DU22,"")</f>
        <v/>
      </c>
      <c r="DE22" s="125"/>
      <c r="DF22" s="120" t="str">
        <f>IF('Main courante'!$A19=$DF$6,MAX($DF$8:$DF21)+1,"")</f>
        <v/>
      </c>
      <c r="DG22" s="121" t="str">
        <f>IF('Main courante'!$A19=$DF$6,TEXT('Main courante'!$B19,"j mmm aa"),"")</f>
        <v/>
      </c>
      <c r="DH22" s="122" t="str">
        <f>IF('Main courante'!$A19=$DF$6,TEXT('Main courante'!$C19,"hh:mm"),"")</f>
        <v/>
      </c>
      <c r="DI22" s="122" t="str">
        <f>IF('Main courante'!$A19=$DF$6,TEXT('Main courante'!$D19,"hh:mm"),"")</f>
        <v/>
      </c>
      <c r="DJ22" s="123" t="str">
        <f>IF('Main courante'!$A19=$DF$6,MOD($DI22-$DH22,1),"")</f>
        <v/>
      </c>
      <c r="DK22" s="123" t="str">
        <f>IF('Main courante'!$A19=$DF$6,'Main courante'!$E19,"")</f>
        <v/>
      </c>
      <c r="DL22" s="128"/>
      <c r="DM22" s="120" t="str">
        <f>IF(OR('Main courante'!$F19&lt;&gt;"",'Main courante'!$K19&lt;&gt;""),MAX($DM$8:$DM21)+1,"")</f>
        <v/>
      </c>
      <c r="DN22" s="121" t="str">
        <f>IF('Main courante'!$F19,TEXT('Main courante'!$B19,"j mmm aa"),"")</f>
        <v/>
      </c>
      <c r="DO22" s="121" t="str">
        <f>IF('Main courante'!$F19,'Main courante'!$E19,"")</f>
        <v/>
      </c>
      <c r="DP22" s="121" t="str">
        <f>IF(OR('Main courante'!$F19&lt;&gt;"",'Main courante'!$K19&lt;&gt;""),IF('Main courante'!$F19&lt;&gt;"",TEXT('Main courante'!$F19,"hh:mm"),""),"")</f>
        <v/>
      </c>
      <c r="DQ22" s="121" t="str">
        <f>IF(OR('Main courante'!$F19&lt;&gt;"",'Main courante'!$K19&lt;&gt;""),IF('Main courante'!$G19&lt;&gt;"",TEXT('Main courante'!$G19,"hh:mm"),""),"")</f>
        <v/>
      </c>
      <c r="DR22" s="121" t="str">
        <f>IF(OR('Main courante'!$F19&lt;&gt;"",'Main courante'!$K19&lt;&gt;""),IF('Main courante'!$K19&lt;&gt;"",TEXT('Main courante'!$K19,"hh:mm"),""),"")</f>
        <v/>
      </c>
      <c r="DS22" s="121" t="str">
        <f>IF(OR('Main courante'!$F19&lt;&gt;"",'Main courante'!$K19&lt;&gt;""),IF('Main courante'!$L19&lt;&gt;"",TEXT('Main courante'!$L19,"hh:mm"),""),"")</f>
        <v/>
      </c>
      <c r="DT22" s="129">
        <f t="shared" si="4"/>
        <v>0</v>
      </c>
      <c r="DU22" s="130">
        <f>'Main courante'!$H19+'Main courante'!$M19</f>
        <v>0</v>
      </c>
      <c r="DV22" s="131">
        <f>'Main courante'!$J19+'Main courante'!$O19</f>
        <v>0</v>
      </c>
      <c r="DW22" s="131">
        <f>'Main courante'!$I19+'Main courante'!$N19</f>
        <v>0</v>
      </c>
      <c r="DX22" s="132" t="str">
        <f>IF('Main courante'!$P19&lt;&gt;"",'Main courante'!$P19,"")</f>
        <v/>
      </c>
      <c r="DY22" s="133" t="str">
        <f>IF('Main courante'!$Q19&lt;&gt;"",'Main courante'!$Q19,"")</f>
        <v/>
      </c>
      <c r="DZ22" s="133" t="str">
        <f>IF('Main courante'!$R19&lt;&gt;"",'Main courante'!$R19,"")</f>
        <v/>
      </c>
      <c r="EA22" s="129">
        <f t="shared" si="5"/>
        <v>0</v>
      </c>
      <c r="EB22" s="129">
        <f t="shared" si="6"/>
        <v>0</v>
      </c>
      <c r="ED22" s="120" t="str">
        <f>IF('Main courante'!$A19=$ED$6,MAX($ED$8:$ED21)+1,"")</f>
        <v/>
      </c>
      <c r="EE22" s="120" t="str">
        <f>IF('Main courante'!$A19=$ED$6,'Main courante'!$S19,"")</f>
        <v/>
      </c>
      <c r="EF22" s="120" t="str">
        <f>IF('Main courante'!$A19=$ED$6,'Main courante'!$T19,"")</f>
        <v/>
      </c>
      <c r="EG22" s="120" t="str">
        <f>IF('Main courante'!$A19=$ED$6,'Main courante'!$U19,"")</f>
        <v/>
      </c>
      <c r="EH22" s="134" t="str">
        <f>IF('Main courante'!$A19=$ED$6,'Main courante'!$V19,"")</f>
        <v/>
      </c>
      <c r="EJ22" s="120" t="str">
        <f>IF('Main courante'!$A19=$EJ$6,MAX($EJ$8:$EJ21)+1,"")</f>
        <v/>
      </c>
      <c r="EK22" s="120" t="str">
        <f>IF('Main courante'!$A19=$EJ$6,'Main courante'!$S19,"")</f>
        <v/>
      </c>
      <c r="EL22" s="120" t="str">
        <f>IF('Main courante'!$A19=$EJ$6,'Main courante'!$T19,"")</f>
        <v/>
      </c>
      <c r="EM22" s="120" t="str">
        <f>IF('Main courante'!$A19=$EJ$6,'Main courante'!$U19,"")</f>
        <v/>
      </c>
      <c r="EN22" s="134" t="str">
        <f>IF('Main courante'!$A19=$EJ$6,'Main courante'!$V19,"")</f>
        <v/>
      </c>
      <c r="EP22" s="120" t="str">
        <f>IF('Main courante'!$A19=$EP$6,MAX($EP$8:$EP21)+1,"")</f>
        <v/>
      </c>
      <c r="EQ22" s="120" t="str">
        <f>IF('Main courante'!$A19=$EP$6,'Main courante'!$S19,"")</f>
        <v/>
      </c>
      <c r="ER22" s="120" t="str">
        <f>IF('Main courante'!$A19=$EP$6,'Main courante'!$T19,"")</f>
        <v/>
      </c>
      <c r="ES22" s="120" t="str">
        <f>IF('Main courante'!$A19=$EP$6,'Main courante'!$U19,"")</f>
        <v/>
      </c>
      <c r="ET22" s="134" t="str">
        <f>IF('Main courante'!$A19=$EP$6,'Main courante'!$V19,"")</f>
        <v/>
      </c>
      <c r="EU22" s="125"/>
      <c r="EV22" s="120" t="str">
        <f>IF('Main courante'!$A19=$EV$6,MAX($EV$8:$EV21)+1,"")</f>
        <v/>
      </c>
      <c r="EW22" s="121" t="str">
        <f>IF('Main courante'!$A19=$EV$6,TEXT('Main courante'!$B19,"j mmm aa"),"")</f>
        <v/>
      </c>
      <c r="EX22" s="122" t="str">
        <f>IF('Main courante'!$A19=$EV$6,TEXT('Main courante'!$C19,"hh:mm"),"")</f>
        <v/>
      </c>
      <c r="EY22" s="122" t="str">
        <f>IF('Main courante'!$A19=$EV$6,TEXT('Main courante'!$D19,"hh:mm"),"")</f>
        <v/>
      </c>
      <c r="EZ22" s="123" t="str">
        <f>IF('Main courante'!$A19=$EV$6,MOD($EY22-$EX22,1),"")</f>
        <v/>
      </c>
      <c r="FA22" s="123" t="str">
        <f>IF('Main courante'!$A19=$EV$6,'Main courante'!$E19,"")</f>
        <v/>
      </c>
      <c r="FB22" s="128"/>
    </row>
    <row r="23" spans="1:158">
      <c r="A23" s="120" t="str">
        <f>IF('Main courante'!$A20=$A$6,MAX($A$8:$A22)+1,"")</f>
        <v/>
      </c>
      <c r="B23" s="121" t="str">
        <f>IF('Main courante'!$A20=$A$6,TEXT('Main courante'!$B20,"j mmm aa"),"")</f>
        <v/>
      </c>
      <c r="C23" s="122" t="str">
        <f>IF('Main courante'!$A20=$A$6,TEXT('Main courante'!$C20,"hh:mm"),"")</f>
        <v/>
      </c>
      <c r="D23" s="122" t="str">
        <f>IF('Main courante'!$A20=$A$6,TEXT('Main courante'!$D20,"hh:mm"),"")</f>
        <v/>
      </c>
      <c r="E23" s="123" t="str">
        <f>IF('Main courante'!$A20=$A$6,MOD($D23-$C23,1),"")</f>
        <v/>
      </c>
      <c r="F23" s="123" t="str">
        <f>IF('Main courante'!$A20=$A$6,'Main courante'!$E20,"")</f>
        <v/>
      </c>
      <c r="G23" s="125"/>
      <c r="H23" s="126" t="str">
        <f>IF('Main courante'!$A20=$H$6,MAX($H$8:$H22)+1,"")</f>
        <v/>
      </c>
      <c r="I23" s="121" t="str">
        <f>IF('Main courante'!$A20=$H$6,TEXT('Main courante'!$B20,"j mmm aa"),"")</f>
        <v/>
      </c>
      <c r="J23" s="122" t="str">
        <f>IF('Main courante'!$A20=$H$6,TEXT('Main courante'!$C20,"hh:mm"),"")</f>
        <v/>
      </c>
      <c r="K23" s="122" t="str">
        <f>IF('Main courante'!$A20=$H$6,TEXT('Main courante'!$D20,"hh:mm"),"")</f>
        <v/>
      </c>
      <c r="L23" s="123" t="str">
        <f>IF('Main courante'!$A20=$H$6,MOD($K23-$J23,1),"")</f>
        <v/>
      </c>
      <c r="M23" s="123" t="str">
        <f>IF('Main courante'!$A20=$H$6,'Main courante'!$E20,"")</f>
        <v/>
      </c>
      <c r="N23" s="125"/>
      <c r="O23" s="120" t="str">
        <f>IF('Main courante'!$A20=$O$6,MAX($O$8:$O22)+1,"")</f>
        <v/>
      </c>
      <c r="P23" s="121" t="str">
        <f>IF('Main courante'!$A20=$O$6,TEXT('Main courante'!$B20,"j mmm aa"),"")</f>
        <v/>
      </c>
      <c r="Q23" s="122" t="str">
        <f>IF('Main courante'!$A20=$O$6,TEXT('Main courante'!$C20,"hh:mm"),"")</f>
        <v/>
      </c>
      <c r="R23" s="122" t="str">
        <f>IF('Main courante'!$A20=$O$6,TEXT('Main courante'!$D20,"hh:mm"),"")</f>
        <v/>
      </c>
      <c r="S23" s="123" t="str">
        <f>IF('Main courante'!$A20=$O$6,MOD($R23-$Q23,1),"")</f>
        <v/>
      </c>
      <c r="T23" s="124" t="str">
        <f>IF('Main courante'!$A20=$O$6,'Main courante'!$E20,"")</f>
        <v/>
      </c>
      <c r="U23" s="127" t="str">
        <f>IF('Main courante'!$A20=$O$6,DU23,"")</f>
        <v/>
      </c>
      <c r="V23" s="125"/>
      <c r="W23" s="120" t="str">
        <f>IF('Main courante'!$A20=$W$6,MAX($W$8:$W22)+1,"")</f>
        <v/>
      </c>
      <c r="X23" s="121" t="str">
        <f>IF('Main courante'!$A20=$W$6,TEXT('Main courante'!$B20,"j mmm aa"),"")</f>
        <v/>
      </c>
      <c r="Y23" s="122" t="str">
        <f>IF('Main courante'!$A20=$W$6,TEXT('Main courante'!$C20,"hh:mm"),"")</f>
        <v/>
      </c>
      <c r="Z23" s="122" t="str">
        <f>IF('Main courante'!$A20=$W$6,TEXT('Main courante'!$D20,"hh:mm"),"")</f>
        <v/>
      </c>
      <c r="AA23" s="123" t="str">
        <f>IF('Main courante'!$A20=$W$6,MOD($Z23-$Y23,1),"")</f>
        <v/>
      </c>
      <c r="AB23" s="123" t="str">
        <f>IF('Main courante'!$A20=$W$6,'Main courante'!$E20,"")</f>
        <v/>
      </c>
      <c r="AC23" s="122" t="str">
        <f>IF('Main courante'!$A20=$W$6,DU23,"")</f>
        <v/>
      </c>
      <c r="AD23" s="125"/>
      <c r="AE23" s="120" t="str">
        <f>IF('Main courante'!$A20=$AE$6,MAX($AE$8:$AE22)+1,"")</f>
        <v/>
      </c>
      <c r="AF23" s="121" t="str">
        <f>IF('Main courante'!$A20=$AE$6,TEXT('Main courante'!$B20,"j mmm aa"),"")</f>
        <v/>
      </c>
      <c r="AG23" s="122" t="str">
        <f>IF('Main courante'!$A20=$AE$6,TEXT('Main courante'!$C20,"hh:mm"),"")</f>
        <v/>
      </c>
      <c r="AH23" s="122" t="str">
        <f>IF('Main courante'!$A20=$AE$6,TEXT('Main courante'!$D20,"hh:mm"),"")</f>
        <v/>
      </c>
      <c r="AI23" s="123" t="str">
        <f>IF('Main courante'!$A20=$AE$6,MOD($AH23-$AG23,1),"")</f>
        <v/>
      </c>
      <c r="AJ23" s="123" t="str">
        <f>IF('Main courante'!$A20=$AE$6,'Main courante'!$E20,"")</f>
        <v/>
      </c>
      <c r="AK23" s="122" t="str">
        <f>IF('Main courante'!$A20=$AE$6,DU23,"")</f>
        <v/>
      </c>
      <c r="AL23" s="125"/>
      <c r="AM23" s="120" t="str">
        <f>IF('Main courante'!$A20=$AM$6,MAX($AM$8:$AM22)+1,"")</f>
        <v/>
      </c>
      <c r="AN23" s="121" t="str">
        <f>IF('Main courante'!$A20=$AM$6,TEXT('Main courante'!$B20,"j mmm aa"),"")</f>
        <v/>
      </c>
      <c r="AO23" s="122" t="str">
        <f>IF('Main courante'!$A20=$AM$6,TEXT('Main courante'!$C20,"hh:mm"),"")</f>
        <v/>
      </c>
      <c r="AP23" s="122" t="str">
        <f>IF('Main courante'!$A20=$AM$6,TEXT('Main courante'!$D20,"hh:mm"),"")</f>
        <v/>
      </c>
      <c r="AQ23" s="123" t="str">
        <f>IF('Main courante'!$A20=$AM$6,MOD($AP23-$AO23,1),"")</f>
        <v/>
      </c>
      <c r="AR23" s="123" t="str">
        <f>IF('Main courante'!$A20=$AM$6,'Main courante'!$E20,"")</f>
        <v/>
      </c>
      <c r="AS23" s="122" t="str">
        <f>IF('Main courante'!$A20=$AM$6,DU23,"")</f>
        <v/>
      </c>
      <c r="AT23" s="125"/>
      <c r="AU23" s="120" t="str">
        <f>IF('Main courante'!$A20=$AU$6,MAX($AU$8:$AU22)+1,"")</f>
        <v/>
      </c>
      <c r="AV23" s="121" t="str">
        <f>IF('Main courante'!$A20=$AU$6,TEXT('Main courante'!$B20,"j mmm aa"),"")</f>
        <v/>
      </c>
      <c r="AW23" s="122" t="str">
        <f>IF('Main courante'!$A20=$AU$6,TEXT('Main courante'!$C20,"hh:mm"),"")</f>
        <v/>
      </c>
      <c r="AX23" s="122" t="str">
        <f>IF('Main courante'!$A20=$AU$6,TEXT('Main courante'!$D20,"hh:mm"),"")</f>
        <v/>
      </c>
      <c r="AY23" s="123" t="str">
        <f>IF('Main courante'!$A20=$AU$6,MOD($AX23-$AW23,1),"")</f>
        <v/>
      </c>
      <c r="AZ23" s="123" t="str">
        <f>IF('Main courante'!$A20=$AU$6,'Main courante'!$E20,"")</f>
        <v/>
      </c>
      <c r="BA23" s="122" t="str">
        <f>IF('Main courante'!$A20=$AU$6,DU23,"")</f>
        <v/>
      </c>
      <c r="BB23" s="125"/>
      <c r="BC23" s="120" t="str">
        <f>IF('Main courante'!$A20=$BC$6,MAX($BC$8:$BC22)+1,"")</f>
        <v/>
      </c>
      <c r="BD23" s="121" t="str">
        <f>IF('Main courante'!$A20=$BC$6,TEXT('Main courante'!$B20,"j mmm aa"),"")</f>
        <v/>
      </c>
      <c r="BE23" s="122" t="str">
        <f>IF('Main courante'!$A20=$BC$6,TEXT('Main courante'!$C20,"hh:mm"),"")</f>
        <v/>
      </c>
      <c r="BF23" s="122" t="str">
        <f>IF('Main courante'!$A20=$BC$6,TEXT('Main courante'!$D20,"hh:mm"),"")</f>
        <v/>
      </c>
      <c r="BG23" s="123" t="str">
        <f>IF('Main courante'!$A20=$BC$6,MOD($BF23-$BE23,1),"")</f>
        <v/>
      </c>
      <c r="BH23" s="123" t="str">
        <f>IF('Main courante'!$A20=$BC$6,'Main courante'!$E20,"")</f>
        <v/>
      </c>
      <c r="BI23" s="122" t="str">
        <f>IF('Main courante'!$A20=$BC$6,DU23,"")</f>
        <v/>
      </c>
      <c r="BJ23" s="125"/>
      <c r="BK23" s="120" t="str">
        <f>IF('Main courante'!$A20=$BK$6,MAX($BK$8:$BK22)+1,"")</f>
        <v/>
      </c>
      <c r="BL23" s="121" t="str">
        <f>IF('Main courante'!$A20=$BK$6,TEXT('Main courante'!$B20,"j mmm aa"),"")</f>
        <v/>
      </c>
      <c r="BM23" s="122" t="str">
        <f>IF('Main courante'!$A20=$BK$6,TEXT('Main courante'!$C20,"hh:mm"),"")</f>
        <v/>
      </c>
      <c r="BN23" s="122" t="str">
        <f>IF('Main courante'!$A20=$BK$6,TEXT('Main courante'!$D20,"hh:mm"),"")</f>
        <v/>
      </c>
      <c r="BO23" s="123" t="str">
        <f>IF('Main courante'!$A20=$BK$6,MOD($BN23-$BM23,1),"")</f>
        <v/>
      </c>
      <c r="BP23" s="123" t="str">
        <f>IF('Main courante'!$A20=$BK$6,'Main courante'!$E20,"")</f>
        <v/>
      </c>
      <c r="BQ23" s="122" t="str">
        <f>IF('Main courante'!$A20=$BK$6,DU23,"")</f>
        <v/>
      </c>
      <c r="BR23" s="125"/>
      <c r="BS23" s="120" t="str">
        <f>IF('Main courante'!$A20=$BS$6,MAX($BS$8:$BS22)+1,"")</f>
        <v/>
      </c>
      <c r="BT23" s="121" t="str">
        <f>IF('Main courante'!$A20=$BS$6,TEXT('Main courante'!$B20,"j mmm aa"),"")</f>
        <v/>
      </c>
      <c r="BU23" s="122" t="str">
        <f>IF('Main courante'!$A20=$BS$6,TEXT('Main courante'!$C20,"hh:mm"),"")</f>
        <v/>
      </c>
      <c r="BV23" s="122" t="str">
        <f>IF('Main courante'!$A20=$BS$6,TEXT('Main courante'!$D20,"hh:mm"),"")</f>
        <v/>
      </c>
      <c r="BW23" s="123" t="str">
        <f>IF('Main courante'!$A20=$BS$6,MOD($BV23-$BU23,1),"")</f>
        <v/>
      </c>
      <c r="BX23" s="123" t="str">
        <f>IF('Main courante'!$A20=$BS$6,'Main courante'!$E20,"")</f>
        <v/>
      </c>
      <c r="BY23" s="122" t="str">
        <f>IF('Main courante'!$A20=$BS$6,DU23,"")</f>
        <v/>
      </c>
      <c r="BZ23" s="125"/>
      <c r="CA23" s="120" t="str">
        <f>IF('Main courante'!$A20=$CA$6,MAX($CA$8:$CA22)+1,"")</f>
        <v/>
      </c>
      <c r="CB23" s="121" t="str">
        <f>IF('Main courante'!$A20=$CA$6,TEXT('Main courante'!$B20,"j mmm aa"),"")</f>
        <v/>
      </c>
      <c r="CC23" s="122" t="str">
        <f>IF('Main courante'!$A20=$CA$6,TEXT('Main courante'!$C20,"hh:mm"),"")</f>
        <v/>
      </c>
      <c r="CD23" s="122" t="str">
        <f>IF('Main courante'!$A20=$CA$6,TEXT('Main courante'!$D20,"hh:mm"),"")</f>
        <v/>
      </c>
      <c r="CE23" s="123" t="str">
        <f>IF('Main courante'!$A20=$CA$6,MOD($CD23-$CC23,1),"")</f>
        <v/>
      </c>
      <c r="CF23" s="123" t="str">
        <f>IF('Main courante'!$A20=$CA$6,'Main courante'!$E20,"")</f>
        <v/>
      </c>
      <c r="CG23" s="122" t="str">
        <f>IF('Main courante'!$A20=$CA$6,DU23,"")</f>
        <v/>
      </c>
      <c r="CH23" s="125"/>
      <c r="CI23" s="120" t="str">
        <f>IF('Main courante'!$A20=$CI$6,MAX($CI$8:$CI22)+1,"")</f>
        <v/>
      </c>
      <c r="CJ23" s="121" t="str">
        <f>IF('Main courante'!$A20=$CI$6,TEXT('Main courante'!$B20,"j mmm aa"),"")</f>
        <v/>
      </c>
      <c r="CK23" s="122" t="str">
        <f>IF('Main courante'!$A20=$CI$6,TEXT('Main courante'!$C20,"hh:mm"),"")</f>
        <v/>
      </c>
      <c r="CL23" s="122" t="str">
        <f>IF('Main courante'!$A20=$CI$6,TEXT('Main courante'!$D20,"hh:mm"),"")</f>
        <v/>
      </c>
      <c r="CM23" s="123" t="str">
        <f>IF('Main courante'!$A20=$CI$6,MOD($CL23-$CK23,1),"")</f>
        <v/>
      </c>
      <c r="CN23" s="123" t="str">
        <f>IF('Main courante'!$A20=$CI$6,'Main courante'!$E20,"")</f>
        <v/>
      </c>
      <c r="CO23" s="125"/>
      <c r="CP23" s="120" t="str">
        <f>IF('Main courante'!$A20=$CP$6,MAX($CP$8:$CP22)+1,"")</f>
        <v/>
      </c>
      <c r="CQ23" s="121" t="str">
        <f>IF('Main courante'!$A20=$CP$6,TEXT('Main courante'!$B20,"j mmm aa"),"")</f>
        <v/>
      </c>
      <c r="CR23" s="122" t="str">
        <f>IF('Main courante'!$A20=$CP$6,TEXT('Main courante'!$C20,"hh:mm"),"")</f>
        <v/>
      </c>
      <c r="CS23" s="122" t="str">
        <f>IF('Main courante'!$A20=$CP$6,TEXT('Main courante'!$D20,"hh:mm"),"")</f>
        <v/>
      </c>
      <c r="CT23" s="123" t="str">
        <f>IF('Main courante'!$A20=$CP$6,MOD($CS23-$CR23,1),"")</f>
        <v/>
      </c>
      <c r="CU23" s="123" t="str">
        <f>IF('Main courante'!$A20=$CP$6,'Main courante'!$E20,"")</f>
        <v/>
      </c>
      <c r="CV23" s="122" t="str">
        <f>IF('Main courante'!$A20=$CP$6,DU23,"")</f>
        <v/>
      </c>
      <c r="CW23" s="125"/>
      <c r="CX23" s="120" t="str">
        <f>IF('Main courante'!$A20=$CX$6,MAX($CX$8:$CX22)+1,"")</f>
        <v/>
      </c>
      <c r="CY23" s="121" t="str">
        <f>IF('Main courante'!$A20=$CX$6,TEXT('Main courante'!$B20,"j mmm aa"),"")</f>
        <v/>
      </c>
      <c r="CZ23" s="122" t="str">
        <f>IF('Main courante'!$A20=$CX$6,TEXT('Main courante'!$C20,"hh:mm"),"")</f>
        <v/>
      </c>
      <c r="DA23" s="122" t="str">
        <f>IF('Main courante'!$A20=$CX$6,TEXT('Main courante'!$D20,"hh:mm"),"")</f>
        <v/>
      </c>
      <c r="DB23" s="123" t="str">
        <f>IF('Main courante'!$A20=$CX$6,MOD($DA23-$CZ23,1),"")</f>
        <v/>
      </c>
      <c r="DC23" s="123" t="str">
        <f>IF('Main courante'!$A20=$CX$6,'Main courante'!$E20,"")</f>
        <v/>
      </c>
      <c r="DD23" s="122" t="str">
        <f>IF('Main courante'!$A20=$CX$6,DU23,"")</f>
        <v/>
      </c>
      <c r="DE23" s="125"/>
      <c r="DF23" s="120" t="str">
        <f>IF('Main courante'!$A20=$DF$6,MAX($DF$8:$DF22)+1,"")</f>
        <v/>
      </c>
      <c r="DG23" s="121" t="str">
        <f>IF('Main courante'!$A20=$DF$6,TEXT('Main courante'!$B20,"j mmm aa"),"")</f>
        <v/>
      </c>
      <c r="DH23" s="122" t="str">
        <f>IF('Main courante'!$A20=$DF$6,TEXT('Main courante'!$C20,"hh:mm"),"")</f>
        <v/>
      </c>
      <c r="DI23" s="122" t="str">
        <f>IF('Main courante'!$A20=$DF$6,TEXT('Main courante'!$D20,"hh:mm"),"")</f>
        <v/>
      </c>
      <c r="DJ23" s="123" t="str">
        <f>IF('Main courante'!$A20=$DF$6,MOD($DI23-$DH23,1),"")</f>
        <v/>
      </c>
      <c r="DK23" s="123" t="str">
        <f>IF('Main courante'!$A20=$DF$6,'Main courante'!$E20,"")</f>
        <v/>
      </c>
      <c r="DL23" s="128"/>
      <c r="DM23" s="120" t="str">
        <f>IF(OR('Main courante'!$F20&lt;&gt;"",'Main courante'!$K20&lt;&gt;""),MAX($DM$8:$DM22)+1,"")</f>
        <v/>
      </c>
      <c r="DN23" s="121" t="str">
        <f>IF('Main courante'!$F20,TEXT('Main courante'!$B20,"j mmm aa"),"")</f>
        <v/>
      </c>
      <c r="DO23" s="121" t="str">
        <f>IF('Main courante'!$F20,'Main courante'!$E20,"")</f>
        <v/>
      </c>
      <c r="DP23" s="121" t="str">
        <f>IF(OR('Main courante'!$F20&lt;&gt;"",'Main courante'!$K20&lt;&gt;""),IF('Main courante'!$F20&lt;&gt;"",TEXT('Main courante'!$F20,"hh:mm"),""),"")</f>
        <v/>
      </c>
      <c r="DQ23" s="121" t="str">
        <f>IF(OR('Main courante'!$F20&lt;&gt;"",'Main courante'!$K20&lt;&gt;""),IF('Main courante'!$G20&lt;&gt;"",TEXT('Main courante'!$G20,"hh:mm"),""),"")</f>
        <v/>
      </c>
      <c r="DR23" s="121" t="str">
        <f>IF(OR('Main courante'!$F20&lt;&gt;"",'Main courante'!$K20&lt;&gt;""),IF('Main courante'!$K20&lt;&gt;"",TEXT('Main courante'!$K20,"hh:mm"),""),"")</f>
        <v/>
      </c>
      <c r="DS23" s="121" t="str">
        <f>IF(OR('Main courante'!$F20&lt;&gt;"",'Main courante'!$K20&lt;&gt;""),IF('Main courante'!$L20&lt;&gt;"",TEXT('Main courante'!$L20,"hh:mm"),""),"")</f>
        <v/>
      </c>
      <c r="DT23" s="129">
        <f t="shared" si="4"/>
        <v>0</v>
      </c>
      <c r="DU23" s="130">
        <f>'Main courante'!$H20+'Main courante'!$M20</f>
        <v>0</v>
      </c>
      <c r="DV23" s="131">
        <f>'Main courante'!$J20+'Main courante'!$O20</f>
        <v>0</v>
      </c>
      <c r="DW23" s="131">
        <f>'Main courante'!$I20+'Main courante'!$N20</f>
        <v>0</v>
      </c>
      <c r="DX23" s="132" t="str">
        <f>IF('Main courante'!$P20&lt;&gt;"",'Main courante'!$P20,"")</f>
        <v/>
      </c>
      <c r="DY23" s="133" t="str">
        <f>IF('Main courante'!$Q20&lt;&gt;"",'Main courante'!$Q20,"")</f>
        <v/>
      </c>
      <c r="DZ23" s="133" t="str">
        <f>IF('Main courante'!$R20&lt;&gt;"",'Main courante'!$R20,"")</f>
        <v/>
      </c>
      <c r="EA23" s="129">
        <f t="shared" si="5"/>
        <v>0</v>
      </c>
      <c r="EB23" s="129">
        <f t="shared" si="6"/>
        <v>0</v>
      </c>
      <c r="ED23" s="120" t="str">
        <f>IF('Main courante'!$A20=$ED$6,MAX($ED$8:$ED22)+1,"")</f>
        <v/>
      </c>
      <c r="EE23" s="120" t="str">
        <f>IF('Main courante'!$A20=$ED$6,'Main courante'!$S20,"")</f>
        <v/>
      </c>
      <c r="EF23" s="120" t="str">
        <f>IF('Main courante'!$A20=$ED$6,'Main courante'!$T20,"")</f>
        <v/>
      </c>
      <c r="EG23" s="120" t="str">
        <f>IF('Main courante'!$A20=$ED$6,'Main courante'!$U20,"")</f>
        <v/>
      </c>
      <c r="EH23" s="134" t="str">
        <f>IF('Main courante'!$A20=$ED$6,'Main courante'!$V20,"")</f>
        <v/>
      </c>
      <c r="EJ23" s="120" t="str">
        <f>IF('Main courante'!$A20=$EJ$6,MAX($EJ$8:$EJ22)+1,"")</f>
        <v/>
      </c>
      <c r="EK23" s="120" t="str">
        <f>IF('Main courante'!$A20=$EJ$6,'Main courante'!$S20,"")</f>
        <v/>
      </c>
      <c r="EL23" s="120" t="str">
        <f>IF('Main courante'!$A20=$EJ$6,'Main courante'!$T20,"")</f>
        <v/>
      </c>
      <c r="EM23" s="120" t="str">
        <f>IF('Main courante'!$A20=$EJ$6,'Main courante'!$U20,"")</f>
        <v/>
      </c>
      <c r="EN23" s="512" t="str">
        <f>IF('Main courante'!$A20=$EJ$6,'Main courante'!$V20,"")</f>
        <v/>
      </c>
      <c r="EP23" s="120" t="str">
        <f>IF('Main courante'!$A20=$EP$6,MAX($EP$8:$EP22)+1,"")</f>
        <v/>
      </c>
      <c r="EQ23" s="120" t="str">
        <f>IF('Main courante'!$A20=$EP$6,'Main courante'!$S20,"")</f>
        <v/>
      </c>
      <c r="ER23" s="120" t="str">
        <f>IF('Main courante'!$A20=$EP$6,'Main courante'!$T20,"")</f>
        <v/>
      </c>
      <c r="ES23" s="120" t="str">
        <f>IF('Main courante'!$A20=$EP$6,'Main courante'!$U20,"")</f>
        <v/>
      </c>
      <c r="ET23" s="134" t="str">
        <f>IF('Main courante'!$A20=$EP$6,'Main courante'!$V20,"")</f>
        <v/>
      </c>
      <c r="EU23" s="125"/>
      <c r="EV23" s="120" t="str">
        <f>IF('Main courante'!$A20=$EV$6,MAX($EV$8:$EV22)+1,"")</f>
        <v/>
      </c>
      <c r="EW23" s="121" t="str">
        <f>IF('Main courante'!$A20=$EV$6,TEXT('Main courante'!$B20,"j mmm aa"),"")</f>
        <v/>
      </c>
      <c r="EX23" s="122" t="str">
        <f>IF('Main courante'!$A20=$EV$6,TEXT('Main courante'!$C20,"hh:mm"),"")</f>
        <v/>
      </c>
      <c r="EY23" s="122" t="str">
        <f>IF('Main courante'!$A20=$EV$6,TEXT('Main courante'!$D20,"hh:mm"),"")</f>
        <v/>
      </c>
      <c r="EZ23" s="123" t="str">
        <f>IF('Main courante'!$A20=$EV$6,MOD($EY23-$EX23,1),"")</f>
        <v/>
      </c>
      <c r="FA23" s="123" t="str">
        <f>IF('Main courante'!$A20=$EV$6,'Main courante'!$E20,"")</f>
        <v/>
      </c>
      <c r="FB23" s="128"/>
    </row>
    <row r="24" spans="1:158">
      <c r="A24" s="120" t="str">
        <f>IF('Main courante'!$A21=$A$6,MAX($A$8:$A23)+1,"")</f>
        <v/>
      </c>
      <c r="B24" s="121" t="str">
        <f>IF('Main courante'!$A21=$A$6,TEXT('Main courante'!$B21,"j mmm aa"),"")</f>
        <v/>
      </c>
      <c r="C24" s="122" t="str">
        <f>IF('Main courante'!$A21=$A$6,TEXT('Main courante'!$C21,"hh:mm"),"")</f>
        <v/>
      </c>
      <c r="D24" s="122" t="str">
        <f>IF('Main courante'!$A21=$A$6,TEXT('Main courante'!$D21,"hh:mm"),"")</f>
        <v/>
      </c>
      <c r="E24" s="123" t="str">
        <f>IF('Main courante'!$A21=$A$6,MOD($D24-$C24,1),"")</f>
        <v/>
      </c>
      <c r="F24" s="123" t="str">
        <f>IF('Main courante'!$A21=$A$6,'Main courante'!$E21,"")</f>
        <v/>
      </c>
      <c r="G24" s="125"/>
      <c r="H24" s="126" t="str">
        <f>IF('Main courante'!$A21=$H$6,MAX($H$8:$H23)+1,"")</f>
        <v/>
      </c>
      <c r="I24" s="121" t="str">
        <f>IF('Main courante'!$A21=$H$6,TEXT('Main courante'!$B21,"j mmm aa"),"")</f>
        <v/>
      </c>
      <c r="J24" s="122" t="str">
        <f>IF('Main courante'!$A21=$H$6,TEXT('Main courante'!$C21,"hh:mm"),"")</f>
        <v/>
      </c>
      <c r="K24" s="122" t="str">
        <f>IF('Main courante'!$A21=$H$6,TEXT('Main courante'!$D21,"hh:mm"),"")</f>
        <v/>
      </c>
      <c r="L24" s="123" t="str">
        <f>IF('Main courante'!$A21=$H$6,MOD($K24-$J24,1),"")</f>
        <v/>
      </c>
      <c r="M24" s="123" t="str">
        <f>IF('Main courante'!$A21=$H$6,'Main courante'!$E21,"")</f>
        <v/>
      </c>
      <c r="N24" s="125"/>
      <c r="O24" s="120" t="str">
        <f>IF('Main courante'!$A21=$O$6,MAX($O$8:$O23)+1,"")</f>
        <v/>
      </c>
      <c r="P24" s="121" t="str">
        <f>IF('Main courante'!$A21=$O$6,TEXT('Main courante'!$B21,"j mmm aa"),"")</f>
        <v/>
      </c>
      <c r="Q24" s="122" t="str">
        <f>IF('Main courante'!$A21=$O$6,TEXT('Main courante'!$C21,"hh:mm"),"")</f>
        <v/>
      </c>
      <c r="R24" s="122" t="str">
        <f>IF('Main courante'!$A21=$O$6,TEXT('Main courante'!$D21,"hh:mm"),"")</f>
        <v/>
      </c>
      <c r="S24" s="123" t="str">
        <f>IF('Main courante'!$A21=$O$6,MOD($R24-$Q24,1),"")</f>
        <v/>
      </c>
      <c r="T24" s="124" t="str">
        <f>IF('Main courante'!$A21=$O$6,'Main courante'!$E21,"")</f>
        <v/>
      </c>
      <c r="U24" s="127" t="str">
        <f>IF('Main courante'!$A21=$O$6,DU24,"")</f>
        <v/>
      </c>
      <c r="V24" s="125"/>
      <c r="W24" s="120" t="str">
        <f>IF('Main courante'!$A21=$W$6,MAX($W$8:$W23)+1,"")</f>
        <v/>
      </c>
      <c r="X24" s="121" t="str">
        <f>IF('Main courante'!$A21=$W$6,TEXT('Main courante'!$B21,"j mmm aa"),"")</f>
        <v/>
      </c>
      <c r="Y24" s="122" t="str">
        <f>IF('Main courante'!$A21=$W$6,TEXT('Main courante'!$C21,"hh:mm"),"")</f>
        <v/>
      </c>
      <c r="Z24" s="122" t="str">
        <f>IF('Main courante'!$A21=$W$6,TEXT('Main courante'!$D21,"hh:mm"),"")</f>
        <v/>
      </c>
      <c r="AA24" s="123" t="str">
        <f>IF('Main courante'!$A21=$W$6,MOD($Z24-$Y24,1),"")</f>
        <v/>
      </c>
      <c r="AB24" s="123" t="str">
        <f>IF('Main courante'!$A21=$W$6,'Main courante'!$E21,"")</f>
        <v/>
      </c>
      <c r="AC24" s="122" t="str">
        <f>IF('Main courante'!$A21=$W$6,DU24,"")</f>
        <v/>
      </c>
      <c r="AD24" s="125"/>
      <c r="AE24" s="120" t="str">
        <f>IF('Main courante'!$A21=$AE$6,MAX($AE$8:$AE23)+1,"")</f>
        <v/>
      </c>
      <c r="AF24" s="121" t="str">
        <f>IF('Main courante'!$A21=$AE$6,TEXT('Main courante'!$B21,"j mmm aa"),"")</f>
        <v/>
      </c>
      <c r="AG24" s="122" t="str">
        <f>IF('Main courante'!$A21=$AE$6,TEXT('Main courante'!$C21,"hh:mm"),"")</f>
        <v/>
      </c>
      <c r="AH24" s="122" t="str">
        <f>IF('Main courante'!$A21=$AE$6,TEXT('Main courante'!$D21,"hh:mm"),"")</f>
        <v/>
      </c>
      <c r="AI24" s="123" t="str">
        <f>IF('Main courante'!$A21=$AE$6,MOD($AH24-$AG24,1),"")</f>
        <v/>
      </c>
      <c r="AJ24" s="123" t="str">
        <f>IF('Main courante'!$A21=$AE$6,'Main courante'!$E21,"")</f>
        <v/>
      </c>
      <c r="AK24" s="122" t="str">
        <f>IF('Main courante'!$A21=$AE$6,DU24,"")</f>
        <v/>
      </c>
      <c r="AL24" s="125"/>
      <c r="AM24" s="120" t="str">
        <f>IF('Main courante'!$A21=$AM$6,MAX($AM$8:$AM23)+1,"")</f>
        <v/>
      </c>
      <c r="AN24" s="121" t="str">
        <f>IF('Main courante'!$A21=$AM$6,TEXT('Main courante'!$B21,"j mmm aa"),"")</f>
        <v/>
      </c>
      <c r="AO24" s="122" t="str">
        <f>IF('Main courante'!$A21=$AM$6,TEXT('Main courante'!$C21,"hh:mm"),"")</f>
        <v/>
      </c>
      <c r="AP24" s="122" t="str">
        <f>IF('Main courante'!$A21=$AM$6,TEXT('Main courante'!$D21,"hh:mm"),"")</f>
        <v/>
      </c>
      <c r="AQ24" s="123" t="str">
        <f>IF('Main courante'!$A21=$AM$6,MOD($AP24-$AO24,1),"")</f>
        <v/>
      </c>
      <c r="AR24" s="123" t="str">
        <f>IF('Main courante'!$A21=$AM$6,'Main courante'!$E21,"")</f>
        <v/>
      </c>
      <c r="AS24" s="122" t="str">
        <f>IF('Main courante'!$A21=$AM$6,DU24,"")</f>
        <v/>
      </c>
      <c r="AT24" s="125"/>
      <c r="AU24" s="120" t="str">
        <f>IF('Main courante'!$A21=$AU$6,MAX($AU$8:$AU23)+1,"")</f>
        <v/>
      </c>
      <c r="AV24" s="121" t="str">
        <f>IF('Main courante'!$A21=$AU$6,TEXT('Main courante'!$B21,"j mmm aa"),"")</f>
        <v/>
      </c>
      <c r="AW24" s="122" t="str">
        <f>IF('Main courante'!$A21=$AU$6,TEXT('Main courante'!$C21,"hh:mm"),"")</f>
        <v/>
      </c>
      <c r="AX24" s="122" t="str">
        <f>IF('Main courante'!$A21=$AU$6,TEXT('Main courante'!$D21,"hh:mm"),"")</f>
        <v/>
      </c>
      <c r="AY24" s="123" t="str">
        <f>IF('Main courante'!$A21=$AU$6,MOD($AX24-$AW24,1),"")</f>
        <v/>
      </c>
      <c r="AZ24" s="123" t="str">
        <f>IF('Main courante'!$A21=$AU$6,'Main courante'!$E21,"")</f>
        <v/>
      </c>
      <c r="BA24" s="122" t="str">
        <f>IF('Main courante'!$A21=$AU$6,DU24,"")</f>
        <v/>
      </c>
      <c r="BB24" s="125"/>
      <c r="BC24" s="120" t="str">
        <f>IF('Main courante'!$A21=$BC$6,MAX($BC$8:$BC23)+1,"")</f>
        <v/>
      </c>
      <c r="BD24" s="121" t="str">
        <f>IF('Main courante'!$A21=$BC$6,TEXT('Main courante'!$B21,"j mmm aa"),"")</f>
        <v/>
      </c>
      <c r="BE24" s="122" t="str">
        <f>IF('Main courante'!$A21=$BC$6,TEXT('Main courante'!$C21,"hh:mm"),"")</f>
        <v/>
      </c>
      <c r="BF24" s="122" t="str">
        <f>IF('Main courante'!$A21=$BC$6,TEXT('Main courante'!$D21,"hh:mm"),"")</f>
        <v/>
      </c>
      <c r="BG24" s="123" t="str">
        <f>IF('Main courante'!$A21=$BC$6,MOD($BF24-$BE24,1),"")</f>
        <v/>
      </c>
      <c r="BH24" s="123" t="str">
        <f>IF('Main courante'!$A21=$BC$6,'Main courante'!$E21,"")</f>
        <v/>
      </c>
      <c r="BI24" s="122" t="str">
        <f>IF('Main courante'!$A21=$BC$6,DU24,"")</f>
        <v/>
      </c>
      <c r="BJ24" s="125"/>
      <c r="BK24" s="120" t="str">
        <f>IF('Main courante'!$A21=$BK$6,MAX($BK$8:$BK23)+1,"")</f>
        <v/>
      </c>
      <c r="BL24" s="121" t="str">
        <f>IF('Main courante'!$A21=$BK$6,TEXT('Main courante'!$B21,"j mmm aa"),"")</f>
        <v/>
      </c>
      <c r="BM24" s="122" t="str">
        <f>IF('Main courante'!$A21=$BK$6,TEXT('Main courante'!$C21,"hh:mm"),"")</f>
        <v/>
      </c>
      <c r="BN24" s="122" t="str">
        <f>IF('Main courante'!$A21=$BK$6,TEXT('Main courante'!$D21,"hh:mm"),"")</f>
        <v/>
      </c>
      <c r="BO24" s="123" t="str">
        <f>IF('Main courante'!$A21=$BK$6,MOD($BN24-$BM24,1),"")</f>
        <v/>
      </c>
      <c r="BP24" s="123" t="str">
        <f>IF('Main courante'!$A21=$BK$6,'Main courante'!$E21,"")</f>
        <v/>
      </c>
      <c r="BQ24" s="122" t="str">
        <f>IF('Main courante'!$A21=$BK$6,DU24,"")</f>
        <v/>
      </c>
      <c r="BR24" s="125"/>
      <c r="BS24" s="120" t="str">
        <f>IF('Main courante'!$A21=$BS$6,MAX($BS$8:$BS23)+1,"")</f>
        <v/>
      </c>
      <c r="BT24" s="121" t="str">
        <f>IF('Main courante'!$A21=$BS$6,TEXT('Main courante'!$B21,"j mmm aa"),"")</f>
        <v/>
      </c>
      <c r="BU24" s="122" t="str">
        <f>IF('Main courante'!$A21=$BS$6,TEXT('Main courante'!$C21,"hh:mm"),"")</f>
        <v/>
      </c>
      <c r="BV24" s="122" t="str">
        <f>IF('Main courante'!$A21=$BS$6,TEXT('Main courante'!$D21,"hh:mm"),"")</f>
        <v/>
      </c>
      <c r="BW24" s="123" t="str">
        <f>IF('Main courante'!$A21=$BS$6,MOD($BV24-$BU24,1),"")</f>
        <v/>
      </c>
      <c r="BX24" s="123" t="str">
        <f>IF('Main courante'!$A21=$BS$6,'Main courante'!$E21,"")</f>
        <v/>
      </c>
      <c r="BY24" s="122" t="str">
        <f>IF('Main courante'!$A21=$BS$6,DU24,"")</f>
        <v/>
      </c>
      <c r="BZ24" s="125"/>
      <c r="CA24" s="120" t="str">
        <f>IF('Main courante'!$A21=$CA$6,MAX($CA$8:$CA23)+1,"")</f>
        <v/>
      </c>
      <c r="CB24" s="121" t="str">
        <f>IF('Main courante'!$A21=$CA$6,TEXT('Main courante'!$B21,"j mmm aa"),"")</f>
        <v/>
      </c>
      <c r="CC24" s="122" t="str">
        <f>IF('Main courante'!$A21=$CA$6,TEXT('Main courante'!$C21,"hh:mm"),"")</f>
        <v/>
      </c>
      <c r="CD24" s="122" t="str">
        <f>IF('Main courante'!$A21=$CA$6,TEXT('Main courante'!$D21,"hh:mm"),"")</f>
        <v/>
      </c>
      <c r="CE24" s="123" t="str">
        <f>IF('Main courante'!$A21=$CA$6,MOD($CD24-$CC24,1),"")</f>
        <v/>
      </c>
      <c r="CF24" s="123" t="str">
        <f>IF('Main courante'!$A21=$CA$6,'Main courante'!$E21,"")</f>
        <v/>
      </c>
      <c r="CG24" s="122" t="str">
        <f>IF('Main courante'!$A21=$CA$6,DU24,"")</f>
        <v/>
      </c>
      <c r="CH24" s="125"/>
      <c r="CI24" s="120" t="str">
        <f>IF('Main courante'!$A21=$CI$6,MAX($CI$8:$CI23)+1,"")</f>
        <v/>
      </c>
      <c r="CJ24" s="121" t="str">
        <f>IF('Main courante'!$A21=$CI$6,TEXT('Main courante'!$B21,"j mmm aa"),"")</f>
        <v/>
      </c>
      <c r="CK24" s="122" t="str">
        <f>IF('Main courante'!$A21=$CI$6,TEXT('Main courante'!$C21,"hh:mm"),"")</f>
        <v/>
      </c>
      <c r="CL24" s="122" t="str">
        <f>IF('Main courante'!$A21=$CI$6,TEXT('Main courante'!$D21,"hh:mm"),"")</f>
        <v/>
      </c>
      <c r="CM24" s="123" t="str">
        <f>IF('Main courante'!$A21=$CI$6,MOD($CL24-$CK24,1),"")</f>
        <v/>
      </c>
      <c r="CN24" s="123" t="str">
        <f>IF('Main courante'!$A21=$CI$6,'Main courante'!$E21,"")</f>
        <v/>
      </c>
      <c r="CO24" s="125"/>
      <c r="CP24" s="120" t="str">
        <f>IF('Main courante'!$A21=$CP$6,MAX($CP$8:$CP23)+1,"")</f>
        <v/>
      </c>
      <c r="CQ24" s="121" t="str">
        <f>IF('Main courante'!$A21=$CP$6,TEXT('Main courante'!$B21,"j mmm aa"),"")</f>
        <v/>
      </c>
      <c r="CR24" s="122" t="str">
        <f>IF('Main courante'!$A21=$CP$6,TEXT('Main courante'!$C21,"hh:mm"),"")</f>
        <v/>
      </c>
      <c r="CS24" s="122" t="str">
        <f>IF('Main courante'!$A21=$CP$6,TEXT('Main courante'!$D21,"hh:mm"),"")</f>
        <v/>
      </c>
      <c r="CT24" s="123" t="str">
        <f>IF('Main courante'!$A21=$CP$6,MOD($CS24-$CR24,1),"")</f>
        <v/>
      </c>
      <c r="CU24" s="123" t="str">
        <f>IF('Main courante'!$A21=$CP$6,'Main courante'!$E21,"")</f>
        <v/>
      </c>
      <c r="CV24" s="122" t="str">
        <f>IF('Main courante'!$A21=$CP$6,DU24,"")</f>
        <v/>
      </c>
      <c r="CW24" s="125"/>
      <c r="CX24" s="120" t="str">
        <f>IF('Main courante'!$A21=$CX$6,MAX($CX$8:$CX23)+1,"")</f>
        <v/>
      </c>
      <c r="CY24" s="121" t="str">
        <f>IF('Main courante'!$A21=$CX$6,TEXT('Main courante'!$B21,"j mmm aa"),"")</f>
        <v/>
      </c>
      <c r="CZ24" s="122" t="str">
        <f>IF('Main courante'!$A21=$CX$6,TEXT('Main courante'!$C21,"hh:mm"),"")</f>
        <v/>
      </c>
      <c r="DA24" s="122" t="str">
        <f>IF('Main courante'!$A21=$CX$6,TEXT('Main courante'!$D21,"hh:mm"),"")</f>
        <v/>
      </c>
      <c r="DB24" s="123" t="str">
        <f>IF('Main courante'!$A21=$CX$6,MOD($DA24-$CZ24,1),"")</f>
        <v/>
      </c>
      <c r="DC24" s="123" t="str">
        <f>IF('Main courante'!$A21=$CX$6,'Main courante'!$E21,"")</f>
        <v/>
      </c>
      <c r="DD24" s="122" t="str">
        <f>IF('Main courante'!$A21=$CX$6,DU24,"")</f>
        <v/>
      </c>
      <c r="DE24" s="125"/>
      <c r="DF24" s="120" t="str">
        <f>IF('Main courante'!$A21=$DF$6,MAX($DF$8:$DF23)+1,"")</f>
        <v/>
      </c>
      <c r="DG24" s="121" t="str">
        <f>IF('Main courante'!$A21=$DF$6,TEXT('Main courante'!$B21,"j mmm aa"),"")</f>
        <v/>
      </c>
      <c r="DH24" s="122" t="str">
        <f>IF('Main courante'!$A21=$DF$6,TEXT('Main courante'!$C21,"hh:mm"),"")</f>
        <v/>
      </c>
      <c r="DI24" s="122" t="str">
        <f>IF('Main courante'!$A21=$DF$6,TEXT('Main courante'!$D21,"hh:mm"),"")</f>
        <v/>
      </c>
      <c r="DJ24" s="123" t="str">
        <f>IF('Main courante'!$A21=$DF$6,MOD($DI24-$DH24,1),"")</f>
        <v/>
      </c>
      <c r="DK24" s="123" t="str">
        <f>IF('Main courante'!$A21=$DF$6,'Main courante'!$E21,"")</f>
        <v/>
      </c>
      <c r="DL24" s="128"/>
      <c r="DM24" s="120" t="str">
        <f>IF(OR('Main courante'!$F21&lt;&gt;"",'Main courante'!$K21&lt;&gt;""),MAX($DM$8:$DM23)+1,"")</f>
        <v/>
      </c>
      <c r="DN24" s="121" t="str">
        <f>IF('Main courante'!$F21,TEXT('Main courante'!$B21,"j mmm aa"),"")</f>
        <v/>
      </c>
      <c r="DO24" s="121" t="str">
        <f>IF('Main courante'!$F21,'Main courante'!$E21,"")</f>
        <v/>
      </c>
      <c r="DP24" s="121" t="str">
        <f>IF(OR('Main courante'!$F21&lt;&gt;"",'Main courante'!$K21&lt;&gt;""),IF('Main courante'!$F21&lt;&gt;"",TEXT('Main courante'!$F21,"hh:mm"),""),"")</f>
        <v/>
      </c>
      <c r="DQ24" s="121" t="str">
        <f>IF(OR('Main courante'!$F21&lt;&gt;"",'Main courante'!$K21&lt;&gt;""),IF('Main courante'!$G21&lt;&gt;"",TEXT('Main courante'!$G21,"hh:mm"),""),"")</f>
        <v/>
      </c>
      <c r="DR24" s="121" t="str">
        <f>IF(OR('Main courante'!$F21&lt;&gt;"",'Main courante'!$K21&lt;&gt;""),IF('Main courante'!$K21&lt;&gt;"",TEXT('Main courante'!$K21,"hh:mm"),""),"")</f>
        <v/>
      </c>
      <c r="DS24" s="121" t="str">
        <f>IF(OR('Main courante'!$F21&lt;&gt;"",'Main courante'!$K21&lt;&gt;""),IF('Main courante'!$L21&lt;&gt;"",TEXT('Main courante'!$L21,"hh:mm"),""),"")</f>
        <v/>
      </c>
      <c r="DT24" s="129">
        <f t="shared" si="4"/>
        <v>0</v>
      </c>
      <c r="DU24" s="130">
        <f>'Main courante'!$H21+'Main courante'!$M21</f>
        <v>0</v>
      </c>
      <c r="DV24" s="131">
        <f>'Main courante'!$J21+'Main courante'!$O21</f>
        <v>0</v>
      </c>
      <c r="DW24" s="131">
        <f>'Main courante'!$I21+'Main courante'!$N21</f>
        <v>0</v>
      </c>
      <c r="DX24" s="132" t="str">
        <f>IF('Main courante'!$P21&lt;&gt;"",'Main courante'!$P21,"")</f>
        <v/>
      </c>
      <c r="DY24" s="133" t="str">
        <f>IF('Main courante'!$Q21&lt;&gt;"",'Main courante'!$Q21,"")</f>
        <v/>
      </c>
      <c r="DZ24" s="133" t="str">
        <f>IF('Main courante'!$R21&lt;&gt;"",'Main courante'!$R21,"")</f>
        <v/>
      </c>
      <c r="EA24" s="129">
        <f t="shared" si="5"/>
        <v>0</v>
      </c>
      <c r="EB24" s="129">
        <f t="shared" si="6"/>
        <v>0</v>
      </c>
      <c r="ED24" s="120" t="str">
        <f>IF('Main courante'!$A21=$ED$6,MAX($ED$8:$ED23)+1,"")</f>
        <v/>
      </c>
      <c r="EE24" s="120" t="str">
        <f>IF('Main courante'!$A21=$ED$6,'Main courante'!$S21,"")</f>
        <v/>
      </c>
      <c r="EF24" s="120" t="str">
        <f>IF('Main courante'!$A21=$ED$6,'Main courante'!$T21,"")</f>
        <v/>
      </c>
      <c r="EG24" s="120" t="str">
        <f>IF('Main courante'!$A21=$ED$6,'Main courante'!$U21,"")</f>
        <v/>
      </c>
      <c r="EH24" s="134" t="str">
        <f>IF('Main courante'!$A21=$ED$6,'Main courante'!$V21,"")</f>
        <v/>
      </c>
      <c r="EJ24" s="120" t="str">
        <f>IF('Main courante'!$A21=$EJ$6,MAX($EJ$8:$EJ23)+1,"")</f>
        <v/>
      </c>
      <c r="EK24" s="120" t="str">
        <f>IF('Main courante'!$A21=$EJ$6,'Main courante'!$S21,"")</f>
        <v/>
      </c>
      <c r="EL24" s="120" t="str">
        <f>IF('Main courante'!$A21=$EJ$6,'Main courante'!$T21,"")</f>
        <v/>
      </c>
      <c r="EM24" s="120" t="str">
        <f>IF('Main courante'!$A21=$EJ$6,'Main courante'!$U21,"")</f>
        <v/>
      </c>
      <c r="EN24" s="134" t="str">
        <f>IF('Main courante'!$A21=$EJ$6,'Main courante'!$V21,"")</f>
        <v/>
      </c>
      <c r="EP24" s="120" t="str">
        <f>IF('Main courante'!$A21=$EP$6,MAX($EP$8:$EP23)+1,"")</f>
        <v/>
      </c>
      <c r="EQ24" s="120" t="str">
        <f>IF('Main courante'!$A21=$EP$6,'Main courante'!$S21,"")</f>
        <v/>
      </c>
      <c r="ER24" s="120" t="str">
        <f>IF('Main courante'!$A21=$EP$6,'Main courante'!$T21,"")</f>
        <v/>
      </c>
      <c r="ES24" s="120" t="str">
        <f>IF('Main courante'!$A21=$EP$6,'Main courante'!$U21,"")</f>
        <v/>
      </c>
      <c r="ET24" s="134" t="str">
        <f>IF('Main courante'!$A21=$EP$6,'Main courante'!$V21,"")</f>
        <v/>
      </c>
      <c r="EU24" s="125"/>
      <c r="EV24" s="120" t="str">
        <f>IF('Main courante'!$A21=$EV$6,MAX($EV$8:$EV23)+1,"")</f>
        <v/>
      </c>
      <c r="EW24" s="121" t="str">
        <f>IF('Main courante'!$A21=$EV$6,TEXT('Main courante'!$B21,"j mmm aa"),"")</f>
        <v/>
      </c>
      <c r="EX24" s="122" t="str">
        <f>IF('Main courante'!$A21=$EV$6,TEXT('Main courante'!$C21,"hh:mm"),"")</f>
        <v/>
      </c>
      <c r="EY24" s="122" t="str">
        <f>IF('Main courante'!$A21=$EV$6,TEXT('Main courante'!$D21,"hh:mm"),"")</f>
        <v/>
      </c>
      <c r="EZ24" s="123" t="str">
        <f>IF('Main courante'!$A21=$EV$6,MOD($EY24-$EX24,1),"")</f>
        <v/>
      </c>
      <c r="FA24" s="123" t="str">
        <f>IF('Main courante'!$A21=$EV$6,'Main courante'!$E21,"")</f>
        <v/>
      </c>
      <c r="FB24" s="128"/>
    </row>
    <row r="25" spans="1:158">
      <c r="A25" s="120" t="str">
        <f>IF('Main courante'!$A22=$A$6,MAX($A$8:$A24)+1,"")</f>
        <v/>
      </c>
      <c r="B25" s="121" t="str">
        <f>IF('Main courante'!$A22=$A$6,TEXT('Main courante'!$B22,"j mmm aa"),"")</f>
        <v/>
      </c>
      <c r="C25" s="122" t="str">
        <f>IF('Main courante'!$A22=$A$6,TEXT('Main courante'!$C22,"hh:mm"),"")</f>
        <v/>
      </c>
      <c r="D25" s="122" t="str">
        <f>IF('Main courante'!$A22=$A$6,TEXT('Main courante'!$D22,"hh:mm"),"")</f>
        <v/>
      </c>
      <c r="E25" s="123" t="str">
        <f>IF('Main courante'!$A22=$A$6,MOD($D25-$C25,1),"")</f>
        <v/>
      </c>
      <c r="F25" s="123" t="str">
        <f>IF('Main courante'!$A22=$A$6,'Main courante'!$E22,"")</f>
        <v/>
      </c>
      <c r="G25" s="125"/>
      <c r="H25" s="126" t="str">
        <f>IF('Main courante'!$A22=$H$6,MAX($H$8:$H24)+1,"")</f>
        <v/>
      </c>
      <c r="I25" s="121" t="str">
        <f>IF('Main courante'!$A22=$H$6,TEXT('Main courante'!$B22,"j mmm aa"),"")</f>
        <v/>
      </c>
      <c r="J25" s="122" t="str">
        <f>IF('Main courante'!$A22=$H$6,TEXT('Main courante'!$C22,"hh:mm"),"")</f>
        <v/>
      </c>
      <c r="K25" s="122" t="str">
        <f>IF('Main courante'!$A22=$H$6,TEXT('Main courante'!$D22,"hh:mm"),"")</f>
        <v/>
      </c>
      <c r="L25" s="123" t="str">
        <f>IF('Main courante'!$A22=$H$6,MOD($K25-$J25,1),"")</f>
        <v/>
      </c>
      <c r="M25" s="123" t="str">
        <f>IF('Main courante'!$A22=$H$6,'Main courante'!$E22,"")</f>
        <v/>
      </c>
      <c r="N25" s="125"/>
      <c r="O25" s="120" t="str">
        <f>IF('Main courante'!$A22=$O$6,MAX($O$8:$O24)+1,"")</f>
        <v/>
      </c>
      <c r="P25" s="121" t="str">
        <f>IF('Main courante'!$A22=$O$6,TEXT('Main courante'!$B22,"j mmm aa"),"")</f>
        <v/>
      </c>
      <c r="Q25" s="122" t="str">
        <f>IF('Main courante'!$A22=$O$6,TEXT('Main courante'!$C22,"hh:mm"),"")</f>
        <v/>
      </c>
      <c r="R25" s="122" t="str">
        <f>IF('Main courante'!$A22=$O$6,TEXT('Main courante'!$D22,"hh:mm"),"")</f>
        <v/>
      </c>
      <c r="S25" s="123" t="str">
        <f>IF('Main courante'!$A22=$O$6,MOD($R25-$Q25,1),"")</f>
        <v/>
      </c>
      <c r="T25" s="124" t="str">
        <f>IF('Main courante'!$A22=$O$6,'Main courante'!$E22,"")</f>
        <v/>
      </c>
      <c r="U25" s="127" t="str">
        <f>IF('Main courante'!$A22=$O$6,DU25,"")</f>
        <v/>
      </c>
      <c r="V25" s="125"/>
      <c r="W25" s="120" t="str">
        <f>IF('Main courante'!$A22=$W$6,MAX($W$8:$W24)+1,"")</f>
        <v/>
      </c>
      <c r="X25" s="121" t="str">
        <f>IF('Main courante'!$A22=$W$6,TEXT('Main courante'!$B22,"j mmm aa"),"")</f>
        <v/>
      </c>
      <c r="Y25" s="122" t="str">
        <f>IF('Main courante'!$A22=$W$6,TEXT('Main courante'!$C22,"hh:mm"),"")</f>
        <v/>
      </c>
      <c r="Z25" s="122" t="str">
        <f>IF('Main courante'!$A22=$W$6,TEXT('Main courante'!$D22,"hh:mm"),"")</f>
        <v/>
      </c>
      <c r="AA25" s="123" t="str">
        <f>IF('Main courante'!$A22=$W$6,MOD($Z25-$Y25,1),"")</f>
        <v/>
      </c>
      <c r="AB25" s="123" t="str">
        <f>IF('Main courante'!$A22=$W$6,'Main courante'!$E22,"")</f>
        <v/>
      </c>
      <c r="AC25" s="122" t="str">
        <f>IF('Main courante'!$A22=$W$6,DU25,"")</f>
        <v/>
      </c>
      <c r="AD25" s="125"/>
      <c r="AE25" s="120" t="str">
        <f>IF('Main courante'!$A22=$AE$6,MAX($AE$8:$AE24)+1,"")</f>
        <v/>
      </c>
      <c r="AF25" s="121" t="str">
        <f>IF('Main courante'!$A22=$AE$6,TEXT('Main courante'!$B22,"j mmm aa"),"")</f>
        <v/>
      </c>
      <c r="AG25" s="122" t="str">
        <f>IF('Main courante'!$A22=$AE$6,TEXT('Main courante'!$C22,"hh:mm"),"")</f>
        <v/>
      </c>
      <c r="AH25" s="122" t="str">
        <f>IF('Main courante'!$A22=$AE$6,TEXT('Main courante'!$D22,"hh:mm"),"")</f>
        <v/>
      </c>
      <c r="AI25" s="123" t="str">
        <f>IF('Main courante'!$A22=$AE$6,MOD($AH25-$AG25,1),"")</f>
        <v/>
      </c>
      <c r="AJ25" s="123" t="str">
        <f>IF('Main courante'!$A22=$AE$6,'Main courante'!$E22,"")</f>
        <v/>
      </c>
      <c r="AK25" s="122" t="str">
        <f>IF('Main courante'!$A22=$AE$6,DU25,"")</f>
        <v/>
      </c>
      <c r="AL25" s="125"/>
      <c r="AM25" s="120" t="str">
        <f>IF('Main courante'!$A22=$AM$6,MAX($AM$8:$AM24)+1,"")</f>
        <v/>
      </c>
      <c r="AN25" s="121" t="str">
        <f>IF('Main courante'!$A22=$AM$6,TEXT('Main courante'!$B22,"j mmm aa"),"")</f>
        <v/>
      </c>
      <c r="AO25" s="122" t="str">
        <f>IF('Main courante'!$A22=$AM$6,TEXT('Main courante'!$C22,"hh:mm"),"")</f>
        <v/>
      </c>
      <c r="AP25" s="122" t="str">
        <f>IF('Main courante'!$A22=$AM$6,TEXT('Main courante'!$D22,"hh:mm"),"")</f>
        <v/>
      </c>
      <c r="AQ25" s="123" t="str">
        <f>IF('Main courante'!$A22=$AM$6,MOD($AP25-$AO25,1),"")</f>
        <v/>
      </c>
      <c r="AR25" s="123" t="str">
        <f>IF('Main courante'!$A22=$AM$6,'Main courante'!$E22,"")</f>
        <v/>
      </c>
      <c r="AS25" s="122" t="str">
        <f>IF('Main courante'!$A22=$AM$6,DU25,"")</f>
        <v/>
      </c>
      <c r="AT25" s="125"/>
      <c r="AU25" s="120" t="str">
        <f>IF('Main courante'!$A22=$AU$6,MAX($AU$8:$AU24)+1,"")</f>
        <v/>
      </c>
      <c r="AV25" s="121" t="str">
        <f>IF('Main courante'!$A22=$AU$6,TEXT('Main courante'!$B22,"j mmm aa"),"")</f>
        <v/>
      </c>
      <c r="AW25" s="122" t="str">
        <f>IF('Main courante'!$A22=$AU$6,TEXT('Main courante'!$C22,"hh:mm"),"")</f>
        <v/>
      </c>
      <c r="AX25" s="122" t="str">
        <f>IF('Main courante'!$A22=$AU$6,TEXT('Main courante'!$D22,"hh:mm"),"")</f>
        <v/>
      </c>
      <c r="AY25" s="123" t="str">
        <f>IF('Main courante'!$A22=$AU$6,MOD($AX25-$AW25,1),"")</f>
        <v/>
      </c>
      <c r="AZ25" s="123" t="str">
        <f>IF('Main courante'!$A22=$AU$6,'Main courante'!$E22,"")</f>
        <v/>
      </c>
      <c r="BA25" s="122" t="str">
        <f>IF('Main courante'!$A22=$AU$6,DU25,"")</f>
        <v/>
      </c>
      <c r="BB25" s="125"/>
      <c r="BC25" s="120" t="str">
        <f>IF('Main courante'!$A22=$BC$6,MAX($BC$8:$BC24)+1,"")</f>
        <v/>
      </c>
      <c r="BD25" s="121" t="str">
        <f>IF('Main courante'!$A22=$BC$6,TEXT('Main courante'!$B22,"j mmm aa"),"")</f>
        <v/>
      </c>
      <c r="BE25" s="122" t="str">
        <f>IF('Main courante'!$A22=$BC$6,TEXT('Main courante'!$C22,"hh:mm"),"")</f>
        <v/>
      </c>
      <c r="BF25" s="122" t="str">
        <f>IF('Main courante'!$A22=$BC$6,TEXT('Main courante'!$D22,"hh:mm"),"")</f>
        <v/>
      </c>
      <c r="BG25" s="123" t="str">
        <f>IF('Main courante'!$A22=$BC$6,MOD($BF25-$BE25,1),"")</f>
        <v/>
      </c>
      <c r="BH25" s="123" t="str">
        <f>IF('Main courante'!$A22=$BC$6,'Main courante'!$E22,"")</f>
        <v/>
      </c>
      <c r="BI25" s="122" t="str">
        <f>IF('Main courante'!$A22=$BC$6,DU25,"")</f>
        <v/>
      </c>
      <c r="BJ25" s="125"/>
      <c r="BK25" s="120" t="str">
        <f>IF('Main courante'!$A22=$BK$6,MAX($BK$8:$BK24)+1,"")</f>
        <v/>
      </c>
      <c r="BL25" s="121" t="str">
        <f>IF('Main courante'!$A22=$BK$6,TEXT('Main courante'!$B22,"j mmm aa"),"")</f>
        <v/>
      </c>
      <c r="BM25" s="122" t="str">
        <f>IF('Main courante'!$A22=$BK$6,TEXT('Main courante'!$C22,"hh:mm"),"")</f>
        <v/>
      </c>
      <c r="BN25" s="122" t="str">
        <f>IF('Main courante'!$A22=$BK$6,TEXT('Main courante'!$D22,"hh:mm"),"")</f>
        <v/>
      </c>
      <c r="BO25" s="123" t="str">
        <f>IF('Main courante'!$A22=$BK$6,MOD($BN25-$BM25,1),"")</f>
        <v/>
      </c>
      <c r="BP25" s="123" t="str">
        <f>IF('Main courante'!$A22=$BK$6,'Main courante'!$E22,"")</f>
        <v/>
      </c>
      <c r="BQ25" s="122" t="str">
        <f>IF('Main courante'!$A22=$BK$6,DU25,"")</f>
        <v/>
      </c>
      <c r="BR25" s="125"/>
      <c r="BS25" s="120" t="str">
        <f>IF('Main courante'!$A22=$BS$6,MAX($BS$8:$BS24)+1,"")</f>
        <v/>
      </c>
      <c r="BT25" s="121" t="str">
        <f>IF('Main courante'!$A22=$BS$6,TEXT('Main courante'!$B22,"j mmm aa"),"")</f>
        <v/>
      </c>
      <c r="BU25" s="122" t="str">
        <f>IF('Main courante'!$A22=$BS$6,TEXT('Main courante'!$C22,"hh:mm"),"")</f>
        <v/>
      </c>
      <c r="BV25" s="122" t="str">
        <f>IF('Main courante'!$A22=$BS$6,TEXT('Main courante'!$D22,"hh:mm"),"")</f>
        <v/>
      </c>
      <c r="BW25" s="123" t="str">
        <f>IF('Main courante'!$A22=$BS$6,MOD($BV25-$BU25,1),"")</f>
        <v/>
      </c>
      <c r="BX25" s="123" t="str">
        <f>IF('Main courante'!$A22=$BS$6,'Main courante'!$E22,"")</f>
        <v/>
      </c>
      <c r="BY25" s="122" t="str">
        <f>IF('Main courante'!$A22=$BS$6,DU25,"")</f>
        <v/>
      </c>
      <c r="BZ25" s="125"/>
      <c r="CA25" s="120" t="str">
        <f>IF('Main courante'!$A22=$CA$6,MAX($CA$8:$CA24)+1,"")</f>
        <v/>
      </c>
      <c r="CB25" s="121" t="str">
        <f>IF('Main courante'!$A22=$CA$6,TEXT('Main courante'!$B22,"j mmm aa"),"")</f>
        <v/>
      </c>
      <c r="CC25" s="122" t="str">
        <f>IF('Main courante'!$A22=$CA$6,TEXT('Main courante'!$C22,"hh:mm"),"")</f>
        <v/>
      </c>
      <c r="CD25" s="122" t="str">
        <f>IF('Main courante'!$A22=$CA$6,TEXT('Main courante'!$D22,"hh:mm"),"")</f>
        <v/>
      </c>
      <c r="CE25" s="123" t="str">
        <f>IF('Main courante'!$A22=$CA$6,MOD($CD25-$CC25,1),"")</f>
        <v/>
      </c>
      <c r="CF25" s="123" t="str">
        <f>IF('Main courante'!$A22=$CA$6,'Main courante'!$E22,"")</f>
        <v/>
      </c>
      <c r="CG25" s="122" t="str">
        <f>IF('Main courante'!$A22=$CA$6,DU25,"")</f>
        <v/>
      </c>
      <c r="CH25" s="125"/>
      <c r="CI25" s="120" t="str">
        <f>IF('Main courante'!$A22=$CI$6,MAX($CI$8:$CI24)+1,"")</f>
        <v/>
      </c>
      <c r="CJ25" s="121" t="str">
        <f>IF('Main courante'!$A22=$CI$6,TEXT('Main courante'!$B22,"j mmm aa"),"")</f>
        <v/>
      </c>
      <c r="CK25" s="122" t="str">
        <f>IF('Main courante'!$A22=$CI$6,TEXT('Main courante'!$C22,"hh:mm"),"")</f>
        <v/>
      </c>
      <c r="CL25" s="122" t="str">
        <f>IF('Main courante'!$A22=$CI$6,TEXT('Main courante'!$D22,"hh:mm"),"")</f>
        <v/>
      </c>
      <c r="CM25" s="123" t="str">
        <f>IF('Main courante'!$A22=$CI$6,MOD($CL25-$CK25,1),"")</f>
        <v/>
      </c>
      <c r="CN25" s="123" t="str">
        <f>IF('Main courante'!$A22=$CI$6,'Main courante'!$E22,"")</f>
        <v/>
      </c>
      <c r="CO25" s="125"/>
      <c r="CP25" s="120" t="str">
        <f>IF('Main courante'!$A22=$CP$6,MAX($CP$8:$CP24)+1,"")</f>
        <v/>
      </c>
      <c r="CQ25" s="121" t="str">
        <f>IF('Main courante'!$A22=$CP$6,TEXT('Main courante'!$B22,"j mmm aa"),"")</f>
        <v/>
      </c>
      <c r="CR25" s="122" t="str">
        <f>IF('Main courante'!$A22=$CP$6,TEXT('Main courante'!$C22,"hh:mm"),"")</f>
        <v/>
      </c>
      <c r="CS25" s="122" t="str">
        <f>IF('Main courante'!$A22=$CP$6,TEXT('Main courante'!$D22,"hh:mm"),"")</f>
        <v/>
      </c>
      <c r="CT25" s="123" t="str">
        <f>IF('Main courante'!$A22=$CP$6,MOD($CS25-$CR25,1),"")</f>
        <v/>
      </c>
      <c r="CU25" s="123" t="str">
        <f>IF('Main courante'!$A22=$CP$6,'Main courante'!$E22,"")</f>
        <v/>
      </c>
      <c r="CV25" s="122" t="str">
        <f>IF('Main courante'!$A22=$CP$6,DU25,"")</f>
        <v/>
      </c>
      <c r="CW25" s="125"/>
      <c r="CX25" s="120" t="str">
        <f>IF('Main courante'!$A22=$CX$6,MAX($CX$8:$CX24)+1,"")</f>
        <v/>
      </c>
      <c r="CY25" s="121" t="str">
        <f>IF('Main courante'!$A22=$CX$6,TEXT('Main courante'!$B22,"j mmm aa"),"")</f>
        <v/>
      </c>
      <c r="CZ25" s="122" t="str">
        <f>IF('Main courante'!$A22=$CX$6,TEXT('Main courante'!$C22,"hh:mm"),"")</f>
        <v/>
      </c>
      <c r="DA25" s="122" t="str">
        <f>IF('Main courante'!$A22=$CX$6,TEXT('Main courante'!$D22,"hh:mm"),"")</f>
        <v/>
      </c>
      <c r="DB25" s="123" t="str">
        <f>IF('Main courante'!$A22=$CX$6,MOD($DA25-$CZ25,1),"")</f>
        <v/>
      </c>
      <c r="DC25" s="123" t="str">
        <f>IF('Main courante'!$A22=$CX$6,'Main courante'!$E22,"")</f>
        <v/>
      </c>
      <c r="DD25" s="122" t="str">
        <f>IF('Main courante'!$A22=$CX$6,DU25,"")</f>
        <v/>
      </c>
      <c r="DE25" s="125"/>
      <c r="DF25" s="120" t="str">
        <f>IF('Main courante'!$A22=$DF$6,MAX($DF$8:$DF24)+1,"")</f>
        <v/>
      </c>
      <c r="DG25" s="121" t="str">
        <f>IF('Main courante'!$A22=$DF$6,TEXT('Main courante'!$B22,"j mmm aa"),"")</f>
        <v/>
      </c>
      <c r="DH25" s="122" t="str">
        <f>IF('Main courante'!$A22=$DF$6,TEXT('Main courante'!$C22,"hh:mm"),"")</f>
        <v/>
      </c>
      <c r="DI25" s="122" t="str">
        <f>IF('Main courante'!$A22=$DF$6,TEXT('Main courante'!$D22,"hh:mm"),"")</f>
        <v/>
      </c>
      <c r="DJ25" s="123" t="str">
        <f>IF('Main courante'!$A22=$DF$6,MOD($DI25-$DH25,1),"")</f>
        <v/>
      </c>
      <c r="DK25" s="123" t="str">
        <f>IF('Main courante'!$A22=$DF$6,'Main courante'!$E22,"")</f>
        <v/>
      </c>
      <c r="DL25" s="128"/>
      <c r="DM25" s="120" t="str">
        <f>IF(OR('Main courante'!$F22&lt;&gt;"",'Main courante'!$K22&lt;&gt;""),MAX($DM$8:$DM24)+1,"")</f>
        <v/>
      </c>
      <c r="DN25" s="121" t="str">
        <f>IF('Main courante'!$F22,TEXT('Main courante'!$B22,"j mmm aa"),"")</f>
        <v/>
      </c>
      <c r="DO25" s="121" t="str">
        <f>IF('Main courante'!$F22,'Main courante'!$E22,"")</f>
        <v/>
      </c>
      <c r="DP25" s="121" t="str">
        <f>IF(OR('Main courante'!$F22&lt;&gt;"",'Main courante'!$K22&lt;&gt;""),IF('Main courante'!$F22&lt;&gt;"",TEXT('Main courante'!$F22,"hh:mm"),""),"")</f>
        <v/>
      </c>
      <c r="DQ25" s="121" t="str">
        <f>IF(OR('Main courante'!$F22&lt;&gt;"",'Main courante'!$K22&lt;&gt;""),IF('Main courante'!$G22&lt;&gt;"",TEXT('Main courante'!$G22,"hh:mm"),""),"")</f>
        <v/>
      </c>
      <c r="DR25" s="121" t="str">
        <f>IF(OR('Main courante'!$F22&lt;&gt;"",'Main courante'!$K22&lt;&gt;""),IF('Main courante'!$K22&lt;&gt;"",TEXT('Main courante'!$K22,"hh:mm"),""),"")</f>
        <v/>
      </c>
      <c r="DS25" s="121" t="str">
        <f>IF(OR('Main courante'!$F22&lt;&gt;"",'Main courante'!$K22&lt;&gt;""),IF('Main courante'!$L22&lt;&gt;"",TEXT('Main courante'!$L22,"hh:mm"),""),"")</f>
        <v/>
      </c>
      <c r="DT25" s="129">
        <f t="shared" si="4"/>
        <v>0</v>
      </c>
      <c r="DU25" s="130">
        <f>'Main courante'!$H22+'Main courante'!$M22</f>
        <v>0</v>
      </c>
      <c r="DV25" s="131">
        <f>'Main courante'!$J22+'Main courante'!$O22</f>
        <v>0</v>
      </c>
      <c r="DW25" s="131">
        <f>'Main courante'!$I22+'Main courante'!$N22</f>
        <v>0</v>
      </c>
      <c r="DX25" s="132" t="str">
        <f>IF('Main courante'!$P22&lt;&gt;"",'Main courante'!$P22,"")</f>
        <v/>
      </c>
      <c r="DY25" s="133" t="str">
        <f>IF('Main courante'!$Q22&lt;&gt;"",'Main courante'!$Q22,"")</f>
        <v/>
      </c>
      <c r="DZ25" s="133" t="str">
        <f>IF('Main courante'!$R22&lt;&gt;"",'Main courante'!$R22,"")</f>
        <v/>
      </c>
      <c r="EA25" s="129">
        <f t="shared" si="5"/>
        <v>0</v>
      </c>
      <c r="EB25" s="129">
        <f t="shared" si="6"/>
        <v>0</v>
      </c>
      <c r="ED25" s="120" t="str">
        <f>IF('Main courante'!$A22=$ED$6,MAX($ED$8:$ED24)+1,"")</f>
        <v/>
      </c>
      <c r="EE25" s="120" t="str">
        <f>IF('Main courante'!$A22=$ED$6,'Main courante'!$S22,"")</f>
        <v/>
      </c>
      <c r="EF25" s="120" t="str">
        <f>IF('Main courante'!$A22=$ED$6,'Main courante'!$T22,"")</f>
        <v/>
      </c>
      <c r="EG25" s="120" t="str">
        <f>IF('Main courante'!$A22=$ED$6,'Main courante'!$U22,"")</f>
        <v/>
      </c>
      <c r="EH25" s="134" t="str">
        <f>IF('Main courante'!$A22=$ED$6,'Main courante'!$V22,"")</f>
        <v/>
      </c>
      <c r="EJ25" s="120" t="str">
        <f>IF('Main courante'!$A22=$EJ$6,MAX($EJ$8:$EJ24)+1,"")</f>
        <v/>
      </c>
      <c r="EK25" s="120" t="str">
        <f>IF('Main courante'!$A22=$EJ$6,'Main courante'!$S22,"")</f>
        <v/>
      </c>
      <c r="EL25" s="120" t="str">
        <f>IF('Main courante'!$A22=$EJ$6,'Main courante'!$T22,"")</f>
        <v/>
      </c>
      <c r="EM25" s="120" t="str">
        <f>IF('Main courante'!$A22=$EJ$6,'Main courante'!$U22,"")</f>
        <v/>
      </c>
      <c r="EN25" s="134" t="str">
        <f>IF('Main courante'!$A22=$EJ$6,'Main courante'!$V22,"")</f>
        <v/>
      </c>
      <c r="EP25" s="120" t="str">
        <f>IF('Main courante'!$A22=$EP$6,MAX($EP$8:$EP24)+1,"")</f>
        <v/>
      </c>
      <c r="EQ25" s="120" t="str">
        <f>IF('Main courante'!$A22=$EP$6,'Main courante'!$S22,"")</f>
        <v/>
      </c>
      <c r="ER25" s="120" t="str">
        <f>IF('Main courante'!$A22=$EP$6,'Main courante'!$T22,"")</f>
        <v/>
      </c>
      <c r="ES25" s="120" t="str">
        <f>IF('Main courante'!$A22=$EP$6,'Main courante'!$U22,"")</f>
        <v/>
      </c>
      <c r="ET25" s="134" t="str">
        <f>IF('Main courante'!$A22=$EP$6,'Main courante'!$V22,"")</f>
        <v/>
      </c>
      <c r="EU25" s="125"/>
      <c r="EV25" s="120" t="str">
        <f>IF('Main courante'!$A22=$EV$6,MAX($EV$8:$EV24)+1,"")</f>
        <v/>
      </c>
      <c r="EW25" s="121" t="str">
        <f>IF('Main courante'!$A22=$EV$6,TEXT('Main courante'!$B22,"j mmm aa"),"")</f>
        <v/>
      </c>
      <c r="EX25" s="122" t="str">
        <f>IF('Main courante'!$A22=$EV$6,TEXT('Main courante'!$C22,"hh:mm"),"")</f>
        <v/>
      </c>
      <c r="EY25" s="122" t="str">
        <f>IF('Main courante'!$A22=$EV$6,TEXT('Main courante'!$D22,"hh:mm"),"")</f>
        <v/>
      </c>
      <c r="EZ25" s="123" t="str">
        <f>IF('Main courante'!$A22=$EV$6,MOD($EY25-$EX25,1),"")</f>
        <v/>
      </c>
      <c r="FA25" s="123" t="str">
        <f>IF('Main courante'!$A22=$EV$6,'Main courante'!$E22,"")</f>
        <v/>
      </c>
      <c r="FB25" s="128"/>
    </row>
    <row r="26" spans="1:158">
      <c r="A26" s="120" t="str">
        <f>IF('Main courante'!$A23=$A$6,MAX($A$8:$A25)+1,"")</f>
        <v/>
      </c>
      <c r="B26" s="121" t="str">
        <f>IF('Main courante'!$A23=$A$6,TEXT('Main courante'!$B23,"j mmm aa"),"")</f>
        <v/>
      </c>
      <c r="C26" s="122" t="str">
        <f>IF('Main courante'!$A23=$A$6,TEXT('Main courante'!$C23,"hh:mm"),"")</f>
        <v/>
      </c>
      <c r="D26" s="122" t="str">
        <f>IF('Main courante'!$A23=$A$6,TEXT('Main courante'!$D23,"hh:mm"),"")</f>
        <v/>
      </c>
      <c r="E26" s="123" t="str">
        <f>IF('Main courante'!$A23=$A$6,MOD($D26-$C26,1),"")</f>
        <v/>
      </c>
      <c r="F26" s="123" t="str">
        <f>IF('Main courante'!$A23=$A$6,'Main courante'!$E23,"")</f>
        <v/>
      </c>
      <c r="G26" s="125"/>
      <c r="H26" s="126" t="str">
        <f>IF('Main courante'!$A23=$H$6,MAX($H$8:$H25)+1,"")</f>
        <v/>
      </c>
      <c r="I26" s="121" t="str">
        <f>IF('Main courante'!$A23=$H$6,TEXT('Main courante'!$B23,"j mmm aa"),"")</f>
        <v/>
      </c>
      <c r="J26" s="122" t="str">
        <f>IF('Main courante'!$A23=$H$6,TEXT('Main courante'!$C23,"hh:mm"),"")</f>
        <v/>
      </c>
      <c r="K26" s="122" t="str">
        <f>IF('Main courante'!$A23=$H$6,TEXT('Main courante'!$D23,"hh:mm"),"")</f>
        <v/>
      </c>
      <c r="L26" s="123" t="str">
        <f>IF('Main courante'!$A23=$H$6,MOD($K26-$J26,1),"")</f>
        <v/>
      </c>
      <c r="M26" s="123" t="str">
        <f>IF('Main courante'!$A23=$H$6,'Main courante'!$E23,"")</f>
        <v/>
      </c>
      <c r="N26" s="125"/>
      <c r="O26" s="120" t="str">
        <f>IF('Main courante'!$A23=$O$6,MAX($O$8:$O25)+1,"")</f>
        <v/>
      </c>
      <c r="P26" s="121" t="str">
        <f>IF('Main courante'!$A23=$O$6,TEXT('Main courante'!$B23,"j mmm aa"),"")</f>
        <v/>
      </c>
      <c r="Q26" s="122" t="str">
        <f>IF('Main courante'!$A23=$O$6,TEXT('Main courante'!$C23,"hh:mm"),"")</f>
        <v/>
      </c>
      <c r="R26" s="122" t="str">
        <f>IF('Main courante'!$A23=$O$6,TEXT('Main courante'!$D23,"hh:mm"),"")</f>
        <v/>
      </c>
      <c r="S26" s="123" t="str">
        <f>IF('Main courante'!$A23=$O$6,MOD($R26-$Q26,1),"")</f>
        <v/>
      </c>
      <c r="T26" s="124" t="str">
        <f>IF('Main courante'!$A23=$O$6,'Main courante'!$E23,"")</f>
        <v/>
      </c>
      <c r="U26" s="127" t="str">
        <f>IF('Main courante'!$A23=$O$6,DU26,"")</f>
        <v/>
      </c>
      <c r="V26" s="125"/>
      <c r="W26" s="120" t="str">
        <f>IF('Main courante'!$A23=$W$6,MAX($W$8:$W25)+1,"")</f>
        <v/>
      </c>
      <c r="X26" s="121" t="str">
        <f>IF('Main courante'!$A23=$W$6,TEXT('Main courante'!$B23,"j mmm aa"),"")</f>
        <v/>
      </c>
      <c r="Y26" s="122" t="str">
        <f>IF('Main courante'!$A23=$W$6,TEXT('Main courante'!$C23,"hh:mm"),"")</f>
        <v/>
      </c>
      <c r="Z26" s="122" t="str">
        <f>IF('Main courante'!$A23=$W$6,TEXT('Main courante'!$D23,"hh:mm"),"")</f>
        <v/>
      </c>
      <c r="AA26" s="123" t="str">
        <f>IF('Main courante'!$A23=$W$6,MOD($Z26-$Y26,1),"")</f>
        <v/>
      </c>
      <c r="AB26" s="123" t="str">
        <f>IF('Main courante'!$A23=$W$6,'Main courante'!$E23,"")</f>
        <v/>
      </c>
      <c r="AC26" s="122" t="str">
        <f>IF('Main courante'!$A23=$W$6,DU26,"")</f>
        <v/>
      </c>
      <c r="AD26" s="125"/>
      <c r="AE26" s="120" t="str">
        <f>IF('Main courante'!$A23=$AE$6,MAX($AE$8:$AE25)+1,"")</f>
        <v/>
      </c>
      <c r="AF26" s="121" t="str">
        <f>IF('Main courante'!$A23=$AE$6,TEXT('Main courante'!$B23,"j mmm aa"),"")</f>
        <v/>
      </c>
      <c r="AG26" s="122" t="str">
        <f>IF('Main courante'!$A23=$AE$6,TEXT('Main courante'!$C23,"hh:mm"),"")</f>
        <v/>
      </c>
      <c r="AH26" s="122" t="str">
        <f>IF('Main courante'!$A23=$AE$6,TEXT('Main courante'!$D23,"hh:mm"),"")</f>
        <v/>
      </c>
      <c r="AI26" s="123" t="str">
        <f>IF('Main courante'!$A23=$AE$6,MOD($AH26-$AG26,1),"")</f>
        <v/>
      </c>
      <c r="AJ26" s="123" t="str">
        <f>IF('Main courante'!$A23=$AE$6,'Main courante'!$E23,"")</f>
        <v/>
      </c>
      <c r="AK26" s="122" t="str">
        <f>IF('Main courante'!$A23=$AE$6,DU26,"")</f>
        <v/>
      </c>
      <c r="AL26" s="125"/>
      <c r="AM26" s="120" t="str">
        <f>IF('Main courante'!$A23=$AM$6,MAX($AM$8:$AM25)+1,"")</f>
        <v/>
      </c>
      <c r="AN26" s="121" t="str">
        <f>IF('Main courante'!$A23=$AM$6,TEXT('Main courante'!$B23,"j mmm aa"),"")</f>
        <v/>
      </c>
      <c r="AO26" s="122" t="str">
        <f>IF('Main courante'!$A23=$AM$6,TEXT('Main courante'!$C23,"hh:mm"),"")</f>
        <v/>
      </c>
      <c r="AP26" s="122" t="str">
        <f>IF('Main courante'!$A23=$AM$6,TEXT('Main courante'!$D23,"hh:mm"),"")</f>
        <v/>
      </c>
      <c r="AQ26" s="123" t="str">
        <f>IF('Main courante'!$A23=$AM$6,MOD($AP26-$AO26,1),"")</f>
        <v/>
      </c>
      <c r="AR26" s="123" t="str">
        <f>IF('Main courante'!$A23=$AM$6,'Main courante'!$E23,"")</f>
        <v/>
      </c>
      <c r="AS26" s="122" t="str">
        <f>IF('Main courante'!$A23=$AM$6,DU26,"")</f>
        <v/>
      </c>
      <c r="AT26" s="125"/>
      <c r="AU26" s="120" t="str">
        <f>IF('Main courante'!$A23=$AU$6,MAX($AU$8:$AU25)+1,"")</f>
        <v/>
      </c>
      <c r="AV26" s="121" t="str">
        <f>IF('Main courante'!$A23=$AU$6,TEXT('Main courante'!$B23,"j mmm aa"),"")</f>
        <v/>
      </c>
      <c r="AW26" s="122" t="str">
        <f>IF('Main courante'!$A23=$AU$6,TEXT('Main courante'!$C23,"hh:mm"),"")</f>
        <v/>
      </c>
      <c r="AX26" s="122" t="str">
        <f>IF('Main courante'!$A23=$AU$6,TEXT('Main courante'!$D23,"hh:mm"),"")</f>
        <v/>
      </c>
      <c r="AY26" s="123" t="str">
        <f>IF('Main courante'!$A23=$AU$6,MOD($AX26-$AW26,1),"")</f>
        <v/>
      </c>
      <c r="AZ26" s="123" t="str">
        <f>IF('Main courante'!$A23=$AU$6,'Main courante'!$E23,"")</f>
        <v/>
      </c>
      <c r="BA26" s="122" t="str">
        <f>IF('Main courante'!$A23=$AU$6,DU26,"")</f>
        <v/>
      </c>
      <c r="BB26" s="125"/>
      <c r="BC26" s="120" t="str">
        <f>IF('Main courante'!$A23=$BC$6,MAX($BC$8:$BC25)+1,"")</f>
        <v/>
      </c>
      <c r="BD26" s="121" t="str">
        <f>IF('Main courante'!$A23=$BC$6,TEXT('Main courante'!$B23,"j mmm aa"),"")</f>
        <v/>
      </c>
      <c r="BE26" s="122" t="str">
        <f>IF('Main courante'!$A23=$BC$6,TEXT('Main courante'!$C23,"hh:mm"),"")</f>
        <v/>
      </c>
      <c r="BF26" s="122" t="str">
        <f>IF('Main courante'!$A23=$BC$6,TEXT('Main courante'!$D23,"hh:mm"),"")</f>
        <v/>
      </c>
      <c r="BG26" s="123" t="str">
        <f>IF('Main courante'!$A23=$BC$6,MOD($BF26-$BE26,1),"")</f>
        <v/>
      </c>
      <c r="BH26" s="123" t="str">
        <f>IF('Main courante'!$A23=$BC$6,'Main courante'!$E23,"")</f>
        <v/>
      </c>
      <c r="BI26" s="122" t="str">
        <f>IF('Main courante'!$A23=$BC$6,DU26,"")</f>
        <v/>
      </c>
      <c r="BJ26" s="125"/>
      <c r="BK26" s="120" t="str">
        <f>IF('Main courante'!$A23=$BK$6,MAX($BK$8:$BK25)+1,"")</f>
        <v/>
      </c>
      <c r="BL26" s="121" t="str">
        <f>IF('Main courante'!$A23=$BK$6,TEXT('Main courante'!$B23,"j mmm aa"),"")</f>
        <v/>
      </c>
      <c r="BM26" s="122" t="str">
        <f>IF('Main courante'!$A23=$BK$6,TEXT('Main courante'!$C23,"hh:mm"),"")</f>
        <v/>
      </c>
      <c r="BN26" s="122" t="str">
        <f>IF('Main courante'!$A23=$BK$6,TEXT('Main courante'!$D23,"hh:mm"),"")</f>
        <v/>
      </c>
      <c r="BO26" s="123" t="str">
        <f>IF('Main courante'!$A23=$BK$6,MOD($BN26-$BM26,1),"")</f>
        <v/>
      </c>
      <c r="BP26" s="123" t="str">
        <f>IF('Main courante'!$A23=$BK$6,'Main courante'!$E23,"")</f>
        <v/>
      </c>
      <c r="BQ26" s="122" t="str">
        <f>IF('Main courante'!$A23=$BK$6,DU26,"")</f>
        <v/>
      </c>
      <c r="BR26" s="125"/>
      <c r="BS26" s="120" t="str">
        <f>IF('Main courante'!$A23=$BS$6,MAX($BS$8:$BS25)+1,"")</f>
        <v/>
      </c>
      <c r="BT26" s="121" t="str">
        <f>IF('Main courante'!$A23=$BS$6,TEXT('Main courante'!$B23,"j mmm aa"),"")</f>
        <v/>
      </c>
      <c r="BU26" s="122" t="str">
        <f>IF('Main courante'!$A23=$BS$6,TEXT('Main courante'!$C23,"hh:mm"),"")</f>
        <v/>
      </c>
      <c r="BV26" s="122" t="str">
        <f>IF('Main courante'!$A23=$BS$6,TEXT('Main courante'!$D23,"hh:mm"),"")</f>
        <v/>
      </c>
      <c r="BW26" s="123" t="str">
        <f>IF('Main courante'!$A23=$BS$6,MOD($BV26-$BU26,1),"")</f>
        <v/>
      </c>
      <c r="BX26" s="123" t="str">
        <f>IF('Main courante'!$A23=$BS$6,'Main courante'!$E23,"")</f>
        <v/>
      </c>
      <c r="BY26" s="122" t="str">
        <f>IF('Main courante'!$A23=$BS$6,DU26,"")</f>
        <v/>
      </c>
      <c r="BZ26" s="125"/>
      <c r="CA26" s="120" t="str">
        <f>IF('Main courante'!$A23=$CA$6,MAX($CA$8:$CA25)+1,"")</f>
        <v/>
      </c>
      <c r="CB26" s="121" t="str">
        <f>IF('Main courante'!$A23=$CA$6,TEXT('Main courante'!$B23,"j mmm aa"),"")</f>
        <v/>
      </c>
      <c r="CC26" s="122" t="str">
        <f>IF('Main courante'!$A23=$CA$6,TEXT('Main courante'!$C23,"hh:mm"),"")</f>
        <v/>
      </c>
      <c r="CD26" s="122" t="str">
        <f>IF('Main courante'!$A23=$CA$6,TEXT('Main courante'!$D23,"hh:mm"),"")</f>
        <v/>
      </c>
      <c r="CE26" s="123" t="str">
        <f>IF('Main courante'!$A23=$CA$6,MOD($CD26-$CC26,1),"")</f>
        <v/>
      </c>
      <c r="CF26" s="123" t="str">
        <f>IF('Main courante'!$A23=$CA$6,'Main courante'!$E23,"")</f>
        <v/>
      </c>
      <c r="CG26" s="122" t="str">
        <f>IF('Main courante'!$A23=$CA$6,DU26,"")</f>
        <v/>
      </c>
      <c r="CH26" s="125"/>
      <c r="CI26" s="120" t="str">
        <f>IF('Main courante'!$A23=$CI$6,MAX($CI$8:$CI25)+1,"")</f>
        <v/>
      </c>
      <c r="CJ26" s="121" t="str">
        <f>IF('Main courante'!$A23=$CI$6,TEXT('Main courante'!$B23,"j mmm aa"),"")</f>
        <v/>
      </c>
      <c r="CK26" s="122" t="str">
        <f>IF('Main courante'!$A23=$CI$6,TEXT('Main courante'!$C23,"hh:mm"),"")</f>
        <v/>
      </c>
      <c r="CL26" s="122" t="str">
        <f>IF('Main courante'!$A23=$CI$6,TEXT('Main courante'!$D23,"hh:mm"),"")</f>
        <v/>
      </c>
      <c r="CM26" s="123" t="str">
        <f>IF('Main courante'!$A23=$CI$6,MOD($CL26-$CK26,1),"")</f>
        <v/>
      </c>
      <c r="CN26" s="123" t="str">
        <f>IF('Main courante'!$A23=$CI$6,'Main courante'!$E23,"")</f>
        <v/>
      </c>
      <c r="CO26" s="125"/>
      <c r="CP26" s="120" t="str">
        <f>IF('Main courante'!$A23=$CP$6,MAX($CP$8:$CP25)+1,"")</f>
        <v/>
      </c>
      <c r="CQ26" s="121" t="str">
        <f>IF('Main courante'!$A23=$CP$6,TEXT('Main courante'!$B23,"j mmm aa"),"")</f>
        <v/>
      </c>
      <c r="CR26" s="122" t="str">
        <f>IF('Main courante'!$A23=$CP$6,TEXT('Main courante'!$C23,"hh:mm"),"")</f>
        <v/>
      </c>
      <c r="CS26" s="122" t="str">
        <f>IF('Main courante'!$A23=$CP$6,TEXT('Main courante'!$D23,"hh:mm"),"")</f>
        <v/>
      </c>
      <c r="CT26" s="123" t="str">
        <f>IF('Main courante'!$A23=$CP$6,MOD($CS26-$CR26,1),"")</f>
        <v/>
      </c>
      <c r="CU26" s="123" t="str">
        <f>IF('Main courante'!$A23=$CP$6,'Main courante'!$E23,"")</f>
        <v/>
      </c>
      <c r="CV26" s="122" t="str">
        <f>IF('Main courante'!$A23=$CP$6,DU26,"")</f>
        <v/>
      </c>
      <c r="CW26" s="125"/>
      <c r="CX26" s="120" t="str">
        <f>IF('Main courante'!$A23=$CX$6,MAX($CX$8:$CX25)+1,"")</f>
        <v/>
      </c>
      <c r="CY26" s="121" t="str">
        <f>IF('Main courante'!$A23=$CX$6,TEXT('Main courante'!$B23,"j mmm aa"),"")</f>
        <v/>
      </c>
      <c r="CZ26" s="122" t="str">
        <f>IF('Main courante'!$A23=$CX$6,TEXT('Main courante'!$C23,"hh:mm"),"")</f>
        <v/>
      </c>
      <c r="DA26" s="122" t="str">
        <f>IF('Main courante'!$A23=$CX$6,TEXT('Main courante'!$D23,"hh:mm"),"")</f>
        <v/>
      </c>
      <c r="DB26" s="123" t="str">
        <f>IF('Main courante'!$A23=$CX$6,MOD($DA26-$CZ26,1),"")</f>
        <v/>
      </c>
      <c r="DC26" s="123" t="str">
        <f>IF('Main courante'!$A23=$CX$6,'Main courante'!$E23,"")</f>
        <v/>
      </c>
      <c r="DD26" s="122" t="str">
        <f>IF('Main courante'!$A23=$CX$6,DU26,"")</f>
        <v/>
      </c>
      <c r="DE26" s="125"/>
      <c r="DF26" s="120" t="str">
        <f>IF('Main courante'!$A23=$DF$6,MAX($DF$8:$DF25)+1,"")</f>
        <v/>
      </c>
      <c r="DG26" s="121" t="str">
        <f>IF('Main courante'!$A23=$DF$6,TEXT('Main courante'!$B23,"j mmm aa"),"")</f>
        <v/>
      </c>
      <c r="DH26" s="122" t="str">
        <f>IF('Main courante'!$A23=$DF$6,TEXT('Main courante'!$C23,"hh:mm"),"")</f>
        <v/>
      </c>
      <c r="DI26" s="122" t="str">
        <f>IF('Main courante'!$A23=$DF$6,TEXT('Main courante'!$D23,"hh:mm"),"")</f>
        <v/>
      </c>
      <c r="DJ26" s="123" t="str">
        <f>IF('Main courante'!$A23=$DF$6,MOD($DI26-$DH26,1),"")</f>
        <v/>
      </c>
      <c r="DK26" s="123" t="str">
        <f>IF('Main courante'!$A23=$DF$6,'Main courante'!$E23,"")</f>
        <v/>
      </c>
      <c r="DL26" s="128"/>
      <c r="DM26" s="120" t="str">
        <f>IF(OR('Main courante'!$F23&lt;&gt;"",'Main courante'!$K23&lt;&gt;""),MAX($DM$8:$DM25)+1,"")</f>
        <v/>
      </c>
      <c r="DN26" s="121" t="str">
        <f>IF('Main courante'!$F23,TEXT('Main courante'!$B23,"j mmm aa"),"")</f>
        <v/>
      </c>
      <c r="DO26" s="121" t="str">
        <f>IF('Main courante'!$F23,'Main courante'!$E23,"")</f>
        <v/>
      </c>
      <c r="DP26" s="121" t="str">
        <f>IF(OR('Main courante'!$F23&lt;&gt;"",'Main courante'!$K23&lt;&gt;""),IF('Main courante'!$F23&lt;&gt;"",TEXT('Main courante'!$F23,"hh:mm"),""),"")</f>
        <v/>
      </c>
      <c r="DQ26" s="121" t="str">
        <f>IF(OR('Main courante'!$F23&lt;&gt;"",'Main courante'!$K23&lt;&gt;""),IF('Main courante'!$G23&lt;&gt;"",TEXT('Main courante'!$G23,"hh:mm"),""),"")</f>
        <v/>
      </c>
      <c r="DR26" s="121" t="str">
        <f>IF(OR('Main courante'!$F23&lt;&gt;"",'Main courante'!$K23&lt;&gt;""),IF('Main courante'!$K23&lt;&gt;"",TEXT('Main courante'!$K23,"hh:mm"),""),"")</f>
        <v/>
      </c>
      <c r="DS26" s="121" t="str">
        <f>IF(OR('Main courante'!$F23&lt;&gt;"",'Main courante'!$K23&lt;&gt;""),IF('Main courante'!$L23&lt;&gt;"",TEXT('Main courante'!$L23,"hh:mm"),""),"")</f>
        <v/>
      </c>
      <c r="DT26" s="129">
        <f t="shared" si="4"/>
        <v>0</v>
      </c>
      <c r="DU26" s="130">
        <f>'Main courante'!$H23+'Main courante'!$M23</f>
        <v>0</v>
      </c>
      <c r="DV26" s="131">
        <f>'Main courante'!$J23+'Main courante'!$O23</f>
        <v>0</v>
      </c>
      <c r="DW26" s="131">
        <f>'Main courante'!$I23+'Main courante'!$N23</f>
        <v>0</v>
      </c>
      <c r="DX26" s="132" t="str">
        <f>IF('Main courante'!$P23&lt;&gt;"",'Main courante'!$P23,"")</f>
        <v/>
      </c>
      <c r="DY26" s="133" t="str">
        <f>IF('Main courante'!$Q23&lt;&gt;"",'Main courante'!$Q23,"")</f>
        <v/>
      </c>
      <c r="DZ26" s="133" t="str">
        <f>IF('Main courante'!$R23&lt;&gt;"",'Main courante'!$R23,"")</f>
        <v/>
      </c>
      <c r="EA26" s="129">
        <f t="shared" si="5"/>
        <v>0</v>
      </c>
      <c r="EB26" s="129">
        <f t="shared" si="6"/>
        <v>0</v>
      </c>
      <c r="ED26" s="120" t="str">
        <f>IF('Main courante'!$A23=$ED$6,MAX($ED$8:$ED25)+1,"")</f>
        <v/>
      </c>
      <c r="EE26" s="120" t="str">
        <f>IF('Main courante'!$A23=$ED$6,'Main courante'!$S23,"")</f>
        <v/>
      </c>
      <c r="EF26" s="120" t="str">
        <f>IF('Main courante'!$A23=$ED$6,'Main courante'!$T23,"")</f>
        <v/>
      </c>
      <c r="EG26" s="120" t="str">
        <f>IF('Main courante'!$A23=$ED$6,'Main courante'!$U23,"")</f>
        <v/>
      </c>
      <c r="EH26" s="134" t="str">
        <f>IF('Main courante'!$A23=$ED$6,'Main courante'!$V23,"")</f>
        <v/>
      </c>
      <c r="EJ26" s="120" t="str">
        <f>IF('Main courante'!$A23=$EJ$6,MAX($EJ$8:$EJ25)+1,"")</f>
        <v/>
      </c>
      <c r="EK26" s="120" t="str">
        <f>IF('Main courante'!$A23=$EJ$6,'Main courante'!$S23,"")</f>
        <v/>
      </c>
      <c r="EL26" s="120" t="str">
        <f>IF('Main courante'!$A23=$EJ$6,'Main courante'!$T23,"")</f>
        <v/>
      </c>
      <c r="EM26" s="120" t="str">
        <f>IF('Main courante'!$A23=$EJ$6,'Main courante'!$U23,"")</f>
        <v/>
      </c>
      <c r="EN26" s="134" t="str">
        <f>IF('Main courante'!$A23=$EJ$6,'Main courante'!$V23,"")</f>
        <v/>
      </c>
      <c r="EP26" s="120" t="str">
        <f>IF('Main courante'!$A23=$EP$6,MAX($EP$8:$EP25)+1,"")</f>
        <v/>
      </c>
      <c r="EQ26" s="120" t="str">
        <f>IF('Main courante'!$A23=$EP$6,'Main courante'!$S23,"")</f>
        <v/>
      </c>
      <c r="ER26" s="120" t="str">
        <f>IF('Main courante'!$A23=$EP$6,'Main courante'!$T23,"")</f>
        <v/>
      </c>
      <c r="ES26" s="120" t="str">
        <f>IF('Main courante'!$A23=$EP$6,'Main courante'!$U23,"")</f>
        <v/>
      </c>
      <c r="ET26" s="134" t="str">
        <f>IF('Main courante'!$A23=$EP$6,'Main courante'!$V23,"")</f>
        <v/>
      </c>
      <c r="EU26" s="125"/>
      <c r="EV26" s="120" t="str">
        <f>IF('Main courante'!$A23=$EV$6,MAX($EV$8:$EV25)+1,"")</f>
        <v/>
      </c>
      <c r="EW26" s="121" t="str">
        <f>IF('Main courante'!$A23=$EV$6,TEXT('Main courante'!$B23,"j mmm aa"),"")</f>
        <v/>
      </c>
      <c r="EX26" s="122" t="str">
        <f>IF('Main courante'!$A23=$EV$6,TEXT('Main courante'!$C23,"hh:mm"),"")</f>
        <v/>
      </c>
      <c r="EY26" s="122" t="str">
        <f>IF('Main courante'!$A23=$EV$6,TEXT('Main courante'!$D23,"hh:mm"),"")</f>
        <v/>
      </c>
      <c r="EZ26" s="123" t="str">
        <f>IF('Main courante'!$A23=$EV$6,MOD($EY26-$EX26,1),"")</f>
        <v/>
      </c>
      <c r="FA26" s="123" t="str">
        <f>IF('Main courante'!$A23=$EV$6,'Main courante'!$E23,"")</f>
        <v/>
      </c>
      <c r="FB26" s="128"/>
    </row>
    <row r="27" spans="1:158">
      <c r="A27" s="120" t="str">
        <f>IF('Main courante'!$A24=$A$6,MAX($A$8:$A26)+1,"")</f>
        <v/>
      </c>
      <c r="B27" s="121" t="str">
        <f>IF('Main courante'!$A24=$A$6,TEXT('Main courante'!$B24,"j mmm aa"),"")</f>
        <v/>
      </c>
      <c r="C27" s="122" t="str">
        <f>IF('Main courante'!$A24=$A$6,TEXT('Main courante'!$C24,"hh:mm"),"")</f>
        <v/>
      </c>
      <c r="D27" s="122" t="str">
        <f>IF('Main courante'!$A24=$A$6,TEXT('Main courante'!$D24,"hh:mm"),"")</f>
        <v/>
      </c>
      <c r="E27" s="123" t="str">
        <f>IF('Main courante'!$A24=$A$6,MOD($D27-$C27,1),"")</f>
        <v/>
      </c>
      <c r="F27" s="123" t="str">
        <f>IF('Main courante'!$A24=$A$6,'Main courante'!$E24,"")</f>
        <v/>
      </c>
      <c r="G27" s="125"/>
      <c r="H27" s="126" t="str">
        <f>IF('Main courante'!$A24=$H$6,MAX($H$8:$H26)+1,"")</f>
        <v/>
      </c>
      <c r="I27" s="121" t="str">
        <f>IF('Main courante'!$A24=$H$6,TEXT('Main courante'!$B24,"j mmm aa"),"")</f>
        <v/>
      </c>
      <c r="J27" s="122" t="str">
        <f>IF('Main courante'!$A24=$H$6,TEXT('Main courante'!$C24,"hh:mm"),"")</f>
        <v/>
      </c>
      <c r="K27" s="122" t="str">
        <f>IF('Main courante'!$A24=$H$6,TEXT('Main courante'!$D24,"hh:mm"),"")</f>
        <v/>
      </c>
      <c r="L27" s="123" t="str">
        <f>IF('Main courante'!$A24=$H$6,MOD($K27-$J27,1),"")</f>
        <v/>
      </c>
      <c r="M27" s="123" t="str">
        <f>IF('Main courante'!$A24=$H$6,'Main courante'!$E24,"")</f>
        <v/>
      </c>
      <c r="N27" s="125"/>
      <c r="O27" s="120" t="str">
        <f>IF('Main courante'!$A24=$O$6,MAX($O$8:$O26)+1,"")</f>
        <v/>
      </c>
      <c r="P27" s="121" t="str">
        <f>IF('Main courante'!$A24=$O$6,TEXT('Main courante'!$B24,"j mmm aa"),"")</f>
        <v/>
      </c>
      <c r="Q27" s="122" t="str">
        <f>IF('Main courante'!$A24=$O$6,TEXT('Main courante'!$C24,"hh:mm"),"")</f>
        <v/>
      </c>
      <c r="R27" s="122" t="str">
        <f>IF('Main courante'!$A24=$O$6,TEXT('Main courante'!$D24,"hh:mm"),"")</f>
        <v/>
      </c>
      <c r="S27" s="123" t="str">
        <f>IF('Main courante'!$A24=$O$6,MOD($R27-$Q27,1),"")</f>
        <v/>
      </c>
      <c r="T27" s="124" t="str">
        <f>IF('Main courante'!$A24=$O$6,'Main courante'!$E24,"")</f>
        <v/>
      </c>
      <c r="U27" s="127" t="str">
        <f>IF('Main courante'!$A24=$O$6,DU27,"")</f>
        <v/>
      </c>
      <c r="V27" s="125"/>
      <c r="W27" s="120" t="str">
        <f>IF('Main courante'!$A24=$W$6,MAX($W$8:$W26)+1,"")</f>
        <v/>
      </c>
      <c r="X27" s="121" t="str">
        <f>IF('Main courante'!$A24=$W$6,TEXT('Main courante'!$B24,"j mmm aa"),"")</f>
        <v/>
      </c>
      <c r="Y27" s="122" t="str">
        <f>IF('Main courante'!$A24=$W$6,TEXT('Main courante'!$C24,"hh:mm"),"")</f>
        <v/>
      </c>
      <c r="Z27" s="122" t="str">
        <f>IF('Main courante'!$A24=$W$6,TEXT('Main courante'!$D24,"hh:mm"),"")</f>
        <v/>
      </c>
      <c r="AA27" s="123" t="str">
        <f>IF('Main courante'!$A24=$W$6,MOD($Z27-$Y27,1),"")</f>
        <v/>
      </c>
      <c r="AB27" s="123" t="str">
        <f>IF('Main courante'!$A24=$W$6,'Main courante'!$E24,"")</f>
        <v/>
      </c>
      <c r="AC27" s="122" t="str">
        <f>IF('Main courante'!$A24=$W$6,DU27,"")</f>
        <v/>
      </c>
      <c r="AD27" s="125"/>
      <c r="AE27" s="120" t="str">
        <f>IF('Main courante'!$A24=$AE$6,MAX($AE$8:$AE26)+1,"")</f>
        <v/>
      </c>
      <c r="AF27" s="121" t="str">
        <f>IF('Main courante'!$A24=$AE$6,TEXT('Main courante'!$B24,"j mmm aa"),"")</f>
        <v/>
      </c>
      <c r="AG27" s="122" t="str">
        <f>IF('Main courante'!$A24=$AE$6,TEXT('Main courante'!$C24,"hh:mm"),"")</f>
        <v/>
      </c>
      <c r="AH27" s="122" t="str">
        <f>IF('Main courante'!$A24=$AE$6,TEXT('Main courante'!$D24,"hh:mm"),"")</f>
        <v/>
      </c>
      <c r="AI27" s="123" t="str">
        <f>IF('Main courante'!$A24=$AE$6,MOD($AH27-$AG27,1),"")</f>
        <v/>
      </c>
      <c r="AJ27" s="123" t="str">
        <f>IF('Main courante'!$A24=$AE$6,'Main courante'!$E24,"")</f>
        <v/>
      </c>
      <c r="AK27" s="122" t="str">
        <f>IF('Main courante'!$A24=$AE$6,DU27,"")</f>
        <v/>
      </c>
      <c r="AL27" s="125"/>
      <c r="AM27" s="120" t="str">
        <f>IF('Main courante'!$A24=$AM$6,MAX($AM$8:$AM26)+1,"")</f>
        <v/>
      </c>
      <c r="AN27" s="121" t="str">
        <f>IF('Main courante'!$A24=$AM$6,TEXT('Main courante'!$B24,"j mmm aa"),"")</f>
        <v/>
      </c>
      <c r="AO27" s="122" t="str">
        <f>IF('Main courante'!$A24=$AM$6,TEXT('Main courante'!$C24,"hh:mm"),"")</f>
        <v/>
      </c>
      <c r="AP27" s="122" t="str">
        <f>IF('Main courante'!$A24=$AM$6,TEXT('Main courante'!$D24,"hh:mm"),"")</f>
        <v/>
      </c>
      <c r="AQ27" s="123" t="str">
        <f>IF('Main courante'!$A24=$AM$6,MOD($AP27-$AO27,1),"")</f>
        <v/>
      </c>
      <c r="AR27" s="123" t="str">
        <f>IF('Main courante'!$A24=$AM$6,'Main courante'!$E24,"")</f>
        <v/>
      </c>
      <c r="AS27" s="122" t="str">
        <f>IF('Main courante'!$A24=$AM$6,DU27,"")</f>
        <v/>
      </c>
      <c r="AT27" s="125"/>
      <c r="AU27" s="120" t="str">
        <f>IF('Main courante'!$A24=$AU$6,MAX($AU$8:$AU26)+1,"")</f>
        <v/>
      </c>
      <c r="AV27" s="121" t="str">
        <f>IF('Main courante'!$A24=$AU$6,TEXT('Main courante'!$B24,"j mmm aa"),"")</f>
        <v/>
      </c>
      <c r="AW27" s="122" t="str">
        <f>IF('Main courante'!$A24=$AU$6,TEXT('Main courante'!$C24,"hh:mm"),"")</f>
        <v/>
      </c>
      <c r="AX27" s="122" t="str">
        <f>IF('Main courante'!$A24=$AU$6,TEXT('Main courante'!$D24,"hh:mm"),"")</f>
        <v/>
      </c>
      <c r="AY27" s="123" t="str">
        <f>IF('Main courante'!$A24=$AU$6,MOD($AX27-$AW27,1),"")</f>
        <v/>
      </c>
      <c r="AZ27" s="123" t="str">
        <f>IF('Main courante'!$A24=$AU$6,'Main courante'!$E24,"")</f>
        <v/>
      </c>
      <c r="BA27" s="122" t="str">
        <f>IF('Main courante'!$A24=$AU$6,DU27,"")</f>
        <v/>
      </c>
      <c r="BB27" s="125"/>
      <c r="BC27" s="120" t="str">
        <f>IF('Main courante'!$A24=$BC$6,MAX($BC$8:$BC26)+1,"")</f>
        <v/>
      </c>
      <c r="BD27" s="121" t="str">
        <f>IF('Main courante'!$A24=$BC$6,TEXT('Main courante'!$B24,"j mmm aa"),"")</f>
        <v/>
      </c>
      <c r="BE27" s="122" t="str">
        <f>IF('Main courante'!$A24=$BC$6,TEXT('Main courante'!$C24,"hh:mm"),"")</f>
        <v/>
      </c>
      <c r="BF27" s="122" t="str">
        <f>IF('Main courante'!$A24=$BC$6,TEXT('Main courante'!$D24,"hh:mm"),"")</f>
        <v/>
      </c>
      <c r="BG27" s="123" t="str">
        <f>IF('Main courante'!$A24=$BC$6,MOD($BF27-$BE27,1),"")</f>
        <v/>
      </c>
      <c r="BH27" s="123" t="str">
        <f>IF('Main courante'!$A24=$BC$6,'Main courante'!$E24,"")</f>
        <v/>
      </c>
      <c r="BI27" s="122" t="str">
        <f>IF('Main courante'!$A24=$BC$6,DU27,"")</f>
        <v/>
      </c>
      <c r="BJ27" s="125"/>
      <c r="BK27" s="120" t="str">
        <f>IF('Main courante'!$A24=$BK$6,MAX($BK$8:$BK26)+1,"")</f>
        <v/>
      </c>
      <c r="BL27" s="121" t="str">
        <f>IF('Main courante'!$A24=$BK$6,TEXT('Main courante'!$B24,"j mmm aa"),"")</f>
        <v/>
      </c>
      <c r="BM27" s="122" t="str">
        <f>IF('Main courante'!$A24=$BK$6,TEXT('Main courante'!$C24,"hh:mm"),"")</f>
        <v/>
      </c>
      <c r="BN27" s="122" t="str">
        <f>IF('Main courante'!$A24=$BK$6,TEXT('Main courante'!$D24,"hh:mm"),"")</f>
        <v/>
      </c>
      <c r="BO27" s="123" t="str">
        <f>IF('Main courante'!$A24=$BK$6,MOD($BN27-$BM27,1),"")</f>
        <v/>
      </c>
      <c r="BP27" s="123" t="str">
        <f>IF('Main courante'!$A24=$BK$6,'Main courante'!$E24,"")</f>
        <v/>
      </c>
      <c r="BQ27" s="122" t="str">
        <f>IF('Main courante'!$A24=$BK$6,DU27,"")</f>
        <v/>
      </c>
      <c r="BR27" s="125"/>
      <c r="BS27" s="120" t="str">
        <f>IF('Main courante'!$A24=$BS$6,MAX($BS$8:$BS26)+1,"")</f>
        <v/>
      </c>
      <c r="BT27" s="121" t="str">
        <f>IF('Main courante'!$A24=$BS$6,TEXT('Main courante'!$B24,"j mmm aa"),"")</f>
        <v/>
      </c>
      <c r="BU27" s="122" t="str">
        <f>IF('Main courante'!$A24=$BS$6,TEXT('Main courante'!$C24,"hh:mm"),"")</f>
        <v/>
      </c>
      <c r="BV27" s="122" t="str">
        <f>IF('Main courante'!$A24=$BS$6,TEXT('Main courante'!$D24,"hh:mm"),"")</f>
        <v/>
      </c>
      <c r="BW27" s="123" t="str">
        <f>IF('Main courante'!$A24=$BS$6,MOD($BV27-$BU27,1),"")</f>
        <v/>
      </c>
      <c r="BX27" s="123" t="str">
        <f>IF('Main courante'!$A24=$BS$6,'Main courante'!$E24,"")</f>
        <v/>
      </c>
      <c r="BY27" s="122" t="str">
        <f>IF('Main courante'!$A24=$BS$6,DU27,"")</f>
        <v/>
      </c>
      <c r="BZ27" s="125"/>
      <c r="CA27" s="120" t="str">
        <f>IF('Main courante'!$A24=$CA$6,MAX($CA$8:$CA26)+1,"")</f>
        <v/>
      </c>
      <c r="CB27" s="121" t="str">
        <f>IF('Main courante'!$A24=$CA$6,TEXT('Main courante'!$B24,"j mmm aa"),"")</f>
        <v/>
      </c>
      <c r="CC27" s="122" t="str">
        <f>IF('Main courante'!$A24=$CA$6,TEXT('Main courante'!$C24,"hh:mm"),"")</f>
        <v/>
      </c>
      <c r="CD27" s="122" t="str">
        <f>IF('Main courante'!$A24=$CA$6,TEXT('Main courante'!$D24,"hh:mm"),"")</f>
        <v/>
      </c>
      <c r="CE27" s="123" t="str">
        <f>IF('Main courante'!$A24=$CA$6,MOD($CD27-$CC27,1),"")</f>
        <v/>
      </c>
      <c r="CF27" s="123" t="str">
        <f>IF('Main courante'!$A24=$CA$6,'Main courante'!$E24,"")</f>
        <v/>
      </c>
      <c r="CG27" s="122" t="str">
        <f>IF('Main courante'!$A24=$CA$6,DU27,"")</f>
        <v/>
      </c>
      <c r="CH27" s="125"/>
      <c r="CI27" s="120" t="str">
        <f>IF('Main courante'!$A24=$CI$6,MAX($CI$8:$CI26)+1,"")</f>
        <v/>
      </c>
      <c r="CJ27" s="121" t="str">
        <f>IF('Main courante'!$A24=$CI$6,TEXT('Main courante'!$B24,"j mmm aa"),"")</f>
        <v/>
      </c>
      <c r="CK27" s="122" t="str">
        <f>IF('Main courante'!$A24=$CI$6,TEXT('Main courante'!$C24,"hh:mm"),"")</f>
        <v/>
      </c>
      <c r="CL27" s="122" t="str">
        <f>IF('Main courante'!$A24=$CI$6,TEXT('Main courante'!$D24,"hh:mm"),"")</f>
        <v/>
      </c>
      <c r="CM27" s="123" t="str">
        <f>IF('Main courante'!$A24=$CI$6,MOD($CL27-$CK27,1),"")</f>
        <v/>
      </c>
      <c r="CN27" s="123" t="str">
        <f>IF('Main courante'!$A24=$CI$6,'Main courante'!$E24,"")</f>
        <v/>
      </c>
      <c r="CO27" s="125"/>
      <c r="CP27" s="120" t="str">
        <f>IF('Main courante'!$A24=$CP$6,MAX($CP$8:$CP26)+1,"")</f>
        <v/>
      </c>
      <c r="CQ27" s="121" t="str">
        <f>IF('Main courante'!$A24=$CP$6,TEXT('Main courante'!$B24,"j mmm aa"),"")</f>
        <v/>
      </c>
      <c r="CR27" s="122" t="str">
        <f>IF('Main courante'!$A24=$CP$6,TEXT('Main courante'!$C24,"hh:mm"),"")</f>
        <v/>
      </c>
      <c r="CS27" s="122" t="str">
        <f>IF('Main courante'!$A24=$CP$6,TEXT('Main courante'!$D24,"hh:mm"),"")</f>
        <v/>
      </c>
      <c r="CT27" s="123" t="str">
        <f>IF('Main courante'!$A24=$CP$6,MOD($CS27-$CR27,1),"")</f>
        <v/>
      </c>
      <c r="CU27" s="123" t="str">
        <f>IF('Main courante'!$A24=$CP$6,'Main courante'!$E24,"")</f>
        <v/>
      </c>
      <c r="CV27" s="122" t="str">
        <f>IF('Main courante'!$A24=$CP$6,DU27,"")</f>
        <v/>
      </c>
      <c r="CW27" s="125"/>
      <c r="CX27" s="120" t="str">
        <f>IF('Main courante'!$A24=$CX$6,MAX($CX$8:$CX26)+1,"")</f>
        <v/>
      </c>
      <c r="CY27" s="121" t="str">
        <f>IF('Main courante'!$A24=$CX$6,TEXT('Main courante'!$B24,"j mmm aa"),"")</f>
        <v/>
      </c>
      <c r="CZ27" s="122" t="str">
        <f>IF('Main courante'!$A24=$CX$6,TEXT('Main courante'!$C24,"hh:mm"),"")</f>
        <v/>
      </c>
      <c r="DA27" s="122" t="str">
        <f>IF('Main courante'!$A24=$CX$6,TEXT('Main courante'!$D24,"hh:mm"),"")</f>
        <v/>
      </c>
      <c r="DB27" s="123" t="str">
        <f>IF('Main courante'!$A24=$CX$6,MOD($DA27-$CZ27,1),"")</f>
        <v/>
      </c>
      <c r="DC27" s="123" t="str">
        <f>IF('Main courante'!$A24=$CX$6,'Main courante'!$E24,"")</f>
        <v/>
      </c>
      <c r="DD27" s="122" t="str">
        <f>IF('Main courante'!$A24=$CX$6,DU27,"")</f>
        <v/>
      </c>
      <c r="DE27" s="125"/>
      <c r="DF27" s="120" t="str">
        <f>IF('Main courante'!$A24=$DF$6,MAX($DF$8:$DF26)+1,"")</f>
        <v/>
      </c>
      <c r="DG27" s="121" t="str">
        <f>IF('Main courante'!$A24=$DF$6,TEXT('Main courante'!$B24,"j mmm aa"),"")</f>
        <v/>
      </c>
      <c r="DH27" s="122" t="str">
        <f>IF('Main courante'!$A24=$DF$6,TEXT('Main courante'!$C24,"hh:mm"),"")</f>
        <v/>
      </c>
      <c r="DI27" s="122" t="str">
        <f>IF('Main courante'!$A24=$DF$6,TEXT('Main courante'!$D24,"hh:mm"),"")</f>
        <v/>
      </c>
      <c r="DJ27" s="123" t="str">
        <f>IF('Main courante'!$A24=$DF$6,MOD($DI27-$DH27,1),"")</f>
        <v/>
      </c>
      <c r="DK27" s="123" t="str">
        <f>IF('Main courante'!$A24=$DF$6,'Main courante'!$E24,"")</f>
        <v/>
      </c>
      <c r="DL27" s="128"/>
      <c r="DM27" s="120" t="str">
        <f>IF(OR('Main courante'!$F24&lt;&gt;"",'Main courante'!$K24&lt;&gt;""),MAX($DM$8:$DM26)+1,"")</f>
        <v/>
      </c>
      <c r="DN27" s="121" t="str">
        <f>IF('Main courante'!$F24,TEXT('Main courante'!$B24,"j mmm aa"),"")</f>
        <v/>
      </c>
      <c r="DO27" s="121" t="str">
        <f>IF('Main courante'!$F24,'Main courante'!$E24,"")</f>
        <v/>
      </c>
      <c r="DP27" s="121" t="str">
        <f>IF(OR('Main courante'!$F24&lt;&gt;"",'Main courante'!$K24&lt;&gt;""),IF('Main courante'!$F24&lt;&gt;"",TEXT('Main courante'!$F24,"hh:mm"),""),"")</f>
        <v/>
      </c>
      <c r="DQ27" s="121" t="str">
        <f>IF(OR('Main courante'!$F24&lt;&gt;"",'Main courante'!$K24&lt;&gt;""),IF('Main courante'!$G24&lt;&gt;"",TEXT('Main courante'!$G24,"hh:mm"),""),"")</f>
        <v/>
      </c>
      <c r="DR27" s="121" t="str">
        <f>IF(OR('Main courante'!$F24&lt;&gt;"",'Main courante'!$K24&lt;&gt;""),IF('Main courante'!$K24&lt;&gt;"",TEXT('Main courante'!$K24,"hh:mm"),""),"")</f>
        <v/>
      </c>
      <c r="DS27" s="121" t="str">
        <f>IF(OR('Main courante'!$F24&lt;&gt;"",'Main courante'!$K24&lt;&gt;""),IF('Main courante'!$L24&lt;&gt;"",TEXT('Main courante'!$L24,"hh:mm"),""),"")</f>
        <v/>
      </c>
      <c r="DT27" s="129">
        <f t="shared" si="4"/>
        <v>0</v>
      </c>
      <c r="DU27" s="130">
        <f>'Main courante'!$H24+'Main courante'!$M24</f>
        <v>0</v>
      </c>
      <c r="DV27" s="131">
        <f>'Main courante'!$J24+'Main courante'!$O24</f>
        <v>0</v>
      </c>
      <c r="DW27" s="131">
        <f>'Main courante'!$I24+'Main courante'!$N24</f>
        <v>0</v>
      </c>
      <c r="DX27" s="132" t="str">
        <f>IF('Main courante'!$P24&lt;&gt;"",'Main courante'!$P24,"")</f>
        <v/>
      </c>
      <c r="DY27" s="133" t="str">
        <f>IF('Main courante'!$Q24&lt;&gt;"",'Main courante'!$Q24,"")</f>
        <v/>
      </c>
      <c r="DZ27" s="133" t="str">
        <f>IF('Main courante'!$R24&lt;&gt;"",'Main courante'!$R24,"")</f>
        <v/>
      </c>
      <c r="EA27" s="129">
        <f t="shared" si="5"/>
        <v>0</v>
      </c>
      <c r="EB27" s="129">
        <f t="shared" si="6"/>
        <v>0</v>
      </c>
      <c r="ED27" s="120" t="str">
        <f>IF('Main courante'!$A24=$ED$6,MAX($ED$8:$ED26)+1,"")</f>
        <v/>
      </c>
      <c r="EE27" s="120" t="str">
        <f>IF('Main courante'!$A24=$ED$6,'Main courante'!$S24,"")</f>
        <v/>
      </c>
      <c r="EF27" s="120" t="str">
        <f>IF('Main courante'!$A24=$ED$6,'Main courante'!$T24,"")</f>
        <v/>
      </c>
      <c r="EG27" s="120" t="str">
        <f>IF('Main courante'!$A24=$ED$6,'Main courante'!$U24,"")</f>
        <v/>
      </c>
      <c r="EH27" s="134" t="str">
        <f>IF('Main courante'!$A24=$ED$6,'Main courante'!$V24,"")</f>
        <v/>
      </c>
      <c r="EJ27" s="120" t="str">
        <f>IF('Main courante'!$A24=$EJ$6,MAX($EJ$8:$EJ26)+1,"")</f>
        <v/>
      </c>
      <c r="EK27" s="120" t="str">
        <f>IF('Main courante'!$A24=$EJ$6,'Main courante'!$S24,"")</f>
        <v/>
      </c>
      <c r="EL27" s="120" t="str">
        <f>IF('Main courante'!$A24=$EJ$6,'Main courante'!$T24,"")</f>
        <v/>
      </c>
      <c r="EM27" s="120" t="str">
        <f>IF('Main courante'!$A24=$EJ$6,'Main courante'!$U24,"")</f>
        <v/>
      </c>
      <c r="EN27" s="134" t="str">
        <f>IF('Main courante'!$A24=$EJ$6,'Main courante'!$V24,"")</f>
        <v/>
      </c>
      <c r="EP27" s="120" t="str">
        <f>IF('Main courante'!$A24=$EP$6,MAX($EP$8:$EP26)+1,"")</f>
        <v/>
      </c>
      <c r="EQ27" s="120" t="str">
        <f>IF('Main courante'!$A24=$EP$6,'Main courante'!$S24,"")</f>
        <v/>
      </c>
      <c r="ER27" s="120" t="str">
        <f>IF('Main courante'!$A24=$EP$6,'Main courante'!$T24,"")</f>
        <v/>
      </c>
      <c r="ES27" s="120" t="str">
        <f>IF('Main courante'!$A24=$EP$6,'Main courante'!$U24,"")</f>
        <v/>
      </c>
      <c r="ET27" s="134" t="str">
        <f>IF('Main courante'!$A24=$EP$6,'Main courante'!$V24,"")</f>
        <v/>
      </c>
      <c r="EU27" s="125"/>
      <c r="EV27" s="120" t="str">
        <f>IF('Main courante'!$A24=$EV$6,MAX($EV$8:$EV26)+1,"")</f>
        <v/>
      </c>
      <c r="EW27" s="121" t="str">
        <f>IF('Main courante'!$A24=$EV$6,TEXT('Main courante'!$B24,"j mmm aa"),"")</f>
        <v/>
      </c>
      <c r="EX27" s="122" t="str">
        <f>IF('Main courante'!$A24=$EV$6,TEXT('Main courante'!$C24,"hh:mm"),"")</f>
        <v/>
      </c>
      <c r="EY27" s="122" t="str">
        <f>IF('Main courante'!$A24=$EV$6,TEXT('Main courante'!$D24,"hh:mm"),"")</f>
        <v/>
      </c>
      <c r="EZ27" s="123" t="str">
        <f>IF('Main courante'!$A24=$EV$6,MOD($EY27-$EX27,1),"")</f>
        <v/>
      </c>
      <c r="FA27" s="123" t="str">
        <f>IF('Main courante'!$A24=$EV$6,'Main courante'!$E24,"")</f>
        <v/>
      </c>
      <c r="FB27" s="128"/>
    </row>
    <row r="28" spans="1:158">
      <c r="A28" s="120" t="str">
        <f>IF('Main courante'!$A25=$A$6,MAX($A$8:$A27)+1,"")</f>
        <v/>
      </c>
      <c r="B28" s="121" t="str">
        <f>IF('Main courante'!$A25=$A$6,TEXT('Main courante'!$B25,"j mmm aa"),"")</f>
        <v/>
      </c>
      <c r="C28" s="122" t="str">
        <f>IF('Main courante'!$A25=$A$6,TEXT('Main courante'!$C25,"hh:mm"),"")</f>
        <v/>
      </c>
      <c r="D28" s="122" t="str">
        <f>IF('Main courante'!$A25=$A$6,TEXT('Main courante'!$D25,"hh:mm"),"")</f>
        <v/>
      </c>
      <c r="E28" s="123" t="str">
        <f>IF('Main courante'!$A25=$A$6,MOD($D28-$C28,1),"")</f>
        <v/>
      </c>
      <c r="F28" s="123" t="str">
        <f>IF('Main courante'!$A25=$A$6,'Main courante'!$E25,"")</f>
        <v/>
      </c>
      <c r="G28" s="125"/>
      <c r="H28" s="126" t="str">
        <f>IF('Main courante'!$A25=$H$6,MAX($H$8:$H27)+1,"")</f>
        <v/>
      </c>
      <c r="I28" s="121" t="str">
        <f>IF('Main courante'!$A25=$H$6,TEXT('Main courante'!$B25,"j mmm aa"),"")</f>
        <v/>
      </c>
      <c r="J28" s="122" t="str">
        <f>IF('Main courante'!$A25=$H$6,TEXT('Main courante'!$C25,"hh:mm"),"")</f>
        <v/>
      </c>
      <c r="K28" s="122" t="str">
        <f>IF('Main courante'!$A25=$H$6,TEXT('Main courante'!$D25,"hh:mm"),"")</f>
        <v/>
      </c>
      <c r="L28" s="123" t="str">
        <f>IF('Main courante'!$A25=$H$6,MOD($K28-$J28,1),"")</f>
        <v/>
      </c>
      <c r="M28" s="123" t="str">
        <f>IF('Main courante'!$A25=$H$6,'Main courante'!$E25,"")</f>
        <v/>
      </c>
      <c r="N28" s="125"/>
      <c r="O28" s="120" t="str">
        <f>IF('Main courante'!$A25=$O$6,MAX($O$8:$O27)+1,"")</f>
        <v/>
      </c>
      <c r="P28" s="121" t="str">
        <f>IF('Main courante'!$A25=$O$6,TEXT('Main courante'!$B25,"j mmm aa"),"")</f>
        <v/>
      </c>
      <c r="Q28" s="122" t="str">
        <f>IF('Main courante'!$A25=$O$6,TEXT('Main courante'!$C25,"hh:mm"),"")</f>
        <v/>
      </c>
      <c r="R28" s="122" t="str">
        <f>IF('Main courante'!$A25=$O$6,TEXT('Main courante'!$D25,"hh:mm"),"")</f>
        <v/>
      </c>
      <c r="S28" s="123" t="str">
        <f>IF('Main courante'!$A25=$O$6,MOD($R28-$Q28,1),"")</f>
        <v/>
      </c>
      <c r="T28" s="124" t="str">
        <f>IF('Main courante'!$A25=$O$6,'Main courante'!$E25,"")</f>
        <v/>
      </c>
      <c r="U28" s="127" t="str">
        <f>IF('Main courante'!$A25=$O$6,DU28,"")</f>
        <v/>
      </c>
      <c r="V28" s="125"/>
      <c r="W28" s="120" t="str">
        <f>IF('Main courante'!$A25=$W$6,MAX($W$8:$W27)+1,"")</f>
        <v/>
      </c>
      <c r="X28" s="121" t="str">
        <f>IF('Main courante'!$A25=$W$6,TEXT('Main courante'!$B25,"j mmm aa"),"")</f>
        <v/>
      </c>
      <c r="Y28" s="122" t="str">
        <f>IF('Main courante'!$A25=$W$6,TEXT('Main courante'!$C25,"hh:mm"),"")</f>
        <v/>
      </c>
      <c r="Z28" s="122" t="str">
        <f>IF('Main courante'!$A25=$W$6,TEXT('Main courante'!$D25,"hh:mm"),"")</f>
        <v/>
      </c>
      <c r="AA28" s="123" t="str">
        <f>IF('Main courante'!$A25=$W$6,MOD($Z28-$Y28,1),"")</f>
        <v/>
      </c>
      <c r="AB28" s="123" t="str">
        <f>IF('Main courante'!$A25=$W$6,'Main courante'!$E25,"")</f>
        <v/>
      </c>
      <c r="AC28" s="122" t="str">
        <f>IF('Main courante'!$A25=$W$6,DU28,"")</f>
        <v/>
      </c>
      <c r="AD28" s="125"/>
      <c r="AE28" s="120" t="str">
        <f>IF('Main courante'!$A25=$AE$6,MAX($AE$8:$AE27)+1,"")</f>
        <v/>
      </c>
      <c r="AF28" s="121" t="str">
        <f>IF('Main courante'!$A25=$AE$6,TEXT('Main courante'!$B25,"j mmm aa"),"")</f>
        <v/>
      </c>
      <c r="AG28" s="122" t="str">
        <f>IF('Main courante'!$A25=$AE$6,TEXT('Main courante'!$C25,"hh:mm"),"")</f>
        <v/>
      </c>
      <c r="AH28" s="122" t="str">
        <f>IF('Main courante'!$A25=$AE$6,TEXT('Main courante'!$D25,"hh:mm"),"")</f>
        <v/>
      </c>
      <c r="AI28" s="123" t="str">
        <f>IF('Main courante'!$A25=$AE$6,MOD($AH28-$AG28,1),"")</f>
        <v/>
      </c>
      <c r="AJ28" s="123" t="str">
        <f>IF('Main courante'!$A25=$AE$6,'Main courante'!$E25,"")</f>
        <v/>
      </c>
      <c r="AK28" s="122" t="str">
        <f>IF('Main courante'!$A25=$AE$6,DU28,"")</f>
        <v/>
      </c>
      <c r="AL28" s="125"/>
      <c r="AM28" s="120" t="str">
        <f>IF('Main courante'!$A25=$AM$6,MAX($AM$8:$AM27)+1,"")</f>
        <v/>
      </c>
      <c r="AN28" s="121" t="str">
        <f>IF('Main courante'!$A25=$AM$6,TEXT('Main courante'!$B25,"j mmm aa"),"")</f>
        <v/>
      </c>
      <c r="AO28" s="122" t="str">
        <f>IF('Main courante'!$A25=$AM$6,TEXT('Main courante'!$C25,"hh:mm"),"")</f>
        <v/>
      </c>
      <c r="AP28" s="122" t="str">
        <f>IF('Main courante'!$A25=$AM$6,TEXT('Main courante'!$D25,"hh:mm"),"")</f>
        <v/>
      </c>
      <c r="AQ28" s="123" t="str">
        <f>IF('Main courante'!$A25=$AM$6,MOD($AP28-$AO28,1),"")</f>
        <v/>
      </c>
      <c r="AR28" s="123" t="str">
        <f>IF('Main courante'!$A25=$AM$6,'Main courante'!$E25,"")</f>
        <v/>
      </c>
      <c r="AS28" s="122" t="str">
        <f>IF('Main courante'!$A25=$AM$6,DU28,"")</f>
        <v/>
      </c>
      <c r="AT28" s="125"/>
      <c r="AU28" s="120" t="str">
        <f>IF('Main courante'!$A25=$AU$6,MAX($AU$8:$AU27)+1,"")</f>
        <v/>
      </c>
      <c r="AV28" s="121" t="str">
        <f>IF('Main courante'!$A25=$AU$6,TEXT('Main courante'!$B25,"j mmm aa"),"")</f>
        <v/>
      </c>
      <c r="AW28" s="122" t="str">
        <f>IF('Main courante'!$A25=$AU$6,TEXT('Main courante'!$C25,"hh:mm"),"")</f>
        <v/>
      </c>
      <c r="AX28" s="122" t="str">
        <f>IF('Main courante'!$A25=$AU$6,TEXT('Main courante'!$D25,"hh:mm"),"")</f>
        <v/>
      </c>
      <c r="AY28" s="123" t="str">
        <f>IF('Main courante'!$A25=$AU$6,MOD($AX28-$AW28,1),"")</f>
        <v/>
      </c>
      <c r="AZ28" s="123" t="str">
        <f>IF('Main courante'!$A25=$AU$6,'Main courante'!$E25,"")</f>
        <v/>
      </c>
      <c r="BA28" s="122" t="str">
        <f>IF('Main courante'!$A25=$AU$6,DU28,"")</f>
        <v/>
      </c>
      <c r="BB28" s="125"/>
      <c r="BC28" s="120" t="str">
        <f>IF('Main courante'!$A25=$BC$6,MAX($BC$8:$BC27)+1,"")</f>
        <v/>
      </c>
      <c r="BD28" s="121" t="str">
        <f>IF('Main courante'!$A25=$BC$6,TEXT('Main courante'!$B25,"j mmm aa"),"")</f>
        <v/>
      </c>
      <c r="BE28" s="122" t="str">
        <f>IF('Main courante'!$A25=$BC$6,TEXT('Main courante'!$C25,"hh:mm"),"")</f>
        <v/>
      </c>
      <c r="BF28" s="122" t="str">
        <f>IF('Main courante'!$A25=$BC$6,TEXT('Main courante'!$D25,"hh:mm"),"")</f>
        <v/>
      </c>
      <c r="BG28" s="123" t="str">
        <f>IF('Main courante'!$A25=$BC$6,MOD($BF28-$BE28,1),"")</f>
        <v/>
      </c>
      <c r="BH28" s="123" t="str">
        <f>IF('Main courante'!$A25=$BC$6,'Main courante'!$E25,"")</f>
        <v/>
      </c>
      <c r="BI28" s="122" t="str">
        <f>IF('Main courante'!$A25=$BC$6,DU28,"")</f>
        <v/>
      </c>
      <c r="BJ28" s="125"/>
      <c r="BK28" s="120" t="str">
        <f>IF('Main courante'!$A25=$BK$6,MAX($BK$8:$BK27)+1,"")</f>
        <v/>
      </c>
      <c r="BL28" s="121" t="str">
        <f>IF('Main courante'!$A25=$BK$6,TEXT('Main courante'!$B25,"j mmm aa"),"")</f>
        <v/>
      </c>
      <c r="BM28" s="122" t="str">
        <f>IF('Main courante'!$A25=$BK$6,TEXT('Main courante'!$C25,"hh:mm"),"")</f>
        <v/>
      </c>
      <c r="BN28" s="122" t="str">
        <f>IF('Main courante'!$A25=$BK$6,TEXT('Main courante'!$D25,"hh:mm"),"")</f>
        <v/>
      </c>
      <c r="BO28" s="123" t="str">
        <f>IF('Main courante'!$A25=$BK$6,MOD($BN28-$BM28,1),"")</f>
        <v/>
      </c>
      <c r="BP28" s="123" t="str">
        <f>IF('Main courante'!$A25=$BK$6,'Main courante'!$E25,"")</f>
        <v/>
      </c>
      <c r="BQ28" s="122" t="str">
        <f>IF('Main courante'!$A25=$BK$6,DU28,"")</f>
        <v/>
      </c>
      <c r="BR28" s="125"/>
      <c r="BS28" s="120" t="str">
        <f>IF('Main courante'!$A25=$BS$6,MAX($BS$8:$BS27)+1,"")</f>
        <v/>
      </c>
      <c r="BT28" s="121" t="str">
        <f>IF('Main courante'!$A25=$BS$6,TEXT('Main courante'!$B25,"j mmm aa"),"")</f>
        <v/>
      </c>
      <c r="BU28" s="122" t="str">
        <f>IF('Main courante'!$A25=$BS$6,TEXT('Main courante'!$C25,"hh:mm"),"")</f>
        <v/>
      </c>
      <c r="BV28" s="122" t="str">
        <f>IF('Main courante'!$A25=$BS$6,TEXT('Main courante'!$D25,"hh:mm"),"")</f>
        <v/>
      </c>
      <c r="BW28" s="123" t="str">
        <f>IF('Main courante'!$A25=$BS$6,MOD($BV28-$BU28,1),"")</f>
        <v/>
      </c>
      <c r="BX28" s="123" t="str">
        <f>IF('Main courante'!$A25=$BS$6,'Main courante'!$E25,"")</f>
        <v/>
      </c>
      <c r="BY28" s="122" t="str">
        <f>IF('Main courante'!$A25=$BS$6,DU28,"")</f>
        <v/>
      </c>
      <c r="BZ28" s="125"/>
      <c r="CA28" s="120" t="str">
        <f>IF('Main courante'!$A25=$CA$6,MAX($CA$8:$CA27)+1,"")</f>
        <v/>
      </c>
      <c r="CB28" s="121" t="str">
        <f>IF('Main courante'!$A25=$CA$6,TEXT('Main courante'!$B25,"j mmm aa"),"")</f>
        <v/>
      </c>
      <c r="CC28" s="122" t="str">
        <f>IF('Main courante'!$A25=$CA$6,TEXT('Main courante'!$C25,"hh:mm"),"")</f>
        <v/>
      </c>
      <c r="CD28" s="122" t="str">
        <f>IF('Main courante'!$A25=$CA$6,TEXT('Main courante'!$D25,"hh:mm"),"")</f>
        <v/>
      </c>
      <c r="CE28" s="123" t="str">
        <f>IF('Main courante'!$A25=$CA$6,MOD($CD28-$CC28,1),"")</f>
        <v/>
      </c>
      <c r="CF28" s="123" t="str">
        <f>IF('Main courante'!$A25=$CA$6,'Main courante'!$E25,"")</f>
        <v/>
      </c>
      <c r="CG28" s="122" t="str">
        <f>IF('Main courante'!$A25=$CA$6,DU28,"")</f>
        <v/>
      </c>
      <c r="CH28" s="125"/>
      <c r="CI28" s="120" t="str">
        <f>IF('Main courante'!$A25=$CI$6,MAX($CI$8:$CI27)+1,"")</f>
        <v/>
      </c>
      <c r="CJ28" s="121" t="str">
        <f>IF('Main courante'!$A25=$CI$6,TEXT('Main courante'!$B25,"j mmm aa"),"")</f>
        <v/>
      </c>
      <c r="CK28" s="122" t="str">
        <f>IF('Main courante'!$A25=$CI$6,TEXT('Main courante'!$C25,"hh:mm"),"")</f>
        <v/>
      </c>
      <c r="CL28" s="122" t="str">
        <f>IF('Main courante'!$A25=$CI$6,TEXT('Main courante'!$D25,"hh:mm"),"")</f>
        <v/>
      </c>
      <c r="CM28" s="123" t="str">
        <f>IF('Main courante'!$A25=$CI$6,MOD($CL28-$CK28,1),"")</f>
        <v/>
      </c>
      <c r="CN28" s="123" t="str">
        <f>IF('Main courante'!$A25=$CI$6,'Main courante'!$E25,"")</f>
        <v/>
      </c>
      <c r="CO28" s="125"/>
      <c r="CP28" s="120" t="str">
        <f>IF('Main courante'!$A25=$CP$6,MAX($CP$8:$CP27)+1,"")</f>
        <v/>
      </c>
      <c r="CQ28" s="121" t="str">
        <f>IF('Main courante'!$A25=$CP$6,TEXT('Main courante'!$B25,"j mmm aa"),"")</f>
        <v/>
      </c>
      <c r="CR28" s="122" t="str">
        <f>IF('Main courante'!$A25=$CP$6,TEXT('Main courante'!$C25,"hh:mm"),"")</f>
        <v/>
      </c>
      <c r="CS28" s="122" t="str">
        <f>IF('Main courante'!$A25=$CP$6,TEXT('Main courante'!$D25,"hh:mm"),"")</f>
        <v/>
      </c>
      <c r="CT28" s="123" t="str">
        <f>IF('Main courante'!$A25=$CP$6,MOD($CS28-$CR28,1),"")</f>
        <v/>
      </c>
      <c r="CU28" s="123" t="str">
        <f>IF('Main courante'!$A25=$CP$6,'Main courante'!$E25,"")</f>
        <v/>
      </c>
      <c r="CV28" s="122" t="str">
        <f>IF('Main courante'!$A25=$CP$6,DU28,"")</f>
        <v/>
      </c>
      <c r="CW28" s="125"/>
      <c r="CX28" s="120" t="str">
        <f>IF('Main courante'!$A25=$CX$6,MAX($CX$8:$CX27)+1,"")</f>
        <v/>
      </c>
      <c r="CY28" s="121" t="str">
        <f>IF('Main courante'!$A25=$CX$6,TEXT('Main courante'!$B25,"j mmm aa"),"")</f>
        <v/>
      </c>
      <c r="CZ28" s="122" t="str">
        <f>IF('Main courante'!$A25=$CX$6,TEXT('Main courante'!$C25,"hh:mm"),"")</f>
        <v/>
      </c>
      <c r="DA28" s="122" t="str">
        <f>IF('Main courante'!$A25=$CX$6,TEXT('Main courante'!$D25,"hh:mm"),"")</f>
        <v/>
      </c>
      <c r="DB28" s="123" t="str">
        <f>IF('Main courante'!$A25=$CX$6,MOD($DA28-$CZ28,1),"")</f>
        <v/>
      </c>
      <c r="DC28" s="123" t="str">
        <f>IF('Main courante'!$A25=$CX$6,'Main courante'!$E25,"")</f>
        <v/>
      </c>
      <c r="DD28" s="122" t="str">
        <f>IF('Main courante'!$A25=$CX$6,DU28,"")</f>
        <v/>
      </c>
      <c r="DE28" s="125"/>
      <c r="DF28" s="120" t="str">
        <f>IF('Main courante'!$A25=$DF$6,MAX($DF$8:$DF27)+1,"")</f>
        <v/>
      </c>
      <c r="DG28" s="121" t="str">
        <f>IF('Main courante'!$A25=$DF$6,TEXT('Main courante'!$B25,"j mmm aa"),"")</f>
        <v/>
      </c>
      <c r="DH28" s="122" t="str">
        <f>IF('Main courante'!$A25=$DF$6,TEXT('Main courante'!$C25,"hh:mm"),"")</f>
        <v/>
      </c>
      <c r="DI28" s="122" t="str">
        <f>IF('Main courante'!$A25=$DF$6,TEXT('Main courante'!$D25,"hh:mm"),"")</f>
        <v/>
      </c>
      <c r="DJ28" s="123" t="str">
        <f>IF('Main courante'!$A25=$DF$6,MOD($DI28-$DH28,1),"")</f>
        <v/>
      </c>
      <c r="DK28" s="123" t="str">
        <f>IF('Main courante'!$A25=$DF$6,'Main courante'!$E25,"")</f>
        <v/>
      </c>
      <c r="DL28" s="128"/>
      <c r="DM28" s="120" t="str">
        <f>IF(OR('Main courante'!$F25&lt;&gt;"",'Main courante'!$K25&lt;&gt;""),MAX($DM$8:$DM27)+1,"")</f>
        <v/>
      </c>
      <c r="DN28" s="121" t="str">
        <f>IF('Main courante'!$F25,TEXT('Main courante'!$B25,"j mmm aa"),"")</f>
        <v/>
      </c>
      <c r="DO28" s="121" t="str">
        <f>IF('Main courante'!$F25,'Main courante'!$E25,"")</f>
        <v/>
      </c>
      <c r="DP28" s="121" t="str">
        <f>IF(OR('Main courante'!$F25&lt;&gt;"",'Main courante'!$K25&lt;&gt;""),IF('Main courante'!$F25&lt;&gt;"",TEXT('Main courante'!$F25,"hh:mm"),""),"")</f>
        <v/>
      </c>
      <c r="DQ28" s="121" t="str">
        <f>IF(OR('Main courante'!$F25&lt;&gt;"",'Main courante'!$K25&lt;&gt;""),IF('Main courante'!$G25&lt;&gt;"",TEXT('Main courante'!$G25,"hh:mm"),""),"")</f>
        <v/>
      </c>
      <c r="DR28" s="121" t="str">
        <f>IF(OR('Main courante'!$F25&lt;&gt;"",'Main courante'!$K25&lt;&gt;""),IF('Main courante'!$K25&lt;&gt;"",TEXT('Main courante'!$K25,"hh:mm"),""),"")</f>
        <v/>
      </c>
      <c r="DS28" s="121" t="str">
        <f>IF(OR('Main courante'!$F25&lt;&gt;"",'Main courante'!$K25&lt;&gt;""),IF('Main courante'!$L25&lt;&gt;"",TEXT('Main courante'!$L25,"hh:mm"),""),"")</f>
        <v/>
      </c>
      <c r="DT28" s="129">
        <f t="shared" si="4"/>
        <v>0</v>
      </c>
      <c r="DU28" s="130">
        <f>'Main courante'!$H25+'Main courante'!$M25</f>
        <v>0</v>
      </c>
      <c r="DV28" s="131">
        <f>'Main courante'!$J25+'Main courante'!$O25</f>
        <v>0</v>
      </c>
      <c r="DW28" s="131">
        <f>'Main courante'!$I25+'Main courante'!$N25</f>
        <v>0</v>
      </c>
      <c r="DX28" s="132" t="str">
        <f>IF('Main courante'!$P25&lt;&gt;"",'Main courante'!$P25,"")</f>
        <v/>
      </c>
      <c r="DY28" s="133" t="str">
        <f>IF('Main courante'!$Q25&lt;&gt;"",'Main courante'!$Q25,"")</f>
        <v/>
      </c>
      <c r="DZ28" s="133" t="str">
        <f>IF('Main courante'!$R25&lt;&gt;"",'Main courante'!$R25,"")</f>
        <v/>
      </c>
      <c r="EA28" s="129">
        <f t="shared" si="5"/>
        <v>0</v>
      </c>
      <c r="EB28" s="129">
        <f t="shared" si="6"/>
        <v>0</v>
      </c>
      <c r="ED28" s="120" t="str">
        <f>IF('Main courante'!$A25=$ED$6,MAX($ED$8:$ED27)+1,"")</f>
        <v/>
      </c>
      <c r="EE28" s="120" t="str">
        <f>IF('Main courante'!$A25=$ED$6,'Main courante'!$S25,"")</f>
        <v/>
      </c>
      <c r="EF28" s="120" t="str">
        <f>IF('Main courante'!$A25=$ED$6,'Main courante'!$T25,"")</f>
        <v/>
      </c>
      <c r="EG28" s="120" t="str">
        <f>IF('Main courante'!$A25=$ED$6,'Main courante'!$U25,"")</f>
        <v/>
      </c>
      <c r="EH28" s="134" t="str">
        <f>IF('Main courante'!$A25=$ED$6,'Main courante'!$V25,"")</f>
        <v/>
      </c>
      <c r="EJ28" s="120" t="str">
        <f>IF('Main courante'!$A25=$EJ$6,MAX($EJ$8:$EJ27)+1,"")</f>
        <v/>
      </c>
      <c r="EK28" s="120" t="str">
        <f>IF('Main courante'!$A25=$EJ$6,'Main courante'!$S25,"")</f>
        <v/>
      </c>
      <c r="EL28" s="120" t="str">
        <f>IF('Main courante'!$A25=$EJ$6,'Main courante'!$T25,"")</f>
        <v/>
      </c>
      <c r="EM28" s="120" t="str">
        <f>IF('Main courante'!$A25=$EJ$6,'Main courante'!$U25,"")</f>
        <v/>
      </c>
      <c r="EN28" s="134" t="str">
        <f>IF('Main courante'!$A25=$EJ$6,'Main courante'!$V25,"")</f>
        <v/>
      </c>
      <c r="EP28" s="120" t="str">
        <f>IF('Main courante'!$A25=$EP$6,MAX($EP$8:$EP27)+1,"")</f>
        <v/>
      </c>
      <c r="EQ28" s="120" t="str">
        <f>IF('Main courante'!$A25=$EP$6,'Main courante'!$S25,"")</f>
        <v/>
      </c>
      <c r="ER28" s="120" t="str">
        <f>IF('Main courante'!$A25=$EP$6,'Main courante'!$T25,"")</f>
        <v/>
      </c>
      <c r="ES28" s="120" t="str">
        <f>IF('Main courante'!$A25=$EP$6,'Main courante'!$U25,"")</f>
        <v/>
      </c>
      <c r="ET28" s="134" t="str">
        <f>IF('Main courante'!$A25=$EP$6,'Main courante'!$V25,"")</f>
        <v/>
      </c>
      <c r="EU28" s="125"/>
      <c r="EV28" s="120" t="str">
        <f>IF('Main courante'!$A25=$EV$6,MAX($EV$8:$EV27)+1,"")</f>
        <v/>
      </c>
      <c r="EW28" s="121" t="str">
        <f>IF('Main courante'!$A25=$EV$6,TEXT('Main courante'!$B25,"j mmm aa"),"")</f>
        <v/>
      </c>
      <c r="EX28" s="122" t="str">
        <f>IF('Main courante'!$A25=$EV$6,TEXT('Main courante'!$C25,"hh:mm"),"")</f>
        <v/>
      </c>
      <c r="EY28" s="122" t="str">
        <f>IF('Main courante'!$A25=$EV$6,TEXT('Main courante'!$D25,"hh:mm"),"")</f>
        <v/>
      </c>
      <c r="EZ28" s="123" t="str">
        <f>IF('Main courante'!$A25=$EV$6,MOD($EY28-$EX28,1),"")</f>
        <v/>
      </c>
      <c r="FA28" s="123" t="str">
        <f>IF('Main courante'!$A25=$EV$6,'Main courante'!$E25,"")</f>
        <v/>
      </c>
      <c r="FB28" s="128"/>
    </row>
    <row r="29" spans="1:158">
      <c r="A29" s="120" t="str">
        <f>IF('Main courante'!$A26=$A$6,MAX($A$8:$A28)+1,"")</f>
        <v/>
      </c>
      <c r="B29" s="121" t="str">
        <f>IF('Main courante'!$A26=$A$6,TEXT('Main courante'!$B26,"j mmm aa"),"")</f>
        <v/>
      </c>
      <c r="C29" s="122" t="str">
        <f>IF('Main courante'!$A26=$A$6,TEXT('Main courante'!$C26,"hh:mm"),"")</f>
        <v/>
      </c>
      <c r="D29" s="122" t="str">
        <f>IF('Main courante'!$A26=$A$6,TEXT('Main courante'!$D26,"hh:mm"),"")</f>
        <v/>
      </c>
      <c r="E29" s="123" t="str">
        <f>IF('Main courante'!$A26=$A$6,MOD($D29-$C29,1),"")</f>
        <v/>
      </c>
      <c r="F29" s="123" t="str">
        <f>IF('Main courante'!$A26=$A$6,'Main courante'!$E26,"")</f>
        <v/>
      </c>
      <c r="G29" s="125"/>
      <c r="H29" s="126" t="str">
        <f>IF('Main courante'!$A26=$H$6,MAX($H$8:$H28)+1,"")</f>
        <v/>
      </c>
      <c r="I29" s="121" t="str">
        <f>IF('Main courante'!$A26=$H$6,TEXT('Main courante'!$B26,"j mmm aa"),"")</f>
        <v/>
      </c>
      <c r="J29" s="122" t="str">
        <f>IF('Main courante'!$A26=$H$6,TEXT('Main courante'!$C26,"hh:mm"),"")</f>
        <v/>
      </c>
      <c r="K29" s="122" t="str">
        <f>IF('Main courante'!$A26=$H$6,TEXT('Main courante'!$D26,"hh:mm"),"")</f>
        <v/>
      </c>
      <c r="L29" s="123" t="str">
        <f>IF('Main courante'!$A26=$H$6,MOD($K29-$J29,1),"")</f>
        <v/>
      </c>
      <c r="M29" s="123" t="str">
        <f>IF('Main courante'!$A26=$H$6,'Main courante'!$E26,"")</f>
        <v/>
      </c>
      <c r="N29" s="125"/>
      <c r="O29" s="120" t="str">
        <f>IF('Main courante'!$A26=$O$6,MAX($O$8:$O28)+1,"")</f>
        <v/>
      </c>
      <c r="P29" s="121" t="str">
        <f>IF('Main courante'!$A26=$O$6,TEXT('Main courante'!$B26,"j mmm aa"),"")</f>
        <v/>
      </c>
      <c r="Q29" s="122" t="str">
        <f>IF('Main courante'!$A26=$O$6,TEXT('Main courante'!$C26,"hh:mm"),"")</f>
        <v/>
      </c>
      <c r="R29" s="122" t="str">
        <f>IF('Main courante'!$A26=$O$6,TEXT('Main courante'!$D26,"hh:mm"),"")</f>
        <v/>
      </c>
      <c r="S29" s="123" t="str">
        <f>IF('Main courante'!$A26=$O$6,MOD($R29-$Q29,1),"")</f>
        <v/>
      </c>
      <c r="T29" s="124" t="str">
        <f>IF('Main courante'!$A26=$O$6,'Main courante'!$E26,"")</f>
        <v/>
      </c>
      <c r="U29" s="127" t="str">
        <f>IF('Main courante'!$A26=$O$6,DU29,"")</f>
        <v/>
      </c>
      <c r="V29" s="125"/>
      <c r="W29" s="120" t="str">
        <f>IF('Main courante'!$A26=$W$6,MAX($W$8:$W28)+1,"")</f>
        <v/>
      </c>
      <c r="X29" s="121" t="str">
        <f>IF('Main courante'!$A26=$W$6,TEXT('Main courante'!$B26,"j mmm aa"),"")</f>
        <v/>
      </c>
      <c r="Y29" s="122" t="str">
        <f>IF('Main courante'!$A26=$W$6,TEXT('Main courante'!$C26,"hh:mm"),"")</f>
        <v/>
      </c>
      <c r="Z29" s="122" t="str">
        <f>IF('Main courante'!$A26=$W$6,TEXT('Main courante'!$D26,"hh:mm"),"")</f>
        <v/>
      </c>
      <c r="AA29" s="123" t="str">
        <f>IF('Main courante'!$A26=$W$6,MOD($Z29-$Y29,1),"")</f>
        <v/>
      </c>
      <c r="AB29" s="123" t="str">
        <f>IF('Main courante'!$A26=$W$6,'Main courante'!$E26,"")</f>
        <v/>
      </c>
      <c r="AC29" s="122" t="str">
        <f>IF('Main courante'!$A26=$W$6,DU29,"")</f>
        <v/>
      </c>
      <c r="AD29" s="125"/>
      <c r="AE29" s="120" t="str">
        <f>IF('Main courante'!$A26=$AE$6,MAX($AE$8:$AE28)+1,"")</f>
        <v/>
      </c>
      <c r="AF29" s="121" t="str">
        <f>IF('Main courante'!$A26=$AE$6,TEXT('Main courante'!$B26,"j mmm aa"),"")</f>
        <v/>
      </c>
      <c r="AG29" s="122" t="str">
        <f>IF('Main courante'!$A26=$AE$6,TEXT('Main courante'!$C26,"hh:mm"),"")</f>
        <v/>
      </c>
      <c r="AH29" s="122" t="str">
        <f>IF('Main courante'!$A26=$AE$6,TEXT('Main courante'!$D26,"hh:mm"),"")</f>
        <v/>
      </c>
      <c r="AI29" s="123" t="str">
        <f>IF('Main courante'!$A26=$AE$6,MOD($AH29-$AG29,1),"")</f>
        <v/>
      </c>
      <c r="AJ29" s="123" t="str">
        <f>IF('Main courante'!$A26=$AE$6,'Main courante'!$E26,"")</f>
        <v/>
      </c>
      <c r="AK29" s="122" t="str">
        <f>IF('Main courante'!$A26=$AE$6,DU29,"")</f>
        <v/>
      </c>
      <c r="AL29" s="125"/>
      <c r="AM29" s="120" t="str">
        <f>IF('Main courante'!$A26=$AM$6,MAX($AM$8:$AM28)+1,"")</f>
        <v/>
      </c>
      <c r="AN29" s="121" t="str">
        <f>IF('Main courante'!$A26=$AM$6,TEXT('Main courante'!$B26,"j mmm aa"),"")</f>
        <v/>
      </c>
      <c r="AO29" s="122" t="str">
        <f>IF('Main courante'!$A26=$AM$6,TEXT('Main courante'!$C26,"hh:mm"),"")</f>
        <v/>
      </c>
      <c r="AP29" s="122" t="str">
        <f>IF('Main courante'!$A26=$AM$6,TEXT('Main courante'!$D26,"hh:mm"),"")</f>
        <v/>
      </c>
      <c r="AQ29" s="123" t="str">
        <f>IF('Main courante'!$A26=$AM$6,MOD($AP29-$AO29,1),"")</f>
        <v/>
      </c>
      <c r="AR29" s="123" t="str">
        <f>IF('Main courante'!$A26=$AM$6,'Main courante'!$E26,"")</f>
        <v/>
      </c>
      <c r="AS29" s="122" t="str">
        <f>IF('Main courante'!$A26=$AM$6,DU29,"")</f>
        <v/>
      </c>
      <c r="AT29" s="125"/>
      <c r="AU29" s="120" t="str">
        <f>IF('Main courante'!$A26=$AU$6,MAX($AU$8:$AU28)+1,"")</f>
        <v/>
      </c>
      <c r="AV29" s="121" t="str">
        <f>IF('Main courante'!$A26=$AU$6,TEXT('Main courante'!$B26,"j mmm aa"),"")</f>
        <v/>
      </c>
      <c r="AW29" s="122" t="str">
        <f>IF('Main courante'!$A26=$AU$6,TEXT('Main courante'!$C26,"hh:mm"),"")</f>
        <v/>
      </c>
      <c r="AX29" s="122" t="str">
        <f>IF('Main courante'!$A26=$AU$6,TEXT('Main courante'!$D26,"hh:mm"),"")</f>
        <v/>
      </c>
      <c r="AY29" s="123" t="str">
        <f>IF('Main courante'!$A26=$AU$6,MOD($AX29-$AW29,1),"")</f>
        <v/>
      </c>
      <c r="AZ29" s="123" t="str">
        <f>IF('Main courante'!$A26=$AU$6,'Main courante'!$E26,"")</f>
        <v/>
      </c>
      <c r="BA29" s="122" t="str">
        <f>IF('Main courante'!$A26=$AU$6,DU29,"")</f>
        <v/>
      </c>
      <c r="BB29" s="125"/>
      <c r="BC29" s="120" t="str">
        <f>IF('Main courante'!$A26=$BC$6,MAX($BC$8:$BC28)+1,"")</f>
        <v/>
      </c>
      <c r="BD29" s="121" t="str">
        <f>IF('Main courante'!$A26=$BC$6,TEXT('Main courante'!$B26,"j mmm aa"),"")</f>
        <v/>
      </c>
      <c r="BE29" s="122" t="str">
        <f>IF('Main courante'!$A26=$BC$6,TEXT('Main courante'!$C26,"hh:mm"),"")</f>
        <v/>
      </c>
      <c r="BF29" s="122" t="str">
        <f>IF('Main courante'!$A26=$BC$6,TEXT('Main courante'!$D26,"hh:mm"),"")</f>
        <v/>
      </c>
      <c r="BG29" s="123" t="str">
        <f>IF('Main courante'!$A26=$BC$6,MOD($BF29-$BE29,1),"")</f>
        <v/>
      </c>
      <c r="BH29" s="123" t="str">
        <f>IF('Main courante'!$A26=$BC$6,'Main courante'!$E26,"")</f>
        <v/>
      </c>
      <c r="BI29" s="122" t="str">
        <f>IF('Main courante'!$A26=$BC$6,DU29,"")</f>
        <v/>
      </c>
      <c r="BJ29" s="125"/>
      <c r="BK29" s="120" t="str">
        <f>IF('Main courante'!$A26=$BK$6,MAX($BK$8:$BK28)+1,"")</f>
        <v/>
      </c>
      <c r="BL29" s="121" t="str">
        <f>IF('Main courante'!$A26=$BK$6,TEXT('Main courante'!$B26,"j mmm aa"),"")</f>
        <v/>
      </c>
      <c r="BM29" s="122" t="str">
        <f>IF('Main courante'!$A26=$BK$6,TEXT('Main courante'!$C26,"hh:mm"),"")</f>
        <v/>
      </c>
      <c r="BN29" s="122" t="str">
        <f>IF('Main courante'!$A26=$BK$6,TEXT('Main courante'!$D26,"hh:mm"),"")</f>
        <v/>
      </c>
      <c r="BO29" s="123" t="str">
        <f>IF('Main courante'!$A26=$BK$6,MOD($BN29-$BM29,1),"")</f>
        <v/>
      </c>
      <c r="BP29" s="123" t="str">
        <f>IF('Main courante'!$A26=$BK$6,'Main courante'!$E26,"")</f>
        <v/>
      </c>
      <c r="BQ29" s="122" t="str">
        <f>IF('Main courante'!$A26=$BK$6,DU29,"")</f>
        <v/>
      </c>
      <c r="BR29" s="125"/>
      <c r="BS29" s="120" t="str">
        <f>IF('Main courante'!$A26=$BS$6,MAX($BS$8:$BS28)+1,"")</f>
        <v/>
      </c>
      <c r="BT29" s="121" t="str">
        <f>IF('Main courante'!$A26=$BS$6,TEXT('Main courante'!$B26,"j mmm aa"),"")</f>
        <v/>
      </c>
      <c r="BU29" s="122" t="str">
        <f>IF('Main courante'!$A26=$BS$6,TEXT('Main courante'!$C26,"hh:mm"),"")</f>
        <v/>
      </c>
      <c r="BV29" s="122" t="str">
        <f>IF('Main courante'!$A26=$BS$6,TEXT('Main courante'!$D26,"hh:mm"),"")</f>
        <v/>
      </c>
      <c r="BW29" s="123" t="str">
        <f>IF('Main courante'!$A26=$BS$6,MOD($BV29-$BU29,1),"")</f>
        <v/>
      </c>
      <c r="BX29" s="123" t="str">
        <f>IF('Main courante'!$A26=$BS$6,'Main courante'!$E26,"")</f>
        <v/>
      </c>
      <c r="BY29" s="122" t="str">
        <f>IF('Main courante'!$A26=$BS$6,DU29,"")</f>
        <v/>
      </c>
      <c r="BZ29" s="125"/>
      <c r="CA29" s="120" t="str">
        <f>IF('Main courante'!$A26=$CA$6,MAX($CA$8:$CA28)+1,"")</f>
        <v/>
      </c>
      <c r="CB29" s="121" t="str">
        <f>IF('Main courante'!$A26=$CA$6,TEXT('Main courante'!$B26,"j mmm aa"),"")</f>
        <v/>
      </c>
      <c r="CC29" s="122" t="str">
        <f>IF('Main courante'!$A26=$CA$6,TEXT('Main courante'!$C26,"hh:mm"),"")</f>
        <v/>
      </c>
      <c r="CD29" s="122" t="str">
        <f>IF('Main courante'!$A26=$CA$6,TEXT('Main courante'!$D26,"hh:mm"),"")</f>
        <v/>
      </c>
      <c r="CE29" s="123" t="str">
        <f>IF('Main courante'!$A26=$CA$6,MOD($CD29-$CC29,1),"")</f>
        <v/>
      </c>
      <c r="CF29" s="123" t="str">
        <f>IF('Main courante'!$A26=$CA$6,'Main courante'!$E26,"")</f>
        <v/>
      </c>
      <c r="CG29" s="122" t="str">
        <f>IF('Main courante'!$A26=$CA$6,DU29,"")</f>
        <v/>
      </c>
      <c r="CH29" s="125"/>
      <c r="CI29" s="120" t="str">
        <f>IF('Main courante'!$A26=$CI$6,MAX($CI$8:$CI28)+1,"")</f>
        <v/>
      </c>
      <c r="CJ29" s="121" t="str">
        <f>IF('Main courante'!$A26=$CI$6,TEXT('Main courante'!$B26,"j mmm aa"),"")</f>
        <v/>
      </c>
      <c r="CK29" s="122" t="str">
        <f>IF('Main courante'!$A26=$CI$6,TEXT('Main courante'!$C26,"hh:mm"),"")</f>
        <v/>
      </c>
      <c r="CL29" s="122" t="str">
        <f>IF('Main courante'!$A26=$CI$6,TEXT('Main courante'!$D26,"hh:mm"),"")</f>
        <v/>
      </c>
      <c r="CM29" s="123" t="str">
        <f>IF('Main courante'!$A26=$CI$6,MOD($CL29-$CK29,1),"")</f>
        <v/>
      </c>
      <c r="CN29" s="123" t="str">
        <f>IF('Main courante'!$A26=$CI$6,'Main courante'!$E26,"")</f>
        <v/>
      </c>
      <c r="CO29" s="125"/>
      <c r="CP29" s="120" t="str">
        <f>IF('Main courante'!$A26=$CP$6,MAX($CP$8:$CP28)+1,"")</f>
        <v/>
      </c>
      <c r="CQ29" s="121" t="str">
        <f>IF('Main courante'!$A26=$CP$6,TEXT('Main courante'!$B26,"j mmm aa"),"")</f>
        <v/>
      </c>
      <c r="CR29" s="122" t="str">
        <f>IF('Main courante'!$A26=$CP$6,TEXT('Main courante'!$C26,"hh:mm"),"")</f>
        <v/>
      </c>
      <c r="CS29" s="122" t="str">
        <f>IF('Main courante'!$A26=$CP$6,TEXT('Main courante'!$D26,"hh:mm"),"")</f>
        <v/>
      </c>
      <c r="CT29" s="123" t="str">
        <f>IF('Main courante'!$A26=$CP$6,MOD($CS29-$CR29,1),"")</f>
        <v/>
      </c>
      <c r="CU29" s="123" t="str">
        <f>IF('Main courante'!$A26=$CP$6,'Main courante'!$E26,"")</f>
        <v/>
      </c>
      <c r="CV29" s="122" t="str">
        <f>IF('Main courante'!$A26=$CP$6,DU29,"")</f>
        <v/>
      </c>
      <c r="CW29" s="125"/>
      <c r="CX29" s="120" t="str">
        <f>IF('Main courante'!$A26=$CX$6,MAX($CX$8:$CX28)+1,"")</f>
        <v/>
      </c>
      <c r="CY29" s="121" t="str">
        <f>IF('Main courante'!$A26=$CX$6,TEXT('Main courante'!$B26,"j mmm aa"),"")</f>
        <v/>
      </c>
      <c r="CZ29" s="122" t="str">
        <f>IF('Main courante'!$A26=$CX$6,TEXT('Main courante'!$C26,"hh:mm"),"")</f>
        <v/>
      </c>
      <c r="DA29" s="122" t="str">
        <f>IF('Main courante'!$A26=$CX$6,TEXT('Main courante'!$D26,"hh:mm"),"")</f>
        <v/>
      </c>
      <c r="DB29" s="123" t="str">
        <f>IF('Main courante'!$A26=$CX$6,MOD($DA29-$CZ29,1),"")</f>
        <v/>
      </c>
      <c r="DC29" s="123" t="str">
        <f>IF('Main courante'!$A26=$CX$6,'Main courante'!$E26,"")</f>
        <v/>
      </c>
      <c r="DD29" s="122" t="str">
        <f>IF('Main courante'!$A26=$CX$6,DU29,"")</f>
        <v/>
      </c>
      <c r="DE29" s="125"/>
      <c r="DF29" s="120" t="str">
        <f>IF('Main courante'!$A26=$DF$6,MAX($DF$8:$DF28)+1,"")</f>
        <v/>
      </c>
      <c r="DG29" s="121" t="str">
        <f>IF('Main courante'!$A26=$DF$6,TEXT('Main courante'!$B26,"j mmm aa"),"")</f>
        <v/>
      </c>
      <c r="DH29" s="122" t="str">
        <f>IF('Main courante'!$A26=$DF$6,TEXT('Main courante'!$C26,"hh:mm"),"")</f>
        <v/>
      </c>
      <c r="DI29" s="122" t="str">
        <f>IF('Main courante'!$A26=$DF$6,TEXT('Main courante'!$D26,"hh:mm"),"")</f>
        <v/>
      </c>
      <c r="DJ29" s="123" t="str">
        <f>IF('Main courante'!$A26=$DF$6,MOD($DI29-$DH29,1),"")</f>
        <v/>
      </c>
      <c r="DK29" s="123" t="str">
        <f>IF('Main courante'!$A26=$DF$6,'Main courante'!$E26,"")</f>
        <v/>
      </c>
      <c r="DL29" s="128"/>
      <c r="DM29" s="120" t="str">
        <f>IF(OR('Main courante'!$F26&lt;&gt;"",'Main courante'!$K26&lt;&gt;""),MAX($DM$8:$DM28)+1,"")</f>
        <v/>
      </c>
      <c r="DN29" s="121" t="str">
        <f>IF('Main courante'!$F26,TEXT('Main courante'!$B26,"j mmm aa"),"")</f>
        <v/>
      </c>
      <c r="DO29" s="121" t="str">
        <f>IF('Main courante'!$F26,'Main courante'!$E26,"")</f>
        <v/>
      </c>
      <c r="DP29" s="121" t="str">
        <f>IF(OR('Main courante'!$F26&lt;&gt;"",'Main courante'!$K26&lt;&gt;""),IF('Main courante'!$F26&lt;&gt;"",TEXT('Main courante'!$F26,"hh:mm"),""),"")</f>
        <v/>
      </c>
      <c r="DQ29" s="121" t="str">
        <f>IF(OR('Main courante'!$F26&lt;&gt;"",'Main courante'!$K26&lt;&gt;""),IF('Main courante'!$G26&lt;&gt;"",TEXT('Main courante'!$G26,"hh:mm"),""),"")</f>
        <v/>
      </c>
      <c r="DR29" s="121" t="str">
        <f>IF(OR('Main courante'!$F26&lt;&gt;"",'Main courante'!$K26&lt;&gt;""),IF('Main courante'!$K26&lt;&gt;"",TEXT('Main courante'!$K26,"hh:mm"),""),"")</f>
        <v/>
      </c>
      <c r="DS29" s="121" t="str">
        <f>IF(OR('Main courante'!$F26&lt;&gt;"",'Main courante'!$K26&lt;&gt;""),IF('Main courante'!$L26&lt;&gt;"",TEXT('Main courante'!$L26,"hh:mm"),""),"")</f>
        <v/>
      </c>
      <c r="DT29" s="129">
        <f t="shared" si="4"/>
        <v>0</v>
      </c>
      <c r="DU29" s="130">
        <f>'Main courante'!$H26+'Main courante'!$M26</f>
        <v>0</v>
      </c>
      <c r="DV29" s="131">
        <f>'Main courante'!$J26+'Main courante'!$O26</f>
        <v>0</v>
      </c>
      <c r="DW29" s="131">
        <f>'Main courante'!$I26+'Main courante'!$N26</f>
        <v>0</v>
      </c>
      <c r="DX29" s="132" t="str">
        <f>IF('Main courante'!$P26&lt;&gt;"",'Main courante'!$P26,"")</f>
        <v/>
      </c>
      <c r="DY29" s="133" t="str">
        <f>IF('Main courante'!$Q26&lt;&gt;"",'Main courante'!$Q26,"")</f>
        <v/>
      </c>
      <c r="DZ29" s="133" t="str">
        <f>IF('Main courante'!$R26&lt;&gt;"",'Main courante'!$R26,"")</f>
        <v/>
      </c>
      <c r="EA29" s="129">
        <f t="shared" si="5"/>
        <v>0</v>
      </c>
      <c r="EB29" s="129">
        <f t="shared" si="6"/>
        <v>0</v>
      </c>
      <c r="ED29" s="120" t="str">
        <f>IF('Main courante'!$A26=$ED$6,MAX($ED$8:$ED28)+1,"")</f>
        <v/>
      </c>
      <c r="EE29" s="120" t="str">
        <f>IF('Main courante'!$A26=$ED$6,'Main courante'!$S26,"")</f>
        <v/>
      </c>
      <c r="EF29" s="120" t="str">
        <f>IF('Main courante'!$A26=$ED$6,'Main courante'!$T26,"")</f>
        <v/>
      </c>
      <c r="EG29" s="120" t="str">
        <f>IF('Main courante'!$A26=$ED$6,'Main courante'!$U26,"")</f>
        <v/>
      </c>
      <c r="EH29" s="134" t="str">
        <f>IF('Main courante'!$A26=$ED$6,'Main courante'!$V26,"")</f>
        <v/>
      </c>
      <c r="EJ29" s="120" t="str">
        <f>IF('Main courante'!$A26=$EJ$6,MAX($EJ$8:$EJ28)+1,"")</f>
        <v/>
      </c>
      <c r="EK29" s="120" t="str">
        <f>IF('Main courante'!$A26=$EJ$6,'Main courante'!$S26,"")</f>
        <v/>
      </c>
      <c r="EL29" s="120" t="str">
        <f>IF('Main courante'!$A26=$EJ$6,'Main courante'!$T26,"")</f>
        <v/>
      </c>
      <c r="EM29" s="120" t="str">
        <f>IF('Main courante'!$A26=$EJ$6,'Main courante'!$U26,"")</f>
        <v/>
      </c>
      <c r="EN29" s="134" t="str">
        <f>IF('Main courante'!$A26=$EJ$6,'Main courante'!$V26,"")</f>
        <v/>
      </c>
      <c r="EP29" s="120" t="str">
        <f>IF('Main courante'!$A26=$EP$6,MAX($EP$8:$EP28)+1,"")</f>
        <v/>
      </c>
      <c r="EQ29" s="120" t="str">
        <f>IF('Main courante'!$A26=$EP$6,'Main courante'!$S26,"")</f>
        <v/>
      </c>
      <c r="ER29" s="120" t="str">
        <f>IF('Main courante'!$A26=$EP$6,'Main courante'!$T26,"")</f>
        <v/>
      </c>
      <c r="ES29" s="120" t="str">
        <f>IF('Main courante'!$A26=$EP$6,'Main courante'!$U26,"")</f>
        <v/>
      </c>
      <c r="ET29" s="134" t="str">
        <f>IF('Main courante'!$A26=$EP$6,'Main courante'!$V26,"")</f>
        <v/>
      </c>
      <c r="EU29" s="125"/>
      <c r="EV29" s="120" t="str">
        <f>IF('Main courante'!$A26=$EV$6,MAX($EV$8:$EV28)+1,"")</f>
        <v/>
      </c>
      <c r="EW29" s="121" t="str">
        <f>IF('Main courante'!$A26=$EV$6,TEXT('Main courante'!$B26,"j mmm aa"),"")</f>
        <v/>
      </c>
      <c r="EX29" s="122" t="str">
        <f>IF('Main courante'!$A26=$EV$6,TEXT('Main courante'!$C26,"hh:mm"),"")</f>
        <v/>
      </c>
      <c r="EY29" s="122" t="str">
        <f>IF('Main courante'!$A26=$EV$6,TEXT('Main courante'!$D26,"hh:mm"),"")</f>
        <v/>
      </c>
      <c r="EZ29" s="123" t="str">
        <f>IF('Main courante'!$A26=$EV$6,MOD($EY29-$EX29,1),"")</f>
        <v/>
      </c>
      <c r="FA29" s="123" t="str">
        <f>IF('Main courante'!$A26=$EV$6,'Main courante'!$E26,"")</f>
        <v/>
      </c>
      <c r="FB29" s="128"/>
    </row>
    <row r="30" spans="1:158">
      <c r="A30" s="120" t="str">
        <f>IF('Main courante'!$A27=$A$6,MAX($A$8:$A29)+1,"")</f>
        <v/>
      </c>
      <c r="B30" s="121" t="str">
        <f>IF('Main courante'!$A27=$A$6,TEXT('Main courante'!$B27,"j mmm aa"),"")</f>
        <v/>
      </c>
      <c r="C30" s="122" t="str">
        <f>IF('Main courante'!$A27=$A$6,TEXT('Main courante'!$C27,"hh:mm"),"")</f>
        <v/>
      </c>
      <c r="D30" s="122" t="str">
        <f>IF('Main courante'!$A27=$A$6,TEXT('Main courante'!$D27,"hh:mm"),"")</f>
        <v/>
      </c>
      <c r="E30" s="123" t="str">
        <f>IF('Main courante'!$A27=$A$6,MOD($D30-$C30,1),"")</f>
        <v/>
      </c>
      <c r="F30" s="123" t="str">
        <f>IF('Main courante'!$A27=$A$6,'Main courante'!$E27,"")</f>
        <v/>
      </c>
      <c r="G30" s="125"/>
      <c r="H30" s="126" t="str">
        <f>IF('Main courante'!$A27=$H$6,MAX($H$8:$H29)+1,"")</f>
        <v/>
      </c>
      <c r="I30" s="121" t="str">
        <f>IF('Main courante'!$A27=$H$6,TEXT('Main courante'!$B27,"j mmm aa"),"")</f>
        <v/>
      </c>
      <c r="J30" s="122" t="str">
        <f>IF('Main courante'!$A27=$H$6,TEXT('Main courante'!$C27,"hh:mm"),"")</f>
        <v/>
      </c>
      <c r="K30" s="122" t="str">
        <f>IF('Main courante'!$A27=$H$6,TEXT('Main courante'!$D27,"hh:mm"),"")</f>
        <v/>
      </c>
      <c r="L30" s="123" t="str">
        <f>IF('Main courante'!$A27=$H$6,MOD($K30-$J30,1),"")</f>
        <v/>
      </c>
      <c r="M30" s="123" t="str">
        <f>IF('Main courante'!$A27=$H$6,'Main courante'!$E27,"")</f>
        <v/>
      </c>
      <c r="N30" s="125"/>
      <c r="O30" s="120" t="str">
        <f>IF('Main courante'!$A27=$O$6,MAX($O$8:$O29)+1,"")</f>
        <v/>
      </c>
      <c r="P30" s="121" t="str">
        <f>IF('Main courante'!$A27=$O$6,TEXT('Main courante'!$B27,"j mmm aa"),"")</f>
        <v/>
      </c>
      <c r="Q30" s="122" t="str">
        <f>IF('Main courante'!$A27=$O$6,TEXT('Main courante'!$C27,"hh:mm"),"")</f>
        <v/>
      </c>
      <c r="R30" s="122" t="str">
        <f>IF('Main courante'!$A27=$O$6,TEXT('Main courante'!$D27,"hh:mm"),"")</f>
        <v/>
      </c>
      <c r="S30" s="123" t="str">
        <f>IF('Main courante'!$A27=$O$6,MOD($R30-$Q30,1),"")</f>
        <v/>
      </c>
      <c r="T30" s="124" t="str">
        <f>IF('Main courante'!$A27=$O$6,'Main courante'!$E27,"")</f>
        <v/>
      </c>
      <c r="U30" s="127" t="str">
        <f>IF('Main courante'!$A27=$O$6,DU30,"")</f>
        <v/>
      </c>
      <c r="V30" s="125"/>
      <c r="W30" s="120" t="str">
        <f>IF('Main courante'!$A27=$W$6,MAX($W$8:$W29)+1,"")</f>
        <v/>
      </c>
      <c r="X30" s="121" t="str">
        <f>IF('Main courante'!$A27=$W$6,TEXT('Main courante'!$B27,"j mmm aa"),"")</f>
        <v/>
      </c>
      <c r="Y30" s="122" t="str">
        <f>IF('Main courante'!$A27=$W$6,TEXT('Main courante'!$C27,"hh:mm"),"")</f>
        <v/>
      </c>
      <c r="Z30" s="122" t="str">
        <f>IF('Main courante'!$A27=$W$6,TEXT('Main courante'!$D27,"hh:mm"),"")</f>
        <v/>
      </c>
      <c r="AA30" s="123" t="str">
        <f>IF('Main courante'!$A27=$W$6,MOD($Z30-$Y30,1),"")</f>
        <v/>
      </c>
      <c r="AB30" s="123" t="str">
        <f>IF('Main courante'!$A27=$W$6,'Main courante'!$E27,"")</f>
        <v/>
      </c>
      <c r="AC30" s="122" t="str">
        <f>IF('Main courante'!$A27=$W$6,DU30,"")</f>
        <v/>
      </c>
      <c r="AD30" s="125"/>
      <c r="AE30" s="120" t="str">
        <f>IF('Main courante'!$A27=$AE$6,MAX($AE$8:$AE29)+1,"")</f>
        <v/>
      </c>
      <c r="AF30" s="121" t="str">
        <f>IF('Main courante'!$A27=$AE$6,TEXT('Main courante'!$B27,"j mmm aa"),"")</f>
        <v/>
      </c>
      <c r="AG30" s="122" t="str">
        <f>IF('Main courante'!$A27=$AE$6,TEXT('Main courante'!$C27,"hh:mm"),"")</f>
        <v/>
      </c>
      <c r="AH30" s="122" t="str">
        <f>IF('Main courante'!$A27=$AE$6,TEXT('Main courante'!$D27,"hh:mm"),"")</f>
        <v/>
      </c>
      <c r="AI30" s="123" t="str">
        <f>IF('Main courante'!$A27=$AE$6,MOD($AH30-$AG30,1),"")</f>
        <v/>
      </c>
      <c r="AJ30" s="123" t="str">
        <f>IF('Main courante'!$A27=$AE$6,'Main courante'!$E27,"")</f>
        <v/>
      </c>
      <c r="AK30" s="122" t="str">
        <f>IF('Main courante'!$A27=$AE$6,DU30,"")</f>
        <v/>
      </c>
      <c r="AL30" s="125"/>
      <c r="AM30" s="120" t="str">
        <f>IF('Main courante'!$A27=$AM$6,MAX($AM$8:$AM29)+1,"")</f>
        <v/>
      </c>
      <c r="AN30" s="121" t="str">
        <f>IF('Main courante'!$A27=$AM$6,TEXT('Main courante'!$B27,"j mmm aa"),"")</f>
        <v/>
      </c>
      <c r="AO30" s="122" t="str">
        <f>IF('Main courante'!$A27=$AM$6,TEXT('Main courante'!$C27,"hh:mm"),"")</f>
        <v/>
      </c>
      <c r="AP30" s="122" t="str">
        <f>IF('Main courante'!$A27=$AM$6,TEXT('Main courante'!$D27,"hh:mm"),"")</f>
        <v/>
      </c>
      <c r="AQ30" s="123" t="str">
        <f>IF('Main courante'!$A27=$AM$6,MOD($AP30-$AO30,1),"")</f>
        <v/>
      </c>
      <c r="AR30" s="123" t="str">
        <f>IF('Main courante'!$A27=$AM$6,'Main courante'!$E27,"")</f>
        <v/>
      </c>
      <c r="AS30" s="122" t="str">
        <f>IF('Main courante'!$A27=$AM$6,DU30,"")</f>
        <v/>
      </c>
      <c r="AT30" s="125"/>
      <c r="AU30" s="120" t="str">
        <f>IF('Main courante'!$A27=$AU$6,MAX($AU$8:$AU29)+1,"")</f>
        <v/>
      </c>
      <c r="AV30" s="121" t="str">
        <f>IF('Main courante'!$A27=$AU$6,TEXT('Main courante'!$B27,"j mmm aa"),"")</f>
        <v/>
      </c>
      <c r="AW30" s="122" t="str">
        <f>IF('Main courante'!$A27=$AU$6,TEXT('Main courante'!$C27,"hh:mm"),"")</f>
        <v/>
      </c>
      <c r="AX30" s="122" t="str">
        <f>IF('Main courante'!$A27=$AU$6,TEXT('Main courante'!$D27,"hh:mm"),"")</f>
        <v/>
      </c>
      <c r="AY30" s="123" t="str">
        <f>IF('Main courante'!$A27=$AU$6,MOD($AX30-$AW30,1),"")</f>
        <v/>
      </c>
      <c r="AZ30" s="123" t="str">
        <f>IF('Main courante'!$A27=$AU$6,'Main courante'!$E27,"")</f>
        <v/>
      </c>
      <c r="BA30" s="122" t="str">
        <f>IF('Main courante'!$A27=$AU$6,DU30,"")</f>
        <v/>
      </c>
      <c r="BB30" s="125"/>
      <c r="BC30" s="120" t="str">
        <f>IF('Main courante'!$A27=$BC$6,MAX($BC$8:$BC29)+1,"")</f>
        <v/>
      </c>
      <c r="BD30" s="121" t="str">
        <f>IF('Main courante'!$A27=$BC$6,TEXT('Main courante'!$B27,"j mmm aa"),"")</f>
        <v/>
      </c>
      <c r="BE30" s="122" t="str">
        <f>IF('Main courante'!$A27=$BC$6,TEXT('Main courante'!$C27,"hh:mm"),"")</f>
        <v/>
      </c>
      <c r="BF30" s="122" t="str">
        <f>IF('Main courante'!$A27=$BC$6,TEXT('Main courante'!$D27,"hh:mm"),"")</f>
        <v/>
      </c>
      <c r="BG30" s="123" t="str">
        <f>IF('Main courante'!$A27=$BC$6,MOD($BF30-$BE30,1),"")</f>
        <v/>
      </c>
      <c r="BH30" s="123" t="str">
        <f>IF('Main courante'!$A27=$BC$6,'Main courante'!$E27,"")</f>
        <v/>
      </c>
      <c r="BI30" s="122" t="str">
        <f>IF('Main courante'!$A27=$BC$6,DU30,"")</f>
        <v/>
      </c>
      <c r="BJ30" s="125"/>
      <c r="BK30" s="120" t="str">
        <f>IF('Main courante'!$A27=$BK$6,MAX($BK$8:$BK29)+1,"")</f>
        <v/>
      </c>
      <c r="BL30" s="121" t="str">
        <f>IF('Main courante'!$A27=$BK$6,TEXT('Main courante'!$B27,"j mmm aa"),"")</f>
        <v/>
      </c>
      <c r="BM30" s="122" t="str">
        <f>IF('Main courante'!$A27=$BK$6,TEXT('Main courante'!$C27,"hh:mm"),"")</f>
        <v/>
      </c>
      <c r="BN30" s="122" t="str">
        <f>IF('Main courante'!$A27=$BK$6,TEXT('Main courante'!$D27,"hh:mm"),"")</f>
        <v/>
      </c>
      <c r="BO30" s="123" t="str">
        <f>IF('Main courante'!$A27=$BK$6,MOD($BN30-$BM30,1),"")</f>
        <v/>
      </c>
      <c r="BP30" s="123" t="str">
        <f>IF('Main courante'!$A27=$BK$6,'Main courante'!$E27,"")</f>
        <v/>
      </c>
      <c r="BQ30" s="122" t="str">
        <f>IF('Main courante'!$A27=$BK$6,DU30,"")</f>
        <v/>
      </c>
      <c r="BR30" s="125"/>
      <c r="BS30" s="120" t="str">
        <f>IF('Main courante'!$A27=$BS$6,MAX($BS$8:$BS29)+1,"")</f>
        <v/>
      </c>
      <c r="BT30" s="121" t="str">
        <f>IF('Main courante'!$A27=$BS$6,TEXT('Main courante'!$B27,"j mmm aa"),"")</f>
        <v/>
      </c>
      <c r="BU30" s="122" t="str">
        <f>IF('Main courante'!$A27=$BS$6,TEXT('Main courante'!$C27,"hh:mm"),"")</f>
        <v/>
      </c>
      <c r="BV30" s="122" t="str">
        <f>IF('Main courante'!$A27=$BS$6,TEXT('Main courante'!$D27,"hh:mm"),"")</f>
        <v/>
      </c>
      <c r="BW30" s="123" t="str">
        <f>IF('Main courante'!$A27=$BS$6,MOD($BV30-$BU30,1),"")</f>
        <v/>
      </c>
      <c r="BX30" s="123" t="str">
        <f>IF('Main courante'!$A27=$BS$6,'Main courante'!$E27,"")</f>
        <v/>
      </c>
      <c r="BY30" s="122" t="str">
        <f>IF('Main courante'!$A27=$BS$6,DU30,"")</f>
        <v/>
      </c>
      <c r="BZ30" s="125"/>
      <c r="CA30" s="120" t="str">
        <f>IF('Main courante'!$A27=$CA$6,MAX($CA$8:$CA29)+1,"")</f>
        <v/>
      </c>
      <c r="CB30" s="121" t="str">
        <f>IF('Main courante'!$A27=$CA$6,TEXT('Main courante'!$B27,"j mmm aa"),"")</f>
        <v/>
      </c>
      <c r="CC30" s="122" t="str">
        <f>IF('Main courante'!$A27=$CA$6,TEXT('Main courante'!$C27,"hh:mm"),"")</f>
        <v/>
      </c>
      <c r="CD30" s="122" t="str">
        <f>IF('Main courante'!$A27=$CA$6,TEXT('Main courante'!$D27,"hh:mm"),"")</f>
        <v/>
      </c>
      <c r="CE30" s="123" t="str">
        <f>IF('Main courante'!$A27=$CA$6,MOD($CD30-$CC30,1),"")</f>
        <v/>
      </c>
      <c r="CF30" s="123" t="str">
        <f>IF('Main courante'!$A27=$CA$6,'Main courante'!$E27,"")</f>
        <v/>
      </c>
      <c r="CG30" s="122" t="str">
        <f>IF('Main courante'!$A27=$CA$6,DU30,"")</f>
        <v/>
      </c>
      <c r="CH30" s="125"/>
      <c r="CI30" s="120" t="str">
        <f>IF('Main courante'!$A27=$CI$6,MAX($CI$8:$CI29)+1,"")</f>
        <v/>
      </c>
      <c r="CJ30" s="121" t="str">
        <f>IF('Main courante'!$A27=$CI$6,TEXT('Main courante'!$B27,"j mmm aa"),"")</f>
        <v/>
      </c>
      <c r="CK30" s="122" t="str">
        <f>IF('Main courante'!$A27=$CI$6,TEXT('Main courante'!$C27,"hh:mm"),"")</f>
        <v/>
      </c>
      <c r="CL30" s="122" t="str">
        <f>IF('Main courante'!$A27=$CI$6,TEXT('Main courante'!$D27,"hh:mm"),"")</f>
        <v/>
      </c>
      <c r="CM30" s="123" t="str">
        <f>IF('Main courante'!$A27=$CI$6,MOD($CL30-$CK30,1),"")</f>
        <v/>
      </c>
      <c r="CN30" s="123" t="str">
        <f>IF('Main courante'!$A27=$CI$6,'Main courante'!$E27,"")</f>
        <v/>
      </c>
      <c r="CO30" s="125"/>
      <c r="CP30" s="120" t="str">
        <f>IF('Main courante'!$A27=$CP$6,MAX($CP$8:$CP29)+1,"")</f>
        <v/>
      </c>
      <c r="CQ30" s="121" t="str">
        <f>IF('Main courante'!$A27=$CP$6,TEXT('Main courante'!$B27,"j mmm aa"),"")</f>
        <v/>
      </c>
      <c r="CR30" s="122" t="str">
        <f>IF('Main courante'!$A27=$CP$6,TEXT('Main courante'!$C27,"hh:mm"),"")</f>
        <v/>
      </c>
      <c r="CS30" s="122" t="str">
        <f>IF('Main courante'!$A27=$CP$6,TEXT('Main courante'!$D27,"hh:mm"),"")</f>
        <v/>
      </c>
      <c r="CT30" s="123" t="str">
        <f>IF('Main courante'!$A27=$CP$6,MOD($CS30-$CR30,1),"")</f>
        <v/>
      </c>
      <c r="CU30" s="123" t="str">
        <f>IF('Main courante'!$A27=$CP$6,'Main courante'!$E27,"")</f>
        <v/>
      </c>
      <c r="CV30" s="122" t="str">
        <f>IF('Main courante'!$A27=$CP$6,DU30,"")</f>
        <v/>
      </c>
      <c r="CW30" s="125"/>
      <c r="CX30" s="120" t="str">
        <f>IF('Main courante'!$A27=$CX$6,MAX($CX$8:$CX29)+1,"")</f>
        <v/>
      </c>
      <c r="CY30" s="121" t="str">
        <f>IF('Main courante'!$A27=$CX$6,TEXT('Main courante'!$B27,"j mmm aa"),"")</f>
        <v/>
      </c>
      <c r="CZ30" s="122" t="str">
        <f>IF('Main courante'!$A27=$CX$6,TEXT('Main courante'!$C27,"hh:mm"),"")</f>
        <v/>
      </c>
      <c r="DA30" s="122" t="str">
        <f>IF('Main courante'!$A27=$CX$6,TEXT('Main courante'!$D27,"hh:mm"),"")</f>
        <v/>
      </c>
      <c r="DB30" s="123" t="str">
        <f>IF('Main courante'!$A27=$CX$6,MOD($DA30-$CZ30,1),"")</f>
        <v/>
      </c>
      <c r="DC30" s="123" t="str">
        <f>IF('Main courante'!$A27=$CX$6,'Main courante'!$E27,"")</f>
        <v/>
      </c>
      <c r="DD30" s="122" t="str">
        <f>IF('Main courante'!$A27=$CX$6,DU30,"")</f>
        <v/>
      </c>
      <c r="DE30" s="125"/>
      <c r="DF30" s="120" t="str">
        <f>IF('Main courante'!$A27=$DF$6,MAX($DF$8:$DF29)+1,"")</f>
        <v/>
      </c>
      <c r="DG30" s="121" t="str">
        <f>IF('Main courante'!$A27=$DF$6,TEXT('Main courante'!$B27,"j mmm aa"),"")</f>
        <v/>
      </c>
      <c r="DH30" s="122" t="str">
        <f>IF('Main courante'!$A27=$DF$6,TEXT('Main courante'!$C27,"hh:mm"),"")</f>
        <v/>
      </c>
      <c r="DI30" s="122" t="str">
        <f>IF('Main courante'!$A27=$DF$6,TEXT('Main courante'!$D27,"hh:mm"),"")</f>
        <v/>
      </c>
      <c r="DJ30" s="123" t="str">
        <f>IF('Main courante'!$A27=$DF$6,MOD($DI30-$DH30,1),"")</f>
        <v/>
      </c>
      <c r="DK30" s="123" t="str">
        <f>IF('Main courante'!$A27=$DF$6,'Main courante'!$E27,"")</f>
        <v/>
      </c>
      <c r="DL30" s="128"/>
      <c r="DM30" s="120" t="str">
        <f>IF(OR('Main courante'!$F27&lt;&gt;"",'Main courante'!$K27&lt;&gt;""),MAX($DM$8:$DM29)+1,"")</f>
        <v/>
      </c>
      <c r="DN30" s="121" t="str">
        <f>IF('Main courante'!$F27,TEXT('Main courante'!$B27,"j mmm aa"),"")</f>
        <v/>
      </c>
      <c r="DO30" s="121" t="str">
        <f>IF('Main courante'!$F27,'Main courante'!$E27,"")</f>
        <v/>
      </c>
      <c r="DP30" s="121" t="str">
        <f>IF(OR('Main courante'!$F27&lt;&gt;"",'Main courante'!$K27&lt;&gt;""),IF('Main courante'!$F27&lt;&gt;"",TEXT('Main courante'!$F27,"hh:mm"),""),"")</f>
        <v/>
      </c>
      <c r="DQ30" s="121" t="str">
        <f>IF(OR('Main courante'!$F27&lt;&gt;"",'Main courante'!$K27&lt;&gt;""),IF('Main courante'!$G27&lt;&gt;"",TEXT('Main courante'!$G27,"hh:mm"),""),"")</f>
        <v/>
      </c>
      <c r="DR30" s="121" t="str">
        <f>IF(OR('Main courante'!$F27&lt;&gt;"",'Main courante'!$K27&lt;&gt;""),IF('Main courante'!$K27&lt;&gt;"",TEXT('Main courante'!$K27,"hh:mm"),""),"")</f>
        <v/>
      </c>
      <c r="DS30" s="121" t="str">
        <f>IF(OR('Main courante'!$F27&lt;&gt;"",'Main courante'!$K27&lt;&gt;""),IF('Main courante'!$L27&lt;&gt;"",TEXT('Main courante'!$L27,"hh:mm"),""),"")</f>
        <v/>
      </c>
      <c r="DT30" s="129">
        <f t="shared" si="4"/>
        <v>0</v>
      </c>
      <c r="DU30" s="130">
        <f>'Main courante'!$H27+'Main courante'!$M27</f>
        <v>0</v>
      </c>
      <c r="DV30" s="131">
        <f>'Main courante'!$J27+'Main courante'!$O27</f>
        <v>0</v>
      </c>
      <c r="DW30" s="131">
        <f>'Main courante'!$I27+'Main courante'!$N27</f>
        <v>0</v>
      </c>
      <c r="DX30" s="132" t="str">
        <f>IF('Main courante'!$P27&lt;&gt;"",'Main courante'!$P27,"")</f>
        <v/>
      </c>
      <c r="DY30" s="133" t="str">
        <f>IF('Main courante'!$Q27&lt;&gt;"",'Main courante'!$Q27,"")</f>
        <v/>
      </c>
      <c r="DZ30" s="133" t="str">
        <f>IF('Main courante'!$R27&lt;&gt;"",'Main courante'!$R27,"")</f>
        <v/>
      </c>
      <c r="EA30" s="129">
        <f t="shared" si="5"/>
        <v>0</v>
      </c>
      <c r="EB30" s="129">
        <f t="shared" si="6"/>
        <v>0</v>
      </c>
      <c r="ED30" s="120" t="str">
        <f>IF('Main courante'!$A27=$ED$6,MAX($ED$8:$ED29)+1,"")</f>
        <v/>
      </c>
      <c r="EE30" s="120" t="str">
        <f>IF('Main courante'!$A27=$ED$6,'Main courante'!$S27,"")</f>
        <v/>
      </c>
      <c r="EF30" s="120" t="str">
        <f>IF('Main courante'!$A27=$ED$6,'Main courante'!$T27,"")</f>
        <v/>
      </c>
      <c r="EG30" s="120" t="str">
        <f>IF('Main courante'!$A27=$ED$6,'Main courante'!$U27,"")</f>
        <v/>
      </c>
      <c r="EH30" s="134" t="str">
        <f>IF('Main courante'!$A27=$ED$6,'Main courante'!$V27,"")</f>
        <v/>
      </c>
      <c r="EJ30" s="120" t="str">
        <f>IF('Main courante'!$A27=$EJ$6,MAX($EJ$8:$EJ29)+1,"")</f>
        <v/>
      </c>
      <c r="EK30" s="120" t="str">
        <f>IF('Main courante'!$A27=$EJ$6,'Main courante'!$S27,"")</f>
        <v/>
      </c>
      <c r="EL30" s="120" t="str">
        <f>IF('Main courante'!$A27=$EJ$6,'Main courante'!$T27,"")</f>
        <v/>
      </c>
      <c r="EM30" s="120" t="str">
        <f>IF('Main courante'!$A27=$EJ$6,'Main courante'!$U27,"")</f>
        <v/>
      </c>
      <c r="EN30" s="134" t="str">
        <f>IF('Main courante'!$A27=$EJ$6,'Main courante'!$V27,"")</f>
        <v/>
      </c>
      <c r="EP30" s="120" t="str">
        <f>IF('Main courante'!$A27=$EP$6,MAX($EP$8:$EP29)+1,"")</f>
        <v/>
      </c>
      <c r="EQ30" s="120" t="str">
        <f>IF('Main courante'!$A27=$EP$6,'Main courante'!$S27,"")</f>
        <v/>
      </c>
      <c r="ER30" s="120" t="str">
        <f>IF('Main courante'!$A27=$EP$6,'Main courante'!$T27,"")</f>
        <v/>
      </c>
      <c r="ES30" s="120" t="str">
        <f>IF('Main courante'!$A27=$EP$6,'Main courante'!$U27,"")</f>
        <v/>
      </c>
      <c r="ET30" s="134" t="str">
        <f>IF('Main courante'!$A27=$EP$6,'Main courante'!$V27,"")</f>
        <v/>
      </c>
      <c r="EU30" s="125"/>
      <c r="EV30" s="120" t="str">
        <f>IF('Main courante'!$A27=$EV$6,MAX($EV$8:$EV29)+1,"")</f>
        <v/>
      </c>
      <c r="EW30" s="121" t="str">
        <f>IF('Main courante'!$A27=$EV$6,TEXT('Main courante'!$B27,"j mmm aa"),"")</f>
        <v/>
      </c>
      <c r="EX30" s="122" t="str">
        <f>IF('Main courante'!$A27=$EV$6,TEXT('Main courante'!$C27,"hh:mm"),"")</f>
        <v/>
      </c>
      <c r="EY30" s="122" t="str">
        <f>IF('Main courante'!$A27=$EV$6,TEXT('Main courante'!$D27,"hh:mm"),"")</f>
        <v/>
      </c>
      <c r="EZ30" s="123" t="str">
        <f>IF('Main courante'!$A27=$EV$6,MOD($EY30-$EX30,1),"")</f>
        <v/>
      </c>
      <c r="FA30" s="123" t="str">
        <f>IF('Main courante'!$A27=$EV$6,'Main courante'!$E27,"")</f>
        <v/>
      </c>
      <c r="FB30" s="128"/>
    </row>
    <row r="31" spans="1:158">
      <c r="A31" s="120" t="str">
        <f>IF('Main courante'!$A28=$A$6,MAX($A$8:$A30)+1,"")</f>
        <v/>
      </c>
      <c r="B31" s="121" t="str">
        <f>IF('Main courante'!$A28=$A$6,TEXT('Main courante'!$B28,"j mmm aa"),"")</f>
        <v/>
      </c>
      <c r="C31" s="122" t="str">
        <f>IF('Main courante'!$A28=$A$6,TEXT('Main courante'!$C28,"hh:mm"),"")</f>
        <v/>
      </c>
      <c r="D31" s="122" t="str">
        <f>IF('Main courante'!$A28=$A$6,TEXT('Main courante'!$D28,"hh:mm"),"")</f>
        <v/>
      </c>
      <c r="E31" s="123" t="str">
        <f>IF('Main courante'!$A28=$A$6,MOD($D31-$C31,1),"")</f>
        <v/>
      </c>
      <c r="F31" s="123" t="str">
        <f>IF('Main courante'!$A28=$A$6,'Main courante'!$E28,"")</f>
        <v/>
      </c>
      <c r="G31" s="125"/>
      <c r="H31" s="126" t="str">
        <f>IF('Main courante'!$A28=$H$6,MAX($H$8:$H30)+1,"")</f>
        <v/>
      </c>
      <c r="I31" s="121" t="str">
        <f>IF('Main courante'!$A28=$H$6,TEXT('Main courante'!$B28,"j mmm aa"),"")</f>
        <v/>
      </c>
      <c r="J31" s="122" t="str">
        <f>IF('Main courante'!$A28=$H$6,TEXT('Main courante'!$C28,"hh:mm"),"")</f>
        <v/>
      </c>
      <c r="K31" s="122" t="str">
        <f>IF('Main courante'!$A28=$H$6,TEXT('Main courante'!$D28,"hh:mm"),"")</f>
        <v/>
      </c>
      <c r="L31" s="123" t="str">
        <f>IF('Main courante'!$A28=$H$6,MOD($K31-$J31,1),"")</f>
        <v/>
      </c>
      <c r="M31" s="123" t="str">
        <f>IF('Main courante'!$A28=$H$6,'Main courante'!$E28,"")</f>
        <v/>
      </c>
      <c r="N31" s="125"/>
      <c r="O31" s="120" t="str">
        <f>IF('Main courante'!$A28=$O$6,MAX($O$8:$O30)+1,"")</f>
        <v/>
      </c>
      <c r="P31" s="121" t="str">
        <f>IF('Main courante'!$A28=$O$6,TEXT('Main courante'!$B28,"j mmm aa"),"")</f>
        <v/>
      </c>
      <c r="Q31" s="122" t="str">
        <f>IF('Main courante'!$A28=$O$6,TEXT('Main courante'!$C28,"hh:mm"),"")</f>
        <v/>
      </c>
      <c r="R31" s="122" t="str">
        <f>IF('Main courante'!$A28=$O$6,TEXT('Main courante'!$D28,"hh:mm"),"")</f>
        <v/>
      </c>
      <c r="S31" s="123" t="str">
        <f>IF('Main courante'!$A28=$O$6,MOD($R31-$Q31,1),"")</f>
        <v/>
      </c>
      <c r="T31" s="124" t="str">
        <f>IF('Main courante'!$A28=$O$6,'Main courante'!$E28,"")</f>
        <v/>
      </c>
      <c r="U31" s="127" t="str">
        <f>IF('Main courante'!$A28=$O$6,DU31,"")</f>
        <v/>
      </c>
      <c r="V31" s="125"/>
      <c r="W31" s="120" t="str">
        <f>IF('Main courante'!$A28=$W$6,MAX($W$8:$W30)+1,"")</f>
        <v/>
      </c>
      <c r="X31" s="121" t="str">
        <f>IF('Main courante'!$A28=$W$6,TEXT('Main courante'!$B28,"j mmm aa"),"")</f>
        <v/>
      </c>
      <c r="Y31" s="122" t="str">
        <f>IF('Main courante'!$A28=$W$6,TEXT('Main courante'!$C28,"hh:mm"),"")</f>
        <v/>
      </c>
      <c r="Z31" s="122" t="str">
        <f>IF('Main courante'!$A28=$W$6,TEXT('Main courante'!$D28,"hh:mm"),"")</f>
        <v/>
      </c>
      <c r="AA31" s="123" t="str">
        <f>IF('Main courante'!$A28=$W$6,MOD($Z31-$Y31,1),"")</f>
        <v/>
      </c>
      <c r="AB31" s="123" t="str">
        <f>IF('Main courante'!$A28=$W$6,'Main courante'!$E28,"")</f>
        <v/>
      </c>
      <c r="AC31" s="122" t="str">
        <f>IF('Main courante'!$A28=$W$6,DU31,"")</f>
        <v/>
      </c>
      <c r="AD31" s="125"/>
      <c r="AE31" s="120" t="str">
        <f>IF('Main courante'!$A28=$AE$6,MAX($AE$8:$AE30)+1,"")</f>
        <v/>
      </c>
      <c r="AF31" s="121" t="str">
        <f>IF('Main courante'!$A28=$AE$6,TEXT('Main courante'!$B28,"j mmm aa"),"")</f>
        <v/>
      </c>
      <c r="AG31" s="122" t="str">
        <f>IF('Main courante'!$A28=$AE$6,TEXT('Main courante'!$C28,"hh:mm"),"")</f>
        <v/>
      </c>
      <c r="AH31" s="122" t="str">
        <f>IF('Main courante'!$A28=$AE$6,TEXT('Main courante'!$D28,"hh:mm"),"")</f>
        <v/>
      </c>
      <c r="AI31" s="123" t="str">
        <f>IF('Main courante'!$A28=$AE$6,MOD($AH31-$AG31,1),"")</f>
        <v/>
      </c>
      <c r="AJ31" s="123" t="str">
        <f>IF('Main courante'!$A28=$AE$6,'Main courante'!$E28,"")</f>
        <v/>
      </c>
      <c r="AK31" s="122" t="str">
        <f>IF('Main courante'!$A28=$AE$6,DU31,"")</f>
        <v/>
      </c>
      <c r="AL31" s="125"/>
      <c r="AM31" s="120" t="str">
        <f>IF('Main courante'!$A28=$AM$6,MAX($AM$8:$AM30)+1,"")</f>
        <v/>
      </c>
      <c r="AN31" s="121" t="str">
        <f>IF('Main courante'!$A28=$AM$6,TEXT('Main courante'!$B28,"j mmm aa"),"")</f>
        <v/>
      </c>
      <c r="AO31" s="122" t="str">
        <f>IF('Main courante'!$A28=$AM$6,TEXT('Main courante'!$C28,"hh:mm"),"")</f>
        <v/>
      </c>
      <c r="AP31" s="122" t="str">
        <f>IF('Main courante'!$A28=$AM$6,TEXT('Main courante'!$D28,"hh:mm"),"")</f>
        <v/>
      </c>
      <c r="AQ31" s="123" t="str">
        <f>IF('Main courante'!$A28=$AM$6,MOD($AP31-$AO31,1),"")</f>
        <v/>
      </c>
      <c r="AR31" s="123" t="str">
        <f>IF('Main courante'!$A28=$AM$6,'Main courante'!$E28,"")</f>
        <v/>
      </c>
      <c r="AS31" s="122" t="str">
        <f>IF('Main courante'!$A28=$AM$6,DU31,"")</f>
        <v/>
      </c>
      <c r="AT31" s="125"/>
      <c r="AU31" s="120" t="str">
        <f>IF('Main courante'!$A28=$AU$6,MAX($AU$8:$AU30)+1,"")</f>
        <v/>
      </c>
      <c r="AV31" s="121" t="str">
        <f>IF('Main courante'!$A28=$AU$6,TEXT('Main courante'!$B28,"j mmm aa"),"")</f>
        <v/>
      </c>
      <c r="AW31" s="122" t="str">
        <f>IF('Main courante'!$A28=$AU$6,TEXT('Main courante'!$C28,"hh:mm"),"")</f>
        <v/>
      </c>
      <c r="AX31" s="122" t="str">
        <f>IF('Main courante'!$A28=$AU$6,TEXT('Main courante'!$D28,"hh:mm"),"")</f>
        <v/>
      </c>
      <c r="AY31" s="123" t="str">
        <f>IF('Main courante'!$A28=$AU$6,MOD($AX31-$AW31,1),"")</f>
        <v/>
      </c>
      <c r="AZ31" s="123" t="str">
        <f>IF('Main courante'!$A28=$AU$6,'Main courante'!$E28,"")</f>
        <v/>
      </c>
      <c r="BA31" s="122" t="str">
        <f>IF('Main courante'!$A28=$AU$6,DU31,"")</f>
        <v/>
      </c>
      <c r="BB31" s="125"/>
      <c r="BC31" s="120" t="str">
        <f>IF('Main courante'!$A28=$BC$6,MAX($BC$8:$BC30)+1,"")</f>
        <v/>
      </c>
      <c r="BD31" s="121" t="str">
        <f>IF('Main courante'!$A28=$BC$6,TEXT('Main courante'!$B28,"j mmm aa"),"")</f>
        <v/>
      </c>
      <c r="BE31" s="122" t="str">
        <f>IF('Main courante'!$A28=$BC$6,TEXT('Main courante'!$C28,"hh:mm"),"")</f>
        <v/>
      </c>
      <c r="BF31" s="122" t="str">
        <f>IF('Main courante'!$A28=$BC$6,TEXT('Main courante'!$D28,"hh:mm"),"")</f>
        <v/>
      </c>
      <c r="BG31" s="123" t="str">
        <f>IF('Main courante'!$A28=$BC$6,MOD($BF31-$BE31,1),"")</f>
        <v/>
      </c>
      <c r="BH31" s="123" t="str">
        <f>IF('Main courante'!$A28=$BC$6,'Main courante'!$E28,"")</f>
        <v/>
      </c>
      <c r="BI31" s="122" t="str">
        <f>IF('Main courante'!$A28=$BC$6,DU31,"")</f>
        <v/>
      </c>
      <c r="BJ31" s="125"/>
      <c r="BK31" s="120" t="str">
        <f>IF('Main courante'!$A28=$BK$6,MAX($BK$8:$BK30)+1,"")</f>
        <v/>
      </c>
      <c r="BL31" s="121" t="str">
        <f>IF('Main courante'!$A28=$BK$6,TEXT('Main courante'!$B28,"j mmm aa"),"")</f>
        <v/>
      </c>
      <c r="BM31" s="122" t="str">
        <f>IF('Main courante'!$A28=$BK$6,TEXT('Main courante'!$C28,"hh:mm"),"")</f>
        <v/>
      </c>
      <c r="BN31" s="122" t="str">
        <f>IF('Main courante'!$A28=$BK$6,TEXT('Main courante'!$D28,"hh:mm"),"")</f>
        <v/>
      </c>
      <c r="BO31" s="123" t="str">
        <f>IF('Main courante'!$A28=$BK$6,MOD($BN31-$BM31,1),"")</f>
        <v/>
      </c>
      <c r="BP31" s="123" t="str">
        <f>IF('Main courante'!$A28=$BK$6,'Main courante'!$E28,"")</f>
        <v/>
      </c>
      <c r="BQ31" s="122" t="str">
        <f>IF('Main courante'!$A28=$BK$6,DU31,"")</f>
        <v/>
      </c>
      <c r="BR31" s="125"/>
      <c r="BS31" s="120" t="str">
        <f>IF('Main courante'!$A28=$BS$6,MAX($BS$8:$BS30)+1,"")</f>
        <v/>
      </c>
      <c r="BT31" s="121" t="str">
        <f>IF('Main courante'!$A28=$BS$6,TEXT('Main courante'!$B28,"j mmm aa"),"")</f>
        <v/>
      </c>
      <c r="BU31" s="122" t="str">
        <f>IF('Main courante'!$A28=$BS$6,TEXT('Main courante'!$C28,"hh:mm"),"")</f>
        <v/>
      </c>
      <c r="BV31" s="122" t="str">
        <f>IF('Main courante'!$A28=$BS$6,TEXT('Main courante'!$D28,"hh:mm"),"")</f>
        <v/>
      </c>
      <c r="BW31" s="123" t="str">
        <f>IF('Main courante'!$A28=$BS$6,MOD($BV31-$BU31,1),"")</f>
        <v/>
      </c>
      <c r="BX31" s="123" t="str">
        <f>IF('Main courante'!$A28=$BS$6,'Main courante'!$E28,"")</f>
        <v/>
      </c>
      <c r="BY31" s="122" t="str">
        <f>IF('Main courante'!$A28=$BS$6,DU31,"")</f>
        <v/>
      </c>
      <c r="BZ31" s="125"/>
      <c r="CA31" s="120" t="str">
        <f>IF('Main courante'!$A28=$CA$6,MAX($CA$8:$CA30)+1,"")</f>
        <v/>
      </c>
      <c r="CB31" s="121" t="str">
        <f>IF('Main courante'!$A28=$CA$6,TEXT('Main courante'!$B28,"j mmm aa"),"")</f>
        <v/>
      </c>
      <c r="CC31" s="122" t="str">
        <f>IF('Main courante'!$A28=$CA$6,TEXT('Main courante'!$C28,"hh:mm"),"")</f>
        <v/>
      </c>
      <c r="CD31" s="122" t="str">
        <f>IF('Main courante'!$A28=$CA$6,TEXT('Main courante'!$D28,"hh:mm"),"")</f>
        <v/>
      </c>
      <c r="CE31" s="123" t="str">
        <f>IF('Main courante'!$A28=$CA$6,MOD($CD31-$CC31,1),"")</f>
        <v/>
      </c>
      <c r="CF31" s="123" t="str">
        <f>IF('Main courante'!$A28=$CA$6,'Main courante'!$E28,"")</f>
        <v/>
      </c>
      <c r="CG31" s="122" t="str">
        <f>IF('Main courante'!$A28=$CA$6,DU31,"")</f>
        <v/>
      </c>
      <c r="CH31" s="125"/>
      <c r="CI31" s="120" t="str">
        <f>IF('Main courante'!$A28=$CI$6,MAX($CI$8:$CI30)+1,"")</f>
        <v/>
      </c>
      <c r="CJ31" s="121" t="str">
        <f>IF('Main courante'!$A28=$CI$6,TEXT('Main courante'!$B28,"j mmm aa"),"")</f>
        <v/>
      </c>
      <c r="CK31" s="122" t="str">
        <f>IF('Main courante'!$A28=$CI$6,TEXT('Main courante'!$C28,"hh:mm"),"")</f>
        <v/>
      </c>
      <c r="CL31" s="122" t="str">
        <f>IF('Main courante'!$A28=$CI$6,TEXT('Main courante'!$D28,"hh:mm"),"")</f>
        <v/>
      </c>
      <c r="CM31" s="123" t="str">
        <f>IF('Main courante'!$A28=$CI$6,MOD($CL31-$CK31,1),"")</f>
        <v/>
      </c>
      <c r="CN31" s="123" t="str">
        <f>IF('Main courante'!$A28=$CI$6,'Main courante'!$E28,"")</f>
        <v/>
      </c>
      <c r="CO31" s="125"/>
      <c r="CP31" s="120" t="str">
        <f>IF('Main courante'!$A28=$CP$6,MAX($CP$8:$CP30)+1,"")</f>
        <v/>
      </c>
      <c r="CQ31" s="121" t="str">
        <f>IF('Main courante'!$A28=$CP$6,TEXT('Main courante'!$B28,"j mmm aa"),"")</f>
        <v/>
      </c>
      <c r="CR31" s="122" t="str">
        <f>IF('Main courante'!$A28=$CP$6,TEXT('Main courante'!$C28,"hh:mm"),"")</f>
        <v/>
      </c>
      <c r="CS31" s="122" t="str">
        <f>IF('Main courante'!$A28=$CP$6,TEXT('Main courante'!$D28,"hh:mm"),"")</f>
        <v/>
      </c>
      <c r="CT31" s="123" t="str">
        <f>IF('Main courante'!$A28=$CP$6,MOD($CS31-$CR31,1),"")</f>
        <v/>
      </c>
      <c r="CU31" s="123" t="str">
        <f>IF('Main courante'!$A28=$CP$6,'Main courante'!$E28,"")</f>
        <v/>
      </c>
      <c r="CV31" s="122" t="str">
        <f>IF('Main courante'!$A28=$CP$6,DU31,"")</f>
        <v/>
      </c>
      <c r="CW31" s="125"/>
      <c r="CX31" s="120" t="str">
        <f>IF('Main courante'!$A28=$CX$6,MAX($CX$8:$CX30)+1,"")</f>
        <v/>
      </c>
      <c r="CY31" s="121" t="str">
        <f>IF('Main courante'!$A28=$CX$6,TEXT('Main courante'!$B28,"j mmm aa"),"")</f>
        <v/>
      </c>
      <c r="CZ31" s="122" t="str">
        <f>IF('Main courante'!$A28=$CX$6,TEXT('Main courante'!$C28,"hh:mm"),"")</f>
        <v/>
      </c>
      <c r="DA31" s="122" t="str">
        <f>IF('Main courante'!$A28=$CX$6,TEXT('Main courante'!$D28,"hh:mm"),"")</f>
        <v/>
      </c>
      <c r="DB31" s="123" t="str">
        <f>IF('Main courante'!$A28=$CX$6,MOD($DA31-$CZ31,1),"")</f>
        <v/>
      </c>
      <c r="DC31" s="123" t="str">
        <f>IF('Main courante'!$A28=$CX$6,'Main courante'!$E28,"")</f>
        <v/>
      </c>
      <c r="DD31" s="122" t="str">
        <f>IF('Main courante'!$A28=$CX$6,DU31,"")</f>
        <v/>
      </c>
      <c r="DE31" s="125"/>
      <c r="DF31" s="120" t="str">
        <f>IF('Main courante'!$A28=$DF$6,MAX($DF$8:$DF30)+1,"")</f>
        <v/>
      </c>
      <c r="DG31" s="121" t="str">
        <f>IF('Main courante'!$A28=$DF$6,TEXT('Main courante'!$B28,"j mmm aa"),"")</f>
        <v/>
      </c>
      <c r="DH31" s="122" t="str">
        <f>IF('Main courante'!$A28=$DF$6,TEXT('Main courante'!$C28,"hh:mm"),"")</f>
        <v/>
      </c>
      <c r="DI31" s="122" t="str">
        <f>IF('Main courante'!$A28=$DF$6,TEXT('Main courante'!$D28,"hh:mm"),"")</f>
        <v/>
      </c>
      <c r="DJ31" s="123" t="str">
        <f>IF('Main courante'!$A28=$DF$6,MOD($DI31-$DH31,1),"")</f>
        <v/>
      </c>
      <c r="DK31" s="123" t="str">
        <f>IF('Main courante'!$A28=$DF$6,'Main courante'!$E28,"")</f>
        <v/>
      </c>
      <c r="DL31" s="128"/>
      <c r="DM31" s="120" t="str">
        <f>IF(OR('Main courante'!$F28&lt;&gt;"",'Main courante'!$K28&lt;&gt;""),MAX($DM$8:$DM30)+1,"")</f>
        <v/>
      </c>
      <c r="DN31" s="121" t="str">
        <f>IF('Main courante'!$F28,TEXT('Main courante'!$B28,"j mmm aa"),"")</f>
        <v/>
      </c>
      <c r="DO31" s="121" t="str">
        <f>IF('Main courante'!$F28,'Main courante'!$E28,"")</f>
        <v/>
      </c>
      <c r="DP31" s="121" t="str">
        <f>IF(OR('Main courante'!$F28&lt;&gt;"",'Main courante'!$K28&lt;&gt;""),IF('Main courante'!$F28&lt;&gt;"",TEXT('Main courante'!$F28,"hh:mm"),""),"")</f>
        <v/>
      </c>
      <c r="DQ31" s="121" t="str">
        <f>IF(OR('Main courante'!$F28&lt;&gt;"",'Main courante'!$K28&lt;&gt;""),IF('Main courante'!$G28&lt;&gt;"",TEXT('Main courante'!$G28,"hh:mm"),""),"")</f>
        <v/>
      </c>
      <c r="DR31" s="121" t="str">
        <f>IF(OR('Main courante'!$F28&lt;&gt;"",'Main courante'!$K28&lt;&gt;""),IF('Main courante'!$K28&lt;&gt;"",TEXT('Main courante'!$K28,"hh:mm"),""),"")</f>
        <v/>
      </c>
      <c r="DS31" s="121" t="str">
        <f>IF(OR('Main courante'!$F28&lt;&gt;"",'Main courante'!$K28&lt;&gt;""),IF('Main courante'!$L28&lt;&gt;"",TEXT('Main courante'!$L28,"hh:mm"),""),"")</f>
        <v/>
      </c>
      <c r="DT31" s="129">
        <f t="shared" si="4"/>
        <v>0</v>
      </c>
      <c r="DU31" s="130">
        <f>'Main courante'!$H28+'Main courante'!$M28</f>
        <v>0</v>
      </c>
      <c r="DV31" s="131">
        <f>'Main courante'!$J28+'Main courante'!$O28</f>
        <v>0</v>
      </c>
      <c r="DW31" s="131">
        <f>'Main courante'!$I28+'Main courante'!$N28</f>
        <v>0</v>
      </c>
      <c r="DX31" s="132" t="str">
        <f>IF('Main courante'!$P28&lt;&gt;"",'Main courante'!$P28,"")</f>
        <v/>
      </c>
      <c r="DY31" s="133" t="str">
        <f>IF('Main courante'!$Q28&lt;&gt;"",'Main courante'!$Q28,"")</f>
        <v/>
      </c>
      <c r="DZ31" s="133" t="str">
        <f>IF('Main courante'!$R28&lt;&gt;"",'Main courante'!$R28,"")</f>
        <v/>
      </c>
      <c r="EA31" s="129">
        <f t="shared" si="5"/>
        <v>0</v>
      </c>
      <c r="EB31" s="129">
        <f t="shared" si="6"/>
        <v>0</v>
      </c>
      <c r="ED31" s="120" t="str">
        <f>IF('Main courante'!$A28=$ED$6,MAX($ED$8:$ED30)+1,"")</f>
        <v/>
      </c>
      <c r="EE31" s="120" t="str">
        <f>IF('Main courante'!$A28=$ED$6,'Main courante'!$S28,"")</f>
        <v/>
      </c>
      <c r="EF31" s="120" t="str">
        <f>IF('Main courante'!$A28=$ED$6,'Main courante'!$T28,"")</f>
        <v/>
      </c>
      <c r="EG31" s="120" t="str">
        <f>IF('Main courante'!$A28=$ED$6,'Main courante'!$U28,"")</f>
        <v/>
      </c>
      <c r="EH31" s="134" t="str">
        <f>IF('Main courante'!$A28=$ED$6,'Main courante'!$V28,"")</f>
        <v/>
      </c>
      <c r="EJ31" s="120" t="str">
        <f>IF('Main courante'!$A28=$EJ$6,MAX($EJ$8:$EJ30)+1,"")</f>
        <v/>
      </c>
      <c r="EK31" s="120" t="str">
        <f>IF('Main courante'!$A28=$EJ$6,'Main courante'!$S28,"")</f>
        <v/>
      </c>
      <c r="EL31" s="120" t="str">
        <f>IF('Main courante'!$A28=$EJ$6,'Main courante'!$T28,"")</f>
        <v/>
      </c>
      <c r="EM31" s="120" t="str">
        <f>IF('Main courante'!$A28=$EJ$6,'Main courante'!$U28,"")</f>
        <v/>
      </c>
      <c r="EN31" s="134" t="str">
        <f>IF('Main courante'!$A28=$EJ$6,'Main courante'!$V28,"")</f>
        <v/>
      </c>
      <c r="EP31" s="120" t="str">
        <f>IF('Main courante'!$A28=$EP$6,MAX($EP$8:$EP30)+1,"")</f>
        <v/>
      </c>
      <c r="EQ31" s="120" t="str">
        <f>IF('Main courante'!$A28=$EP$6,'Main courante'!$S28,"")</f>
        <v/>
      </c>
      <c r="ER31" s="120" t="str">
        <f>IF('Main courante'!$A28=$EP$6,'Main courante'!$T28,"")</f>
        <v/>
      </c>
      <c r="ES31" s="120" t="str">
        <f>IF('Main courante'!$A28=$EP$6,'Main courante'!$U28,"")</f>
        <v/>
      </c>
      <c r="ET31" s="134" t="str">
        <f>IF('Main courante'!$A28=$EP$6,'Main courante'!$V28,"")</f>
        <v/>
      </c>
      <c r="EU31" s="125"/>
      <c r="EV31" s="120" t="str">
        <f>IF('Main courante'!$A28=$EV$6,MAX($EV$8:$EV30)+1,"")</f>
        <v/>
      </c>
      <c r="EW31" s="121" t="str">
        <f>IF('Main courante'!$A28=$EV$6,TEXT('Main courante'!$B28,"j mmm aa"),"")</f>
        <v/>
      </c>
      <c r="EX31" s="122" t="str">
        <f>IF('Main courante'!$A28=$EV$6,TEXT('Main courante'!$C28,"hh:mm"),"")</f>
        <v/>
      </c>
      <c r="EY31" s="122" t="str">
        <f>IF('Main courante'!$A28=$EV$6,TEXT('Main courante'!$D28,"hh:mm"),"")</f>
        <v/>
      </c>
      <c r="EZ31" s="123" t="str">
        <f>IF('Main courante'!$A28=$EV$6,MOD($EY31-$EX31,1),"")</f>
        <v/>
      </c>
      <c r="FA31" s="123" t="str">
        <f>IF('Main courante'!$A28=$EV$6,'Main courante'!$E28,"")</f>
        <v/>
      </c>
      <c r="FB31" s="128"/>
    </row>
    <row r="32" spans="1:158">
      <c r="A32" s="120" t="str">
        <f>IF('Main courante'!$A29=$A$6,MAX($A$8:$A31)+1,"")</f>
        <v/>
      </c>
      <c r="B32" s="121" t="str">
        <f>IF('Main courante'!$A29=$A$6,TEXT('Main courante'!$B29,"j mmm aa"),"")</f>
        <v/>
      </c>
      <c r="C32" s="122" t="str">
        <f>IF('Main courante'!$A29=$A$6,TEXT('Main courante'!$C29,"hh:mm"),"")</f>
        <v/>
      </c>
      <c r="D32" s="122" t="str">
        <f>IF('Main courante'!$A29=$A$6,TEXT('Main courante'!$D29,"hh:mm"),"")</f>
        <v/>
      </c>
      <c r="E32" s="123" t="str">
        <f>IF('Main courante'!$A29=$A$6,MOD($D32-$C32,1),"")</f>
        <v/>
      </c>
      <c r="F32" s="123" t="str">
        <f>IF('Main courante'!$A29=$A$6,'Main courante'!$E29,"")</f>
        <v/>
      </c>
      <c r="G32" s="125"/>
      <c r="H32" s="126" t="str">
        <f>IF('Main courante'!$A29=$H$6,MAX($H$8:$H31)+1,"")</f>
        <v/>
      </c>
      <c r="I32" s="121" t="str">
        <f>IF('Main courante'!$A29=$H$6,TEXT('Main courante'!$B29,"j mmm aa"),"")</f>
        <v/>
      </c>
      <c r="J32" s="122" t="str">
        <f>IF('Main courante'!$A29=$H$6,TEXT('Main courante'!$C29,"hh:mm"),"")</f>
        <v/>
      </c>
      <c r="K32" s="122" t="str">
        <f>IF('Main courante'!$A29=$H$6,TEXT('Main courante'!$D29,"hh:mm"),"")</f>
        <v/>
      </c>
      <c r="L32" s="123" t="str">
        <f>IF('Main courante'!$A29=$H$6,MOD($K32-$J32,1),"")</f>
        <v/>
      </c>
      <c r="M32" s="123" t="str">
        <f>IF('Main courante'!$A29=$H$6,'Main courante'!$E29,"")</f>
        <v/>
      </c>
      <c r="N32" s="125"/>
      <c r="O32" s="120" t="str">
        <f>IF('Main courante'!$A29=$O$6,MAX($O$8:$O31)+1,"")</f>
        <v/>
      </c>
      <c r="P32" s="121" t="str">
        <f>IF('Main courante'!$A29=$O$6,TEXT('Main courante'!$B29,"j mmm aa"),"")</f>
        <v/>
      </c>
      <c r="Q32" s="122" t="str">
        <f>IF('Main courante'!$A29=$O$6,TEXT('Main courante'!$C29,"hh:mm"),"")</f>
        <v/>
      </c>
      <c r="R32" s="122" t="str">
        <f>IF('Main courante'!$A29=$O$6,TEXT('Main courante'!$D29,"hh:mm"),"")</f>
        <v/>
      </c>
      <c r="S32" s="123" t="str">
        <f>IF('Main courante'!$A29=$O$6,MOD($R32-$Q32,1),"")</f>
        <v/>
      </c>
      <c r="T32" s="124" t="str">
        <f>IF('Main courante'!$A29=$O$6,'Main courante'!$E29,"")</f>
        <v/>
      </c>
      <c r="U32" s="127" t="str">
        <f>IF('Main courante'!$A29=$O$6,DU32,"")</f>
        <v/>
      </c>
      <c r="V32" s="125"/>
      <c r="W32" s="120" t="str">
        <f>IF('Main courante'!$A29=$W$6,MAX($W$8:$W31)+1,"")</f>
        <v/>
      </c>
      <c r="X32" s="121" t="str">
        <f>IF('Main courante'!$A29=$W$6,TEXT('Main courante'!$B29,"j mmm aa"),"")</f>
        <v/>
      </c>
      <c r="Y32" s="122" t="str">
        <f>IF('Main courante'!$A29=$W$6,TEXT('Main courante'!$C29,"hh:mm"),"")</f>
        <v/>
      </c>
      <c r="Z32" s="122" t="str">
        <f>IF('Main courante'!$A29=$W$6,TEXT('Main courante'!$D29,"hh:mm"),"")</f>
        <v/>
      </c>
      <c r="AA32" s="123" t="str">
        <f>IF('Main courante'!$A29=$W$6,MOD($Z32-$Y32,1),"")</f>
        <v/>
      </c>
      <c r="AB32" s="123" t="str">
        <f>IF('Main courante'!$A29=$W$6,'Main courante'!$E29,"")</f>
        <v/>
      </c>
      <c r="AC32" s="122" t="str">
        <f>IF('Main courante'!$A29=$W$6,DU32,"")</f>
        <v/>
      </c>
      <c r="AD32" s="125"/>
      <c r="AE32" s="120" t="str">
        <f>IF('Main courante'!$A29=$AE$6,MAX($AE$8:$AE31)+1,"")</f>
        <v/>
      </c>
      <c r="AF32" s="121" t="str">
        <f>IF('Main courante'!$A29=$AE$6,TEXT('Main courante'!$B29,"j mmm aa"),"")</f>
        <v/>
      </c>
      <c r="AG32" s="122" t="str">
        <f>IF('Main courante'!$A29=$AE$6,TEXT('Main courante'!$C29,"hh:mm"),"")</f>
        <v/>
      </c>
      <c r="AH32" s="122" t="str">
        <f>IF('Main courante'!$A29=$AE$6,TEXT('Main courante'!$D29,"hh:mm"),"")</f>
        <v/>
      </c>
      <c r="AI32" s="123" t="str">
        <f>IF('Main courante'!$A29=$AE$6,MOD($AH32-$AG32,1),"")</f>
        <v/>
      </c>
      <c r="AJ32" s="123" t="str">
        <f>IF('Main courante'!$A29=$AE$6,'Main courante'!$E29,"")</f>
        <v/>
      </c>
      <c r="AK32" s="122" t="str">
        <f>IF('Main courante'!$A29=$AE$6,DU32,"")</f>
        <v/>
      </c>
      <c r="AL32" s="125"/>
      <c r="AM32" s="120" t="str">
        <f>IF('Main courante'!$A29=$AM$6,MAX($AM$8:$AM31)+1,"")</f>
        <v/>
      </c>
      <c r="AN32" s="121" t="str">
        <f>IF('Main courante'!$A29=$AM$6,TEXT('Main courante'!$B29,"j mmm aa"),"")</f>
        <v/>
      </c>
      <c r="AO32" s="122" t="str">
        <f>IF('Main courante'!$A29=$AM$6,TEXT('Main courante'!$C29,"hh:mm"),"")</f>
        <v/>
      </c>
      <c r="AP32" s="122" t="str">
        <f>IF('Main courante'!$A29=$AM$6,TEXT('Main courante'!$D29,"hh:mm"),"")</f>
        <v/>
      </c>
      <c r="AQ32" s="123" t="str">
        <f>IF('Main courante'!$A29=$AM$6,MOD($AP32-$AO32,1),"")</f>
        <v/>
      </c>
      <c r="AR32" s="123" t="str">
        <f>IF('Main courante'!$A29=$AM$6,'Main courante'!$E29,"")</f>
        <v/>
      </c>
      <c r="AS32" s="122" t="str">
        <f>IF('Main courante'!$A29=$AM$6,DU32,"")</f>
        <v/>
      </c>
      <c r="AT32" s="125"/>
      <c r="AU32" s="120" t="str">
        <f>IF('Main courante'!$A29=$AU$6,MAX($AU$8:$AU31)+1,"")</f>
        <v/>
      </c>
      <c r="AV32" s="121" t="str">
        <f>IF('Main courante'!$A29=$AU$6,TEXT('Main courante'!$B29,"j mmm aa"),"")</f>
        <v/>
      </c>
      <c r="AW32" s="122" t="str">
        <f>IF('Main courante'!$A29=$AU$6,TEXT('Main courante'!$C29,"hh:mm"),"")</f>
        <v/>
      </c>
      <c r="AX32" s="122" t="str">
        <f>IF('Main courante'!$A29=$AU$6,TEXT('Main courante'!$D29,"hh:mm"),"")</f>
        <v/>
      </c>
      <c r="AY32" s="123" t="str">
        <f>IF('Main courante'!$A29=$AU$6,MOD($AX32-$AW32,1),"")</f>
        <v/>
      </c>
      <c r="AZ32" s="123" t="str">
        <f>IF('Main courante'!$A29=$AU$6,'Main courante'!$E29,"")</f>
        <v/>
      </c>
      <c r="BA32" s="122" t="str">
        <f>IF('Main courante'!$A29=$AU$6,DU32,"")</f>
        <v/>
      </c>
      <c r="BB32" s="125"/>
      <c r="BC32" s="120" t="str">
        <f>IF('Main courante'!$A29=$BC$6,MAX($BC$8:$BC31)+1,"")</f>
        <v/>
      </c>
      <c r="BD32" s="121" t="str">
        <f>IF('Main courante'!$A29=$BC$6,TEXT('Main courante'!$B29,"j mmm aa"),"")</f>
        <v/>
      </c>
      <c r="BE32" s="122" t="str">
        <f>IF('Main courante'!$A29=$BC$6,TEXT('Main courante'!$C29,"hh:mm"),"")</f>
        <v/>
      </c>
      <c r="BF32" s="122" t="str">
        <f>IF('Main courante'!$A29=$BC$6,TEXT('Main courante'!$D29,"hh:mm"),"")</f>
        <v/>
      </c>
      <c r="BG32" s="123" t="str">
        <f>IF('Main courante'!$A29=$BC$6,MOD($BF32-$BE32,1),"")</f>
        <v/>
      </c>
      <c r="BH32" s="123" t="str">
        <f>IF('Main courante'!$A29=$BC$6,'Main courante'!$E29,"")</f>
        <v/>
      </c>
      <c r="BI32" s="122" t="str">
        <f>IF('Main courante'!$A29=$BC$6,DU32,"")</f>
        <v/>
      </c>
      <c r="BJ32" s="125"/>
      <c r="BK32" s="120" t="str">
        <f>IF('Main courante'!$A29=$BK$6,MAX($BK$8:$BK31)+1,"")</f>
        <v/>
      </c>
      <c r="BL32" s="121" t="str">
        <f>IF('Main courante'!$A29=$BK$6,TEXT('Main courante'!$B29,"j mmm aa"),"")</f>
        <v/>
      </c>
      <c r="BM32" s="122" t="str">
        <f>IF('Main courante'!$A29=$BK$6,TEXT('Main courante'!$C29,"hh:mm"),"")</f>
        <v/>
      </c>
      <c r="BN32" s="122" t="str">
        <f>IF('Main courante'!$A29=$BK$6,TEXT('Main courante'!$D29,"hh:mm"),"")</f>
        <v/>
      </c>
      <c r="BO32" s="123" t="str">
        <f>IF('Main courante'!$A29=$BK$6,MOD($BN32-$BM32,1),"")</f>
        <v/>
      </c>
      <c r="BP32" s="123" t="str">
        <f>IF('Main courante'!$A29=$BK$6,'Main courante'!$E29,"")</f>
        <v/>
      </c>
      <c r="BQ32" s="122" t="str">
        <f>IF('Main courante'!$A29=$BK$6,DU32,"")</f>
        <v/>
      </c>
      <c r="BR32" s="125"/>
      <c r="BS32" s="120" t="str">
        <f>IF('Main courante'!$A29=$BS$6,MAX($BS$8:$BS31)+1,"")</f>
        <v/>
      </c>
      <c r="BT32" s="121" t="str">
        <f>IF('Main courante'!$A29=$BS$6,TEXT('Main courante'!$B29,"j mmm aa"),"")</f>
        <v/>
      </c>
      <c r="BU32" s="122" t="str">
        <f>IF('Main courante'!$A29=$BS$6,TEXT('Main courante'!$C29,"hh:mm"),"")</f>
        <v/>
      </c>
      <c r="BV32" s="122" t="str">
        <f>IF('Main courante'!$A29=$BS$6,TEXT('Main courante'!$D29,"hh:mm"),"")</f>
        <v/>
      </c>
      <c r="BW32" s="123" t="str">
        <f>IF('Main courante'!$A29=$BS$6,MOD($BV32-$BU32,1),"")</f>
        <v/>
      </c>
      <c r="BX32" s="123" t="str">
        <f>IF('Main courante'!$A29=$BS$6,'Main courante'!$E29,"")</f>
        <v/>
      </c>
      <c r="BY32" s="122" t="str">
        <f>IF('Main courante'!$A29=$BS$6,DU32,"")</f>
        <v/>
      </c>
      <c r="BZ32" s="125"/>
      <c r="CA32" s="120" t="str">
        <f>IF('Main courante'!$A29=$CA$6,MAX($CA$8:$CA31)+1,"")</f>
        <v/>
      </c>
      <c r="CB32" s="121" t="str">
        <f>IF('Main courante'!$A29=$CA$6,TEXT('Main courante'!$B29,"j mmm aa"),"")</f>
        <v/>
      </c>
      <c r="CC32" s="122" t="str">
        <f>IF('Main courante'!$A29=$CA$6,TEXT('Main courante'!$C29,"hh:mm"),"")</f>
        <v/>
      </c>
      <c r="CD32" s="122" t="str">
        <f>IF('Main courante'!$A29=$CA$6,TEXT('Main courante'!$D29,"hh:mm"),"")</f>
        <v/>
      </c>
      <c r="CE32" s="123" t="str">
        <f>IF('Main courante'!$A29=$CA$6,MOD($CD32-$CC32,1),"")</f>
        <v/>
      </c>
      <c r="CF32" s="123" t="str">
        <f>IF('Main courante'!$A29=$CA$6,'Main courante'!$E29,"")</f>
        <v/>
      </c>
      <c r="CG32" s="122" t="str">
        <f>IF('Main courante'!$A29=$CA$6,DU32,"")</f>
        <v/>
      </c>
      <c r="CH32" s="125"/>
      <c r="CI32" s="120" t="str">
        <f>IF('Main courante'!$A29=$CI$6,MAX($CI$8:$CI31)+1,"")</f>
        <v/>
      </c>
      <c r="CJ32" s="121" t="str">
        <f>IF('Main courante'!$A29=$CI$6,TEXT('Main courante'!$B29,"j mmm aa"),"")</f>
        <v/>
      </c>
      <c r="CK32" s="122" t="str">
        <f>IF('Main courante'!$A29=$CI$6,TEXT('Main courante'!$C29,"hh:mm"),"")</f>
        <v/>
      </c>
      <c r="CL32" s="122" t="str">
        <f>IF('Main courante'!$A29=$CI$6,TEXT('Main courante'!$D29,"hh:mm"),"")</f>
        <v/>
      </c>
      <c r="CM32" s="123" t="str">
        <f>IF('Main courante'!$A29=$CI$6,MOD($CL32-$CK32,1),"")</f>
        <v/>
      </c>
      <c r="CN32" s="123" t="str">
        <f>IF('Main courante'!$A29=$CI$6,'Main courante'!$E29,"")</f>
        <v/>
      </c>
      <c r="CO32" s="125"/>
      <c r="CP32" s="120" t="str">
        <f>IF('Main courante'!$A29=$CP$6,MAX($CP$8:$CP31)+1,"")</f>
        <v/>
      </c>
      <c r="CQ32" s="121" t="str">
        <f>IF('Main courante'!$A29=$CP$6,TEXT('Main courante'!$B29,"j mmm aa"),"")</f>
        <v/>
      </c>
      <c r="CR32" s="122" t="str">
        <f>IF('Main courante'!$A29=$CP$6,TEXT('Main courante'!$C29,"hh:mm"),"")</f>
        <v/>
      </c>
      <c r="CS32" s="122" t="str">
        <f>IF('Main courante'!$A29=$CP$6,TEXT('Main courante'!$D29,"hh:mm"),"")</f>
        <v/>
      </c>
      <c r="CT32" s="123" t="str">
        <f>IF('Main courante'!$A29=$CP$6,MOD($CS32-$CR32,1),"")</f>
        <v/>
      </c>
      <c r="CU32" s="123" t="str">
        <f>IF('Main courante'!$A29=$CP$6,'Main courante'!$E29,"")</f>
        <v/>
      </c>
      <c r="CV32" s="122" t="str">
        <f>IF('Main courante'!$A29=$CP$6,DU32,"")</f>
        <v/>
      </c>
      <c r="CW32" s="125"/>
      <c r="CX32" s="120" t="str">
        <f>IF('Main courante'!$A29=$CX$6,MAX($CX$8:$CX31)+1,"")</f>
        <v/>
      </c>
      <c r="CY32" s="121" t="str">
        <f>IF('Main courante'!$A29=$CX$6,TEXT('Main courante'!$B29,"j mmm aa"),"")</f>
        <v/>
      </c>
      <c r="CZ32" s="122" t="str">
        <f>IF('Main courante'!$A29=$CX$6,TEXT('Main courante'!$C29,"hh:mm"),"")</f>
        <v/>
      </c>
      <c r="DA32" s="122" t="str">
        <f>IF('Main courante'!$A29=$CX$6,TEXT('Main courante'!$D29,"hh:mm"),"")</f>
        <v/>
      </c>
      <c r="DB32" s="123" t="str">
        <f>IF('Main courante'!$A29=$CX$6,MOD($DA32-$CZ32,1),"")</f>
        <v/>
      </c>
      <c r="DC32" s="123" t="str">
        <f>IF('Main courante'!$A29=$CX$6,'Main courante'!$E29,"")</f>
        <v/>
      </c>
      <c r="DD32" s="122" t="str">
        <f>IF('Main courante'!$A29=$CX$6,DU32,"")</f>
        <v/>
      </c>
      <c r="DE32" s="125"/>
      <c r="DF32" s="120" t="str">
        <f>IF('Main courante'!$A29=$DF$6,MAX($DF$8:$DF31)+1,"")</f>
        <v/>
      </c>
      <c r="DG32" s="121" t="str">
        <f>IF('Main courante'!$A29=$DF$6,TEXT('Main courante'!$B29,"j mmm aa"),"")</f>
        <v/>
      </c>
      <c r="DH32" s="122" t="str">
        <f>IF('Main courante'!$A29=$DF$6,TEXT('Main courante'!$C29,"hh:mm"),"")</f>
        <v/>
      </c>
      <c r="DI32" s="122" t="str">
        <f>IF('Main courante'!$A29=$DF$6,TEXT('Main courante'!$D29,"hh:mm"),"")</f>
        <v/>
      </c>
      <c r="DJ32" s="123" t="str">
        <f>IF('Main courante'!$A29=$DF$6,MOD($DI32-$DH32,1),"")</f>
        <v/>
      </c>
      <c r="DK32" s="123" t="str">
        <f>IF('Main courante'!$A29=$DF$6,'Main courante'!$E29,"")</f>
        <v/>
      </c>
      <c r="DL32" s="128"/>
      <c r="DM32" s="120" t="str">
        <f>IF(OR('Main courante'!$F29&lt;&gt;"",'Main courante'!$K29&lt;&gt;""),MAX($DM$8:$DM31)+1,"")</f>
        <v/>
      </c>
      <c r="DN32" s="121" t="str">
        <f>IF('Main courante'!$F29,TEXT('Main courante'!$B29,"j mmm aa"),"")</f>
        <v/>
      </c>
      <c r="DO32" s="121" t="str">
        <f>IF('Main courante'!$F29,'Main courante'!$E29,"")</f>
        <v/>
      </c>
      <c r="DP32" s="121" t="str">
        <f>IF(OR('Main courante'!$F29&lt;&gt;"",'Main courante'!$K29&lt;&gt;""),IF('Main courante'!$F29&lt;&gt;"",TEXT('Main courante'!$F29,"hh:mm"),""),"")</f>
        <v/>
      </c>
      <c r="DQ32" s="121" t="str">
        <f>IF(OR('Main courante'!$F29&lt;&gt;"",'Main courante'!$K29&lt;&gt;""),IF('Main courante'!$G29&lt;&gt;"",TEXT('Main courante'!$G29,"hh:mm"),""),"")</f>
        <v/>
      </c>
      <c r="DR32" s="121" t="str">
        <f>IF(OR('Main courante'!$F29&lt;&gt;"",'Main courante'!$K29&lt;&gt;""),IF('Main courante'!$K29&lt;&gt;"",TEXT('Main courante'!$K29,"hh:mm"),""),"")</f>
        <v/>
      </c>
      <c r="DS32" s="121" t="str">
        <f>IF(OR('Main courante'!$F29&lt;&gt;"",'Main courante'!$K29&lt;&gt;""),IF('Main courante'!$L29&lt;&gt;"",TEXT('Main courante'!$L29,"hh:mm"),""),"")</f>
        <v/>
      </c>
      <c r="DT32" s="129">
        <f t="shared" si="4"/>
        <v>0</v>
      </c>
      <c r="DU32" s="130">
        <f>'Main courante'!$H29+'Main courante'!$M29</f>
        <v>0</v>
      </c>
      <c r="DV32" s="131">
        <f>'Main courante'!$J29+'Main courante'!$O29</f>
        <v>0</v>
      </c>
      <c r="DW32" s="131">
        <f>'Main courante'!$I29+'Main courante'!$N29</f>
        <v>0</v>
      </c>
      <c r="DX32" s="132" t="str">
        <f>IF('Main courante'!$P29&lt;&gt;"",'Main courante'!$P29,"")</f>
        <v/>
      </c>
      <c r="DY32" s="133" t="str">
        <f>IF('Main courante'!$Q29&lt;&gt;"",'Main courante'!$Q29,"")</f>
        <v/>
      </c>
      <c r="DZ32" s="133" t="str">
        <f>IF('Main courante'!$R29&lt;&gt;"",'Main courante'!$R29,"")</f>
        <v/>
      </c>
      <c r="EA32" s="129">
        <f t="shared" si="5"/>
        <v>0</v>
      </c>
      <c r="EB32" s="129">
        <f t="shared" si="6"/>
        <v>0</v>
      </c>
      <c r="ED32" s="120" t="str">
        <f>IF('Main courante'!$A29=$ED$6,MAX($ED$8:$ED31)+1,"")</f>
        <v/>
      </c>
      <c r="EE32" s="120" t="str">
        <f>IF('Main courante'!$A29=$ED$6,'Main courante'!$S29,"")</f>
        <v/>
      </c>
      <c r="EF32" s="120" t="str">
        <f>IF('Main courante'!$A29=$ED$6,'Main courante'!$T29,"")</f>
        <v/>
      </c>
      <c r="EG32" s="120" t="str">
        <f>IF('Main courante'!$A29=$ED$6,'Main courante'!$U29,"")</f>
        <v/>
      </c>
      <c r="EH32" s="134" t="str">
        <f>IF('Main courante'!$A29=$ED$6,'Main courante'!$V29,"")</f>
        <v/>
      </c>
      <c r="EJ32" s="120" t="str">
        <f>IF('Main courante'!$A29=$EJ$6,MAX($EJ$8:$EJ31)+1,"")</f>
        <v/>
      </c>
      <c r="EK32" s="120" t="str">
        <f>IF('Main courante'!$A29=$EJ$6,'Main courante'!$S29,"")</f>
        <v/>
      </c>
      <c r="EL32" s="120" t="str">
        <f>IF('Main courante'!$A29=$EJ$6,'Main courante'!$T29,"")</f>
        <v/>
      </c>
      <c r="EM32" s="120" t="str">
        <f>IF('Main courante'!$A29=$EJ$6,'Main courante'!$U29,"")</f>
        <v/>
      </c>
      <c r="EN32" s="134" t="str">
        <f>IF('Main courante'!$A29=$EJ$6,'Main courante'!$V29,"")</f>
        <v/>
      </c>
      <c r="EP32" s="120" t="str">
        <f>IF('Main courante'!$A29=$EP$6,MAX($EP$8:$EP31)+1,"")</f>
        <v/>
      </c>
      <c r="EQ32" s="120" t="str">
        <f>IF('Main courante'!$A29=$EP$6,'Main courante'!$S29,"")</f>
        <v/>
      </c>
      <c r="ER32" s="120" t="str">
        <f>IF('Main courante'!$A29=$EP$6,'Main courante'!$T29,"")</f>
        <v/>
      </c>
      <c r="ES32" s="120" t="str">
        <f>IF('Main courante'!$A29=$EP$6,'Main courante'!$U29,"")</f>
        <v/>
      </c>
      <c r="ET32" s="134" t="str">
        <f>IF('Main courante'!$A29=$EP$6,'Main courante'!$V29,"")</f>
        <v/>
      </c>
      <c r="EU32" s="125"/>
      <c r="EV32" s="120" t="str">
        <f>IF('Main courante'!$A29=$EV$6,MAX($EV$8:$EV31)+1,"")</f>
        <v/>
      </c>
      <c r="EW32" s="121" t="str">
        <f>IF('Main courante'!$A29=$EV$6,TEXT('Main courante'!$B29,"j mmm aa"),"")</f>
        <v/>
      </c>
      <c r="EX32" s="122" t="str">
        <f>IF('Main courante'!$A29=$EV$6,TEXT('Main courante'!$C29,"hh:mm"),"")</f>
        <v/>
      </c>
      <c r="EY32" s="122" t="str">
        <f>IF('Main courante'!$A29=$EV$6,TEXT('Main courante'!$D29,"hh:mm"),"")</f>
        <v/>
      </c>
      <c r="EZ32" s="123" t="str">
        <f>IF('Main courante'!$A29=$EV$6,MOD($EY32-$EX32,1),"")</f>
        <v/>
      </c>
      <c r="FA32" s="123" t="str">
        <f>IF('Main courante'!$A29=$EV$6,'Main courante'!$E29,"")</f>
        <v/>
      </c>
      <c r="FB32" s="128"/>
    </row>
    <row r="33" spans="1:158">
      <c r="A33" s="120" t="str">
        <f>IF('Main courante'!$A30=$A$6,MAX($A$8:$A32)+1,"")</f>
        <v/>
      </c>
      <c r="B33" s="121" t="str">
        <f>IF('Main courante'!$A30=$A$6,TEXT('Main courante'!$B30,"j mmm aa"),"")</f>
        <v/>
      </c>
      <c r="C33" s="122" t="str">
        <f>IF('Main courante'!$A30=$A$6,TEXT('Main courante'!$C30,"hh:mm"),"")</f>
        <v/>
      </c>
      <c r="D33" s="122" t="str">
        <f>IF('Main courante'!$A30=$A$6,TEXT('Main courante'!$D30,"hh:mm"),"")</f>
        <v/>
      </c>
      <c r="E33" s="123" t="str">
        <f>IF('Main courante'!$A30=$A$6,MOD($D33-$C33,1),"")</f>
        <v/>
      </c>
      <c r="F33" s="123" t="str">
        <f>IF('Main courante'!$A30=$A$6,'Main courante'!$E30,"")</f>
        <v/>
      </c>
      <c r="G33" s="125"/>
      <c r="H33" s="126" t="str">
        <f>IF('Main courante'!$A30=$H$6,MAX($H$8:$H32)+1,"")</f>
        <v/>
      </c>
      <c r="I33" s="121" t="str">
        <f>IF('Main courante'!$A30=$H$6,TEXT('Main courante'!$B30,"j mmm aa"),"")</f>
        <v/>
      </c>
      <c r="J33" s="122" t="str">
        <f>IF('Main courante'!$A30=$H$6,TEXT('Main courante'!$C30,"hh:mm"),"")</f>
        <v/>
      </c>
      <c r="K33" s="122" t="str">
        <f>IF('Main courante'!$A30=$H$6,TEXT('Main courante'!$D30,"hh:mm"),"")</f>
        <v/>
      </c>
      <c r="L33" s="123" t="str">
        <f>IF('Main courante'!$A30=$H$6,MOD($K33-$J33,1),"")</f>
        <v/>
      </c>
      <c r="M33" s="123" t="str">
        <f>IF('Main courante'!$A30=$H$6,'Main courante'!$E30,"")</f>
        <v/>
      </c>
      <c r="N33" s="125"/>
      <c r="O33" s="120" t="str">
        <f>IF('Main courante'!$A30=$O$6,MAX($O$8:$O32)+1,"")</f>
        <v/>
      </c>
      <c r="P33" s="121" t="str">
        <f>IF('Main courante'!$A30=$O$6,TEXT('Main courante'!$B30,"j mmm aa"),"")</f>
        <v/>
      </c>
      <c r="Q33" s="122" t="str">
        <f>IF('Main courante'!$A30=$O$6,TEXT('Main courante'!$C30,"hh:mm"),"")</f>
        <v/>
      </c>
      <c r="R33" s="122" t="str">
        <f>IF('Main courante'!$A30=$O$6,TEXT('Main courante'!$D30,"hh:mm"),"")</f>
        <v/>
      </c>
      <c r="S33" s="123" t="str">
        <f>IF('Main courante'!$A30=$O$6,MOD($R33-$Q33,1),"")</f>
        <v/>
      </c>
      <c r="T33" s="124" t="str">
        <f>IF('Main courante'!$A30=$O$6,'Main courante'!$E30,"")</f>
        <v/>
      </c>
      <c r="U33" s="127" t="str">
        <f>IF('Main courante'!$A30=$O$6,DU33,"")</f>
        <v/>
      </c>
      <c r="V33" s="125"/>
      <c r="W33" s="120" t="str">
        <f>IF('Main courante'!$A30=$W$6,MAX($W$8:$W32)+1,"")</f>
        <v/>
      </c>
      <c r="X33" s="121" t="str">
        <f>IF('Main courante'!$A30=$W$6,TEXT('Main courante'!$B30,"j mmm aa"),"")</f>
        <v/>
      </c>
      <c r="Y33" s="122" t="str">
        <f>IF('Main courante'!$A30=$W$6,TEXT('Main courante'!$C30,"hh:mm"),"")</f>
        <v/>
      </c>
      <c r="Z33" s="122" t="str">
        <f>IF('Main courante'!$A30=$W$6,TEXT('Main courante'!$D30,"hh:mm"),"")</f>
        <v/>
      </c>
      <c r="AA33" s="123" t="str">
        <f>IF('Main courante'!$A30=$W$6,MOD($Z33-$Y33,1),"")</f>
        <v/>
      </c>
      <c r="AB33" s="123" t="str">
        <f>IF('Main courante'!$A30=$W$6,'Main courante'!$E30,"")</f>
        <v/>
      </c>
      <c r="AC33" s="122" t="str">
        <f>IF('Main courante'!$A30=$W$6,DU33,"")</f>
        <v/>
      </c>
      <c r="AD33" s="125"/>
      <c r="AE33" s="120" t="str">
        <f>IF('Main courante'!$A30=$AE$6,MAX($AE$8:$AE32)+1,"")</f>
        <v/>
      </c>
      <c r="AF33" s="121" t="str">
        <f>IF('Main courante'!$A30=$AE$6,TEXT('Main courante'!$B30,"j mmm aa"),"")</f>
        <v/>
      </c>
      <c r="AG33" s="122" t="str">
        <f>IF('Main courante'!$A30=$AE$6,TEXT('Main courante'!$C30,"hh:mm"),"")</f>
        <v/>
      </c>
      <c r="AH33" s="122" t="str">
        <f>IF('Main courante'!$A30=$AE$6,TEXT('Main courante'!$D30,"hh:mm"),"")</f>
        <v/>
      </c>
      <c r="AI33" s="123" t="str">
        <f>IF('Main courante'!$A30=$AE$6,MOD($AH33-$AG33,1),"")</f>
        <v/>
      </c>
      <c r="AJ33" s="123" t="str">
        <f>IF('Main courante'!$A30=$AE$6,'Main courante'!$E30,"")</f>
        <v/>
      </c>
      <c r="AK33" s="122" t="str">
        <f>IF('Main courante'!$A30=$AE$6,DU33,"")</f>
        <v/>
      </c>
      <c r="AL33" s="125"/>
      <c r="AM33" s="120" t="str">
        <f>IF('Main courante'!$A30=$AM$6,MAX($AM$8:$AM32)+1,"")</f>
        <v/>
      </c>
      <c r="AN33" s="121" t="str">
        <f>IF('Main courante'!$A30=$AM$6,TEXT('Main courante'!$B30,"j mmm aa"),"")</f>
        <v/>
      </c>
      <c r="AO33" s="122" t="str">
        <f>IF('Main courante'!$A30=$AM$6,TEXT('Main courante'!$C30,"hh:mm"),"")</f>
        <v/>
      </c>
      <c r="AP33" s="122" t="str">
        <f>IF('Main courante'!$A30=$AM$6,TEXT('Main courante'!$D30,"hh:mm"),"")</f>
        <v/>
      </c>
      <c r="AQ33" s="123" t="str">
        <f>IF('Main courante'!$A30=$AM$6,MOD($AP33-$AO33,1),"")</f>
        <v/>
      </c>
      <c r="AR33" s="123" t="str">
        <f>IF('Main courante'!$A30=$AM$6,'Main courante'!$E30,"")</f>
        <v/>
      </c>
      <c r="AS33" s="122" t="str">
        <f>IF('Main courante'!$A30=$AM$6,DU33,"")</f>
        <v/>
      </c>
      <c r="AT33" s="125"/>
      <c r="AU33" s="120" t="str">
        <f>IF('Main courante'!$A30=$AU$6,MAX($AU$8:$AU32)+1,"")</f>
        <v/>
      </c>
      <c r="AV33" s="121" t="str">
        <f>IF('Main courante'!$A30=$AU$6,TEXT('Main courante'!$B30,"j mmm aa"),"")</f>
        <v/>
      </c>
      <c r="AW33" s="122" t="str">
        <f>IF('Main courante'!$A30=$AU$6,TEXT('Main courante'!$C30,"hh:mm"),"")</f>
        <v/>
      </c>
      <c r="AX33" s="122" t="str">
        <f>IF('Main courante'!$A30=$AU$6,TEXT('Main courante'!$D30,"hh:mm"),"")</f>
        <v/>
      </c>
      <c r="AY33" s="123" t="str">
        <f>IF('Main courante'!$A30=$AU$6,MOD($AX33-$AW33,1),"")</f>
        <v/>
      </c>
      <c r="AZ33" s="123" t="str">
        <f>IF('Main courante'!$A30=$AU$6,'Main courante'!$E30,"")</f>
        <v/>
      </c>
      <c r="BA33" s="122" t="str">
        <f>IF('Main courante'!$A30=$AU$6,DU33,"")</f>
        <v/>
      </c>
      <c r="BB33" s="125"/>
      <c r="BC33" s="120" t="str">
        <f>IF('Main courante'!$A30=$BC$6,MAX($BC$8:$BC32)+1,"")</f>
        <v/>
      </c>
      <c r="BD33" s="121" t="str">
        <f>IF('Main courante'!$A30=$BC$6,TEXT('Main courante'!$B30,"j mmm aa"),"")</f>
        <v/>
      </c>
      <c r="BE33" s="122" t="str">
        <f>IF('Main courante'!$A30=$BC$6,TEXT('Main courante'!$C30,"hh:mm"),"")</f>
        <v/>
      </c>
      <c r="BF33" s="122" t="str">
        <f>IF('Main courante'!$A30=$BC$6,TEXT('Main courante'!$D30,"hh:mm"),"")</f>
        <v/>
      </c>
      <c r="BG33" s="123" t="str">
        <f>IF('Main courante'!$A30=$BC$6,MOD($BF33-$BE33,1),"")</f>
        <v/>
      </c>
      <c r="BH33" s="123" t="str">
        <f>IF('Main courante'!$A30=$BC$6,'Main courante'!$E30,"")</f>
        <v/>
      </c>
      <c r="BI33" s="122" t="str">
        <f>IF('Main courante'!$A30=$BC$6,DU33,"")</f>
        <v/>
      </c>
      <c r="BJ33" s="125"/>
      <c r="BK33" s="120" t="str">
        <f>IF('Main courante'!$A30=$BK$6,MAX($BK$8:$BK32)+1,"")</f>
        <v/>
      </c>
      <c r="BL33" s="121" t="str">
        <f>IF('Main courante'!$A30=$BK$6,TEXT('Main courante'!$B30,"j mmm aa"),"")</f>
        <v/>
      </c>
      <c r="BM33" s="122" t="str">
        <f>IF('Main courante'!$A30=$BK$6,TEXT('Main courante'!$C30,"hh:mm"),"")</f>
        <v/>
      </c>
      <c r="BN33" s="122" t="str">
        <f>IF('Main courante'!$A30=$BK$6,TEXT('Main courante'!$D30,"hh:mm"),"")</f>
        <v/>
      </c>
      <c r="BO33" s="123" t="str">
        <f>IF('Main courante'!$A30=$BK$6,MOD($BN33-$BM33,1),"")</f>
        <v/>
      </c>
      <c r="BP33" s="123" t="str">
        <f>IF('Main courante'!$A30=$BK$6,'Main courante'!$E30,"")</f>
        <v/>
      </c>
      <c r="BQ33" s="122" t="str">
        <f>IF('Main courante'!$A30=$BK$6,DU33,"")</f>
        <v/>
      </c>
      <c r="BR33" s="125"/>
      <c r="BS33" s="120" t="str">
        <f>IF('Main courante'!$A30=$BS$6,MAX($BS$8:$BS32)+1,"")</f>
        <v/>
      </c>
      <c r="BT33" s="121" t="str">
        <f>IF('Main courante'!$A30=$BS$6,TEXT('Main courante'!$B30,"j mmm aa"),"")</f>
        <v/>
      </c>
      <c r="BU33" s="122" t="str">
        <f>IF('Main courante'!$A30=$BS$6,TEXT('Main courante'!$C30,"hh:mm"),"")</f>
        <v/>
      </c>
      <c r="BV33" s="122" t="str">
        <f>IF('Main courante'!$A30=$BS$6,TEXT('Main courante'!$D30,"hh:mm"),"")</f>
        <v/>
      </c>
      <c r="BW33" s="123" t="str">
        <f>IF('Main courante'!$A30=$BS$6,MOD($BV33-$BU33,1),"")</f>
        <v/>
      </c>
      <c r="BX33" s="123" t="str">
        <f>IF('Main courante'!$A30=$BS$6,'Main courante'!$E30,"")</f>
        <v/>
      </c>
      <c r="BY33" s="122" t="str">
        <f>IF('Main courante'!$A30=$BS$6,DU33,"")</f>
        <v/>
      </c>
      <c r="BZ33" s="125"/>
      <c r="CA33" s="120" t="str">
        <f>IF('Main courante'!$A30=$CA$6,MAX($CA$8:$CA32)+1,"")</f>
        <v/>
      </c>
      <c r="CB33" s="121" t="str">
        <f>IF('Main courante'!$A30=$CA$6,TEXT('Main courante'!$B30,"j mmm aa"),"")</f>
        <v/>
      </c>
      <c r="CC33" s="122" t="str">
        <f>IF('Main courante'!$A30=$CA$6,TEXT('Main courante'!$C30,"hh:mm"),"")</f>
        <v/>
      </c>
      <c r="CD33" s="122" t="str">
        <f>IF('Main courante'!$A30=$CA$6,TEXT('Main courante'!$D30,"hh:mm"),"")</f>
        <v/>
      </c>
      <c r="CE33" s="123" t="str">
        <f>IF('Main courante'!$A30=$CA$6,MOD($CD33-$CC33,1),"")</f>
        <v/>
      </c>
      <c r="CF33" s="123" t="str">
        <f>IF('Main courante'!$A30=$CA$6,'Main courante'!$E30,"")</f>
        <v/>
      </c>
      <c r="CG33" s="122" t="str">
        <f>IF('Main courante'!$A30=$CA$6,DU33,"")</f>
        <v/>
      </c>
      <c r="CH33" s="125"/>
      <c r="CI33" s="120" t="str">
        <f>IF('Main courante'!$A30=$CI$6,MAX($CI$8:$CI32)+1,"")</f>
        <v/>
      </c>
      <c r="CJ33" s="121" t="str">
        <f>IF('Main courante'!$A30=$CI$6,TEXT('Main courante'!$B30,"j mmm aa"),"")</f>
        <v/>
      </c>
      <c r="CK33" s="122" t="str">
        <f>IF('Main courante'!$A30=$CI$6,TEXT('Main courante'!$C30,"hh:mm"),"")</f>
        <v/>
      </c>
      <c r="CL33" s="122" t="str">
        <f>IF('Main courante'!$A30=$CI$6,TEXT('Main courante'!$D30,"hh:mm"),"")</f>
        <v/>
      </c>
      <c r="CM33" s="123" t="str">
        <f>IF('Main courante'!$A30=$CI$6,MOD($CL33-$CK33,1),"")</f>
        <v/>
      </c>
      <c r="CN33" s="123" t="str">
        <f>IF('Main courante'!$A30=$CI$6,'Main courante'!$E30,"")</f>
        <v/>
      </c>
      <c r="CO33" s="125"/>
      <c r="CP33" s="120" t="str">
        <f>IF('Main courante'!$A30=$CP$6,MAX($CP$8:$CP32)+1,"")</f>
        <v/>
      </c>
      <c r="CQ33" s="121" t="str">
        <f>IF('Main courante'!$A30=$CP$6,TEXT('Main courante'!$B30,"j mmm aa"),"")</f>
        <v/>
      </c>
      <c r="CR33" s="122" t="str">
        <f>IF('Main courante'!$A30=$CP$6,TEXT('Main courante'!$C30,"hh:mm"),"")</f>
        <v/>
      </c>
      <c r="CS33" s="122" t="str">
        <f>IF('Main courante'!$A30=$CP$6,TEXT('Main courante'!$D30,"hh:mm"),"")</f>
        <v/>
      </c>
      <c r="CT33" s="123" t="str">
        <f>IF('Main courante'!$A30=$CP$6,MOD($CS33-$CR33,1),"")</f>
        <v/>
      </c>
      <c r="CU33" s="123" t="str">
        <f>IF('Main courante'!$A30=$CP$6,'Main courante'!$E30,"")</f>
        <v/>
      </c>
      <c r="CV33" s="122" t="str">
        <f>IF('Main courante'!$A30=$CP$6,DU33,"")</f>
        <v/>
      </c>
      <c r="CW33" s="125"/>
      <c r="CX33" s="120" t="str">
        <f>IF('Main courante'!$A30=$CX$6,MAX($CX$8:$CX32)+1,"")</f>
        <v/>
      </c>
      <c r="CY33" s="121" t="str">
        <f>IF('Main courante'!$A30=$CX$6,TEXT('Main courante'!$B30,"j mmm aa"),"")</f>
        <v/>
      </c>
      <c r="CZ33" s="122" t="str">
        <f>IF('Main courante'!$A30=$CX$6,TEXT('Main courante'!$C30,"hh:mm"),"")</f>
        <v/>
      </c>
      <c r="DA33" s="122" t="str">
        <f>IF('Main courante'!$A30=$CX$6,TEXT('Main courante'!$D30,"hh:mm"),"")</f>
        <v/>
      </c>
      <c r="DB33" s="123" t="str">
        <f>IF('Main courante'!$A30=$CX$6,MOD($DA33-$CZ33,1),"")</f>
        <v/>
      </c>
      <c r="DC33" s="123" t="str">
        <f>IF('Main courante'!$A30=$CX$6,'Main courante'!$E30,"")</f>
        <v/>
      </c>
      <c r="DD33" s="122" t="str">
        <f>IF('Main courante'!$A30=$CX$6,DU33,"")</f>
        <v/>
      </c>
      <c r="DE33" s="125"/>
      <c r="DF33" s="120" t="str">
        <f>IF('Main courante'!$A30=$DF$6,MAX($DF$8:$DF32)+1,"")</f>
        <v/>
      </c>
      <c r="DG33" s="121" t="str">
        <f>IF('Main courante'!$A30=$DF$6,TEXT('Main courante'!$B30,"j mmm aa"),"")</f>
        <v/>
      </c>
      <c r="DH33" s="122" t="str">
        <f>IF('Main courante'!$A30=$DF$6,TEXT('Main courante'!$C30,"hh:mm"),"")</f>
        <v/>
      </c>
      <c r="DI33" s="122" t="str">
        <f>IF('Main courante'!$A30=$DF$6,TEXT('Main courante'!$D30,"hh:mm"),"")</f>
        <v/>
      </c>
      <c r="DJ33" s="123" t="str">
        <f>IF('Main courante'!$A30=$DF$6,MOD($DI33-$DH33,1),"")</f>
        <v/>
      </c>
      <c r="DK33" s="123" t="str">
        <f>IF('Main courante'!$A30=$DF$6,'Main courante'!$E30,"")</f>
        <v/>
      </c>
      <c r="DL33" s="128"/>
      <c r="DM33" s="120" t="str">
        <f>IF(OR('Main courante'!$F30&lt;&gt;"",'Main courante'!$K30&lt;&gt;""),MAX($DM$8:$DM32)+1,"")</f>
        <v/>
      </c>
      <c r="DN33" s="121" t="str">
        <f>IF('Main courante'!$F30,TEXT('Main courante'!$B30,"j mmm aa"),"")</f>
        <v/>
      </c>
      <c r="DO33" s="121" t="str">
        <f>IF('Main courante'!$F30,'Main courante'!$E30,"")</f>
        <v/>
      </c>
      <c r="DP33" s="121" t="str">
        <f>IF(OR('Main courante'!$F30&lt;&gt;"",'Main courante'!$K30&lt;&gt;""),IF('Main courante'!$F30&lt;&gt;"",TEXT('Main courante'!$F30,"hh:mm"),""),"")</f>
        <v/>
      </c>
      <c r="DQ33" s="121" t="str">
        <f>IF(OR('Main courante'!$F30&lt;&gt;"",'Main courante'!$K30&lt;&gt;""),IF('Main courante'!$G30&lt;&gt;"",TEXT('Main courante'!$G30,"hh:mm"),""),"")</f>
        <v/>
      </c>
      <c r="DR33" s="121" t="str">
        <f>IF(OR('Main courante'!$F30&lt;&gt;"",'Main courante'!$K30&lt;&gt;""),IF('Main courante'!$K30&lt;&gt;"",TEXT('Main courante'!$K30,"hh:mm"),""),"")</f>
        <v/>
      </c>
      <c r="DS33" s="121" t="str">
        <f>IF(OR('Main courante'!$F30&lt;&gt;"",'Main courante'!$K30&lt;&gt;""),IF('Main courante'!$L30&lt;&gt;"",TEXT('Main courante'!$L30,"hh:mm"),""),"")</f>
        <v/>
      </c>
      <c r="DT33" s="129">
        <f t="shared" si="4"/>
        <v>0</v>
      </c>
      <c r="DU33" s="130">
        <f>'Main courante'!$H30+'Main courante'!$M30</f>
        <v>0</v>
      </c>
      <c r="DV33" s="131">
        <f>'Main courante'!$J30+'Main courante'!$O30</f>
        <v>0</v>
      </c>
      <c r="DW33" s="131">
        <f>'Main courante'!$I30+'Main courante'!$N30</f>
        <v>0</v>
      </c>
      <c r="DX33" s="132" t="str">
        <f>IF('Main courante'!$P30&lt;&gt;"",'Main courante'!$P30,"")</f>
        <v/>
      </c>
      <c r="DY33" s="133" t="str">
        <f>IF('Main courante'!$Q30&lt;&gt;"",'Main courante'!$Q30,"")</f>
        <v/>
      </c>
      <c r="DZ33" s="133" t="str">
        <f>IF('Main courante'!$R30&lt;&gt;"",'Main courante'!$R30,"")</f>
        <v/>
      </c>
      <c r="EA33" s="129">
        <f t="shared" si="5"/>
        <v>0</v>
      </c>
      <c r="EB33" s="129">
        <f t="shared" si="6"/>
        <v>0</v>
      </c>
      <c r="ED33" s="120" t="str">
        <f>IF('Main courante'!$A30=$ED$6,MAX($ED$8:$ED32)+1,"")</f>
        <v/>
      </c>
      <c r="EE33" s="120" t="str">
        <f>IF('Main courante'!$A30=$ED$6,'Main courante'!$S30,"")</f>
        <v/>
      </c>
      <c r="EF33" s="120" t="str">
        <f>IF('Main courante'!$A30=$ED$6,'Main courante'!$T30,"")</f>
        <v/>
      </c>
      <c r="EG33" s="120" t="str">
        <f>IF('Main courante'!$A30=$ED$6,'Main courante'!$U30,"")</f>
        <v/>
      </c>
      <c r="EH33" s="134" t="str">
        <f>IF('Main courante'!$A30=$ED$6,'Main courante'!$V30,"")</f>
        <v/>
      </c>
      <c r="EJ33" s="120" t="str">
        <f>IF('Main courante'!$A30=$EJ$6,MAX($EJ$8:$EJ32)+1,"")</f>
        <v/>
      </c>
      <c r="EK33" s="120" t="str">
        <f>IF('Main courante'!$A30=$EJ$6,'Main courante'!$S30,"")</f>
        <v/>
      </c>
      <c r="EL33" s="120" t="str">
        <f>IF('Main courante'!$A30=$EJ$6,'Main courante'!$T30,"")</f>
        <v/>
      </c>
      <c r="EM33" s="120" t="str">
        <f>IF('Main courante'!$A30=$EJ$6,'Main courante'!$U30,"")</f>
        <v/>
      </c>
      <c r="EN33" s="134" t="str">
        <f>IF('Main courante'!$A30=$EJ$6,'Main courante'!$V30,"")</f>
        <v/>
      </c>
      <c r="EP33" s="120" t="str">
        <f>IF('Main courante'!$A30=$EP$6,MAX($EP$8:$EP32)+1,"")</f>
        <v/>
      </c>
      <c r="EQ33" s="120" t="str">
        <f>IF('Main courante'!$A30=$EP$6,'Main courante'!$S30,"")</f>
        <v/>
      </c>
      <c r="ER33" s="120" t="str">
        <f>IF('Main courante'!$A30=$EP$6,'Main courante'!$T30,"")</f>
        <v/>
      </c>
      <c r="ES33" s="120" t="str">
        <f>IF('Main courante'!$A30=$EP$6,'Main courante'!$U30,"")</f>
        <v/>
      </c>
      <c r="ET33" s="134" t="str">
        <f>IF('Main courante'!$A30=$EP$6,'Main courante'!$V30,"")</f>
        <v/>
      </c>
      <c r="EU33" s="125"/>
      <c r="EV33" s="120" t="str">
        <f>IF('Main courante'!$A30=$EV$6,MAX($EV$8:$EV32)+1,"")</f>
        <v/>
      </c>
      <c r="EW33" s="121" t="str">
        <f>IF('Main courante'!$A30=$EV$6,TEXT('Main courante'!$B30,"j mmm aa"),"")</f>
        <v/>
      </c>
      <c r="EX33" s="122" t="str">
        <f>IF('Main courante'!$A30=$EV$6,TEXT('Main courante'!$C30,"hh:mm"),"")</f>
        <v/>
      </c>
      <c r="EY33" s="122" t="str">
        <f>IF('Main courante'!$A30=$EV$6,TEXT('Main courante'!$D30,"hh:mm"),"")</f>
        <v/>
      </c>
      <c r="EZ33" s="123" t="str">
        <f>IF('Main courante'!$A30=$EV$6,MOD($EY33-$EX33,1),"")</f>
        <v/>
      </c>
      <c r="FA33" s="123" t="str">
        <f>IF('Main courante'!$A30=$EV$6,'Main courante'!$E30,"")</f>
        <v/>
      </c>
      <c r="FB33" s="128"/>
    </row>
    <row r="34" spans="1:158">
      <c r="A34" s="120" t="str">
        <f>IF('Main courante'!$A31=$A$6,MAX($A$8:$A33)+1,"")</f>
        <v/>
      </c>
      <c r="B34" s="121" t="str">
        <f>IF('Main courante'!$A31=$A$6,TEXT('Main courante'!$B31,"j mmm aa"),"")</f>
        <v/>
      </c>
      <c r="C34" s="122" t="str">
        <f>IF('Main courante'!$A31=$A$6,TEXT('Main courante'!$C31,"hh:mm"),"")</f>
        <v/>
      </c>
      <c r="D34" s="122" t="str">
        <f>IF('Main courante'!$A31=$A$6,TEXT('Main courante'!$D31,"hh:mm"),"")</f>
        <v/>
      </c>
      <c r="E34" s="123" t="str">
        <f>IF('Main courante'!$A31=$A$6,MOD($D34-$C34,1),"")</f>
        <v/>
      </c>
      <c r="F34" s="123" t="str">
        <f>IF('Main courante'!$A31=$A$6,'Main courante'!$E31,"")</f>
        <v/>
      </c>
      <c r="G34" s="125"/>
      <c r="H34" s="126" t="str">
        <f>IF('Main courante'!$A31=$H$6,MAX($H$8:$H33)+1,"")</f>
        <v/>
      </c>
      <c r="I34" s="121" t="str">
        <f>IF('Main courante'!$A31=$H$6,TEXT('Main courante'!$B31,"j mmm aa"),"")</f>
        <v/>
      </c>
      <c r="J34" s="122" t="str">
        <f>IF('Main courante'!$A31=$H$6,TEXT('Main courante'!$C31,"hh:mm"),"")</f>
        <v/>
      </c>
      <c r="K34" s="122" t="str">
        <f>IF('Main courante'!$A31=$H$6,TEXT('Main courante'!$D31,"hh:mm"),"")</f>
        <v/>
      </c>
      <c r="L34" s="123" t="str">
        <f>IF('Main courante'!$A31=$H$6,MOD($K34-$J34,1),"")</f>
        <v/>
      </c>
      <c r="M34" s="123" t="str">
        <f>IF('Main courante'!$A31=$H$6,'Main courante'!$E31,"")</f>
        <v/>
      </c>
      <c r="N34" s="125"/>
      <c r="O34" s="120" t="str">
        <f>IF('Main courante'!$A31=$O$6,MAX($O$8:$O33)+1,"")</f>
        <v/>
      </c>
      <c r="P34" s="121" t="str">
        <f>IF('Main courante'!$A31=$O$6,TEXT('Main courante'!$B31,"j mmm aa"),"")</f>
        <v/>
      </c>
      <c r="Q34" s="122" t="str">
        <f>IF('Main courante'!$A31=$O$6,TEXT('Main courante'!$C31,"hh:mm"),"")</f>
        <v/>
      </c>
      <c r="R34" s="122" t="str">
        <f>IF('Main courante'!$A31=$O$6,TEXT('Main courante'!$D31,"hh:mm"),"")</f>
        <v/>
      </c>
      <c r="S34" s="123" t="str">
        <f>IF('Main courante'!$A31=$O$6,MOD($R34-$Q34,1),"")</f>
        <v/>
      </c>
      <c r="T34" s="124" t="str">
        <f>IF('Main courante'!$A31=$O$6,'Main courante'!$E31,"")</f>
        <v/>
      </c>
      <c r="U34" s="127" t="str">
        <f>IF('Main courante'!$A31=$O$6,DU34,"")</f>
        <v/>
      </c>
      <c r="V34" s="125"/>
      <c r="W34" s="120" t="str">
        <f>IF('Main courante'!$A31=$W$6,MAX($W$8:$W33)+1,"")</f>
        <v/>
      </c>
      <c r="X34" s="121" t="str">
        <f>IF('Main courante'!$A31=$W$6,TEXT('Main courante'!$B31,"j mmm aa"),"")</f>
        <v/>
      </c>
      <c r="Y34" s="122" t="str">
        <f>IF('Main courante'!$A31=$W$6,TEXT('Main courante'!$C31,"hh:mm"),"")</f>
        <v/>
      </c>
      <c r="Z34" s="122" t="str">
        <f>IF('Main courante'!$A31=$W$6,TEXT('Main courante'!$D31,"hh:mm"),"")</f>
        <v/>
      </c>
      <c r="AA34" s="123" t="str">
        <f>IF('Main courante'!$A31=$W$6,MOD($Z34-$Y34,1),"")</f>
        <v/>
      </c>
      <c r="AB34" s="123" t="str">
        <f>IF('Main courante'!$A31=$W$6,'Main courante'!$E31,"")</f>
        <v/>
      </c>
      <c r="AC34" s="122" t="str">
        <f>IF('Main courante'!$A31=$W$6,DU34,"")</f>
        <v/>
      </c>
      <c r="AD34" s="125"/>
      <c r="AE34" s="120" t="str">
        <f>IF('Main courante'!$A31=$AE$6,MAX($AE$8:$AE33)+1,"")</f>
        <v/>
      </c>
      <c r="AF34" s="121" t="str">
        <f>IF('Main courante'!$A31=$AE$6,TEXT('Main courante'!$B31,"j mmm aa"),"")</f>
        <v/>
      </c>
      <c r="AG34" s="122" t="str">
        <f>IF('Main courante'!$A31=$AE$6,TEXT('Main courante'!$C31,"hh:mm"),"")</f>
        <v/>
      </c>
      <c r="AH34" s="122" t="str">
        <f>IF('Main courante'!$A31=$AE$6,TEXT('Main courante'!$D31,"hh:mm"),"")</f>
        <v/>
      </c>
      <c r="AI34" s="123" t="str">
        <f>IF('Main courante'!$A31=$AE$6,MOD($AH34-$AG34,1),"")</f>
        <v/>
      </c>
      <c r="AJ34" s="123" t="str">
        <f>IF('Main courante'!$A31=$AE$6,'Main courante'!$E31,"")</f>
        <v/>
      </c>
      <c r="AK34" s="122" t="str">
        <f>IF('Main courante'!$A31=$AE$6,DU34,"")</f>
        <v/>
      </c>
      <c r="AL34" s="125"/>
      <c r="AM34" s="120" t="str">
        <f>IF('Main courante'!$A31=$AM$6,MAX($AM$8:$AM33)+1,"")</f>
        <v/>
      </c>
      <c r="AN34" s="121" t="str">
        <f>IF('Main courante'!$A31=$AM$6,TEXT('Main courante'!$B31,"j mmm aa"),"")</f>
        <v/>
      </c>
      <c r="AO34" s="122" t="str">
        <f>IF('Main courante'!$A31=$AM$6,TEXT('Main courante'!$C31,"hh:mm"),"")</f>
        <v/>
      </c>
      <c r="AP34" s="122" t="str">
        <f>IF('Main courante'!$A31=$AM$6,TEXT('Main courante'!$D31,"hh:mm"),"")</f>
        <v/>
      </c>
      <c r="AQ34" s="123" t="str">
        <f>IF('Main courante'!$A31=$AM$6,MOD($AP34-$AO34,1),"")</f>
        <v/>
      </c>
      <c r="AR34" s="123" t="str">
        <f>IF('Main courante'!$A31=$AM$6,'Main courante'!$E31,"")</f>
        <v/>
      </c>
      <c r="AS34" s="122" t="str">
        <f>IF('Main courante'!$A31=$AM$6,DU34,"")</f>
        <v/>
      </c>
      <c r="AT34" s="125"/>
      <c r="AU34" s="120" t="str">
        <f>IF('Main courante'!$A31=$AU$6,MAX($AU$8:$AU33)+1,"")</f>
        <v/>
      </c>
      <c r="AV34" s="121" t="str">
        <f>IF('Main courante'!$A31=$AU$6,TEXT('Main courante'!$B31,"j mmm aa"),"")</f>
        <v/>
      </c>
      <c r="AW34" s="122" t="str">
        <f>IF('Main courante'!$A31=$AU$6,TEXT('Main courante'!$C31,"hh:mm"),"")</f>
        <v/>
      </c>
      <c r="AX34" s="122" t="str">
        <f>IF('Main courante'!$A31=$AU$6,TEXT('Main courante'!$D31,"hh:mm"),"")</f>
        <v/>
      </c>
      <c r="AY34" s="123" t="str">
        <f>IF('Main courante'!$A31=$AU$6,MOD($AX34-$AW34,1),"")</f>
        <v/>
      </c>
      <c r="AZ34" s="123" t="str">
        <f>IF('Main courante'!$A31=$AU$6,'Main courante'!$E31,"")</f>
        <v/>
      </c>
      <c r="BA34" s="122" t="str">
        <f>IF('Main courante'!$A31=$AU$6,DU34,"")</f>
        <v/>
      </c>
      <c r="BB34" s="125"/>
      <c r="BC34" s="120" t="str">
        <f>IF('Main courante'!$A31=$BC$6,MAX($BC$8:$BC33)+1,"")</f>
        <v/>
      </c>
      <c r="BD34" s="121" t="str">
        <f>IF('Main courante'!$A31=$BC$6,TEXT('Main courante'!$B31,"j mmm aa"),"")</f>
        <v/>
      </c>
      <c r="BE34" s="122" t="str">
        <f>IF('Main courante'!$A31=$BC$6,TEXT('Main courante'!$C31,"hh:mm"),"")</f>
        <v/>
      </c>
      <c r="BF34" s="122" t="str">
        <f>IF('Main courante'!$A31=$BC$6,TEXT('Main courante'!$D31,"hh:mm"),"")</f>
        <v/>
      </c>
      <c r="BG34" s="123" t="str">
        <f>IF('Main courante'!$A31=$BC$6,MOD($BF34-$BE34,1),"")</f>
        <v/>
      </c>
      <c r="BH34" s="123" t="str">
        <f>IF('Main courante'!$A31=$BC$6,'Main courante'!$E31,"")</f>
        <v/>
      </c>
      <c r="BI34" s="122" t="str">
        <f>IF('Main courante'!$A31=$BC$6,DU34,"")</f>
        <v/>
      </c>
      <c r="BJ34" s="125"/>
      <c r="BK34" s="120" t="str">
        <f>IF('Main courante'!$A31=$BK$6,MAX($BK$8:$BK33)+1,"")</f>
        <v/>
      </c>
      <c r="BL34" s="121" t="str">
        <f>IF('Main courante'!$A31=$BK$6,TEXT('Main courante'!$B31,"j mmm aa"),"")</f>
        <v/>
      </c>
      <c r="BM34" s="122" t="str">
        <f>IF('Main courante'!$A31=$BK$6,TEXT('Main courante'!$C31,"hh:mm"),"")</f>
        <v/>
      </c>
      <c r="BN34" s="122" t="str">
        <f>IF('Main courante'!$A31=$BK$6,TEXT('Main courante'!$D31,"hh:mm"),"")</f>
        <v/>
      </c>
      <c r="BO34" s="123" t="str">
        <f>IF('Main courante'!$A31=$BK$6,MOD($BN34-$BM34,1),"")</f>
        <v/>
      </c>
      <c r="BP34" s="123" t="str">
        <f>IF('Main courante'!$A31=$BK$6,'Main courante'!$E31,"")</f>
        <v/>
      </c>
      <c r="BQ34" s="122" t="str">
        <f>IF('Main courante'!$A31=$BK$6,DU34,"")</f>
        <v/>
      </c>
      <c r="BR34" s="125"/>
      <c r="BS34" s="120" t="str">
        <f>IF('Main courante'!$A31=$BS$6,MAX($BS$8:$BS33)+1,"")</f>
        <v/>
      </c>
      <c r="BT34" s="121" t="str">
        <f>IF('Main courante'!$A31=$BS$6,TEXT('Main courante'!$B31,"j mmm aa"),"")</f>
        <v/>
      </c>
      <c r="BU34" s="122" t="str">
        <f>IF('Main courante'!$A31=$BS$6,TEXT('Main courante'!$C31,"hh:mm"),"")</f>
        <v/>
      </c>
      <c r="BV34" s="122" t="str">
        <f>IF('Main courante'!$A31=$BS$6,TEXT('Main courante'!$D31,"hh:mm"),"")</f>
        <v/>
      </c>
      <c r="BW34" s="123" t="str">
        <f>IF('Main courante'!$A31=$BS$6,MOD($BV34-$BU34,1),"")</f>
        <v/>
      </c>
      <c r="BX34" s="123" t="str">
        <f>IF('Main courante'!$A31=$BS$6,'Main courante'!$E31,"")</f>
        <v/>
      </c>
      <c r="BY34" s="122" t="str">
        <f>IF('Main courante'!$A31=$BS$6,DU34,"")</f>
        <v/>
      </c>
      <c r="BZ34" s="125"/>
      <c r="CA34" s="120" t="str">
        <f>IF('Main courante'!$A31=$CA$6,MAX($CA$8:$CA33)+1,"")</f>
        <v/>
      </c>
      <c r="CB34" s="121" t="str">
        <f>IF('Main courante'!$A31=$CA$6,TEXT('Main courante'!$B31,"j mmm aa"),"")</f>
        <v/>
      </c>
      <c r="CC34" s="122" t="str">
        <f>IF('Main courante'!$A31=$CA$6,TEXT('Main courante'!$C31,"hh:mm"),"")</f>
        <v/>
      </c>
      <c r="CD34" s="122" t="str">
        <f>IF('Main courante'!$A31=$CA$6,TEXT('Main courante'!$D31,"hh:mm"),"")</f>
        <v/>
      </c>
      <c r="CE34" s="123" t="str">
        <f>IF('Main courante'!$A31=$CA$6,MOD($CD34-$CC34,1),"")</f>
        <v/>
      </c>
      <c r="CF34" s="123" t="str">
        <f>IF('Main courante'!$A31=$CA$6,'Main courante'!$E31,"")</f>
        <v/>
      </c>
      <c r="CG34" s="122" t="str">
        <f>IF('Main courante'!$A31=$CA$6,DU34,"")</f>
        <v/>
      </c>
      <c r="CH34" s="125"/>
      <c r="CI34" s="120" t="str">
        <f>IF('Main courante'!$A31=$CI$6,MAX($CI$8:$CI33)+1,"")</f>
        <v/>
      </c>
      <c r="CJ34" s="121" t="str">
        <f>IF('Main courante'!$A31=$CI$6,TEXT('Main courante'!$B31,"j mmm aa"),"")</f>
        <v/>
      </c>
      <c r="CK34" s="122" t="str">
        <f>IF('Main courante'!$A31=$CI$6,TEXT('Main courante'!$C31,"hh:mm"),"")</f>
        <v/>
      </c>
      <c r="CL34" s="122" t="str">
        <f>IF('Main courante'!$A31=$CI$6,TEXT('Main courante'!$D31,"hh:mm"),"")</f>
        <v/>
      </c>
      <c r="CM34" s="123" t="str">
        <f>IF('Main courante'!$A31=$CI$6,MOD($CL34-$CK34,1),"")</f>
        <v/>
      </c>
      <c r="CN34" s="123" t="str">
        <f>IF('Main courante'!$A31=$CI$6,'Main courante'!$E31,"")</f>
        <v/>
      </c>
      <c r="CO34" s="125"/>
      <c r="CP34" s="120" t="str">
        <f>IF('Main courante'!$A31=$CP$6,MAX($CP$8:$CP33)+1,"")</f>
        <v/>
      </c>
      <c r="CQ34" s="121" t="str">
        <f>IF('Main courante'!$A31=$CP$6,TEXT('Main courante'!$B31,"j mmm aa"),"")</f>
        <v/>
      </c>
      <c r="CR34" s="122" t="str">
        <f>IF('Main courante'!$A31=$CP$6,TEXT('Main courante'!$C31,"hh:mm"),"")</f>
        <v/>
      </c>
      <c r="CS34" s="122" t="str">
        <f>IF('Main courante'!$A31=$CP$6,TEXT('Main courante'!$D31,"hh:mm"),"")</f>
        <v/>
      </c>
      <c r="CT34" s="123" t="str">
        <f>IF('Main courante'!$A31=$CP$6,MOD($CS34-$CR34,1),"")</f>
        <v/>
      </c>
      <c r="CU34" s="123" t="str">
        <f>IF('Main courante'!$A31=$CP$6,'Main courante'!$E31,"")</f>
        <v/>
      </c>
      <c r="CV34" s="122" t="str">
        <f>IF('Main courante'!$A31=$CP$6,DU34,"")</f>
        <v/>
      </c>
      <c r="CW34" s="125"/>
      <c r="CX34" s="120" t="str">
        <f>IF('Main courante'!$A31=$CX$6,MAX($CX$8:$CX33)+1,"")</f>
        <v/>
      </c>
      <c r="CY34" s="121" t="str">
        <f>IF('Main courante'!$A31=$CX$6,TEXT('Main courante'!$B31,"j mmm aa"),"")</f>
        <v/>
      </c>
      <c r="CZ34" s="122" t="str">
        <f>IF('Main courante'!$A31=$CX$6,TEXT('Main courante'!$C31,"hh:mm"),"")</f>
        <v/>
      </c>
      <c r="DA34" s="122" t="str">
        <f>IF('Main courante'!$A31=$CX$6,TEXT('Main courante'!$D31,"hh:mm"),"")</f>
        <v/>
      </c>
      <c r="DB34" s="123" t="str">
        <f>IF('Main courante'!$A31=$CX$6,MOD($DA34-$CZ34,1),"")</f>
        <v/>
      </c>
      <c r="DC34" s="123" t="str">
        <f>IF('Main courante'!$A31=$CX$6,'Main courante'!$E31,"")</f>
        <v/>
      </c>
      <c r="DD34" s="122" t="str">
        <f>IF('Main courante'!$A31=$CX$6,DU34,"")</f>
        <v/>
      </c>
      <c r="DE34" s="125"/>
      <c r="DF34" s="120" t="str">
        <f>IF('Main courante'!$A31=$DF$6,MAX($DF$8:$DF33)+1,"")</f>
        <v/>
      </c>
      <c r="DG34" s="121" t="str">
        <f>IF('Main courante'!$A31=$DF$6,TEXT('Main courante'!$B31,"j mmm aa"),"")</f>
        <v/>
      </c>
      <c r="DH34" s="122" t="str">
        <f>IF('Main courante'!$A31=$DF$6,TEXT('Main courante'!$C31,"hh:mm"),"")</f>
        <v/>
      </c>
      <c r="DI34" s="122" t="str">
        <f>IF('Main courante'!$A31=$DF$6,TEXT('Main courante'!$D31,"hh:mm"),"")</f>
        <v/>
      </c>
      <c r="DJ34" s="123" t="str">
        <f>IF('Main courante'!$A31=$DF$6,MOD($DI34-$DH34,1),"")</f>
        <v/>
      </c>
      <c r="DK34" s="123" t="str">
        <f>IF('Main courante'!$A31=$DF$6,'Main courante'!$E31,"")</f>
        <v/>
      </c>
      <c r="DL34" s="128"/>
      <c r="DM34" s="120" t="str">
        <f>IF(OR('Main courante'!$F31&lt;&gt;"",'Main courante'!$K31&lt;&gt;""),MAX($DM$8:$DM33)+1,"")</f>
        <v/>
      </c>
      <c r="DN34" s="121" t="str">
        <f>IF('Main courante'!$F31,TEXT('Main courante'!$B31,"j mmm aa"),"")</f>
        <v/>
      </c>
      <c r="DO34" s="121" t="str">
        <f>IF('Main courante'!$F31,'Main courante'!$E31,"")</f>
        <v/>
      </c>
      <c r="DP34" s="121" t="str">
        <f>IF(OR('Main courante'!$F31&lt;&gt;"",'Main courante'!$K31&lt;&gt;""),IF('Main courante'!$F31&lt;&gt;"",TEXT('Main courante'!$F31,"hh:mm"),""),"")</f>
        <v/>
      </c>
      <c r="DQ34" s="121" t="str">
        <f>IF(OR('Main courante'!$F31&lt;&gt;"",'Main courante'!$K31&lt;&gt;""),IF('Main courante'!$G31&lt;&gt;"",TEXT('Main courante'!$G31,"hh:mm"),""),"")</f>
        <v/>
      </c>
      <c r="DR34" s="121" t="str">
        <f>IF(OR('Main courante'!$F31&lt;&gt;"",'Main courante'!$K31&lt;&gt;""),IF('Main courante'!$K31&lt;&gt;"",TEXT('Main courante'!$K31,"hh:mm"),""),"")</f>
        <v/>
      </c>
      <c r="DS34" s="121" t="str">
        <f>IF(OR('Main courante'!$F31&lt;&gt;"",'Main courante'!$K31&lt;&gt;""),IF('Main courante'!$L31&lt;&gt;"",TEXT('Main courante'!$L31,"hh:mm"),""),"")</f>
        <v/>
      </c>
      <c r="DT34" s="129">
        <f t="shared" si="4"/>
        <v>0</v>
      </c>
      <c r="DU34" s="130">
        <f>'Main courante'!$H31+'Main courante'!$M31</f>
        <v>0</v>
      </c>
      <c r="DV34" s="131">
        <f>'Main courante'!$J31+'Main courante'!$O31</f>
        <v>0</v>
      </c>
      <c r="DW34" s="131">
        <f>'Main courante'!$I31+'Main courante'!$N31</f>
        <v>0</v>
      </c>
      <c r="DX34" s="132" t="str">
        <f>IF('Main courante'!$P31&lt;&gt;"",'Main courante'!$P31,"")</f>
        <v/>
      </c>
      <c r="DY34" s="133" t="str">
        <f>IF('Main courante'!$Q31&lt;&gt;"",'Main courante'!$Q31,"")</f>
        <v/>
      </c>
      <c r="DZ34" s="133" t="str">
        <f>IF('Main courante'!$R31&lt;&gt;"",'Main courante'!$R31,"")</f>
        <v/>
      </c>
      <c r="EA34" s="129">
        <f t="shared" si="5"/>
        <v>0</v>
      </c>
      <c r="EB34" s="129">
        <f t="shared" si="6"/>
        <v>0</v>
      </c>
      <c r="ED34" s="120" t="str">
        <f>IF('Main courante'!$A31=$ED$6,MAX($ED$8:$ED33)+1,"")</f>
        <v/>
      </c>
      <c r="EE34" s="120" t="str">
        <f>IF('Main courante'!$A31=$ED$6,'Main courante'!$S31,"")</f>
        <v/>
      </c>
      <c r="EF34" s="120" t="str">
        <f>IF('Main courante'!$A31=$ED$6,'Main courante'!$T31,"")</f>
        <v/>
      </c>
      <c r="EG34" s="120" t="str">
        <f>IF('Main courante'!$A31=$ED$6,'Main courante'!$U31,"")</f>
        <v/>
      </c>
      <c r="EH34" s="134" t="str">
        <f>IF('Main courante'!$A31=$ED$6,'Main courante'!$V31,"")</f>
        <v/>
      </c>
      <c r="EJ34" s="120" t="str">
        <f>IF('Main courante'!$A31=$EJ$6,MAX($EJ$8:$EJ33)+1,"")</f>
        <v/>
      </c>
      <c r="EK34" s="120" t="str">
        <f>IF('Main courante'!$A31=$EJ$6,'Main courante'!$S31,"")</f>
        <v/>
      </c>
      <c r="EL34" s="120" t="str">
        <f>IF('Main courante'!$A31=$EJ$6,'Main courante'!$T31,"")</f>
        <v/>
      </c>
      <c r="EM34" s="120" t="str">
        <f>IF('Main courante'!$A31=$EJ$6,'Main courante'!$U31,"")</f>
        <v/>
      </c>
      <c r="EN34" s="134" t="str">
        <f>IF('Main courante'!$A31=$EJ$6,'Main courante'!$V31,"")</f>
        <v/>
      </c>
      <c r="EP34" s="120" t="str">
        <f>IF('Main courante'!$A31=$EP$6,MAX($EP$8:$EP33)+1,"")</f>
        <v/>
      </c>
      <c r="EQ34" s="120" t="str">
        <f>IF('Main courante'!$A31=$EP$6,'Main courante'!$S31,"")</f>
        <v/>
      </c>
      <c r="ER34" s="120" t="str">
        <f>IF('Main courante'!$A31=$EP$6,'Main courante'!$T31,"")</f>
        <v/>
      </c>
      <c r="ES34" s="120" t="str">
        <f>IF('Main courante'!$A31=$EP$6,'Main courante'!$U31,"")</f>
        <v/>
      </c>
      <c r="ET34" s="134" t="str">
        <f>IF('Main courante'!$A31=$EP$6,'Main courante'!$V31,"")</f>
        <v/>
      </c>
      <c r="EU34" s="125"/>
      <c r="EV34" s="120" t="str">
        <f>IF('Main courante'!$A31=$EV$6,MAX($EV$8:$EV33)+1,"")</f>
        <v/>
      </c>
      <c r="EW34" s="121" t="str">
        <f>IF('Main courante'!$A31=$EV$6,TEXT('Main courante'!$B31,"j mmm aa"),"")</f>
        <v/>
      </c>
      <c r="EX34" s="122" t="str">
        <f>IF('Main courante'!$A31=$EV$6,TEXT('Main courante'!$C31,"hh:mm"),"")</f>
        <v/>
      </c>
      <c r="EY34" s="122" t="str">
        <f>IF('Main courante'!$A31=$EV$6,TEXT('Main courante'!$D31,"hh:mm"),"")</f>
        <v/>
      </c>
      <c r="EZ34" s="123" t="str">
        <f>IF('Main courante'!$A31=$EV$6,MOD($EY34-$EX34,1),"")</f>
        <v/>
      </c>
      <c r="FA34" s="123" t="str">
        <f>IF('Main courante'!$A31=$EV$6,'Main courante'!$E31,"")</f>
        <v/>
      </c>
      <c r="FB34" s="128"/>
    </row>
    <row r="35" spans="1:158">
      <c r="A35" s="120" t="str">
        <f>IF('Main courante'!$A32=$A$6,MAX($A$8:$A34)+1,"")</f>
        <v/>
      </c>
      <c r="B35" s="121" t="str">
        <f>IF('Main courante'!$A32=$A$6,TEXT('Main courante'!$B32,"j mmm aa"),"")</f>
        <v/>
      </c>
      <c r="C35" s="122" t="str">
        <f>IF('Main courante'!$A32=$A$6,TEXT('Main courante'!$C32,"hh:mm"),"")</f>
        <v/>
      </c>
      <c r="D35" s="122" t="str">
        <f>IF('Main courante'!$A32=$A$6,TEXT('Main courante'!$D32,"hh:mm"),"")</f>
        <v/>
      </c>
      <c r="E35" s="123" t="str">
        <f>IF('Main courante'!$A32=$A$6,MOD($D35-$C35,1),"")</f>
        <v/>
      </c>
      <c r="F35" s="123" t="str">
        <f>IF('Main courante'!$A32=$A$6,'Main courante'!$E32,"")</f>
        <v/>
      </c>
      <c r="G35" s="125"/>
      <c r="H35" s="126" t="str">
        <f>IF('Main courante'!$A32=$H$6,MAX($H$8:$H34)+1,"")</f>
        <v/>
      </c>
      <c r="I35" s="121" t="str">
        <f>IF('Main courante'!$A32=$H$6,TEXT('Main courante'!$B32,"j mmm aa"),"")</f>
        <v/>
      </c>
      <c r="J35" s="122" t="str">
        <f>IF('Main courante'!$A32=$H$6,TEXT('Main courante'!$C32,"hh:mm"),"")</f>
        <v/>
      </c>
      <c r="K35" s="122" t="str">
        <f>IF('Main courante'!$A32=$H$6,TEXT('Main courante'!$D32,"hh:mm"),"")</f>
        <v/>
      </c>
      <c r="L35" s="123" t="str">
        <f>IF('Main courante'!$A32=$H$6,MOD($K35-$J35,1),"")</f>
        <v/>
      </c>
      <c r="M35" s="123" t="str">
        <f>IF('Main courante'!$A32=$H$6,'Main courante'!$E32,"")</f>
        <v/>
      </c>
      <c r="N35" s="125"/>
      <c r="O35" s="120" t="str">
        <f>IF('Main courante'!$A32=$O$6,MAX($O$8:$O34)+1,"")</f>
        <v/>
      </c>
      <c r="P35" s="121" t="str">
        <f>IF('Main courante'!$A32=$O$6,TEXT('Main courante'!$B32,"j mmm aa"),"")</f>
        <v/>
      </c>
      <c r="Q35" s="122" t="str">
        <f>IF('Main courante'!$A32=$O$6,TEXT('Main courante'!$C32,"hh:mm"),"")</f>
        <v/>
      </c>
      <c r="R35" s="122" t="str">
        <f>IF('Main courante'!$A32=$O$6,TEXT('Main courante'!$D32,"hh:mm"),"")</f>
        <v/>
      </c>
      <c r="S35" s="123" t="str">
        <f>IF('Main courante'!$A32=$O$6,MOD($R35-$Q35,1),"")</f>
        <v/>
      </c>
      <c r="T35" s="124" t="str">
        <f>IF('Main courante'!$A32=$O$6,'Main courante'!$E32,"")</f>
        <v/>
      </c>
      <c r="U35" s="127" t="str">
        <f>IF('Main courante'!$A32=$O$6,DU35,"")</f>
        <v/>
      </c>
      <c r="V35" s="125"/>
      <c r="W35" s="120" t="str">
        <f>IF('Main courante'!$A32=$W$6,MAX($W$8:$W34)+1,"")</f>
        <v/>
      </c>
      <c r="X35" s="121" t="str">
        <f>IF('Main courante'!$A32=$W$6,TEXT('Main courante'!$B32,"j mmm aa"),"")</f>
        <v/>
      </c>
      <c r="Y35" s="122" t="str">
        <f>IF('Main courante'!$A32=$W$6,TEXT('Main courante'!$C32,"hh:mm"),"")</f>
        <v/>
      </c>
      <c r="Z35" s="122" t="str">
        <f>IF('Main courante'!$A32=$W$6,TEXT('Main courante'!$D32,"hh:mm"),"")</f>
        <v/>
      </c>
      <c r="AA35" s="123" t="str">
        <f>IF('Main courante'!$A32=$W$6,MOD($Z35-$Y35,1),"")</f>
        <v/>
      </c>
      <c r="AB35" s="123" t="str">
        <f>IF('Main courante'!$A32=$W$6,'Main courante'!$E32,"")</f>
        <v/>
      </c>
      <c r="AC35" s="122" t="str">
        <f>IF('Main courante'!$A32=$W$6,DU35,"")</f>
        <v/>
      </c>
      <c r="AD35" s="125"/>
      <c r="AE35" s="120" t="str">
        <f>IF('Main courante'!$A32=$AE$6,MAX($AE$8:$AE34)+1,"")</f>
        <v/>
      </c>
      <c r="AF35" s="121" t="str">
        <f>IF('Main courante'!$A32=$AE$6,TEXT('Main courante'!$B32,"j mmm aa"),"")</f>
        <v/>
      </c>
      <c r="AG35" s="122" t="str">
        <f>IF('Main courante'!$A32=$AE$6,TEXT('Main courante'!$C32,"hh:mm"),"")</f>
        <v/>
      </c>
      <c r="AH35" s="122" t="str">
        <f>IF('Main courante'!$A32=$AE$6,TEXT('Main courante'!$D32,"hh:mm"),"")</f>
        <v/>
      </c>
      <c r="AI35" s="123" t="str">
        <f>IF('Main courante'!$A32=$AE$6,MOD($AH35-$AG35,1),"")</f>
        <v/>
      </c>
      <c r="AJ35" s="123" t="str">
        <f>IF('Main courante'!$A32=$AE$6,'Main courante'!$E32,"")</f>
        <v/>
      </c>
      <c r="AK35" s="122" t="str">
        <f>IF('Main courante'!$A32=$AE$6,DU35,"")</f>
        <v/>
      </c>
      <c r="AL35" s="125"/>
      <c r="AM35" s="120" t="str">
        <f>IF('Main courante'!$A32=$AM$6,MAX($AM$8:$AM34)+1,"")</f>
        <v/>
      </c>
      <c r="AN35" s="121" t="str">
        <f>IF('Main courante'!$A32=$AM$6,TEXT('Main courante'!$B32,"j mmm aa"),"")</f>
        <v/>
      </c>
      <c r="AO35" s="122" t="str">
        <f>IF('Main courante'!$A32=$AM$6,TEXT('Main courante'!$C32,"hh:mm"),"")</f>
        <v/>
      </c>
      <c r="AP35" s="122" t="str">
        <f>IF('Main courante'!$A32=$AM$6,TEXT('Main courante'!$D32,"hh:mm"),"")</f>
        <v/>
      </c>
      <c r="AQ35" s="123" t="str">
        <f>IF('Main courante'!$A32=$AM$6,MOD($AP35-$AO35,1),"")</f>
        <v/>
      </c>
      <c r="AR35" s="123" t="str">
        <f>IF('Main courante'!$A32=$AM$6,'Main courante'!$E32,"")</f>
        <v/>
      </c>
      <c r="AS35" s="122" t="str">
        <f>IF('Main courante'!$A32=$AM$6,DU35,"")</f>
        <v/>
      </c>
      <c r="AT35" s="125"/>
      <c r="AU35" s="120" t="str">
        <f>IF('Main courante'!$A32=$AU$6,MAX($AU$8:$AU34)+1,"")</f>
        <v/>
      </c>
      <c r="AV35" s="121" t="str">
        <f>IF('Main courante'!$A32=$AU$6,TEXT('Main courante'!$B32,"j mmm aa"),"")</f>
        <v/>
      </c>
      <c r="AW35" s="122" t="str">
        <f>IF('Main courante'!$A32=$AU$6,TEXT('Main courante'!$C32,"hh:mm"),"")</f>
        <v/>
      </c>
      <c r="AX35" s="122" t="str">
        <f>IF('Main courante'!$A32=$AU$6,TEXT('Main courante'!$D32,"hh:mm"),"")</f>
        <v/>
      </c>
      <c r="AY35" s="123" t="str">
        <f>IF('Main courante'!$A32=$AU$6,MOD($AX35-$AW35,1),"")</f>
        <v/>
      </c>
      <c r="AZ35" s="123" t="str">
        <f>IF('Main courante'!$A32=$AU$6,'Main courante'!$E32,"")</f>
        <v/>
      </c>
      <c r="BA35" s="122" t="str">
        <f>IF('Main courante'!$A32=$AU$6,DU35,"")</f>
        <v/>
      </c>
      <c r="BB35" s="125"/>
      <c r="BC35" s="120" t="str">
        <f>IF('Main courante'!$A32=$BC$6,MAX($BC$8:$BC34)+1,"")</f>
        <v/>
      </c>
      <c r="BD35" s="121" t="str">
        <f>IF('Main courante'!$A32=$BC$6,TEXT('Main courante'!$B32,"j mmm aa"),"")</f>
        <v/>
      </c>
      <c r="BE35" s="122" t="str">
        <f>IF('Main courante'!$A32=$BC$6,TEXT('Main courante'!$C32,"hh:mm"),"")</f>
        <v/>
      </c>
      <c r="BF35" s="122" t="str">
        <f>IF('Main courante'!$A32=$BC$6,TEXT('Main courante'!$D32,"hh:mm"),"")</f>
        <v/>
      </c>
      <c r="BG35" s="123" t="str">
        <f>IF('Main courante'!$A32=$BC$6,MOD($BF35-$BE35,1),"")</f>
        <v/>
      </c>
      <c r="BH35" s="123" t="str">
        <f>IF('Main courante'!$A32=$BC$6,'Main courante'!$E32,"")</f>
        <v/>
      </c>
      <c r="BI35" s="122" t="str">
        <f>IF('Main courante'!$A32=$BC$6,DU35,"")</f>
        <v/>
      </c>
      <c r="BJ35" s="125"/>
      <c r="BK35" s="120" t="str">
        <f>IF('Main courante'!$A32=$BK$6,MAX($BK$8:$BK34)+1,"")</f>
        <v/>
      </c>
      <c r="BL35" s="121" t="str">
        <f>IF('Main courante'!$A32=$BK$6,TEXT('Main courante'!$B32,"j mmm aa"),"")</f>
        <v/>
      </c>
      <c r="BM35" s="122" t="str">
        <f>IF('Main courante'!$A32=$BK$6,TEXT('Main courante'!$C32,"hh:mm"),"")</f>
        <v/>
      </c>
      <c r="BN35" s="122" t="str">
        <f>IF('Main courante'!$A32=$BK$6,TEXT('Main courante'!$D32,"hh:mm"),"")</f>
        <v/>
      </c>
      <c r="BO35" s="123" t="str">
        <f>IF('Main courante'!$A32=$BK$6,MOD($BN35-$BM35,1),"")</f>
        <v/>
      </c>
      <c r="BP35" s="123" t="str">
        <f>IF('Main courante'!$A32=$BK$6,'Main courante'!$E32,"")</f>
        <v/>
      </c>
      <c r="BQ35" s="122" t="str">
        <f>IF('Main courante'!$A32=$BK$6,DU35,"")</f>
        <v/>
      </c>
      <c r="BR35" s="125"/>
      <c r="BS35" s="120" t="str">
        <f>IF('Main courante'!$A32=$BS$6,MAX($BS$8:$BS34)+1,"")</f>
        <v/>
      </c>
      <c r="BT35" s="121" t="str">
        <f>IF('Main courante'!$A32=$BS$6,TEXT('Main courante'!$B32,"j mmm aa"),"")</f>
        <v/>
      </c>
      <c r="BU35" s="122" t="str">
        <f>IF('Main courante'!$A32=$BS$6,TEXT('Main courante'!$C32,"hh:mm"),"")</f>
        <v/>
      </c>
      <c r="BV35" s="122" t="str">
        <f>IF('Main courante'!$A32=$BS$6,TEXT('Main courante'!$D32,"hh:mm"),"")</f>
        <v/>
      </c>
      <c r="BW35" s="123" t="str">
        <f>IF('Main courante'!$A32=$BS$6,MOD($BV35-$BU35,1),"")</f>
        <v/>
      </c>
      <c r="BX35" s="123" t="str">
        <f>IF('Main courante'!$A32=$BS$6,'Main courante'!$E32,"")</f>
        <v/>
      </c>
      <c r="BY35" s="122" t="str">
        <f>IF('Main courante'!$A32=$BS$6,DU35,"")</f>
        <v/>
      </c>
      <c r="BZ35" s="125"/>
      <c r="CA35" s="120" t="str">
        <f>IF('Main courante'!$A32=$CA$6,MAX($CA$8:$CA34)+1,"")</f>
        <v/>
      </c>
      <c r="CB35" s="121" t="str">
        <f>IF('Main courante'!$A32=$CA$6,TEXT('Main courante'!$B32,"j mmm aa"),"")</f>
        <v/>
      </c>
      <c r="CC35" s="122" t="str">
        <f>IF('Main courante'!$A32=$CA$6,TEXT('Main courante'!$C32,"hh:mm"),"")</f>
        <v/>
      </c>
      <c r="CD35" s="122" t="str">
        <f>IF('Main courante'!$A32=$CA$6,TEXT('Main courante'!$D32,"hh:mm"),"")</f>
        <v/>
      </c>
      <c r="CE35" s="123" t="str">
        <f>IF('Main courante'!$A32=$CA$6,MOD($CD35-$CC35,1),"")</f>
        <v/>
      </c>
      <c r="CF35" s="123" t="str">
        <f>IF('Main courante'!$A32=$CA$6,'Main courante'!$E32,"")</f>
        <v/>
      </c>
      <c r="CG35" s="122" t="str">
        <f>IF('Main courante'!$A32=$CA$6,DU35,"")</f>
        <v/>
      </c>
      <c r="CH35" s="125"/>
      <c r="CI35" s="120" t="str">
        <f>IF('Main courante'!$A32=$CI$6,MAX($CI$8:$CI34)+1,"")</f>
        <v/>
      </c>
      <c r="CJ35" s="121" t="str">
        <f>IF('Main courante'!$A32=$CI$6,TEXT('Main courante'!$B32,"j mmm aa"),"")</f>
        <v/>
      </c>
      <c r="CK35" s="122" t="str">
        <f>IF('Main courante'!$A32=$CI$6,TEXT('Main courante'!$C32,"hh:mm"),"")</f>
        <v/>
      </c>
      <c r="CL35" s="122" t="str">
        <f>IF('Main courante'!$A32=$CI$6,TEXT('Main courante'!$D32,"hh:mm"),"")</f>
        <v/>
      </c>
      <c r="CM35" s="123" t="str">
        <f>IF('Main courante'!$A32=$CI$6,MOD($CL35-$CK35,1),"")</f>
        <v/>
      </c>
      <c r="CN35" s="123" t="str">
        <f>IF('Main courante'!$A32=$CI$6,'Main courante'!$E32,"")</f>
        <v/>
      </c>
      <c r="CO35" s="125"/>
      <c r="CP35" s="120" t="str">
        <f>IF('Main courante'!$A32=$CP$6,MAX($CP$8:$CP34)+1,"")</f>
        <v/>
      </c>
      <c r="CQ35" s="121" t="str">
        <f>IF('Main courante'!$A32=$CP$6,TEXT('Main courante'!$B32,"j mmm aa"),"")</f>
        <v/>
      </c>
      <c r="CR35" s="122" t="str">
        <f>IF('Main courante'!$A32=$CP$6,TEXT('Main courante'!$C32,"hh:mm"),"")</f>
        <v/>
      </c>
      <c r="CS35" s="122" t="str">
        <f>IF('Main courante'!$A32=$CP$6,TEXT('Main courante'!$D32,"hh:mm"),"")</f>
        <v/>
      </c>
      <c r="CT35" s="123" t="str">
        <f>IF('Main courante'!$A32=$CP$6,MOD($CS35-$CR35,1),"")</f>
        <v/>
      </c>
      <c r="CU35" s="123" t="str">
        <f>IF('Main courante'!$A32=$CP$6,'Main courante'!$E32,"")</f>
        <v/>
      </c>
      <c r="CV35" s="122" t="str">
        <f>IF('Main courante'!$A32=$CP$6,DU35,"")</f>
        <v/>
      </c>
      <c r="CW35" s="125"/>
      <c r="CX35" s="120" t="str">
        <f>IF('Main courante'!$A32=$CX$6,MAX($CX$8:$CX34)+1,"")</f>
        <v/>
      </c>
      <c r="CY35" s="121" t="str">
        <f>IF('Main courante'!$A32=$CX$6,TEXT('Main courante'!$B32,"j mmm aa"),"")</f>
        <v/>
      </c>
      <c r="CZ35" s="122" t="str">
        <f>IF('Main courante'!$A32=$CX$6,TEXT('Main courante'!$C32,"hh:mm"),"")</f>
        <v/>
      </c>
      <c r="DA35" s="122" t="str">
        <f>IF('Main courante'!$A32=$CX$6,TEXT('Main courante'!$D32,"hh:mm"),"")</f>
        <v/>
      </c>
      <c r="DB35" s="123" t="str">
        <f>IF('Main courante'!$A32=$CX$6,MOD($DA35-$CZ35,1),"")</f>
        <v/>
      </c>
      <c r="DC35" s="123" t="str">
        <f>IF('Main courante'!$A32=$CX$6,'Main courante'!$E32,"")</f>
        <v/>
      </c>
      <c r="DD35" s="122" t="str">
        <f>IF('Main courante'!$A32=$CX$6,DU35,"")</f>
        <v/>
      </c>
      <c r="DE35" s="125"/>
      <c r="DF35" s="120" t="str">
        <f>IF('Main courante'!$A32=$DF$6,MAX($DF$8:$DF34)+1,"")</f>
        <v/>
      </c>
      <c r="DG35" s="121" t="str">
        <f>IF('Main courante'!$A32=$DF$6,TEXT('Main courante'!$B32,"j mmm aa"),"")</f>
        <v/>
      </c>
      <c r="DH35" s="122" t="str">
        <f>IF('Main courante'!$A32=$DF$6,TEXT('Main courante'!$C32,"hh:mm"),"")</f>
        <v/>
      </c>
      <c r="DI35" s="122" t="str">
        <f>IF('Main courante'!$A32=$DF$6,TEXT('Main courante'!$D32,"hh:mm"),"")</f>
        <v/>
      </c>
      <c r="DJ35" s="123" t="str">
        <f>IF('Main courante'!$A32=$DF$6,MOD($DI35-$DH35,1),"")</f>
        <v/>
      </c>
      <c r="DK35" s="123" t="str">
        <f>IF('Main courante'!$A32=$DF$6,'Main courante'!$E32,"")</f>
        <v/>
      </c>
      <c r="DL35" s="128"/>
      <c r="DM35" s="120" t="str">
        <f>IF(OR('Main courante'!$F32&lt;&gt;"",'Main courante'!$K32&lt;&gt;""),MAX($DM$8:$DM34)+1,"")</f>
        <v/>
      </c>
      <c r="DN35" s="121" t="str">
        <f>IF('Main courante'!$F32,TEXT('Main courante'!$B32,"j mmm aa"),"")</f>
        <v/>
      </c>
      <c r="DO35" s="121" t="str">
        <f>IF('Main courante'!$F32,'Main courante'!$E32,"")</f>
        <v/>
      </c>
      <c r="DP35" s="121" t="str">
        <f>IF(OR('Main courante'!$F32&lt;&gt;"",'Main courante'!$K32&lt;&gt;""),IF('Main courante'!$F32&lt;&gt;"",TEXT('Main courante'!$F32,"hh:mm"),""),"")</f>
        <v/>
      </c>
      <c r="DQ35" s="121" t="str">
        <f>IF(OR('Main courante'!$F32&lt;&gt;"",'Main courante'!$K32&lt;&gt;""),IF('Main courante'!$G32&lt;&gt;"",TEXT('Main courante'!$G32,"hh:mm"),""),"")</f>
        <v/>
      </c>
      <c r="DR35" s="121" t="str">
        <f>IF(OR('Main courante'!$F32&lt;&gt;"",'Main courante'!$K32&lt;&gt;""),IF('Main courante'!$K32&lt;&gt;"",TEXT('Main courante'!$K32,"hh:mm"),""),"")</f>
        <v/>
      </c>
      <c r="DS35" s="121" t="str">
        <f>IF(OR('Main courante'!$F32&lt;&gt;"",'Main courante'!$K32&lt;&gt;""),IF('Main courante'!$L32&lt;&gt;"",TEXT('Main courante'!$L32,"hh:mm"),""),"")</f>
        <v/>
      </c>
      <c r="DT35" s="129">
        <f t="shared" si="4"/>
        <v>0</v>
      </c>
      <c r="DU35" s="130">
        <f>'Main courante'!$H32+'Main courante'!$M32</f>
        <v>0</v>
      </c>
      <c r="DV35" s="131">
        <f>'Main courante'!$J32+'Main courante'!$O32</f>
        <v>0</v>
      </c>
      <c r="DW35" s="131">
        <f>'Main courante'!$I32+'Main courante'!$N32</f>
        <v>0</v>
      </c>
      <c r="DX35" s="132" t="str">
        <f>IF('Main courante'!$P32&lt;&gt;"",'Main courante'!$P32,"")</f>
        <v/>
      </c>
      <c r="DY35" s="133" t="str">
        <f>IF('Main courante'!$Q32&lt;&gt;"",'Main courante'!$Q32,"")</f>
        <v/>
      </c>
      <c r="DZ35" s="133" t="str">
        <f>IF('Main courante'!$R32&lt;&gt;"",'Main courante'!$R32,"")</f>
        <v/>
      </c>
      <c r="EA35" s="129">
        <f t="shared" si="5"/>
        <v>0</v>
      </c>
      <c r="EB35" s="129">
        <f t="shared" si="6"/>
        <v>0</v>
      </c>
      <c r="ED35" s="120" t="str">
        <f>IF('Main courante'!$A32=$ED$6,MAX($ED$8:$ED34)+1,"")</f>
        <v/>
      </c>
      <c r="EE35" s="120" t="str">
        <f>IF('Main courante'!$A32=$ED$6,'Main courante'!$S32,"")</f>
        <v/>
      </c>
      <c r="EF35" s="120" t="str">
        <f>IF('Main courante'!$A32=$ED$6,'Main courante'!$T32,"")</f>
        <v/>
      </c>
      <c r="EG35" s="120" t="str">
        <f>IF('Main courante'!$A32=$ED$6,'Main courante'!$U32,"")</f>
        <v/>
      </c>
      <c r="EH35" s="134" t="str">
        <f>IF('Main courante'!$A32=$ED$6,'Main courante'!$V32,"")</f>
        <v/>
      </c>
      <c r="EJ35" s="120" t="str">
        <f>IF('Main courante'!$A32=$EJ$6,MAX($EJ$8:$EJ34)+1,"")</f>
        <v/>
      </c>
      <c r="EK35" s="120" t="str">
        <f>IF('Main courante'!$A32=$EJ$6,'Main courante'!$S32,"")</f>
        <v/>
      </c>
      <c r="EL35" s="120" t="str">
        <f>IF('Main courante'!$A32=$EJ$6,'Main courante'!$T32,"")</f>
        <v/>
      </c>
      <c r="EM35" s="120" t="str">
        <f>IF('Main courante'!$A32=$EJ$6,'Main courante'!$U32,"")</f>
        <v/>
      </c>
      <c r="EN35" s="134" t="str">
        <f>IF('Main courante'!$A32=$EJ$6,'Main courante'!$V32,"")</f>
        <v/>
      </c>
      <c r="EP35" s="120" t="str">
        <f>IF('Main courante'!$A32=$EP$6,MAX($EP$8:$EP34)+1,"")</f>
        <v/>
      </c>
      <c r="EQ35" s="120" t="str">
        <f>IF('Main courante'!$A32=$EP$6,'Main courante'!$S32,"")</f>
        <v/>
      </c>
      <c r="ER35" s="120" t="str">
        <f>IF('Main courante'!$A32=$EP$6,'Main courante'!$T32,"")</f>
        <v/>
      </c>
      <c r="ES35" s="120" t="str">
        <f>IF('Main courante'!$A32=$EP$6,'Main courante'!$U32,"")</f>
        <v/>
      </c>
      <c r="ET35" s="134" t="str">
        <f>IF('Main courante'!$A32=$EP$6,'Main courante'!$V32,"")</f>
        <v/>
      </c>
      <c r="EU35" s="125"/>
      <c r="EV35" s="120" t="str">
        <f>IF('Main courante'!$A32=$EV$6,MAX($EV$8:$EV34)+1,"")</f>
        <v/>
      </c>
      <c r="EW35" s="121" t="str">
        <f>IF('Main courante'!$A32=$EV$6,TEXT('Main courante'!$B32,"j mmm aa"),"")</f>
        <v/>
      </c>
      <c r="EX35" s="122" t="str">
        <f>IF('Main courante'!$A32=$EV$6,TEXT('Main courante'!$C32,"hh:mm"),"")</f>
        <v/>
      </c>
      <c r="EY35" s="122" t="str">
        <f>IF('Main courante'!$A32=$EV$6,TEXT('Main courante'!$D32,"hh:mm"),"")</f>
        <v/>
      </c>
      <c r="EZ35" s="123" t="str">
        <f>IF('Main courante'!$A32=$EV$6,MOD($EY35-$EX35,1),"")</f>
        <v/>
      </c>
      <c r="FA35" s="123" t="str">
        <f>IF('Main courante'!$A32=$EV$6,'Main courante'!$E32,"")</f>
        <v/>
      </c>
      <c r="FB35" s="128"/>
    </row>
    <row r="36" spans="1:158">
      <c r="A36" s="120" t="str">
        <f>IF('Main courante'!$A33=$A$6,MAX($A$8:$A35)+1,"")</f>
        <v/>
      </c>
      <c r="B36" s="121" t="str">
        <f>IF('Main courante'!$A33=$A$6,TEXT('Main courante'!$B33,"j mmm aa"),"")</f>
        <v/>
      </c>
      <c r="C36" s="122" t="str">
        <f>IF('Main courante'!$A33=$A$6,TEXT('Main courante'!$C33,"hh:mm"),"")</f>
        <v/>
      </c>
      <c r="D36" s="122" t="str">
        <f>IF('Main courante'!$A33=$A$6,TEXT('Main courante'!$D33,"hh:mm"),"")</f>
        <v/>
      </c>
      <c r="E36" s="123" t="str">
        <f>IF('Main courante'!$A33=$A$6,MOD($D36-$C36,1),"")</f>
        <v/>
      </c>
      <c r="F36" s="123" t="str">
        <f>IF('Main courante'!$A33=$A$6,'Main courante'!$E33,"")</f>
        <v/>
      </c>
      <c r="G36" s="125"/>
      <c r="H36" s="126" t="str">
        <f>IF('Main courante'!$A33=$H$6,MAX($H$8:$H35)+1,"")</f>
        <v/>
      </c>
      <c r="I36" s="121" t="str">
        <f>IF('Main courante'!$A33=$H$6,TEXT('Main courante'!$B33,"j mmm aa"),"")</f>
        <v/>
      </c>
      <c r="J36" s="122" t="str">
        <f>IF('Main courante'!$A33=$H$6,TEXT('Main courante'!$C33,"hh:mm"),"")</f>
        <v/>
      </c>
      <c r="K36" s="122" t="str">
        <f>IF('Main courante'!$A33=$H$6,TEXT('Main courante'!$D33,"hh:mm"),"")</f>
        <v/>
      </c>
      <c r="L36" s="123" t="str">
        <f>IF('Main courante'!$A33=$H$6,MOD($K36-$J36,1),"")</f>
        <v/>
      </c>
      <c r="M36" s="123" t="str">
        <f>IF('Main courante'!$A33=$H$6,'Main courante'!$E33,"")</f>
        <v/>
      </c>
      <c r="N36" s="125"/>
      <c r="O36" s="120" t="str">
        <f>IF('Main courante'!$A33=$O$6,MAX($O$8:$O35)+1,"")</f>
        <v/>
      </c>
      <c r="P36" s="121" t="str">
        <f>IF('Main courante'!$A33=$O$6,TEXT('Main courante'!$B33,"j mmm aa"),"")</f>
        <v/>
      </c>
      <c r="Q36" s="122" t="str">
        <f>IF('Main courante'!$A33=$O$6,TEXT('Main courante'!$C33,"hh:mm"),"")</f>
        <v/>
      </c>
      <c r="R36" s="122" t="str">
        <f>IF('Main courante'!$A33=$O$6,TEXT('Main courante'!$D33,"hh:mm"),"")</f>
        <v/>
      </c>
      <c r="S36" s="123" t="str">
        <f>IF('Main courante'!$A33=$O$6,MOD($R36-$Q36,1),"")</f>
        <v/>
      </c>
      <c r="T36" s="124" t="str">
        <f>IF('Main courante'!$A33=$O$6,'Main courante'!$E33,"")</f>
        <v/>
      </c>
      <c r="U36" s="127" t="str">
        <f>IF('Main courante'!$A33=$O$6,DU36,"")</f>
        <v/>
      </c>
      <c r="V36" s="125"/>
      <c r="W36" s="120" t="str">
        <f>IF('Main courante'!$A33=$W$6,MAX($W$8:$W35)+1,"")</f>
        <v/>
      </c>
      <c r="X36" s="121" t="str">
        <f>IF('Main courante'!$A33=$W$6,TEXT('Main courante'!$B33,"j mmm aa"),"")</f>
        <v/>
      </c>
      <c r="Y36" s="122" t="str">
        <f>IF('Main courante'!$A33=$W$6,TEXT('Main courante'!$C33,"hh:mm"),"")</f>
        <v/>
      </c>
      <c r="Z36" s="122" t="str">
        <f>IF('Main courante'!$A33=$W$6,TEXT('Main courante'!$D33,"hh:mm"),"")</f>
        <v/>
      </c>
      <c r="AA36" s="123" t="str">
        <f>IF('Main courante'!$A33=$W$6,MOD($Z36-$Y36,1),"")</f>
        <v/>
      </c>
      <c r="AB36" s="123" t="str">
        <f>IF('Main courante'!$A33=$W$6,'Main courante'!$E33,"")</f>
        <v/>
      </c>
      <c r="AC36" s="122" t="str">
        <f>IF('Main courante'!$A33=$W$6,DU36,"")</f>
        <v/>
      </c>
      <c r="AD36" s="125"/>
      <c r="AE36" s="120" t="str">
        <f>IF('Main courante'!$A33=$AE$6,MAX($AE$8:$AE35)+1,"")</f>
        <v/>
      </c>
      <c r="AF36" s="121" t="str">
        <f>IF('Main courante'!$A33=$AE$6,TEXT('Main courante'!$B33,"j mmm aa"),"")</f>
        <v/>
      </c>
      <c r="AG36" s="122" t="str">
        <f>IF('Main courante'!$A33=$AE$6,TEXT('Main courante'!$C33,"hh:mm"),"")</f>
        <v/>
      </c>
      <c r="AH36" s="122" t="str">
        <f>IF('Main courante'!$A33=$AE$6,TEXT('Main courante'!$D33,"hh:mm"),"")</f>
        <v/>
      </c>
      <c r="AI36" s="123" t="str">
        <f>IF('Main courante'!$A33=$AE$6,MOD($AH36-$AG36,1),"")</f>
        <v/>
      </c>
      <c r="AJ36" s="123" t="str">
        <f>IF('Main courante'!$A33=$AE$6,'Main courante'!$E33,"")</f>
        <v/>
      </c>
      <c r="AK36" s="122" t="str">
        <f>IF('Main courante'!$A33=$AE$6,DU36,"")</f>
        <v/>
      </c>
      <c r="AL36" s="125"/>
      <c r="AM36" s="120" t="str">
        <f>IF('Main courante'!$A33=$AM$6,MAX($AM$8:$AM35)+1,"")</f>
        <v/>
      </c>
      <c r="AN36" s="121" t="str">
        <f>IF('Main courante'!$A33=$AM$6,TEXT('Main courante'!$B33,"j mmm aa"),"")</f>
        <v/>
      </c>
      <c r="AO36" s="122" t="str">
        <f>IF('Main courante'!$A33=$AM$6,TEXT('Main courante'!$C33,"hh:mm"),"")</f>
        <v/>
      </c>
      <c r="AP36" s="122" t="str">
        <f>IF('Main courante'!$A33=$AM$6,TEXT('Main courante'!$D33,"hh:mm"),"")</f>
        <v/>
      </c>
      <c r="AQ36" s="123" t="str">
        <f>IF('Main courante'!$A33=$AM$6,MOD($AP36-$AO36,1),"")</f>
        <v/>
      </c>
      <c r="AR36" s="123" t="str">
        <f>IF('Main courante'!$A33=$AM$6,'Main courante'!$E33,"")</f>
        <v/>
      </c>
      <c r="AS36" s="122" t="str">
        <f>IF('Main courante'!$A33=$AM$6,DU36,"")</f>
        <v/>
      </c>
      <c r="AT36" s="125"/>
      <c r="AU36" s="120" t="str">
        <f>IF('Main courante'!$A33=$AU$6,MAX($AU$8:$AU35)+1,"")</f>
        <v/>
      </c>
      <c r="AV36" s="121" t="str">
        <f>IF('Main courante'!$A33=$AU$6,TEXT('Main courante'!$B33,"j mmm aa"),"")</f>
        <v/>
      </c>
      <c r="AW36" s="122" t="str">
        <f>IF('Main courante'!$A33=$AU$6,TEXT('Main courante'!$C33,"hh:mm"),"")</f>
        <v/>
      </c>
      <c r="AX36" s="122" t="str">
        <f>IF('Main courante'!$A33=$AU$6,TEXT('Main courante'!$D33,"hh:mm"),"")</f>
        <v/>
      </c>
      <c r="AY36" s="123" t="str">
        <f>IF('Main courante'!$A33=$AU$6,MOD($AX36-$AW36,1),"")</f>
        <v/>
      </c>
      <c r="AZ36" s="123" t="str">
        <f>IF('Main courante'!$A33=$AU$6,'Main courante'!$E33,"")</f>
        <v/>
      </c>
      <c r="BA36" s="122" t="str">
        <f>IF('Main courante'!$A33=$AU$6,DU36,"")</f>
        <v/>
      </c>
      <c r="BB36" s="125"/>
      <c r="BC36" s="120" t="str">
        <f>IF('Main courante'!$A33=$BC$6,MAX($BC$8:$BC35)+1,"")</f>
        <v/>
      </c>
      <c r="BD36" s="121" t="str">
        <f>IF('Main courante'!$A33=$BC$6,TEXT('Main courante'!$B33,"j mmm aa"),"")</f>
        <v/>
      </c>
      <c r="BE36" s="122" t="str">
        <f>IF('Main courante'!$A33=$BC$6,TEXT('Main courante'!$C33,"hh:mm"),"")</f>
        <v/>
      </c>
      <c r="BF36" s="122" t="str">
        <f>IF('Main courante'!$A33=$BC$6,TEXT('Main courante'!$D33,"hh:mm"),"")</f>
        <v/>
      </c>
      <c r="BG36" s="123" t="str">
        <f>IF('Main courante'!$A33=$BC$6,MOD($BF36-$BE36,1),"")</f>
        <v/>
      </c>
      <c r="BH36" s="123" t="str">
        <f>IF('Main courante'!$A33=$BC$6,'Main courante'!$E33,"")</f>
        <v/>
      </c>
      <c r="BI36" s="122" t="str">
        <f>IF('Main courante'!$A33=$BC$6,DU36,"")</f>
        <v/>
      </c>
      <c r="BJ36" s="125"/>
      <c r="BK36" s="120" t="str">
        <f>IF('Main courante'!$A33=$BK$6,MAX($BK$8:$BK35)+1,"")</f>
        <v/>
      </c>
      <c r="BL36" s="121" t="str">
        <f>IF('Main courante'!$A33=$BK$6,TEXT('Main courante'!$B33,"j mmm aa"),"")</f>
        <v/>
      </c>
      <c r="BM36" s="122" t="str">
        <f>IF('Main courante'!$A33=$BK$6,TEXT('Main courante'!$C33,"hh:mm"),"")</f>
        <v/>
      </c>
      <c r="BN36" s="122" t="str">
        <f>IF('Main courante'!$A33=$BK$6,TEXT('Main courante'!$D33,"hh:mm"),"")</f>
        <v/>
      </c>
      <c r="BO36" s="123" t="str">
        <f>IF('Main courante'!$A33=$BK$6,MOD($BN36-$BM36,1),"")</f>
        <v/>
      </c>
      <c r="BP36" s="123" t="str">
        <f>IF('Main courante'!$A33=$BK$6,'Main courante'!$E33,"")</f>
        <v/>
      </c>
      <c r="BQ36" s="122" t="str">
        <f>IF('Main courante'!$A33=$BK$6,DU36,"")</f>
        <v/>
      </c>
      <c r="BR36" s="125"/>
      <c r="BS36" s="120" t="str">
        <f>IF('Main courante'!$A33=$BS$6,MAX($BS$8:$BS35)+1,"")</f>
        <v/>
      </c>
      <c r="BT36" s="121" t="str">
        <f>IF('Main courante'!$A33=$BS$6,TEXT('Main courante'!$B33,"j mmm aa"),"")</f>
        <v/>
      </c>
      <c r="BU36" s="122" t="str">
        <f>IF('Main courante'!$A33=$BS$6,TEXT('Main courante'!$C33,"hh:mm"),"")</f>
        <v/>
      </c>
      <c r="BV36" s="122" t="str">
        <f>IF('Main courante'!$A33=$BS$6,TEXT('Main courante'!$D33,"hh:mm"),"")</f>
        <v/>
      </c>
      <c r="BW36" s="123" t="str">
        <f>IF('Main courante'!$A33=$BS$6,MOD($BV36-$BU36,1),"")</f>
        <v/>
      </c>
      <c r="BX36" s="123" t="str">
        <f>IF('Main courante'!$A33=$BS$6,'Main courante'!$E33,"")</f>
        <v/>
      </c>
      <c r="BY36" s="122" t="str">
        <f>IF('Main courante'!$A33=$BS$6,DU36,"")</f>
        <v/>
      </c>
      <c r="BZ36" s="125"/>
      <c r="CA36" s="120" t="str">
        <f>IF('Main courante'!$A33=$CA$6,MAX($CA$8:$CA35)+1,"")</f>
        <v/>
      </c>
      <c r="CB36" s="121" t="str">
        <f>IF('Main courante'!$A33=$CA$6,TEXT('Main courante'!$B33,"j mmm aa"),"")</f>
        <v/>
      </c>
      <c r="CC36" s="122" t="str">
        <f>IF('Main courante'!$A33=$CA$6,TEXT('Main courante'!$C33,"hh:mm"),"")</f>
        <v/>
      </c>
      <c r="CD36" s="122" t="str">
        <f>IF('Main courante'!$A33=$CA$6,TEXT('Main courante'!$D33,"hh:mm"),"")</f>
        <v/>
      </c>
      <c r="CE36" s="123" t="str">
        <f>IF('Main courante'!$A33=$CA$6,MOD($CD36-$CC36,1),"")</f>
        <v/>
      </c>
      <c r="CF36" s="123" t="str">
        <f>IF('Main courante'!$A33=$CA$6,'Main courante'!$E33,"")</f>
        <v/>
      </c>
      <c r="CG36" s="122" t="str">
        <f>IF('Main courante'!$A33=$CA$6,DU36,"")</f>
        <v/>
      </c>
      <c r="CH36" s="125"/>
      <c r="CI36" s="120" t="str">
        <f>IF('Main courante'!$A33=$CI$6,MAX($CI$8:$CI35)+1,"")</f>
        <v/>
      </c>
      <c r="CJ36" s="121" t="str">
        <f>IF('Main courante'!$A33=$CI$6,TEXT('Main courante'!$B33,"j mmm aa"),"")</f>
        <v/>
      </c>
      <c r="CK36" s="122" t="str">
        <f>IF('Main courante'!$A33=$CI$6,TEXT('Main courante'!$C33,"hh:mm"),"")</f>
        <v/>
      </c>
      <c r="CL36" s="122" t="str">
        <f>IF('Main courante'!$A33=$CI$6,TEXT('Main courante'!$D33,"hh:mm"),"")</f>
        <v/>
      </c>
      <c r="CM36" s="123" t="str">
        <f>IF('Main courante'!$A33=$CI$6,MOD($CL36-$CK36,1),"")</f>
        <v/>
      </c>
      <c r="CN36" s="123" t="str">
        <f>IF('Main courante'!$A33=$CI$6,'Main courante'!$E33,"")</f>
        <v/>
      </c>
      <c r="CO36" s="125"/>
      <c r="CP36" s="120" t="str">
        <f>IF('Main courante'!$A33=$CP$6,MAX($CP$8:$CP35)+1,"")</f>
        <v/>
      </c>
      <c r="CQ36" s="121" t="str">
        <f>IF('Main courante'!$A33=$CP$6,TEXT('Main courante'!$B33,"j mmm aa"),"")</f>
        <v/>
      </c>
      <c r="CR36" s="122" t="str">
        <f>IF('Main courante'!$A33=$CP$6,TEXT('Main courante'!$C33,"hh:mm"),"")</f>
        <v/>
      </c>
      <c r="CS36" s="122" t="str">
        <f>IF('Main courante'!$A33=$CP$6,TEXT('Main courante'!$D33,"hh:mm"),"")</f>
        <v/>
      </c>
      <c r="CT36" s="123" t="str">
        <f>IF('Main courante'!$A33=$CP$6,MOD($CS36-$CR36,1),"")</f>
        <v/>
      </c>
      <c r="CU36" s="123" t="str">
        <f>IF('Main courante'!$A33=$CP$6,'Main courante'!$E33,"")</f>
        <v/>
      </c>
      <c r="CV36" s="122" t="str">
        <f>IF('Main courante'!$A33=$CP$6,DU36,"")</f>
        <v/>
      </c>
      <c r="CW36" s="125"/>
      <c r="CX36" s="120" t="str">
        <f>IF('Main courante'!$A33=$CX$6,MAX($CX$8:$CX35)+1,"")</f>
        <v/>
      </c>
      <c r="CY36" s="121" t="str">
        <f>IF('Main courante'!$A33=$CX$6,TEXT('Main courante'!$B33,"j mmm aa"),"")</f>
        <v/>
      </c>
      <c r="CZ36" s="122" t="str">
        <f>IF('Main courante'!$A33=$CX$6,TEXT('Main courante'!$C33,"hh:mm"),"")</f>
        <v/>
      </c>
      <c r="DA36" s="122" t="str">
        <f>IF('Main courante'!$A33=$CX$6,TEXT('Main courante'!$D33,"hh:mm"),"")</f>
        <v/>
      </c>
      <c r="DB36" s="123" t="str">
        <f>IF('Main courante'!$A33=$CX$6,MOD($DA36-$CZ36,1),"")</f>
        <v/>
      </c>
      <c r="DC36" s="123" t="str">
        <f>IF('Main courante'!$A33=$CX$6,'Main courante'!$E33,"")</f>
        <v/>
      </c>
      <c r="DD36" s="122" t="str">
        <f>IF('Main courante'!$A33=$CX$6,DU36,"")</f>
        <v/>
      </c>
      <c r="DE36" s="125"/>
      <c r="DF36" s="120" t="str">
        <f>IF('Main courante'!$A33=$DF$6,MAX($DF$8:$DF35)+1,"")</f>
        <v/>
      </c>
      <c r="DG36" s="121" t="str">
        <f>IF('Main courante'!$A33=$DF$6,TEXT('Main courante'!$B33,"j mmm aa"),"")</f>
        <v/>
      </c>
      <c r="DH36" s="122" t="str">
        <f>IF('Main courante'!$A33=$DF$6,TEXT('Main courante'!$C33,"hh:mm"),"")</f>
        <v/>
      </c>
      <c r="DI36" s="122" t="str">
        <f>IF('Main courante'!$A33=$DF$6,TEXT('Main courante'!$D33,"hh:mm"),"")</f>
        <v/>
      </c>
      <c r="DJ36" s="123" t="str">
        <f>IF('Main courante'!$A33=$DF$6,MOD($DI36-$DH36,1),"")</f>
        <v/>
      </c>
      <c r="DK36" s="123" t="str">
        <f>IF('Main courante'!$A33=$DF$6,'Main courante'!$E33,"")</f>
        <v/>
      </c>
      <c r="DL36" s="128"/>
      <c r="DM36" s="120" t="str">
        <f>IF(OR('Main courante'!$F33&lt;&gt;"",'Main courante'!$K33&lt;&gt;""),MAX($DM$8:$DM35)+1,"")</f>
        <v/>
      </c>
      <c r="DN36" s="121" t="str">
        <f>IF('Main courante'!$F33,TEXT('Main courante'!$B33,"j mmm aa"),"")</f>
        <v/>
      </c>
      <c r="DO36" s="121" t="str">
        <f>IF('Main courante'!$F33,'Main courante'!$E33,"")</f>
        <v/>
      </c>
      <c r="DP36" s="121" t="str">
        <f>IF(OR('Main courante'!$F33&lt;&gt;"",'Main courante'!$K33&lt;&gt;""),IF('Main courante'!$F33&lt;&gt;"",TEXT('Main courante'!$F33,"hh:mm"),""),"")</f>
        <v/>
      </c>
      <c r="DQ36" s="121" t="str">
        <f>IF(OR('Main courante'!$F33&lt;&gt;"",'Main courante'!$K33&lt;&gt;""),IF('Main courante'!$G33&lt;&gt;"",TEXT('Main courante'!$G33,"hh:mm"),""),"")</f>
        <v/>
      </c>
      <c r="DR36" s="121" t="str">
        <f>IF(OR('Main courante'!$F33&lt;&gt;"",'Main courante'!$K33&lt;&gt;""),IF('Main courante'!$K33&lt;&gt;"",TEXT('Main courante'!$K33,"hh:mm"),""),"")</f>
        <v/>
      </c>
      <c r="DS36" s="121" t="str">
        <f>IF(OR('Main courante'!$F33&lt;&gt;"",'Main courante'!$K33&lt;&gt;""),IF('Main courante'!$L33&lt;&gt;"",TEXT('Main courante'!$L33,"hh:mm"),""),"")</f>
        <v/>
      </c>
      <c r="DT36" s="129">
        <f t="shared" si="4"/>
        <v>0</v>
      </c>
      <c r="DU36" s="130">
        <f>'Main courante'!$H33+'Main courante'!$M33</f>
        <v>0</v>
      </c>
      <c r="DV36" s="131">
        <f>'Main courante'!$J33+'Main courante'!$O33</f>
        <v>0</v>
      </c>
      <c r="DW36" s="131">
        <f>'Main courante'!$I33+'Main courante'!$N33</f>
        <v>0</v>
      </c>
      <c r="DX36" s="132" t="str">
        <f>IF('Main courante'!$P33&lt;&gt;"",'Main courante'!$P33,"")</f>
        <v/>
      </c>
      <c r="DY36" s="133" t="str">
        <f>IF('Main courante'!$Q33&lt;&gt;"",'Main courante'!$Q33,"")</f>
        <v/>
      </c>
      <c r="DZ36" s="133" t="str">
        <f>IF('Main courante'!$R33&lt;&gt;"",'Main courante'!$R33,"")</f>
        <v/>
      </c>
      <c r="EA36" s="129">
        <f t="shared" si="5"/>
        <v>0</v>
      </c>
      <c r="EB36" s="129">
        <f t="shared" si="6"/>
        <v>0</v>
      </c>
      <c r="ED36" s="120" t="str">
        <f>IF('Main courante'!$A33=$ED$6,MAX($ED$8:$ED35)+1,"")</f>
        <v/>
      </c>
      <c r="EE36" s="120" t="str">
        <f>IF('Main courante'!$A33=$ED$6,'Main courante'!$S33,"")</f>
        <v/>
      </c>
      <c r="EF36" s="120" t="str">
        <f>IF('Main courante'!$A33=$ED$6,'Main courante'!$T33,"")</f>
        <v/>
      </c>
      <c r="EG36" s="120" t="str">
        <f>IF('Main courante'!$A33=$ED$6,'Main courante'!$U33,"")</f>
        <v/>
      </c>
      <c r="EH36" s="134" t="str">
        <f>IF('Main courante'!$A33=$ED$6,'Main courante'!$V33,"")</f>
        <v/>
      </c>
      <c r="EJ36" s="120" t="str">
        <f>IF('Main courante'!$A33=$EJ$6,MAX($EJ$8:$EJ35)+1,"")</f>
        <v/>
      </c>
      <c r="EK36" s="120" t="str">
        <f>IF('Main courante'!$A33=$EJ$6,'Main courante'!$S33,"")</f>
        <v/>
      </c>
      <c r="EL36" s="120" t="str">
        <f>IF('Main courante'!$A33=$EJ$6,'Main courante'!$T33,"")</f>
        <v/>
      </c>
      <c r="EM36" s="120" t="str">
        <f>IF('Main courante'!$A33=$EJ$6,'Main courante'!$U33,"")</f>
        <v/>
      </c>
      <c r="EN36" s="134" t="str">
        <f>IF('Main courante'!$A33=$EJ$6,'Main courante'!$V33,"")</f>
        <v/>
      </c>
      <c r="EP36" s="120" t="str">
        <f>IF('Main courante'!$A33=$EP$6,MAX($EP$8:$EP35)+1,"")</f>
        <v/>
      </c>
      <c r="EQ36" s="120" t="str">
        <f>IF('Main courante'!$A33=$EP$6,'Main courante'!$S33,"")</f>
        <v/>
      </c>
      <c r="ER36" s="120" t="str">
        <f>IF('Main courante'!$A33=$EP$6,'Main courante'!$T33,"")</f>
        <v/>
      </c>
      <c r="ES36" s="120" t="str">
        <f>IF('Main courante'!$A33=$EP$6,'Main courante'!$U33,"")</f>
        <v/>
      </c>
      <c r="ET36" s="134" t="str">
        <f>IF('Main courante'!$A33=$EP$6,'Main courante'!$V33,"")</f>
        <v/>
      </c>
      <c r="EU36" s="125"/>
      <c r="EV36" s="120" t="str">
        <f>IF('Main courante'!$A33=$EV$6,MAX($EV$8:$EV35)+1,"")</f>
        <v/>
      </c>
      <c r="EW36" s="121" t="str">
        <f>IF('Main courante'!$A33=$EV$6,TEXT('Main courante'!$B33,"j mmm aa"),"")</f>
        <v/>
      </c>
      <c r="EX36" s="122" t="str">
        <f>IF('Main courante'!$A33=$EV$6,TEXT('Main courante'!$C33,"hh:mm"),"")</f>
        <v/>
      </c>
      <c r="EY36" s="122" t="str">
        <f>IF('Main courante'!$A33=$EV$6,TEXT('Main courante'!$D33,"hh:mm"),"")</f>
        <v/>
      </c>
      <c r="EZ36" s="123" t="str">
        <f>IF('Main courante'!$A33=$EV$6,MOD($EY36-$EX36,1),"")</f>
        <v/>
      </c>
      <c r="FA36" s="123" t="str">
        <f>IF('Main courante'!$A33=$EV$6,'Main courante'!$E33,"")</f>
        <v/>
      </c>
      <c r="FB36" s="128"/>
    </row>
    <row r="37" spans="1:158">
      <c r="A37" s="120" t="str">
        <f>IF('Main courante'!$A34=$A$6,MAX($A$8:$A36)+1,"")</f>
        <v/>
      </c>
      <c r="B37" s="121" t="str">
        <f>IF('Main courante'!$A34=$A$6,TEXT('Main courante'!$B34,"j mmm aa"),"")</f>
        <v/>
      </c>
      <c r="C37" s="122" t="str">
        <f>IF('Main courante'!$A34=$A$6,TEXT('Main courante'!$C34,"hh:mm"),"")</f>
        <v/>
      </c>
      <c r="D37" s="122" t="str">
        <f>IF('Main courante'!$A34=$A$6,TEXT('Main courante'!$D34,"hh:mm"),"")</f>
        <v/>
      </c>
      <c r="E37" s="123" t="str">
        <f>IF('Main courante'!$A34=$A$6,MOD($D37-$C37,1),"")</f>
        <v/>
      </c>
      <c r="F37" s="123" t="str">
        <f>IF('Main courante'!$A34=$A$6,'Main courante'!$E34,"")</f>
        <v/>
      </c>
      <c r="G37" s="125"/>
      <c r="H37" s="126" t="str">
        <f>IF('Main courante'!$A34=$H$6,MAX($H$8:$H36)+1,"")</f>
        <v/>
      </c>
      <c r="I37" s="121" t="str">
        <f>IF('Main courante'!$A34=$H$6,TEXT('Main courante'!$B34,"j mmm aa"),"")</f>
        <v/>
      </c>
      <c r="J37" s="122" t="str">
        <f>IF('Main courante'!$A34=$H$6,TEXT('Main courante'!$C34,"hh:mm"),"")</f>
        <v/>
      </c>
      <c r="K37" s="122" t="str">
        <f>IF('Main courante'!$A34=$H$6,TEXT('Main courante'!$D34,"hh:mm"),"")</f>
        <v/>
      </c>
      <c r="L37" s="123" t="str">
        <f>IF('Main courante'!$A34=$H$6,MOD($K37-$J37,1),"")</f>
        <v/>
      </c>
      <c r="M37" s="123" t="str">
        <f>IF('Main courante'!$A34=$H$6,'Main courante'!$E34,"")</f>
        <v/>
      </c>
      <c r="N37" s="125"/>
      <c r="O37" s="120" t="str">
        <f>IF('Main courante'!$A34=$O$6,MAX($O$8:$O36)+1,"")</f>
        <v/>
      </c>
      <c r="P37" s="121" t="str">
        <f>IF('Main courante'!$A34=$O$6,TEXT('Main courante'!$B34,"j mmm aa"),"")</f>
        <v/>
      </c>
      <c r="Q37" s="122" t="str">
        <f>IF('Main courante'!$A34=$O$6,TEXT('Main courante'!$C34,"hh:mm"),"")</f>
        <v/>
      </c>
      <c r="R37" s="122" t="str">
        <f>IF('Main courante'!$A34=$O$6,TEXT('Main courante'!$D34,"hh:mm"),"")</f>
        <v/>
      </c>
      <c r="S37" s="123" t="str">
        <f>IF('Main courante'!$A34=$O$6,MOD($R37-$Q37,1),"")</f>
        <v/>
      </c>
      <c r="T37" s="124" t="str">
        <f>IF('Main courante'!$A34=$O$6,'Main courante'!$E34,"")</f>
        <v/>
      </c>
      <c r="U37" s="127" t="str">
        <f>IF('Main courante'!$A34=$O$6,DU37,"")</f>
        <v/>
      </c>
      <c r="V37" s="125"/>
      <c r="W37" s="120" t="str">
        <f>IF('Main courante'!$A34=$W$6,MAX($W$8:$W36)+1,"")</f>
        <v/>
      </c>
      <c r="X37" s="121" t="str">
        <f>IF('Main courante'!$A34=$W$6,TEXT('Main courante'!$B34,"j mmm aa"),"")</f>
        <v/>
      </c>
      <c r="Y37" s="122" t="str">
        <f>IF('Main courante'!$A34=$W$6,TEXT('Main courante'!$C34,"hh:mm"),"")</f>
        <v/>
      </c>
      <c r="Z37" s="122" t="str">
        <f>IF('Main courante'!$A34=$W$6,TEXT('Main courante'!$D34,"hh:mm"),"")</f>
        <v/>
      </c>
      <c r="AA37" s="123" t="str">
        <f>IF('Main courante'!$A34=$W$6,MOD($Z37-$Y37,1),"")</f>
        <v/>
      </c>
      <c r="AB37" s="123" t="str">
        <f>IF('Main courante'!$A34=$W$6,'Main courante'!$E34,"")</f>
        <v/>
      </c>
      <c r="AC37" s="122" t="str">
        <f>IF('Main courante'!$A34=$W$6,DU37,"")</f>
        <v/>
      </c>
      <c r="AD37" s="125"/>
      <c r="AE37" s="120" t="str">
        <f>IF('Main courante'!$A34=$AE$6,MAX($AE$8:$AE36)+1,"")</f>
        <v/>
      </c>
      <c r="AF37" s="121" t="str">
        <f>IF('Main courante'!$A34=$AE$6,TEXT('Main courante'!$B34,"j mmm aa"),"")</f>
        <v/>
      </c>
      <c r="AG37" s="122" t="str">
        <f>IF('Main courante'!$A34=$AE$6,TEXT('Main courante'!$C34,"hh:mm"),"")</f>
        <v/>
      </c>
      <c r="AH37" s="122" t="str">
        <f>IF('Main courante'!$A34=$AE$6,TEXT('Main courante'!$D34,"hh:mm"),"")</f>
        <v/>
      </c>
      <c r="AI37" s="123" t="str">
        <f>IF('Main courante'!$A34=$AE$6,MOD($AH37-$AG37,1),"")</f>
        <v/>
      </c>
      <c r="AJ37" s="123" t="str">
        <f>IF('Main courante'!$A34=$AE$6,'Main courante'!$E34,"")</f>
        <v/>
      </c>
      <c r="AK37" s="122" t="str">
        <f>IF('Main courante'!$A34=$AE$6,DU37,"")</f>
        <v/>
      </c>
      <c r="AL37" s="125"/>
      <c r="AM37" s="120" t="str">
        <f>IF('Main courante'!$A34=$AM$6,MAX($AM$8:$AM36)+1,"")</f>
        <v/>
      </c>
      <c r="AN37" s="121" t="str">
        <f>IF('Main courante'!$A34=$AM$6,TEXT('Main courante'!$B34,"j mmm aa"),"")</f>
        <v/>
      </c>
      <c r="AO37" s="122" t="str">
        <f>IF('Main courante'!$A34=$AM$6,TEXT('Main courante'!$C34,"hh:mm"),"")</f>
        <v/>
      </c>
      <c r="AP37" s="122" t="str">
        <f>IF('Main courante'!$A34=$AM$6,TEXT('Main courante'!$D34,"hh:mm"),"")</f>
        <v/>
      </c>
      <c r="AQ37" s="123" t="str">
        <f>IF('Main courante'!$A34=$AM$6,MOD($AP37-$AO37,1),"")</f>
        <v/>
      </c>
      <c r="AR37" s="123" t="str">
        <f>IF('Main courante'!$A34=$AM$6,'Main courante'!$E34,"")</f>
        <v/>
      </c>
      <c r="AS37" s="122" t="str">
        <f>IF('Main courante'!$A34=$AM$6,DU37,"")</f>
        <v/>
      </c>
      <c r="AT37" s="125"/>
      <c r="AU37" s="120" t="str">
        <f>IF('Main courante'!$A34=$AU$6,MAX($AU$8:$AU36)+1,"")</f>
        <v/>
      </c>
      <c r="AV37" s="121" t="str">
        <f>IF('Main courante'!$A34=$AU$6,TEXT('Main courante'!$B34,"j mmm aa"),"")</f>
        <v/>
      </c>
      <c r="AW37" s="122" t="str">
        <f>IF('Main courante'!$A34=$AU$6,TEXT('Main courante'!$C34,"hh:mm"),"")</f>
        <v/>
      </c>
      <c r="AX37" s="122" t="str">
        <f>IF('Main courante'!$A34=$AU$6,TEXT('Main courante'!$D34,"hh:mm"),"")</f>
        <v/>
      </c>
      <c r="AY37" s="123" t="str">
        <f>IF('Main courante'!$A34=$AU$6,MOD($AX37-$AW37,1),"")</f>
        <v/>
      </c>
      <c r="AZ37" s="123" t="str">
        <f>IF('Main courante'!$A34=$AU$6,'Main courante'!$E34,"")</f>
        <v/>
      </c>
      <c r="BA37" s="122" t="str">
        <f>IF('Main courante'!$A34=$AU$6,DU37,"")</f>
        <v/>
      </c>
      <c r="BB37" s="125"/>
      <c r="BC37" s="120" t="str">
        <f>IF('Main courante'!$A34=$BC$6,MAX($BC$8:$BC36)+1,"")</f>
        <v/>
      </c>
      <c r="BD37" s="121" t="str">
        <f>IF('Main courante'!$A34=$BC$6,TEXT('Main courante'!$B34,"j mmm aa"),"")</f>
        <v/>
      </c>
      <c r="BE37" s="122" t="str">
        <f>IF('Main courante'!$A34=$BC$6,TEXT('Main courante'!$C34,"hh:mm"),"")</f>
        <v/>
      </c>
      <c r="BF37" s="122" t="str">
        <f>IF('Main courante'!$A34=$BC$6,TEXT('Main courante'!$D34,"hh:mm"),"")</f>
        <v/>
      </c>
      <c r="BG37" s="123" t="str">
        <f>IF('Main courante'!$A34=$BC$6,MOD($BF37-$BE37,1),"")</f>
        <v/>
      </c>
      <c r="BH37" s="123" t="str">
        <f>IF('Main courante'!$A34=$BC$6,'Main courante'!$E34,"")</f>
        <v/>
      </c>
      <c r="BI37" s="122" t="str">
        <f>IF('Main courante'!$A34=$BC$6,DU37,"")</f>
        <v/>
      </c>
      <c r="BJ37" s="125"/>
      <c r="BK37" s="120" t="str">
        <f>IF('Main courante'!$A34=$BK$6,MAX($BK$8:$BK36)+1,"")</f>
        <v/>
      </c>
      <c r="BL37" s="121" t="str">
        <f>IF('Main courante'!$A34=$BK$6,TEXT('Main courante'!$B34,"j mmm aa"),"")</f>
        <v/>
      </c>
      <c r="BM37" s="122" t="str">
        <f>IF('Main courante'!$A34=$BK$6,TEXT('Main courante'!$C34,"hh:mm"),"")</f>
        <v/>
      </c>
      <c r="BN37" s="122" t="str">
        <f>IF('Main courante'!$A34=$BK$6,TEXT('Main courante'!$D34,"hh:mm"),"")</f>
        <v/>
      </c>
      <c r="BO37" s="123" t="str">
        <f>IF('Main courante'!$A34=$BK$6,MOD($BN37-$BM37,1),"")</f>
        <v/>
      </c>
      <c r="BP37" s="123" t="str">
        <f>IF('Main courante'!$A34=$BK$6,'Main courante'!$E34,"")</f>
        <v/>
      </c>
      <c r="BQ37" s="122" t="str">
        <f>IF('Main courante'!$A34=$BK$6,DU37,"")</f>
        <v/>
      </c>
      <c r="BR37" s="125"/>
      <c r="BS37" s="120" t="str">
        <f>IF('Main courante'!$A34=$BS$6,MAX($BS$8:$BS36)+1,"")</f>
        <v/>
      </c>
      <c r="BT37" s="121" t="str">
        <f>IF('Main courante'!$A34=$BS$6,TEXT('Main courante'!$B34,"j mmm aa"),"")</f>
        <v/>
      </c>
      <c r="BU37" s="122" t="str">
        <f>IF('Main courante'!$A34=$BS$6,TEXT('Main courante'!$C34,"hh:mm"),"")</f>
        <v/>
      </c>
      <c r="BV37" s="122" t="str">
        <f>IF('Main courante'!$A34=$BS$6,TEXT('Main courante'!$D34,"hh:mm"),"")</f>
        <v/>
      </c>
      <c r="BW37" s="123" t="str">
        <f>IF('Main courante'!$A34=$BS$6,MOD($BV37-$BU37,1),"")</f>
        <v/>
      </c>
      <c r="BX37" s="123" t="str">
        <f>IF('Main courante'!$A34=$BS$6,'Main courante'!$E34,"")</f>
        <v/>
      </c>
      <c r="BY37" s="122" t="str">
        <f>IF('Main courante'!$A34=$BS$6,DU37,"")</f>
        <v/>
      </c>
      <c r="BZ37" s="125"/>
      <c r="CA37" s="120" t="str">
        <f>IF('Main courante'!$A34=$CA$6,MAX($CA$8:$CA36)+1,"")</f>
        <v/>
      </c>
      <c r="CB37" s="121" t="str">
        <f>IF('Main courante'!$A34=$CA$6,TEXT('Main courante'!$B34,"j mmm aa"),"")</f>
        <v/>
      </c>
      <c r="CC37" s="122" t="str">
        <f>IF('Main courante'!$A34=$CA$6,TEXT('Main courante'!$C34,"hh:mm"),"")</f>
        <v/>
      </c>
      <c r="CD37" s="122" t="str">
        <f>IF('Main courante'!$A34=$CA$6,TEXT('Main courante'!$D34,"hh:mm"),"")</f>
        <v/>
      </c>
      <c r="CE37" s="123" t="str">
        <f>IF('Main courante'!$A34=$CA$6,MOD($CD37-$CC37,1),"")</f>
        <v/>
      </c>
      <c r="CF37" s="123" t="str">
        <f>IF('Main courante'!$A34=$CA$6,'Main courante'!$E34,"")</f>
        <v/>
      </c>
      <c r="CG37" s="122" t="str">
        <f>IF('Main courante'!$A34=$CA$6,DU37,"")</f>
        <v/>
      </c>
      <c r="CH37" s="125"/>
      <c r="CI37" s="120" t="str">
        <f>IF('Main courante'!$A34=$CI$6,MAX($CI$8:$CI36)+1,"")</f>
        <v/>
      </c>
      <c r="CJ37" s="121" t="str">
        <f>IF('Main courante'!$A34=$CI$6,TEXT('Main courante'!$B34,"j mmm aa"),"")</f>
        <v/>
      </c>
      <c r="CK37" s="122" t="str">
        <f>IF('Main courante'!$A34=$CI$6,TEXT('Main courante'!$C34,"hh:mm"),"")</f>
        <v/>
      </c>
      <c r="CL37" s="122" t="str">
        <f>IF('Main courante'!$A34=$CI$6,TEXT('Main courante'!$D34,"hh:mm"),"")</f>
        <v/>
      </c>
      <c r="CM37" s="123" t="str">
        <f>IF('Main courante'!$A34=$CI$6,MOD($CL37-$CK37,1),"")</f>
        <v/>
      </c>
      <c r="CN37" s="123" t="str">
        <f>IF('Main courante'!$A34=$CI$6,'Main courante'!$E34,"")</f>
        <v/>
      </c>
      <c r="CO37" s="125"/>
      <c r="CP37" s="120" t="str">
        <f>IF('Main courante'!$A34=$CP$6,MAX($CP$8:$CP36)+1,"")</f>
        <v/>
      </c>
      <c r="CQ37" s="121" t="str">
        <f>IF('Main courante'!$A34=$CP$6,TEXT('Main courante'!$B34,"j mmm aa"),"")</f>
        <v/>
      </c>
      <c r="CR37" s="122" t="str">
        <f>IF('Main courante'!$A34=$CP$6,TEXT('Main courante'!$C34,"hh:mm"),"")</f>
        <v/>
      </c>
      <c r="CS37" s="122" t="str">
        <f>IF('Main courante'!$A34=$CP$6,TEXT('Main courante'!$D34,"hh:mm"),"")</f>
        <v/>
      </c>
      <c r="CT37" s="123" t="str">
        <f>IF('Main courante'!$A34=$CP$6,MOD($CS37-$CR37,1),"")</f>
        <v/>
      </c>
      <c r="CU37" s="123" t="str">
        <f>IF('Main courante'!$A34=$CP$6,'Main courante'!$E34,"")</f>
        <v/>
      </c>
      <c r="CV37" s="122" t="str">
        <f>IF('Main courante'!$A34=$CP$6,DU37,"")</f>
        <v/>
      </c>
      <c r="CW37" s="125"/>
      <c r="CX37" s="120" t="str">
        <f>IF('Main courante'!$A34=$CX$6,MAX($CX$8:$CX36)+1,"")</f>
        <v/>
      </c>
      <c r="CY37" s="121" t="str">
        <f>IF('Main courante'!$A34=$CX$6,TEXT('Main courante'!$B34,"j mmm aa"),"")</f>
        <v/>
      </c>
      <c r="CZ37" s="122" t="str">
        <f>IF('Main courante'!$A34=$CX$6,TEXT('Main courante'!$C34,"hh:mm"),"")</f>
        <v/>
      </c>
      <c r="DA37" s="122" t="str">
        <f>IF('Main courante'!$A34=$CX$6,TEXT('Main courante'!$D34,"hh:mm"),"")</f>
        <v/>
      </c>
      <c r="DB37" s="123" t="str">
        <f>IF('Main courante'!$A34=$CX$6,MOD($DA37-$CZ37,1),"")</f>
        <v/>
      </c>
      <c r="DC37" s="123" t="str">
        <f>IF('Main courante'!$A34=$CX$6,'Main courante'!$E34,"")</f>
        <v/>
      </c>
      <c r="DD37" s="122" t="str">
        <f>IF('Main courante'!$A34=$CX$6,DU37,"")</f>
        <v/>
      </c>
      <c r="DE37" s="125"/>
      <c r="DF37" s="120" t="str">
        <f>IF('Main courante'!$A34=$DF$6,MAX($DF$8:$DF36)+1,"")</f>
        <v/>
      </c>
      <c r="DG37" s="121" t="str">
        <f>IF('Main courante'!$A34=$DF$6,TEXT('Main courante'!$B34,"j mmm aa"),"")</f>
        <v/>
      </c>
      <c r="DH37" s="122" t="str">
        <f>IF('Main courante'!$A34=$DF$6,TEXT('Main courante'!$C34,"hh:mm"),"")</f>
        <v/>
      </c>
      <c r="DI37" s="122" t="str">
        <f>IF('Main courante'!$A34=$DF$6,TEXT('Main courante'!$D34,"hh:mm"),"")</f>
        <v/>
      </c>
      <c r="DJ37" s="123" t="str">
        <f>IF('Main courante'!$A34=$DF$6,MOD($DI37-$DH37,1),"")</f>
        <v/>
      </c>
      <c r="DK37" s="123" t="str">
        <f>IF('Main courante'!$A34=$DF$6,'Main courante'!$E34,"")</f>
        <v/>
      </c>
      <c r="DL37" s="128"/>
      <c r="DM37" s="120" t="str">
        <f>IF(OR('Main courante'!$F34&lt;&gt;"",'Main courante'!$K34&lt;&gt;""),MAX($DM$8:$DM36)+1,"")</f>
        <v/>
      </c>
      <c r="DN37" s="121" t="str">
        <f>IF('Main courante'!$F34,TEXT('Main courante'!$B34,"j mmm aa"),"")</f>
        <v/>
      </c>
      <c r="DO37" s="121" t="str">
        <f>IF('Main courante'!$F34,'Main courante'!$E34,"")</f>
        <v/>
      </c>
      <c r="DP37" s="121" t="str">
        <f>IF(OR('Main courante'!$F34&lt;&gt;"",'Main courante'!$K34&lt;&gt;""),IF('Main courante'!$F34&lt;&gt;"",TEXT('Main courante'!$F34,"hh:mm"),""),"")</f>
        <v/>
      </c>
      <c r="DQ37" s="121" t="str">
        <f>IF(OR('Main courante'!$F34&lt;&gt;"",'Main courante'!$K34&lt;&gt;""),IF('Main courante'!$G34&lt;&gt;"",TEXT('Main courante'!$G34,"hh:mm"),""),"")</f>
        <v/>
      </c>
      <c r="DR37" s="121" t="str">
        <f>IF(OR('Main courante'!$F34&lt;&gt;"",'Main courante'!$K34&lt;&gt;""),IF('Main courante'!$K34&lt;&gt;"",TEXT('Main courante'!$K34,"hh:mm"),""),"")</f>
        <v/>
      </c>
      <c r="DS37" s="121" t="str">
        <f>IF(OR('Main courante'!$F34&lt;&gt;"",'Main courante'!$K34&lt;&gt;""),IF('Main courante'!$L34&lt;&gt;"",TEXT('Main courante'!$L34,"hh:mm"),""),"")</f>
        <v/>
      </c>
      <c r="DT37" s="129">
        <f t="shared" si="4"/>
        <v>0</v>
      </c>
      <c r="DU37" s="130">
        <f>'Main courante'!$H34+'Main courante'!$M34</f>
        <v>0</v>
      </c>
      <c r="DV37" s="131">
        <f>'Main courante'!$J34+'Main courante'!$O34</f>
        <v>0</v>
      </c>
      <c r="DW37" s="131">
        <f>'Main courante'!$I34+'Main courante'!$N34</f>
        <v>0</v>
      </c>
      <c r="DX37" s="132" t="str">
        <f>IF('Main courante'!$P34&lt;&gt;"",'Main courante'!$P34,"")</f>
        <v/>
      </c>
      <c r="DY37" s="133" t="str">
        <f>IF('Main courante'!$Q34&lt;&gt;"",'Main courante'!$Q34,"")</f>
        <v/>
      </c>
      <c r="DZ37" s="133" t="str">
        <f>IF('Main courante'!$R34&lt;&gt;"",'Main courante'!$R34,"")</f>
        <v/>
      </c>
      <c r="EA37" s="129">
        <f t="shared" si="5"/>
        <v>0</v>
      </c>
      <c r="EB37" s="129">
        <f t="shared" si="6"/>
        <v>0</v>
      </c>
      <c r="ED37" s="120" t="str">
        <f>IF('Main courante'!$A34=$ED$6,MAX($ED$8:$ED36)+1,"")</f>
        <v/>
      </c>
      <c r="EE37" s="120" t="str">
        <f>IF('Main courante'!$A34=$ED$6,'Main courante'!$S34,"")</f>
        <v/>
      </c>
      <c r="EF37" s="120" t="str">
        <f>IF('Main courante'!$A34=$ED$6,'Main courante'!$T34,"")</f>
        <v/>
      </c>
      <c r="EG37" s="120" t="str">
        <f>IF('Main courante'!$A34=$ED$6,'Main courante'!$U34,"")</f>
        <v/>
      </c>
      <c r="EH37" s="134" t="str">
        <f>IF('Main courante'!$A34=$ED$6,'Main courante'!$V34,"")</f>
        <v/>
      </c>
      <c r="EJ37" s="120" t="str">
        <f>IF('Main courante'!$A34=$EJ$6,MAX($EJ$8:$EJ36)+1,"")</f>
        <v/>
      </c>
      <c r="EK37" s="120" t="str">
        <f>IF('Main courante'!$A34=$EJ$6,'Main courante'!$S34,"")</f>
        <v/>
      </c>
      <c r="EL37" s="120" t="str">
        <f>IF('Main courante'!$A34=$EJ$6,'Main courante'!$T34,"")</f>
        <v/>
      </c>
      <c r="EM37" s="120" t="str">
        <f>IF('Main courante'!$A34=$EJ$6,'Main courante'!$U34,"")</f>
        <v/>
      </c>
      <c r="EN37" s="134" t="str">
        <f>IF('Main courante'!$A34=$EJ$6,'Main courante'!$V34,"")</f>
        <v/>
      </c>
      <c r="EP37" s="120" t="str">
        <f>IF('Main courante'!$A34=$EP$6,MAX($EP$8:$EP36)+1,"")</f>
        <v/>
      </c>
      <c r="EQ37" s="120" t="str">
        <f>IF('Main courante'!$A34=$EP$6,'Main courante'!$S34,"")</f>
        <v/>
      </c>
      <c r="ER37" s="120" t="str">
        <f>IF('Main courante'!$A34=$EP$6,'Main courante'!$T34,"")</f>
        <v/>
      </c>
      <c r="ES37" s="120" t="str">
        <f>IF('Main courante'!$A34=$EP$6,'Main courante'!$U34,"")</f>
        <v/>
      </c>
      <c r="ET37" s="134" t="str">
        <f>IF('Main courante'!$A34=$EP$6,'Main courante'!$V34,"")</f>
        <v/>
      </c>
      <c r="EU37" s="125"/>
      <c r="EV37" s="120" t="str">
        <f>IF('Main courante'!$A34=$EV$6,MAX($EV$8:$EV36)+1,"")</f>
        <v/>
      </c>
      <c r="EW37" s="121" t="str">
        <f>IF('Main courante'!$A34=$EV$6,TEXT('Main courante'!$B34,"j mmm aa"),"")</f>
        <v/>
      </c>
      <c r="EX37" s="122" t="str">
        <f>IF('Main courante'!$A34=$EV$6,TEXT('Main courante'!$C34,"hh:mm"),"")</f>
        <v/>
      </c>
      <c r="EY37" s="122" t="str">
        <f>IF('Main courante'!$A34=$EV$6,TEXT('Main courante'!$D34,"hh:mm"),"")</f>
        <v/>
      </c>
      <c r="EZ37" s="123" t="str">
        <f>IF('Main courante'!$A34=$EV$6,MOD($EY37-$EX37,1),"")</f>
        <v/>
      </c>
      <c r="FA37" s="123" t="str">
        <f>IF('Main courante'!$A34=$EV$6,'Main courante'!$E34,"")</f>
        <v/>
      </c>
      <c r="FB37" s="128"/>
    </row>
    <row r="38" spans="1:158">
      <c r="A38" s="120" t="str">
        <f>IF('Main courante'!$A35=$A$6,MAX($A$8:$A37)+1,"")</f>
        <v/>
      </c>
      <c r="B38" s="121" t="str">
        <f>IF('Main courante'!$A35=$A$6,TEXT('Main courante'!$B35,"j mmm aa"),"")</f>
        <v/>
      </c>
      <c r="C38" s="122" t="str">
        <f>IF('Main courante'!$A35=$A$6,TEXT('Main courante'!$C35,"hh:mm"),"")</f>
        <v/>
      </c>
      <c r="D38" s="122" t="str">
        <f>IF('Main courante'!$A35=$A$6,TEXT('Main courante'!$D35,"hh:mm"),"")</f>
        <v/>
      </c>
      <c r="E38" s="123" t="str">
        <f>IF('Main courante'!$A35=$A$6,MOD($D38-$C38,1),"")</f>
        <v/>
      </c>
      <c r="F38" s="123" t="str">
        <f>IF('Main courante'!$A35=$A$6,'Main courante'!$E35,"")</f>
        <v/>
      </c>
      <c r="G38" s="125"/>
      <c r="H38" s="126" t="str">
        <f>IF('Main courante'!$A35=$H$6,MAX($H$8:$H37)+1,"")</f>
        <v/>
      </c>
      <c r="I38" s="121" t="str">
        <f>IF('Main courante'!$A35=$H$6,TEXT('Main courante'!$B35,"j mmm aa"),"")</f>
        <v/>
      </c>
      <c r="J38" s="122" t="str">
        <f>IF('Main courante'!$A35=$H$6,TEXT('Main courante'!$C35,"hh:mm"),"")</f>
        <v/>
      </c>
      <c r="K38" s="122" t="str">
        <f>IF('Main courante'!$A35=$H$6,TEXT('Main courante'!$D35,"hh:mm"),"")</f>
        <v/>
      </c>
      <c r="L38" s="123" t="str">
        <f>IF('Main courante'!$A35=$H$6,MOD($K38-$J38,1),"")</f>
        <v/>
      </c>
      <c r="M38" s="123" t="str">
        <f>IF('Main courante'!$A35=$H$6,'Main courante'!$E35,"")</f>
        <v/>
      </c>
      <c r="N38" s="125"/>
      <c r="O38" s="120" t="str">
        <f>IF('Main courante'!$A35=$O$6,MAX($O$8:$O37)+1,"")</f>
        <v/>
      </c>
      <c r="P38" s="121" t="str">
        <f>IF('Main courante'!$A35=$O$6,TEXT('Main courante'!$B35,"j mmm aa"),"")</f>
        <v/>
      </c>
      <c r="Q38" s="122" t="str">
        <f>IF('Main courante'!$A35=$O$6,TEXT('Main courante'!$C35,"hh:mm"),"")</f>
        <v/>
      </c>
      <c r="R38" s="122" t="str">
        <f>IF('Main courante'!$A35=$O$6,TEXT('Main courante'!$D35,"hh:mm"),"")</f>
        <v/>
      </c>
      <c r="S38" s="123" t="str">
        <f>IF('Main courante'!$A35=$O$6,MOD($R38-$Q38,1),"")</f>
        <v/>
      </c>
      <c r="T38" s="124" t="str">
        <f>IF('Main courante'!$A35=$O$6,'Main courante'!$E35,"")</f>
        <v/>
      </c>
      <c r="U38" s="127" t="str">
        <f>IF('Main courante'!$A35=$O$6,DU38,"")</f>
        <v/>
      </c>
      <c r="V38" s="125"/>
      <c r="W38" s="120" t="str">
        <f>IF('Main courante'!$A35=$W$6,MAX($W$8:$W37)+1,"")</f>
        <v/>
      </c>
      <c r="X38" s="121" t="str">
        <f>IF('Main courante'!$A35=$W$6,TEXT('Main courante'!$B35,"j mmm aa"),"")</f>
        <v/>
      </c>
      <c r="Y38" s="122" t="str">
        <f>IF('Main courante'!$A35=$W$6,TEXT('Main courante'!$C35,"hh:mm"),"")</f>
        <v/>
      </c>
      <c r="Z38" s="122" t="str">
        <f>IF('Main courante'!$A35=$W$6,TEXT('Main courante'!$D35,"hh:mm"),"")</f>
        <v/>
      </c>
      <c r="AA38" s="123" t="str">
        <f>IF('Main courante'!$A35=$W$6,MOD($Z38-$Y38,1),"")</f>
        <v/>
      </c>
      <c r="AB38" s="123" t="str">
        <f>IF('Main courante'!$A35=$W$6,'Main courante'!$E35,"")</f>
        <v/>
      </c>
      <c r="AC38" s="122" t="str">
        <f>IF('Main courante'!$A35=$W$6,DU38,"")</f>
        <v/>
      </c>
      <c r="AD38" s="125"/>
      <c r="AE38" s="120" t="str">
        <f>IF('Main courante'!$A35=$AE$6,MAX($AE$8:$AE37)+1,"")</f>
        <v/>
      </c>
      <c r="AF38" s="121" t="str">
        <f>IF('Main courante'!$A35=$AE$6,TEXT('Main courante'!$B35,"j mmm aa"),"")</f>
        <v/>
      </c>
      <c r="AG38" s="122" t="str">
        <f>IF('Main courante'!$A35=$AE$6,TEXT('Main courante'!$C35,"hh:mm"),"")</f>
        <v/>
      </c>
      <c r="AH38" s="122" t="str">
        <f>IF('Main courante'!$A35=$AE$6,TEXT('Main courante'!$D35,"hh:mm"),"")</f>
        <v/>
      </c>
      <c r="AI38" s="123" t="str">
        <f>IF('Main courante'!$A35=$AE$6,MOD($AH38-$AG38,1),"")</f>
        <v/>
      </c>
      <c r="AJ38" s="123" t="str">
        <f>IF('Main courante'!$A35=$AE$6,'Main courante'!$E35,"")</f>
        <v/>
      </c>
      <c r="AK38" s="122" t="str">
        <f>IF('Main courante'!$A35=$AE$6,DU38,"")</f>
        <v/>
      </c>
      <c r="AL38" s="125"/>
      <c r="AM38" s="120" t="str">
        <f>IF('Main courante'!$A35=$AM$6,MAX($AM$8:$AM37)+1,"")</f>
        <v/>
      </c>
      <c r="AN38" s="121" t="str">
        <f>IF('Main courante'!$A35=$AM$6,TEXT('Main courante'!$B35,"j mmm aa"),"")</f>
        <v/>
      </c>
      <c r="AO38" s="122" t="str">
        <f>IF('Main courante'!$A35=$AM$6,TEXT('Main courante'!$C35,"hh:mm"),"")</f>
        <v/>
      </c>
      <c r="AP38" s="122" t="str">
        <f>IF('Main courante'!$A35=$AM$6,TEXT('Main courante'!$D35,"hh:mm"),"")</f>
        <v/>
      </c>
      <c r="AQ38" s="123" t="str">
        <f>IF('Main courante'!$A35=$AM$6,MOD($AP38-$AO38,1),"")</f>
        <v/>
      </c>
      <c r="AR38" s="123" t="str">
        <f>IF('Main courante'!$A35=$AM$6,'Main courante'!$E35,"")</f>
        <v/>
      </c>
      <c r="AS38" s="122" t="str">
        <f>IF('Main courante'!$A35=$AM$6,DU38,"")</f>
        <v/>
      </c>
      <c r="AT38" s="125"/>
      <c r="AU38" s="120" t="str">
        <f>IF('Main courante'!$A35=$AU$6,MAX($AU$8:$AU37)+1,"")</f>
        <v/>
      </c>
      <c r="AV38" s="121" t="str">
        <f>IF('Main courante'!$A35=$AU$6,TEXT('Main courante'!$B35,"j mmm aa"),"")</f>
        <v/>
      </c>
      <c r="AW38" s="122" t="str">
        <f>IF('Main courante'!$A35=$AU$6,TEXT('Main courante'!$C35,"hh:mm"),"")</f>
        <v/>
      </c>
      <c r="AX38" s="122" t="str">
        <f>IF('Main courante'!$A35=$AU$6,TEXT('Main courante'!$D35,"hh:mm"),"")</f>
        <v/>
      </c>
      <c r="AY38" s="123" t="str">
        <f>IF('Main courante'!$A35=$AU$6,MOD($AX38-$AW38,1),"")</f>
        <v/>
      </c>
      <c r="AZ38" s="123" t="str">
        <f>IF('Main courante'!$A35=$AU$6,'Main courante'!$E35,"")</f>
        <v/>
      </c>
      <c r="BA38" s="122" t="str">
        <f>IF('Main courante'!$A35=$AU$6,DU38,"")</f>
        <v/>
      </c>
      <c r="BB38" s="125"/>
      <c r="BC38" s="120" t="str">
        <f>IF('Main courante'!$A35=$BC$6,MAX($BC$8:$BC37)+1,"")</f>
        <v/>
      </c>
      <c r="BD38" s="121" t="str">
        <f>IF('Main courante'!$A35=$BC$6,TEXT('Main courante'!$B35,"j mmm aa"),"")</f>
        <v/>
      </c>
      <c r="BE38" s="122" t="str">
        <f>IF('Main courante'!$A35=$BC$6,TEXT('Main courante'!$C35,"hh:mm"),"")</f>
        <v/>
      </c>
      <c r="BF38" s="122" t="str">
        <f>IF('Main courante'!$A35=$BC$6,TEXT('Main courante'!$D35,"hh:mm"),"")</f>
        <v/>
      </c>
      <c r="BG38" s="123" t="str">
        <f>IF('Main courante'!$A35=$BC$6,MOD($BF38-$BE38,1),"")</f>
        <v/>
      </c>
      <c r="BH38" s="123" t="str">
        <f>IF('Main courante'!$A35=$BC$6,'Main courante'!$E35,"")</f>
        <v/>
      </c>
      <c r="BI38" s="122" t="str">
        <f>IF('Main courante'!$A35=$BC$6,DU38,"")</f>
        <v/>
      </c>
      <c r="BJ38" s="125"/>
      <c r="BK38" s="120" t="str">
        <f>IF('Main courante'!$A35=$BK$6,MAX($BK$8:$BK37)+1,"")</f>
        <v/>
      </c>
      <c r="BL38" s="121" t="str">
        <f>IF('Main courante'!$A35=$BK$6,TEXT('Main courante'!$B35,"j mmm aa"),"")</f>
        <v/>
      </c>
      <c r="BM38" s="122" t="str">
        <f>IF('Main courante'!$A35=$BK$6,TEXT('Main courante'!$C35,"hh:mm"),"")</f>
        <v/>
      </c>
      <c r="BN38" s="122" t="str">
        <f>IF('Main courante'!$A35=$BK$6,TEXT('Main courante'!$D35,"hh:mm"),"")</f>
        <v/>
      </c>
      <c r="BO38" s="123" t="str">
        <f>IF('Main courante'!$A35=$BK$6,MOD($BN38-$BM38,1),"")</f>
        <v/>
      </c>
      <c r="BP38" s="123" t="str">
        <f>IF('Main courante'!$A35=$BK$6,'Main courante'!$E35,"")</f>
        <v/>
      </c>
      <c r="BQ38" s="122" t="str">
        <f>IF('Main courante'!$A35=$BK$6,DU38,"")</f>
        <v/>
      </c>
      <c r="BR38" s="125"/>
      <c r="BS38" s="120" t="str">
        <f>IF('Main courante'!$A35=$BS$6,MAX($BS$8:$BS37)+1,"")</f>
        <v/>
      </c>
      <c r="BT38" s="121" t="str">
        <f>IF('Main courante'!$A35=$BS$6,TEXT('Main courante'!$B35,"j mmm aa"),"")</f>
        <v/>
      </c>
      <c r="BU38" s="122" t="str">
        <f>IF('Main courante'!$A35=$BS$6,TEXT('Main courante'!$C35,"hh:mm"),"")</f>
        <v/>
      </c>
      <c r="BV38" s="122" t="str">
        <f>IF('Main courante'!$A35=$BS$6,TEXT('Main courante'!$D35,"hh:mm"),"")</f>
        <v/>
      </c>
      <c r="BW38" s="123" t="str">
        <f>IF('Main courante'!$A35=$BS$6,MOD($BV38-$BU38,1),"")</f>
        <v/>
      </c>
      <c r="BX38" s="123" t="str">
        <f>IF('Main courante'!$A35=$BS$6,'Main courante'!$E35,"")</f>
        <v/>
      </c>
      <c r="BY38" s="122" t="str">
        <f>IF('Main courante'!$A35=$BS$6,DU38,"")</f>
        <v/>
      </c>
      <c r="BZ38" s="125"/>
      <c r="CA38" s="120" t="str">
        <f>IF('Main courante'!$A35=$CA$6,MAX($CA$8:$CA37)+1,"")</f>
        <v/>
      </c>
      <c r="CB38" s="121" t="str">
        <f>IF('Main courante'!$A35=$CA$6,TEXT('Main courante'!$B35,"j mmm aa"),"")</f>
        <v/>
      </c>
      <c r="CC38" s="122" t="str">
        <f>IF('Main courante'!$A35=$CA$6,TEXT('Main courante'!$C35,"hh:mm"),"")</f>
        <v/>
      </c>
      <c r="CD38" s="122" t="str">
        <f>IF('Main courante'!$A35=$CA$6,TEXT('Main courante'!$D35,"hh:mm"),"")</f>
        <v/>
      </c>
      <c r="CE38" s="123" t="str">
        <f>IF('Main courante'!$A35=$CA$6,MOD($CD38-$CC38,1),"")</f>
        <v/>
      </c>
      <c r="CF38" s="123" t="str">
        <f>IF('Main courante'!$A35=$CA$6,'Main courante'!$E35,"")</f>
        <v/>
      </c>
      <c r="CG38" s="122" t="str">
        <f>IF('Main courante'!$A35=$CA$6,DU38,"")</f>
        <v/>
      </c>
      <c r="CH38" s="125"/>
      <c r="CI38" s="120" t="str">
        <f>IF('Main courante'!$A35=$CI$6,MAX($CI$8:$CI37)+1,"")</f>
        <v/>
      </c>
      <c r="CJ38" s="121" t="str">
        <f>IF('Main courante'!$A35=$CI$6,TEXT('Main courante'!$B35,"j mmm aa"),"")</f>
        <v/>
      </c>
      <c r="CK38" s="122" t="str">
        <f>IF('Main courante'!$A35=$CI$6,TEXT('Main courante'!$C35,"hh:mm"),"")</f>
        <v/>
      </c>
      <c r="CL38" s="122" t="str">
        <f>IF('Main courante'!$A35=$CI$6,TEXT('Main courante'!$D35,"hh:mm"),"")</f>
        <v/>
      </c>
      <c r="CM38" s="123" t="str">
        <f>IF('Main courante'!$A35=$CI$6,MOD($CL38-$CK38,1),"")</f>
        <v/>
      </c>
      <c r="CN38" s="123" t="str">
        <f>IF('Main courante'!$A35=$CI$6,'Main courante'!$E35,"")</f>
        <v/>
      </c>
      <c r="CO38" s="125"/>
      <c r="CP38" s="120" t="str">
        <f>IF('Main courante'!$A35=$CP$6,MAX($CP$8:$CP37)+1,"")</f>
        <v/>
      </c>
      <c r="CQ38" s="121" t="str">
        <f>IF('Main courante'!$A35=$CP$6,TEXT('Main courante'!$B35,"j mmm aa"),"")</f>
        <v/>
      </c>
      <c r="CR38" s="122" t="str">
        <f>IF('Main courante'!$A35=$CP$6,TEXT('Main courante'!$C35,"hh:mm"),"")</f>
        <v/>
      </c>
      <c r="CS38" s="122" t="str">
        <f>IF('Main courante'!$A35=$CP$6,TEXT('Main courante'!$D35,"hh:mm"),"")</f>
        <v/>
      </c>
      <c r="CT38" s="123" t="str">
        <f>IF('Main courante'!$A35=$CP$6,MOD($CS38-$CR38,1),"")</f>
        <v/>
      </c>
      <c r="CU38" s="123" t="str">
        <f>IF('Main courante'!$A35=$CP$6,'Main courante'!$E35,"")</f>
        <v/>
      </c>
      <c r="CV38" s="122" t="str">
        <f>IF('Main courante'!$A35=$CP$6,DU38,"")</f>
        <v/>
      </c>
      <c r="CW38" s="125"/>
      <c r="CX38" s="120" t="str">
        <f>IF('Main courante'!$A35=$CX$6,MAX($CX$8:$CX37)+1,"")</f>
        <v/>
      </c>
      <c r="CY38" s="121" t="str">
        <f>IF('Main courante'!$A35=$CX$6,TEXT('Main courante'!$B35,"j mmm aa"),"")</f>
        <v/>
      </c>
      <c r="CZ38" s="122" t="str">
        <f>IF('Main courante'!$A35=$CX$6,TEXT('Main courante'!$C35,"hh:mm"),"")</f>
        <v/>
      </c>
      <c r="DA38" s="122" t="str">
        <f>IF('Main courante'!$A35=$CX$6,TEXT('Main courante'!$D35,"hh:mm"),"")</f>
        <v/>
      </c>
      <c r="DB38" s="123" t="str">
        <f>IF('Main courante'!$A35=$CX$6,MOD($DA38-$CZ38,1),"")</f>
        <v/>
      </c>
      <c r="DC38" s="123" t="str">
        <f>IF('Main courante'!$A35=$CX$6,'Main courante'!$E35,"")</f>
        <v/>
      </c>
      <c r="DD38" s="122" t="str">
        <f>IF('Main courante'!$A35=$CX$6,DU38,"")</f>
        <v/>
      </c>
      <c r="DE38" s="125"/>
      <c r="DF38" s="120" t="str">
        <f>IF('Main courante'!$A35=$DF$6,MAX($DF$8:$DF37)+1,"")</f>
        <v/>
      </c>
      <c r="DG38" s="121" t="str">
        <f>IF('Main courante'!$A35=$DF$6,TEXT('Main courante'!$B35,"j mmm aa"),"")</f>
        <v/>
      </c>
      <c r="DH38" s="122" t="str">
        <f>IF('Main courante'!$A35=$DF$6,TEXT('Main courante'!$C35,"hh:mm"),"")</f>
        <v/>
      </c>
      <c r="DI38" s="122" t="str">
        <f>IF('Main courante'!$A35=$DF$6,TEXT('Main courante'!$D35,"hh:mm"),"")</f>
        <v/>
      </c>
      <c r="DJ38" s="123" t="str">
        <f>IF('Main courante'!$A35=$DF$6,MOD($DI38-$DH38,1),"")</f>
        <v/>
      </c>
      <c r="DK38" s="123" t="str">
        <f>IF('Main courante'!$A35=$DF$6,'Main courante'!$E35,"")</f>
        <v/>
      </c>
      <c r="DL38" s="128"/>
      <c r="DM38" s="120" t="str">
        <f>IF(OR('Main courante'!$F35&lt;&gt;"",'Main courante'!$K35&lt;&gt;""),MAX($DM$8:$DM37)+1,"")</f>
        <v/>
      </c>
      <c r="DN38" s="121" t="str">
        <f>IF('Main courante'!$F35,TEXT('Main courante'!$B35,"j mmm aa"),"")</f>
        <v/>
      </c>
      <c r="DO38" s="121" t="str">
        <f>IF('Main courante'!$F35,'Main courante'!$E35,"")</f>
        <v/>
      </c>
      <c r="DP38" s="121" t="str">
        <f>IF(OR('Main courante'!$F35&lt;&gt;"",'Main courante'!$K35&lt;&gt;""),IF('Main courante'!$F35&lt;&gt;"",TEXT('Main courante'!$F35,"hh:mm"),""),"")</f>
        <v/>
      </c>
      <c r="DQ38" s="121" t="str">
        <f>IF(OR('Main courante'!$F35&lt;&gt;"",'Main courante'!$K35&lt;&gt;""),IF('Main courante'!$G35&lt;&gt;"",TEXT('Main courante'!$G35,"hh:mm"),""),"")</f>
        <v/>
      </c>
      <c r="DR38" s="121" t="str">
        <f>IF(OR('Main courante'!$F35&lt;&gt;"",'Main courante'!$K35&lt;&gt;""),IF('Main courante'!$K35&lt;&gt;"",TEXT('Main courante'!$K35,"hh:mm"),""),"")</f>
        <v/>
      </c>
      <c r="DS38" s="121" t="str">
        <f>IF(OR('Main courante'!$F35&lt;&gt;"",'Main courante'!$K35&lt;&gt;""),IF('Main courante'!$L35&lt;&gt;"",TEXT('Main courante'!$L35,"hh:mm"),""),"")</f>
        <v/>
      </c>
      <c r="DT38" s="129">
        <f t="shared" si="4"/>
        <v>0</v>
      </c>
      <c r="DU38" s="130">
        <f>'Main courante'!$H35+'Main courante'!$M35</f>
        <v>0</v>
      </c>
      <c r="DV38" s="131">
        <f>'Main courante'!$J35+'Main courante'!$O35</f>
        <v>0</v>
      </c>
      <c r="DW38" s="131">
        <f>'Main courante'!$I35+'Main courante'!$N35</f>
        <v>0</v>
      </c>
      <c r="DX38" s="132" t="str">
        <f>IF('Main courante'!$P35&lt;&gt;"",'Main courante'!$P35,"")</f>
        <v/>
      </c>
      <c r="DY38" s="133" t="str">
        <f>IF('Main courante'!$Q35&lt;&gt;"",'Main courante'!$Q35,"")</f>
        <v/>
      </c>
      <c r="DZ38" s="133" t="str">
        <f>IF('Main courante'!$R35&lt;&gt;"",'Main courante'!$R35,"")</f>
        <v/>
      </c>
      <c r="EA38" s="129">
        <f t="shared" si="5"/>
        <v>0</v>
      </c>
      <c r="EB38" s="129">
        <f t="shared" si="6"/>
        <v>0</v>
      </c>
      <c r="ED38" s="120" t="str">
        <f>IF('Main courante'!$A35=$ED$6,MAX($ED$8:$ED37)+1,"")</f>
        <v/>
      </c>
      <c r="EE38" s="120" t="str">
        <f>IF('Main courante'!$A35=$ED$6,'Main courante'!$S35,"")</f>
        <v/>
      </c>
      <c r="EF38" s="120" t="str">
        <f>IF('Main courante'!$A35=$ED$6,'Main courante'!$T35,"")</f>
        <v/>
      </c>
      <c r="EG38" s="120" t="str">
        <f>IF('Main courante'!$A35=$ED$6,'Main courante'!$U35,"")</f>
        <v/>
      </c>
      <c r="EH38" s="134" t="str">
        <f>IF('Main courante'!$A35=$ED$6,'Main courante'!$V35,"")</f>
        <v/>
      </c>
      <c r="EJ38" s="120" t="str">
        <f>IF('Main courante'!$A35=$EJ$6,MAX($EJ$8:$EJ37)+1,"")</f>
        <v/>
      </c>
      <c r="EK38" s="120" t="str">
        <f>IF('Main courante'!$A35=$EJ$6,'Main courante'!$S35,"")</f>
        <v/>
      </c>
      <c r="EL38" s="120" t="str">
        <f>IF('Main courante'!$A35=$EJ$6,'Main courante'!$T35,"")</f>
        <v/>
      </c>
      <c r="EM38" s="120" t="str">
        <f>IF('Main courante'!$A35=$EJ$6,'Main courante'!$U35,"")</f>
        <v/>
      </c>
      <c r="EN38" s="134" t="str">
        <f>IF('Main courante'!$A35=$EJ$6,'Main courante'!$V35,"")</f>
        <v/>
      </c>
      <c r="EP38" s="120" t="str">
        <f>IF('Main courante'!$A35=$EP$6,MAX($EP$8:$EP37)+1,"")</f>
        <v/>
      </c>
      <c r="EQ38" s="120" t="str">
        <f>IF('Main courante'!$A35=$EP$6,'Main courante'!$S35,"")</f>
        <v/>
      </c>
      <c r="ER38" s="120" t="str">
        <f>IF('Main courante'!$A35=$EP$6,'Main courante'!$T35,"")</f>
        <v/>
      </c>
      <c r="ES38" s="120" t="str">
        <f>IF('Main courante'!$A35=$EP$6,'Main courante'!$U35,"")</f>
        <v/>
      </c>
      <c r="ET38" s="134" t="str">
        <f>IF('Main courante'!$A35=$EP$6,'Main courante'!$V35,"")</f>
        <v/>
      </c>
      <c r="EU38" s="125"/>
      <c r="EV38" s="120" t="str">
        <f>IF('Main courante'!$A35=$EV$6,MAX($EV$8:$EV37)+1,"")</f>
        <v/>
      </c>
      <c r="EW38" s="121" t="str">
        <f>IF('Main courante'!$A35=$EV$6,TEXT('Main courante'!$B35,"j mmm aa"),"")</f>
        <v/>
      </c>
      <c r="EX38" s="122" t="str">
        <f>IF('Main courante'!$A35=$EV$6,TEXT('Main courante'!$C35,"hh:mm"),"")</f>
        <v/>
      </c>
      <c r="EY38" s="122" t="str">
        <f>IF('Main courante'!$A35=$EV$6,TEXT('Main courante'!$D35,"hh:mm"),"")</f>
        <v/>
      </c>
      <c r="EZ38" s="123" t="str">
        <f>IF('Main courante'!$A35=$EV$6,MOD($EY38-$EX38,1),"")</f>
        <v/>
      </c>
      <c r="FA38" s="123" t="str">
        <f>IF('Main courante'!$A35=$EV$6,'Main courante'!$E35,"")</f>
        <v/>
      </c>
      <c r="FB38" s="128"/>
    </row>
    <row r="39" spans="1:158">
      <c r="A39" s="120" t="str">
        <f>IF('Main courante'!$A36=$A$6,MAX($A$8:$A38)+1,"")</f>
        <v/>
      </c>
      <c r="B39" s="121" t="str">
        <f>IF('Main courante'!$A36=$A$6,TEXT('Main courante'!$B36,"j mmm aa"),"")</f>
        <v/>
      </c>
      <c r="C39" s="122" t="str">
        <f>IF('Main courante'!$A36=$A$6,TEXT('Main courante'!$C36,"hh:mm"),"")</f>
        <v/>
      </c>
      <c r="D39" s="122" t="str">
        <f>IF('Main courante'!$A36=$A$6,TEXT('Main courante'!$D36,"hh:mm"),"")</f>
        <v/>
      </c>
      <c r="E39" s="123" t="str">
        <f>IF('Main courante'!$A36=$A$6,MOD($D39-$C39,1),"")</f>
        <v/>
      </c>
      <c r="F39" s="123" t="str">
        <f>IF('Main courante'!$A36=$A$6,'Main courante'!$E36,"")</f>
        <v/>
      </c>
      <c r="G39" s="125"/>
      <c r="H39" s="126" t="str">
        <f>IF('Main courante'!$A36=$H$6,MAX($H$8:$H38)+1,"")</f>
        <v/>
      </c>
      <c r="I39" s="121" t="str">
        <f>IF('Main courante'!$A36=$H$6,TEXT('Main courante'!$B36,"j mmm aa"),"")</f>
        <v/>
      </c>
      <c r="J39" s="122" t="str">
        <f>IF('Main courante'!$A36=$H$6,TEXT('Main courante'!$C36,"hh:mm"),"")</f>
        <v/>
      </c>
      <c r="K39" s="122" t="str">
        <f>IF('Main courante'!$A36=$H$6,TEXT('Main courante'!$D36,"hh:mm"),"")</f>
        <v/>
      </c>
      <c r="L39" s="123" t="str">
        <f>IF('Main courante'!$A36=$H$6,MOD($K39-$J39,1),"")</f>
        <v/>
      </c>
      <c r="M39" s="123" t="str">
        <f>IF('Main courante'!$A36=$H$6,'Main courante'!$E36,"")</f>
        <v/>
      </c>
      <c r="N39" s="125"/>
      <c r="O39" s="120" t="str">
        <f>IF('Main courante'!$A36=$O$6,MAX($O$8:$O38)+1,"")</f>
        <v/>
      </c>
      <c r="P39" s="121" t="str">
        <f>IF('Main courante'!$A36=$O$6,TEXT('Main courante'!$B36,"j mmm aa"),"")</f>
        <v/>
      </c>
      <c r="Q39" s="122" t="str">
        <f>IF('Main courante'!$A36=$O$6,TEXT('Main courante'!$C36,"hh:mm"),"")</f>
        <v/>
      </c>
      <c r="R39" s="122" t="str">
        <f>IF('Main courante'!$A36=$O$6,TEXT('Main courante'!$D36,"hh:mm"),"")</f>
        <v/>
      </c>
      <c r="S39" s="123" t="str">
        <f>IF('Main courante'!$A36=$O$6,MOD($R39-$Q39,1),"")</f>
        <v/>
      </c>
      <c r="T39" s="124" t="str">
        <f>IF('Main courante'!$A36=$O$6,'Main courante'!$E36,"")</f>
        <v/>
      </c>
      <c r="U39" s="127" t="str">
        <f>IF('Main courante'!$A36=$O$6,DU39,"")</f>
        <v/>
      </c>
      <c r="V39" s="125"/>
      <c r="W39" s="120" t="str">
        <f>IF('Main courante'!$A36=$W$6,MAX($W$8:$W38)+1,"")</f>
        <v/>
      </c>
      <c r="X39" s="121" t="str">
        <f>IF('Main courante'!$A36=$W$6,TEXT('Main courante'!$B36,"j mmm aa"),"")</f>
        <v/>
      </c>
      <c r="Y39" s="122" t="str">
        <f>IF('Main courante'!$A36=$W$6,TEXT('Main courante'!$C36,"hh:mm"),"")</f>
        <v/>
      </c>
      <c r="Z39" s="122" t="str">
        <f>IF('Main courante'!$A36=$W$6,TEXT('Main courante'!$D36,"hh:mm"),"")</f>
        <v/>
      </c>
      <c r="AA39" s="123" t="str">
        <f>IF('Main courante'!$A36=$W$6,MOD($Z39-$Y39,1),"")</f>
        <v/>
      </c>
      <c r="AB39" s="123" t="str">
        <f>IF('Main courante'!$A36=$W$6,'Main courante'!$E36,"")</f>
        <v/>
      </c>
      <c r="AC39" s="122" t="str">
        <f>IF('Main courante'!$A36=$W$6,DU39,"")</f>
        <v/>
      </c>
      <c r="AD39" s="125"/>
      <c r="AE39" s="120" t="str">
        <f>IF('Main courante'!$A36=$AE$6,MAX($AE$8:$AE38)+1,"")</f>
        <v/>
      </c>
      <c r="AF39" s="121" t="str">
        <f>IF('Main courante'!$A36=$AE$6,TEXT('Main courante'!$B36,"j mmm aa"),"")</f>
        <v/>
      </c>
      <c r="AG39" s="122" t="str">
        <f>IF('Main courante'!$A36=$AE$6,TEXT('Main courante'!$C36,"hh:mm"),"")</f>
        <v/>
      </c>
      <c r="AH39" s="122" t="str">
        <f>IF('Main courante'!$A36=$AE$6,TEXT('Main courante'!$D36,"hh:mm"),"")</f>
        <v/>
      </c>
      <c r="AI39" s="123" t="str">
        <f>IF('Main courante'!$A36=$AE$6,MOD($AH39-$AG39,1),"")</f>
        <v/>
      </c>
      <c r="AJ39" s="123" t="str">
        <f>IF('Main courante'!$A36=$AE$6,'Main courante'!$E36,"")</f>
        <v/>
      </c>
      <c r="AK39" s="122" t="str">
        <f>IF('Main courante'!$A36=$AE$6,DU39,"")</f>
        <v/>
      </c>
      <c r="AL39" s="125"/>
      <c r="AM39" s="120" t="str">
        <f>IF('Main courante'!$A36=$AM$6,MAX($AM$8:$AM38)+1,"")</f>
        <v/>
      </c>
      <c r="AN39" s="121" t="str">
        <f>IF('Main courante'!$A36=$AM$6,TEXT('Main courante'!$B36,"j mmm aa"),"")</f>
        <v/>
      </c>
      <c r="AO39" s="122" t="str">
        <f>IF('Main courante'!$A36=$AM$6,TEXT('Main courante'!$C36,"hh:mm"),"")</f>
        <v/>
      </c>
      <c r="AP39" s="122" t="str">
        <f>IF('Main courante'!$A36=$AM$6,TEXT('Main courante'!$D36,"hh:mm"),"")</f>
        <v/>
      </c>
      <c r="AQ39" s="123" t="str">
        <f>IF('Main courante'!$A36=$AM$6,MOD($AP39-$AO39,1),"")</f>
        <v/>
      </c>
      <c r="AR39" s="123" t="str">
        <f>IF('Main courante'!$A36=$AM$6,'Main courante'!$E36,"")</f>
        <v/>
      </c>
      <c r="AS39" s="122" t="str">
        <f>IF('Main courante'!$A36=$AM$6,DU39,"")</f>
        <v/>
      </c>
      <c r="AT39" s="125"/>
      <c r="AU39" s="120" t="str">
        <f>IF('Main courante'!$A36=$AU$6,MAX($AU$8:$AU38)+1,"")</f>
        <v/>
      </c>
      <c r="AV39" s="121" t="str">
        <f>IF('Main courante'!$A36=$AU$6,TEXT('Main courante'!$B36,"j mmm aa"),"")</f>
        <v/>
      </c>
      <c r="AW39" s="122" t="str">
        <f>IF('Main courante'!$A36=$AU$6,TEXT('Main courante'!$C36,"hh:mm"),"")</f>
        <v/>
      </c>
      <c r="AX39" s="122" t="str">
        <f>IF('Main courante'!$A36=$AU$6,TEXT('Main courante'!$D36,"hh:mm"),"")</f>
        <v/>
      </c>
      <c r="AY39" s="123" t="str">
        <f>IF('Main courante'!$A36=$AU$6,MOD($AX39-$AW39,1),"")</f>
        <v/>
      </c>
      <c r="AZ39" s="123" t="str">
        <f>IF('Main courante'!$A36=$AU$6,'Main courante'!$E36,"")</f>
        <v/>
      </c>
      <c r="BA39" s="122" t="str">
        <f>IF('Main courante'!$A36=$AU$6,DU39,"")</f>
        <v/>
      </c>
      <c r="BB39" s="125"/>
      <c r="BC39" s="120" t="str">
        <f>IF('Main courante'!$A36=$BC$6,MAX($BC$8:$BC38)+1,"")</f>
        <v/>
      </c>
      <c r="BD39" s="121" t="str">
        <f>IF('Main courante'!$A36=$BC$6,TEXT('Main courante'!$B36,"j mmm aa"),"")</f>
        <v/>
      </c>
      <c r="BE39" s="122" t="str">
        <f>IF('Main courante'!$A36=$BC$6,TEXT('Main courante'!$C36,"hh:mm"),"")</f>
        <v/>
      </c>
      <c r="BF39" s="122" t="str">
        <f>IF('Main courante'!$A36=$BC$6,TEXT('Main courante'!$D36,"hh:mm"),"")</f>
        <v/>
      </c>
      <c r="BG39" s="123" t="str">
        <f>IF('Main courante'!$A36=$BC$6,MOD($BF39-$BE39,1),"")</f>
        <v/>
      </c>
      <c r="BH39" s="123" t="str">
        <f>IF('Main courante'!$A36=$BC$6,'Main courante'!$E36,"")</f>
        <v/>
      </c>
      <c r="BI39" s="122" t="str">
        <f>IF('Main courante'!$A36=$BC$6,DU39,"")</f>
        <v/>
      </c>
      <c r="BJ39" s="125"/>
      <c r="BK39" s="120" t="str">
        <f>IF('Main courante'!$A36=$BK$6,MAX($BK$8:$BK38)+1,"")</f>
        <v/>
      </c>
      <c r="BL39" s="121" t="str">
        <f>IF('Main courante'!$A36=$BK$6,TEXT('Main courante'!$B36,"j mmm aa"),"")</f>
        <v/>
      </c>
      <c r="BM39" s="122" t="str">
        <f>IF('Main courante'!$A36=$BK$6,TEXT('Main courante'!$C36,"hh:mm"),"")</f>
        <v/>
      </c>
      <c r="BN39" s="122" t="str">
        <f>IF('Main courante'!$A36=$BK$6,TEXT('Main courante'!$D36,"hh:mm"),"")</f>
        <v/>
      </c>
      <c r="BO39" s="123" t="str">
        <f>IF('Main courante'!$A36=$BK$6,MOD($BN39-$BM39,1),"")</f>
        <v/>
      </c>
      <c r="BP39" s="123" t="str">
        <f>IF('Main courante'!$A36=$BK$6,'Main courante'!$E36,"")</f>
        <v/>
      </c>
      <c r="BQ39" s="122" t="str">
        <f>IF('Main courante'!$A36=$BK$6,DU39,"")</f>
        <v/>
      </c>
      <c r="BR39" s="125"/>
      <c r="BS39" s="120" t="str">
        <f>IF('Main courante'!$A36=$BS$6,MAX($BS$8:$BS38)+1,"")</f>
        <v/>
      </c>
      <c r="BT39" s="121" t="str">
        <f>IF('Main courante'!$A36=$BS$6,TEXT('Main courante'!$B36,"j mmm aa"),"")</f>
        <v/>
      </c>
      <c r="BU39" s="122" t="str">
        <f>IF('Main courante'!$A36=$BS$6,TEXT('Main courante'!$C36,"hh:mm"),"")</f>
        <v/>
      </c>
      <c r="BV39" s="122" t="str">
        <f>IF('Main courante'!$A36=$BS$6,TEXT('Main courante'!$D36,"hh:mm"),"")</f>
        <v/>
      </c>
      <c r="BW39" s="123" t="str">
        <f>IF('Main courante'!$A36=$BS$6,MOD($BV39-$BU39,1),"")</f>
        <v/>
      </c>
      <c r="BX39" s="123" t="str">
        <f>IF('Main courante'!$A36=$BS$6,'Main courante'!$E36,"")</f>
        <v/>
      </c>
      <c r="BY39" s="122" t="str">
        <f>IF('Main courante'!$A36=$BS$6,DU39,"")</f>
        <v/>
      </c>
      <c r="BZ39" s="125"/>
      <c r="CA39" s="120" t="str">
        <f>IF('Main courante'!$A36=$CA$6,MAX($CA$8:$CA38)+1,"")</f>
        <v/>
      </c>
      <c r="CB39" s="121" t="str">
        <f>IF('Main courante'!$A36=$CA$6,TEXT('Main courante'!$B36,"j mmm aa"),"")</f>
        <v/>
      </c>
      <c r="CC39" s="122" t="str">
        <f>IF('Main courante'!$A36=$CA$6,TEXT('Main courante'!$C36,"hh:mm"),"")</f>
        <v/>
      </c>
      <c r="CD39" s="122" t="str">
        <f>IF('Main courante'!$A36=$CA$6,TEXT('Main courante'!$D36,"hh:mm"),"")</f>
        <v/>
      </c>
      <c r="CE39" s="123" t="str">
        <f>IF('Main courante'!$A36=$CA$6,MOD($CD39-$CC39,1),"")</f>
        <v/>
      </c>
      <c r="CF39" s="123" t="str">
        <f>IF('Main courante'!$A36=$CA$6,'Main courante'!$E36,"")</f>
        <v/>
      </c>
      <c r="CG39" s="122" t="str">
        <f>IF('Main courante'!$A36=$CA$6,DU39,"")</f>
        <v/>
      </c>
      <c r="CH39" s="125"/>
      <c r="CI39" s="120" t="str">
        <f>IF('Main courante'!$A36=$CI$6,MAX($CI$8:$CI38)+1,"")</f>
        <v/>
      </c>
      <c r="CJ39" s="121" t="str">
        <f>IF('Main courante'!$A36=$CI$6,TEXT('Main courante'!$B36,"j mmm aa"),"")</f>
        <v/>
      </c>
      <c r="CK39" s="122" t="str">
        <f>IF('Main courante'!$A36=$CI$6,TEXT('Main courante'!$C36,"hh:mm"),"")</f>
        <v/>
      </c>
      <c r="CL39" s="122" t="str">
        <f>IF('Main courante'!$A36=$CI$6,TEXT('Main courante'!$D36,"hh:mm"),"")</f>
        <v/>
      </c>
      <c r="CM39" s="123" t="str">
        <f>IF('Main courante'!$A36=$CI$6,MOD($CL39-$CK39,1),"")</f>
        <v/>
      </c>
      <c r="CN39" s="123" t="str">
        <f>IF('Main courante'!$A36=$CI$6,'Main courante'!$E36,"")</f>
        <v/>
      </c>
      <c r="CO39" s="125"/>
      <c r="CP39" s="120" t="str">
        <f>IF('Main courante'!$A36=$CP$6,MAX($CP$8:$CP38)+1,"")</f>
        <v/>
      </c>
      <c r="CQ39" s="121" t="str">
        <f>IF('Main courante'!$A36=$CP$6,TEXT('Main courante'!$B36,"j mmm aa"),"")</f>
        <v/>
      </c>
      <c r="CR39" s="122" t="str">
        <f>IF('Main courante'!$A36=$CP$6,TEXT('Main courante'!$C36,"hh:mm"),"")</f>
        <v/>
      </c>
      <c r="CS39" s="122" t="str">
        <f>IF('Main courante'!$A36=$CP$6,TEXT('Main courante'!$D36,"hh:mm"),"")</f>
        <v/>
      </c>
      <c r="CT39" s="123" t="str">
        <f>IF('Main courante'!$A36=$CP$6,MOD($CS39-$CR39,1),"")</f>
        <v/>
      </c>
      <c r="CU39" s="123" t="str">
        <f>IF('Main courante'!$A36=$CP$6,'Main courante'!$E36,"")</f>
        <v/>
      </c>
      <c r="CV39" s="122" t="str">
        <f>IF('Main courante'!$A36=$CP$6,DU39,"")</f>
        <v/>
      </c>
      <c r="CW39" s="125"/>
      <c r="CX39" s="120" t="str">
        <f>IF('Main courante'!$A36=$CX$6,MAX($CX$8:$CX38)+1,"")</f>
        <v/>
      </c>
      <c r="CY39" s="121" t="str">
        <f>IF('Main courante'!$A36=$CX$6,TEXT('Main courante'!$B36,"j mmm aa"),"")</f>
        <v/>
      </c>
      <c r="CZ39" s="122" t="str">
        <f>IF('Main courante'!$A36=$CX$6,TEXT('Main courante'!$C36,"hh:mm"),"")</f>
        <v/>
      </c>
      <c r="DA39" s="122" t="str">
        <f>IF('Main courante'!$A36=$CX$6,TEXT('Main courante'!$D36,"hh:mm"),"")</f>
        <v/>
      </c>
      <c r="DB39" s="123" t="str">
        <f>IF('Main courante'!$A36=$CX$6,MOD($DA39-$CZ39,1),"")</f>
        <v/>
      </c>
      <c r="DC39" s="123" t="str">
        <f>IF('Main courante'!$A36=$CX$6,'Main courante'!$E36,"")</f>
        <v/>
      </c>
      <c r="DD39" s="122" t="str">
        <f>IF('Main courante'!$A36=$CX$6,DU39,"")</f>
        <v/>
      </c>
      <c r="DE39" s="125"/>
      <c r="DF39" s="120" t="str">
        <f>IF('Main courante'!$A36=$DF$6,MAX($DF$8:$DF38)+1,"")</f>
        <v/>
      </c>
      <c r="DG39" s="121" t="str">
        <f>IF('Main courante'!$A36=$DF$6,TEXT('Main courante'!$B36,"j mmm aa"),"")</f>
        <v/>
      </c>
      <c r="DH39" s="122" t="str">
        <f>IF('Main courante'!$A36=$DF$6,TEXT('Main courante'!$C36,"hh:mm"),"")</f>
        <v/>
      </c>
      <c r="DI39" s="122" t="str">
        <f>IF('Main courante'!$A36=$DF$6,TEXT('Main courante'!$D36,"hh:mm"),"")</f>
        <v/>
      </c>
      <c r="DJ39" s="123" t="str">
        <f>IF('Main courante'!$A36=$DF$6,MOD($DI39-$DH39,1),"")</f>
        <v/>
      </c>
      <c r="DK39" s="123" t="str">
        <f>IF('Main courante'!$A36=$DF$6,'Main courante'!$E36,"")</f>
        <v/>
      </c>
      <c r="DL39" s="128"/>
      <c r="DM39" s="120" t="str">
        <f>IF(OR('Main courante'!$F36&lt;&gt;"",'Main courante'!$K36&lt;&gt;""),MAX($DM$8:$DM38)+1,"")</f>
        <v/>
      </c>
      <c r="DN39" s="121" t="str">
        <f>IF('Main courante'!$F36,TEXT('Main courante'!$B36,"j mmm aa"),"")</f>
        <v/>
      </c>
      <c r="DO39" s="121" t="str">
        <f>IF('Main courante'!$F36,'Main courante'!$E36,"")</f>
        <v/>
      </c>
      <c r="DP39" s="121" t="str">
        <f>IF(OR('Main courante'!$F36&lt;&gt;"",'Main courante'!$K36&lt;&gt;""),IF('Main courante'!$F36&lt;&gt;"",TEXT('Main courante'!$F36,"hh:mm"),""),"")</f>
        <v/>
      </c>
      <c r="DQ39" s="121" t="str">
        <f>IF(OR('Main courante'!$F36&lt;&gt;"",'Main courante'!$K36&lt;&gt;""),IF('Main courante'!$G36&lt;&gt;"",TEXT('Main courante'!$G36,"hh:mm"),""),"")</f>
        <v/>
      </c>
      <c r="DR39" s="121" t="str">
        <f>IF(OR('Main courante'!$F36&lt;&gt;"",'Main courante'!$K36&lt;&gt;""),IF('Main courante'!$K36&lt;&gt;"",TEXT('Main courante'!$K36,"hh:mm"),""),"")</f>
        <v/>
      </c>
      <c r="DS39" s="121" t="str">
        <f>IF(OR('Main courante'!$F36&lt;&gt;"",'Main courante'!$K36&lt;&gt;""),IF('Main courante'!$L36&lt;&gt;"",TEXT('Main courante'!$L36,"hh:mm"),""),"")</f>
        <v/>
      </c>
      <c r="DT39" s="129">
        <f t="shared" si="4"/>
        <v>0</v>
      </c>
      <c r="DU39" s="130">
        <f>'Main courante'!$H36+'Main courante'!$M36</f>
        <v>0</v>
      </c>
      <c r="DV39" s="131">
        <f>'Main courante'!$J36+'Main courante'!$O36</f>
        <v>0</v>
      </c>
      <c r="DW39" s="131">
        <f>'Main courante'!$I36+'Main courante'!$N36</f>
        <v>0</v>
      </c>
      <c r="DX39" s="132" t="str">
        <f>IF('Main courante'!$P36&lt;&gt;"",'Main courante'!$P36,"")</f>
        <v/>
      </c>
      <c r="DY39" s="133" t="str">
        <f>IF('Main courante'!$Q36&lt;&gt;"",'Main courante'!$Q36,"")</f>
        <v/>
      </c>
      <c r="DZ39" s="133" t="str">
        <f>IF('Main courante'!$R36&lt;&gt;"",'Main courante'!$R36,"")</f>
        <v/>
      </c>
      <c r="EA39" s="129">
        <f t="shared" si="5"/>
        <v>0</v>
      </c>
      <c r="EB39" s="129">
        <f t="shared" si="6"/>
        <v>0</v>
      </c>
      <c r="ED39" s="120" t="str">
        <f>IF('Main courante'!$A36=$ED$6,MAX($ED$8:$ED38)+1,"")</f>
        <v/>
      </c>
      <c r="EE39" s="120" t="str">
        <f>IF('Main courante'!$A36=$ED$6,'Main courante'!$S36,"")</f>
        <v/>
      </c>
      <c r="EF39" s="120" t="str">
        <f>IF('Main courante'!$A36=$ED$6,'Main courante'!$T36,"")</f>
        <v/>
      </c>
      <c r="EG39" s="120" t="str">
        <f>IF('Main courante'!$A36=$ED$6,'Main courante'!$U36,"")</f>
        <v/>
      </c>
      <c r="EH39" s="134" t="str">
        <f>IF('Main courante'!$A36=$ED$6,'Main courante'!$V36,"")</f>
        <v/>
      </c>
      <c r="EJ39" s="120" t="str">
        <f>IF('Main courante'!$A36=$EJ$6,MAX($EJ$8:$EJ38)+1,"")</f>
        <v/>
      </c>
      <c r="EK39" s="120" t="str">
        <f>IF('Main courante'!$A36=$EJ$6,'Main courante'!$S36,"")</f>
        <v/>
      </c>
      <c r="EL39" s="120" t="str">
        <f>IF('Main courante'!$A36=$EJ$6,'Main courante'!$T36,"")</f>
        <v/>
      </c>
      <c r="EM39" s="120" t="str">
        <f>IF('Main courante'!$A36=$EJ$6,'Main courante'!$U36,"")</f>
        <v/>
      </c>
      <c r="EN39" s="134" t="str">
        <f>IF('Main courante'!$A36=$EJ$6,'Main courante'!$V36,"")</f>
        <v/>
      </c>
      <c r="EP39" s="120" t="str">
        <f>IF('Main courante'!$A36=$EP$6,MAX($EP$8:$EP38)+1,"")</f>
        <v/>
      </c>
      <c r="EQ39" s="120" t="str">
        <f>IF('Main courante'!$A36=$EP$6,'Main courante'!$S36,"")</f>
        <v/>
      </c>
      <c r="ER39" s="120" t="str">
        <f>IF('Main courante'!$A36=$EP$6,'Main courante'!$T36,"")</f>
        <v/>
      </c>
      <c r="ES39" s="120" t="str">
        <f>IF('Main courante'!$A36=$EP$6,'Main courante'!$U36,"")</f>
        <v/>
      </c>
      <c r="ET39" s="134" t="str">
        <f>IF('Main courante'!$A36=$EP$6,'Main courante'!$V36,"")</f>
        <v/>
      </c>
      <c r="EU39" s="125"/>
      <c r="EV39" s="120" t="str">
        <f>IF('Main courante'!$A36=$EV$6,MAX($EV$8:$EV38)+1,"")</f>
        <v/>
      </c>
      <c r="EW39" s="121" t="str">
        <f>IF('Main courante'!$A36=$EV$6,TEXT('Main courante'!$B36,"j mmm aa"),"")</f>
        <v/>
      </c>
      <c r="EX39" s="122" t="str">
        <f>IF('Main courante'!$A36=$EV$6,TEXT('Main courante'!$C36,"hh:mm"),"")</f>
        <v/>
      </c>
      <c r="EY39" s="122" t="str">
        <f>IF('Main courante'!$A36=$EV$6,TEXT('Main courante'!$D36,"hh:mm"),"")</f>
        <v/>
      </c>
      <c r="EZ39" s="123" t="str">
        <f>IF('Main courante'!$A36=$EV$6,MOD($EY39-$EX39,1),"")</f>
        <v/>
      </c>
      <c r="FA39" s="123" t="str">
        <f>IF('Main courante'!$A36=$EV$6,'Main courante'!$E36,"")</f>
        <v/>
      </c>
      <c r="FB39" s="128"/>
    </row>
    <row r="40" spans="1:158">
      <c r="A40" s="120" t="str">
        <f>IF('Main courante'!$A37=$A$6,MAX($A$8:$A39)+1,"")</f>
        <v/>
      </c>
      <c r="B40" s="121" t="str">
        <f>IF('Main courante'!$A37=$A$6,TEXT('Main courante'!$B37,"j mmm aa"),"")</f>
        <v/>
      </c>
      <c r="C40" s="122" t="str">
        <f>IF('Main courante'!$A37=$A$6,TEXT('Main courante'!$C37,"hh:mm"),"")</f>
        <v/>
      </c>
      <c r="D40" s="122" t="str">
        <f>IF('Main courante'!$A37=$A$6,TEXT('Main courante'!$D37,"hh:mm"),"")</f>
        <v/>
      </c>
      <c r="E40" s="123" t="str">
        <f>IF('Main courante'!$A37=$A$6,MOD($D40-$C40,1),"")</f>
        <v/>
      </c>
      <c r="F40" s="123" t="str">
        <f>IF('Main courante'!$A37=$A$6,'Main courante'!$E37,"")</f>
        <v/>
      </c>
      <c r="G40" s="125"/>
      <c r="H40" s="126" t="str">
        <f>IF('Main courante'!$A37=$H$6,MAX($H$8:$H39)+1,"")</f>
        <v/>
      </c>
      <c r="I40" s="121" t="str">
        <f>IF('Main courante'!$A37=$H$6,TEXT('Main courante'!$B37,"j mmm aa"),"")</f>
        <v/>
      </c>
      <c r="J40" s="122" t="str">
        <f>IF('Main courante'!$A37=$H$6,TEXT('Main courante'!$C37,"hh:mm"),"")</f>
        <v/>
      </c>
      <c r="K40" s="122" t="str">
        <f>IF('Main courante'!$A37=$H$6,TEXT('Main courante'!$D37,"hh:mm"),"")</f>
        <v/>
      </c>
      <c r="L40" s="123" t="str">
        <f>IF('Main courante'!$A37=$H$6,MOD($K40-$J40,1),"")</f>
        <v/>
      </c>
      <c r="M40" s="123" t="str">
        <f>IF('Main courante'!$A37=$H$6,'Main courante'!$E37,"")</f>
        <v/>
      </c>
      <c r="N40" s="125"/>
      <c r="O40" s="120" t="str">
        <f>IF('Main courante'!$A37=$O$6,MAX($O$8:$O39)+1,"")</f>
        <v/>
      </c>
      <c r="P40" s="121" t="str">
        <f>IF('Main courante'!$A37=$O$6,TEXT('Main courante'!$B37,"j mmm aa"),"")</f>
        <v/>
      </c>
      <c r="Q40" s="122" t="str">
        <f>IF('Main courante'!$A37=$O$6,TEXT('Main courante'!$C37,"hh:mm"),"")</f>
        <v/>
      </c>
      <c r="R40" s="122" t="str">
        <f>IF('Main courante'!$A37=$O$6,TEXT('Main courante'!$D37,"hh:mm"),"")</f>
        <v/>
      </c>
      <c r="S40" s="123" t="str">
        <f>IF('Main courante'!$A37=$O$6,MOD($R40-$Q40,1),"")</f>
        <v/>
      </c>
      <c r="T40" s="124" t="str">
        <f>IF('Main courante'!$A37=$O$6,'Main courante'!$E37,"")</f>
        <v/>
      </c>
      <c r="U40" s="127" t="str">
        <f>IF('Main courante'!$A37=$O$6,DU40,"")</f>
        <v/>
      </c>
      <c r="V40" s="125"/>
      <c r="W40" s="120" t="str">
        <f>IF('Main courante'!$A37=$W$6,MAX($W$8:$W39)+1,"")</f>
        <v/>
      </c>
      <c r="X40" s="121" t="str">
        <f>IF('Main courante'!$A37=$W$6,TEXT('Main courante'!$B37,"j mmm aa"),"")</f>
        <v/>
      </c>
      <c r="Y40" s="122" t="str">
        <f>IF('Main courante'!$A37=$W$6,TEXT('Main courante'!$C37,"hh:mm"),"")</f>
        <v/>
      </c>
      <c r="Z40" s="122" t="str">
        <f>IF('Main courante'!$A37=$W$6,TEXT('Main courante'!$D37,"hh:mm"),"")</f>
        <v/>
      </c>
      <c r="AA40" s="123" t="str">
        <f>IF('Main courante'!$A37=$W$6,MOD($Z40-$Y40,1),"")</f>
        <v/>
      </c>
      <c r="AB40" s="123" t="str">
        <f>IF('Main courante'!$A37=$W$6,'Main courante'!$E37,"")</f>
        <v/>
      </c>
      <c r="AC40" s="122" t="str">
        <f>IF('Main courante'!$A37=$W$6,DU40,"")</f>
        <v/>
      </c>
      <c r="AD40" s="125"/>
      <c r="AE40" s="120" t="str">
        <f>IF('Main courante'!$A37=$AE$6,MAX($AE$8:$AE39)+1,"")</f>
        <v/>
      </c>
      <c r="AF40" s="121" t="str">
        <f>IF('Main courante'!$A37=$AE$6,TEXT('Main courante'!$B37,"j mmm aa"),"")</f>
        <v/>
      </c>
      <c r="AG40" s="122" t="str">
        <f>IF('Main courante'!$A37=$AE$6,TEXT('Main courante'!$C37,"hh:mm"),"")</f>
        <v/>
      </c>
      <c r="AH40" s="122" t="str">
        <f>IF('Main courante'!$A37=$AE$6,TEXT('Main courante'!$D37,"hh:mm"),"")</f>
        <v/>
      </c>
      <c r="AI40" s="123" t="str">
        <f>IF('Main courante'!$A37=$AE$6,MOD($AH40-$AG40,1),"")</f>
        <v/>
      </c>
      <c r="AJ40" s="123" t="str">
        <f>IF('Main courante'!$A37=$AE$6,'Main courante'!$E37,"")</f>
        <v/>
      </c>
      <c r="AK40" s="122" t="str">
        <f>IF('Main courante'!$A37=$AE$6,DU40,"")</f>
        <v/>
      </c>
      <c r="AL40" s="125"/>
      <c r="AM40" s="120" t="str">
        <f>IF('Main courante'!$A37=$AM$6,MAX($AM$8:$AM39)+1,"")</f>
        <v/>
      </c>
      <c r="AN40" s="121" t="str">
        <f>IF('Main courante'!$A37=$AM$6,TEXT('Main courante'!$B37,"j mmm aa"),"")</f>
        <v/>
      </c>
      <c r="AO40" s="122" t="str">
        <f>IF('Main courante'!$A37=$AM$6,TEXT('Main courante'!$C37,"hh:mm"),"")</f>
        <v/>
      </c>
      <c r="AP40" s="122" t="str">
        <f>IF('Main courante'!$A37=$AM$6,TEXT('Main courante'!$D37,"hh:mm"),"")</f>
        <v/>
      </c>
      <c r="AQ40" s="123" t="str">
        <f>IF('Main courante'!$A37=$AM$6,MOD($AP40-$AO40,1),"")</f>
        <v/>
      </c>
      <c r="AR40" s="123" t="str">
        <f>IF('Main courante'!$A37=$AM$6,'Main courante'!$E37,"")</f>
        <v/>
      </c>
      <c r="AS40" s="122" t="str">
        <f>IF('Main courante'!$A37=$AM$6,DU40,"")</f>
        <v/>
      </c>
      <c r="AT40" s="125"/>
      <c r="AU40" s="120" t="str">
        <f>IF('Main courante'!$A37=$AU$6,MAX($AU$8:$AU39)+1,"")</f>
        <v/>
      </c>
      <c r="AV40" s="121" t="str">
        <f>IF('Main courante'!$A37=$AU$6,TEXT('Main courante'!$B37,"j mmm aa"),"")</f>
        <v/>
      </c>
      <c r="AW40" s="122" t="str">
        <f>IF('Main courante'!$A37=$AU$6,TEXT('Main courante'!$C37,"hh:mm"),"")</f>
        <v/>
      </c>
      <c r="AX40" s="122" t="str">
        <f>IF('Main courante'!$A37=$AU$6,TEXT('Main courante'!$D37,"hh:mm"),"")</f>
        <v/>
      </c>
      <c r="AY40" s="123" t="str">
        <f>IF('Main courante'!$A37=$AU$6,MOD($AX40-$AW40,1),"")</f>
        <v/>
      </c>
      <c r="AZ40" s="123" t="str">
        <f>IF('Main courante'!$A37=$AU$6,'Main courante'!$E37,"")</f>
        <v/>
      </c>
      <c r="BA40" s="122" t="str">
        <f>IF('Main courante'!$A37=$AU$6,DU40,"")</f>
        <v/>
      </c>
      <c r="BB40" s="125"/>
      <c r="BC40" s="120" t="str">
        <f>IF('Main courante'!$A37=$BC$6,MAX($BC$8:$BC39)+1,"")</f>
        <v/>
      </c>
      <c r="BD40" s="121" t="str">
        <f>IF('Main courante'!$A37=$BC$6,TEXT('Main courante'!$B37,"j mmm aa"),"")</f>
        <v/>
      </c>
      <c r="BE40" s="122" t="str">
        <f>IF('Main courante'!$A37=$BC$6,TEXT('Main courante'!$C37,"hh:mm"),"")</f>
        <v/>
      </c>
      <c r="BF40" s="122" t="str">
        <f>IF('Main courante'!$A37=$BC$6,TEXT('Main courante'!$D37,"hh:mm"),"")</f>
        <v/>
      </c>
      <c r="BG40" s="123" t="str">
        <f>IF('Main courante'!$A37=$BC$6,MOD($BF40-$BE40,1),"")</f>
        <v/>
      </c>
      <c r="BH40" s="123" t="str">
        <f>IF('Main courante'!$A37=$BC$6,'Main courante'!$E37,"")</f>
        <v/>
      </c>
      <c r="BI40" s="122" t="str">
        <f>IF('Main courante'!$A37=$BC$6,DU40,"")</f>
        <v/>
      </c>
      <c r="BJ40" s="125"/>
      <c r="BK40" s="120" t="str">
        <f>IF('Main courante'!$A37=$BK$6,MAX($BK$8:$BK39)+1,"")</f>
        <v/>
      </c>
      <c r="BL40" s="121" t="str">
        <f>IF('Main courante'!$A37=$BK$6,TEXT('Main courante'!$B37,"j mmm aa"),"")</f>
        <v/>
      </c>
      <c r="BM40" s="122" t="str">
        <f>IF('Main courante'!$A37=$BK$6,TEXT('Main courante'!$C37,"hh:mm"),"")</f>
        <v/>
      </c>
      <c r="BN40" s="122" t="str">
        <f>IF('Main courante'!$A37=$BK$6,TEXT('Main courante'!$D37,"hh:mm"),"")</f>
        <v/>
      </c>
      <c r="BO40" s="123" t="str">
        <f>IF('Main courante'!$A37=$BK$6,MOD($BN40-$BM40,1),"")</f>
        <v/>
      </c>
      <c r="BP40" s="123" t="str">
        <f>IF('Main courante'!$A37=$BK$6,'Main courante'!$E37,"")</f>
        <v/>
      </c>
      <c r="BQ40" s="122" t="str">
        <f>IF('Main courante'!$A37=$BK$6,DU40,"")</f>
        <v/>
      </c>
      <c r="BR40" s="125"/>
      <c r="BS40" s="120" t="str">
        <f>IF('Main courante'!$A37=$BS$6,MAX($BS$8:$BS39)+1,"")</f>
        <v/>
      </c>
      <c r="BT40" s="121" t="str">
        <f>IF('Main courante'!$A37=$BS$6,TEXT('Main courante'!$B37,"j mmm aa"),"")</f>
        <v/>
      </c>
      <c r="BU40" s="122" t="str">
        <f>IF('Main courante'!$A37=$BS$6,TEXT('Main courante'!$C37,"hh:mm"),"")</f>
        <v/>
      </c>
      <c r="BV40" s="122" t="str">
        <f>IF('Main courante'!$A37=$BS$6,TEXT('Main courante'!$D37,"hh:mm"),"")</f>
        <v/>
      </c>
      <c r="BW40" s="123" t="str">
        <f>IF('Main courante'!$A37=$BS$6,MOD($BV40-$BU40,1),"")</f>
        <v/>
      </c>
      <c r="BX40" s="123" t="str">
        <f>IF('Main courante'!$A37=$BS$6,'Main courante'!$E37,"")</f>
        <v/>
      </c>
      <c r="BY40" s="122" t="str">
        <f>IF('Main courante'!$A37=$BS$6,DU40,"")</f>
        <v/>
      </c>
      <c r="BZ40" s="125"/>
      <c r="CA40" s="120" t="str">
        <f>IF('Main courante'!$A37=$CA$6,MAX($CA$8:$CA39)+1,"")</f>
        <v/>
      </c>
      <c r="CB40" s="121" t="str">
        <f>IF('Main courante'!$A37=$CA$6,TEXT('Main courante'!$B37,"j mmm aa"),"")</f>
        <v/>
      </c>
      <c r="CC40" s="122" t="str">
        <f>IF('Main courante'!$A37=$CA$6,TEXT('Main courante'!$C37,"hh:mm"),"")</f>
        <v/>
      </c>
      <c r="CD40" s="122" t="str">
        <f>IF('Main courante'!$A37=$CA$6,TEXT('Main courante'!$D37,"hh:mm"),"")</f>
        <v/>
      </c>
      <c r="CE40" s="123" t="str">
        <f>IF('Main courante'!$A37=$CA$6,MOD($CD40-$CC40,1),"")</f>
        <v/>
      </c>
      <c r="CF40" s="123" t="str">
        <f>IF('Main courante'!$A37=$CA$6,'Main courante'!$E37,"")</f>
        <v/>
      </c>
      <c r="CG40" s="122" t="str">
        <f>IF('Main courante'!$A37=$CA$6,DU40,"")</f>
        <v/>
      </c>
      <c r="CH40" s="125"/>
      <c r="CI40" s="120" t="str">
        <f>IF('Main courante'!$A37=$CI$6,MAX($CI$8:$CI39)+1,"")</f>
        <v/>
      </c>
      <c r="CJ40" s="121" t="str">
        <f>IF('Main courante'!$A37=$CI$6,TEXT('Main courante'!$B37,"j mmm aa"),"")</f>
        <v/>
      </c>
      <c r="CK40" s="122" t="str">
        <f>IF('Main courante'!$A37=$CI$6,TEXT('Main courante'!$C37,"hh:mm"),"")</f>
        <v/>
      </c>
      <c r="CL40" s="122" t="str">
        <f>IF('Main courante'!$A37=$CI$6,TEXT('Main courante'!$D37,"hh:mm"),"")</f>
        <v/>
      </c>
      <c r="CM40" s="123" t="str">
        <f>IF('Main courante'!$A37=$CI$6,MOD($CL40-$CK40,1),"")</f>
        <v/>
      </c>
      <c r="CN40" s="123" t="str">
        <f>IF('Main courante'!$A37=$CI$6,'Main courante'!$E37,"")</f>
        <v/>
      </c>
      <c r="CO40" s="125"/>
      <c r="CP40" s="120" t="str">
        <f>IF('Main courante'!$A37=$CP$6,MAX($CP$8:$CP39)+1,"")</f>
        <v/>
      </c>
      <c r="CQ40" s="121" t="str">
        <f>IF('Main courante'!$A37=$CP$6,TEXT('Main courante'!$B37,"j mmm aa"),"")</f>
        <v/>
      </c>
      <c r="CR40" s="122" t="str">
        <f>IF('Main courante'!$A37=$CP$6,TEXT('Main courante'!$C37,"hh:mm"),"")</f>
        <v/>
      </c>
      <c r="CS40" s="122" t="str">
        <f>IF('Main courante'!$A37=$CP$6,TEXT('Main courante'!$D37,"hh:mm"),"")</f>
        <v/>
      </c>
      <c r="CT40" s="123" t="str">
        <f>IF('Main courante'!$A37=$CP$6,MOD($CS40-$CR40,1),"")</f>
        <v/>
      </c>
      <c r="CU40" s="123" t="str">
        <f>IF('Main courante'!$A37=$CP$6,'Main courante'!$E37,"")</f>
        <v/>
      </c>
      <c r="CV40" s="122" t="str">
        <f>IF('Main courante'!$A37=$CP$6,DU40,"")</f>
        <v/>
      </c>
      <c r="CW40" s="125"/>
      <c r="CX40" s="120" t="str">
        <f>IF('Main courante'!$A37=$CX$6,MAX($CX$8:$CX39)+1,"")</f>
        <v/>
      </c>
      <c r="CY40" s="121" t="str">
        <f>IF('Main courante'!$A37=$CX$6,TEXT('Main courante'!$B37,"j mmm aa"),"")</f>
        <v/>
      </c>
      <c r="CZ40" s="122" t="str">
        <f>IF('Main courante'!$A37=$CX$6,TEXT('Main courante'!$C37,"hh:mm"),"")</f>
        <v/>
      </c>
      <c r="DA40" s="122" t="str">
        <f>IF('Main courante'!$A37=$CX$6,TEXT('Main courante'!$D37,"hh:mm"),"")</f>
        <v/>
      </c>
      <c r="DB40" s="123" t="str">
        <f>IF('Main courante'!$A37=$CX$6,MOD($DA40-$CZ40,1),"")</f>
        <v/>
      </c>
      <c r="DC40" s="123" t="str">
        <f>IF('Main courante'!$A37=$CX$6,'Main courante'!$E37,"")</f>
        <v/>
      </c>
      <c r="DD40" s="122" t="str">
        <f>IF('Main courante'!$A37=$CX$6,DU40,"")</f>
        <v/>
      </c>
      <c r="DE40" s="125"/>
      <c r="DF40" s="120" t="str">
        <f>IF('Main courante'!$A37=$DF$6,MAX($DF$8:$DF39)+1,"")</f>
        <v/>
      </c>
      <c r="DG40" s="121" t="str">
        <f>IF('Main courante'!$A37=$DF$6,TEXT('Main courante'!$B37,"j mmm aa"),"")</f>
        <v/>
      </c>
      <c r="DH40" s="122" t="str">
        <f>IF('Main courante'!$A37=$DF$6,TEXT('Main courante'!$C37,"hh:mm"),"")</f>
        <v/>
      </c>
      <c r="DI40" s="122" t="str">
        <f>IF('Main courante'!$A37=$DF$6,TEXT('Main courante'!$D37,"hh:mm"),"")</f>
        <v/>
      </c>
      <c r="DJ40" s="123" t="str">
        <f>IF('Main courante'!$A37=$DF$6,MOD($DI40-$DH40,1),"")</f>
        <v/>
      </c>
      <c r="DK40" s="123" t="str">
        <f>IF('Main courante'!$A37=$DF$6,'Main courante'!$E37,"")</f>
        <v/>
      </c>
      <c r="DL40" s="128"/>
      <c r="DM40" s="120" t="str">
        <f>IF(OR('Main courante'!$F37&lt;&gt;"",'Main courante'!$K37&lt;&gt;""),MAX($DM$8:$DM39)+1,"")</f>
        <v/>
      </c>
      <c r="DN40" s="121" t="str">
        <f>IF('Main courante'!$F37,TEXT('Main courante'!$B37,"j mmm aa"),"")</f>
        <v/>
      </c>
      <c r="DO40" s="121" t="str">
        <f>IF('Main courante'!$F37,'Main courante'!$E37,"")</f>
        <v/>
      </c>
      <c r="DP40" s="121" t="str">
        <f>IF(OR('Main courante'!$F37&lt;&gt;"",'Main courante'!$K37&lt;&gt;""),IF('Main courante'!$F37&lt;&gt;"",TEXT('Main courante'!$F37,"hh:mm"),""),"")</f>
        <v/>
      </c>
      <c r="DQ40" s="121" t="str">
        <f>IF(OR('Main courante'!$F37&lt;&gt;"",'Main courante'!$K37&lt;&gt;""),IF('Main courante'!$G37&lt;&gt;"",TEXT('Main courante'!$G37,"hh:mm"),""),"")</f>
        <v/>
      </c>
      <c r="DR40" s="121" t="str">
        <f>IF(OR('Main courante'!$F37&lt;&gt;"",'Main courante'!$K37&lt;&gt;""),IF('Main courante'!$K37&lt;&gt;"",TEXT('Main courante'!$K37,"hh:mm"),""),"")</f>
        <v/>
      </c>
      <c r="DS40" s="121" t="str">
        <f>IF(OR('Main courante'!$F37&lt;&gt;"",'Main courante'!$K37&lt;&gt;""),IF('Main courante'!$L37&lt;&gt;"",TEXT('Main courante'!$L37,"hh:mm"),""),"")</f>
        <v/>
      </c>
      <c r="DT40" s="129">
        <f t="shared" si="4"/>
        <v>0</v>
      </c>
      <c r="DU40" s="130">
        <f>'Main courante'!$H37+'Main courante'!$M37</f>
        <v>0</v>
      </c>
      <c r="DV40" s="131">
        <f>'Main courante'!$J37+'Main courante'!$O37</f>
        <v>0</v>
      </c>
      <c r="DW40" s="131">
        <f>'Main courante'!$I37+'Main courante'!$N37</f>
        <v>0</v>
      </c>
      <c r="DX40" s="132" t="str">
        <f>IF('Main courante'!$P37&lt;&gt;"",'Main courante'!$P37,"")</f>
        <v/>
      </c>
      <c r="DY40" s="133" t="str">
        <f>IF('Main courante'!$Q37&lt;&gt;"",'Main courante'!$Q37,"")</f>
        <v/>
      </c>
      <c r="DZ40" s="133" t="str">
        <f>IF('Main courante'!$R37&lt;&gt;"",'Main courante'!$R37,"")</f>
        <v/>
      </c>
      <c r="EA40" s="129">
        <f t="shared" si="5"/>
        <v>0</v>
      </c>
      <c r="EB40" s="129">
        <f t="shared" si="6"/>
        <v>0</v>
      </c>
      <c r="ED40" s="120" t="str">
        <f>IF('Main courante'!$A37=$ED$6,MAX($ED$8:$ED39)+1,"")</f>
        <v/>
      </c>
      <c r="EE40" s="120" t="str">
        <f>IF('Main courante'!$A37=$ED$6,'Main courante'!$S37,"")</f>
        <v/>
      </c>
      <c r="EF40" s="120" t="str">
        <f>IF('Main courante'!$A37=$ED$6,'Main courante'!$T37,"")</f>
        <v/>
      </c>
      <c r="EG40" s="120" t="str">
        <f>IF('Main courante'!$A37=$ED$6,'Main courante'!$U37,"")</f>
        <v/>
      </c>
      <c r="EH40" s="134" t="str">
        <f>IF('Main courante'!$A37=$ED$6,'Main courante'!$V37,"")</f>
        <v/>
      </c>
      <c r="EJ40" s="120" t="str">
        <f>IF('Main courante'!$A37=$EJ$6,MAX($EJ$8:$EJ39)+1,"")</f>
        <v/>
      </c>
      <c r="EK40" s="120" t="str">
        <f>IF('Main courante'!$A37=$EJ$6,'Main courante'!$S37,"")</f>
        <v/>
      </c>
      <c r="EL40" s="120" t="str">
        <f>IF('Main courante'!$A37=$EJ$6,'Main courante'!$T37,"")</f>
        <v/>
      </c>
      <c r="EM40" s="120" t="str">
        <f>IF('Main courante'!$A37=$EJ$6,'Main courante'!$U37,"")</f>
        <v/>
      </c>
      <c r="EN40" s="134" t="str">
        <f>IF('Main courante'!$A37=$EJ$6,'Main courante'!$V37,"")</f>
        <v/>
      </c>
      <c r="EP40" s="120" t="str">
        <f>IF('Main courante'!$A37=$EP$6,MAX($EP$8:$EP39)+1,"")</f>
        <v/>
      </c>
      <c r="EQ40" s="120" t="str">
        <f>IF('Main courante'!$A37=$EP$6,'Main courante'!$S37,"")</f>
        <v/>
      </c>
      <c r="ER40" s="120" t="str">
        <f>IF('Main courante'!$A37=$EP$6,'Main courante'!$T37,"")</f>
        <v/>
      </c>
      <c r="ES40" s="120" t="str">
        <f>IF('Main courante'!$A37=$EP$6,'Main courante'!$U37,"")</f>
        <v/>
      </c>
      <c r="ET40" s="134" t="str">
        <f>IF('Main courante'!$A37=$EP$6,'Main courante'!$V37,"")</f>
        <v/>
      </c>
      <c r="EU40" s="125"/>
      <c r="EV40" s="120" t="str">
        <f>IF('Main courante'!$A37=$EV$6,MAX($EV$8:$EV39)+1,"")</f>
        <v/>
      </c>
      <c r="EW40" s="121" t="str">
        <f>IF('Main courante'!$A37=$EV$6,TEXT('Main courante'!$B37,"j mmm aa"),"")</f>
        <v/>
      </c>
      <c r="EX40" s="122" t="str">
        <f>IF('Main courante'!$A37=$EV$6,TEXT('Main courante'!$C37,"hh:mm"),"")</f>
        <v/>
      </c>
      <c r="EY40" s="122" t="str">
        <f>IF('Main courante'!$A37=$EV$6,TEXT('Main courante'!$D37,"hh:mm"),"")</f>
        <v/>
      </c>
      <c r="EZ40" s="123" t="str">
        <f>IF('Main courante'!$A37=$EV$6,MOD($EY40-$EX40,1),"")</f>
        <v/>
      </c>
      <c r="FA40" s="123" t="str">
        <f>IF('Main courante'!$A37=$EV$6,'Main courante'!$E37,"")</f>
        <v/>
      </c>
      <c r="FB40" s="128"/>
    </row>
    <row r="41" spans="1:158">
      <c r="A41" s="120" t="str">
        <f>IF('Main courante'!$A38=$A$6,MAX($A$8:$A40)+1,"")</f>
        <v/>
      </c>
      <c r="B41" s="121" t="str">
        <f>IF('Main courante'!$A38=$A$6,TEXT('Main courante'!$B38,"j mmm aa"),"")</f>
        <v/>
      </c>
      <c r="C41" s="122" t="str">
        <f>IF('Main courante'!$A38=$A$6,TEXT('Main courante'!$C38,"hh:mm"),"")</f>
        <v/>
      </c>
      <c r="D41" s="122" t="str">
        <f>IF('Main courante'!$A38=$A$6,TEXT('Main courante'!$D38,"hh:mm"),"")</f>
        <v/>
      </c>
      <c r="E41" s="123" t="str">
        <f>IF('Main courante'!$A38=$A$6,MOD($D41-$C41,1),"")</f>
        <v/>
      </c>
      <c r="F41" s="123" t="str">
        <f>IF('Main courante'!$A38=$A$6,'Main courante'!$E38,"")</f>
        <v/>
      </c>
      <c r="G41" s="125"/>
      <c r="H41" s="126" t="str">
        <f>IF('Main courante'!$A38=$H$6,MAX($H$8:$H40)+1,"")</f>
        <v/>
      </c>
      <c r="I41" s="121" t="str">
        <f>IF('Main courante'!$A38=$H$6,TEXT('Main courante'!$B38,"j mmm aa"),"")</f>
        <v/>
      </c>
      <c r="J41" s="122" t="str">
        <f>IF('Main courante'!$A38=$H$6,TEXT('Main courante'!$C38,"hh:mm"),"")</f>
        <v/>
      </c>
      <c r="K41" s="122" t="str">
        <f>IF('Main courante'!$A38=$H$6,TEXT('Main courante'!$D38,"hh:mm"),"")</f>
        <v/>
      </c>
      <c r="L41" s="123" t="str">
        <f>IF('Main courante'!$A38=$H$6,MOD($K41-$J41,1),"")</f>
        <v/>
      </c>
      <c r="M41" s="123" t="str">
        <f>IF('Main courante'!$A38=$H$6,'Main courante'!$E38,"")</f>
        <v/>
      </c>
      <c r="N41" s="125"/>
      <c r="O41" s="120" t="str">
        <f>IF('Main courante'!$A38=$O$6,MAX($O$8:$O40)+1,"")</f>
        <v/>
      </c>
      <c r="P41" s="121" t="str">
        <f>IF('Main courante'!$A38=$O$6,TEXT('Main courante'!$B38,"j mmm aa"),"")</f>
        <v/>
      </c>
      <c r="Q41" s="122" t="str">
        <f>IF('Main courante'!$A38=$O$6,TEXT('Main courante'!$C38,"hh:mm"),"")</f>
        <v/>
      </c>
      <c r="R41" s="122" t="str">
        <f>IF('Main courante'!$A38=$O$6,TEXT('Main courante'!$D38,"hh:mm"),"")</f>
        <v/>
      </c>
      <c r="S41" s="123" t="str">
        <f>IF('Main courante'!$A38=$O$6,MOD($R41-$Q41,1),"")</f>
        <v/>
      </c>
      <c r="T41" s="124" t="str">
        <f>IF('Main courante'!$A38=$O$6,'Main courante'!$E38,"")</f>
        <v/>
      </c>
      <c r="U41" s="127" t="str">
        <f>IF('Main courante'!$A38=$O$6,DU41,"")</f>
        <v/>
      </c>
      <c r="V41" s="125"/>
      <c r="W41" s="120" t="str">
        <f>IF('Main courante'!$A38=$W$6,MAX($W$8:$W40)+1,"")</f>
        <v/>
      </c>
      <c r="X41" s="121" t="str">
        <f>IF('Main courante'!$A38=$W$6,TEXT('Main courante'!$B38,"j mmm aa"),"")</f>
        <v/>
      </c>
      <c r="Y41" s="122" t="str">
        <f>IF('Main courante'!$A38=$W$6,TEXT('Main courante'!$C38,"hh:mm"),"")</f>
        <v/>
      </c>
      <c r="Z41" s="122" t="str">
        <f>IF('Main courante'!$A38=$W$6,TEXT('Main courante'!$D38,"hh:mm"),"")</f>
        <v/>
      </c>
      <c r="AA41" s="123" t="str">
        <f>IF('Main courante'!$A38=$W$6,MOD($Z41-$Y41,1),"")</f>
        <v/>
      </c>
      <c r="AB41" s="123" t="str">
        <f>IF('Main courante'!$A38=$W$6,'Main courante'!$E38,"")</f>
        <v/>
      </c>
      <c r="AC41" s="122" t="str">
        <f>IF('Main courante'!$A38=$W$6,DU41,"")</f>
        <v/>
      </c>
      <c r="AD41" s="125"/>
      <c r="AE41" s="120" t="str">
        <f>IF('Main courante'!$A38=$AE$6,MAX($AE$8:$AE40)+1,"")</f>
        <v/>
      </c>
      <c r="AF41" s="121" t="str">
        <f>IF('Main courante'!$A38=$AE$6,TEXT('Main courante'!$B38,"j mmm aa"),"")</f>
        <v/>
      </c>
      <c r="AG41" s="122" t="str">
        <f>IF('Main courante'!$A38=$AE$6,TEXT('Main courante'!$C38,"hh:mm"),"")</f>
        <v/>
      </c>
      <c r="AH41" s="122" t="str">
        <f>IF('Main courante'!$A38=$AE$6,TEXT('Main courante'!$D38,"hh:mm"),"")</f>
        <v/>
      </c>
      <c r="AI41" s="123" t="str">
        <f>IF('Main courante'!$A38=$AE$6,MOD($AH41-$AG41,1),"")</f>
        <v/>
      </c>
      <c r="AJ41" s="123" t="str">
        <f>IF('Main courante'!$A38=$AE$6,'Main courante'!$E38,"")</f>
        <v/>
      </c>
      <c r="AK41" s="122" t="str">
        <f>IF('Main courante'!$A38=$AE$6,DU41,"")</f>
        <v/>
      </c>
      <c r="AL41" s="125"/>
      <c r="AM41" s="120" t="str">
        <f>IF('Main courante'!$A38=$AM$6,MAX($AM$8:$AM40)+1,"")</f>
        <v/>
      </c>
      <c r="AN41" s="121" t="str">
        <f>IF('Main courante'!$A38=$AM$6,TEXT('Main courante'!$B38,"j mmm aa"),"")</f>
        <v/>
      </c>
      <c r="AO41" s="122" t="str">
        <f>IF('Main courante'!$A38=$AM$6,TEXT('Main courante'!$C38,"hh:mm"),"")</f>
        <v/>
      </c>
      <c r="AP41" s="122" t="str">
        <f>IF('Main courante'!$A38=$AM$6,TEXT('Main courante'!$D38,"hh:mm"),"")</f>
        <v/>
      </c>
      <c r="AQ41" s="123" t="str">
        <f>IF('Main courante'!$A38=$AM$6,MOD($AP41-$AO41,1),"")</f>
        <v/>
      </c>
      <c r="AR41" s="123" t="str">
        <f>IF('Main courante'!$A38=$AM$6,'Main courante'!$E38,"")</f>
        <v/>
      </c>
      <c r="AS41" s="122" t="str">
        <f>IF('Main courante'!$A38=$AM$6,DU41,"")</f>
        <v/>
      </c>
      <c r="AT41" s="125"/>
      <c r="AU41" s="120" t="str">
        <f>IF('Main courante'!$A38=$AU$6,MAX($AU$8:$AU40)+1,"")</f>
        <v/>
      </c>
      <c r="AV41" s="121" t="str">
        <f>IF('Main courante'!$A38=$AU$6,TEXT('Main courante'!$B38,"j mmm aa"),"")</f>
        <v/>
      </c>
      <c r="AW41" s="122" t="str">
        <f>IF('Main courante'!$A38=$AU$6,TEXT('Main courante'!$C38,"hh:mm"),"")</f>
        <v/>
      </c>
      <c r="AX41" s="122" t="str">
        <f>IF('Main courante'!$A38=$AU$6,TEXT('Main courante'!$D38,"hh:mm"),"")</f>
        <v/>
      </c>
      <c r="AY41" s="123" t="str">
        <f>IF('Main courante'!$A38=$AU$6,MOD($AX41-$AW41,1),"")</f>
        <v/>
      </c>
      <c r="AZ41" s="123" t="str">
        <f>IF('Main courante'!$A38=$AU$6,'Main courante'!$E38,"")</f>
        <v/>
      </c>
      <c r="BA41" s="122" t="str">
        <f>IF('Main courante'!$A38=$AU$6,DU41,"")</f>
        <v/>
      </c>
      <c r="BB41" s="125"/>
      <c r="BC41" s="120" t="str">
        <f>IF('Main courante'!$A38=$BC$6,MAX($BC$8:$BC40)+1,"")</f>
        <v/>
      </c>
      <c r="BD41" s="121" t="str">
        <f>IF('Main courante'!$A38=$BC$6,TEXT('Main courante'!$B38,"j mmm aa"),"")</f>
        <v/>
      </c>
      <c r="BE41" s="122" t="str">
        <f>IF('Main courante'!$A38=$BC$6,TEXT('Main courante'!$C38,"hh:mm"),"")</f>
        <v/>
      </c>
      <c r="BF41" s="122" t="str">
        <f>IF('Main courante'!$A38=$BC$6,TEXT('Main courante'!$D38,"hh:mm"),"")</f>
        <v/>
      </c>
      <c r="BG41" s="123" t="str">
        <f>IF('Main courante'!$A38=$BC$6,MOD($BF41-$BE41,1),"")</f>
        <v/>
      </c>
      <c r="BH41" s="123" t="str">
        <f>IF('Main courante'!$A38=$BC$6,'Main courante'!$E38,"")</f>
        <v/>
      </c>
      <c r="BI41" s="122" t="str">
        <f>IF('Main courante'!$A38=$BC$6,DU41,"")</f>
        <v/>
      </c>
      <c r="BJ41" s="125"/>
      <c r="BK41" s="120" t="str">
        <f>IF('Main courante'!$A38=$BK$6,MAX($BK$8:$BK40)+1,"")</f>
        <v/>
      </c>
      <c r="BL41" s="121" t="str">
        <f>IF('Main courante'!$A38=$BK$6,TEXT('Main courante'!$B38,"j mmm aa"),"")</f>
        <v/>
      </c>
      <c r="BM41" s="122" t="str">
        <f>IF('Main courante'!$A38=$BK$6,TEXT('Main courante'!$C38,"hh:mm"),"")</f>
        <v/>
      </c>
      <c r="BN41" s="122" t="str">
        <f>IF('Main courante'!$A38=$BK$6,TEXT('Main courante'!$D38,"hh:mm"),"")</f>
        <v/>
      </c>
      <c r="BO41" s="123" t="str">
        <f>IF('Main courante'!$A38=$BK$6,MOD($BN41-$BM41,1),"")</f>
        <v/>
      </c>
      <c r="BP41" s="123" t="str">
        <f>IF('Main courante'!$A38=$BK$6,'Main courante'!$E38,"")</f>
        <v/>
      </c>
      <c r="BQ41" s="122" t="str">
        <f>IF('Main courante'!$A38=$BK$6,DU41,"")</f>
        <v/>
      </c>
      <c r="BR41" s="125"/>
      <c r="BS41" s="120" t="str">
        <f>IF('Main courante'!$A38=$BS$6,MAX($BS$8:$BS40)+1,"")</f>
        <v/>
      </c>
      <c r="BT41" s="121" t="str">
        <f>IF('Main courante'!$A38=$BS$6,TEXT('Main courante'!$B38,"j mmm aa"),"")</f>
        <v/>
      </c>
      <c r="BU41" s="122" t="str">
        <f>IF('Main courante'!$A38=$BS$6,TEXT('Main courante'!$C38,"hh:mm"),"")</f>
        <v/>
      </c>
      <c r="BV41" s="122" t="str">
        <f>IF('Main courante'!$A38=$BS$6,TEXT('Main courante'!$D38,"hh:mm"),"")</f>
        <v/>
      </c>
      <c r="BW41" s="123" t="str">
        <f>IF('Main courante'!$A38=$BS$6,MOD($BV41-$BU41,1),"")</f>
        <v/>
      </c>
      <c r="BX41" s="123" t="str">
        <f>IF('Main courante'!$A38=$BS$6,'Main courante'!$E38,"")</f>
        <v/>
      </c>
      <c r="BY41" s="122" t="str">
        <f>IF('Main courante'!$A38=$BS$6,DU41,"")</f>
        <v/>
      </c>
      <c r="BZ41" s="125"/>
      <c r="CA41" s="120" t="str">
        <f>IF('Main courante'!$A38=$CA$6,MAX($CA$8:$CA40)+1,"")</f>
        <v/>
      </c>
      <c r="CB41" s="121" t="str">
        <f>IF('Main courante'!$A38=$CA$6,TEXT('Main courante'!$B38,"j mmm aa"),"")</f>
        <v/>
      </c>
      <c r="CC41" s="122" t="str">
        <f>IF('Main courante'!$A38=$CA$6,TEXT('Main courante'!$C38,"hh:mm"),"")</f>
        <v/>
      </c>
      <c r="CD41" s="122" t="str">
        <f>IF('Main courante'!$A38=$CA$6,TEXT('Main courante'!$D38,"hh:mm"),"")</f>
        <v/>
      </c>
      <c r="CE41" s="123" t="str">
        <f>IF('Main courante'!$A38=$CA$6,MOD($CD41-$CC41,1),"")</f>
        <v/>
      </c>
      <c r="CF41" s="123" t="str">
        <f>IF('Main courante'!$A38=$CA$6,'Main courante'!$E38,"")</f>
        <v/>
      </c>
      <c r="CG41" s="122" t="str">
        <f>IF('Main courante'!$A38=$CA$6,DU41,"")</f>
        <v/>
      </c>
      <c r="CH41" s="125"/>
      <c r="CI41" s="120" t="str">
        <f>IF('Main courante'!$A38=$CI$6,MAX($CI$8:$CI40)+1,"")</f>
        <v/>
      </c>
      <c r="CJ41" s="121" t="str">
        <f>IF('Main courante'!$A38=$CI$6,TEXT('Main courante'!$B38,"j mmm aa"),"")</f>
        <v/>
      </c>
      <c r="CK41" s="122" t="str">
        <f>IF('Main courante'!$A38=$CI$6,TEXT('Main courante'!$C38,"hh:mm"),"")</f>
        <v/>
      </c>
      <c r="CL41" s="122" t="str">
        <f>IF('Main courante'!$A38=$CI$6,TEXT('Main courante'!$D38,"hh:mm"),"")</f>
        <v/>
      </c>
      <c r="CM41" s="123" t="str">
        <f>IF('Main courante'!$A38=$CI$6,MOD($CL41-$CK41,1),"")</f>
        <v/>
      </c>
      <c r="CN41" s="123" t="str">
        <f>IF('Main courante'!$A38=$CI$6,'Main courante'!$E38,"")</f>
        <v/>
      </c>
      <c r="CO41" s="125"/>
      <c r="CP41" s="120" t="str">
        <f>IF('Main courante'!$A38=$CP$6,MAX($CP$8:$CP40)+1,"")</f>
        <v/>
      </c>
      <c r="CQ41" s="121" t="str">
        <f>IF('Main courante'!$A38=$CP$6,TEXT('Main courante'!$B38,"j mmm aa"),"")</f>
        <v/>
      </c>
      <c r="CR41" s="122" t="str">
        <f>IF('Main courante'!$A38=$CP$6,TEXT('Main courante'!$C38,"hh:mm"),"")</f>
        <v/>
      </c>
      <c r="CS41" s="122" t="str">
        <f>IF('Main courante'!$A38=$CP$6,TEXT('Main courante'!$D38,"hh:mm"),"")</f>
        <v/>
      </c>
      <c r="CT41" s="123" t="str">
        <f>IF('Main courante'!$A38=$CP$6,MOD($CS41-$CR41,1),"")</f>
        <v/>
      </c>
      <c r="CU41" s="123" t="str">
        <f>IF('Main courante'!$A38=$CP$6,'Main courante'!$E38,"")</f>
        <v/>
      </c>
      <c r="CV41" s="122" t="str">
        <f>IF('Main courante'!$A38=$CP$6,DU41,"")</f>
        <v/>
      </c>
      <c r="CW41" s="125"/>
      <c r="CX41" s="120" t="str">
        <f>IF('Main courante'!$A38=$CX$6,MAX($CX$8:$CX40)+1,"")</f>
        <v/>
      </c>
      <c r="CY41" s="121" t="str">
        <f>IF('Main courante'!$A38=$CX$6,TEXT('Main courante'!$B38,"j mmm aa"),"")</f>
        <v/>
      </c>
      <c r="CZ41" s="122" t="str">
        <f>IF('Main courante'!$A38=$CX$6,TEXT('Main courante'!$C38,"hh:mm"),"")</f>
        <v/>
      </c>
      <c r="DA41" s="122" t="str">
        <f>IF('Main courante'!$A38=$CX$6,TEXT('Main courante'!$D38,"hh:mm"),"")</f>
        <v/>
      </c>
      <c r="DB41" s="123" t="str">
        <f>IF('Main courante'!$A38=$CX$6,MOD($DA41-$CZ41,1),"")</f>
        <v/>
      </c>
      <c r="DC41" s="123" t="str">
        <f>IF('Main courante'!$A38=$CX$6,'Main courante'!$E38,"")</f>
        <v/>
      </c>
      <c r="DD41" s="122" t="str">
        <f>IF('Main courante'!$A38=$CX$6,DU41,"")</f>
        <v/>
      </c>
      <c r="DE41" s="125"/>
      <c r="DF41" s="120" t="str">
        <f>IF('Main courante'!$A38=$DF$6,MAX($DF$8:$DF40)+1,"")</f>
        <v/>
      </c>
      <c r="DG41" s="121" t="str">
        <f>IF('Main courante'!$A38=$DF$6,TEXT('Main courante'!$B38,"j mmm aa"),"")</f>
        <v/>
      </c>
      <c r="DH41" s="122" t="str">
        <f>IF('Main courante'!$A38=$DF$6,TEXT('Main courante'!$C38,"hh:mm"),"")</f>
        <v/>
      </c>
      <c r="DI41" s="122" t="str">
        <f>IF('Main courante'!$A38=$DF$6,TEXT('Main courante'!$D38,"hh:mm"),"")</f>
        <v/>
      </c>
      <c r="DJ41" s="123" t="str">
        <f>IF('Main courante'!$A38=$DF$6,MOD($DI41-$DH41,1),"")</f>
        <v/>
      </c>
      <c r="DK41" s="123" t="str">
        <f>IF('Main courante'!$A38=$DF$6,'Main courante'!$E38,"")</f>
        <v/>
      </c>
      <c r="DL41" s="128"/>
      <c r="DM41" s="120" t="str">
        <f>IF(OR('Main courante'!$F38&lt;&gt;"",'Main courante'!$K38&lt;&gt;""),MAX($DM$8:$DM40)+1,"")</f>
        <v/>
      </c>
      <c r="DN41" s="121" t="str">
        <f>IF('Main courante'!$F38,TEXT('Main courante'!$B38,"j mmm aa"),"")</f>
        <v/>
      </c>
      <c r="DO41" s="121" t="str">
        <f>IF('Main courante'!$F38,'Main courante'!$E38,"")</f>
        <v/>
      </c>
      <c r="DP41" s="121" t="str">
        <f>IF(OR('Main courante'!$F38&lt;&gt;"",'Main courante'!$K38&lt;&gt;""),IF('Main courante'!$F38&lt;&gt;"",TEXT('Main courante'!$F38,"hh:mm"),""),"")</f>
        <v/>
      </c>
      <c r="DQ41" s="121" t="str">
        <f>IF(OR('Main courante'!$F38&lt;&gt;"",'Main courante'!$K38&lt;&gt;""),IF('Main courante'!$G38&lt;&gt;"",TEXT('Main courante'!$G38,"hh:mm"),""),"")</f>
        <v/>
      </c>
      <c r="DR41" s="121" t="str">
        <f>IF(OR('Main courante'!$F38&lt;&gt;"",'Main courante'!$K38&lt;&gt;""),IF('Main courante'!$K38&lt;&gt;"",TEXT('Main courante'!$K38,"hh:mm"),""),"")</f>
        <v/>
      </c>
      <c r="DS41" s="121" t="str">
        <f>IF(OR('Main courante'!$F38&lt;&gt;"",'Main courante'!$K38&lt;&gt;""),IF('Main courante'!$L38&lt;&gt;"",TEXT('Main courante'!$L38,"hh:mm"),""),"")</f>
        <v/>
      </c>
      <c r="DT41" s="129">
        <f t="shared" si="4"/>
        <v>0</v>
      </c>
      <c r="DU41" s="130">
        <f>'Main courante'!$H38+'Main courante'!$M38</f>
        <v>0</v>
      </c>
      <c r="DV41" s="131">
        <f>'Main courante'!$J38+'Main courante'!$O38</f>
        <v>0</v>
      </c>
      <c r="DW41" s="131">
        <f>'Main courante'!$I38+'Main courante'!$N38</f>
        <v>0</v>
      </c>
      <c r="DX41" s="132" t="str">
        <f>IF('Main courante'!$P38&lt;&gt;"",'Main courante'!$P38,"")</f>
        <v/>
      </c>
      <c r="DY41" s="133" t="str">
        <f>IF('Main courante'!$Q38&lt;&gt;"",'Main courante'!$Q38,"")</f>
        <v/>
      </c>
      <c r="DZ41" s="133" t="str">
        <f>IF('Main courante'!$R38&lt;&gt;"",'Main courante'!$R38,"")</f>
        <v/>
      </c>
      <c r="EA41" s="129">
        <f t="shared" si="5"/>
        <v>0</v>
      </c>
      <c r="EB41" s="129">
        <f t="shared" si="6"/>
        <v>0</v>
      </c>
      <c r="ED41" s="120" t="str">
        <f>IF('Main courante'!$A38=$ED$6,MAX($ED$8:$ED40)+1,"")</f>
        <v/>
      </c>
      <c r="EE41" s="120" t="str">
        <f>IF('Main courante'!$A38=$ED$6,'Main courante'!$S38,"")</f>
        <v/>
      </c>
      <c r="EF41" s="120" t="str">
        <f>IF('Main courante'!$A38=$ED$6,'Main courante'!$T38,"")</f>
        <v/>
      </c>
      <c r="EG41" s="120" t="str">
        <f>IF('Main courante'!$A38=$ED$6,'Main courante'!$U38,"")</f>
        <v/>
      </c>
      <c r="EH41" s="134" t="str">
        <f>IF('Main courante'!$A38=$ED$6,'Main courante'!$V38,"")</f>
        <v/>
      </c>
      <c r="EJ41" s="120" t="str">
        <f>IF('Main courante'!$A38=$EJ$6,MAX($EJ$8:$EJ40)+1,"")</f>
        <v/>
      </c>
      <c r="EK41" s="120" t="str">
        <f>IF('Main courante'!$A38=$EJ$6,'Main courante'!$S38,"")</f>
        <v/>
      </c>
      <c r="EL41" s="120" t="str">
        <f>IF('Main courante'!$A38=$EJ$6,'Main courante'!$T38,"")</f>
        <v/>
      </c>
      <c r="EM41" s="120" t="str">
        <f>IF('Main courante'!$A38=$EJ$6,'Main courante'!$U38,"")</f>
        <v/>
      </c>
      <c r="EN41" s="134" t="str">
        <f>IF('Main courante'!$A38=$EJ$6,'Main courante'!$V38,"")</f>
        <v/>
      </c>
      <c r="EP41" s="120" t="str">
        <f>IF('Main courante'!$A38=$EP$6,MAX($EP$8:$EP40)+1,"")</f>
        <v/>
      </c>
      <c r="EQ41" s="120" t="str">
        <f>IF('Main courante'!$A38=$EP$6,'Main courante'!$S38,"")</f>
        <v/>
      </c>
      <c r="ER41" s="120" t="str">
        <f>IF('Main courante'!$A38=$EP$6,'Main courante'!$T38,"")</f>
        <v/>
      </c>
      <c r="ES41" s="120" t="str">
        <f>IF('Main courante'!$A38=$EP$6,'Main courante'!$U38,"")</f>
        <v/>
      </c>
      <c r="ET41" s="134" t="str">
        <f>IF('Main courante'!$A38=$EP$6,'Main courante'!$V38,"")</f>
        <v/>
      </c>
      <c r="EU41" s="125"/>
      <c r="EV41" s="120" t="str">
        <f>IF('Main courante'!$A38=$EV$6,MAX($EV$8:$EV40)+1,"")</f>
        <v/>
      </c>
      <c r="EW41" s="121" t="str">
        <f>IF('Main courante'!$A38=$EV$6,TEXT('Main courante'!$B38,"j mmm aa"),"")</f>
        <v/>
      </c>
      <c r="EX41" s="122" t="str">
        <f>IF('Main courante'!$A38=$EV$6,TEXT('Main courante'!$C38,"hh:mm"),"")</f>
        <v/>
      </c>
      <c r="EY41" s="122" t="str">
        <f>IF('Main courante'!$A38=$EV$6,TEXT('Main courante'!$D38,"hh:mm"),"")</f>
        <v/>
      </c>
      <c r="EZ41" s="123" t="str">
        <f>IF('Main courante'!$A38=$EV$6,MOD($EY41-$EX41,1),"")</f>
        <v/>
      </c>
      <c r="FA41" s="123" t="str">
        <f>IF('Main courante'!$A38=$EV$6,'Main courante'!$E38,"")</f>
        <v/>
      </c>
      <c r="FB41" s="128"/>
    </row>
    <row r="42" spans="1:158">
      <c r="A42" s="120" t="str">
        <f>IF('Main courante'!$A39=$A$6,MAX($A$8:$A41)+1,"")</f>
        <v/>
      </c>
      <c r="B42" s="121" t="str">
        <f>IF('Main courante'!$A39=$A$6,TEXT('Main courante'!$B39,"j mmm aa"),"")</f>
        <v/>
      </c>
      <c r="C42" s="122" t="str">
        <f>IF('Main courante'!$A39=$A$6,TEXT('Main courante'!$C39,"hh:mm"),"")</f>
        <v/>
      </c>
      <c r="D42" s="122" t="str">
        <f>IF('Main courante'!$A39=$A$6,TEXT('Main courante'!$D39,"hh:mm"),"")</f>
        <v/>
      </c>
      <c r="E42" s="123" t="str">
        <f>IF('Main courante'!$A39=$A$6,MOD($D42-$C42,1),"")</f>
        <v/>
      </c>
      <c r="F42" s="123" t="str">
        <f>IF('Main courante'!$A39=$A$6,'Main courante'!$E39,"")</f>
        <v/>
      </c>
      <c r="G42" s="125"/>
      <c r="H42" s="126" t="str">
        <f>IF('Main courante'!$A39=$H$6,MAX($H$8:$H41)+1,"")</f>
        <v/>
      </c>
      <c r="I42" s="121" t="str">
        <f>IF('Main courante'!$A39=$H$6,TEXT('Main courante'!$B39,"j mmm aa"),"")</f>
        <v/>
      </c>
      <c r="J42" s="122" t="str">
        <f>IF('Main courante'!$A39=$H$6,TEXT('Main courante'!$C39,"hh:mm"),"")</f>
        <v/>
      </c>
      <c r="K42" s="122" t="str">
        <f>IF('Main courante'!$A39=$H$6,TEXT('Main courante'!$D39,"hh:mm"),"")</f>
        <v/>
      </c>
      <c r="L42" s="123" t="str">
        <f>IF('Main courante'!$A39=$H$6,MOD($K42-$J42,1),"")</f>
        <v/>
      </c>
      <c r="M42" s="123" t="str">
        <f>IF('Main courante'!$A39=$H$6,'Main courante'!$E39,"")</f>
        <v/>
      </c>
      <c r="N42" s="125"/>
      <c r="O42" s="120" t="str">
        <f>IF('Main courante'!$A39=$O$6,MAX($O$8:$O41)+1,"")</f>
        <v/>
      </c>
      <c r="P42" s="121" t="str">
        <f>IF('Main courante'!$A39=$O$6,TEXT('Main courante'!$B39,"j mmm aa"),"")</f>
        <v/>
      </c>
      <c r="Q42" s="122" t="str">
        <f>IF('Main courante'!$A39=$O$6,TEXT('Main courante'!$C39,"hh:mm"),"")</f>
        <v/>
      </c>
      <c r="R42" s="122" t="str">
        <f>IF('Main courante'!$A39=$O$6,TEXT('Main courante'!$D39,"hh:mm"),"")</f>
        <v/>
      </c>
      <c r="S42" s="123" t="str">
        <f>IF('Main courante'!$A39=$O$6,MOD($R42-$Q42,1),"")</f>
        <v/>
      </c>
      <c r="T42" s="124" t="str">
        <f>IF('Main courante'!$A39=$O$6,'Main courante'!$E39,"")</f>
        <v/>
      </c>
      <c r="U42" s="127" t="str">
        <f>IF('Main courante'!$A39=$O$6,DU42,"")</f>
        <v/>
      </c>
      <c r="V42" s="125"/>
      <c r="W42" s="120" t="str">
        <f>IF('Main courante'!$A39=$W$6,MAX($W$8:$W41)+1,"")</f>
        <v/>
      </c>
      <c r="X42" s="121" t="str">
        <f>IF('Main courante'!$A39=$W$6,TEXT('Main courante'!$B39,"j mmm aa"),"")</f>
        <v/>
      </c>
      <c r="Y42" s="122" t="str">
        <f>IF('Main courante'!$A39=$W$6,TEXT('Main courante'!$C39,"hh:mm"),"")</f>
        <v/>
      </c>
      <c r="Z42" s="122" t="str">
        <f>IF('Main courante'!$A39=$W$6,TEXT('Main courante'!$D39,"hh:mm"),"")</f>
        <v/>
      </c>
      <c r="AA42" s="123" t="str">
        <f>IF('Main courante'!$A39=$W$6,MOD($Z42-$Y42,1),"")</f>
        <v/>
      </c>
      <c r="AB42" s="123" t="str">
        <f>IF('Main courante'!$A39=$W$6,'Main courante'!$E39,"")</f>
        <v/>
      </c>
      <c r="AC42" s="122" t="str">
        <f>IF('Main courante'!$A39=$W$6,DU42,"")</f>
        <v/>
      </c>
      <c r="AD42" s="125"/>
      <c r="AE42" s="120" t="str">
        <f>IF('Main courante'!$A39=$AE$6,MAX($AE$8:$AE41)+1,"")</f>
        <v/>
      </c>
      <c r="AF42" s="121" t="str">
        <f>IF('Main courante'!$A39=$AE$6,TEXT('Main courante'!$B39,"j mmm aa"),"")</f>
        <v/>
      </c>
      <c r="AG42" s="122" t="str">
        <f>IF('Main courante'!$A39=$AE$6,TEXT('Main courante'!$C39,"hh:mm"),"")</f>
        <v/>
      </c>
      <c r="AH42" s="122" t="str">
        <f>IF('Main courante'!$A39=$AE$6,TEXT('Main courante'!$D39,"hh:mm"),"")</f>
        <v/>
      </c>
      <c r="AI42" s="123" t="str">
        <f>IF('Main courante'!$A39=$AE$6,MOD($AH42-$AG42,1),"")</f>
        <v/>
      </c>
      <c r="AJ42" s="123" t="str">
        <f>IF('Main courante'!$A39=$AE$6,'Main courante'!$E39,"")</f>
        <v/>
      </c>
      <c r="AK42" s="122" t="str">
        <f>IF('Main courante'!$A39=$AE$6,DU42,"")</f>
        <v/>
      </c>
      <c r="AL42" s="125"/>
      <c r="AM42" s="120" t="str">
        <f>IF('Main courante'!$A39=$AM$6,MAX($AM$8:$AM41)+1,"")</f>
        <v/>
      </c>
      <c r="AN42" s="121" t="str">
        <f>IF('Main courante'!$A39=$AM$6,TEXT('Main courante'!$B39,"j mmm aa"),"")</f>
        <v/>
      </c>
      <c r="AO42" s="122" t="str">
        <f>IF('Main courante'!$A39=$AM$6,TEXT('Main courante'!$C39,"hh:mm"),"")</f>
        <v/>
      </c>
      <c r="AP42" s="122" t="str">
        <f>IF('Main courante'!$A39=$AM$6,TEXT('Main courante'!$D39,"hh:mm"),"")</f>
        <v/>
      </c>
      <c r="AQ42" s="123" t="str">
        <f>IF('Main courante'!$A39=$AM$6,MOD($AP42-$AO42,1),"")</f>
        <v/>
      </c>
      <c r="AR42" s="123" t="str">
        <f>IF('Main courante'!$A39=$AM$6,'Main courante'!$E39,"")</f>
        <v/>
      </c>
      <c r="AS42" s="122" t="str">
        <f>IF('Main courante'!$A39=$AM$6,DU42,"")</f>
        <v/>
      </c>
      <c r="AT42" s="125"/>
      <c r="AU42" s="120" t="str">
        <f>IF('Main courante'!$A39=$AU$6,MAX($AU$8:$AU41)+1,"")</f>
        <v/>
      </c>
      <c r="AV42" s="121" t="str">
        <f>IF('Main courante'!$A39=$AU$6,TEXT('Main courante'!$B39,"j mmm aa"),"")</f>
        <v/>
      </c>
      <c r="AW42" s="122" t="str">
        <f>IF('Main courante'!$A39=$AU$6,TEXT('Main courante'!$C39,"hh:mm"),"")</f>
        <v/>
      </c>
      <c r="AX42" s="122" t="str">
        <f>IF('Main courante'!$A39=$AU$6,TEXT('Main courante'!$D39,"hh:mm"),"")</f>
        <v/>
      </c>
      <c r="AY42" s="123" t="str">
        <f>IF('Main courante'!$A39=$AU$6,MOD($AX42-$AW42,1),"")</f>
        <v/>
      </c>
      <c r="AZ42" s="123" t="str">
        <f>IF('Main courante'!$A39=$AU$6,'Main courante'!$E39,"")</f>
        <v/>
      </c>
      <c r="BA42" s="122" t="str">
        <f>IF('Main courante'!$A39=$AU$6,DU42,"")</f>
        <v/>
      </c>
      <c r="BB42" s="125"/>
      <c r="BC42" s="120" t="str">
        <f>IF('Main courante'!$A39=$BC$6,MAX($BC$8:$BC41)+1,"")</f>
        <v/>
      </c>
      <c r="BD42" s="121" t="str">
        <f>IF('Main courante'!$A39=$BC$6,TEXT('Main courante'!$B39,"j mmm aa"),"")</f>
        <v/>
      </c>
      <c r="BE42" s="122" t="str">
        <f>IF('Main courante'!$A39=$BC$6,TEXT('Main courante'!$C39,"hh:mm"),"")</f>
        <v/>
      </c>
      <c r="BF42" s="122" t="str">
        <f>IF('Main courante'!$A39=$BC$6,TEXT('Main courante'!$D39,"hh:mm"),"")</f>
        <v/>
      </c>
      <c r="BG42" s="123" t="str">
        <f>IF('Main courante'!$A39=$BC$6,MOD($BF42-$BE42,1),"")</f>
        <v/>
      </c>
      <c r="BH42" s="123" t="str">
        <f>IF('Main courante'!$A39=$BC$6,'Main courante'!$E39,"")</f>
        <v/>
      </c>
      <c r="BI42" s="122" t="str">
        <f>IF('Main courante'!$A39=$BC$6,DU42,"")</f>
        <v/>
      </c>
      <c r="BJ42" s="125"/>
      <c r="BK42" s="120" t="str">
        <f>IF('Main courante'!$A39=$BK$6,MAX($BK$8:$BK41)+1,"")</f>
        <v/>
      </c>
      <c r="BL42" s="121" t="str">
        <f>IF('Main courante'!$A39=$BK$6,TEXT('Main courante'!$B39,"j mmm aa"),"")</f>
        <v/>
      </c>
      <c r="BM42" s="122" t="str">
        <f>IF('Main courante'!$A39=$BK$6,TEXT('Main courante'!$C39,"hh:mm"),"")</f>
        <v/>
      </c>
      <c r="BN42" s="122" t="str">
        <f>IF('Main courante'!$A39=$BK$6,TEXT('Main courante'!$D39,"hh:mm"),"")</f>
        <v/>
      </c>
      <c r="BO42" s="123" t="str">
        <f>IF('Main courante'!$A39=$BK$6,MOD($BN42-$BM42,1),"")</f>
        <v/>
      </c>
      <c r="BP42" s="123" t="str">
        <f>IF('Main courante'!$A39=$BK$6,'Main courante'!$E39,"")</f>
        <v/>
      </c>
      <c r="BQ42" s="122" t="str">
        <f>IF('Main courante'!$A39=$BK$6,DU42,"")</f>
        <v/>
      </c>
      <c r="BR42" s="125"/>
      <c r="BS42" s="120" t="str">
        <f>IF('Main courante'!$A39=$BS$6,MAX($BS$8:$BS41)+1,"")</f>
        <v/>
      </c>
      <c r="BT42" s="121" t="str">
        <f>IF('Main courante'!$A39=$BS$6,TEXT('Main courante'!$B39,"j mmm aa"),"")</f>
        <v/>
      </c>
      <c r="BU42" s="122" t="str">
        <f>IF('Main courante'!$A39=$BS$6,TEXT('Main courante'!$C39,"hh:mm"),"")</f>
        <v/>
      </c>
      <c r="BV42" s="122" t="str">
        <f>IF('Main courante'!$A39=$BS$6,TEXT('Main courante'!$D39,"hh:mm"),"")</f>
        <v/>
      </c>
      <c r="BW42" s="123" t="str">
        <f>IF('Main courante'!$A39=$BS$6,MOD($BV42-$BU42,1),"")</f>
        <v/>
      </c>
      <c r="BX42" s="123" t="str">
        <f>IF('Main courante'!$A39=$BS$6,'Main courante'!$E39,"")</f>
        <v/>
      </c>
      <c r="BY42" s="122" t="str">
        <f>IF('Main courante'!$A39=$BS$6,DU42,"")</f>
        <v/>
      </c>
      <c r="BZ42" s="125"/>
      <c r="CA42" s="120" t="str">
        <f>IF('Main courante'!$A39=$CA$6,MAX($CA$8:$CA41)+1,"")</f>
        <v/>
      </c>
      <c r="CB42" s="121" t="str">
        <f>IF('Main courante'!$A39=$CA$6,TEXT('Main courante'!$B39,"j mmm aa"),"")</f>
        <v/>
      </c>
      <c r="CC42" s="122" t="str">
        <f>IF('Main courante'!$A39=$CA$6,TEXT('Main courante'!$C39,"hh:mm"),"")</f>
        <v/>
      </c>
      <c r="CD42" s="122" t="str">
        <f>IF('Main courante'!$A39=$CA$6,TEXT('Main courante'!$D39,"hh:mm"),"")</f>
        <v/>
      </c>
      <c r="CE42" s="123" t="str">
        <f>IF('Main courante'!$A39=$CA$6,MOD($CD42-$CC42,1),"")</f>
        <v/>
      </c>
      <c r="CF42" s="123" t="str">
        <f>IF('Main courante'!$A39=$CA$6,'Main courante'!$E39,"")</f>
        <v/>
      </c>
      <c r="CG42" s="122" t="str">
        <f>IF('Main courante'!$A39=$CA$6,DU42,"")</f>
        <v/>
      </c>
      <c r="CH42" s="125"/>
      <c r="CI42" s="120" t="str">
        <f>IF('Main courante'!$A39=$CI$6,MAX($CI$8:$CI41)+1,"")</f>
        <v/>
      </c>
      <c r="CJ42" s="121" t="str">
        <f>IF('Main courante'!$A39=$CI$6,TEXT('Main courante'!$B39,"j mmm aa"),"")</f>
        <v/>
      </c>
      <c r="CK42" s="122" t="str">
        <f>IF('Main courante'!$A39=$CI$6,TEXT('Main courante'!$C39,"hh:mm"),"")</f>
        <v/>
      </c>
      <c r="CL42" s="122" t="str">
        <f>IF('Main courante'!$A39=$CI$6,TEXT('Main courante'!$D39,"hh:mm"),"")</f>
        <v/>
      </c>
      <c r="CM42" s="123" t="str">
        <f>IF('Main courante'!$A39=$CI$6,MOD($CL42-$CK42,1),"")</f>
        <v/>
      </c>
      <c r="CN42" s="123" t="str">
        <f>IF('Main courante'!$A39=$CI$6,'Main courante'!$E39,"")</f>
        <v/>
      </c>
      <c r="CO42" s="125"/>
      <c r="CP42" s="120" t="str">
        <f>IF('Main courante'!$A39=$CP$6,MAX($CP$8:$CP41)+1,"")</f>
        <v/>
      </c>
      <c r="CQ42" s="121" t="str">
        <f>IF('Main courante'!$A39=$CP$6,TEXT('Main courante'!$B39,"j mmm aa"),"")</f>
        <v/>
      </c>
      <c r="CR42" s="122" t="str">
        <f>IF('Main courante'!$A39=$CP$6,TEXT('Main courante'!$C39,"hh:mm"),"")</f>
        <v/>
      </c>
      <c r="CS42" s="122" t="str">
        <f>IF('Main courante'!$A39=$CP$6,TEXT('Main courante'!$D39,"hh:mm"),"")</f>
        <v/>
      </c>
      <c r="CT42" s="123" t="str">
        <f>IF('Main courante'!$A39=$CP$6,MOD($CS42-$CR42,1),"")</f>
        <v/>
      </c>
      <c r="CU42" s="123" t="str">
        <f>IF('Main courante'!$A39=$CP$6,'Main courante'!$E39,"")</f>
        <v/>
      </c>
      <c r="CV42" s="122" t="str">
        <f>IF('Main courante'!$A39=$CP$6,DU42,"")</f>
        <v/>
      </c>
      <c r="CW42" s="125"/>
      <c r="CX42" s="120" t="str">
        <f>IF('Main courante'!$A39=$CX$6,MAX($CX$8:$CX41)+1,"")</f>
        <v/>
      </c>
      <c r="CY42" s="121" t="str">
        <f>IF('Main courante'!$A39=$CX$6,TEXT('Main courante'!$B39,"j mmm aa"),"")</f>
        <v/>
      </c>
      <c r="CZ42" s="122" t="str">
        <f>IF('Main courante'!$A39=$CX$6,TEXT('Main courante'!$C39,"hh:mm"),"")</f>
        <v/>
      </c>
      <c r="DA42" s="122" t="str">
        <f>IF('Main courante'!$A39=$CX$6,TEXT('Main courante'!$D39,"hh:mm"),"")</f>
        <v/>
      </c>
      <c r="DB42" s="123" t="str">
        <f>IF('Main courante'!$A39=$CX$6,MOD($DA42-$CZ42,1),"")</f>
        <v/>
      </c>
      <c r="DC42" s="123" t="str">
        <f>IF('Main courante'!$A39=$CX$6,'Main courante'!$E39,"")</f>
        <v/>
      </c>
      <c r="DD42" s="122" t="str">
        <f>IF('Main courante'!$A39=$CX$6,DU42,"")</f>
        <v/>
      </c>
      <c r="DE42" s="125"/>
      <c r="DF42" s="120" t="str">
        <f>IF('Main courante'!$A39=$DF$6,MAX($DF$8:$DF41)+1,"")</f>
        <v/>
      </c>
      <c r="DG42" s="121" t="str">
        <f>IF('Main courante'!$A39=$DF$6,TEXT('Main courante'!$B39,"j mmm aa"),"")</f>
        <v/>
      </c>
      <c r="DH42" s="122" t="str">
        <f>IF('Main courante'!$A39=$DF$6,TEXT('Main courante'!$C39,"hh:mm"),"")</f>
        <v/>
      </c>
      <c r="DI42" s="122" t="str">
        <f>IF('Main courante'!$A39=$DF$6,TEXT('Main courante'!$D39,"hh:mm"),"")</f>
        <v/>
      </c>
      <c r="DJ42" s="123" t="str">
        <f>IF('Main courante'!$A39=$DF$6,MOD($DI42-$DH42,1),"")</f>
        <v/>
      </c>
      <c r="DK42" s="123" t="str">
        <f>IF('Main courante'!$A39=$DF$6,'Main courante'!$E39,"")</f>
        <v/>
      </c>
      <c r="DL42" s="128"/>
      <c r="DM42" s="120" t="str">
        <f>IF(OR('Main courante'!$F39&lt;&gt;"",'Main courante'!$K39&lt;&gt;""),MAX($DM$8:$DM41)+1,"")</f>
        <v/>
      </c>
      <c r="DN42" s="121" t="str">
        <f>IF('Main courante'!$F39,TEXT('Main courante'!$B39,"j mmm aa"),"")</f>
        <v/>
      </c>
      <c r="DO42" s="121" t="str">
        <f>IF('Main courante'!$F39,'Main courante'!$E39,"")</f>
        <v/>
      </c>
      <c r="DP42" s="121" t="str">
        <f>IF(OR('Main courante'!$F39&lt;&gt;"",'Main courante'!$K39&lt;&gt;""),IF('Main courante'!$F39&lt;&gt;"",TEXT('Main courante'!$F39,"hh:mm"),""),"")</f>
        <v/>
      </c>
      <c r="DQ42" s="121" t="str">
        <f>IF(OR('Main courante'!$F39&lt;&gt;"",'Main courante'!$K39&lt;&gt;""),IF('Main courante'!$G39&lt;&gt;"",TEXT('Main courante'!$G39,"hh:mm"),""),"")</f>
        <v/>
      </c>
      <c r="DR42" s="121" t="str">
        <f>IF(OR('Main courante'!$F39&lt;&gt;"",'Main courante'!$K39&lt;&gt;""),IF('Main courante'!$K39&lt;&gt;"",TEXT('Main courante'!$K39,"hh:mm"),""),"")</f>
        <v/>
      </c>
      <c r="DS42" s="121" t="str">
        <f>IF(OR('Main courante'!$F39&lt;&gt;"",'Main courante'!$K39&lt;&gt;""),IF('Main courante'!$L39&lt;&gt;"",TEXT('Main courante'!$L39,"hh:mm"),""),"")</f>
        <v/>
      </c>
      <c r="DT42" s="129">
        <f t="shared" si="4"/>
        <v>0</v>
      </c>
      <c r="DU42" s="130">
        <f>'Main courante'!$H39+'Main courante'!$M39</f>
        <v>0</v>
      </c>
      <c r="DV42" s="131">
        <f>'Main courante'!$J39+'Main courante'!$O39</f>
        <v>0</v>
      </c>
      <c r="DW42" s="131">
        <f>'Main courante'!$I39+'Main courante'!$N39</f>
        <v>0</v>
      </c>
      <c r="DX42" s="132" t="str">
        <f>IF('Main courante'!$P39&lt;&gt;"",'Main courante'!$P39,"")</f>
        <v/>
      </c>
      <c r="DY42" s="133" t="str">
        <f>IF('Main courante'!$Q39&lt;&gt;"",'Main courante'!$Q39,"")</f>
        <v/>
      </c>
      <c r="DZ42" s="133" t="str">
        <f>IF('Main courante'!$R39&lt;&gt;"",'Main courante'!$R39,"")</f>
        <v/>
      </c>
      <c r="EA42" s="129">
        <f t="shared" si="5"/>
        <v>0</v>
      </c>
      <c r="EB42" s="129">
        <f t="shared" si="6"/>
        <v>0</v>
      </c>
      <c r="ED42" s="120" t="str">
        <f>IF('Main courante'!$A39=$ED$6,MAX($ED$8:$ED41)+1,"")</f>
        <v/>
      </c>
      <c r="EE42" s="120" t="str">
        <f>IF('Main courante'!$A39=$ED$6,'Main courante'!$S39,"")</f>
        <v/>
      </c>
      <c r="EF42" s="120" t="str">
        <f>IF('Main courante'!$A39=$ED$6,'Main courante'!$T39,"")</f>
        <v/>
      </c>
      <c r="EG42" s="120" t="str">
        <f>IF('Main courante'!$A39=$ED$6,'Main courante'!$U39,"")</f>
        <v/>
      </c>
      <c r="EH42" s="134" t="str">
        <f>IF('Main courante'!$A39=$ED$6,'Main courante'!$V39,"")</f>
        <v/>
      </c>
      <c r="EJ42" s="120" t="str">
        <f>IF('Main courante'!$A39=$EJ$6,MAX($EJ$8:$EJ41)+1,"")</f>
        <v/>
      </c>
      <c r="EK42" s="120" t="str">
        <f>IF('Main courante'!$A39=$EJ$6,'Main courante'!$S39,"")</f>
        <v/>
      </c>
      <c r="EL42" s="120" t="str">
        <f>IF('Main courante'!$A39=$EJ$6,'Main courante'!$T39,"")</f>
        <v/>
      </c>
      <c r="EM42" s="120" t="str">
        <f>IF('Main courante'!$A39=$EJ$6,'Main courante'!$U39,"")</f>
        <v/>
      </c>
      <c r="EN42" s="134" t="str">
        <f>IF('Main courante'!$A39=$EJ$6,'Main courante'!$V39,"")</f>
        <v/>
      </c>
      <c r="EP42" s="120" t="str">
        <f>IF('Main courante'!$A39=$EP$6,MAX($EP$8:$EP41)+1,"")</f>
        <v/>
      </c>
      <c r="EQ42" s="120" t="str">
        <f>IF('Main courante'!$A39=$EP$6,'Main courante'!$S39,"")</f>
        <v/>
      </c>
      <c r="ER42" s="120" t="str">
        <f>IF('Main courante'!$A39=$EP$6,'Main courante'!$T39,"")</f>
        <v/>
      </c>
      <c r="ES42" s="120" t="str">
        <f>IF('Main courante'!$A39=$EP$6,'Main courante'!$U39,"")</f>
        <v/>
      </c>
      <c r="ET42" s="134" t="str">
        <f>IF('Main courante'!$A39=$EP$6,'Main courante'!$V39,"")</f>
        <v/>
      </c>
      <c r="EU42" s="125"/>
      <c r="EV42" s="120" t="str">
        <f>IF('Main courante'!$A39=$EV$6,MAX($EV$8:$EV41)+1,"")</f>
        <v/>
      </c>
      <c r="EW42" s="121" t="str">
        <f>IF('Main courante'!$A39=$EV$6,TEXT('Main courante'!$B39,"j mmm aa"),"")</f>
        <v/>
      </c>
      <c r="EX42" s="122" t="str">
        <f>IF('Main courante'!$A39=$EV$6,TEXT('Main courante'!$C39,"hh:mm"),"")</f>
        <v/>
      </c>
      <c r="EY42" s="122" t="str">
        <f>IF('Main courante'!$A39=$EV$6,TEXT('Main courante'!$D39,"hh:mm"),"")</f>
        <v/>
      </c>
      <c r="EZ42" s="123" t="str">
        <f>IF('Main courante'!$A39=$EV$6,MOD($EY42-$EX42,1),"")</f>
        <v/>
      </c>
      <c r="FA42" s="123" t="str">
        <f>IF('Main courante'!$A39=$EV$6,'Main courante'!$E39,"")</f>
        <v/>
      </c>
      <c r="FB42" s="128"/>
    </row>
    <row r="43" spans="1:158">
      <c r="A43" s="120" t="str">
        <f>IF('Main courante'!$A40=$A$6,MAX($A$8:$A42)+1,"")</f>
        <v/>
      </c>
      <c r="B43" s="121" t="str">
        <f>IF('Main courante'!$A40=$A$6,TEXT('Main courante'!$B40,"j mmm aa"),"")</f>
        <v/>
      </c>
      <c r="C43" s="122" t="str">
        <f>IF('Main courante'!$A40=$A$6,TEXT('Main courante'!$C40,"hh:mm"),"")</f>
        <v/>
      </c>
      <c r="D43" s="122" t="str">
        <f>IF('Main courante'!$A40=$A$6,TEXT('Main courante'!$D40,"hh:mm"),"")</f>
        <v/>
      </c>
      <c r="E43" s="123" t="str">
        <f>IF('Main courante'!$A40=$A$6,MOD($D43-$C43,1),"")</f>
        <v/>
      </c>
      <c r="F43" s="123" t="str">
        <f>IF('Main courante'!$A40=$A$6,'Main courante'!$E40,"")</f>
        <v/>
      </c>
      <c r="G43" s="125"/>
      <c r="H43" s="126" t="str">
        <f>IF('Main courante'!$A40=$H$6,MAX($H$8:$H42)+1,"")</f>
        <v/>
      </c>
      <c r="I43" s="121" t="str">
        <f>IF('Main courante'!$A40=$H$6,TEXT('Main courante'!$B40,"j mmm aa"),"")</f>
        <v/>
      </c>
      <c r="J43" s="122" t="str">
        <f>IF('Main courante'!$A40=$H$6,TEXT('Main courante'!$C40,"hh:mm"),"")</f>
        <v/>
      </c>
      <c r="K43" s="122" t="str">
        <f>IF('Main courante'!$A40=$H$6,TEXT('Main courante'!$D40,"hh:mm"),"")</f>
        <v/>
      </c>
      <c r="L43" s="123" t="str">
        <f>IF('Main courante'!$A40=$H$6,MOD($K43-$J43,1),"")</f>
        <v/>
      </c>
      <c r="M43" s="123" t="str">
        <f>IF('Main courante'!$A40=$H$6,'Main courante'!$E40,"")</f>
        <v/>
      </c>
      <c r="N43" s="125"/>
      <c r="O43" s="120" t="str">
        <f>IF('Main courante'!$A40=$O$6,MAX($O$8:$O42)+1,"")</f>
        <v/>
      </c>
      <c r="P43" s="121" t="str">
        <f>IF('Main courante'!$A40=$O$6,TEXT('Main courante'!$B40,"j mmm aa"),"")</f>
        <v/>
      </c>
      <c r="Q43" s="122" t="str">
        <f>IF('Main courante'!$A40=$O$6,TEXT('Main courante'!$C40,"hh:mm"),"")</f>
        <v/>
      </c>
      <c r="R43" s="122" t="str">
        <f>IF('Main courante'!$A40=$O$6,TEXT('Main courante'!$D40,"hh:mm"),"")</f>
        <v/>
      </c>
      <c r="S43" s="123" t="str">
        <f>IF('Main courante'!$A40=$O$6,MOD($R43-$Q43,1),"")</f>
        <v/>
      </c>
      <c r="T43" s="124" t="str">
        <f>IF('Main courante'!$A40=$O$6,'Main courante'!$E40,"")</f>
        <v/>
      </c>
      <c r="U43" s="127" t="str">
        <f>IF('Main courante'!$A40=$O$6,DU43,"")</f>
        <v/>
      </c>
      <c r="V43" s="125"/>
      <c r="W43" s="120" t="str">
        <f>IF('Main courante'!$A40=$W$6,MAX($W$8:$W42)+1,"")</f>
        <v/>
      </c>
      <c r="X43" s="121" t="str">
        <f>IF('Main courante'!$A40=$W$6,TEXT('Main courante'!$B40,"j mmm aa"),"")</f>
        <v/>
      </c>
      <c r="Y43" s="122" t="str">
        <f>IF('Main courante'!$A40=$W$6,TEXT('Main courante'!$C40,"hh:mm"),"")</f>
        <v/>
      </c>
      <c r="Z43" s="122" t="str">
        <f>IF('Main courante'!$A40=$W$6,TEXT('Main courante'!$D40,"hh:mm"),"")</f>
        <v/>
      </c>
      <c r="AA43" s="123" t="str">
        <f>IF('Main courante'!$A40=$W$6,MOD($Z43-$Y43,1),"")</f>
        <v/>
      </c>
      <c r="AB43" s="123" t="str">
        <f>IF('Main courante'!$A40=$W$6,'Main courante'!$E40,"")</f>
        <v/>
      </c>
      <c r="AC43" s="122" t="str">
        <f>IF('Main courante'!$A40=$W$6,DU43,"")</f>
        <v/>
      </c>
      <c r="AD43" s="125"/>
      <c r="AE43" s="120" t="str">
        <f>IF('Main courante'!$A40=$AE$6,MAX($AE$8:$AE42)+1,"")</f>
        <v/>
      </c>
      <c r="AF43" s="121" t="str">
        <f>IF('Main courante'!$A40=$AE$6,TEXT('Main courante'!$B40,"j mmm aa"),"")</f>
        <v/>
      </c>
      <c r="AG43" s="122" t="str">
        <f>IF('Main courante'!$A40=$AE$6,TEXT('Main courante'!$C40,"hh:mm"),"")</f>
        <v/>
      </c>
      <c r="AH43" s="122" t="str">
        <f>IF('Main courante'!$A40=$AE$6,TEXT('Main courante'!$D40,"hh:mm"),"")</f>
        <v/>
      </c>
      <c r="AI43" s="123" t="str">
        <f>IF('Main courante'!$A40=$AE$6,MOD($AH43-$AG43,1),"")</f>
        <v/>
      </c>
      <c r="AJ43" s="123" t="str">
        <f>IF('Main courante'!$A40=$AE$6,'Main courante'!$E40,"")</f>
        <v/>
      </c>
      <c r="AK43" s="122" t="str">
        <f>IF('Main courante'!$A40=$AE$6,DU43,"")</f>
        <v/>
      </c>
      <c r="AL43" s="125"/>
      <c r="AM43" s="120" t="str">
        <f>IF('Main courante'!$A40=$AM$6,MAX($AM$8:$AM42)+1,"")</f>
        <v/>
      </c>
      <c r="AN43" s="121" t="str">
        <f>IF('Main courante'!$A40=$AM$6,TEXT('Main courante'!$B40,"j mmm aa"),"")</f>
        <v/>
      </c>
      <c r="AO43" s="122" t="str">
        <f>IF('Main courante'!$A40=$AM$6,TEXT('Main courante'!$C40,"hh:mm"),"")</f>
        <v/>
      </c>
      <c r="AP43" s="122" t="str">
        <f>IF('Main courante'!$A40=$AM$6,TEXT('Main courante'!$D40,"hh:mm"),"")</f>
        <v/>
      </c>
      <c r="AQ43" s="123" t="str">
        <f>IF('Main courante'!$A40=$AM$6,MOD($AP43-$AO43,1),"")</f>
        <v/>
      </c>
      <c r="AR43" s="123" t="str">
        <f>IF('Main courante'!$A40=$AM$6,'Main courante'!$E40,"")</f>
        <v/>
      </c>
      <c r="AS43" s="122" t="str">
        <f>IF('Main courante'!$A40=$AM$6,DU43,"")</f>
        <v/>
      </c>
      <c r="AT43" s="125"/>
      <c r="AU43" s="120" t="str">
        <f>IF('Main courante'!$A40=$AU$6,MAX($AU$8:$AU42)+1,"")</f>
        <v/>
      </c>
      <c r="AV43" s="121" t="str">
        <f>IF('Main courante'!$A40=$AU$6,TEXT('Main courante'!$B40,"j mmm aa"),"")</f>
        <v/>
      </c>
      <c r="AW43" s="122" t="str">
        <f>IF('Main courante'!$A40=$AU$6,TEXT('Main courante'!$C40,"hh:mm"),"")</f>
        <v/>
      </c>
      <c r="AX43" s="122" t="str">
        <f>IF('Main courante'!$A40=$AU$6,TEXT('Main courante'!$D40,"hh:mm"),"")</f>
        <v/>
      </c>
      <c r="AY43" s="123" t="str">
        <f>IF('Main courante'!$A40=$AU$6,MOD($AX43-$AW43,1),"")</f>
        <v/>
      </c>
      <c r="AZ43" s="123" t="str">
        <f>IF('Main courante'!$A40=$AU$6,'Main courante'!$E40,"")</f>
        <v/>
      </c>
      <c r="BA43" s="122" t="str">
        <f>IF('Main courante'!$A40=$AU$6,DU43,"")</f>
        <v/>
      </c>
      <c r="BB43" s="125"/>
      <c r="BC43" s="120" t="str">
        <f>IF('Main courante'!$A40=$BC$6,MAX($BC$8:$BC42)+1,"")</f>
        <v/>
      </c>
      <c r="BD43" s="121" t="str">
        <f>IF('Main courante'!$A40=$BC$6,TEXT('Main courante'!$B40,"j mmm aa"),"")</f>
        <v/>
      </c>
      <c r="BE43" s="122" t="str">
        <f>IF('Main courante'!$A40=$BC$6,TEXT('Main courante'!$C40,"hh:mm"),"")</f>
        <v/>
      </c>
      <c r="BF43" s="122" t="str">
        <f>IF('Main courante'!$A40=$BC$6,TEXT('Main courante'!$D40,"hh:mm"),"")</f>
        <v/>
      </c>
      <c r="BG43" s="123" t="str">
        <f>IF('Main courante'!$A40=$BC$6,MOD($BF43-$BE43,1),"")</f>
        <v/>
      </c>
      <c r="BH43" s="123" t="str">
        <f>IF('Main courante'!$A40=$BC$6,'Main courante'!$E40,"")</f>
        <v/>
      </c>
      <c r="BI43" s="122" t="str">
        <f>IF('Main courante'!$A40=$BC$6,DU43,"")</f>
        <v/>
      </c>
      <c r="BJ43" s="125"/>
      <c r="BK43" s="120" t="str">
        <f>IF('Main courante'!$A40=$BK$6,MAX($BK$8:$BK42)+1,"")</f>
        <v/>
      </c>
      <c r="BL43" s="121" t="str">
        <f>IF('Main courante'!$A40=$BK$6,TEXT('Main courante'!$B40,"j mmm aa"),"")</f>
        <v/>
      </c>
      <c r="BM43" s="122" t="str">
        <f>IF('Main courante'!$A40=$BK$6,TEXT('Main courante'!$C40,"hh:mm"),"")</f>
        <v/>
      </c>
      <c r="BN43" s="122" t="str">
        <f>IF('Main courante'!$A40=$BK$6,TEXT('Main courante'!$D40,"hh:mm"),"")</f>
        <v/>
      </c>
      <c r="BO43" s="123" t="str">
        <f>IF('Main courante'!$A40=$BK$6,MOD($BN43-$BM43,1),"")</f>
        <v/>
      </c>
      <c r="BP43" s="123" t="str">
        <f>IF('Main courante'!$A40=$BK$6,'Main courante'!$E40,"")</f>
        <v/>
      </c>
      <c r="BQ43" s="122" t="str">
        <f>IF('Main courante'!$A40=$BK$6,DU43,"")</f>
        <v/>
      </c>
      <c r="BR43" s="125"/>
      <c r="BS43" s="120" t="str">
        <f>IF('Main courante'!$A40=$BS$6,MAX($BS$8:$BS42)+1,"")</f>
        <v/>
      </c>
      <c r="BT43" s="121" t="str">
        <f>IF('Main courante'!$A40=$BS$6,TEXT('Main courante'!$B40,"j mmm aa"),"")</f>
        <v/>
      </c>
      <c r="BU43" s="122" t="str">
        <f>IF('Main courante'!$A40=$BS$6,TEXT('Main courante'!$C40,"hh:mm"),"")</f>
        <v/>
      </c>
      <c r="BV43" s="122" t="str">
        <f>IF('Main courante'!$A40=$BS$6,TEXT('Main courante'!$D40,"hh:mm"),"")</f>
        <v/>
      </c>
      <c r="BW43" s="123" t="str">
        <f>IF('Main courante'!$A40=$BS$6,MOD($BV43-$BU43,1),"")</f>
        <v/>
      </c>
      <c r="BX43" s="123" t="str">
        <f>IF('Main courante'!$A40=$BS$6,'Main courante'!$E40,"")</f>
        <v/>
      </c>
      <c r="BY43" s="122" t="str">
        <f>IF('Main courante'!$A40=$BS$6,DU43,"")</f>
        <v/>
      </c>
      <c r="BZ43" s="125"/>
      <c r="CA43" s="120" t="str">
        <f>IF('Main courante'!$A40=$CA$6,MAX($CA$8:$CA42)+1,"")</f>
        <v/>
      </c>
      <c r="CB43" s="121" t="str">
        <f>IF('Main courante'!$A40=$CA$6,TEXT('Main courante'!$B40,"j mmm aa"),"")</f>
        <v/>
      </c>
      <c r="CC43" s="122" t="str">
        <f>IF('Main courante'!$A40=$CA$6,TEXT('Main courante'!$C40,"hh:mm"),"")</f>
        <v/>
      </c>
      <c r="CD43" s="122" t="str">
        <f>IF('Main courante'!$A40=$CA$6,TEXT('Main courante'!$D40,"hh:mm"),"")</f>
        <v/>
      </c>
      <c r="CE43" s="123" t="str">
        <f>IF('Main courante'!$A40=$CA$6,MOD($CD43-$CC43,1),"")</f>
        <v/>
      </c>
      <c r="CF43" s="123" t="str">
        <f>IF('Main courante'!$A40=$CA$6,'Main courante'!$E40,"")</f>
        <v/>
      </c>
      <c r="CG43" s="122" t="str">
        <f>IF('Main courante'!$A40=$CA$6,DU43,"")</f>
        <v/>
      </c>
      <c r="CH43" s="125"/>
      <c r="CI43" s="120" t="str">
        <f>IF('Main courante'!$A40=$CI$6,MAX($CI$8:$CI42)+1,"")</f>
        <v/>
      </c>
      <c r="CJ43" s="121" t="str">
        <f>IF('Main courante'!$A40=$CI$6,TEXT('Main courante'!$B40,"j mmm aa"),"")</f>
        <v/>
      </c>
      <c r="CK43" s="122" t="str">
        <f>IF('Main courante'!$A40=$CI$6,TEXT('Main courante'!$C40,"hh:mm"),"")</f>
        <v/>
      </c>
      <c r="CL43" s="122" t="str">
        <f>IF('Main courante'!$A40=$CI$6,TEXT('Main courante'!$D40,"hh:mm"),"")</f>
        <v/>
      </c>
      <c r="CM43" s="123" t="str">
        <f>IF('Main courante'!$A40=$CI$6,MOD($CL43-$CK43,1),"")</f>
        <v/>
      </c>
      <c r="CN43" s="123" t="str">
        <f>IF('Main courante'!$A40=$CI$6,'Main courante'!$E40,"")</f>
        <v/>
      </c>
      <c r="CO43" s="125"/>
      <c r="CP43" s="120" t="str">
        <f>IF('Main courante'!$A40=$CP$6,MAX($CP$8:$CP42)+1,"")</f>
        <v/>
      </c>
      <c r="CQ43" s="121" t="str">
        <f>IF('Main courante'!$A40=$CP$6,TEXT('Main courante'!$B40,"j mmm aa"),"")</f>
        <v/>
      </c>
      <c r="CR43" s="122" t="str">
        <f>IF('Main courante'!$A40=$CP$6,TEXT('Main courante'!$C40,"hh:mm"),"")</f>
        <v/>
      </c>
      <c r="CS43" s="122" t="str">
        <f>IF('Main courante'!$A40=$CP$6,TEXT('Main courante'!$D40,"hh:mm"),"")</f>
        <v/>
      </c>
      <c r="CT43" s="123" t="str">
        <f>IF('Main courante'!$A40=$CP$6,MOD($CS43-$CR43,1),"")</f>
        <v/>
      </c>
      <c r="CU43" s="123" t="str">
        <f>IF('Main courante'!$A40=$CP$6,'Main courante'!$E40,"")</f>
        <v/>
      </c>
      <c r="CV43" s="122" t="str">
        <f>IF('Main courante'!$A40=$CP$6,DU43,"")</f>
        <v/>
      </c>
      <c r="CW43" s="125"/>
      <c r="CX43" s="120" t="str">
        <f>IF('Main courante'!$A40=$CX$6,MAX($CX$8:$CX42)+1,"")</f>
        <v/>
      </c>
      <c r="CY43" s="121" t="str">
        <f>IF('Main courante'!$A40=$CX$6,TEXT('Main courante'!$B40,"j mmm aa"),"")</f>
        <v/>
      </c>
      <c r="CZ43" s="122" t="str">
        <f>IF('Main courante'!$A40=$CX$6,TEXT('Main courante'!$C40,"hh:mm"),"")</f>
        <v/>
      </c>
      <c r="DA43" s="122" t="str">
        <f>IF('Main courante'!$A40=$CX$6,TEXT('Main courante'!$D40,"hh:mm"),"")</f>
        <v/>
      </c>
      <c r="DB43" s="123" t="str">
        <f>IF('Main courante'!$A40=$CX$6,MOD($DA43-$CZ43,1),"")</f>
        <v/>
      </c>
      <c r="DC43" s="123" t="str">
        <f>IF('Main courante'!$A40=$CX$6,'Main courante'!$E40,"")</f>
        <v/>
      </c>
      <c r="DD43" s="122" t="str">
        <f>IF('Main courante'!$A40=$CX$6,DU43,"")</f>
        <v/>
      </c>
      <c r="DE43" s="125"/>
      <c r="DF43" s="120" t="str">
        <f>IF('Main courante'!$A40=$DF$6,MAX($DF$8:$DF42)+1,"")</f>
        <v/>
      </c>
      <c r="DG43" s="121" t="str">
        <f>IF('Main courante'!$A40=$DF$6,TEXT('Main courante'!$B40,"j mmm aa"),"")</f>
        <v/>
      </c>
      <c r="DH43" s="122" t="str">
        <f>IF('Main courante'!$A40=$DF$6,TEXT('Main courante'!$C40,"hh:mm"),"")</f>
        <v/>
      </c>
      <c r="DI43" s="122" t="str">
        <f>IF('Main courante'!$A40=$DF$6,TEXT('Main courante'!$D40,"hh:mm"),"")</f>
        <v/>
      </c>
      <c r="DJ43" s="123" t="str">
        <f>IF('Main courante'!$A40=$DF$6,MOD($DI43-$DH43,1),"")</f>
        <v/>
      </c>
      <c r="DK43" s="123" t="str">
        <f>IF('Main courante'!$A40=$DF$6,'Main courante'!$E40,"")</f>
        <v/>
      </c>
      <c r="DL43" s="128"/>
      <c r="DM43" s="120" t="str">
        <f>IF(OR('Main courante'!$F40&lt;&gt;"",'Main courante'!$K40&lt;&gt;""),MAX($DM$8:$DM42)+1,"")</f>
        <v/>
      </c>
      <c r="DN43" s="121" t="str">
        <f>IF('Main courante'!$F40,TEXT('Main courante'!$B40,"j mmm aa"),"")</f>
        <v/>
      </c>
      <c r="DO43" s="121" t="str">
        <f>IF('Main courante'!$F40,'Main courante'!$E40,"")</f>
        <v/>
      </c>
      <c r="DP43" s="121" t="str">
        <f>IF(OR('Main courante'!$F40&lt;&gt;"",'Main courante'!$K40&lt;&gt;""),IF('Main courante'!$F40&lt;&gt;"",TEXT('Main courante'!$F40,"hh:mm"),""),"")</f>
        <v/>
      </c>
      <c r="DQ43" s="121" t="str">
        <f>IF(OR('Main courante'!$F40&lt;&gt;"",'Main courante'!$K40&lt;&gt;""),IF('Main courante'!$G40&lt;&gt;"",TEXT('Main courante'!$G40,"hh:mm"),""),"")</f>
        <v/>
      </c>
      <c r="DR43" s="121" t="str">
        <f>IF(OR('Main courante'!$F40&lt;&gt;"",'Main courante'!$K40&lt;&gt;""),IF('Main courante'!$K40&lt;&gt;"",TEXT('Main courante'!$K40,"hh:mm"),""),"")</f>
        <v/>
      </c>
      <c r="DS43" s="121" t="str">
        <f>IF(OR('Main courante'!$F40&lt;&gt;"",'Main courante'!$K40&lt;&gt;""),IF('Main courante'!$L40&lt;&gt;"",TEXT('Main courante'!$L40,"hh:mm"),""),"")</f>
        <v/>
      </c>
      <c r="DT43" s="129">
        <f t="shared" si="4"/>
        <v>0</v>
      </c>
      <c r="DU43" s="130">
        <f>'Main courante'!$H40+'Main courante'!$M40</f>
        <v>0</v>
      </c>
      <c r="DV43" s="131">
        <f>'Main courante'!$J40+'Main courante'!$O40</f>
        <v>0</v>
      </c>
      <c r="DW43" s="131">
        <f>'Main courante'!$I40+'Main courante'!$N40</f>
        <v>0</v>
      </c>
      <c r="DX43" s="132" t="str">
        <f>IF('Main courante'!$P40&lt;&gt;"",'Main courante'!$P40,"")</f>
        <v/>
      </c>
      <c r="DY43" s="133" t="str">
        <f>IF('Main courante'!$Q40&lt;&gt;"",'Main courante'!$Q40,"")</f>
        <v/>
      </c>
      <c r="DZ43" s="133" t="str">
        <f>IF('Main courante'!$R40&lt;&gt;"",'Main courante'!$R40,"")</f>
        <v/>
      </c>
      <c r="EA43" s="129">
        <f t="shared" si="5"/>
        <v>0</v>
      </c>
      <c r="EB43" s="129">
        <f t="shared" si="6"/>
        <v>0</v>
      </c>
      <c r="ED43" s="120" t="str">
        <f>IF('Main courante'!$A40=$ED$6,MAX($ED$8:$ED42)+1,"")</f>
        <v/>
      </c>
      <c r="EE43" s="120" t="str">
        <f>IF('Main courante'!$A40=$ED$6,'Main courante'!$S40,"")</f>
        <v/>
      </c>
      <c r="EF43" s="120" t="str">
        <f>IF('Main courante'!$A40=$ED$6,'Main courante'!$T40,"")</f>
        <v/>
      </c>
      <c r="EG43" s="120" t="str">
        <f>IF('Main courante'!$A40=$ED$6,'Main courante'!$U40,"")</f>
        <v/>
      </c>
      <c r="EH43" s="134" t="str">
        <f>IF('Main courante'!$A40=$ED$6,'Main courante'!$V40,"")</f>
        <v/>
      </c>
      <c r="EJ43" s="120" t="str">
        <f>IF('Main courante'!$A40=$EJ$6,MAX($EJ$8:$EJ42)+1,"")</f>
        <v/>
      </c>
      <c r="EK43" s="120" t="str">
        <f>IF('Main courante'!$A40=$EJ$6,'Main courante'!$S40,"")</f>
        <v/>
      </c>
      <c r="EL43" s="120" t="str">
        <f>IF('Main courante'!$A40=$EJ$6,'Main courante'!$T40,"")</f>
        <v/>
      </c>
      <c r="EM43" s="120" t="str">
        <f>IF('Main courante'!$A40=$EJ$6,'Main courante'!$U40,"")</f>
        <v/>
      </c>
      <c r="EN43" s="134" t="str">
        <f>IF('Main courante'!$A40=$EJ$6,'Main courante'!$V40,"")</f>
        <v/>
      </c>
      <c r="EP43" s="120" t="str">
        <f>IF('Main courante'!$A40=$EP$6,MAX($EP$8:$EP42)+1,"")</f>
        <v/>
      </c>
      <c r="EQ43" s="120" t="str">
        <f>IF('Main courante'!$A40=$EP$6,'Main courante'!$S40,"")</f>
        <v/>
      </c>
      <c r="ER43" s="120" t="str">
        <f>IF('Main courante'!$A40=$EP$6,'Main courante'!$T40,"")</f>
        <v/>
      </c>
      <c r="ES43" s="120" t="str">
        <f>IF('Main courante'!$A40=$EP$6,'Main courante'!$U40,"")</f>
        <v/>
      </c>
      <c r="ET43" s="134" t="str">
        <f>IF('Main courante'!$A40=$EP$6,'Main courante'!$V40,"")</f>
        <v/>
      </c>
      <c r="EU43" s="125"/>
      <c r="EV43" s="120" t="str">
        <f>IF('Main courante'!$A40=$EV$6,MAX($EV$8:$EV42)+1,"")</f>
        <v/>
      </c>
      <c r="EW43" s="121" t="str">
        <f>IF('Main courante'!$A40=$EV$6,TEXT('Main courante'!$B40,"j mmm aa"),"")</f>
        <v/>
      </c>
      <c r="EX43" s="122" t="str">
        <f>IF('Main courante'!$A40=$EV$6,TEXT('Main courante'!$C40,"hh:mm"),"")</f>
        <v/>
      </c>
      <c r="EY43" s="122" t="str">
        <f>IF('Main courante'!$A40=$EV$6,TEXT('Main courante'!$D40,"hh:mm"),"")</f>
        <v/>
      </c>
      <c r="EZ43" s="123" t="str">
        <f>IF('Main courante'!$A40=$EV$6,MOD($EY43-$EX43,1),"")</f>
        <v/>
      </c>
      <c r="FA43" s="123" t="str">
        <f>IF('Main courante'!$A40=$EV$6,'Main courante'!$E40,"")</f>
        <v/>
      </c>
      <c r="FB43" s="128"/>
    </row>
    <row r="44" spans="1:158">
      <c r="A44" s="120" t="str">
        <f>IF('Main courante'!$A41=$A$6,MAX($A$8:$A43)+1,"")</f>
        <v/>
      </c>
      <c r="B44" s="121" t="str">
        <f>IF('Main courante'!$A41=$A$6,TEXT('Main courante'!$B41,"j mmm aa"),"")</f>
        <v/>
      </c>
      <c r="C44" s="122" t="str">
        <f>IF('Main courante'!$A41=$A$6,TEXT('Main courante'!$C41,"hh:mm"),"")</f>
        <v/>
      </c>
      <c r="D44" s="122" t="str">
        <f>IF('Main courante'!$A41=$A$6,TEXT('Main courante'!$D41,"hh:mm"),"")</f>
        <v/>
      </c>
      <c r="E44" s="123" t="str">
        <f>IF('Main courante'!$A41=$A$6,MOD($D44-$C44,1),"")</f>
        <v/>
      </c>
      <c r="F44" s="123" t="str">
        <f>IF('Main courante'!$A41=$A$6,'Main courante'!$E41,"")</f>
        <v/>
      </c>
      <c r="G44" s="125"/>
      <c r="H44" s="126" t="str">
        <f>IF('Main courante'!$A41=$H$6,MAX($H$8:$H43)+1,"")</f>
        <v/>
      </c>
      <c r="I44" s="121" t="str">
        <f>IF('Main courante'!$A41=$H$6,TEXT('Main courante'!$B41,"j mmm aa"),"")</f>
        <v/>
      </c>
      <c r="J44" s="122" t="str">
        <f>IF('Main courante'!$A41=$H$6,TEXT('Main courante'!$C41,"hh:mm"),"")</f>
        <v/>
      </c>
      <c r="K44" s="122" t="str">
        <f>IF('Main courante'!$A41=$H$6,TEXT('Main courante'!$D41,"hh:mm"),"")</f>
        <v/>
      </c>
      <c r="L44" s="123" t="str">
        <f>IF('Main courante'!$A41=$H$6,MOD($K44-$J44,1),"")</f>
        <v/>
      </c>
      <c r="M44" s="123" t="str">
        <f>IF('Main courante'!$A41=$H$6,'Main courante'!$E41,"")</f>
        <v/>
      </c>
      <c r="N44" s="125"/>
      <c r="O44" s="120" t="str">
        <f>IF('Main courante'!$A41=$O$6,MAX($O$8:$O43)+1,"")</f>
        <v/>
      </c>
      <c r="P44" s="121" t="str">
        <f>IF('Main courante'!$A41=$O$6,TEXT('Main courante'!$B41,"j mmm aa"),"")</f>
        <v/>
      </c>
      <c r="Q44" s="122" t="str">
        <f>IF('Main courante'!$A41=$O$6,TEXT('Main courante'!$C41,"hh:mm"),"")</f>
        <v/>
      </c>
      <c r="R44" s="122" t="str">
        <f>IF('Main courante'!$A41=$O$6,TEXT('Main courante'!$D41,"hh:mm"),"")</f>
        <v/>
      </c>
      <c r="S44" s="123" t="str">
        <f>IF('Main courante'!$A41=$O$6,MOD($R44-$Q44,1),"")</f>
        <v/>
      </c>
      <c r="T44" s="124" t="str">
        <f>IF('Main courante'!$A41=$O$6,'Main courante'!$E41,"")</f>
        <v/>
      </c>
      <c r="U44" s="127" t="str">
        <f>IF('Main courante'!$A41=$O$6,DU44,"")</f>
        <v/>
      </c>
      <c r="V44" s="125"/>
      <c r="W44" s="120" t="str">
        <f>IF('Main courante'!$A41=$W$6,MAX($W$8:$W43)+1,"")</f>
        <v/>
      </c>
      <c r="X44" s="121" t="str">
        <f>IF('Main courante'!$A41=$W$6,TEXT('Main courante'!$B41,"j mmm aa"),"")</f>
        <v/>
      </c>
      <c r="Y44" s="122" t="str">
        <f>IF('Main courante'!$A41=$W$6,TEXT('Main courante'!$C41,"hh:mm"),"")</f>
        <v/>
      </c>
      <c r="Z44" s="122" t="str">
        <f>IF('Main courante'!$A41=$W$6,TEXT('Main courante'!$D41,"hh:mm"),"")</f>
        <v/>
      </c>
      <c r="AA44" s="123" t="str">
        <f>IF('Main courante'!$A41=$W$6,MOD($Z44-$Y44,1),"")</f>
        <v/>
      </c>
      <c r="AB44" s="123" t="str">
        <f>IF('Main courante'!$A41=$W$6,'Main courante'!$E41,"")</f>
        <v/>
      </c>
      <c r="AC44" s="122" t="str">
        <f>IF('Main courante'!$A41=$W$6,DU44,"")</f>
        <v/>
      </c>
      <c r="AD44" s="125"/>
      <c r="AE44" s="120" t="str">
        <f>IF('Main courante'!$A41=$AE$6,MAX($AE$8:$AE43)+1,"")</f>
        <v/>
      </c>
      <c r="AF44" s="121" t="str">
        <f>IF('Main courante'!$A41=$AE$6,TEXT('Main courante'!$B41,"j mmm aa"),"")</f>
        <v/>
      </c>
      <c r="AG44" s="122" t="str">
        <f>IF('Main courante'!$A41=$AE$6,TEXT('Main courante'!$C41,"hh:mm"),"")</f>
        <v/>
      </c>
      <c r="AH44" s="122" t="str">
        <f>IF('Main courante'!$A41=$AE$6,TEXT('Main courante'!$D41,"hh:mm"),"")</f>
        <v/>
      </c>
      <c r="AI44" s="123" t="str">
        <f>IF('Main courante'!$A41=$AE$6,MOD($AH44-$AG44,1),"")</f>
        <v/>
      </c>
      <c r="AJ44" s="123" t="str">
        <f>IF('Main courante'!$A41=$AE$6,'Main courante'!$E41,"")</f>
        <v/>
      </c>
      <c r="AK44" s="122" t="str">
        <f>IF('Main courante'!$A41=$AE$6,DU44,"")</f>
        <v/>
      </c>
      <c r="AL44" s="125"/>
      <c r="AM44" s="120" t="str">
        <f>IF('Main courante'!$A41=$AM$6,MAX($AM$8:$AM43)+1,"")</f>
        <v/>
      </c>
      <c r="AN44" s="121" t="str">
        <f>IF('Main courante'!$A41=$AM$6,TEXT('Main courante'!$B41,"j mmm aa"),"")</f>
        <v/>
      </c>
      <c r="AO44" s="122" t="str">
        <f>IF('Main courante'!$A41=$AM$6,TEXT('Main courante'!$C41,"hh:mm"),"")</f>
        <v/>
      </c>
      <c r="AP44" s="122" t="str">
        <f>IF('Main courante'!$A41=$AM$6,TEXT('Main courante'!$D41,"hh:mm"),"")</f>
        <v/>
      </c>
      <c r="AQ44" s="123" t="str">
        <f>IF('Main courante'!$A41=$AM$6,MOD($AP44-$AO44,1),"")</f>
        <v/>
      </c>
      <c r="AR44" s="123" t="str">
        <f>IF('Main courante'!$A41=$AM$6,'Main courante'!$E41,"")</f>
        <v/>
      </c>
      <c r="AS44" s="122" t="str">
        <f>IF('Main courante'!$A41=$AM$6,DU44,"")</f>
        <v/>
      </c>
      <c r="AT44" s="125"/>
      <c r="AU44" s="120" t="str">
        <f>IF('Main courante'!$A41=$AU$6,MAX($AU$8:$AU43)+1,"")</f>
        <v/>
      </c>
      <c r="AV44" s="121" t="str">
        <f>IF('Main courante'!$A41=$AU$6,TEXT('Main courante'!$B41,"j mmm aa"),"")</f>
        <v/>
      </c>
      <c r="AW44" s="122" t="str">
        <f>IF('Main courante'!$A41=$AU$6,TEXT('Main courante'!$C41,"hh:mm"),"")</f>
        <v/>
      </c>
      <c r="AX44" s="122" t="str">
        <f>IF('Main courante'!$A41=$AU$6,TEXT('Main courante'!$D41,"hh:mm"),"")</f>
        <v/>
      </c>
      <c r="AY44" s="123" t="str">
        <f>IF('Main courante'!$A41=$AU$6,MOD($AX44-$AW44,1),"")</f>
        <v/>
      </c>
      <c r="AZ44" s="123" t="str">
        <f>IF('Main courante'!$A41=$AU$6,'Main courante'!$E41,"")</f>
        <v/>
      </c>
      <c r="BA44" s="122" t="str">
        <f>IF('Main courante'!$A41=$AU$6,DU44,"")</f>
        <v/>
      </c>
      <c r="BB44" s="125"/>
      <c r="BC44" s="120" t="str">
        <f>IF('Main courante'!$A41=$BC$6,MAX($BC$8:$BC43)+1,"")</f>
        <v/>
      </c>
      <c r="BD44" s="121" t="str">
        <f>IF('Main courante'!$A41=$BC$6,TEXT('Main courante'!$B41,"j mmm aa"),"")</f>
        <v/>
      </c>
      <c r="BE44" s="122" t="str">
        <f>IF('Main courante'!$A41=$BC$6,TEXT('Main courante'!$C41,"hh:mm"),"")</f>
        <v/>
      </c>
      <c r="BF44" s="122" t="str">
        <f>IF('Main courante'!$A41=$BC$6,TEXT('Main courante'!$D41,"hh:mm"),"")</f>
        <v/>
      </c>
      <c r="BG44" s="123" t="str">
        <f>IF('Main courante'!$A41=$BC$6,MOD($BF44-$BE44,1),"")</f>
        <v/>
      </c>
      <c r="BH44" s="123" t="str">
        <f>IF('Main courante'!$A41=$BC$6,'Main courante'!$E41,"")</f>
        <v/>
      </c>
      <c r="BI44" s="122" t="str">
        <f>IF('Main courante'!$A41=$BC$6,DU44,"")</f>
        <v/>
      </c>
      <c r="BJ44" s="125"/>
      <c r="BK44" s="120" t="str">
        <f>IF('Main courante'!$A41=$BK$6,MAX($BK$8:$BK43)+1,"")</f>
        <v/>
      </c>
      <c r="BL44" s="121" t="str">
        <f>IF('Main courante'!$A41=$BK$6,TEXT('Main courante'!$B41,"j mmm aa"),"")</f>
        <v/>
      </c>
      <c r="BM44" s="122" t="str">
        <f>IF('Main courante'!$A41=$BK$6,TEXT('Main courante'!$C41,"hh:mm"),"")</f>
        <v/>
      </c>
      <c r="BN44" s="122" t="str">
        <f>IF('Main courante'!$A41=$BK$6,TEXT('Main courante'!$D41,"hh:mm"),"")</f>
        <v/>
      </c>
      <c r="BO44" s="123" t="str">
        <f>IF('Main courante'!$A41=$BK$6,MOD($BN44-$BM44,1),"")</f>
        <v/>
      </c>
      <c r="BP44" s="123" t="str">
        <f>IF('Main courante'!$A41=$BK$6,'Main courante'!$E41,"")</f>
        <v/>
      </c>
      <c r="BQ44" s="122" t="str">
        <f>IF('Main courante'!$A41=$BK$6,DU44,"")</f>
        <v/>
      </c>
      <c r="BR44" s="125"/>
      <c r="BS44" s="120" t="str">
        <f>IF('Main courante'!$A41=$BS$6,MAX($BS$8:$BS43)+1,"")</f>
        <v/>
      </c>
      <c r="BT44" s="121" t="str">
        <f>IF('Main courante'!$A41=$BS$6,TEXT('Main courante'!$B41,"j mmm aa"),"")</f>
        <v/>
      </c>
      <c r="BU44" s="122" t="str">
        <f>IF('Main courante'!$A41=$BS$6,TEXT('Main courante'!$C41,"hh:mm"),"")</f>
        <v/>
      </c>
      <c r="BV44" s="122" t="str">
        <f>IF('Main courante'!$A41=$BS$6,TEXT('Main courante'!$D41,"hh:mm"),"")</f>
        <v/>
      </c>
      <c r="BW44" s="123" t="str">
        <f>IF('Main courante'!$A41=$BS$6,MOD($BV44-$BU44,1),"")</f>
        <v/>
      </c>
      <c r="BX44" s="123" t="str">
        <f>IF('Main courante'!$A41=$BS$6,'Main courante'!$E41,"")</f>
        <v/>
      </c>
      <c r="BY44" s="122" t="str">
        <f>IF('Main courante'!$A41=$BS$6,DU44,"")</f>
        <v/>
      </c>
      <c r="BZ44" s="125"/>
      <c r="CA44" s="120" t="str">
        <f>IF('Main courante'!$A41=$CA$6,MAX($CA$8:$CA43)+1,"")</f>
        <v/>
      </c>
      <c r="CB44" s="121" t="str">
        <f>IF('Main courante'!$A41=$CA$6,TEXT('Main courante'!$B41,"j mmm aa"),"")</f>
        <v/>
      </c>
      <c r="CC44" s="122" t="str">
        <f>IF('Main courante'!$A41=$CA$6,TEXT('Main courante'!$C41,"hh:mm"),"")</f>
        <v/>
      </c>
      <c r="CD44" s="122" t="str">
        <f>IF('Main courante'!$A41=$CA$6,TEXT('Main courante'!$D41,"hh:mm"),"")</f>
        <v/>
      </c>
      <c r="CE44" s="123" t="str">
        <f>IF('Main courante'!$A41=$CA$6,MOD($CD44-$CC44,1),"")</f>
        <v/>
      </c>
      <c r="CF44" s="123" t="str">
        <f>IF('Main courante'!$A41=$CA$6,'Main courante'!$E41,"")</f>
        <v/>
      </c>
      <c r="CG44" s="122" t="str">
        <f>IF('Main courante'!$A41=$CA$6,DU44,"")</f>
        <v/>
      </c>
      <c r="CH44" s="125"/>
      <c r="CI44" s="120" t="str">
        <f>IF('Main courante'!$A41=$CI$6,MAX($CI$8:$CI43)+1,"")</f>
        <v/>
      </c>
      <c r="CJ44" s="121" t="str">
        <f>IF('Main courante'!$A41=$CI$6,TEXT('Main courante'!$B41,"j mmm aa"),"")</f>
        <v/>
      </c>
      <c r="CK44" s="122" t="str">
        <f>IF('Main courante'!$A41=$CI$6,TEXT('Main courante'!$C41,"hh:mm"),"")</f>
        <v/>
      </c>
      <c r="CL44" s="122" t="str">
        <f>IF('Main courante'!$A41=$CI$6,TEXT('Main courante'!$D41,"hh:mm"),"")</f>
        <v/>
      </c>
      <c r="CM44" s="123" t="str">
        <f>IF('Main courante'!$A41=$CI$6,MOD($CL44-$CK44,1),"")</f>
        <v/>
      </c>
      <c r="CN44" s="123" t="str">
        <f>IF('Main courante'!$A41=$CI$6,'Main courante'!$E41,"")</f>
        <v/>
      </c>
      <c r="CO44" s="125"/>
      <c r="CP44" s="120" t="str">
        <f>IF('Main courante'!$A41=$CP$6,MAX($CP$8:$CP43)+1,"")</f>
        <v/>
      </c>
      <c r="CQ44" s="121" t="str">
        <f>IF('Main courante'!$A41=$CP$6,TEXT('Main courante'!$B41,"j mmm aa"),"")</f>
        <v/>
      </c>
      <c r="CR44" s="122" t="str">
        <f>IF('Main courante'!$A41=$CP$6,TEXT('Main courante'!$C41,"hh:mm"),"")</f>
        <v/>
      </c>
      <c r="CS44" s="122" t="str">
        <f>IF('Main courante'!$A41=$CP$6,TEXT('Main courante'!$D41,"hh:mm"),"")</f>
        <v/>
      </c>
      <c r="CT44" s="123" t="str">
        <f>IF('Main courante'!$A41=$CP$6,MOD($CS44-$CR44,1),"")</f>
        <v/>
      </c>
      <c r="CU44" s="123" t="str">
        <f>IF('Main courante'!$A41=$CP$6,'Main courante'!$E41,"")</f>
        <v/>
      </c>
      <c r="CV44" s="122" t="str">
        <f>IF('Main courante'!$A41=$CP$6,DU44,"")</f>
        <v/>
      </c>
      <c r="CW44" s="125"/>
      <c r="CX44" s="120" t="str">
        <f>IF('Main courante'!$A41=$CX$6,MAX($CX$8:$CX43)+1,"")</f>
        <v/>
      </c>
      <c r="CY44" s="121" t="str">
        <f>IF('Main courante'!$A41=$CX$6,TEXT('Main courante'!$B41,"j mmm aa"),"")</f>
        <v/>
      </c>
      <c r="CZ44" s="122" t="str">
        <f>IF('Main courante'!$A41=$CX$6,TEXT('Main courante'!$C41,"hh:mm"),"")</f>
        <v/>
      </c>
      <c r="DA44" s="122" t="str">
        <f>IF('Main courante'!$A41=$CX$6,TEXT('Main courante'!$D41,"hh:mm"),"")</f>
        <v/>
      </c>
      <c r="DB44" s="123" t="str">
        <f>IF('Main courante'!$A41=$CX$6,MOD($DA44-$CZ44,1),"")</f>
        <v/>
      </c>
      <c r="DC44" s="123" t="str">
        <f>IF('Main courante'!$A41=$CX$6,'Main courante'!$E41,"")</f>
        <v/>
      </c>
      <c r="DD44" s="122" t="str">
        <f>IF('Main courante'!$A41=$CX$6,DU44,"")</f>
        <v/>
      </c>
      <c r="DE44" s="125"/>
      <c r="DF44" s="120" t="str">
        <f>IF('Main courante'!$A41=$DF$6,MAX($DF$8:$DF43)+1,"")</f>
        <v/>
      </c>
      <c r="DG44" s="121" t="str">
        <f>IF('Main courante'!$A41=$DF$6,TEXT('Main courante'!$B41,"j mmm aa"),"")</f>
        <v/>
      </c>
      <c r="DH44" s="122" t="str">
        <f>IF('Main courante'!$A41=$DF$6,TEXT('Main courante'!$C41,"hh:mm"),"")</f>
        <v/>
      </c>
      <c r="DI44" s="122" t="str">
        <f>IF('Main courante'!$A41=$DF$6,TEXT('Main courante'!$D41,"hh:mm"),"")</f>
        <v/>
      </c>
      <c r="DJ44" s="123" t="str">
        <f>IF('Main courante'!$A41=$DF$6,MOD($DI44-$DH44,1),"")</f>
        <v/>
      </c>
      <c r="DK44" s="123" t="str">
        <f>IF('Main courante'!$A41=$DF$6,'Main courante'!$E41,"")</f>
        <v/>
      </c>
      <c r="DL44" s="128"/>
      <c r="DM44" s="120" t="str">
        <f>IF(OR('Main courante'!$F41&lt;&gt;"",'Main courante'!$K41&lt;&gt;""),MAX($DM$8:$DM43)+1,"")</f>
        <v/>
      </c>
      <c r="DN44" s="121" t="str">
        <f>IF('Main courante'!$F41,TEXT('Main courante'!$B41,"j mmm aa"),"")</f>
        <v/>
      </c>
      <c r="DO44" s="121" t="str">
        <f>IF('Main courante'!$F41,'Main courante'!$E41,"")</f>
        <v/>
      </c>
      <c r="DP44" s="121" t="str">
        <f>IF(OR('Main courante'!$F41&lt;&gt;"",'Main courante'!$K41&lt;&gt;""),IF('Main courante'!$F41&lt;&gt;"",TEXT('Main courante'!$F41,"hh:mm"),""),"")</f>
        <v/>
      </c>
      <c r="DQ44" s="121" t="str">
        <f>IF(OR('Main courante'!$F41&lt;&gt;"",'Main courante'!$K41&lt;&gt;""),IF('Main courante'!$G41&lt;&gt;"",TEXT('Main courante'!$G41,"hh:mm"),""),"")</f>
        <v/>
      </c>
      <c r="DR44" s="121" t="str">
        <f>IF(OR('Main courante'!$F41&lt;&gt;"",'Main courante'!$K41&lt;&gt;""),IF('Main courante'!$K41&lt;&gt;"",TEXT('Main courante'!$K41,"hh:mm"),""),"")</f>
        <v/>
      </c>
      <c r="DS44" s="121" t="str">
        <f>IF(OR('Main courante'!$F41&lt;&gt;"",'Main courante'!$K41&lt;&gt;""),IF('Main courante'!$L41&lt;&gt;"",TEXT('Main courante'!$L41,"hh:mm"),""),"")</f>
        <v/>
      </c>
      <c r="DT44" s="129">
        <f t="shared" si="4"/>
        <v>0</v>
      </c>
      <c r="DU44" s="130">
        <f>'Main courante'!$H41+'Main courante'!$M41</f>
        <v>0</v>
      </c>
      <c r="DV44" s="131">
        <f>'Main courante'!$J41+'Main courante'!$O41</f>
        <v>0</v>
      </c>
      <c r="DW44" s="131">
        <f>'Main courante'!$I41+'Main courante'!$N41</f>
        <v>0</v>
      </c>
      <c r="DX44" s="132" t="str">
        <f>IF('Main courante'!$P41&lt;&gt;"",'Main courante'!$P41,"")</f>
        <v/>
      </c>
      <c r="DY44" s="133" t="str">
        <f>IF('Main courante'!$Q41&lt;&gt;"",'Main courante'!$Q41,"")</f>
        <v/>
      </c>
      <c r="DZ44" s="133" t="str">
        <f>IF('Main courante'!$R41&lt;&gt;"",'Main courante'!$R41,"")</f>
        <v/>
      </c>
      <c r="EA44" s="129">
        <f t="shared" si="5"/>
        <v>0</v>
      </c>
      <c r="EB44" s="129">
        <f t="shared" si="6"/>
        <v>0</v>
      </c>
      <c r="ED44" s="120" t="str">
        <f>IF('Main courante'!$A41=$ED$6,MAX($ED$8:$ED43)+1,"")</f>
        <v/>
      </c>
      <c r="EE44" s="120" t="str">
        <f>IF('Main courante'!$A41=$ED$6,'Main courante'!$S41,"")</f>
        <v/>
      </c>
      <c r="EF44" s="120" t="str">
        <f>IF('Main courante'!$A41=$ED$6,'Main courante'!$T41,"")</f>
        <v/>
      </c>
      <c r="EG44" s="120" t="str">
        <f>IF('Main courante'!$A41=$ED$6,'Main courante'!$U41,"")</f>
        <v/>
      </c>
      <c r="EH44" s="134" t="str">
        <f>IF('Main courante'!$A41=$ED$6,'Main courante'!$V41,"")</f>
        <v/>
      </c>
      <c r="EJ44" s="120" t="str">
        <f>IF('Main courante'!$A41=$EJ$6,MAX($EJ$8:$EJ43)+1,"")</f>
        <v/>
      </c>
      <c r="EK44" s="120" t="str">
        <f>IF('Main courante'!$A41=$EJ$6,'Main courante'!$S41,"")</f>
        <v/>
      </c>
      <c r="EL44" s="120" t="str">
        <f>IF('Main courante'!$A41=$EJ$6,'Main courante'!$T41,"")</f>
        <v/>
      </c>
      <c r="EM44" s="120" t="str">
        <f>IF('Main courante'!$A41=$EJ$6,'Main courante'!$U41,"")</f>
        <v/>
      </c>
      <c r="EN44" s="134" t="str">
        <f>IF('Main courante'!$A41=$EJ$6,'Main courante'!$V41,"")</f>
        <v/>
      </c>
      <c r="EP44" s="120" t="str">
        <f>IF('Main courante'!$A41=$EP$6,MAX($EP$8:$EP43)+1,"")</f>
        <v/>
      </c>
      <c r="EQ44" s="120" t="str">
        <f>IF('Main courante'!$A41=$EP$6,'Main courante'!$S41,"")</f>
        <v/>
      </c>
      <c r="ER44" s="120" t="str">
        <f>IF('Main courante'!$A41=$EP$6,'Main courante'!$T41,"")</f>
        <v/>
      </c>
      <c r="ES44" s="120" t="str">
        <f>IF('Main courante'!$A41=$EP$6,'Main courante'!$U41,"")</f>
        <v/>
      </c>
      <c r="ET44" s="134" t="str">
        <f>IF('Main courante'!$A41=$EP$6,'Main courante'!$V41,"")</f>
        <v/>
      </c>
      <c r="EU44" s="125"/>
      <c r="EV44" s="120" t="str">
        <f>IF('Main courante'!$A41=$EV$6,MAX($EV$8:$EV43)+1,"")</f>
        <v/>
      </c>
      <c r="EW44" s="121" t="str">
        <f>IF('Main courante'!$A41=$EV$6,TEXT('Main courante'!$B41,"j mmm aa"),"")</f>
        <v/>
      </c>
      <c r="EX44" s="122" t="str">
        <f>IF('Main courante'!$A41=$EV$6,TEXT('Main courante'!$C41,"hh:mm"),"")</f>
        <v/>
      </c>
      <c r="EY44" s="122" t="str">
        <f>IF('Main courante'!$A41=$EV$6,TEXT('Main courante'!$D41,"hh:mm"),"")</f>
        <v/>
      </c>
      <c r="EZ44" s="123" t="str">
        <f>IF('Main courante'!$A41=$EV$6,MOD($EY44-$EX44,1),"")</f>
        <v/>
      </c>
      <c r="FA44" s="123" t="str">
        <f>IF('Main courante'!$A41=$EV$6,'Main courante'!$E41,"")</f>
        <v/>
      </c>
      <c r="FB44" s="128"/>
    </row>
    <row r="45" spans="1:158">
      <c r="A45" s="120" t="str">
        <f>IF('Main courante'!$A42=$A$6,MAX($A$8:$A44)+1,"")</f>
        <v/>
      </c>
      <c r="B45" s="121" t="str">
        <f>IF('Main courante'!$A42=$A$6,TEXT('Main courante'!$B42,"j mmm aa"),"")</f>
        <v/>
      </c>
      <c r="C45" s="122" t="str">
        <f>IF('Main courante'!$A42=$A$6,TEXT('Main courante'!$C42,"hh:mm"),"")</f>
        <v/>
      </c>
      <c r="D45" s="122" t="str">
        <f>IF('Main courante'!$A42=$A$6,TEXT('Main courante'!$D42,"hh:mm"),"")</f>
        <v/>
      </c>
      <c r="E45" s="123" t="str">
        <f>IF('Main courante'!$A42=$A$6,MOD($D45-$C45,1),"")</f>
        <v/>
      </c>
      <c r="F45" s="123" t="str">
        <f>IF('Main courante'!$A42=$A$6,'Main courante'!$E42,"")</f>
        <v/>
      </c>
      <c r="G45" s="125"/>
      <c r="H45" s="126" t="str">
        <f>IF('Main courante'!$A42=$H$6,MAX($H$8:$H44)+1,"")</f>
        <v/>
      </c>
      <c r="I45" s="121" t="str">
        <f>IF('Main courante'!$A42=$H$6,TEXT('Main courante'!$B42,"j mmm aa"),"")</f>
        <v/>
      </c>
      <c r="J45" s="122" t="str">
        <f>IF('Main courante'!$A42=$H$6,TEXT('Main courante'!$C42,"hh:mm"),"")</f>
        <v/>
      </c>
      <c r="K45" s="122" t="str">
        <f>IF('Main courante'!$A42=$H$6,TEXT('Main courante'!$D42,"hh:mm"),"")</f>
        <v/>
      </c>
      <c r="L45" s="123" t="str">
        <f>IF('Main courante'!$A42=$H$6,MOD($K45-$J45,1),"")</f>
        <v/>
      </c>
      <c r="M45" s="123" t="str">
        <f>IF('Main courante'!$A42=$H$6,'Main courante'!$E42,"")</f>
        <v/>
      </c>
      <c r="N45" s="125"/>
      <c r="O45" s="120" t="str">
        <f>IF('Main courante'!$A42=$O$6,MAX($O$8:$O44)+1,"")</f>
        <v/>
      </c>
      <c r="P45" s="121" t="str">
        <f>IF('Main courante'!$A42=$O$6,TEXT('Main courante'!$B42,"j mmm aa"),"")</f>
        <v/>
      </c>
      <c r="Q45" s="122" t="str">
        <f>IF('Main courante'!$A42=$O$6,TEXT('Main courante'!$C42,"hh:mm"),"")</f>
        <v/>
      </c>
      <c r="R45" s="122" t="str">
        <f>IF('Main courante'!$A42=$O$6,TEXT('Main courante'!$D42,"hh:mm"),"")</f>
        <v/>
      </c>
      <c r="S45" s="123" t="str">
        <f>IF('Main courante'!$A42=$O$6,MOD($R45-$Q45,1),"")</f>
        <v/>
      </c>
      <c r="T45" s="124" t="str">
        <f>IF('Main courante'!$A42=$O$6,'Main courante'!$E42,"")</f>
        <v/>
      </c>
      <c r="U45" s="127" t="str">
        <f>IF('Main courante'!$A42=$O$6,DU45,"")</f>
        <v/>
      </c>
      <c r="V45" s="125"/>
      <c r="W45" s="120" t="str">
        <f>IF('Main courante'!$A42=$W$6,MAX($W$8:$W44)+1,"")</f>
        <v/>
      </c>
      <c r="X45" s="121" t="str">
        <f>IF('Main courante'!$A42=$W$6,TEXT('Main courante'!$B42,"j mmm aa"),"")</f>
        <v/>
      </c>
      <c r="Y45" s="122" t="str">
        <f>IF('Main courante'!$A42=$W$6,TEXT('Main courante'!$C42,"hh:mm"),"")</f>
        <v/>
      </c>
      <c r="Z45" s="122" t="str">
        <f>IF('Main courante'!$A42=$W$6,TEXT('Main courante'!$D42,"hh:mm"),"")</f>
        <v/>
      </c>
      <c r="AA45" s="123" t="str">
        <f>IF('Main courante'!$A42=$W$6,MOD($Z45-$Y45,1),"")</f>
        <v/>
      </c>
      <c r="AB45" s="123" t="str">
        <f>IF('Main courante'!$A42=$W$6,'Main courante'!$E42,"")</f>
        <v/>
      </c>
      <c r="AC45" s="122" t="str">
        <f>IF('Main courante'!$A42=$W$6,DU45,"")</f>
        <v/>
      </c>
      <c r="AD45" s="125"/>
      <c r="AE45" s="120" t="str">
        <f>IF('Main courante'!$A42=$AE$6,MAX($AE$8:$AE44)+1,"")</f>
        <v/>
      </c>
      <c r="AF45" s="121" t="str">
        <f>IF('Main courante'!$A42=$AE$6,TEXT('Main courante'!$B42,"j mmm aa"),"")</f>
        <v/>
      </c>
      <c r="AG45" s="122" t="str">
        <f>IF('Main courante'!$A42=$AE$6,TEXT('Main courante'!$C42,"hh:mm"),"")</f>
        <v/>
      </c>
      <c r="AH45" s="122" t="str">
        <f>IF('Main courante'!$A42=$AE$6,TEXT('Main courante'!$D42,"hh:mm"),"")</f>
        <v/>
      </c>
      <c r="AI45" s="123" t="str">
        <f>IF('Main courante'!$A42=$AE$6,MOD($AH45-$AG45,1),"")</f>
        <v/>
      </c>
      <c r="AJ45" s="123" t="str">
        <f>IF('Main courante'!$A42=$AE$6,'Main courante'!$E42,"")</f>
        <v/>
      </c>
      <c r="AK45" s="122" t="str">
        <f>IF('Main courante'!$A42=$AE$6,DU45,"")</f>
        <v/>
      </c>
      <c r="AL45" s="125"/>
      <c r="AM45" s="120" t="str">
        <f>IF('Main courante'!$A42=$AM$6,MAX($AM$8:$AM44)+1,"")</f>
        <v/>
      </c>
      <c r="AN45" s="121" t="str">
        <f>IF('Main courante'!$A42=$AM$6,TEXT('Main courante'!$B42,"j mmm aa"),"")</f>
        <v/>
      </c>
      <c r="AO45" s="122" t="str">
        <f>IF('Main courante'!$A42=$AM$6,TEXT('Main courante'!$C42,"hh:mm"),"")</f>
        <v/>
      </c>
      <c r="AP45" s="122" t="str">
        <f>IF('Main courante'!$A42=$AM$6,TEXT('Main courante'!$D42,"hh:mm"),"")</f>
        <v/>
      </c>
      <c r="AQ45" s="123" t="str">
        <f>IF('Main courante'!$A42=$AM$6,MOD($AP45-$AO45,1),"")</f>
        <v/>
      </c>
      <c r="AR45" s="123" t="str">
        <f>IF('Main courante'!$A42=$AM$6,'Main courante'!$E42,"")</f>
        <v/>
      </c>
      <c r="AS45" s="122" t="str">
        <f>IF('Main courante'!$A42=$AM$6,DU45,"")</f>
        <v/>
      </c>
      <c r="AT45" s="125"/>
      <c r="AU45" s="120" t="str">
        <f>IF('Main courante'!$A42=$AU$6,MAX($AU$8:$AU44)+1,"")</f>
        <v/>
      </c>
      <c r="AV45" s="121" t="str">
        <f>IF('Main courante'!$A42=$AU$6,TEXT('Main courante'!$B42,"j mmm aa"),"")</f>
        <v/>
      </c>
      <c r="AW45" s="122" t="str">
        <f>IF('Main courante'!$A42=$AU$6,TEXT('Main courante'!$C42,"hh:mm"),"")</f>
        <v/>
      </c>
      <c r="AX45" s="122" t="str">
        <f>IF('Main courante'!$A42=$AU$6,TEXT('Main courante'!$D42,"hh:mm"),"")</f>
        <v/>
      </c>
      <c r="AY45" s="123" t="str">
        <f>IF('Main courante'!$A42=$AU$6,MOD($AX45-$AW45,1),"")</f>
        <v/>
      </c>
      <c r="AZ45" s="123" t="str">
        <f>IF('Main courante'!$A42=$AU$6,'Main courante'!$E42,"")</f>
        <v/>
      </c>
      <c r="BA45" s="122" t="str">
        <f>IF('Main courante'!$A42=$AU$6,DU45,"")</f>
        <v/>
      </c>
      <c r="BB45" s="125"/>
      <c r="BC45" s="120" t="str">
        <f>IF('Main courante'!$A42=$BC$6,MAX($BC$8:$BC44)+1,"")</f>
        <v/>
      </c>
      <c r="BD45" s="121" t="str">
        <f>IF('Main courante'!$A42=$BC$6,TEXT('Main courante'!$B42,"j mmm aa"),"")</f>
        <v/>
      </c>
      <c r="BE45" s="122" t="str">
        <f>IF('Main courante'!$A42=$BC$6,TEXT('Main courante'!$C42,"hh:mm"),"")</f>
        <v/>
      </c>
      <c r="BF45" s="122" t="str">
        <f>IF('Main courante'!$A42=$BC$6,TEXT('Main courante'!$D42,"hh:mm"),"")</f>
        <v/>
      </c>
      <c r="BG45" s="123" t="str">
        <f>IF('Main courante'!$A42=$BC$6,MOD($BF45-$BE45,1),"")</f>
        <v/>
      </c>
      <c r="BH45" s="123" t="str">
        <f>IF('Main courante'!$A42=$BC$6,'Main courante'!$E42,"")</f>
        <v/>
      </c>
      <c r="BI45" s="122" t="str">
        <f>IF('Main courante'!$A42=$BC$6,DU45,"")</f>
        <v/>
      </c>
      <c r="BJ45" s="125"/>
      <c r="BK45" s="120" t="str">
        <f>IF('Main courante'!$A42=$BK$6,MAX($BK$8:$BK44)+1,"")</f>
        <v/>
      </c>
      <c r="BL45" s="121" t="str">
        <f>IF('Main courante'!$A42=$BK$6,TEXT('Main courante'!$B42,"j mmm aa"),"")</f>
        <v/>
      </c>
      <c r="BM45" s="122" t="str">
        <f>IF('Main courante'!$A42=$BK$6,TEXT('Main courante'!$C42,"hh:mm"),"")</f>
        <v/>
      </c>
      <c r="BN45" s="122" t="str">
        <f>IF('Main courante'!$A42=$BK$6,TEXT('Main courante'!$D42,"hh:mm"),"")</f>
        <v/>
      </c>
      <c r="BO45" s="123" t="str">
        <f>IF('Main courante'!$A42=$BK$6,MOD($BN45-$BM45,1),"")</f>
        <v/>
      </c>
      <c r="BP45" s="123" t="str">
        <f>IF('Main courante'!$A42=$BK$6,'Main courante'!$E42,"")</f>
        <v/>
      </c>
      <c r="BQ45" s="122" t="str">
        <f>IF('Main courante'!$A42=$BK$6,DU45,"")</f>
        <v/>
      </c>
      <c r="BR45" s="125"/>
      <c r="BS45" s="120" t="str">
        <f>IF('Main courante'!$A42=$BS$6,MAX($BS$8:$BS44)+1,"")</f>
        <v/>
      </c>
      <c r="BT45" s="121" t="str">
        <f>IF('Main courante'!$A42=$BS$6,TEXT('Main courante'!$B42,"j mmm aa"),"")</f>
        <v/>
      </c>
      <c r="BU45" s="122" t="str">
        <f>IF('Main courante'!$A42=$BS$6,TEXT('Main courante'!$C42,"hh:mm"),"")</f>
        <v/>
      </c>
      <c r="BV45" s="122" t="str">
        <f>IF('Main courante'!$A42=$BS$6,TEXT('Main courante'!$D42,"hh:mm"),"")</f>
        <v/>
      </c>
      <c r="BW45" s="123" t="str">
        <f>IF('Main courante'!$A42=$BS$6,MOD($BV45-$BU45,1),"")</f>
        <v/>
      </c>
      <c r="BX45" s="123" t="str">
        <f>IF('Main courante'!$A42=$BS$6,'Main courante'!$E42,"")</f>
        <v/>
      </c>
      <c r="BY45" s="122" t="str">
        <f>IF('Main courante'!$A42=$BS$6,DU45,"")</f>
        <v/>
      </c>
      <c r="BZ45" s="125"/>
      <c r="CA45" s="120" t="str">
        <f>IF('Main courante'!$A42=$CA$6,MAX($CA$8:$CA44)+1,"")</f>
        <v/>
      </c>
      <c r="CB45" s="121" t="str">
        <f>IF('Main courante'!$A42=$CA$6,TEXT('Main courante'!$B42,"j mmm aa"),"")</f>
        <v/>
      </c>
      <c r="CC45" s="122" t="str">
        <f>IF('Main courante'!$A42=$CA$6,TEXT('Main courante'!$C42,"hh:mm"),"")</f>
        <v/>
      </c>
      <c r="CD45" s="122" t="str">
        <f>IF('Main courante'!$A42=$CA$6,TEXT('Main courante'!$D42,"hh:mm"),"")</f>
        <v/>
      </c>
      <c r="CE45" s="123" t="str">
        <f>IF('Main courante'!$A42=$CA$6,MOD($CD45-$CC45,1),"")</f>
        <v/>
      </c>
      <c r="CF45" s="123" t="str">
        <f>IF('Main courante'!$A42=$CA$6,'Main courante'!$E42,"")</f>
        <v/>
      </c>
      <c r="CG45" s="122" t="str">
        <f>IF('Main courante'!$A42=$CA$6,DU45,"")</f>
        <v/>
      </c>
      <c r="CH45" s="125"/>
      <c r="CI45" s="120" t="str">
        <f>IF('Main courante'!$A42=$CI$6,MAX($CI$8:$CI44)+1,"")</f>
        <v/>
      </c>
      <c r="CJ45" s="121" t="str">
        <f>IF('Main courante'!$A42=$CI$6,TEXT('Main courante'!$B42,"j mmm aa"),"")</f>
        <v/>
      </c>
      <c r="CK45" s="122" t="str">
        <f>IF('Main courante'!$A42=$CI$6,TEXT('Main courante'!$C42,"hh:mm"),"")</f>
        <v/>
      </c>
      <c r="CL45" s="122" t="str">
        <f>IF('Main courante'!$A42=$CI$6,TEXT('Main courante'!$D42,"hh:mm"),"")</f>
        <v/>
      </c>
      <c r="CM45" s="123" t="str">
        <f>IF('Main courante'!$A42=$CI$6,MOD($CL45-$CK45,1),"")</f>
        <v/>
      </c>
      <c r="CN45" s="123" t="str">
        <f>IF('Main courante'!$A42=$CI$6,'Main courante'!$E42,"")</f>
        <v/>
      </c>
      <c r="CO45" s="125"/>
      <c r="CP45" s="120" t="str">
        <f>IF('Main courante'!$A42=$CP$6,MAX($CP$8:$CP44)+1,"")</f>
        <v/>
      </c>
      <c r="CQ45" s="121" t="str">
        <f>IF('Main courante'!$A42=$CP$6,TEXT('Main courante'!$B42,"j mmm aa"),"")</f>
        <v/>
      </c>
      <c r="CR45" s="122" t="str">
        <f>IF('Main courante'!$A42=$CP$6,TEXT('Main courante'!$C42,"hh:mm"),"")</f>
        <v/>
      </c>
      <c r="CS45" s="122" t="str">
        <f>IF('Main courante'!$A42=$CP$6,TEXT('Main courante'!$D42,"hh:mm"),"")</f>
        <v/>
      </c>
      <c r="CT45" s="123" t="str">
        <f>IF('Main courante'!$A42=$CP$6,MOD($CS45-$CR45,1),"")</f>
        <v/>
      </c>
      <c r="CU45" s="123" t="str">
        <f>IF('Main courante'!$A42=$CP$6,'Main courante'!$E42,"")</f>
        <v/>
      </c>
      <c r="CV45" s="122" t="str">
        <f>IF('Main courante'!$A42=$CP$6,DU45,"")</f>
        <v/>
      </c>
      <c r="CW45" s="125"/>
      <c r="CX45" s="120" t="str">
        <f>IF('Main courante'!$A42=$CX$6,MAX($CX$8:$CX44)+1,"")</f>
        <v/>
      </c>
      <c r="CY45" s="121" t="str">
        <f>IF('Main courante'!$A42=$CX$6,TEXT('Main courante'!$B42,"j mmm aa"),"")</f>
        <v/>
      </c>
      <c r="CZ45" s="122" t="str">
        <f>IF('Main courante'!$A42=$CX$6,TEXT('Main courante'!$C42,"hh:mm"),"")</f>
        <v/>
      </c>
      <c r="DA45" s="122" t="str">
        <f>IF('Main courante'!$A42=$CX$6,TEXT('Main courante'!$D42,"hh:mm"),"")</f>
        <v/>
      </c>
      <c r="DB45" s="123" t="str">
        <f>IF('Main courante'!$A42=$CX$6,MOD($DA45-$CZ45,1),"")</f>
        <v/>
      </c>
      <c r="DC45" s="123" t="str">
        <f>IF('Main courante'!$A42=$CX$6,'Main courante'!$E42,"")</f>
        <v/>
      </c>
      <c r="DD45" s="122" t="str">
        <f>IF('Main courante'!$A42=$CX$6,DU45,"")</f>
        <v/>
      </c>
      <c r="DE45" s="125"/>
      <c r="DF45" s="120" t="str">
        <f>IF('Main courante'!$A42=$DF$6,MAX($DF$8:$DF44)+1,"")</f>
        <v/>
      </c>
      <c r="DG45" s="121" t="str">
        <f>IF('Main courante'!$A42=$DF$6,TEXT('Main courante'!$B42,"j mmm aa"),"")</f>
        <v/>
      </c>
      <c r="DH45" s="122" t="str">
        <f>IF('Main courante'!$A42=$DF$6,TEXT('Main courante'!$C42,"hh:mm"),"")</f>
        <v/>
      </c>
      <c r="DI45" s="122" t="str">
        <f>IF('Main courante'!$A42=$DF$6,TEXT('Main courante'!$D42,"hh:mm"),"")</f>
        <v/>
      </c>
      <c r="DJ45" s="123" t="str">
        <f>IF('Main courante'!$A42=$DF$6,MOD($DI45-$DH45,1),"")</f>
        <v/>
      </c>
      <c r="DK45" s="123" t="str">
        <f>IF('Main courante'!$A42=$DF$6,'Main courante'!$E42,"")</f>
        <v/>
      </c>
      <c r="DL45" s="128"/>
      <c r="DM45" s="120" t="str">
        <f>IF(OR('Main courante'!$F42&lt;&gt;"",'Main courante'!$K42&lt;&gt;""),MAX($DM$8:$DM44)+1,"")</f>
        <v/>
      </c>
      <c r="DN45" s="121" t="str">
        <f>IF('Main courante'!$F42,TEXT('Main courante'!$B42,"j mmm aa"),"")</f>
        <v/>
      </c>
      <c r="DO45" s="121" t="str">
        <f>IF('Main courante'!$F42,'Main courante'!$E42,"")</f>
        <v/>
      </c>
      <c r="DP45" s="121" t="str">
        <f>IF(OR('Main courante'!$F42&lt;&gt;"",'Main courante'!$K42&lt;&gt;""),IF('Main courante'!$F42&lt;&gt;"",TEXT('Main courante'!$F42,"hh:mm"),""),"")</f>
        <v/>
      </c>
      <c r="DQ45" s="121" t="str">
        <f>IF(OR('Main courante'!$F42&lt;&gt;"",'Main courante'!$K42&lt;&gt;""),IF('Main courante'!$G42&lt;&gt;"",TEXT('Main courante'!$G42,"hh:mm"),""),"")</f>
        <v/>
      </c>
      <c r="DR45" s="121" t="str">
        <f>IF(OR('Main courante'!$F42&lt;&gt;"",'Main courante'!$K42&lt;&gt;""),IF('Main courante'!$K42&lt;&gt;"",TEXT('Main courante'!$K42,"hh:mm"),""),"")</f>
        <v/>
      </c>
      <c r="DS45" s="121" t="str">
        <f>IF(OR('Main courante'!$F42&lt;&gt;"",'Main courante'!$K42&lt;&gt;""),IF('Main courante'!$L42&lt;&gt;"",TEXT('Main courante'!$L42,"hh:mm"),""),"")</f>
        <v/>
      </c>
      <c r="DT45" s="129">
        <f t="shared" si="4"/>
        <v>0</v>
      </c>
      <c r="DU45" s="130">
        <f>'Main courante'!$H42+'Main courante'!$M42</f>
        <v>0</v>
      </c>
      <c r="DV45" s="131">
        <f>'Main courante'!$J42+'Main courante'!$O42</f>
        <v>0</v>
      </c>
      <c r="DW45" s="131">
        <f>'Main courante'!$I42+'Main courante'!$N42</f>
        <v>0</v>
      </c>
      <c r="DX45" s="132" t="str">
        <f>IF('Main courante'!$P42&lt;&gt;"",'Main courante'!$P42,"")</f>
        <v/>
      </c>
      <c r="DY45" s="133" t="str">
        <f>IF('Main courante'!$Q42&lt;&gt;"",'Main courante'!$Q42,"")</f>
        <v/>
      </c>
      <c r="DZ45" s="133" t="str">
        <f>IF('Main courante'!$R42&lt;&gt;"",'Main courante'!$R42,"")</f>
        <v/>
      </c>
      <c r="EA45" s="129">
        <f t="shared" si="5"/>
        <v>0</v>
      </c>
      <c r="EB45" s="129">
        <f t="shared" si="6"/>
        <v>0</v>
      </c>
      <c r="ED45" s="120" t="str">
        <f>IF('Main courante'!$A42=$ED$6,MAX($ED$8:$ED44)+1,"")</f>
        <v/>
      </c>
      <c r="EE45" s="120" t="str">
        <f>IF('Main courante'!$A42=$ED$6,'Main courante'!$S42,"")</f>
        <v/>
      </c>
      <c r="EF45" s="120" t="str">
        <f>IF('Main courante'!$A42=$ED$6,'Main courante'!$T42,"")</f>
        <v/>
      </c>
      <c r="EG45" s="120" t="str">
        <f>IF('Main courante'!$A42=$ED$6,'Main courante'!$U42,"")</f>
        <v/>
      </c>
      <c r="EH45" s="134" t="str">
        <f>IF('Main courante'!$A42=$ED$6,'Main courante'!$V42,"")</f>
        <v/>
      </c>
      <c r="EJ45" s="120" t="str">
        <f>IF('Main courante'!$A42=$EJ$6,MAX($EJ$8:$EJ44)+1,"")</f>
        <v/>
      </c>
      <c r="EK45" s="120" t="str">
        <f>IF('Main courante'!$A42=$EJ$6,'Main courante'!$S42,"")</f>
        <v/>
      </c>
      <c r="EL45" s="120" t="str">
        <f>IF('Main courante'!$A42=$EJ$6,'Main courante'!$T42,"")</f>
        <v/>
      </c>
      <c r="EM45" s="120" t="str">
        <f>IF('Main courante'!$A42=$EJ$6,'Main courante'!$U42,"")</f>
        <v/>
      </c>
      <c r="EN45" s="134" t="str">
        <f>IF('Main courante'!$A42=$EJ$6,'Main courante'!$V42,"")</f>
        <v/>
      </c>
      <c r="EP45" s="120" t="str">
        <f>IF('Main courante'!$A42=$EP$6,MAX($EP$8:$EP44)+1,"")</f>
        <v/>
      </c>
      <c r="EQ45" s="120" t="str">
        <f>IF('Main courante'!$A42=$EP$6,'Main courante'!$S42,"")</f>
        <v/>
      </c>
      <c r="ER45" s="120" t="str">
        <f>IF('Main courante'!$A42=$EP$6,'Main courante'!$T42,"")</f>
        <v/>
      </c>
      <c r="ES45" s="120" t="str">
        <f>IF('Main courante'!$A42=$EP$6,'Main courante'!$U42,"")</f>
        <v/>
      </c>
      <c r="ET45" s="134" t="str">
        <f>IF('Main courante'!$A42=$EP$6,'Main courante'!$V42,"")</f>
        <v/>
      </c>
      <c r="EU45" s="125"/>
      <c r="EV45" s="120" t="str">
        <f>IF('Main courante'!$A42=$EV$6,MAX($EV$8:$EV44)+1,"")</f>
        <v/>
      </c>
      <c r="EW45" s="121" t="str">
        <f>IF('Main courante'!$A42=$EV$6,TEXT('Main courante'!$B42,"j mmm aa"),"")</f>
        <v/>
      </c>
      <c r="EX45" s="122" t="str">
        <f>IF('Main courante'!$A42=$EV$6,TEXT('Main courante'!$C42,"hh:mm"),"")</f>
        <v/>
      </c>
      <c r="EY45" s="122" t="str">
        <f>IF('Main courante'!$A42=$EV$6,TEXT('Main courante'!$D42,"hh:mm"),"")</f>
        <v/>
      </c>
      <c r="EZ45" s="123" t="str">
        <f>IF('Main courante'!$A42=$EV$6,MOD($EY45-$EX45,1),"")</f>
        <v/>
      </c>
      <c r="FA45" s="123" t="str">
        <f>IF('Main courante'!$A42=$EV$6,'Main courante'!$E42,"")</f>
        <v/>
      </c>
      <c r="FB45" s="128"/>
    </row>
    <row r="46" spans="1:158">
      <c r="A46" s="120" t="str">
        <f>IF('Main courante'!$A43=$A$6,MAX($A$8:$A45)+1,"")</f>
        <v/>
      </c>
      <c r="B46" s="121" t="str">
        <f>IF('Main courante'!$A43=$A$6,TEXT('Main courante'!$B43,"j mmm aa"),"")</f>
        <v/>
      </c>
      <c r="C46" s="122" t="str">
        <f>IF('Main courante'!$A43=$A$6,TEXT('Main courante'!$C43,"hh:mm"),"")</f>
        <v/>
      </c>
      <c r="D46" s="122" t="str">
        <f>IF('Main courante'!$A43=$A$6,TEXT('Main courante'!$D43,"hh:mm"),"")</f>
        <v/>
      </c>
      <c r="E46" s="123" t="str">
        <f>IF('Main courante'!$A43=$A$6,MOD($D46-$C46,1),"")</f>
        <v/>
      </c>
      <c r="F46" s="123" t="str">
        <f>IF('Main courante'!$A43=$A$6,'Main courante'!$E43,"")</f>
        <v/>
      </c>
      <c r="G46" s="125"/>
      <c r="H46" s="126" t="str">
        <f>IF('Main courante'!$A43=$H$6,MAX($H$8:$H45)+1,"")</f>
        <v/>
      </c>
      <c r="I46" s="121" t="str">
        <f>IF('Main courante'!$A43=$H$6,TEXT('Main courante'!$B43,"j mmm aa"),"")</f>
        <v/>
      </c>
      <c r="J46" s="122" t="str">
        <f>IF('Main courante'!$A43=$H$6,TEXT('Main courante'!$C43,"hh:mm"),"")</f>
        <v/>
      </c>
      <c r="K46" s="122" t="str">
        <f>IF('Main courante'!$A43=$H$6,TEXT('Main courante'!$D43,"hh:mm"),"")</f>
        <v/>
      </c>
      <c r="L46" s="123" t="str">
        <f>IF('Main courante'!$A43=$H$6,MOD($K46-$J46,1),"")</f>
        <v/>
      </c>
      <c r="M46" s="123" t="str">
        <f>IF('Main courante'!$A43=$H$6,'Main courante'!$E43,"")</f>
        <v/>
      </c>
      <c r="N46" s="125"/>
      <c r="O46" s="120" t="str">
        <f>IF('Main courante'!$A43=$O$6,MAX($O$8:$O45)+1,"")</f>
        <v/>
      </c>
      <c r="P46" s="121" t="str">
        <f>IF('Main courante'!$A43=$O$6,TEXT('Main courante'!$B43,"j mmm aa"),"")</f>
        <v/>
      </c>
      <c r="Q46" s="122" t="str">
        <f>IF('Main courante'!$A43=$O$6,TEXT('Main courante'!$C43,"hh:mm"),"")</f>
        <v/>
      </c>
      <c r="R46" s="122" t="str">
        <f>IF('Main courante'!$A43=$O$6,TEXT('Main courante'!$D43,"hh:mm"),"")</f>
        <v/>
      </c>
      <c r="S46" s="123" t="str">
        <f>IF('Main courante'!$A43=$O$6,MOD($R46-$Q46,1),"")</f>
        <v/>
      </c>
      <c r="T46" s="124" t="str">
        <f>IF('Main courante'!$A43=$O$6,'Main courante'!$E43,"")</f>
        <v/>
      </c>
      <c r="U46" s="127" t="str">
        <f>IF('Main courante'!$A43=$O$6,DU46,"")</f>
        <v/>
      </c>
      <c r="V46" s="125"/>
      <c r="W46" s="120" t="str">
        <f>IF('Main courante'!$A43=$W$6,MAX($W$8:$W45)+1,"")</f>
        <v/>
      </c>
      <c r="X46" s="121" t="str">
        <f>IF('Main courante'!$A43=$W$6,TEXT('Main courante'!$B43,"j mmm aa"),"")</f>
        <v/>
      </c>
      <c r="Y46" s="122" t="str">
        <f>IF('Main courante'!$A43=$W$6,TEXT('Main courante'!$C43,"hh:mm"),"")</f>
        <v/>
      </c>
      <c r="Z46" s="122" t="str">
        <f>IF('Main courante'!$A43=$W$6,TEXT('Main courante'!$D43,"hh:mm"),"")</f>
        <v/>
      </c>
      <c r="AA46" s="123" t="str">
        <f>IF('Main courante'!$A43=$W$6,MOD($Z46-$Y46,1),"")</f>
        <v/>
      </c>
      <c r="AB46" s="123" t="str">
        <f>IF('Main courante'!$A43=$W$6,'Main courante'!$E43,"")</f>
        <v/>
      </c>
      <c r="AC46" s="122" t="str">
        <f>IF('Main courante'!$A43=$W$6,DU46,"")</f>
        <v/>
      </c>
      <c r="AD46" s="125"/>
      <c r="AE46" s="120" t="str">
        <f>IF('Main courante'!$A43=$AE$6,MAX($AE$8:$AE45)+1,"")</f>
        <v/>
      </c>
      <c r="AF46" s="121" t="str">
        <f>IF('Main courante'!$A43=$AE$6,TEXT('Main courante'!$B43,"j mmm aa"),"")</f>
        <v/>
      </c>
      <c r="AG46" s="122" t="str">
        <f>IF('Main courante'!$A43=$AE$6,TEXT('Main courante'!$C43,"hh:mm"),"")</f>
        <v/>
      </c>
      <c r="AH46" s="122" t="str">
        <f>IF('Main courante'!$A43=$AE$6,TEXT('Main courante'!$D43,"hh:mm"),"")</f>
        <v/>
      </c>
      <c r="AI46" s="123" t="str">
        <f>IF('Main courante'!$A43=$AE$6,MOD($AH46-$AG46,1),"")</f>
        <v/>
      </c>
      <c r="AJ46" s="123" t="str">
        <f>IF('Main courante'!$A43=$AE$6,'Main courante'!$E43,"")</f>
        <v/>
      </c>
      <c r="AK46" s="122" t="str">
        <f>IF('Main courante'!$A43=$AE$6,DU46,"")</f>
        <v/>
      </c>
      <c r="AL46" s="125"/>
      <c r="AM46" s="120" t="str">
        <f>IF('Main courante'!$A43=$AM$6,MAX($AM$8:$AM45)+1,"")</f>
        <v/>
      </c>
      <c r="AN46" s="121" t="str">
        <f>IF('Main courante'!$A43=$AM$6,TEXT('Main courante'!$B43,"j mmm aa"),"")</f>
        <v/>
      </c>
      <c r="AO46" s="122" t="str">
        <f>IF('Main courante'!$A43=$AM$6,TEXT('Main courante'!$C43,"hh:mm"),"")</f>
        <v/>
      </c>
      <c r="AP46" s="122" t="str">
        <f>IF('Main courante'!$A43=$AM$6,TEXT('Main courante'!$D43,"hh:mm"),"")</f>
        <v/>
      </c>
      <c r="AQ46" s="123" t="str">
        <f>IF('Main courante'!$A43=$AM$6,MOD($AP46-$AO46,1),"")</f>
        <v/>
      </c>
      <c r="AR46" s="123" t="str">
        <f>IF('Main courante'!$A43=$AM$6,'Main courante'!$E43,"")</f>
        <v/>
      </c>
      <c r="AS46" s="122" t="str">
        <f>IF('Main courante'!$A43=$AM$6,DU46,"")</f>
        <v/>
      </c>
      <c r="AT46" s="125"/>
      <c r="AU46" s="120" t="str">
        <f>IF('Main courante'!$A43=$AU$6,MAX($AU$8:$AU45)+1,"")</f>
        <v/>
      </c>
      <c r="AV46" s="121" t="str">
        <f>IF('Main courante'!$A43=$AU$6,TEXT('Main courante'!$B43,"j mmm aa"),"")</f>
        <v/>
      </c>
      <c r="AW46" s="122" t="str">
        <f>IF('Main courante'!$A43=$AU$6,TEXT('Main courante'!$C43,"hh:mm"),"")</f>
        <v/>
      </c>
      <c r="AX46" s="122" t="str">
        <f>IF('Main courante'!$A43=$AU$6,TEXT('Main courante'!$D43,"hh:mm"),"")</f>
        <v/>
      </c>
      <c r="AY46" s="123" t="str">
        <f>IF('Main courante'!$A43=$AU$6,MOD($AX46-$AW46,1),"")</f>
        <v/>
      </c>
      <c r="AZ46" s="123" t="str">
        <f>IF('Main courante'!$A43=$AU$6,'Main courante'!$E43,"")</f>
        <v/>
      </c>
      <c r="BA46" s="122" t="str">
        <f>IF('Main courante'!$A43=$AU$6,DU46,"")</f>
        <v/>
      </c>
      <c r="BB46" s="125"/>
      <c r="BC46" s="120" t="str">
        <f>IF('Main courante'!$A43=$BC$6,MAX($BC$8:$BC45)+1,"")</f>
        <v/>
      </c>
      <c r="BD46" s="121" t="str">
        <f>IF('Main courante'!$A43=$BC$6,TEXT('Main courante'!$B43,"j mmm aa"),"")</f>
        <v/>
      </c>
      <c r="BE46" s="122" t="str">
        <f>IF('Main courante'!$A43=$BC$6,TEXT('Main courante'!$C43,"hh:mm"),"")</f>
        <v/>
      </c>
      <c r="BF46" s="122" t="str">
        <f>IF('Main courante'!$A43=$BC$6,TEXT('Main courante'!$D43,"hh:mm"),"")</f>
        <v/>
      </c>
      <c r="BG46" s="123" t="str">
        <f>IF('Main courante'!$A43=$BC$6,MOD($BF46-$BE46,1),"")</f>
        <v/>
      </c>
      <c r="BH46" s="123" t="str">
        <f>IF('Main courante'!$A43=$BC$6,'Main courante'!$E43,"")</f>
        <v/>
      </c>
      <c r="BI46" s="122" t="str">
        <f>IF('Main courante'!$A43=$BC$6,DU46,"")</f>
        <v/>
      </c>
      <c r="BJ46" s="125"/>
      <c r="BK46" s="120" t="str">
        <f>IF('Main courante'!$A43=$BK$6,MAX($BK$8:$BK45)+1,"")</f>
        <v/>
      </c>
      <c r="BL46" s="121" t="str">
        <f>IF('Main courante'!$A43=$BK$6,TEXT('Main courante'!$B43,"j mmm aa"),"")</f>
        <v/>
      </c>
      <c r="BM46" s="122" t="str">
        <f>IF('Main courante'!$A43=$BK$6,TEXT('Main courante'!$C43,"hh:mm"),"")</f>
        <v/>
      </c>
      <c r="BN46" s="122" t="str">
        <f>IF('Main courante'!$A43=$BK$6,TEXT('Main courante'!$D43,"hh:mm"),"")</f>
        <v/>
      </c>
      <c r="BO46" s="123" t="str">
        <f>IF('Main courante'!$A43=$BK$6,MOD($BN46-$BM46,1),"")</f>
        <v/>
      </c>
      <c r="BP46" s="123" t="str">
        <f>IF('Main courante'!$A43=$BK$6,'Main courante'!$E43,"")</f>
        <v/>
      </c>
      <c r="BQ46" s="122" t="str">
        <f>IF('Main courante'!$A43=$BK$6,DU46,"")</f>
        <v/>
      </c>
      <c r="BR46" s="125"/>
      <c r="BS46" s="120" t="str">
        <f>IF('Main courante'!$A43=$BS$6,MAX($BS$8:$BS45)+1,"")</f>
        <v/>
      </c>
      <c r="BT46" s="121" t="str">
        <f>IF('Main courante'!$A43=$BS$6,TEXT('Main courante'!$B43,"j mmm aa"),"")</f>
        <v/>
      </c>
      <c r="BU46" s="122" t="str">
        <f>IF('Main courante'!$A43=$BS$6,TEXT('Main courante'!$C43,"hh:mm"),"")</f>
        <v/>
      </c>
      <c r="BV46" s="122" t="str">
        <f>IF('Main courante'!$A43=$BS$6,TEXT('Main courante'!$D43,"hh:mm"),"")</f>
        <v/>
      </c>
      <c r="BW46" s="123" t="str">
        <f>IF('Main courante'!$A43=$BS$6,MOD($BV46-$BU46,1),"")</f>
        <v/>
      </c>
      <c r="BX46" s="123" t="str">
        <f>IF('Main courante'!$A43=$BS$6,'Main courante'!$E43,"")</f>
        <v/>
      </c>
      <c r="BY46" s="122" t="str">
        <f>IF('Main courante'!$A43=$BS$6,DU46,"")</f>
        <v/>
      </c>
      <c r="BZ46" s="125"/>
      <c r="CA46" s="120" t="str">
        <f>IF('Main courante'!$A43=$CA$6,MAX($CA$8:$CA45)+1,"")</f>
        <v/>
      </c>
      <c r="CB46" s="121" t="str">
        <f>IF('Main courante'!$A43=$CA$6,TEXT('Main courante'!$B43,"j mmm aa"),"")</f>
        <v/>
      </c>
      <c r="CC46" s="122" t="str">
        <f>IF('Main courante'!$A43=$CA$6,TEXT('Main courante'!$C43,"hh:mm"),"")</f>
        <v/>
      </c>
      <c r="CD46" s="122" t="str">
        <f>IF('Main courante'!$A43=$CA$6,TEXT('Main courante'!$D43,"hh:mm"),"")</f>
        <v/>
      </c>
      <c r="CE46" s="123" t="str">
        <f>IF('Main courante'!$A43=$CA$6,MOD($CD46-$CC46,1),"")</f>
        <v/>
      </c>
      <c r="CF46" s="123" t="str">
        <f>IF('Main courante'!$A43=$CA$6,'Main courante'!$E43,"")</f>
        <v/>
      </c>
      <c r="CG46" s="122" t="str">
        <f>IF('Main courante'!$A43=$CA$6,DU46,"")</f>
        <v/>
      </c>
      <c r="CH46" s="125"/>
      <c r="CI46" s="120" t="str">
        <f>IF('Main courante'!$A43=$CI$6,MAX($CI$8:$CI45)+1,"")</f>
        <v/>
      </c>
      <c r="CJ46" s="121" t="str">
        <f>IF('Main courante'!$A43=$CI$6,TEXT('Main courante'!$B43,"j mmm aa"),"")</f>
        <v/>
      </c>
      <c r="CK46" s="122" t="str">
        <f>IF('Main courante'!$A43=$CI$6,TEXT('Main courante'!$C43,"hh:mm"),"")</f>
        <v/>
      </c>
      <c r="CL46" s="122" t="str">
        <f>IF('Main courante'!$A43=$CI$6,TEXT('Main courante'!$D43,"hh:mm"),"")</f>
        <v/>
      </c>
      <c r="CM46" s="123" t="str">
        <f>IF('Main courante'!$A43=$CI$6,MOD($CL46-$CK46,1),"")</f>
        <v/>
      </c>
      <c r="CN46" s="123" t="str">
        <f>IF('Main courante'!$A43=$CI$6,'Main courante'!$E43,"")</f>
        <v/>
      </c>
      <c r="CO46" s="125"/>
      <c r="CP46" s="120" t="str">
        <f>IF('Main courante'!$A43=$CP$6,MAX($CP$8:$CP45)+1,"")</f>
        <v/>
      </c>
      <c r="CQ46" s="121" t="str">
        <f>IF('Main courante'!$A43=$CP$6,TEXT('Main courante'!$B43,"j mmm aa"),"")</f>
        <v/>
      </c>
      <c r="CR46" s="122" t="str">
        <f>IF('Main courante'!$A43=$CP$6,TEXT('Main courante'!$C43,"hh:mm"),"")</f>
        <v/>
      </c>
      <c r="CS46" s="122" t="str">
        <f>IF('Main courante'!$A43=$CP$6,TEXT('Main courante'!$D43,"hh:mm"),"")</f>
        <v/>
      </c>
      <c r="CT46" s="123" t="str">
        <f>IF('Main courante'!$A43=$CP$6,MOD($CS46-$CR46,1),"")</f>
        <v/>
      </c>
      <c r="CU46" s="123" t="str">
        <f>IF('Main courante'!$A43=$CP$6,'Main courante'!$E43,"")</f>
        <v/>
      </c>
      <c r="CV46" s="122" t="str">
        <f>IF('Main courante'!$A43=$CP$6,DU46,"")</f>
        <v/>
      </c>
      <c r="CW46" s="125"/>
      <c r="CX46" s="120" t="str">
        <f>IF('Main courante'!$A43=$CX$6,MAX($CX$8:$CX45)+1,"")</f>
        <v/>
      </c>
      <c r="CY46" s="121" t="str">
        <f>IF('Main courante'!$A43=$CX$6,TEXT('Main courante'!$B43,"j mmm aa"),"")</f>
        <v/>
      </c>
      <c r="CZ46" s="122" t="str">
        <f>IF('Main courante'!$A43=$CX$6,TEXT('Main courante'!$C43,"hh:mm"),"")</f>
        <v/>
      </c>
      <c r="DA46" s="122" t="str">
        <f>IF('Main courante'!$A43=$CX$6,TEXT('Main courante'!$D43,"hh:mm"),"")</f>
        <v/>
      </c>
      <c r="DB46" s="123" t="str">
        <f>IF('Main courante'!$A43=$CX$6,MOD($DA46-$CZ46,1),"")</f>
        <v/>
      </c>
      <c r="DC46" s="123" t="str">
        <f>IF('Main courante'!$A43=$CX$6,'Main courante'!$E43,"")</f>
        <v/>
      </c>
      <c r="DD46" s="122" t="str">
        <f>IF('Main courante'!$A43=$CX$6,DU46,"")</f>
        <v/>
      </c>
      <c r="DE46" s="125"/>
      <c r="DF46" s="120" t="str">
        <f>IF('Main courante'!$A43=$DF$6,MAX($DF$8:$DF45)+1,"")</f>
        <v/>
      </c>
      <c r="DG46" s="121" t="str">
        <f>IF('Main courante'!$A43=$DF$6,TEXT('Main courante'!$B43,"j mmm aa"),"")</f>
        <v/>
      </c>
      <c r="DH46" s="122" t="str">
        <f>IF('Main courante'!$A43=$DF$6,TEXT('Main courante'!$C43,"hh:mm"),"")</f>
        <v/>
      </c>
      <c r="DI46" s="122" t="str">
        <f>IF('Main courante'!$A43=$DF$6,TEXT('Main courante'!$D43,"hh:mm"),"")</f>
        <v/>
      </c>
      <c r="DJ46" s="123" t="str">
        <f>IF('Main courante'!$A43=$DF$6,MOD($DI46-$DH46,1),"")</f>
        <v/>
      </c>
      <c r="DK46" s="123" t="str">
        <f>IF('Main courante'!$A43=$DF$6,'Main courante'!$E43,"")</f>
        <v/>
      </c>
      <c r="DL46" s="128"/>
      <c r="DM46" s="120" t="str">
        <f>IF(OR('Main courante'!$F43&lt;&gt;"",'Main courante'!$K43&lt;&gt;""),MAX($DM$8:$DM45)+1,"")</f>
        <v/>
      </c>
      <c r="DN46" s="121" t="str">
        <f>IF('Main courante'!$F43,TEXT('Main courante'!$B43,"j mmm aa"),"")</f>
        <v/>
      </c>
      <c r="DO46" s="121" t="str">
        <f>IF('Main courante'!$F43,'Main courante'!$E43,"")</f>
        <v/>
      </c>
      <c r="DP46" s="121" t="str">
        <f>IF(OR('Main courante'!$F43&lt;&gt;"",'Main courante'!$K43&lt;&gt;""),IF('Main courante'!$F43&lt;&gt;"",TEXT('Main courante'!$F43,"hh:mm"),""),"")</f>
        <v/>
      </c>
      <c r="DQ46" s="121" t="str">
        <f>IF(OR('Main courante'!$F43&lt;&gt;"",'Main courante'!$K43&lt;&gt;""),IF('Main courante'!$G43&lt;&gt;"",TEXT('Main courante'!$G43,"hh:mm"),""),"")</f>
        <v/>
      </c>
      <c r="DR46" s="121" t="str">
        <f>IF(OR('Main courante'!$F43&lt;&gt;"",'Main courante'!$K43&lt;&gt;""),IF('Main courante'!$K43&lt;&gt;"",TEXT('Main courante'!$K43,"hh:mm"),""),"")</f>
        <v/>
      </c>
      <c r="DS46" s="121" t="str">
        <f>IF(OR('Main courante'!$F43&lt;&gt;"",'Main courante'!$K43&lt;&gt;""),IF('Main courante'!$L43&lt;&gt;"",TEXT('Main courante'!$L43,"hh:mm"),""),"")</f>
        <v/>
      </c>
      <c r="DT46" s="129">
        <f t="shared" si="4"/>
        <v>0</v>
      </c>
      <c r="DU46" s="130">
        <f>'Main courante'!$H43+'Main courante'!$M43</f>
        <v>0</v>
      </c>
      <c r="DV46" s="131">
        <f>'Main courante'!$J43+'Main courante'!$O43</f>
        <v>0</v>
      </c>
      <c r="DW46" s="131">
        <f>'Main courante'!$I43+'Main courante'!$N43</f>
        <v>0</v>
      </c>
      <c r="DX46" s="132" t="str">
        <f>IF('Main courante'!$P43&lt;&gt;"",'Main courante'!$P43,"")</f>
        <v/>
      </c>
      <c r="DY46" s="133" t="str">
        <f>IF('Main courante'!$Q43&lt;&gt;"",'Main courante'!$Q43,"")</f>
        <v/>
      </c>
      <c r="DZ46" s="133" t="str">
        <f>IF('Main courante'!$R43&lt;&gt;"",'Main courante'!$R43,"")</f>
        <v/>
      </c>
      <c r="EA46" s="129">
        <f t="shared" si="5"/>
        <v>0</v>
      </c>
      <c r="EB46" s="129">
        <f t="shared" si="6"/>
        <v>0</v>
      </c>
      <c r="ED46" s="120" t="str">
        <f>IF('Main courante'!$A43=$ED$6,MAX($ED$8:$ED45)+1,"")</f>
        <v/>
      </c>
      <c r="EE46" s="120" t="str">
        <f>IF('Main courante'!$A43=$ED$6,'Main courante'!$S43,"")</f>
        <v/>
      </c>
      <c r="EF46" s="120" t="str">
        <f>IF('Main courante'!$A43=$ED$6,'Main courante'!$T43,"")</f>
        <v/>
      </c>
      <c r="EG46" s="120" t="str">
        <f>IF('Main courante'!$A43=$ED$6,'Main courante'!$U43,"")</f>
        <v/>
      </c>
      <c r="EH46" s="134" t="str">
        <f>IF('Main courante'!$A43=$ED$6,'Main courante'!$V43,"")</f>
        <v/>
      </c>
      <c r="EJ46" s="120" t="str">
        <f>IF('Main courante'!$A43=$EJ$6,MAX($EJ$8:$EJ45)+1,"")</f>
        <v/>
      </c>
      <c r="EK46" s="120" t="str">
        <f>IF('Main courante'!$A43=$EJ$6,'Main courante'!$S43,"")</f>
        <v/>
      </c>
      <c r="EL46" s="120" t="str">
        <f>IF('Main courante'!$A43=$EJ$6,'Main courante'!$T43,"")</f>
        <v/>
      </c>
      <c r="EM46" s="120" t="str">
        <f>IF('Main courante'!$A43=$EJ$6,'Main courante'!$U43,"")</f>
        <v/>
      </c>
      <c r="EN46" s="134" t="str">
        <f>IF('Main courante'!$A43=$EJ$6,'Main courante'!$V43,"")</f>
        <v/>
      </c>
      <c r="EP46" s="120" t="str">
        <f>IF('Main courante'!$A43=$EP$6,MAX($EP$8:$EP45)+1,"")</f>
        <v/>
      </c>
      <c r="EQ46" s="120" t="str">
        <f>IF('Main courante'!$A43=$EP$6,'Main courante'!$S43,"")</f>
        <v/>
      </c>
      <c r="ER46" s="120" t="str">
        <f>IF('Main courante'!$A43=$EP$6,'Main courante'!$T43,"")</f>
        <v/>
      </c>
      <c r="ES46" s="120" t="str">
        <f>IF('Main courante'!$A43=$EP$6,'Main courante'!$U43,"")</f>
        <v/>
      </c>
      <c r="ET46" s="134" t="str">
        <f>IF('Main courante'!$A43=$EP$6,'Main courante'!$V43,"")</f>
        <v/>
      </c>
      <c r="EU46" s="125"/>
      <c r="EV46" s="120" t="str">
        <f>IF('Main courante'!$A43=$EV$6,MAX($EV$8:$EV45)+1,"")</f>
        <v/>
      </c>
      <c r="EW46" s="121" t="str">
        <f>IF('Main courante'!$A43=$EV$6,TEXT('Main courante'!$B43,"j mmm aa"),"")</f>
        <v/>
      </c>
      <c r="EX46" s="122" t="str">
        <f>IF('Main courante'!$A43=$EV$6,TEXT('Main courante'!$C43,"hh:mm"),"")</f>
        <v/>
      </c>
      <c r="EY46" s="122" t="str">
        <f>IF('Main courante'!$A43=$EV$6,TEXT('Main courante'!$D43,"hh:mm"),"")</f>
        <v/>
      </c>
      <c r="EZ46" s="123" t="str">
        <f>IF('Main courante'!$A43=$EV$6,MOD($EY46-$EX46,1),"")</f>
        <v/>
      </c>
      <c r="FA46" s="123" t="str">
        <f>IF('Main courante'!$A43=$EV$6,'Main courante'!$E43,"")</f>
        <v/>
      </c>
      <c r="FB46" s="128"/>
    </row>
    <row r="47" spans="1:158">
      <c r="A47" s="120" t="str">
        <f>IF('Main courante'!$A44=$A$6,MAX($A$8:$A46)+1,"")</f>
        <v/>
      </c>
      <c r="B47" s="121" t="str">
        <f>IF('Main courante'!$A44=$A$6,TEXT('Main courante'!$B44,"j mmm aa"),"")</f>
        <v/>
      </c>
      <c r="C47" s="122" t="str">
        <f>IF('Main courante'!$A44=$A$6,TEXT('Main courante'!$C44,"hh:mm"),"")</f>
        <v/>
      </c>
      <c r="D47" s="122" t="str">
        <f>IF('Main courante'!$A44=$A$6,TEXT('Main courante'!$D44,"hh:mm"),"")</f>
        <v/>
      </c>
      <c r="E47" s="123" t="str">
        <f>IF('Main courante'!$A44=$A$6,MOD($D47-$C47,1),"")</f>
        <v/>
      </c>
      <c r="F47" s="123" t="str">
        <f>IF('Main courante'!$A44=$A$6,'Main courante'!$E44,"")</f>
        <v/>
      </c>
      <c r="G47" s="125"/>
      <c r="H47" s="126" t="str">
        <f>IF('Main courante'!$A44=$H$6,MAX($H$8:$H46)+1,"")</f>
        <v/>
      </c>
      <c r="I47" s="121" t="str">
        <f>IF('Main courante'!$A44=$H$6,TEXT('Main courante'!$B44,"j mmm aa"),"")</f>
        <v/>
      </c>
      <c r="J47" s="122" t="str">
        <f>IF('Main courante'!$A44=$H$6,TEXT('Main courante'!$C44,"hh:mm"),"")</f>
        <v/>
      </c>
      <c r="K47" s="122" t="str">
        <f>IF('Main courante'!$A44=$H$6,TEXT('Main courante'!$D44,"hh:mm"),"")</f>
        <v/>
      </c>
      <c r="L47" s="123" t="str">
        <f>IF('Main courante'!$A44=$H$6,MOD($K47-$J47,1),"")</f>
        <v/>
      </c>
      <c r="M47" s="123" t="str">
        <f>IF('Main courante'!$A44=$H$6,'Main courante'!$E44,"")</f>
        <v/>
      </c>
      <c r="N47" s="125"/>
      <c r="O47" s="120" t="str">
        <f>IF('Main courante'!$A44=$O$6,MAX($O$8:$O46)+1,"")</f>
        <v/>
      </c>
      <c r="P47" s="121" t="str">
        <f>IF('Main courante'!$A44=$O$6,TEXT('Main courante'!$B44,"j mmm aa"),"")</f>
        <v/>
      </c>
      <c r="Q47" s="122" t="str">
        <f>IF('Main courante'!$A44=$O$6,TEXT('Main courante'!$C44,"hh:mm"),"")</f>
        <v/>
      </c>
      <c r="R47" s="122" t="str">
        <f>IF('Main courante'!$A44=$O$6,TEXT('Main courante'!$D44,"hh:mm"),"")</f>
        <v/>
      </c>
      <c r="S47" s="123" t="str">
        <f>IF('Main courante'!$A44=$O$6,MOD($R47-$Q47,1),"")</f>
        <v/>
      </c>
      <c r="T47" s="124" t="str">
        <f>IF('Main courante'!$A44=$O$6,'Main courante'!$E44,"")</f>
        <v/>
      </c>
      <c r="U47" s="127" t="str">
        <f>IF('Main courante'!$A44=$O$6,DU47,"")</f>
        <v/>
      </c>
      <c r="V47" s="125"/>
      <c r="W47" s="120" t="str">
        <f>IF('Main courante'!$A44=$W$6,MAX($W$8:$W46)+1,"")</f>
        <v/>
      </c>
      <c r="X47" s="121" t="str">
        <f>IF('Main courante'!$A44=$W$6,TEXT('Main courante'!$B44,"j mmm aa"),"")</f>
        <v/>
      </c>
      <c r="Y47" s="122" t="str">
        <f>IF('Main courante'!$A44=$W$6,TEXT('Main courante'!$C44,"hh:mm"),"")</f>
        <v/>
      </c>
      <c r="Z47" s="122" t="str">
        <f>IF('Main courante'!$A44=$W$6,TEXT('Main courante'!$D44,"hh:mm"),"")</f>
        <v/>
      </c>
      <c r="AA47" s="123" t="str">
        <f>IF('Main courante'!$A44=$W$6,MOD($Z47-$Y47,1),"")</f>
        <v/>
      </c>
      <c r="AB47" s="123" t="str">
        <f>IF('Main courante'!$A44=$W$6,'Main courante'!$E44,"")</f>
        <v/>
      </c>
      <c r="AC47" s="122" t="str">
        <f>IF('Main courante'!$A44=$W$6,DU47,"")</f>
        <v/>
      </c>
      <c r="AD47" s="125"/>
      <c r="AE47" s="120" t="str">
        <f>IF('Main courante'!$A44=$AE$6,MAX($AE$8:$AE46)+1,"")</f>
        <v/>
      </c>
      <c r="AF47" s="121" t="str">
        <f>IF('Main courante'!$A44=$AE$6,TEXT('Main courante'!$B44,"j mmm aa"),"")</f>
        <v/>
      </c>
      <c r="AG47" s="122" t="str">
        <f>IF('Main courante'!$A44=$AE$6,TEXT('Main courante'!$C44,"hh:mm"),"")</f>
        <v/>
      </c>
      <c r="AH47" s="122" t="str">
        <f>IF('Main courante'!$A44=$AE$6,TEXT('Main courante'!$D44,"hh:mm"),"")</f>
        <v/>
      </c>
      <c r="AI47" s="123" t="str">
        <f>IF('Main courante'!$A44=$AE$6,MOD($AH47-$AG47,1),"")</f>
        <v/>
      </c>
      <c r="AJ47" s="123" t="str">
        <f>IF('Main courante'!$A44=$AE$6,'Main courante'!$E44,"")</f>
        <v/>
      </c>
      <c r="AK47" s="122" t="str">
        <f>IF('Main courante'!$A44=$AE$6,DU47,"")</f>
        <v/>
      </c>
      <c r="AL47" s="125"/>
      <c r="AM47" s="120" t="str">
        <f>IF('Main courante'!$A44=$AM$6,MAX($AM$8:$AM46)+1,"")</f>
        <v/>
      </c>
      <c r="AN47" s="121" t="str">
        <f>IF('Main courante'!$A44=$AM$6,TEXT('Main courante'!$B44,"j mmm aa"),"")</f>
        <v/>
      </c>
      <c r="AO47" s="122" t="str">
        <f>IF('Main courante'!$A44=$AM$6,TEXT('Main courante'!$C44,"hh:mm"),"")</f>
        <v/>
      </c>
      <c r="AP47" s="122" t="str">
        <f>IF('Main courante'!$A44=$AM$6,TEXT('Main courante'!$D44,"hh:mm"),"")</f>
        <v/>
      </c>
      <c r="AQ47" s="123" t="str">
        <f>IF('Main courante'!$A44=$AM$6,MOD($AP47-$AO47,1),"")</f>
        <v/>
      </c>
      <c r="AR47" s="123" t="str">
        <f>IF('Main courante'!$A44=$AM$6,'Main courante'!$E44,"")</f>
        <v/>
      </c>
      <c r="AS47" s="122" t="str">
        <f>IF('Main courante'!$A44=$AM$6,DU47,"")</f>
        <v/>
      </c>
      <c r="AT47" s="125"/>
      <c r="AU47" s="120" t="str">
        <f>IF('Main courante'!$A44=$AU$6,MAX($AU$8:$AU46)+1,"")</f>
        <v/>
      </c>
      <c r="AV47" s="121" t="str">
        <f>IF('Main courante'!$A44=$AU$6,TEXT('Main courante'!$B44,"j mmm aa"),"")</f>
        <v/>
      </c>
      <c r="AW47" s="122" t="str">
        <f>IF('Main courante'!$A44=$AU$6,TEXT('Main courante'!$C44,"hh:mm"),"")</f>
        <v/>
      </c>
      <c r="AX47" s="122" t="str">
        <f>IF('Main courante'!$A44=$AU$6,TEXT('Main courante'!$D44,"hh:mm"),"")</f>
        <v/>
      </c>
      <c r="AY47" s="123" t="str">
        <f>IF('Main courante'!$A44=$AU$6,MOD($AX47-$AW47,1),"")</f>
        <v/>
      </c>
      <c r="AZ47" s="123" t="str">
        <f>IF('Main courante'!$A44=$AU$6,'Main courante'!$E44,"")</f>
        <v/>
      </c>
      <c r="BA47" s="122" t="str">
        <f>IF('Main courante'!$A44=$AU$6,DU47,"")</f>
        <v/>
      </c>
      <c r="BB47" s="125"/>
      <c r="BC47" s="120" t="str">
        <f>IF('Main courante'!$A44=$BC$6,MAX($BC$8:$BC46)+1,"")</f>
        <v/>
      </c>
      <c r="BD47" s="121" t="str">
        <f>IF('Main courante'!$A44=$BC$6,TEXT('Main courante'!$B44,"j mmm aa"),"")</f>
        <v/>
      </c>
      <c r="BE47" s="122" t="str">
        <f>IF('Main courante'!$A44=$BC$6,TEXT('Main courante'!$C44,"hh:mm"),"")</f>
        <v/>
      </c>
      <c r="BF47" s="122" t="str">
        <f>IF('Main courante'!$A44=$BC$6,TEXT('Main courante'!$D44,"hh:mm"),"")</f>
        <v/>
      </c>
      <c r="BG47" s="123" t="str">
        <f>IF('Main courante'!$A44=$BC$6,MOD($BF47-$BE47,1),"")</f>
        <v/>
      </c>
      <c r="BH47" s="123" t="str">
        <f>IF('Main courante'!$A44=$BC$6,'Main courante'!$E44,"")</f>
        <v/>
      </c>
      <c r="BI47" s="122" t="str">
        <f>IF('Main courante'!$A44=$BC$6,DU47,"")</f>
        <v/>
      </c>
      <c r="BJ47" s="125"/>
      <c r="BK47" s="120" t="str">
        <f>IF('Main courante'!$A44=$BK$6,MAX($BK$8:$BK46)+1,"")</f>
        <v/>
      </c>
      <c r="BL47" s="121" t="str">
        <f>IF('Main courante'!$A44=$BK$6,TEXT('Main courante'!$B44,"j mmm aa"),"")</f>
        <v/>
      </c>
      <c r="BM47" s="122" t="str">
        <f>IF('Main courante'!$A44=$BK$6,TEXT('Main courante'!$C44,"hh:mm"),"")</f>
        <v/>
      </c>
      <c r="BN47" s="122" t="str">
        <f>IF('Main courante'!$A44=$BK$6,TEXT('Main courante'!$D44,"hh:mm"),"")</f>
        <v/>
      </c>
      <c r="BO47" s="123" t="str">
        <f>IF('Main courante'!$A44=$BK$6,MOD($BN47-$BM47,1),"")</f>
        <v/>
      </c>
      <c r="BP47" s="123" t="str">
        <f>IF('Main courante'!$A44=$BK$6,'Main courante'!$E44,"")</f>
        <v/>
      </c>
      <c r="BQ47" s="122" t="str">
        <f>IF('Main courante'!$A44=$BK$6,DU47,"")</f>
        <v/>
      </c>
      <c r="BR47" s="125"/>
      <c r="BS47" s="120" t="str">
        <f>IF('Main courante'!$A44=$BS$6,MAX($BS$8:$BS46)+1,"")</f>
        <v/>
      </c>
      <c r="BT47" s="121" t="str">
        <f>IF('Main courante'!$A44=$BS$6,TEXT('Main courante'!$B44,"j mmm aa"),"")</f>
        <v/>
      </c>
      <c r="BU47" s="122" t="str">
        <f>IF('Main courante'!$A44=$BS$6,TEXT('Main courante'!$C44,"hh:mm"),"")</f>
        <v/>
      </c>
      <c r="BV47" s="122" t="str">
        <f>IF('Main courante'!$A44=$BS$6,TEXT('Main courante'!$D44,"hh:mm"),"")</f>
        <v/>
      </c>
      <c r="BW47" s="123" t="str">
        <f>IF('Main courante'!$A44=$BS$6,MOD($BV47-$BU47,1),"")</f>
        <v/>
      </c>
      <c r="BX47" s="123" t="str">
        <f>IF('Main courante'!$A44=$BS$6,'Main courante'!$E44,"")</f>
        <v/>
      </c>
      <c r="BY47" s="122" t="str">
        <f>IF('Main courante'!$A44=$BS$6,DU47,"")</f>
        <v/>
      </c>
      <c r="BZ47" s="125"/>
      <c r="CA47" s="120" t="str">
        <f>IF('Main courante'!$A44=$CA$6,MAX($CA$8:$CA46)+1,"")</f>
        <v/>
      </c>
      <c r="CB47" s="121" t="str">
        <f>IF('Main courante'!$A44=$CA$6,TEXT('Main courante'!$B44,"j mmm aa"),"")</f>
        <v/>
      </c>
      <c r="CC47" s="122" t="str">
        <f>IF('Main courante'!$A44=$CA$6,TEXT('Main courante'!$C44,"hh:mm"),"")</f>
        <v/>
      </c>
      <c r="CD47" s="122" t="str">
        <f>IF('Main courante'!$A44=$CA$6,TEXT('Main courante'!$D44,"hh:mm"),"")</f>
        <v/>
      </c>
      <c r="CE47" s="123" t="str">
        <f>IF('Main courante'!$A44=$CA$6,MOD($CD47-$CC47,1),"")</f>
        <v/>
      </c>
      <c r="CF47" s="123" t="str">
        <f>IF('Main courante'!$A44=$CA$6,'Main courante'!$E44,"")</f>
        <v/>
      </c>
      <c r="CG47" s="122" t="str">
        <f>IF('Main courante'!$A44=$CA$6,DU47,"")</f>
        <v/>
      </c>
      <c r="CH47" s="125"/>
      <c r="CI47" s="120" t="str">
        <f>IF('Main courante'!$A44=$CI$6,MAX($CI$8:$CI46)+1,"")</f>
        <v/>
      </c>
      <c r="CJ47" s="121" t="str">
        <f>IF('Main courante'!$A44=$CI$6,TEXT('Main courante'!$B44,"j mmm aa"),"")</f>
        <v/>
      </c>
      <c r="CK47" s="122" t="str">
        <f>IF('Main courante'!$A44=$CI$6,TEXT('Main courante'!$C44,"hh:mm"),"")</f>
        <v/>
      </c>
      <c r="CL47" s="122" t="str">
        <f>IF('Main courante'!$A44=$CI$6,TEXT('Main courante'!$D44,"hh:mm"),"")</f>
        <v/>
      </c>
      <c r="CM47" s="123" t="str">
        <f>IF('Main courante'!$A44=$CI$6,MOD($CL47-$CK47,1),"")</f>
        <v/>
      </c>
      <c r="CN47" s="123" t="str">
        <f>IF('Main courante'!$A44=$CI$6,'Main courante'!$E44,"")</f>
        <v/>
      </c>
      <c r="CO47" s="125"/>
      <c r="CP47" s="120" t="str">
        <f>IF('Main courante'!$A44=$CP$6,MAX($CP$8:$CP46)+1,"")</f>
        <v/>
      </c>
      <c r="CQ47" s="121" t="str">
        <f>IF('Main courante'!$A44=$CP$6,TEXT('Main courante'!$B44,"j mmm aa"),"")</f>
        <v/>
      </c>
      <c r="CR47" s="122" t="str">
        <f>IF('Main courante'!$A44=$CP$6,TEXT('Main courante'!$C44,"hh:mm"),"")</f>
        <v/>
      </c>
      <c r="CS47" s="122" t="str">
        <f>IF('Main courante'!$A44=$CP$6,TEXT('Main courante'!$D44,"hh:mm"),"")</f>
        <v/>
      </c>
      <c r="CT47" s="123" t="str">
        <f>IF('Main courante'!$A44=$CP$6,MOD($CS47-$CR47,1),"")</f>
        <v/>
      </c>
      <c r="CU47" s="123" t="str">
        <f>IF('Main courante'!$A44=$CP$6,'Main courante'!$E44,"")</f>
        <v/>
      </c>
      <c r="CV47" s="122" t="str">
        <f>IF('Main courante'!$A44=$CP$6,DU47,"")</f>
        <v/>
      </c>
      <c r="CW47" s="125"/>
      <c r="CX47" s="120" t="str">
        <f>IF('Main courante'!$A44=$CX$6,MAX($CX$8:$CX46)+1,"")</f>
        <v/>
      </c>
      <c r="CY47" s="121" t="str">
        <f>IF('Main courante'!$A44=$CX$6,TEXT('Main courante'!$B44,"j mmm aa"),"")</f>
        <v/>
      </c>
      <c r="CZ47" s="122" t="str">
        <f>IF('Main courante'!$A44=$CX$6,TEXT('Main courante'!$C44,"hh:mm"),"")</f>
        <v/>
      </c>
      <c r="DA47" s="122" t="str">
        <f>IF('Main courante'!$A44=$CX$6,TEXT('Main courante'!$D44,"hh:mm"),"")</f>
        <v/>
      </c>
      <c r="DB47" s="123" t="str">
        <f>IF('Main courante'!$A44=$CX$6,MOD($DA47-$CZ47,1),"")</f>
        <v/>
      </c>
      <c r="DC47" s="123" t="str">
        <f>IF('Main courante'!$A44=$CX$6,'Main courante'!$E44,"")</f>
        <v/>
      </c>
      <c r="DD47" s="122" t="str">
        <f>IF('Main courante'!$A44=$CX$6,DU47,"")</f>
        <v/>
      </c>
      <c r="DE47" s="125"/>
      <c r="DF47" s="120" t="str">
        <f>IF('Main courante'!$A44=$DF$6,MAX($DF$8:$DF46)+1,"")</f>
        <v/>
      </c>
      <c r="DG47" s="121" t="str">
        <f>IF('Main courante'!$A44=$DF$6,TEXT('Main courante'!$B44,"j mmm aa"),"")</f>
        <v/>
      </c>
      <c r="DH47" s="122" t="str">
        <f>IF('Main courante'!$A44=$DF$6,TEXT('Main courante'!$C44,"hh:mm"),"")</f>
        <v/>
      </c>
      <c r="DI47" s="122" t="str">
        <f>IF('Main courante'!$A44=$DF$6,TEXT('Main courante'!$D44,"hh:mm"),"")</f>
        <v/>
      </c>
      <c r="DJ47" s="123" t="str">
        <f>IF('Main courante'!$A44=$DF$6,MOD($DI47-$DH47,1),"")</f>
        <v/>
      </c>
      <c r="DK47" s="123" t="str">
        <f>IF('Main courante'!$A44=$DF$6,'Main courante'!$E44,"")</f>
        <v/>
      </c>
      <c r="DL47" s="128"/>
      <c r="DM47" s="120" t="str">
        <f>IF(OR('Main courante'!$F44&lt;&gt;"",'Main courante'!$K44&lt;&gt;""),MAX($DM$8:$DM46)+1,"")</f>
        <v/>
      </c>
      <c r="DN47" s="121" t="str">
        <f>IF('Main courante'!$F44,TEXT('Main courante'!$B44,"j mmm aa"),"")</f>
        <v/>
      </c>
      <c r="DO47" s="121" t="str">
        <f>IF('Main courante'!$F44,'Main courante'!$E44,"")</f>
        <v/>
      </c>
      <c r="DP47" s="121" t="str">
        <f>IF(OR('Main courante'!$F44&lt;&gt;"",'Main courante'!$K44&lt;&gt;""),IF('Main courante'!$F44&lt;&gt;"",TEXT('Main courante'!$F44,"hh:mm"),""),"")</f>
        <v/>
      </c>
      <c r="DQ47" s="121" t="str">
        <f>IF(OR('Main courante'!$F44&lt;&gt;"",'Main courante'!$K44&lt;&gt;""),IF('Main courante'!$G44&lt;&gt;"",TEXT('Main courante'!$G44,"hh:mm"),""),"")</f>
        <v/>
      </c>
      <c r="DR47" s="121" t="str">
        <f>IF(OR('Main courante'!$F44&lt;&gt;"",'Main courante'!$K44&lt;&gt;""),IF('Main courante'!$K44&lt;&gt;"",TEXT('Main courante'!$K44,"hh:mm"),""),"")</f>
        <v/>
      </c>
      <c r="DS47" s="121" t="str">
        <f>IF(OR('Main courante'!$F44&lt;&gt;"",'Main courante'!$K44&lt;&gt;""),IF('Main courante'!$L44&lt;&gt;"",TEXT('Main courante'!$L44,"hh:mm"),""),"")</f>
        <v/>
      </c>
      <c r="DT47" s="129">
        <f t="shared" si="4"/>
        <v>0</v>
      </c>
      <c r="DU47" s="130">
        <f>'Main courante'!$H44+'Main courante'!$M44</f>
        <v>0</v>
      </c>
      <c r="DV47" s="131">
        <f>'Main courante'!$J44+'Main courante'!$O44</f>
        <v>0</v>
      </c>
      <c r="DW47" s="131">
        <f>'Main courante'!$I44+'Main courante'!$N44</f>
        <v>0</v>
      </c>
      <c r="DX47" s="132" t="str">
        <f>IF('Main courante'!$P44&lt;&gt;"",'Main courante'!$P44,"")</f>
        <v/>
      </c>
      <c r="DY47" s="133" t="str">
        <f>IF('Main courante'!$Q44&lt;&gt;"",'Main courante'!$Q44,"")</f>
        <v/>
      </c>
      <c r="DZ47" s="133" t="str">
        <f>IF('Main courante'!$R44&lt;&gt;"",'Main courante'!$R44,"")</f>
        <v/>
      </c>
      <c r="EA47" s="129">
        <f t="shared" si="5"/>
        <v>0</v>
      </c>
      <c r="EB47" s="129">
        <f t="shared" si="6"/>
        <v>0</v>
      </c>
      <c r="ED47" s="120" t="str">
        <f>IF('Main courante'!$A44=$ED$6,MAX($ED$8:$ED46)+1,"")</f>
        <v/>
      </c>
      <c r="EE47" s="120" t="str">
        <f>IF('Main courante'!$A44=$ED$6,'Main courante'!$S44,"")</f>
        <v/>
      </c>
      <c r="EF47" s="120" t="str">
        <f>IF('Main courante'!$A44=$ED$6,'Main courante'!$T44,"")</f>
        <v/>
      </c>
      <c r="EG47" s="120" t="str">
        <f>IF('Main courante'!$A44=$ED$6,'Main courante'!$U44,"")</f>
        <v/>
      </c>
      <c r="EH47" s="134" t="str">
        <f>IF('Main courante'!$A44=$ED$6,'Main courante'!$V44,"")</f>
        <v/>
      </c>
      <c r="EJ47" s="120" t="str">
        <f>IF('Main courante'!$A44=$EJ$6,MAX($EJ$8:$EJ46)+1,"")</f>
        <v/>
      </c>
      <c r="EK47" s="120" t="str">
        <f>IF('Main courante'!$A44=$EJ$6,'Main courante'!$S44,"")</f>
        <v/>
      </c>
      <c r="EL47" s="120" t="str">
        <f>IF('Main courante'!$A44=$EJ$6,'Main courante'!$T44,"")</f>
        <v/>
      </c>
      <c r="EM47" s="120" t="str">
        <f>IF('Main courante'!$A44=$EJ$6,'Main courante'!$U44,"")</f>
        <v/>
      </c>
      <c r="EN47" s="134" t="str">
        <f>IF('Main courante'!$A44=$EJ$6,'Main courante'!$V44,"")</f>
        <v/>
      </c>
      <c r="EP47" s="120" t="str">
        <f>IF('Main courante'!$A44=$EP$6,MAX($EP$8:$EP46)+1,"")</f>
        <v/>
      </c>
      <c r="EQ47" s="120" t="str">
        <f>IF('Main courante'!$A44=$EP$6,'Main courante'!$S44,"")</f>
        <v/>
      </c>
      <c r="ER47" s="120" t="str">
        <f>IF('Main courante'!$A44=$EP$6,'Main courante'!$T44,"")</f>
        <v/>
      </c>
      <c r="ES47" s="120" t="str">
        <f>IF('Main courante'!$A44=$EP$6,'Main courante'!$U44,"")</f>
        <v/>
      </c>
      <c r="ET47" s="134" t="str">
        <f>IF('Main courante'!$A44=$EP$6,'Main courante'!$V44,"")</f>
        <v/>
      </c>
      <c r="EU47" s="125"/>
      <c r="EV47" s="120" t="str">
        <f>IF('Main courante'!$A44=$EV$6,MAX($EV$8:$EV46)+1,"")</f>
        <v/>
      </c>
      <c r="EW47" s="121" t="str">
        <f>IF('Main courante'!$A44=$EV$6,TEXT('Main courante'!$B44,"j mmm aa"),"")</f>
        <v/>
      </c>
      <c r="EX47" s="122" t="str">
        <f>IF('Main courante'!$A44=$EV$6,TEXT('Main courante'!$C44,"hh:mm"),"")</f>
        <v/>
      </c>
      <c r="EY47" s="122" t="str">
        <f>IF('Main courante'!$A44=$EV$6,TEXT('Main courante'!$D44,"hh:mm"),"")</f>
        <v/>
      </c>
      <c r="EZ47" s="123" t="str">
        <f>IF('Main courante'!$A44=$EV$6,MOD($EY47-$EX47,1),"")</f>
        <v/>
      </c>
      <c r="FA47" s="123" t="str">
        <f>IF('Main courante'!$A44=$EV$6,'Main courante'!$E44,"")</f>
        <v/>
      </c>
      <c r="FB47" s="128"/>
    </row>
    <row r="48" spans="1:158">
      <c r="A48" s="120" t="str">
        <f>IF('Main courante'!$A45=$A$6,MAX($A$8:$A47)+1,"")</f>
        <v/>
      </c>
      <c r="B48" s="121" t="str">
        <f>IF('Main courante'!$A45=$A$6,TEXT('Main courante'!$B45,"j mmm aa"),"")</f>
        <v/>
      </c>
      <c r="C48" s="122" t="str">
        <f>IF('Main courante'!$A45=$A$6,TEXT('Main courante'!$C45,"hh:mm"),"")</f>
        <v/>
      </c>
      <c r="D48" s="122" t="str">
        <f>IF('Main courante'!$A45=$A$6,TEXT('Main courante'!$D45,"hh:mm"),"")</f>
        <v/>
      </c>
      <c r="E48" s="123" t="str">
        <f>IF('Main courante'!$A45=$A$6,MOD($D48-$C48,1),"")</f>
        <v/>
      </c>
      <c r="F48" s="123" t="str">
        <f>IF('Main courante'!$A45=$A$6,'Main courante'!$E45,"")</f>
        <v/>
      </c>
      <c r="G48" s="125"/>
      <c r="H48" s="126" t="str">
        <f>IF('Main courante'!$A45=$H$6,MAX($H$8:$H47)+1,"")</f>
        <v/>
      </c>
      <c r="I48" s="121" t="str">
        <f>IF('Main courante'!$A45=$H$6,TEXT('Main courante'!$B45,"j mmm aa"),"")</f>
        <v/>
      </c>
      <c r="J48" s="122" t="str">
        <f>IF('Main courante'!$A45=$H$6,TEXT('Main courante'!$C45,"hh:mm"),"")</f>
        <v/>
      </c>
      <c r="K48" s="122" t="str">
        <f>IF('Main courante'!$A45=$H$6,TEXT('Main courante'!$D45,"hh:mm"),"")</f>
        <v/>
      </c>
      <c r="L48" s="123" t="str">
        <f>IF('Main courante'!$A45=$H$6,MOD($K48-$J48,1),"")</f>
        <v/>
      </c>
      <c r="M48" s="123" t="str">
        <f>IF('Main courante'!$A45=$H$6,'Main courante'!$E45,"")</f>
        <v/>
      </c>
      <c r="N48" s="125"/>
      <c r="O48" s="120" t="str">
        <f>IF('Main courante'!$A45=$O$6,MAX($O$8:$O47)+1,"")</f>
        <v/>
      </c>
      <c r="P48" s="121" t="str">
        <f>IF('Main courante'!$A45=$O$6,TEXT('Main courante'!$B45,"j mmm aa"),"")</f>
        <v/>
      </c>
      <c r="Q48" s="122" t="str">
        <f>IF('Main courante'!$A45=$O$6,TEXT('Main courante'!$C45,"hh:mm"),"")</f>
        <v/>
      </c>
      <c r="R48" s="122" t="str">
        <f>IF('Main courante'!$A45=$O$6,TEXT('Main courante'!$D45,"hh:mm"),"")</f>
        <v/>
      </c>
      <c r="S48" s="123" t="str">
        <f>IF('Main courante'!$A45=$O$6,MOD($R48-$Q48,1),"")</f>
        <v/>
      </c>
      <c r="T48" s="124" t="str">
        <f>IF('Main courante'!$A45=$O$6,'Main courante'!$E45,"")</f>
        <v/>
      </c>
      <c r="U48" s="127" t="str">
        <f>IF('Main courante'!$A45=$O$6,DU48,"")</f>
        <v/>
      </c>
      <c r="V48" s="125"/>
      <c r="W48" s="120" t="str">
        <f>IF('Main courante'!$A45=$W$6,MAX($W$8:$W47)+1,"")</f>
        <v/>
      </c>
      <c r="X48" s="121" t="str">
        <f>IF('Main courante'!$A45=$W$6,TEXT('Main courante'!$B45,"j mmm aa"),"")</f>
        <v/>
      </c>
      <c r="Y48" s="122" t="str">
        <f>IF('Main courante'!$A45=$W$6,TEXT('Main courante'!$C45,"hh:mm"),"")</f>
        <v/>
      </c>
      <c r="Z48" s="122" t="str">
        <f>IF('Main courante'!$A45=$W$6,TEXT('Main courante'!$D45,"hh:mm"),"")</f>
        <v/>
      </c>
      <c r="AA48" s="123" t="str">
        <f>IF('Main courante'!$A45=$W$6,MOD($Z48-$Y48,1),"")</f>
        <v/>
      </c>
      <c r="AB48" s="123" t="str">
        <f>IF('Main courante'!$A45=$W$6,'Main courante'!$E45,"")</f>
        <v/>
      </c>
      <c r="AC48" s="122" t="str">
        <f>IF('Main courante'!$A45=$W$6,DU48,"")</f>
        <v/>
      </c>
      <c r="AD48" s="125"/>
      <c r="AE48" s="120" t="str">
        <f>IF('Main courante'!$A45=$AE$6,MAX($AE$8:$AE47)+1,"")</f>
        <v/>
      </c>
      <c r="AF48" s="121" t="str">
        <f>IF('Main courante'!$A45=$AE$6,TEXT('Main courante'!$B45,"j mmm aa"),"")</f>
        <v/>
      </c>
      <c r="AG48" s="122" t="str">
        <f>IF('Main courante'!$A45=$AE$6,TEXT('Main courante'!$C45,"hh:mm"),"")</f>
        <v/>
      </c>
      <c r="AH48" s="122" t="str">
        <f>IF('Main courante'!$A45=$AE$6,TEXT('Main courante'!$D45,"hh:mm"),"")</f>
        <v/>
      </c>
      <c r="AI48" s="123" t="str">
        <f>IF('Main courante'!$A45=$AE$6,MOD($AH48-$AG48,1),"")</f>
        <v/>
      </c>
      <c r="AJ48" s="123" t="str">
        <f>IF('Main courante'!$A45=$AE$6,'Main courante'!$E45,"")</f>
        <v/>
      </c>
      <c r="AK48" s="122" t="str">
        <f>IF('Main courante'!$A45=$AE$6,DU48,"")</f>
        <v/>
      </c>
      <c r="AL48" s="125"/>
      <c r="AM48" s="120" t="str">
        <f>IF('Main courante'!$A45=$AM$6,MAX($AM$8:$AM47)+1,"")</f>
        <v/>
      </c>
      <c r="AN48" s="121" t="str">
        <f>IF('Main courante'!$A45=$AM$6,TEXT('Main courante'!$B45,"j mmm aa"),"")</f>
        <v/>
      </c>
      <c r="AO48" s="122" t="str">
        <f>IF('Main courante'!$A45=$AM$6,TEXT('Main courante'!$C45,"hh:mm"),"")</f>
        <v/>
      </c>
      <c r="AP48" s="122" t="str">
        <f>IF('Main courante'!$A45=$AM$6,TEXT('Main courante'!$D45,"hh:mm"),"")</f>
        <v/>
      </c>
      <c r="AQ48" s="123" t="str">
        <f>IF('Main courante'!$A45=$AM$6,MOD($AP48-$AO48,1),"")</f>
        <v/>
      </c>
      <c r="AR48" s="123" t="str">
        <f>IF('Main courante'!$A45=$AM$6,'Main courante'!$E45,"")</f>
        <v/>
      </c>
      <c r="AS48" s="122" t="str">
        <f>IF('Main courante'!$A45=$AM$6,DU48,"")</f>
        <v/>
      </c>
      <c r="AT48" s="125"/>
      <c r="AU48" s="120" t="str">
        <f>IF('Main courante'!$A45=$AU$6,MAX($AU$8:$AU47)+1,"")</f>
        <v/>
      </c>
      <c r="AV48" s="121" t="str">
        <f>IF('Main courante'!$A45=$AU$6,TEXT('Main courante'!$B45,"j mmm aa"),"")</f>
        <v/>
      </c>
      <c r="AW48" s="122" t="str">
        <f>IF('Main courante'!$A45=$AU$6,TEXT('Main courante'!$C45,"hh:mm"),"")</f>
        <v/>
      </c>
      <c r="AX48" s="122" t="str">
        <f>IF('Main courante'!$A45=$AU$6,TEXT('Main courante'!$D45,"hh:mm"),"")</f>
        <v/>
      </c>
      <c r="AY48" s="123" t="str">
        <f>IF('Main courante'!$A45=$AU$6,MOD($AX48-$AW48,1),"")</f>
        <v/>
      </c>
      <c r="AZ48" s="123" t="str">
        <f>IF('Main courante'!$A45=$AU$6,'Main courante'!$E45,"")</f>
        <v/>
      </c>
      <c r="BA48" s="122" t="str">
        <f>IF('Main courante'!$A45=$AU$6,DU48,"")</f>
        <v/>
      </c>
      <c r="BB48" s="125"/>
      <c r="BC48" s="120" t="str">
        <f>IF('Main courante'!$A45=$BC$6,MAX($BC$8:$BC47)+1,"")</f>
        <v/>
      </c>
      <c r="BD48" s="121" t="str">
        <f>IF('Main courante'!$A45=$BC$6,TEXT('Main courante'!$B45,"j mmm aa"),"")</f>
        <v/>
      </c>
      <c r="BE48" s="122" t="str">
        <f>IF('Main courante'!$A45=$BC$6,TEXT('Main courante'!$C45,"hh:mm"),"")</f>
        <v/>
      </c>
      <c r="BF48" s="122" t="str">
        <f>IF('Main courante'!$A45=$BC$6,TEXT('Main courante'!$D45,"hh:mm"),"")</f>
        <v/>
      </c>
      <c r="BG48" s="123" t="str">
        <f>IF('Main courante'!$A45=$BC$6,MOD($BF48-$BE48,1),"")</f>
        <v/>
      </c>
      <c r="BH48" s="123" t="str">
        <f>IF('Main courante'!$A45=$BC$6,'Main courante'!$E45,"")</f>
        <v/>
      </c>
      <c r="BI48" s="122" t="str">
        <f>IF('Main courante'!$A45=$BC$6,DU48,"")</f>
        <v/>
      </c>
      <c r="BJ48" s="125"/>
      <c r="BK48" s="120" t="str">
        <f>IF('Main courante'!$A45=$BK$6,MAX($BK$8:$BK47)+1,"")</f>
        <v/>
      </c>
      <c r="BL48" s="121" t="str">
        <f>IF('Main courante'!$A45=$BK$6,TEXT('Main courante'!$B45,"j mmm aa"),"")</f>
        <v/>
      </c>
      <c r="BM48" s="122" t="str">
        <f>IF('Main courante'!$A45=$BK$6,TEXT('Main courante'!$C45,"hh:mm"),"")</f>
        <v/>
      </c>
      <c r="BN48" s="122" t="str">
        <f>IF('Main courante'!$A45=$BK$6,TEXT('Main courante'!$D45,"hh:mm"),"")</f>
        <v/>
      </c>
      <c r="BO48" s="123" t="str">
        <f>IF('Main courante'!$A45=$BK$6,MOD($BN48-$BM48,1),"")</f>
        <v/>
      </c>
      <c r="BP48" s="123" t="str">
        <f>IF('Main courante'!$A45=$BK$6,'Main courante'!$E45,"")</f>
        <v/>
      </c>
      <c r="BQ48" s="122" t="str">
        <f>IF('Main courante'!$A45=$BK$6,DU48,"")</f>
        <v/>
      </c>
      <c r="BR48" s="125"/>
      <c r="BS48" s="120" t="str">
        <f>IF('Main courante'!$A45=$BS$6,MAX($BS$8:$BS47)+1,"")</f>
        <v/>
      </c>
      <c r="BT48" s="121" t="str">
        <f>IF('Main courante'!$A45=$BS$6,TEXT('Main courante'!$B45,"j mmm aa"),"")</f>
        <v/>
      </c>
      <c r="BU48" s="122" t="str">
        <f>IF('Main courante'!$A45=$BS$6,TEXT('Main courante'!$C45,"hh:mm"),"")</f>
        <v/>
      </c>
      <c r="BV48" s="122" t="str">
        <f>IF('Main courante'!$A45=$BS$6,TEXT('Main courante'!$D45,"hh:mm"),"")</f>
        <v/>
      </c>
      <c r="BW48" s="123" t="str">
        <f>IF('Main courante'!$A45=$BS$6,MOD($BV48-$BU48,1),"")</f>
        <v/>
      </c>
      <c r="BX48" s="123" t="str">
        <f>IF('Main courante'!$A45=$BS$6,'Main courante'!$E45,"")</f>
        <v/>
      </c>
      <c r="BY48" s="122" t="str">
        <f>IF('Main courante'!$A45=$BS$6,DU48,"")</f>
        <v/>
      </c>
      <c r="BZ48" s="125"/>
      <c r="CA48" s="120" t="str">
        <f>IF('Main courante'!$A45=$CA$6,MAX($CA$8:$CA47)+1,"")</f>
        <v/>
      </c>
      <c r="CB48" s="121" t="str">
        <f>IF('Main courante'!$A45=$CA$6,TEXT('Main courante'!$B45,"j mmm aa"),"")</f>
        <v/>
      </c>
      <c r="CC48" s="122" t="str">
        <f>IF('Main courante'!$A45=$CA$6,TEXT('Main courante'!$C45,"hh:mm"),"")</f>
        <v/>
      </c>
      <c r="CD48" s="122" t="str">
        <f>IF('Main courante'!$A45=$CA$6,TEXT('Main courante'!$D45,"hh:mm"),"")</f>
        <v/>
      </c>
      <c r="CE48" s="123" t="str">
        <f>IF('Main courante'!$A45=$CA$6,MOD($CD48-$CC48,1),"")</f>
        <v/>
      </c>
      <c r="CF48" s="123" t="str">
        <f>IF('Main courante'!$A45=$CA$6,'Main courante'!$E45,"")</f>
        <v/>
      </c>
      <c r="CG48" s="122" t="str">
        <f>IF('Main courante'!$A45=$CA$6,DU48,"")</f>
        <v/>
      </c>
      <c r="CH48" s="125"/>
      <c r="CI48" s="120" t="str">
        <f>IF('Main courante'!$A45=$CI$6,MAX($CI$8:$CI47)+1,"")</f>
        <v/>
      </c>
      <c r="CJ48" s="121" t="str">
        <f>IF('Main courante'!$A45=$CI$6,TEXT('Main courante'!$B45,"j mmm aa"),"")</f>
        <v/>
      </c>
      <c r="CK48" s="122" t="str">
        <f>IF('Main courante'!$A45=$CI$6,TEXT('Main courante'!$C45,"hh:mm"),"")</f>
        <v/>
      </c>
      <c r="CL48" s="122" t="str">
        <f>IF('Main courante'!$A45=$CI$6,TEXT('Main courante'!$D45,"hh:mm"),"")</f>
        <v/>
      </c>
      <c r="CM48" s="123" t="str">
        <f>IF('Main courante'!$A45=$CI$6,MOD($CL48-$CK48,1),"")</f>
        <v/>
      </c>
      <c r="CN48" s="123" t="str">
        <f>IF('Main courante'!$A45=$CI$6,'Main courante'!$E45,"")</f>
        <v/>
      </c>
      <c r="CO48" s="125"/>
      <c r="CP48" s="120" t="str">
        <f>IF('Main courante'!$A45=$CP$6,MAX($CP$8:$CP47)+1,"")</f>
        <v/>
      </c>
      <c r="CQ48" s="121" t="str">
        <f>IF('Main courante'!$A45=$CP$6,TEXT('Main courante'!$B45,"j mmm aa"),"")</f>
        <v/>
      </c>
      <c r="CR48" s="122" t="str">
        <f>IF('Main courante'!$A45=$CP$6,TEXT('Main courante'!$C45,"hh:mm"),"")</f>
        <v/>
      </c>
      <c r="CS48" s="122" t="str">
        <f>IF('Main courante'!$A45=$CP$6,TEXT('Main courante'!$D45,"hh:mm"),"")</f>
        <v/>
      </c>
      <c r="CT48" s="123" t="str">
        <f>IF('Main courante'!$A45=$CP$6,MOD($CS48-$CR48,1),"")</f>
        <v/>
      </c>
      <c r="CU48" s="123" t="str">
        <f>IF('Main courante'!$A45=$CP$6,'Main courante'!$E45,"")</f>
        <v/>
      </c>
      <c r="CV48" s="122" t="str">
        <f>IF('Main courante'!$A45=$CP$6,DU48,"")</f>
        <v/>
      </c>
      <c r="CW48" s="125"/>
      <c r="CX48" s="120" t="str">
        <f>IF('Main courante'!$A45=$CX$6,MAX($CX$8:$CX47)+1,"")</f>
        <v/>
      </c>
      <c r="CY48" s="121" t="str">
        <f>IF('Main courante'!$A45=$CX$6,TEXT('Main courante'!$B45,"j mmm aa"),"")</f>
        <v/>
      </c>
      <c r="CZ48" s="122" t="str">
        <f>IF('Main courante'!$A45=$CX$6,TEXT('Main courante'!$C45,"hh:mm"),"")</f>
        <v/>
      </c>
      <c r="DA48" s="122" t="str">
        <f>IF('Main courante'!$A45=$CX$6,TEXT('Main courante'!$D45,"hh:mm"),"")</f>
        <v/>
      </c>
      <c r="DB48" s="123" t="str">
        <f>IF('Main courante'!$A45=$CX$6,MOD($DA48-$CZ48,1),"")</f>
        <v/>
      </c>
      <c r="DC48" s="123" t="str">
        <f>IF('Main courante'!$A45=$CX$6,'Main courante'!$E45,"")</f>
        <v/>
      </c>
      <c r="DD48" s="122" t="str">
        <f>IF('Main courante'!$A45=$CX$6,DU48,"")</f>
        <v/>
      </c>
      <c r="DE48" s="125"/>
      <c r="DF48" s="120" t="str">
        <f>IF('Main courante'!$A45=$DF$6,MAX($DF$8:$DF47)+1,"")</f>
        <v/>
      </c>
      <c r="DG48" s="121" t="str">
        <f>IF('Main courante'!$A45=$DF$6,TEXT('Main courante'!$B45,"j mmm aa"),"")</f>
        <v/>
      </c>
      <c r="DH48" s="122" t="str">
        <f>IF('Main courante'!$A45=$DF$6,TEXT('Main courante'!$C45,"hh:mm"),"")</f>
        <v/>
      </c>
      <c r="DI48" s="122" t="str">
        <f>IF('Main courante'!$A45=$DF$6,TEXT('Main courante'!$D45,"hh:mm"),"")</f>
        <v/>
      </c>
      <c r="DJ48" s="123" t="str">
        <f>IF('Main courante'!$A45=$DF$6,MOD($DI48-$DH48,1),"")</f>
        <v/>
      </c>
      <c r="DK48" s="123" t="str">
        <f>IF('Main courante'!$A45=$DF$6,'Main courante'!$E45,"")</f>
        <v/>
      </c>
      <c r="DL48" s="128"/>
      <c r="DM48" s="120" t="str">
        <f>IF(OR('Main courante'!$F45&lt;&gt;"",'Main courante'!$K45&lt;&gt;""),MAX($DM$8:$DM47)+1,"")</f>
        <v/>
      </c>
      <c r="DN48" s="121" t="str">
        <f>IF('Main courante'!$F45,TEXT('Main courante'!$B45,"j mmm aa"),"")</f>
        <v/>
      </c>
      <c r="DO48" s="121" t="str">
        <f>IF('Main courante'!$F45,'Main courante'!$E45,"")</f>
        <v/>
      </c>
      <c r="DP48" s="121" t="str">
        <f>IF(OR('Main courante'!$F45&lt;&gt;"",'Main courante'!$K45&lt;&gt;""),IF('Main courante'!$F45&lt;&gt;"",TEXT('Main courante'!$F45,"hh:mm"),""),"")</f>
        <v/>
      </c>
      <c r="DQ48" s="121" t="str">
        <f>IF(OR('Main courante'!$F45&lt;&gt;"",'Main courante'!$K45&lt;&gt;""),IF('Main courante'!$G45&lt;&gt;"",TEXT('Main courante'!$G45,"hh:mm"),""),"")</f>
        <v/>
      </c>
      <c r="DR48" s="121" t="str">
        <f>IF(OR('Main courante'!$F45&lt;&gt;"",'Main courante'!$K45&lt;&gt;""),IF('Main courante'!$K45&lt;&gt;"",TEXT('Main courante'!$K45,"hh:mm"),""),"")</f>
        <v/>
      </c>
      <c r="DS48" s="121" t="str">
        <f>IF(OR('Main courante'!$F45&lt;&gt;"",'Main courante'!$K45&lt;&gt;""),IF('Main courante'!$L45&lt;&gt;"",TEXT('Main courante'!$L45,"hh:mm"),""),"")</f>
        <v/>
      </c>
      <c r="DT48" s="129">
        <f t="shared" si="4"/>
        <v>0</v>
      </c>
      <c r="DU48" s="130">
        <f>'Main courante'!$H45+'Main courante'!$M45</f>
        <v>0</v>
      </c>
      <c r="DV48" s="131">
        <f>'Main courante'!$J45+'Main courante'!$O45</f>
        <v>0</v>
      </c>
      <c r="DW48" s="131">
        <f>'Main courante'!$I45+'Main courante'!$N45</f>
        <v>0</v>
      </c>
      <c r="DX48" s="132" t="str">
        <f>IF('Main courante'!$P45&lt;&gt;"",'Main courante'!$P45,"")</f>
        <v/>
      </c>
      <c r="DY48" s="133" t="str">
        <f>IF('Main courante'!$Q45&lt;&gt;"",'Main courante'!$Q45,"")</f>
        <v/>
      </c>
      <c r="DZ48" s="133" t="str">
        <f>IF('Main courante'!$R45&lt;&gt;"",'Main courante'!$R45,"")</f>
        <v/>
      </c>
      <c r="EA48" s="129">
        <f t="shared" si="5"/>
        <v>0</v>
      </c>
      <c r="EB48" s="129">
        <f t="shared" si="6"/>
        <v>0</v>
      </c>
      <c r="ED48" s="120" t="str">
        <f>IF('Main courante'!$A45=$ED$6,MAX($ED$8:$ED47)+1,"")</f>
        <v/>
      </c>
      <c r="EE48" s="120" t="str">
        <f>IF('Main courante'!$A45=$ED$6,'Main courante'!$S45,"")</f>
        <v/>
      </c>
      <c r="EF48" s="120" t="str">
        <f>IF('Main courante'!$A45=$ED$6,'Main courante'!$T45,"")</f>
        <v/>
      </c>
      <c r="EG48" s="120" t="str">
        <f>IF('Main courante'!$A45=$ED$6,'Main courante'!$U45,"")</f>
        <v/>
      </c>
      <c r="EH48" s="134" t="str">
        <f>IF('Main courante'!$A45=$ED$6,'Main courante'!$V45,"")</f>
        <v/>
      </c>
      <c r="EJ48" s="120" t="str">
        <f>IF('Main courante'!$A45=$EJ$6,MAX($EJ$8:$EJ47)+1,"")</f>
        <v/>
      </c>
      <c r="EK48" s="120" t="str">
        <f>IF('Main courante'!$A45=$EJ$6,'Main courante'!$S45,"")</f>
        <v/>
      </c>
      <c r="EL48" s="120" t="str">
        <f>IF('Main courante'!$A45=$EJ$6,'Main courante'!$T45,"")</f>
        <v/>
      </c>
      <c r="EM48" s="120" t="str">
        <f>IF('Main courante'!$A45=$EJ$6,'Main courante'!$U45,"")</f>
        <v/>
      </c>
      <c r="EN48" s="134" t="str">
        <f>IF('Main courante'!$A45=$EJ$6,'Main courante'!$V45,"")</f>
        <v/>
      </c>
      <c r="EP48" s="120" t="str">
        <f>IF('Main courante'!$A45=$EP$6,MAX($EP$8:$EP47)+1,"")</f>
        <v/>
      </c>
      <c r="EQ48" s="120" t="str">
        <f>IF('Main courante'!$A45=$EP$6,'Main courante'!$S45,"")</f>
        <v/>
      </c>
      <c r="ER48" s="120" t="str">
        <f>IF('Main courante'!$A45=$EP$6,'Main courante'!$T45,"")</f>
        <v/>
      </c>
      <c r="ES48" s="120" t="str">
        <f>IF('Main courante'!$A45=$EP$6,'Main courante'!$U45,"")</f>
        <v/>
      </c>
      <c r="ET48" s="134" t="str">
        <f>IF('Main courante'!$A45=$EP$6,'Main courante'!$V45,"")</f>
        <v/>
      </c>
      <c r="EU48" s="125"/>
      <c r="EV48" s="120" t="str">
        <f>IF('Main courante'!$A45=$EV$6,MAX($EV$8:$EV47)+1,"")</f>
        <v/>
      </c>
      <c r="EW48" s="121" t="str">
        <f>IF('Main courante'!$A45=$EV$6,TEXT('Main courante'!$B45,"j mmm aa"),"")</f>
        <v/>
      </c>
      <c r="EX48" s="122" t="str">
        <f>IF('Main courante'!$A45=$EV$6,TEXT('Main courante'!$C45,"hh:mm"),"")</f>
        <v/>
      </c>
      <c r="EY48" s="122" t="str">
        <f>IF('Main courante'!$A45=$EV$6,TEXT('Main courante'!$D45,"hh:mm"),"")</f>
        <v/>
      </c>
      <c r="EZ48" s="123" t="str">
        <f>IF('Main courante'!$A45=$EV$6,MOD($EY48-$EX48,1),"")</f>
        <v/>
      </c>
      <c r="FA48" s="123" t="str">
        <f>IF('Main courante'!$A45=$EV$6,'Main courante'!$E45,"")</f>
        <v/>
      </c>
      <c r="FB48" s="128"/>
    </row>
    <row r="49" spans="1:158">
      <c r="A49" s="120" t="str">
        <f>IF('Main courante'!$A46=$A$6,MAX($A$8:$A48)+1,"")</f>
        <v/>
      </c>
      <c r="B49" s="121" t="str">
        <f>IF('Main courante'!$A46=$A$6,TEXT('Main courante'!$B46,"j mmm aa"),"")</f>
        <v/>
      </c>
      <c r="C49" s="122" t="str">
        <f>IF('Main courante'!$A46=$A$6,TEXT('Main courante'!$C46,"hh:mm"),"")</f>
        <v/>
      </c>
      <c r="D49" s="122" t="str">
        <f>IF('Main courante'!$A46=$A$6,TEXT('Main courante'!$D46,"hh:mm"),"")</f>
        <v/>
      </c>
      <c r="E49" s="123" t="str">
        <f>IF('Main courante'!$A46=$A$6,MOD($D49-$C49,1),"")</f>
        <v/>
      </c>
      <c r="F49" s="123" t="str">
        <f>IF('Main courante'!$A46=$A$6,'Main courante'!$E46,"")</f>
        <v/>
      </c>
      <c r="G49" s="125"/>
      <c r="H49" s="126" t="str">
        <f>IF('Main courante'!$A46=$H$6,MAX($H$8:$H48)+1,"")</f>
        <v/>
      </c>
      <c r="I49" s="121" t="str">
        <f>IF('Main courante'!$A46=$H$6,TEXT('Main courante'!$B46,"j mmm aa"),"")</f>
        <v/>
      </c>
      <c r="J49" s="122" t="str">
        <f>IF('Main courante'!$A46=$H$6,TEXT('Main courante'!$C46,"hh:mm"),"")</f>
        <v/>
      </c>
      <c r="K49" s="122" t="str">
        <f>IF('Main courante'!$A46=$H$6,TEXT('Main courante'!$D46,"hh:mm"),"")</f>
        <v/>
      </c>
      <c r="L49" s="123" t="str">
        <f>IF('Main courante'!$A46=$H$6,MOD($K49-$J49,1),"")</f>
        <v/>
      </c>
      <c r="M49" s="123" t="str">
        <f>IF('Main courante'!$A46=$H$6,'Main courante'!$E46,"")</f>
        <v/>
      </c>
      <c r="N49" s="125"/>
      <c r="O49" s="120" t="str">
        <f>IF('Main courante'!$A46=$O$6,MAX($O$8:$O48)+1,"")</f>
        <v/>
      </c>
      <c r="P49" s="121" t="str">
        <f>IF('Main courante'!$A46=$O$6,TEXT('Main courante'!$B46,"j mmm aa"),"")</f>
        <v/>
      </c>
      <c r="Q49" s="122" t="str">
        <f>IF('Main courante'!$A46=$O$6,TEXT('Main courante'!$C46,"hh:mm"),"")</f>
        <v/>
      </c>
      <c r="R49" s="122" t="str">
        <f>IF('Main courante'!$A46=$O$6,TEXT('Main courante'!$D46,"hh:mm"),"")</f>
        <v/>
      </c>
      <c r="S49" s="123" t="str">
        <f>IF('Main courante'!$A46=$O$6,MOD($R49-$Q49,1),"")</f>
        <v/>
      </c>
      <c r="T49" s="124" t="str">
        <f>IF('Main courante'!$A46=$O$6,'Main courante'!$E46,"")</f>
        <v/>
      </c>
      <c r="U49" s="127" t="str">
        <f>IF('Main courante'!$A46=$O$6,DU49,"")</f>
        <v/>
      </c>
      <c r="V49" s="125"/>
      <c r="W49" s="120" t="str">
        <f>IF('Main courante'!$A46=$W$6,MAX($W$8:$W48)+1,"")</f>
        <v/>
      </c>
      <c r="X49" s="121" t="str">
        <f>IF('Main courante'!$A46=$W$6,TEXT('Main courante'!$B46,"j mmm aa"),"")</f>
        <v/>
      </c>
      <c r="Y49" s="122" t="str">
        <f>IF('Main courante'!$A46=$W$6,TEXT('Main courante'!$C46,"hh:mm"),"")</f>
        <v/>
      </c>
      <c r="Z49" s="122" t="str">
        <f>IF('Main courante'!$A46=$W$6,TEXT('Main courante'!$D46,"hh:mm"),"")</f>
        <v/>
      </c>
      <c r="AA49" s="123" t="str">
        <f>IF('Main courante'!$A46=$W$6,MOD($Z49-$Y49,1),"")</f>
        <v/>
      </c>
      <c r="AB49" s="123" t="str">
        <f>IF('Main courante'!$A46=$W$6,'Main courante'!$E46,"")</f>
        <v/>
      </c>
      <c r="AC49" s="122" t="str">
        <f>IF('Main courante'!$A46=$W$6,DU49,"")</f>
        <v/>
      </c>
      <c r="AD49" s="125"/>
      <c r="AE49" s="120" t="str">
        <f>IF('Main courante'!$A46=$AE$6,MAX($AE$8:$AE48)+1,"")</f>
        <v/>
      </c>
      <c r="AF49" s="121" t="str">
        <f>IF('Main courante'!$A46=$AE$6,TEXT('Main courante'!$B46,"j mmm aa"),"")</f>
        <v/>
      </c>
      <c r="AG49" s="122" t="str">
        <f>IF('Main courante'!$A46=$AE$6,TEXT('Main courante'!$C46,"hh:mm"),"")</f>
        <v/>
      </c>
      <c r="AH49" s="122" t="str">
        <f>IF('Main courante'!$A46=$AE$6,TEXT('Main courante'!$D46,"hh:mm"),"")</f>
        <v/>
      </c>
      <c r="AI49" s="123" t="str">
        <f>IF('Main courante'!$A46=$AE$6,MOD($AH49-$AG49,1),"")</f>
        <v/>
      </c>
      <c r="AJ49" s="123" t="str">
        <f>IF('Main courante'!$A46=$AE$6,'Main courante'!$E46,"")</f>
        <v/>
      </c>
      <c r="AK49" s="122" t="str">
        <f>IF('Main courante'!$A46=$AE$6,DU49,"")</f>
        <v/>
      </c>
      <c r="AL49" s="125"/>
      <c r="AM49" s="120" t="str">
        <f>IF('Main courante'!$A46=$AM$6,MAX($AM$8:$AM48)+1,"")</f>
        <v/>
      </c>
      <c r="AN49" s="121" t="str">
        <f>IF('Main courante'!$A46=$AM$6,TEXT('Main courante'!$B46,"j mmm aa"),"")</f>
        <v/>
      </c>
      <c r="AO49" s="122" t="str">
        <f>IF('Main courante'!$A46=$AM$6,TEXT('Main courante'!$C46,"hh:mm"),"")</f>
        <v/>
      </c>
      <c r="AP49" s="122" t="str">
        <f>IF('Main courante'!$A46=$AM$6,TEXT('Main courante'!$D46,"hh:mm"),"")</f>
        <v/>
      </c>
      <c r="AQ49" s="123" t="str">
        <f>IF('Main courante'!$A46=$AM$6,MOD($AP49-$AO49,1),"")</f>
        <v/>
      </c>
      <c r="AR49" s="123" t="str">
        <f>IF('Main courante'!$A46=$AM$6,'Main courante'!$E46,"")</f>
        <v/>
      </c>
      <c r="AS49" s="122" t="str">
        <f>IF('Main courante'!$A46=$AM$6,DU49,"")</f>
        <v/>
      </c>
      <c r="AT49" s="125"/>
      <c r="AU49" s="120" t="str">
        <f>IF('Main courante'!$A46=$AU$6,MAX($AU$8:$AU48)+1,"")</f>
        <v/>
      </c>
      <c r="AV49" s="121" t="str">
        <f>IF('Main courante'!$A46=$AU$6,TEXT('Main courante'!$B46,"j mmm aa"),"")</f>
        <v/>
      </c>
      <c r="AW49" s="122" t="str">
        <f>IF('Main courante'!$A46=$AU$6,TEXT('Main courante'!$C46,"hh:mm"),"")</f>
        <v/>
      </c>
      <c r="AX49" s="122" t="str">
        <f>IF('Main courante'!$A46=$AU$6,TEXT('Main courante'!$D46,"hh:mm"),"")</f>
        <v/>
      </c>
      <c r="AY49" s="123" t="str">
        <f>IF('Main courante'!$A46=$AU$6,MOD($AX49-$AW49,1),"")</f>
        <v/>
      </c>
      <c r="AZ49" s="123" t="str">
        <f>IF('Main courante'!$A46=$AU$6,'Main courante'!$E46,"")</f>
        <v/>
      </c>
      <c r="BA49" s="122" t="str">
        <f>IF('Main courante'!$A46=$AU$6,DU49,"")</f>
        <v/>
      </c>
      <c r="BB49" s="125"/>
      <c r="BC49" s="120" t="str">
        <f>IF('Main courante'!$A46=$BC$6,MAX($BC$8:$BC48)+1,"")</f>
        <v/>
      </c>
      <c r="BD49" s="121" t="str">
        <f>IF('Main courante'!$A46=$BC$6,TEXT('Main courante'!$B46,"j mmm aa"),"")</f>
        <v/>
      </c>
      <c r="BE49" s="122" t="str">
        <f>IF('Main courante'!$A46=$BC$6,TEXT('Main courante'!$C46,"hh:mm"),"")</f>
        <v/>
      </c>
      <c r="BF49" s="122" t="str">
        <f>IF('Main courante'!$A46=$BC$6,TEXT('Main courante'!$D46,"hh:mm"),"")</f>
        <v/>
      </c>
      <c r="BG49" s="123" t="str">
        <f>IF('Main courante'!$A46=$BC$6,MOD($BF49-$BE49,1),"")</f>
        <v/>
      </c>
      <c r="BH49" s="123" t="str">
        <f>IF('Main courante'!$A46=$BC$6,'Main courante'!$E46,"")</f>
        <v/>
      </c>
      <c r="BI49" s="122" t="str">
        <f>IF('Main courante'!$A46=$BC$6,DU49,"")</f>
        <v/>
      </c>
      <c r="BJ49" s="125"/>
      <c r="BK49" s="120" t="str">
        <f>IF('Main courante'!$A46=$BK$6,MAX($BK$8:$BK48)+1,"")</f>
        <v/>
      </c>
      <c r="BL49" s="121" t="str">
        <f>IF('Main courante'!$A46=$BK$6,TEXT('Main courante'!$B46,"j mmm aa"),"")</f>
        <v/>
      </c>
      <c r="BM49" s="122" t="str">
        <f>IF('Main courante'!$A46=$BK$6,TEXT('Main courante'!$C46,"hh:mm"),"")</f>
        <v/>
      </c>
      <c r="BN49" s="122" t="str">
        <f>IF('Main courante'!$A46=$BK$6,TEXT('Main courante'!$D46,"hh:mm"),"")</f>
        <v/>
      </c>
      <c r="BO49" s="123" t="str">
        <f>IF('Main courante'!$A46=$BK$6,MOD($BN49-$BM49,1),"")</f>
        <v/>
      </c>
      <c r="BP49" s="123" t="str">
        <f>IF('Main courante'!$A46=$BK$6,'Main courante'!$E46,"")</f>
        <v/>
      </c>
      <c r="BQ49" s="122" t="str">
        <f>IF('Main courante'!$A46=$BK$6,DU49,"")</f>
        <v/>
      </c>
      <c r="BR49" s="125"/>
      <c r="BS49" s="120" t="str">
        <f>IF('Main courante'!$A46=$BS$6,MAX($BS$8:$BS48)+1,"")</f>
        <v/>
      </c>
      <c r="BT49" s="121" t="str">
        <f>IF('Main courante'!$A46=$BS$6,TEXT('Main courante'!$B46,"j mmm aa"),"")</f>
        <v/>
      </c>
      <c r="BU49" s="122" t="str">
        <f>IF('Main courante'!$A46=$BS$6,TEXT('Main courante'!$C46,"hh:mm"),"")</f>
        <v/>
      </c>
      <c r="BV49" s="122" t="str">
        <f>IF('Main courante'!$A46=$BS$6,TEXT('Main courante'!$D46,"hh:mm"),"")</f>
        <v/>
      </c>
      <c r="BW49" s="123" t="str">
        <f>IF('Main courante'!$A46=$BS$6,MOD($BV49-$BU49,1),"")</f>
        <v/>
      </c>
      <c r="BX49" s="123" t="str">
        <f>IF('Main courante'!$A46=$BS$6,'Main courante'!$E46,"")</f>
        <v/>
      </c>
      <c r="BY49" s="122" t="str">
        <f>IF('Main courante'!$A46=$BS$6,DU49,"")</f>
        <v/>
      </c>
      <c r="BZ49" s="125"/>
      <c r="CA49" s="120" t="str">
        <f>IF('Main courante'!$A46=$CA$6,MAX($CA$8:$CA48)+1,"")</f>
        <v/>
      </c>
      <c r="CB49" s="121" t="str">
        <f>IF('Main courante'!$A46=$CA$6,TEXT('Main courante'!$B46,"j mmm aa"),"")</f>
        <v/>
      </c>
      <c r="CC49" s="122" t="str">
        <f>IF('Main courante'!$A46=$CA$6,TEXT('Main courante'!$C46,"hh:mm"),"")</f>
        <v/>
      </c>
      <c r="CD49" s="122" t="str">
        <f>IF('Main courante'!$A46=$CA$6,TEXT('Main courante'!$D46,"hh:mm"),"")</f>
        <v/>
      </c>
      <c r="CE49" s="123" t="str">
        <f>IF('Main courante'!$A46=$CA$6,MOD($CD49-$CC49,1),"")</f>
        <v/>
      </c>
      <c r="CF49" s="123" t="str">
        <f>IF('Main courante'!$A46=$CA$6,'Main courante'!$E46,"")</f>
        <v/>
      </c>
      <c r="CG49" s="122" t="str">
        <f>IF('Main courante'!$A46=$CA$6,DU49,"")</f>
        <v/>
      </c>
      <c r="CH49" s="125"/>
      <c r="CI49" s="120" t="str">
        <f>IF('Main courante'!$A46=$CI$6,MAX($CI$8:$CI48)+1,"")</f>
        <v/>
      </c>
      <c r="CJ49" s="121" t="str">
        <f>IF('Main courante'!$A46=$CI$6,TEXT('Main courante'!$B46,"j mmm aa"),"")</f>
        <v/>
      </c>
      <c r="CK49" s="122" t="str">
        <f>IF('Main courante'!$A46=$CI$6,TEXT('Main courante'!$C46,"hh:mm"),"")</f>
        <v/>
      </c>
      <c r="CL49" s="122" t="str">
        <f>IF('Main courante'!$A46=$CI$6,TEXT('Main courante'!$D46,"hh:mm"),"")</f>
        <v/>
      </c>
      <c r="CM49" s="123" t="str">
        <f>IF('Main courante'!$A46=$CI$6,MOD($CL49-$CK49,1),"")</f>
        <v/>
      </c>
      <c r="CN49" s="123" t="str">
        <f>IF('Main courante'!$A46=$CI$6,'Main courante'!$E46,"")</f>
        <v/>
      </c>
      <c r="CO49" s="125"/>
      <c r="CP49" s="120" t="str">
        <f>IF('Main courante'!$A46=$CP$6,MAX($CP$8:$CP48)+1,"")</f>
        <v/>
      </c>
      <c r="CQ49" s="121" t="str">
        <f>IF('Main courante'!$A46=$CP$6,TEXT('Main courante'!$B46,"j mmm aa"),"")</f>
        <v/>
      </c>
      <c r="CR49" s="122" t="str">
        <f>IF('Main courante'!$A46=$CP$6,TEXT('Main courante'!$C46,"hh:mm"),"")</f>
        <v/>
      </c>
      <c r="CS49" s="122" t="str">
        <f>IF('Main courante'!$A46=$CP$6,TEXT('Main courante'!$D46,"hh:mm"),"")</f>
        <v/>
      </c>
      <c r="CT49" s="123" t="str">
        <f>IF('Main courante'!$A46=$CP$6,MOD($CS49-$CR49,1),"")</f>
        <v/>
      </c>
      <c r="CU49" s="123" t="str">
        <f>IF('Main courante'!$A46=$CP$6,'Main courante'!$E46,"")</f>
        <v/>
      </c>
      <c r="CV49" s="122" t="str">
        <f>IF('Main courante'!$A46=$CP$6,DU49,"")</f>
        <v/>
      </c>
      <c r="CW49" s="125"/>
      <c r="CX49" s="120" t="str">
        <f>IF('Main courante'!$A46=$CX$6,MAX($CX$8:$CX48)+1,"")</f>
        <v/>
      </c>
      <c r="CY49" s="121" t="str">
        <f>IF('Main courante'!$A46=$CX$6,TEXT('Main courante'!$B46,"j mmm aa"),"")</f>
        <v/>
      </c>
      <c r="CZ49" s="122" t="str">
        <f>IF('Main courante'!$A46=$CX$6,TEXT('Main courante'!$C46,"hh:mm"),"")</f>
        <v/>
      </c>
      <c r="DA49" s="122" t="str">
        <f>IF('Main courante'!$A46=$CX$6,TEXT('Main courante'!$D46,"hh:mm"),"")</f>
        <v/>
      </c>
      <c r="DB49" s="123" t="str">
        <f>IF('Main courante'!$A46=$CX$6,MOD($DA49-$CZ49,1),"")</f>
        <v/>
      </c>
      <c r="DC49" s="123" t="str">
        <f>IF('Main courante'!$A46=$CX$6,'Main courante'!$E46,"")</f>
        <v/>
      </c>
      <c r="DD49" s="122" t="str">
        <f>IF('Main courante'!$A46=$CX$6,DU49,"")</f>
        <v/>
      </c>
      <c r="DE49" s="125"/>
      <c r="DF49" s="120" t="str">
        <f>IF('Main courante'!$A46=$DF$6,MAX($DF$8:$DF48)+1,"")</f>
        <v/>
      </c>
      <c r="DG49" s="121" t="str">
        <f>IF('Main courante'!$A46=$DF$6,TEXT('Main courante'!$B46,"j mmm aa"),"")</f>
        <v/>
      </c>
      <c r="DH49" s="122" t="str">
        <f>IF('Main courante'!$A46=$DF$6,TEXT('Main courante'!$C46,"hh:mm"),"")</f>
        <v/>
      </c>
      <c r="DI49" s="122" t="str">
        <f>IF('Main courante'!$A46=$DF$6,TEXT('Main courante'!$D46,"hh:mm"),"")</f>
        <v/>
      </c>
      <c r="DJ49" s="123" t="str">
        <f>IF('Main courante'!$A46=$DF$6,MOD($DI49-$DH49,1),"")</f>
        <v/>
      </c>
      <c r="DK49" s="123" t="str">
        <f>IF('Main courante'!$A46=$DF$6,'Main courante'!$E46,"")</f>
        <v/>
      </c>
      <c r="DL49" s="128"/>
      <c r="DM49" s="120" t="str">
        <f>IF(OR('Main courante'!$F46&lt;&gt;"",'Main courante'!$K46&lt;&gt;""),MAX($DM$8:$DM48)+1,"")</f>
        <v/>
      </c>
      <c r="DN49" s="121" t="str">
        <f>IF('Main courante'!$F46,TEXT('Main courante'!$B46,"j mmm aa"),"")</f>
        <v/>
      </c>
      <c r="DO49" s="121" t="str">
        <f>IF('Main courante'!$F46,'Main courante'!$E46,"")</f>
        <v/>
      </c>
      <c r="DP49" s="121" t="str">
        <f>IF(OR('Main courante'!$F46&lt;&gt;"",'Main courante'!$K46&lt;&gt;""),IF('Main courante'!$F46&lt;&gt;"",TEXT('Main courante'!$F46,"hh:mm"),""),"")</f>
        <v/>
      </c>
      <c r="DQ49" s="121" t="str">
        <f>IF(OR('Main courante'!$F46&lt;&gt;"",'Main courante'!$K46&lt;&gt;""),IF('Main courante'!$G46&lt;&gt;"",TEXT('Main courante'!$G46,"hh:mm"),""),"")</f>
        <v/>
      </c>
      <c r="DR49" s="121" t="str">
        <f>IF(OR('Main courante'!$F46&lt;&gt;"",'Main courante'!$K46&lt;&gt;""),IF('Main courante'!$K46&lt;&gt;"",TEXT('Main courante'!$K46,"hh:mm"),""),"")</f>
        <v/>
      </c>
      <c r="DS49" s="121" t="str">
        <f>IF(OR('Main courante'!$F46&lt;&gt;"",'Main courante'!$K46&lt;&gt;""),IF('Main courante'!$L46&lt;&gt;"",TEXT('Main courante'!$L46,"hh:mm"),""),"")</f>
        <v/>
      </c>
      <c r="DT49" s="129">
        <f t="shared" si="4"/>
        <v>0</v>
      </c>
      <c r="DU49" s="130">
        <f>'Main courante'!$H46+'Main courante'!$M46</f>
        <v>0</v>
      </c>
      <c r="DV49" s="131">
        <f>'Main courante'!$J46+'Main courante'!$O46</f>
        <v>0</v>
      </c>
      <c r="DW49" s="131">
        <f>'Main courante'!$I46+'Main courante'!$N46</f>
        <v>0</v>
      </c>
      <c r="DX49" s="132" t="str">
        <f>IF('Main courante'!$P46&lt;&gt;"",'Main courante'!$P46,"")</f>
        <v/>
      </c>
      <c r="DY49" s="133" t="str">
        <f>IF('Main courante'!$Q46&lt;&gt;"",'Main courante'!$Q46,"")</f>
        <v/>
      </c>
      <c r="DZ49" s="133" t="str">
        <f>IF('Main courante'!$R46&lt;&gt;"",'Main courante'!$R46,"")</f>
        <v/>
      </c>
      <c r="EA49" s="129">
        <f t="shared" si="5"/>
        <v>0</v>
      </c>
      <c r="EB49" s="129">
        <f t="shared" si="6"/>
        <v>0</v>
      </c>
      <c r="ED49" s="120" t="str">
        <f>IF('Main courante'!$A46=$ED$6,MAX($ED$8:$ED48)+1,"")</f>
        <v/>
      </c>
      <c r="EE49" s="120" t="str">
        <f>IF('Main courante'!$A46=$ED$6,'Main courante'!$S46,"")</f>
        <v/>
      </c>
      <c r="EF49" s="120" t="str">
        <f>IF('Main courante'!$A46=$ED$6,'Main courante'!$T46,"")</f>
        <v/>
      </c>
      <c r="EG49" s="120" t="str">
        <f>IF('Main courante'!$A46=$ED$6,'Main courante'!$U46,"")</f>
        <v/>
      </c>
      <c r="EH49" s="134" t="str">
        <f>IF('Main courante'!$A46=$ED$6,'Main courante'!$V46,"")</f>
        <v/>
      </c>
      <c r="EJ49" s="120" t="str">
        <f>IF('Main courante'!$A46=$EJ$6,MAX($EJ$8:$EJ48)+1,"")</f>
        <v/>
      </c>
      <c r="EK49" s="120" t="str">
        <f>IF('Main courante'!$A46=$EJ$6,'Main courante'!$S46,"")</f>
        <v/>
      </c>
      <c r="EL49" s="120" t="str">
        <f>IF('Main courante'!$A46=$EJ$6,'Main courante'!$T46,"")</f>
        <v/>
      </c>
      <c r="EM49" s="120" t="str">
        <f>IF('Main courante'!$A46=$EJ$6,'Main courante'!$U46,"")</f>
        <v/>
      </c>
      <c r="EN49" s="134" t="str">
        <f>IF('Main courante'!$A46=$EJ$6,'Main courante'!$V46,"")</f>
        <v/>
      </c>
      <c r="EP49" s="120" t="str">
        <f>IF('Main courante'!$A46=$EP$6,MAX($EP$8:$EP48)+1,"")</f>
        <v/>
      </c>
      <c r="EQ49" s="120" t="str">
        <f>IF('Main courante'!$A46=$EP$6,'Main courante'!$S46,"")</f>
        <v/>
      </c>
      <c r="ER49" s="120" t="str">
        <f>IF('Main courante'!$A46=$EP$6,'Main courante'!$T46,"")</f>
        <v/>
      </c>
      <c r="ES49" s="120" t="str">
        <f>IF('Main courante'!$A46=$EP$6,'Main courante'!$U46,"")</f>
        <v/>
      </c>
      <c r="ET49" s="134" t="str">
        <f>IF('Main courante'!$A46=$EP$6,'Main courante'!$V46,"")</f>
        <v/>
      </c>
      <c r="EU49" s="125"/>
      <c r="EV49" s="120" t="str">
        <f>IF('Main courante'!$A46=$EV$6,MAX($EV$8:$EV48)+1,"")</f>
        <v/>
      </c>
      <c r="EW49" s="121" t="str">
        <f>IF('Main courante'!$A46=$EV$6,TEXT('Main courante'!$B46,"j mmm aa"),"")</f>
        <v/>
      </c>
      <c r="EX49" s="122" t="str">
        <f>IF('Main courante'!$A46=$EV$6,TEXT('Main courante'!$C46,"hh:mm"),"")</f>
        <v/>
      </c>
      <c r="EY49" s="122" t="str">
        <f>IF('Main courante'!$A46=$EV$6,TEXT('Main courante'!$D46,"hh:mm"),"")</f>
        <v/>
      </c>
      <c r="EZ49" s="123" t="str">
        <f>IF('Main courante'!$A46=$EV$6,MOD($EY49-$EX49,1),"")</f>
        <v/>
      </c>
      <c r="FA49" s="123" t="str">
        <f>IF('Main courante'!$A46=$EV$6,'Main courante'!$E46,"")</f>
        <v/>
      </c>
      <c r="FB49" s="128"/>
    </row>
    <row r="50" spans="1:158">
      <c r="A50" s="120" t="str">
        <f>IF('Main courante'!$A47=$A$6,MAX($A$8:$A49)+1,"")</f>
        <v/>
      </c>
      <c r="B50" s="121" t="str">
        <f>IF('Main courante'!$A47=$A$6,TEXT('Main courante'!$B47,"j mmm aa"),"")</f>
        <v/>
      </c>
      <c r="C50" s="122" t="str">
        <f>IF('Main courante'!$A47=$A$6,TEXT('Main courante'!$C47,"hh:mm"),"")</f>
        <v/>
      </c>
      <c r="D50" s="122" t="str">
        <f>IF('Main courante'!$A47=$A$6,TEXT('Main courante'!$D47,"hh:mm"),"")</f>
        <v/>
      </c>
      <c r="E50" s="123" t="str">
        <f>IF('Main courante'!$A47=$A$6,MOD($D50-$C50,1),"")</f>
        <v/>
      </c>
      <c r="F50" s="123" t="str">
        <f>IF('Main courante'!$A47=$A$6,'Main courante'!$E47,"")</f>
        <v/>
      </c>
      <c r="G50" s="125"/>
      <c r="H50" s="126" t="str">
        <f>IF('Main courante'!$A47=$H$6,MAX($H$8:$H49)+1,"")</f>
        <v/>
      </c>
      <c r="I50" s="121" t="str">
        <f>IF('Main courante'!$A47=$H$6,TEXT('Main courante'!$B47,"j mmm aa"),"")</f>
        <v/>
      </c>
      <c r="J50" s="122" t="str">
        <f>IF('Main courante'!$A47=$H$6,TEXT('Main courante'!$C47,"hh:mm"),"")</f>
        <v/>
      </c>
      <c r="K50" s="122" t="str">
        <f>IF('Main courante'!$A47=$H$6,TEXT('Main courante'!$D47,"hh:mm"),"")</f>
        <v/>
      </c>
      <c r="L50" s="123" t="str">
        <f>IF('Main courante'!$A47=$H$6,MOD($K50-$J50,1),"")</f>
        <v/>
      </c>
      <c r="M50" s="123" t="str">
        <f>IF('Main courante'!$A47=$H$6,'Main courante'!$E47,"")</f>
        <v/>
      </c>
      <c r="N50" s="125"/>
      <c r="O50" s="120" t="str">
        <f>IF('Main courante'!$A47=$O$6,MAX($O$8:$O49)+1,"")</f>
        <v/>
      </c>
      <c r="P50" s="121" t="str">
        <f>IF('Main courante'!$A47=$O$6,TEXT('Main courante'!$B47,"j mmm aa"),"")</f>
        <v/>
      </c>
      <c r="Q50" s="122" t="str">
        <f>IF('Main courante'!$A47=$O$6,TEXT('Main courante'!$C47,"hh:mm"),"")</f>
        <v/>
      </c>
      <c r="R50" s="122" t="str">
        <f>IF('Main courante'!$A47=$O$6,TEXT('Main courante'!$D47,"hh:mm"),"")</f>
        <v/>
      </c>
      <c r="S50" s="123" t="str">
        <f>IF('Main courante'!$A47=$O$6,MOD($R50-$Q50,1),"")</f>
        <v/>
      </c>
      <c r="T50" s="124" t="str">
        <f>IF('Main courante'!$A47=$O$6,'Main courante'!$E47,"")</f>
        <v/>
      </c>
      <c r="U50" s="127" t="str">
        <f>IF('Main courante'!$A47=$O$6,DU50,"")</f>
        <v/>
      </c>
      <c r="V50" s="125"/>
      <c r="W50" s="120" t="str">
        <f>IF('Main courante'!$A47=$W$6,MAX($W$8:$W49)+1,"")</f>
        <v/>
      </c>
      <c r="X50" s="121" t="str">
        <f>IF('Main courante'!$A47=$W$6,TEXT('Main courante'!$B47,"j mmm aa"),"")</f>
        <v/>
      </c>
      <c r="Y50" s="122" t="str">
        <f>IF('Main courante'!$A47=$W$6,TEXT('Main courante'!$C47,"hh:mm"),"")</f>
        <v/>
      </c>
      <c r="Z50" s="122" t="str">
        <f>IF('Main courante'!$A47=$W$6,TEXT('Main courante'!$D47,"hh:mm"),"")</f>
        <v/>
      </c>
      <c r="AA50" s="123" t="str">
        <f>IF('Main courante'!$A47=$W$6,MOD($Z50-$Y50,1),"")</f>
        <v/>
      </c>
      <c r="AB50" s="123" t="str">
        <f>IF('Main courante'!$A47=$W$6,'Main courante'!$E47,"")</f>
        <v/>
      </c>
      <c r="AC50" s="122" t="str">
        <f>IF('Main courante'!$A47=$W$6,DU50,"")</f>
        <v/>
      </c>
      <c r="AD50" s="125"/>
      <c r="AE50" s="120" t="str">
        <f>IF('Main courante'!$A47=$AE$6,MAX($AE$8:$AE49)+1,"")</f>
        <v/>
      </c>
      <c r="AF50" s="121" t="str">
        <f>IF('Main courante'!$A47=$AE$6,TEXT('Main courante'!$B47,"j mmm aa"),"")</f>
        <v/>
      </c>
      <c r="AG50" s="122" t="str">
        <f>IF('Main courante'!$A47=$AE$6,TEXT('Main courante'!$C47,"hh:mm"),"")</f>
        <v/>
      </c>
      <c r="AH50" s="122" t="str">
        <f>IF('Main courante'!$A47=$AE$6,TEXT('Main courante'!$D47,"hh:mm"),"")</f>
        <v/>
      </c>
      <c r="AI50" s="123" t="str">
        <f>IF('Main courante'!$A47=$AE$6,MOD($AH50-$AG50,1),"")</f>
        <v/>
      </c>
      <c r="AJ50" s="123" t="str">
        <f>IF('Main courante'!$A47=$AE$6,'Main courante'!$E47,"")</f>
        <v/>
      </c>
      <c r="AK50" s="122" t="str">
        <f>IF('Main courante'!$A47=$AE$6,DU50,"")</f>
        <v/>
      </c>
      <c r="AL50" s="125"/>
      <c r="AM50" s="120" t="str">
        <f>IF('Main courante'!$A47=$AM$6,MAX($AM$8:$AM49)+1,"")</f>
        <v/>
      </c>
      <c r="AN50" s="121" t="str">
        <f>IF('Main courante'!$A47=$AM$6,TEXT('Main courante'!$B47,"j mmm aa"),"")</f>
        <v/>
      </c>
      <c r="AO50" s="122" t="str">
        <f>IF('Main courante'!$A47=$AM$6,TEXT('Main courante'!$C47,"hh:mm"),"")</f>
        <v/>
      </c>
      <c r="AP50" s="122" t="str">
        <f>IF('Main courante'!$A47=$AM$6,TEXT('Main courante'!$D47,"hh:mm"),"")</f>
        <v/>
      </c>
      <c r="AQ50" s="123" t="str">
        <f>IF('Main courante'!$A47=$AM$6,MOD($AP50-$AO50,1),"")</f>
        <v/>
      </c>
      <c r="AR50" s="123" t="str">
        <f>IF('Main courante'!$A47=$AM$6,'Main courante'!$E47,"")</f>
        <v/>
      </c>
      <c r="AS50" s="122" t="str">
        <f>IF('Main courante'!$A47=$AM$6,DU50,"")</f>
        <v/>
      </c>
      <c r="AT50" s="125"/>
      <c r="AU50" s="120" t="str">
        <f>IF('Main courante'!$A47=$AU$6,MAX($AU$8:$AU49)+1,"")</f>
        <v/>
      </c>
      <c r="AV50" s="121" t="str">
        <f>IF('Main courante'!$A47=$AU$6,TEXT('Main courante'!$B47,"j mmm aa"),"")</f>
        <v/>
      </c>
      <c r="AW50" s="122" t="str">
        <f>IF('Main courante'!$A47=$AU$6,TEXT('Main courante'!$C47,"hh:mm"),"")</f>
        <v/>
      </c>
      <c r="AX50" s="122" t="str">
        <f>IF('Main courante'!$A47=$AU$6,TEXT('Main courante'!$D47,"hh:mm"),"")</f>
        <v/>
      </c>
      <c r="AY50" s="123" t="str">
        <f>IF('Main courante'!$A47=$AU$6,MOD($AX50-$AW50,1),"")</f>
        <v/>
      </c>
      <c r="AZ50" s="123" t="str">
        <f>IF('Main courante'!$A47=$AU$6,'Main courante'!$E47,"")</f>
        <v/>
      </c>
      <c r="BA50" s="122" t="str">
        <f>IF('Main courante'!$A47=$AU$6,DU50,"")</f>
        <v/>
      </c>
      <c r="BB50" s="125"/>
      <c r="BC50" s="120" t="str">
        <f>IF('Main courante'!$A47=$BC$6,MAX($BC$8:$BC49)+1,"")</f>
        <v/>
      </c>
      <c r="BD50" s="121" t="str">
        <f>IF('Main courante'!$A47=$BC$6,TEXT('Main courante'!$B47,"j mmm aa"),"")</f>
        <v/>
      </c>
      <c r="BE50" s="122" t="str">
        <f>IF('Main courante'!$A47=$BC$6,TEXT('Main courante'!$C47,"hh:mm"),"")</f>
        <v/>
      </c>
      <c r="BF50" s="122" t="str">
        <f>IF('Main courante'!$A47=$BC$6,TEXT('Main courante'!$D47,"hh:mm"),"")</f>
        <v/>
      </c>
      <c r="BG50" s="123" t="str">
        <f>IF('Main courante'!$A47=$BC$6,MOD($BF50-$BE50,1),"")</f>
        <v/>
      </c>
      <c r="BH50" s="123" t="str">
        <f>IF('Main courante'!$A47=$BC$6,'Main courante'!$E47,"")</f>
        <v/>
      </c>
      <c r="BI50" s="122" t="str">
        <f>IF('Main courante'!$A47=$BC$6,DU50,"")</f>
        <v/>
      </c>
      <c r="BJ50" s="125"/>
      <c r="BK50" s="120" t="str">
        <f>IF('Main courante'!$A47=$BK$6,MAX($BK$8:$BK49)+1,"")</f>
        <v/>
      </c>
      <c r="BL50" s="121" t="str">
        <f>IF('Main courante'!$A47=$BK$6,TEXT('Main courante'!$B47,"j mmm aa"),"")</f>
        <v/>
      </c>
      <c r="BM50" s="122" t="str">
        <f>IF('Main courante'!$A47=$BK$6,TEXT('Main courante'!$C47,"hh:mm"),"")</f>
        <v/>
      </c>
      <c r="BN50" s="122" t="str">
        <f>IF('Main courante'!$A47=$BK$6,TEXT('Main courante'!$D47,"hh:mm"),"")</f>
        <v/>
      </c>
      <c r="BO50" s="123" t="str">
        <f>IF('Main courante'!$A47=$BK$6,MOD($BN50-$BM50,1),"")</f>
        <v/>
      </c>
      <c r="BP50" s="123" t="str">
        <f>IF('Main courante'!$A47=$BK$6,'Main courante'!$E47,"")</f>
        <v/>
      </c>
      <c r="BQ50" s="122" t="str">
        <f>IF('Main courante'!$A47=$BK$6,DU50,"")</f>
        <v/>
      </c>
      <c r="BR50" s="125"/>
      <c r="BS50" s="120" t="str">
        <f>IF('Main courante'!$A47=$BS$6,MAX($BS$8:$BS49)+1,"")</f>
        <v/>
      </c>
      <c r="BT50" s="121" t="str">
        <f>IF('Main courante'!$A47=$BS$6,TEXT('Main courante'!$B47,"j mmm aa"),"")</f>
        <v/>
      </c>
      <c r="BU50" s="122" t="str">
        <f>IF('Main courante'!$A47=$BS$6,TEXT('Main courante'!$C47,"hh:mm"),"")</f>
        <v/>
      </c>
      <c r="BV50" s="122" t="str">
        <f>IF('Main courante'!$A47=$BS$6,TEXT('Main courante'!$D47,"hh:mm"),"")</f>
        <v/>
      </c>
      <c r="BW50" s="123" t="str">
        <f>IF('Main courante'!$A47=$BS$6,MOD($BV50-$BU50,1),"")</f>
        <v/>
      </c>
      <c r="BX50" s="123" t="str">
        <f>IF('Main courante'!$A47=$BS$6,'Main courante'!$E47,"")</f>
        <v/>
      </c>
      <c r="BY50" s="122" t="str">
        <f>IF('Main courante'!$A47=$BS$6,DU50,"")</f>
        <v/>
      </c>
      <c r="BZ50" s="125"/>
      <c r="CA50" s="120" t="str">
        <f>IF('Main courante'!$A47=$CA$6,MAX($CA$8:$CA49)+1,"")</f>
        <v/>
      </c>
      <c r="CB50" s="121" t="str">
        <f>IF('Main courante'!$A47=$CA$6,TEXT('Main courante'!$B47,"j mmm aa"),"")</f>
        <v/>
      </c>
      <c r="CC50" s="122" t="str">
        <f>IF('Main courante'!$A47=$CA$6,TEXT('Main courante'!$C47,"hh:mm"),"")</f>
        <v/>
      </c>
      <c r="CD50" s="122" t="str">
        <f>IF('Main courante'!$A47=$CA$6,TEXT('Main courante'!$D47,"hh:mm"),"")</f>
        <v/>
      </c>
      <c r="CE50" s="123" t="str">
        <f>IF('Main courante'!$A47=$CA$6,MOD($CD50-$CC50,1),"")</f>
        <v/>
      </c>
      <c r="CF50" s="123" t="str">
        <f>IF('Main courante'!$A47=$CA$6,'Main courante'!$E47,"")</f>
        <v/>
      </c>
      <c r="CG50" s="122" t="str">
        <f>IF('Main courante'!$A47=$CA$6,DU50,"")</f>
        <v/>
      </c>
      <c r="CH50" s="125"/>
      <c r="CI50" s="120" t="str">
        <f>IF('Main courante'!$A47=$CI$6,MAX($CI$8:$CI49)+1,"")</f>
        <v/>
      </c>
      <c r="CJ50" s="121" t="str">
        <f>IF('Main courante'!$A47=$CI$6,TEXT('Main courante'!$B47,"j mmm aa"),"")</f>
        <v/>
      </c>
      <c r="CK50" s="122" t="str">
        <f>IF('Main courante'!$A47=$CI$6,TEXT('Main courante'!$C47,"hh:mm"),"")</f>
        <v/>
      </c>
      <c r="CL50" s="122" t="str">
        <f>IF('Main courante'!$A47=$CI$6,TEXT('Main courante'!$D47,"hh:mm"),"")</f>
        <v/>
      </c>
      <c r="CM50" s="123" t="str">
        <f>IF('Main courante'!$A47=$CI$6,MOD($CL50-$CK50,1),"")</f>
        <v/>
      </c>
      <c r="CN50" s="123" t="str">
        <f>IF('Main courante'!$A47=$CI$6,'Main courante'!$E47,"")</f>
        <v/>
      </c>
      <c r="CO50" s="125"/>
      <c r="CP50" s="120" t="str">
        <f>IF('Main courante'!$A47=$CP$6,MAX($CP$8:$CP49)+1,"")</f>
        <v/>
      </c>
      <c r="CQ50" s="121" t="str">
        <f>IF('Main courante'!$A47=$CP$6,TEXT('Main courante'!$B47,"j mmm aa"),"")</f>
        <v/>
      </c>
      <c r="CR50" s="122" t="str">
        <f>IF('Main courante'!$A47=$CP$6,TEXT('Main courante'!$C47,"hh:mm"),"")</f>
        <v/>
      </c>
      <c r="CS50" s="122" t="str">
        <f>IF('Main courante'!$A47=$CP$6,TEXT('Main courante'!$D47,"hh:mm"),"")</f>
        <v/>
      </c>
      <c r="CT50" s="123" t="str">
        <f>IF('Main courante'!$A47=$CP$6,MOD($CS50-$CR50,1),"")</f>
        <v/>
      </c>
      <c r="CU50" s="123" t="str">
        <f>IF('Main courante'!$A47=$CP$6,'Main courante'!$E47,"")</f>
        <v/>
      </c>
      <c r="CV50" s="122" t="str">
        <f>IF('Main courante'!$A47=$CP$6,DU50,"")</f>
        <v/>
      </c>
      <c r="CW50" s="125"/>
      <c r="CX50" s="120" t="str">
        <f>IF('Main courante'!$A47=$CX$6,MAX($CX$8:$CX49)+1,"")</f>
        <v/>
      </c>
      <c r="CY50" s="121" t="str">
        <f>IF('Main courante'!$A47=$CX$6,TEXT('Main courante'!$B47,"j mmm aa"),"")</f>
        <v/>
      </c>
      <c r="CZ50" s="122" t="str">
        <f>IF('Main courante'!$A47=$CX$6,TEXT('Main courante'!$C47,"hh:mm"),"")</f>
        <v/>
      </c>
      <c r="DA50" s="122" t="str">
        <f>IF('Main courante'!$A47=$CX$6,TEXT('Main courante'!$D47,"hh:mm"),"")</f>
        <v/>
      </c>
      <c r="DB50" s="123" t="str">
        <f>IF('Main courante'!$A47=$CX$6,MOD($DA50-$CZ50,1),"")</f>
        <v/>
      </c>
      <c r="DC50" s="123" t="str">
        <f>IF('Main courante'!$A47=$CX$6,'Main courante'!$E47,"")</f>
        <v/>
      </c>
      <c r="DD50" s="122" t="str">
        <f>IF('Main courante'!$A47=$CX$6,DU50,"")</f>
        <v/>
      </c>
      <c r="DE50" s="125"/>
      <c r="DF50" s="120" t="str">
        <f>IF('Main courante'!$A47=$DF$6,MAX($DF$8:$DF49)+1,"")</f>
        <v/>
      </c>
      <c r="DG50" s="121" t="str">
        <f>IF('Main courante'!$A47=$DF$6,TEXT('Main courante'!$B47,"j mmm aa"),"")</f>
        <v/>
      </c>
      <c r="DH50" s="122" t="str">
        <f>IF('Main courante'!$A47=$DF$6,TEXT('Main courante'!$C47,"hh:mm"),"")</f>
        <v/>
      </c>
      <c r="DI50" s="122" t="str">
        <f>IF('Main courante'!$A47=$DF$6,TEXT('Main courante'!$D47,"hh:mm"),"")</f>
        <v/>
      </c>
      <c r="DJ50" s="123" t="str">
        <f>IF('Main courante'!$A47=$DF$6,MOD($DI50-$DH50,1),"")</f>
        <v/>
      </c>
      <c r="DK50" s="123" t="str">
        <f>IF('Main courante'!$A47=$DF$6,'Main courante'!$E47,"")</f>
        <v/>
      </c>
      <c r="DL50" s="128"/>
      <c r="DM50" s="120" t="str">
        <f>IF(OR('Main courante'!$F47&lt;&gt;"",'Main courante'!$K47&lt;&gt;""),MAX($DM$8:$DM49)+1,"")</f>
        <v/>
      </c>
      <c r="DN50" s="121" t="str">
        <f>IF('Main courante'!$F47,TEXT('Main courante'!$B47,"j mmm aa"),"")</f>
        <v/>
      </c>
      <c r="DO50" s="121" t="str">
        <f>IF('Main courante'!$F47,'Main courante'!$E47,"")</f>
        <v/>
      </c>
      <c r="DP50" s="121" t="str">
        <f>IF(OR('Main courante'!$F47&lt;&gt;"",'Main courante'!$K47&lt;&gt;""),IF('Main courante'!$F47&lt;&gt;"",TEXT('Main courante'!$F47,"hh:mm"),""),"")</f>
        <v/>
      </c>
      <c r="DQ50" s="121" t="str">
        <f>IF(OR('Main courante'!$F47&lt;&gt;"",'Main courante'!$K47&lt;&gt;""),IF('Main courante'!$G47&lt;&gt;"",TEXT('Main courante'!$G47,"hh:mm"),""),"")</f>
        <v/>
      </c>
      <c r="DR50" s="121" t="str">
        <f>IF(OR('Main courante'!$F47&lt;&gt;"",'Main courante'!$K47&lt;&gt;""),IF('Main courante'!$K47&lt;&gt;"",TEXT('Main courante'!$K47,"hh:mm"),""),"")</f>
        <v/>
      </c>
      <c r="DS50" s="121" t="str">
        <f>IF(OR('Main courante'!$F47&lt;&gt;"",'Main courante'!$K47&lt;&gt;""),IF('Main courante'!$L47&lt;&gt;"",TEXT('Main courante'!$L47,"hh:mm"),""),"")</f>
        <v/>
      </c>
      <c r="DT50" s="129">
        <f t="shared" si="4"/>
        <v>0</v>
      </c>
      <c r="DU50" s="130">
        <f>'Main courante'!$H47+'Main courante'!$M47</f>
        <v>0</v>
      </c>
      <c r="DV50" s="131">
        <f>'Main courante'!$J47+'Main courante'!$O47</f>
        <v>0</v>
      </c>
      <c r="DW50" s="131">
        <f>'Main courante'!$I47+'Main courante'!$N47</f>
        <v>0</v>
      </c>
      <c r="DX50" s="132" t="str">
        <f>IF('Main courante'!$P47&lt;&gt;"",'Main courante'!$P47,"")</f>
        <v/>
      </c>
      <c r="DY50" s="133" t="str">
        <f>IF('Main courante'!$Q47&lt;&gt;"",'Main courante'!$Q47,"")</f>
        <v/>
      </c>
      <c r="DZ50" s="133" t="str">
        <f>IF('Main courante'!$R47&lt;&gt;"",'Main courante'!$R47,"")</f>
        <v/>
      </c>
      <c r="EA50" s="129">
        <f t="shared" si="5"/>
        <v>0</v>
      </c>
      <c r="EB50" s="129">
        <f t="shared" si="6"/>
        <v>0</v>
      </c>
      <c r="ED50" s="120" t="str">
        <f>IF('Main courante'!$A47=$ED$6,MAX($ED$8:$ED49)+1,"")</f>
        <v/>
      </c>
      <c r="EE50" s="120" t="str">
        <f>IF('Main courante'!$A47=$ED$6,'Main courante'!$S47,"")</f>
        <v/>
      </c>
      <c r="EF50" s="120" t="str">
        <f>IF('Main courante'!$A47=$ED$6,'Main courante'!$T47,"")</f>
        <v/>
      </c>
      <c r="EG50" s="120" t="str">
        <f>IF('Main courante'!$A47=$ED$6,'Main courante'!$U47,"")</f>
        <v/>
      </c>
      <c r="EH50" s="134" t="str">
        <f>IF('Main courante'!$A47=$ED$6,'Main courante'!$V47,"")</f>
        <v/>
      </c>
      <c r="EJ50" s="120" t="str">
        <f>IF('Main courante'!$A47=$EJ$6,MAX($EJ$8:$EJ49)+1,"")</f>
        <v/>
      </c>
      <c r="EK50" s="120" t="str">
        <f>IF('Main courante'!$A47=$EJ$6,'Main courante'!$S47,"")</f>
        <v/>
      </c>
      <c r="EL50" s="120" t="str">
        <f>IF('Main courante'!$A47=$EJ$6,'Main courante'!$T47,"")</f>
        <v/>
      </c>
      <c r="EM50" s="120" t="str">
        <f>IF('Main courante'!$A47=$EJ$6,'Main courante'!$U47,"")</f>
        <v/>
      </c>
      <c r="EN50" s="134" t="str">
        <f>IF('Main courante'!$A47=$EJ$6,'Main courante'!$V47,"")</f>
        <v/>
      </c>
      <c r="EP50" s="120" t="str">
        <f>IF('Main courante'!$A47=$EP$6,MAX($EP$8:$EP49)+1,"")</f>
        <v/>
      </c>
      <c r="EQ50" s="120" t="str">
        <f>IF('Main courante'!$A47=$EP$6,'Main courante'!$S47,"")</f>
        <v/>
      </c>
      <c r="ER50" s="120" t="str">
        <f>IF('Main courante'!$A47=$EP$6,'Main courante'!$T47,"")</f>
        <v/>
      </c>
      <c r="ES50" s="120" t="str">
        <f>IF('Main courante'!$A47=$EP$6,'Main courante'!$U47,"")</f>
        <v/>
      </c>
      <c r="ET50" s="134" t="str">
        <f>IF('Main courante'!$A47=$EP$6,'Main courante'!$V47,"")</f>
        <v/>
      </c>
      <c r="EU50" s="125"/>
      <c r="EV50" s="120" t="str">
        <f>IF('Main courante'!$A47=$EV$6,MAX($EV$8:$EV49)+1,"")</f>
        <v/>
      </c>
      <c r="EW50" s="121" t="str">
        <f>IF('Main courante'!$A47=$EV$6,TEXT('Main courante'!$B47,"j mmm aa"),"")</f>
        <v/>
      </c>
      <c r="EX50" s="122" t="str">
        <f>IF('Main courante'!$A47=$EV$6,TEXT('Main courante'!$C47,"hh:mm"),"")</f>
        <v/>
      </c>
      <c r="EY50" s="122" t="str">
        <f>IF('Main courante'!$A47=$EV$6,TEXT('Main courante'!$D47,"hh:mm"),"")</f>
        <v/>
      </c>
      <c r="EZ50" s="123" t="str">
        <f>IF('Main courante'!$A47=$EV$6,MOD($EY50-$EX50,1),"")</f>
        <v/>
      </c>
      <c r="FA50" s="123" t="str">
        <f>IF('Main courante'!$A47=$EV$6,'Main courante'!$E47,"")</f>
        <v/>
      </c>
      <c r="FB50" s="128"/>
    </row>
    <row r="51" spans="1:158">
      <c r="A51" s="120" t="str">
        <f>IF('Main courante'!$A48=$A$6,MAX($A$8:$A50)+1,"")</f>
        <v/>
      </c>
      <c r="B51" s="121" t="str">
        <f>IF('Main courante'!$A48=$A$6,TEXT('Main courante'!$B48,"j mmm aa"),"")</f>
        <v/>
      </c>
      <c r="C51" s="122" t="str">
        <f>IF('Main courante'!$A48=$A$6,TEXT('Main courante'!$C48,"hh:mm"),"")</f>
        <v/>
      </c>
      <c r="D51" s="122" t="str">
        <f>IF('Main courante'!$A48=$A$6,TEXT('Main courante'!$D48,"hh:mm"),"")</f>
        <v/>
      </c>
      <c r="E51" s="123" t="str">
        <f>IF('Main courante'!$A48=$A$6,MOD($D51-$C51,1),"")</f>
        <v/>
      </c>
      <c r="F51" s="123" t="str">
        <f>IF('Main courante'!$A48=$A$6,'Main courante'!$E48,"")</f>
        <v/>
      </c>
      <c r="G51" s="125"/>
      <c r="H51" s="126" t="str">
        <f>IF('Main courante'!$A48=$H$6,MAX($H$8:$H50)+1,"")</f>
        <v/>
      </c>
      <c r="I51" s="121" t="str">
        <f>IF('Main courante'!$A48=$H$6,TEXT('Main courante'!$B48,"j mmm aa"),"")</f>
        <v/>
      </c>
      <c r="J51" s="122" t="str">
        <f>IF('Main courante'!$A48=$H$6,TEXT('Main courante'!$C48,"hh:mm"),"")</f>
        <v/>
      </c>
      <c r="K51" s="122" t="str">
        <f>IF('Main courante'!$A48=$H$6,TEXT('Main courante'!$D48,"hh:mm"),"")</f>
        <v/>
      </c>
      <c r="L51" s="123" t="str">
        <f>IF('Main courante'!$A48=$H$6,MOD($K51-$J51,1),"")</f>
        <v/>
      </c>
      <c r="M51" s="123" t="str">
        <f>IF('Main courante'!$A48=$H$6,'Main courante'!$E48,"")</f>
        <v/>
      </c>
      <c r="N51" s="125"/>
      <c r="O51" s="120" t="str">
        <f>IF('Main courante'!$A48=$O$6,MAX($O$8:$O50)+1,"")</f>
        <v/>
      </c>
      <c r="P51" s="121" t="str">
        <f>IF('Main courante'!$A48=$O$6,TEXT('Main courante'!$B48,"j mmm aa"),"")</f>
        <v/>
      </c>
      <c r="Q51" s="122" t="str">
        <f>IF('Main courante'!$A48=$O$6,TEXT('Main courante'!$C48,"hh:mm"),"")</f>
        <v/>
      </c>
      <c r="R51" s="122" t="str">
        <f>IF('Main courante'!$A48=$O$6,TEXT('Main courante'!$D48,"hh:mm"),"")</f>
        <v/>
      </c>
      <c r="S51" s="123" t="str">
        <f>IF('Main courante'!$A48=$O$6,MOD($R51-$Q51,1),"")</f>
        <v/>
      </c>
      <c r="T51" s="124" t="str">
        <f>IF('Main courante'!$A48=$O$6,'Main courante'!$E48,"")</f>
        <v/>
      </c>
      <c r="U51" s="127" t="str">
        <f>IF('Main courante'!$A48=$O$6,DU51,"")</f>
        <v/>
      </c>
      <c r="V51" s="125"/>
      <c r="W51" s="120" t="str">
        <f>IF('Main courante'!$A48=$W$6,MAX($W$8:$W50)+1,"")</f>
        <v/>
      </c>
      <c r="X51" s="121" t="str">
        <f>IF('Main courante'!$A48=$W$6,TEXT('Main courante'!$B48,"j mmm aa"),"")</f>
        <v/>
      </c>
      <c r="Y51" s="122" t="str">
        <f>IF('Main courante'!$A48=$W$6,TEXT('Main courante'!$C48,"hh:mm"),"")</f>
        <v/>
      </c>
      <c r="Z51" s="122" t="str">
        <f>IF('Main courante'!$A48=$W$6,TEXT('Main courante'!$D48,"hh:mm"),"")</f>
        <v/>
      </c>
      <c r="AA51" s="123" t="str">
        <f>IF('Main courante'!$A48=$W$6,MOD($Z51-$Y51,1),"")</f>
        <v/>
      </c>
      <c r="AB51" s="123" t="str">
        <f>IF('Main courante'!$A48=$W$6,'Main courante'!$E48,"")</f>
        <v/>
      </c>
      <c r="AC51" s="122" t="str">
        <f>IF('Main courante'!$A48=$W$6,DU51,"")</f>
        <v/>
      </c>
      <c r="AD51" s="125"/>
      <c r="AE51" s="120" t="str">
        <f>IF('Main courante'!$A48=$AE$6,MAX($AE$8:$AE50)+1,"")</f>
        <v/>
      </c>
      <c r="AF51" s="121" t="str">
        <f>IF('Main courante'!$A48=$AE$6,TEXT('Main courante'!$B48,"j mmm aa"),"")</f>
        <v/>
      </c>
      <c r="AG51" s="122" t="str">
        <f>IF('Main courante'!$A48=$AE$6,TEXT('Main courante'!$C48,"hh:mm"),"")</f>
        <v/>
      </c>
      <c r="AH51" s="122" t="str">
        <f>IF('Main courante'!$A48=$AE$6,TEXT('Main courante'!$D48,"hh:mm"),"")</f>
        <v/>
      </c>
      <c r="AI51" s="123" t="str">
        <f>IF('Main courante'!$A48=$AE$6,MOD($AH51-$AG51,1),"")</f>
        <v/>
      </c>
      <c r="AJ51" s="123" t="str">
        <f>IF('Main courante'!$A48=$AE$6,'Main courante'!$E48,"")</f>
        <v/>
      </c>
      <c r="AK51" s="122" t="str">
        <f>IF('Main courante'!$A48=$AE$6,DU51,"")</f>
        <v/>
      </c>
      <c r="AL51" s="125"/>
      <c r="AM51" s="120" t="str">
        <f>IF('Main courante'!$A48=$AM$6,MAX($AM$8:$AM50)+1,"")</f>
        <v/>
      </c>
      <c r="AN51" s="121" t="str">
        <f>IF('Main courante'!$A48=$AM$6,TEXT('Main courante'!$B48,"j mmm aa"),"")</f>
        <v/>
      </c>
      <c r="AO51" s="122" t="str">
        <f>IF('Main courante'!$A48=$AM$6,TEXT('Main courante'!$C48,"hh:mm"),"")</f>
        <v/>
      </c>
      <c r="AP51" s="122" t="str">
        <f>IF('Main courante'!$A48=$AM$6,TEXT('Main courante'!$D48,"hh:mm"),"")</f>
        <v/>
      </c>
      <c r="AQ51" s="123" t="str">
        <f>IF('Main courante'!$A48=$AM$6,MOD($AP51-$AO51,1),"")</f>
        <v/>
      </c>
      <c r="AR51" s="123" t="str">
        <f>IF('Main courante'!$A48=$AM$6,'Main courante'!$E48,"")</f>
        <v/>
      </c>
      <c r="AS51" s="122" t="str">
        <f>IF('Main courante'!$A48=$AM$6,DU51,"")</f>
        <v/>
      </c>
      <c r="AT51" s="125"/>
      <c r="AU51" s="120" t="str">
        <f>IF('Main courante'!$A48=$AU$6,MAX($AU$8:$AU50)+1,"")</f>
        <v/>
      </c>
      <c r="AV51" s="121" t="str">
        <f>IF('Main courante'!$A48=$AU$6,TEXT('Main courante'!$B48,"j mmm aa"),"")</f>
        <v/>
      </c>
      <c r="AW51" s="122" t="str">
        <f>IF('Main courante'!$A48=$AU$6,TEXT('Main courante'!$C48,"hh:mm"),"")</f>
        <v/>
      </c>
      <c r="AX51" s="122" t="str">
        <f>IF('Main courante'!$A48=$AU$6,TEXT('Main courante'!$D48,"hh:mm"),"")</f>
        <v/>
      </c>
      <c r="AY51" s="123" t="str">
        <f>IF('Main courante'!$A48=$AU$6,MOD($AX51-$AW51,1),"")</f>
        <v/>
      </c>
      <c r="AZ51" s="123" t="str">
        <f>IF('Main courante'!$A48=$AU$6,'Main courante'!$E48,"")</f>
        <v/>
      </c>
      <c r="BA51" s="122" t="str">
        <f>IF('Main courante'!$A48=$AU$6,DU51,"")</f>
        <v/>
      </c>
      <c r="BB51" s="125"/>
      <c r="BC51" s="120" t="str">
        <f>IF('Main courante'!$A48=$BC$6,MAX($BC$8:$BC50)+1,"")</f>
        <v/>
      </c>
      <c r="BD51" s="121" t="str">
        <f>IF('Main courante'!$A48=$BC$6,TEXT('Main courante'!$B48,"j mmm aa"),"")</f>
        <v/>
      </c>
      <c r="BE51" s="122" t="str">
        <f>IF('Main courante'!$A48=$BC$6,TEXT('Main courante'!$C48,"hh:mm"),"")</f>
        <v/>
      </c>
      <c r="BF51" s="122" t="str">
        <f>IF('Main courante'!$A48=$BC$6,TEXT('Main courante'!$D48,"hh:mm"),"")</f>
        <v/>
      </c>
      <c r="BG51" s="123" t="str">
        <f>IF('Main courante'!$A48=$BC$6,MOD($BF51-$BE51,1),"")</f>
        <v/>
      </c>
      <c r="BH51" s="123" t="str">
        <f>IF('Main courante'!$A48=$BC$6,'Main courante'!$E48,"")</f>
        <v/>
      </c>
      <c r="BI51" s="122" t="str">
        <f>IF('Main courante'!$A48=$BC$6,DU51,"")</f>
        <v/>
      </c>
      <c r="BJ51" s="125"/>
      <c r="BK51" s="120" t="str">
        <f>IF('Main courante'!$A48=$BK$6,MAX($BK$8:$BK50)+1,"")</f>
        <v/>
      </c>
      <c r="BL51" s="121" t="str">
        <f>IF('Main courante'!$A48=$BK$6,TEXT('Main courante'!$B48,"j mmm aa"),"")</f>
        <v/>
      </c>
      <c r="BM51" s="122" t="str">
        <f>IF('Main courante'!$A48=$BK$6,TEXT('Main courante'!$C48,"hh:mm"),"")</f>
        <v/>
      </c>
      <c r="BN51" s="122" t="str">
        <f>IF('Main courante'!$A48=$BK$6,TEXT('Main courante'!$D48,"hh:mm"),"")</f>
        <v/>
      </c>
      <c r="BO51" s="123" t="str">
        <f>IF('Main courante'!$A48=$BK$6,MOD($BN51-$BM51,1),"")</f>
        <v/>
      </c>
      <c r="BP51" s="123" t="str">
        <f>IF('Main courante'!$A48=$BK$6,'Main courante'!$E48,"")</f>
        <v/>
      </c>
      <c r="BQ51" s="122" t="str">
        <f>IF('Main courante'!$A48=$BK$6,DU51,"")</f>
        <v/>
      </c>
      <c r="BR51" s="125"/>
      <c r="BS51" s="120" t="str">
        <f>IF('Main courante'!$A48=$BS$6,MAX($BS$8:$BS50)+1,"")</f>
        <v/>
      </c>
      <c r="BT51" s="121" t="str">
        <f>IF('Main courante'!$A48=$BS$6,TEXT('Main courante'!$B48,"j mmm aa"),"")</f>
        <v/>
      </c>
      <c r="BU51" s="122" t="str">
        <f>IF('Main courante'!$A48=$BS$6,TEXT('Main courante'!$C48,"hh:mm"),"")</f>
        <v/>
      </c>
      <c r="BV51" s="122" t="str">
        <f>IF('Main courante'!$A48=$BS$6,TEXT('Main courante'!$D48,"hh:mm"),"")</f>
        <v/>
      </c>
      <c r="BW51" s="123" t="str">
        <f>IF('Main courante'!$A48=$BS$6,MOD($BV51-$BU51,1),"")</f>
        <v/>
      </c>
      <c r="BX51" s="123" t="str">
        <f>IF('Main courante'!$A48=$BS$6,'Main courante'!$E48,"")</f>
        <v/>
      </c>
      <c r="BY51" s="122" t="str">
        <f>IF('Main courante'!$A48=$BS$6,DU51,"")</f>
        <v/>
      </c>
      <c r="BZ51" s="125"/>
      <c r="CA51" s="120" t="str">
        <f>IF('Main courante'!$A48=$CA$6,MAX($CA$8:$CA50)+1,"")</f>
        <v/>
      </c>
      <c r="CB51" s="121" t="str">
        <f>IF('Main courante'!$A48=$CA$6,TEXT('Main courante'!$B48,"j mmm aa"),"")</f>
        <v/>
      </c>
      <c r="CC51" s="122" t="str">
        <f>IF('Main courante'!$A48=$CA$6,TEXT('Main courante'!$C48,"hh:mm"),"")</f>
        <v/>
      </c>
      <c r="CD51" s="122" t="str">
        <f>IF('Main courante'!$A48=$CA$6,TEXT('Main courante'!$D48,"hh:mm"),"")</f>
        <v/>
      </c>
      <c r="CE51" s="123" t="str">
        <f>IF('Main courante'!$A48=$CA$6,MOD($CD51-$CC51,1),"")</f>
        <v/>
      </c>
      <c r="CF51" s="123" t="str">
        <f>IF('Main courante'!$A48=$CA$6,'Main courante'!$E48,"")</f>
        <v/>
      </c>
      <c r="CG51" s="122" t="str">
        <f>IF('Main courante'!$A48=$CA$6,DU51,"")</f>
        <v/>
      </c>
      <c r="CH51" s="125"/>
      <c r="CI51" s="120" t="str">
        <f>IF('Main courante'!$A48=$CI$6,MAX($CI$8:$CI50)+1,"")</f>
        <v/>
      </c>
      <c r="CJ51" s="121" t="str">
        <f>IF('Main courante'!$A48=$CI$6,TEXT('Main courante'!$B48,"j mmm aa"),"")</f>
        <v/>
      </c>
      <c r="CK51" s="122" t="str">
        <f>IF('Main courante'!$A48=$CI$6,TEXT('Main courante'!$C48,"hh:mm"),"")</f>
        <v/>
      </c>
      <c r="CL51" s="122" t="str">
        <f>IF('Main courante'!$A48=$CI$6,TEXT('Main courante'!$D48,"hh:mm"),"")</f>
        <v/>
      </c>
      <c r="CM51" s="123" t="str">
        <f>IF('Main courante'!$A48=$CI$6,MOD($CL51-$CK51,1),"")</f>
        <v/>
      </c>
      <c r="CN51" s="123" t="str">
        <f>IF('Main courante'!$A48=$CI$6,'Main courante'!$E48,"")</f>
        <v/>
      </c>
      <c r="CO51" s="125"/>
      <c r="CP51" s="120" t="str">
        <f>IF('Main courante'!$A48=$CP$6,MAX($CP$8:$CP50)+1,"")</f>
        <v/>
      </c>
      <c r="CQ51" s="121" t="str">
        <f>IF('Main courante'!$A48=$CP$6,TEXT('Main courante'!$B48,"j mmm aa"),"")</f>
        <v/>
      </c>
      <c r="CR51" s="122" t="str">
        <f>IF('Main courante'!$A48=$CP$6,TEXT('Main courante'!$C48,"hh:mm"),"")</f>
        <v/>
      </c>
      <c r="CS51" s="122" t="str">
        <f>IF('Main courante'!$A48=$CP$6,TEXT('Main courante'!$D48,"hh:mm"),"")</f>
        <v/>
      </c>
      <c r="CT51" s="123" t="str">
        <f>IF('Main courante'!$A48=$CP$6,MOD($CS51-$CR51,1),"")</f>
        <v/>
      </c>
      <c r="CU51" s="123" t="str">
        <f>IF('Main courante'!$A48=$CP$6,'Main courante'!$E48,"")</f>
        <v/>
      </c>
      <c r="CV51" s="122" t="str">
        <f>IF('Main courante'!$A48=$CP$6,DU51,"")</f>
        <v/>
      </c>
      <c r="CW51" s="125"/>
      <c r="CX51" s="120" t="str">
        <f>IF('Main courante'!$A48=$CX$6,MAX($CX$8:$CX50)+1,"")</f>
        <v/>
      </c>
      <c r="CY51" s="121" t="str">
        <f>IF('Main courante'!$A48=$CX$6,TEXT('Main courante'!$B48,"j mmm aa"),"")</f>
        <v/>
      </c>
      <c r="CZ51" s="122" t="str">
        <f>IF('Main courante'!$A48=$CX$6,TEXT('Main courante'!$C48,"hh:mm"),"")</f>
        <v/>
      </c>
      <c r="DA51" s="122" t="str">
        <f>IF('Main courante'!$A48=$CX$6,TEXT('Main courante'!$D48,"hh:mm"),"")</f>
        <v/>
      </c>
      <c r="DB51" s="123" t="str">
        <f>IF('Main courante'!$A48=$CX$6,MOD($DA51-$CZ51,1),"")</f>
        <v/>
      </c>
      <c r="DC51" s="123" t="str">
        <f>IF('Main courante'!$A48=$CX$6,'Main courante'!$E48,"")</f>
        <v/>
      </c>
      <c r="DD51" s="122" t="str">
        <f>IF('Main courante'!$A48=$CX$6,DU51,"")</f>
        <v/>
      </c>
      <c r="DE51" s="125"/>
      <c r="DF51" s="120" t="str">
        <f>IF('Main courante'!$A48=$DF$6,MAX($DF$8:$DF50)+1,"")</f>
        <v/>
      </c>
      <c r="DG51" s="121" t="str">
        <f>IF('Main courante'!$A48=$DF$6,TEXT('Main courante'!$B48,"j mmm aa"),"")</f>
        <v/>
      </c>
      <c r="DH51" s="122" t="str">
        <f>IF('Main courante'!$A48=$DF$6,TEXT('Main courante'!$C48,"hh:mm"),"")</f>
        <v/>
      </c>
      <c r="DI51" s="122" t="str">
        <f>IF('Main courante'!$A48=$DF$6,TEXT('Main courante'!$D48,"hh:mm"),"")</f>
        <v/>
      </c>
      <c r="DJ51" s="123" t="str">
        <f>IF('Main courante'!$A48=$DF$6,MOD($DI51-$DH51,1),"")</f>
        <v/>
      </c>
      <c r="DK51" s="123" t="str">
        <f>IF('Main courante'!$A48=$DF$6,'Main courante'!$E48,"")</f>
        <v/>
      </c>
      <c r="DL51" s="128"/>
      <c r="DM51" s="120" t="str">
        <f>IF(OR('Main courante'!$F48&lt;&gt;"",'Main courante'!$K48&lt;&gt;""),MAX($DM$8:$DM50)+1,"")</f>
        <v/>
      </c>
      <c r="DN51" s="121" t="str">
        <f>IF('Main courante'!$F48,TEXT('Main courante'!$B48,"j mmm aa"),"")</f>
        <v/>
      </c>
      <c r="DO51" s="121" t="str">
        <f>IF('Main courante'!$F48,'Main courante'!$E48,"")</f>
        <v/>
      </c>
      <c r="DP51" s="121" t="str">
        <f>IF(OR('Main courante'!$F48&lt;&gt;"",'Main courante'!$K48&lt;&gt;""),IF('Main courante'!$F48&lt;&gt;"",TEXT('Main courante'!$F48,"hh:mm"),""),"")</f>
        <v/>
      </c>
      <c r="DQ51" s="121" t="str">
        <f>IF(OR('Main courante'!$F48&lt;&gt;"",'Main courante'!$K48&lt;&gt;""),IF('Main courante'!$G48&lt;&gt;"",TEXT('Main courante'!$G48,"hh:mm"),""),"")</f>
        <v/>
      </c>
      <c r="DR51" s="121" t="str">
        <f>IF(OR('Main courante'!$F48&lt;&gt;"",'Main courante'!$K48&lt;&gt;""),IF('Main courante'!$K48&lt;&gt;"",TEXT('Main courante'!$K48,"hh:mm"),""),"")</f>
        <v/>
      </c>
      <c r="DS51" s="121" t="str">
        <f>IF(OR('Main courante'!$F48&lt;&gt;"",'Main courante'!$K48&lt;&gt;""),IF('Main courante'!$L48&lt;&gt;"",TEXT('Main courante'!$L48,"hh:mm"),""),"")</f>
        <v/>
      </c>
      <c r="DT51" s="129">
        <f t="shared" si="4"/>
        <v>0</v>
      </c>
      <c r="DU51" s="130">
        <f>'Main courante'!$H48+'Main courante'!$M48</f>
        <v>0</v>
      </c>
      <c r="DV51" s="131">
        <f>'Main courante'!$J48+'Main courante'!$O48</f>
        <v>0</v>
      </c>
      <c r="DW51" s="131">
        <f>'Main courante'!$I48+'Main courante'!$N48</f>
        <v>0</v>
      </c>
      <c r="DX51" s="132" t="str">
        <f>IF('Main courante'!$P48&lt;&gt;"",'Main courante'!$P48,"")</f>
        <v/>
      </c>
      <c r="DY51" s="133" t="str">
        <f>IF('Main courante'!$Q48&lt;&gt;"",'Main courante'!$Q48,"")</f>
        <v/>
      </c>
      <c r="DZ51" s="133" t="str">
        <f>IF('Main courante'!$R48&lt;&gt;"",'Main courante'!$R48,"")</f>
        <v/>
      </c>
      <c r="EA51" s="129">
        <f t="shared" si="5"/>
        <v>0</v>
      </c>
      <c r="EB51" s="129">
        <f t="shared" si="6"/>
        <v>0</v>
      </c>
      <c r="ED51" s="120" t="str">
        <f>IF('Main courante'!$A48=$ED$6,MAX($ED$8:$ED50)+1,"")</f>
        <v/>
      </c>
      <c r="EE51" s="120" t="str">
        <f>IF('Main courante'!$A48=$ED$6,'Main courante'!$S48,"")</f>
        <v/>
      </c>
      <c r="EF51" s="120" t="str">
        <f>IF('Main courante'!$A48=$ED$6,'Main courante'!$T48,"")</f>
        <v/>
      </c>
      <c r="EG51" s="120" t="str">
        <f>IF('Main courante'!$A48=$ED$6,'Main courante'!$U48,"")</f>
        <v/>
      </c>
      <c r="EH51" s="134" t="str">
        <f>IF('Main courante'!$A48=$ED$6,'Main courante'!$V48,"")</f>
        <v/>
      </c>
      <c r="EJ51" s="120" t="str">
        <f>IF('Main courante'!$A48=$EJ$6,MAX($EJ$8:$EJ50)+1,"")</f>
        <v/>
      </c>
      <c r="EK51" s="120" t="str">
        <f>IF('Main courante'!$A48=$EJ$6,'Main courante'!$S48,"")</f>
        <v/>
      </c>
      <c r="EL51" s="120" t="str">
        <f>IF('Main courante'!$A48=$EJ$6,'Main courante'!$T48,"")</f>
        <v/>
      </c>
      <c r="EM51" s="120" t="str">
        <f>IF('Main courante'!$A48=$EJ$6,'Main courante'!$U48,"")</f>
        <v/>
      </c>
      <c r="EN51" s="134" t="str">
        <f>IF('Main courante'!$A48=$EJ$6,'Main courante'!$V48,"")</f>
        <v/>
      </c>
      <c r="EP51" s="120" t="str">
        <f>IF('Main courante'!$A48=$EP$6,MAX($EP$8:$EP50)+1,"")</f>
        <v/>
      </c>
      <c r="EQ51" s="120" t="str">
        <f>IF('Main courante'!$A48=$EP$6,'Main courante'!$S48,"")</f>
        <v/>
      </c>
      <c r="ER51" s="120" t="str">
        <f>IF('Main courante'!$A48=$EP$6,'Main courante'!$T48,"")</f>
        <v/>
      </c>
      <c r="ES51" s="120" t="str">
        <f>IF('Main courante'!$A48=$EP$6,'Main courante'!$U48,"")</f>
        <v/>
      </c>
      <c r="ET51" s="134" t="str">
        <f>IF('Main courante'!$A48=$EP$6,'Main courante'!$V48,"")</f>
        <v/>
      </c>
      <c r="EU51" s="125"/>
      <c r="EV51" s="120" t="str">
        <f>IF('Main courante'!$A48=$EV$6,MAX($EV$8:$EV50)+1,"")</f>
        <v/>
      </c>
      <c r="EW51" s="121" t="str">
        <f>IF('Main courante'!$A48=$EV$6,TEXT('Main courante'!$B48,"j mmm aa"),"")</f>
        <v/>
      </c>
      <c r="EX51" s="122" t="str">
        <f>IF('Main courante'!$A48=$EV$6,TEXT('Main courante'!$C48,"hh:mm"),"")</f>
        <v/>
      </c>
      <c r="EY51" s="122" t="str">
        <f>IF('Main courante'!$A48=$EV$6,TEXT('Main courante'!$D48,"hh:mm"),"")</f>
        <v/>
      </c>
      <c r="EZ51" s="123" t="str">
        <f>IF('Main courante'!$A48=$EV$6,MOD($EY51-$EX51,1),"")</f>
        <v/>
      </c>
      <c r="FA51" s="123" t="str">
        <f>IF('Main courante'!$A48=$EV$6,'Main courante'!$E48,"")</f>
        <v/>
      </c>
      <c r="FB51" s="128"/>
    </row>
    <row r="52" spans="1:158">
      <c r="A52" s="120" t="str">
        <f>IF('Main courante'!$A49=$A$6,MAX($A$8:$A51)+1,"")</f>
        <v/>
      </c>
      <c r="B52" s="121" t="str">
        <f>IF('Main courante'!$A49=$A$6,TEXT('Main courante'!$B49,"j mmm aa"),"")</f>
        <v/>
      </c>
      <c r="C52" s="122" t="str">
        <f>IF('Main courante'!$A49=$A$6,TEXT('Main courante'!$C49,"hh:mm"),"")</f>
        <v/>
      </c>
      <c r="D52" s="122" t="str">
        <f>IF('Main courante'!$A49=$A$6,TEXT('Main courante'!$D49,"hh:mm"),"")</f>
        <v/>
      </c>
      <c r="E52" s="123" t="str">
        <f>IF('Main courante'!$A49=$A$6,MOD($D52-$C52,1),"")</f>
        <v/>
      </c>
      <c r="F52" s="123" t="str">
        <f>IF('Main courante'!$A49=$A$6,'Main courante'!$E49,"")</f>
        <v/>
      </c>
      <c r="G52" s="125"/>
      <c r="H52" s="126" t="str">
        <f>IF('Main courante'!$A49=$H$6,MAX($H$8:$H51)+1,"")</f>
        <v/>
      </c>
      <c r="I52" s="121" t="str">
        <f>IF('Main courante'!$A49=$H$6,TEXT('Main courante'!$B49,"j mmm aa"),"")</f>
        <v/>
      </c>
      <c r="J52" s="122" t="str">
        <f>IF('Main courante'!$A49=$H$6,TEXT('Main courante'!$C49,"hh:mm"),"")</f>
        <v/>
      </c>
      <c r="K52" s="122" t="str">
        <f>IF('Main courante'!$A49=$H$6,TEXT('Main courante'!$D49,"hh:mm"),"")</f>
        <v/>
      </c>
      <c r="L52" s="123" t="str">
        <f>IF('Main courante'!$A49=$H$6,MOD($K52-$J52,1),"")</f>
        <v/>
      </c>
      <c r="M52" s="123" t="str">
        <f>IF('Main courante'!$A49=$H$6,'Main courante'!$E49,"")</f>
        <v/>
      </c>
      <c r="N52" s="125"/>
      <c r="O52" s="120" t="str">
        <f>IF('Main courante'!$A49=$O$6,MAX($O$8:$O51)+1,"")</f>
        <v/>
      </c>
      <c r="P52" s="121" t="str">
        <f>IF('Main courante'!$A49=$O$6,TEXT('Main courante'!$B49,"j mmm aa"),"")</f>
        <v/>
      </c>
      <c r="Q52" s="122" t="str">
        <f>IF('Main courante'!$A49=$O$6,TEXT('Main courante'!$C49,"hh:mm"),"")</f>
        <v/>
      </c>
      <c r="R52" s="122" t="str">
        <f>IF('Main courante'!$A49=$O$6,TEXT('Main courante'!$D49,"hh:mm"),"")</f>
        <v/>
      </c>
      <c r="S52" s="123" t="str">
        <f>IF('Main courante'!$A49=$O$6,MOD($R52-$Q52,1),"")</f>
        <v/>
      </c>
      <c r="T52" s="124" t="str">
        <f>IF('Main courante'!$A49=$O$6,'Main courante'!$E49,"")</f>
        <v/>
      </c>
      <c r="U52" s="127" t="str">
        <f>IF('Main courante'!$A49=$O$6,DU52,"")</f>
        <v/>
      </c>
      <c r="V52" s="125"/>
      <c r="W52" s="120" t="str">
        <f>IF('Main courante'!$A49=$W$6,MAX($W$8:$W51)+1,"")</f>
        <v/>
      </c>
      <c r="X52" s="121" t="str">
        <f>IF('Main courante'!$A49=$W$6,TEXT('Main courante'!$B49,"j mmm aa"),"")</f>
        <v/>
      </c>
      <c r="Y52" s="122" t="str">
        <f>IF('Main courante'!$A49=$W$6,TEXT('Main courante'!$C49,"hh:mm"),"")</f>
        <v/>
      </c>
      <c r="Z52" s="122" t="str">
        <f>IF('Main courante'!$A49=$W$6,TEXT('Main courante'!$D49,"hh:mm"),"")</f>
        <v/>
      </c>
      <c r="AA52" s="123" t="str">
        <f>IF('Main courante'!$A49=$W$6,MOD($Z52-$Y52,1),"")</f>
        <v/>
      </c>
      <c r="AB52" s="123" t="str">
        <f>IF('Main courante'!$A49=$W$6,'Main courante'!$E49,"")</f>
        <v/>
      </c>
      <c r="AC52" s="122" t="str">
        <f>IF('Main courante'!$A49=$W$6,DU52,"")</f>
        <v/>
      </c>
      <c r="AD52" s="125"/>
      <c r="AE52" s="120" t="str">
        <f>IF('Main courante'!$A49=$AE$6,MAX($AE$8:$AE51)+1,"")</f>
        <v/>
      </c>
      <c r="AF52" s="121" t="str">
        <f>IF('Main courante'!$A49=$AE$6,TEXT('Main courante'!$B49,"j mmm aa"),"")</f>
        <v/>
      </c>
      <c r="AG52" s="122" t="str">
        <f>IF('Main courante'!$A49=$AE$6,TEXT('Main courante'!$C49,"hh:mm"),"")</f>
        <v/>
      </c>
      <c r="AH52" s="122" t="str">
        <f>IF('Main courante'!$A49=$AE$6,TEXT('Main courante'!$D49,"hh:mm"),"")</f>
        <v/>
      </c>
      <c r="AI52" s="123" t="str">
        <f>IF('Main courante'!$A49=$AE$6,MOD($AH52-$AG52,1),"")</f>
        <v/>
      </c>
      <c r="AJ52" s="123" t="str">
        <f>IF('Main courante'!$A49=$AE$6,'Main courante'!$E49,"")</f>
        <v/>
      </c>
      <c r="AK52" s="122" t="str">
        <f>IF('Main courante'!$A49=$AE$6,DU52,"")</f>
        <v/>
      </c>
      <c r="AL52" s="125"/>
      <c r="AM52" s="120" t="str">
        <f>IF('Main courante'!$A49=$AM$6,MAX($AM$8:$AM51)+1,"")</f>
        <v/>
      </c>
      <c r="AN52" s="121" t="str">
        <f>IF('Main courante'!$A49=$AM$6,TEXT('Main courante'!$B49,"j mmm aa"),"")</f>
        <v/>
      </c>
      <c r="AO52" s="122" t="str">
        <f>IF('Main courante'!$A49=$AM$6,TEXT('Main courante'!$C49,"hh:mm"),"")</f>
        <v/>
      </c>
      <c r="AP52" s="122" t="str">
        <f>IF('Main courante'!$A49=$AM$6,TEXT('Main courante'!$D49,"hh:mm"),"")</f>
        <v/>
      </c>
      <c r="AQ52" s="123" t="str">
        <f>IF('Main courante'!$A49=$AM$6,MOD($AP52-$AO52,1),"")</f>
        <v/>
      </c>
      <c r="AR52" s="123" t="str">
        <f>IF('Main courante'!$A49=$AM$6,'Main courante'!$E49,"")</f>
        <v/>
      </c>
      <c r="AS52" s="122" t="str">
        <f>IF('Main courante'!$A49=$AM$6,DU52,"")</f>
        <v/>
      </c>
      <c r="AT52" s="125"/>
      <c r="AU52" s="120" t="str">
        <f>IF('Main courante'!$A49=$AU$6,MAX($AU$8:$AU51)+1,"")</f>
        <v/>
      </c>
      <c r="AV52" s="121" t="str">
        <f>IF('Main courante'!$A49=$AU$6,TEXT('Main courante'!$B49,"j mmm aa"),"")</f>
        <v/>
      </c>
      <c r="AW52" s="122" t="str">
        <f>IF('Main courante'!$A49=$AU$6,TEXT('Main courante'!$C49,"hh:mm"),"")</f>
        <v/>
      </c>
      <c r="AX52" s="122" t="str">
        <f>IF('Main courante'!$A49=$AU$6,TEXT('Main courante'!$D49,"hh:mm"),"")</f>
        <v/>
      </c>
      <c r="AY52" s="123" t="str">
        <f>IF('Main courante'!$A49=$AU$6,MOD($AX52-$AW52,1),"")</f>
        <v/>
      </c>
      <c r="AZ52" s="123" t="str">
        <f>IF('Main courante'!$A49=$AU$6,'Main courante'!$E49,"")</f>
        <v/>
      </c>
      <c r="BA52" s="122" t="str">
        <f>IF('Main courante'!$A49=$AU$6,DU52,"")</f>
        <v/>
      </c>
      <c r="BB52" s="125"/>
      <c r="BC52" s="120" t="str">
        <f>IF('Main courante'!$A49=$BC$6,MAX($BC$8:$BC51)+1,"")</f>
        <v/>
      </c>
      <c r="BD52" s="121" t="str">
        <f>IF('Main courante'!$A49=$BC$6,TEXT('Main courante'!$B49,"j mmm aa"),"")</f>
        <v/>
      </c>
      <c r="BE52" s="122" t="str">
        <f>IF('Main courante'!$A49=$BC$6,TEXT('Main courante'!$C49,"hh:mm"),"")</f>
        <v/>
      </c>
      <c r="BF52" s="122" t="str">
        <f>IF('Main courante'!$A49=$BC$6,TEXT('Main courante'!$D49,"hh:mm"),"")</f>
        <v/>
      </c>
      <c r="BG52" s="123" t="str">
        <f>IF('Main courante'!$A49=$BC$6,MOD($BF52-$BE52,1),"")</f>
        <v/>
      </c>
      <c r="BH52" s="123" t="str">
        <f>IF('Main courante'!$A49=$BC$6,'Main courante'!$E49,"")</f>
        <v/>
      </c>
      <c r="BI52" s="122" t="str">
        <f>IF('Main courante'!$A49=$BC$6,DU52,"")</f>
        <v/>
      </c>
      <c r="BJ52" s="125"/>
      <c r="BK52" s="120" t="str">
        <f>IF('Main courante'!$A49=$BK$6,MAX($BK$8:$BK51)+1,"")</f>
        <v/>
      </c>
      <c r="BL52" s="121" t="str">
        <f>IF('Main courante'!$A49=$BK$6,TEXT('Main courante'!$B49,"j mmm aa"),"")</f>
        <v/>
      </c>
      <c r="BM52" s="122" t="str">
        <f>IF('Main courante'!$A49=$BK$6,TEXT('Main courante'!$C49,"hh:mm"),"")</f>
        <v/>
      </c>
      <c r="BN52" s="122" t="str">
        <f>IF('Main courante'!$A49=$BK$6,TEXT('Main courante'!$D49,"hh:mm"),"")</f>
        <v/>
      </c>
      <c r="BO52" s="123" t="str">
        <f>IF('Main courante'!$A49=$BK$6,MOD($BN52-$BM52,1),"")</f>
        <v/>
      </c>
      <c r="BP52" s="123" t="str">
        <f>IF('Main courante'!$A49=$BK$6,'Main courante'!$E49,"")</f>
        <v/>
      </c>
      <c r="BQ52" s="122" t="str">
        <f>IF('Main courante'!$A49=$BK$6,DU52,"")</f>
        <v/>
      </c>
      <c r="BR52" s="125"/>
      <c r="BS52" s="120" t="str">
        <f>IF('Main courante'!$A49=$BS$6,MAX($BS$8:$BS51)+1,"")</f>
        <v/>
      </c>
      <c r="BT52" s="121" t="str">
        <f>IF('Main courante'!$A49=$BS$6,TEXT('Main courante'!$B49,"j mmm aa"),"")</f>
        <v/>
      </c>
      <c r="BU52" s="122" t="str">
        <f>IF('Main courante'!$A49=$BS$6,TEXT('Main courante'!$C49,"hh:mm"),"")</f>
        <v/>
      </c>
      <c r="BV52" s="122" t="str">
        <f>IF('Main courante'!$A49=$BS$6,TEXT('Main courante'!$D49,"hh:mm"),"")</f>
        <v/>
      </c>
      <c r="BW52" s="123" t="str">
        <f>IF('Main courante'!$A49=$BS$6,MOD($BV52-$BU52,1),"")</f>
        <v/>
      </c>
      <c r="BX52" s="123" t="str">
        <f>IF('Main courante'!$A49=$BS$6,'Main courante'!$E49,"")</f>
        <v/>
      </c>
      <c r="BY52" s="122" t="str">
        <f>IF('Main courante'!$A49=$BS$6,DU52,"")</f>
        <v/>
      </c>
      <c r="BZ52" s="125"/>
      <c r="CA52" s="120" t="str">
        <f>IF('Main courante'!$A49=$CA$6,MAX($CA$8:$CA51)+1,"")</f>
        <v/>
      </c>
      <c r="CB52" s="121" t="str">
        <f>IF('Main courante'!$A49=$CA$6,TEXT('Main courante'!$B49,"j mmm aa"),"")</f>
        <v/>
      </c>
      <c r="CC52" s="122" t="str">
        <f>IF('Main courante'!$A49=$CA$6,TEXT('Main courante'!$C49,"hh:mm"),"")</f>
        <v/>
      </c>
      <c r="CD52" s="122" t="str">
        <f>IF('Main courante'!$A49=$CA$6,TEXT('Main courante'!$D49,"hh:mm"),"")</f>
        <v/>
      </c>
      <c r="CE52" s="123" t="str">
        <f>IF('Main courante'!$A49=$CA$6,MOD($CD52-$CC52,1),"")</f>
        <v/>
      </c>
      <c r="CF52" s="123" t="str">
        <f>IF('Main courante'!$A49=$CA$6,'Main courante'!$E49,"")</f>
        <v/>
      </c>
      <c r="CG52" s="122" t="str">
        <f>IF('Main courante'!$A49=$CA$6,DU52,"")</f>
        <v/>
      </c>
      <c r="CH52" s="125"/>
      <c r="CI52" s="120" t="str">
        <f>IF('Main courante'!$A49=$CI$6,MAX($CI$8:$CI51)+1,"")</f>
        <v/>
      </c>
      <c r="CJ52" s="121" t="str">
        <f>IF('Main courante'!$A49=$CI$6,TEXT('Main courante'!$B49,"j mmm aa"),"")</f>
        <v/>
      </c>
      <c r="CK52" s="122" t="str">
        <f>IF('Main courante'!$A49=$CI$6,TEXT('Main courante'!$C49,"hh:mm"),"")</f>
        <v/>
      </c>
      <c r="CL52" s="122" t="str">
        <f>IF('Main courante'!$A49=$CI$6,TEXT('Main courante'!$D49,"hh:mm"),"")</f>
        <v/>
      </c>
      <c r="CM52" s="123" t="str">
        <f>IF('Main courante'!$A49=$CI$6,MOD($CL52-$CK52,1),"")</f>
        <v/>
      </c>
      <c r="CN52" s="123" t="str">
        <f>IF('Main courante'!$A49=$CI$6,'Main courante'!$E49,"")</f>
        <v/>
      </c>
      <c r="CO52" s="125"/>
      <c r="CP52" s="120" t="str">
        <f>IF('Main courante'!$A49=$CP$6,MAX($CP$8:$CP51)+1,"")</f>
        <v/>
      </c>
      <c r="CQ52" s="121" t="str">
        <f>IF('Main courante'!$A49=$CP$6,TEXT('Main courante'!$B49,"j mmm aa"),"")</f>
        <v/>
      </c>
      <c r="CR52" s="122" t="str">
        <f>IF('Main courante'!$A49=$CP$6,TEXT('Main courante'!$C49,"hh:mm"),"")</f>
        <v/>
      </c>
      <c r="CS52" s="122" t="str">
        <f>IF('Main courante'!$A49=$CP$6,TEXT('Main courante'!$D49,"hh:mm"),"")</f>
        <v/>
      </c>
      <c r="CT52" s="123" t="str">
        <f>IF('Main courante'!$A49=$CP$6,MOD($CS52-$CR52,1),"")</f>
        <v/>
      </c>
      <c r="CU52" s="123" t="str">
        <f>IF('Main courante'!$A49=$CP$6,'Main courante'!$E49,"")</f>
        <v/>
      </c>
      <c r="CV52" s="122" t="str">
        <f>IF('Main courante'!$A49=$CP$6,DU52,"")</f>
        <v/>
      </c>
      <c r="CW52" s="125"/>
      <c r="CX52" s="120" t="str">
        <f>IF('Main courante'!$A49=$CX$6,MAX($CX$8:$CX51)+1,"")</f>
        <v/>
      </c>
      <c r="CY52" s="121" t="str">
        <f>IF('Main courante'!$A49=$CX$6,TEXT('Main courante'!$B49,"j mmm aa"),"")</f>
        <v/>
      </c>
      <c r="CZ52" s="122" t="str">
        <f>IF('Main courante'!$A49=$CX$6,TEXT('Main courante'!$C49,"hh:mm"),"")</f>
        <v/>
      </c>
      <c r="DA52" s="122" t="str">
        <f>IF('Main courante'!$A49=$CX$6,TEXT('Main courante'!$D49,"hh:mm"),"")</f>
        <v/>
      </c>
      <c r="DB52" s="123" t="str">
        <f>IF('Main courante'!$A49=$CX$6,MOD($DA52-$CZ52,1),"")</f>
        <v/>
      </c>
      <c r="DC52" s="123" t="str">
        <f>IF('Main courante'!$A49=$CX$6,'Main courante'!$E49,"")</f>
        <v/>
      </c>
      <c r="DD52" s="122" t="str">
        <f>IF('Main courante'!$A49=$CX$6,DU52,"")</f>
        <v/>
      </c>
      <c r="DE52" s="125"/>
      <c r="DF52" s="120" t="str">
        <f>IF('Main courante'!$A49=$DF$6,MAX($DF$8:$DF51)+1,"")</f>
        <v/>
      </c>
      <c r="DG52" s="121" t="str">
        <f>IF('Main courante'!$A49=$DF$6,TEXT('Main courante'!$B49,"j mmm aa"),"")</f>
        <v/>
      </c>
      <c r="DH52" s="122" t="str">
        <f>IF('Main courante'!$A49=$DF$6,TEXT('Main courante'!$C49,"hh:mm"),"")</f>
        <v/>
      </c>
      <c r="DI52" s="122" t="str">
        <f>IF('Main courante'!$A49=$DF$6,TEXT('Main courante'!$D49,"hh:mm"),"")</f>
        <v/>
      </c>
      <c r="DJ52" s="123" t="str">
        <f>IF('Main courante'!$A49=$DF$6,MOD($DI52-$DH52,1),"")</f>
        <v/>
      </c>
      <c r="DK52" s="123" t="str">
        <f>IF('Main courante'!$A49=$DF$6,'Main courante'!$E49,"")</f>
        <v/>
      </c>
      <c r="DL52" s="128"/>
      <c r="DM52" s="120" t="str">
        <f>IF(OR('Main courante'!$F49&lt;&gt;"",'Main courante'!$K49&lt;&gt;""),MAX($DM$8:$DM51)+1,"")</f>
        <v/>
      </c>
      <c r="DN52" s="121" t="str">
        <f>IF('Main courante'!$F49,TEXT('Main courante'!$B49,"j mmm aa"),"")</f>
        <v/>
      </c>
      <c r="DO52" s="121" t="str">
        <f>IF('Main courante'!$F49,'Main courante'!$E49,"")</f>
        <v/>
      </c>
      <c r="DP52" s="121" t="str">
        <f>IF(OR('Main courante'!$F49&lt;&gt;"",'Main courante'!$K49&lt;&gt;""),IF('Main courante'!$F49&lt;&gt;"",TEXT('Main courante'!$F49,"hh:mm"),""),"")</f>
        <v/>
      </c>
      <c r="DQ52" s="121" t="str">
        <f>IF(OR('Main courante'!$F49&lt;&gt;"",'Main courante'!$K49&lt;&gt;""),IF('Main courante'!$G49&lt;&gt;"",TEXT('Main courante'!$G49,"hh:mm"),""),"")</f>
        <v/>
      </c>
      <c r="DR52" s="121" t="str">
        <f>IF(OR('Main courante'!$F49&lt;&gt;"",'Main courante'!$K49&lt;&gt;""),IF('Main courante'!$K49&lt;&gt;"",TEXT('Main courante'!$K49,"hh:mm"),""),"")</f>
        <v/>
      </c>
      <c r="DS52" s="121" t="str">
        <f>IF(OR('Main courante'!$F49&lt;&gt;"",'Main courante'!$K49&lt;&gt;""),IF('Main courante'!$L49&lt;&gt;"",TEXT('Main courante'!$L49,"hh:mm"),""),"")</f>
        <v/>
      </c>
      <c r="DT52" s="129">
        <f t="shared" si="4"/>
        <v>0</v>
      </c>
      <c r="DU52" s="130">
        <f>'Main courante'!$H49+'Main courante'!$M49</f>
        <v>0</v>
      </c>
      <c r="DV52" s="131">
        <f>'Main courante'!$J49+'Main courante'!$O49</f>
        <v>0</v>
      </c>
      <c r="DW52" s="131">
        <f>'Main courante'!$I49+'Main courante'!$N49</f>
        <v>0</v>
      </c>
      <c r="DX52" s="132" t="str">
        <f>IF('Main courante'!$P49&lt;&gt;"",'Main courante'!$P49,"")</f>
        <v/>
      </c>
      <c r="DY52" s="133" t="str">
        <f>IF('Main courante'!$Q49&lt;&gt;"",'Main courante'!$Q49,"")</f>
        <v/>
      </c>
      <c r="DZ52" s="133" t="str">
        <f>IF('Main courante'!$R49&lt;&gt;"",'Main courante'!$R49,"")</f>
        <v/>
      </c>
      <c r="EA52" s="129">
        <f t="shared" si="5"/>
        <v>0</v>
      </c>
      <c r="EB52" s="129">
        <f t="shared" si="6"/>
        <v>0</v>
      </c>
      <c r="ED52" s="120" t="str">
        <f>IF('Main courante'!$A49=$ED$6,MAX($ED$8:$ED51)+1,"")</f>
        <v/>
      </c>
      <c r="EE52" s="120" t="str">
        <f>IF('Main courante'!$A49=$ED$6,'Main courante'!$S49,"")</f>
        <v/>
      </c>
      <c r="EF52" s="120" t="str">
        <f>IF('Main courante'!$A49=$ED$6,'Main courante'!$T49,"")</f>
        <v/>
      </c>
      <c r="EG52" s="120" t="str">
        <f>IF('Main courante'!$A49=$ED$6,'Main courante'!$U49,"")</f>
        <v/>
      </c>
      <c r="EH52" s="134" t="str">
        <f>IF('Main courante'!$A49=$ED$6,'Main courante'!$V49,"")</f>
        <v/>
      </c>
      <c r="EJ52" s="120" t="str">
        <f>IF('Main courante'!$A49=$EJ$6,MAX($EJ$8:$EJ51)+1,"")</f>
        <v/>
      </c>
      <c r="EK52" s="120" t="str">
        <f>IF('Main courante'!$A49=$EJ$6,'Main courante'!$S49,"")</f>
        <v/>
      </c>
      <c r="EL52" s="120" t="str">
        <f>IF('Main courante'!$A49=$EJ$6,'Main courante'!$T49,"")</f>
        <v/>
      </c>
      <c r="EM52" s="120" t="str">
        <f>IF('Main courante'!$A49=$EJ$6,'Main courante'!$U49,"")</f>
        <v/>
      </c>
      <c r="EN52" s="134" t="str">
        <f>IF('Main courante'!$A49=$EJ$6,'Main courante'!$V49,"")</f>
        <v/>
      </c>
      <c r="EP52" s="120" t="str">
        <f>IF('Main courante'!$A49=$EP$6,MAX($EP$8:$EP51)+1,"")</f>
        <v/>
      </c>
      <c r="EQ52" s="120" t="str">
        <f>IF('Main courante'!$A49=$EP$6,'Main courante'!$S49,"")</f>
        <v/>
      </c>
      <c r="ER52" s="120" t="str">
        <f>IF('Main courante'!$A49=$EP$6,'Main courante'!$T49,"")</f>
        <v/>
      </c>
      <c r="ES52" s="120" t="str">
        <f>IF('Main courante'!$A49=$EP$6,'Main courante'!$U49,"")</f>
        <v/>
      </c>
      <c r="ET52" s="134" t="str">
        <f>IF('Main courante'!$A49=$EP$6,'Main courante'!$V49,"")</f>
        <v/>
      </c>
      <c r="EU52" s="125"/>
      <c r="EV52" s="120" t="str">
        <f>IF('Main courante'!$A49=$EV$6,MAX($EV$8:$EV51)+1,"")</f>
        <v/>
      </c>
      <c r="EW52" s="121" t="str">
        <f>IF('Main courante'!$A49=$EV$6,TEXT('Main courante'!$B49,"j mmm aa"),"")</f>
        <v/>
      </c>
      <c r="EX52" s="122" t="str">
        <f>IF('Main courante'!$A49=$EV$6,TEXT('Main courante'!$C49,"hh:mm"),"")</f>
        <v/>
      </c>
      <c r="EY52" s="122" t="str">
        <f>IF('Main courante'!$A49=$EV$6,TEXT('Main courante'!$D49,"hh:mm"),"")</f>
        <v/>
      </c>
      <c r="EZ52" s="123" t="str">
        <f>IF('Main courante'!$A49=$EV$6,MOD($EY52-$EX52,1),"")</f>
        <v/>
      </c>
      <c r="FA52" s="123" t="str">
        <f>IF('Main courante'!$A49=$EV$6,'Main courante'!$E49,"")</f>
        <v/>
      </c>
      <c r="FB52" s="128"/>
    </row>
    <row r="53" spans="1:158">
      <c r="A53" s="120" t="str">
        <f>IF('Main courante'!$A50=$A$6,MAX($A$8:$A52)+1,"")</f>
        <v/>
      </c>
      <c r="B53" s="121" t="str">
        <f>IF('Main courante'!$A50=$A$6,TEXT('Main courante'!$B50,"j mmm aa"),"")</f>
        <v/>
      </c>
      <c r="C53" s="122" t="str">
        <f>IF('Main courante'!$A50=$A$6,TEXT('Main courante'!$C50,"hh:mm"),"")</f>
        <v/>
      </c>
      <c r="D53" s="122" t="str">
        <f>IF('Main courante'!$A50=$A$6,TEXT('Main courante'!$D50,"hh:mm"),"")</f>
        <v/>
      </c>
      <c r="E53" s="123" t="str">
        <f>IF('Main courante'!$A50=$A$6,MOD($D53-$C53,1),"")</f>
        <v/>
      </c>
      <c r="F53" s="123" t="str">
        <f>IF('Main courante'!$A50=$A$6,'Main courante'!$E50,"")</f>
        <v/>
      </c>
      <c r="G53" s="125"/>
      <c r="H53" s="126" t="str">
        <f>IF('Main courante'!$A50=$H$6,MAX($H$8:$H52)+1,"")</f>
        <v/>
      </c>
      <c r="I53" s="121" t="str">
        <f>IF('Main courante'!$A50=$H$6,TEXT('Main courante'!$B50,"j mmm aa"),"")</f>
        <v/>
      </c>
      <c r="J53" s="122" t="str">
        <f>IF('Main courante'!$A50=$H$6,TEXT('Main courante'!$C50,"hh:mm"),"")</f>
        <v/>
      </c>
      <c r="K53" s="122" t="str">
        <f>IF('Main courante'!$A50=$H$6,TEXT('Main courante'!$D50,"hh:mm"),"")</f>
        <v/>
      </c>
      <c r="L53" s="123" t="str">
        <f>IF('Main courante'!$A50=$H$6,MOD($K53-$J53,1),"")</f>
        <v/>
      </c>
      <c r="M53" s="123" t="str">
        <f>IF('Main courante'!$A50=$H$6,'Main courante'!$E50,"")</f>
        <v/>
      </c>
      <c r="N53" s="125"/>
      <c r="O53" s="120" t="str">
        <f>IF('Main courante'!$A50=$O$6,MAX($O$8:$O52)+1,"")</f>
        <v/>
      </c>
      <c r="P53" s="121" t="str">
        <f>IF('Main courante'!$A50=$O$6,TEXT('Main courante'!$B50,"j mmm aa"),"")</f>
        <v/>
      </c>
      <c r="Q53" s="122" t="str">
        <f>IF('Main courante'!$A50=$O$6,TEXT('Main courante'!$C50,"hh:mm"),"")</f>
        <v/>
      </c>
      <c r="R53" s="122" t="str">
        <f>IF('Main courante'!$A50=$O$6,TEXT('Main courante'!$D50,"hh:mm"),"")</f>
        <v/>
      </c>
      <c r="S53" s="123" t="str">
        <f>IF('Main courante'!$A50=$O$6,MOD($R53-$Q53,1),"")</f>
        <v/>
      </c>
      <c r="T53" s="124" t="str">
        <f>IF('Main courante'!$A50=$O$6,'Main courante'!$E50,"")</f>
        <v/>
      </c>
      <c r="U53" s="127" t="str">
        <f>IF('Main courante'!$A50=$O$6,DU53,"")</f>
        <v/>
      </c>
      <c r="V53" s="125"/>
      <c r="W53" s="120" t="str">
        <f>IF('Main courante'!$A50=$W$6,MAX($W$8:$W52)+1,"")</f>
        <v/>
      </c>
      <c r="X53" s="121" t="str">
        <f>IF('Main courante'!$A50=$W$6,TEXT('Main courante'!$B50,"j mmm aa"),"")</f>
        <v/>
      </c>
      <c r="Y53" s="122" t="str">
        <f>IF('Main courante'!$A50=$W$6,TEXT('Main courante'!$C50,"hh:mm"),"")</f>
        <v/>
      </c>
      <c r="Z53" s="122" t="str">
        <f>IF('Main courante'!$A50=$W$6,TEXT('Main courante'!$D50,"hh:mm"),"")</f>
        <v/>
      </c>
      <c r="AA53" s="123" t="str">
        <f>IF('Main courante'!$A50=$W$6,MOD($Z53-$Y53,1),"")</f>
        <v/>
      </c>
      <c r="AB53" s="123" t="str">
        <f>IF('Main courante'!$A50=$W$6,'Main courante'!$E50,"")</f>
        <v/>
      </c>
      <c r="AC53" s="122" t="str">
        <f>IF('Main courante'!$A50=$W$6,DU53,"")</f>
        <v/>
      </c>
      <c r="AD53" s="125"/>
      <c r="AE53" s="120" t="str">
        <f>IF('Main courante'!$A50=$AE$6,MAX($AE$8:$AE52)+1,"")</f>
        <v/>
      </c>
      <c r="AF53" s="121" t="str">
        <f>IF('Main courante'!$A50=$AE$6,TEXT('Main courante'!$B50,"j mmm aa"),"")</f>
        <v/>
      </c>
      <c r="AG53" s="122" t="str">
        <f>IF('Main courante'!$A50=$AE$6,TEXT('Main courante'!$C50,"hh:mm"),"")</f>
        <v/>
      </c>
      <c r="AH53" s="122" t="str">
        <f>IF('Main courante'!$A50=$AE$6,TEXT('Main courante'!$D50,"hh:mm"),"")</f>
        <v/>
      </c>
      <c r="AI53" s="123" t="str">
        <f>IF('Main courante'!$A50=$AE$6,MOD($AH53-$AG53,1),"")</f>
        <v/>
      </c>
      <c r="AJ53" s="123" t="str">
        <f>IF('Main courante'!$A50=$AE$6,'Main courante'!$E50,"")</f>
        <v/>
      </c>
      <c r="AK53" s="122" t="str">
        <f>IF('Main courante'!$A50=$AE$6,DU53,"")</f>
        <v/>
      </c>
      <c r="AL53" s="125"/>
      <c r="AM53" s="120" t="str">
        <f>IF('Main courante'!$A50=$AM$6,MAX($AM$8:$AM52)+1,"")</f>
        <v/>
      </c>
      <c r="AN53" s="121" t="str">
        <f>IF('Main courante'!$A50=$AM$6,TEXT('Main courante'!$B50,"j mmm aa"),"")</f>
        <v/>
      </c>
      <c r="AO53" s="122" t="str">
        <f>IF('Main courante'!$A50=$AM$6,TEXT('Main courante'!$C50,"hh:mm"),"")</f>
        <v/>
      </c>
      <c r="AP53" s="122" t="str">
        <f>IF('Main courante'!$A50=$AM$6,TEXT('Main courante'!$D50,"hh:mm"),"")</f>
        <v/>
      </c>
      <c r="AQ53" s="123" t="str">
        <f>IF('Main courante'!$A50=$AM$6,MOD($AP53-$AO53,1),"")</f>
        <v/>
      </c>
      <c r="AR53" s="123" t="str">
        <f>IF('Main courante'!$A50=$AM$6,'Main courante'!$E50,"")</f>
        <v/>
      </c>
      <c r="AS53" s="122" t="str">
        <f>IF('Main courante'!$A50=$AM$6,DU53,"")</f>
        <v/>
      </c>
      <c r="AT53" s="125"/>
      <c r="AU53" s="120" t="str">
        <f>IF('Main courante'!$A50=$AU$6,MAX($AU$8:$AU52)+1,"")</f>
        <v/>
      </c>
      <c r="AV53" s="121" t="str">
        <f>IF('Main courante'!$A50=$AU$6,TEXT('Main courante'!$B50,"j mmm aa"),"")</f>
        <v/>
      </c>
      <c r="AW53" s="122" t="str">
        <f>IF('Main courante'!$A50=$AU$6,TEXT('Main courante'!$C50,"hh:mm"),"")</f>
        <v/>
      </c>
      <c r="AX53" s="122" t="str">
        <f>IF('Main courante'!$A50=$AU$6,TEXT('Main courante'!$D50,"hh:mm"),"")</f>
        <v/>
      </c>
      <c r="AY53" s="123" t="str">
        <f>IF('Main courante'!$A50=$AU$6,MOD($AX53-$AW53,1),"")</f>
        <v/>
      </c>
      <c r="AZ53" s="123" t="str">
        <f>IF('Main courante'!$A50=$AU$6,'Main courante'!$E50,"")</f>
        <v/>
      </c>
      <c r="BA53" s="122" t="str">
        <f>IF('Main courante'!$A50=$AU$6,DU53,"")</f>
        <v/>
      </c>
      <c r="BB53" s="125"/>
      <c r="BC53" s="120" t="str">
        <f>IF('Main courante'!$A50=$BC$6,MAX($BC$8:$BC52)+1,"")</f>
        <v/>
      </c>
      <c r="BD53" s="121" t="str">
        <f>IF('Main courante'!$A50=$BC$6,TEXT('Main courante'!$B50,"j mmm aa"),"")</f>
        <v/>
      </c>
      <c r="BE53" s="122" t="str">
        <f>IF('Main courante'!$A50=$BC$6,TEXT('Main courante'!$C50,"hh:mm"),"")</f>
        <v/>
      </c>
      <c r="BF53" s="122" t="str">
        <f>IF('Main courante'!$A50=$BC$6,TEXT('Main courante'!$D50,"hh:mm"),"")</f>
        <v/>
      </c>
      <c r="BG53" s="123" t="str">
        <f>IF('Main courante'!$A50=$BC$6,MOD($BF53-$BE53,1),"")</f>
        <v/>
      </c>
      <c r="BH53" s="123" t="str">
        <f>IF('Main courante'!$A50=$BC$6,'Main courante'!$E50,"")</f>
        <v/>
      </c>
      <c r="BI53" s="122" t="str">
        <f>IF('Main courante'!$A50=$BC$6,DU53,"")</f>
        <v/>
      </c>
      <c r="BJ53" s="125"/>
      <c r="BK53" s="120" t="str">
        <f>IF('Main courante'!$A50=$BK$6,MAX($BK$8:$BK52)+1,"")</f>
        <v/>
      </c>
      <c r="BL53" s="121" t="str">
        <f>IF('Main courante'!$A50=$BK$6,TEXT('Main courante'!$B50,"j mmm aa"),"")</f>
        <v/>
      </c>
      <c r="BM53" s="122" t="str">
        <f>IF('Main courante'!$A50=$BK$6,TEXT('Main courante'!$C50,"hh:mm"),"")</f>
        <v/>
      </c>
      <c r="BN53" s="122" t="str">
        <f>IF('Main courante'!$A50=$BK$6,TEXT('Main courante'!$D50,"hh:mm"),"")</f>
        <v/>
      </c>
      <c r="BO53" s="123" t="str">
        <f>IF('Main courante'!$A50=$BK$6,MOD($BN53-$BM53,1),"")</f>
        <v/>
      </c>
      <c r="BP53" s="123" t="str">
        <f>IF('Main courante'!$A50=$BK$6,'Main courante'!$E50,"")</f>
        <v/>
      </c>
      <c r="BQ53" s="122" t="str">
        <f>IF('Main courante'!$A50=$BK$6,DU53,"")</f>
        <v/>
      </c>
      <c r="BR53" s="125"/>
      <c r="BS53" s="120" t="str">
        <f>IF('Main courante'!$A50=$BS$6,MAX($BS$8:$BS52)+1,"")</f>
        <v/>
      </c>
      <c r="BT53" s="121" t="str">
        <f>IF('Main courante'!$A50=$BS$6,TEXT('Main courante'!$B50,"j mmm aa"),"")</f>
        <v/>
      </c>
      <c r="BU53" s="122" t="str">
        <f>IF('Main courante'!$A50=$BS$6,TEXT('Main courante'!$C50,"hh:mm"),"")</f>
        <v/>
      </c>
      <c r="BV53" s="122" t="str">
        <f>IF('Main courante'!$A50=$BS$6,TEXT('Main courante'!$D50,"hh:mm"),"")</f>
        <v/>
      </c>
      <c r="BW53" s="123" t="str">
        <f>IF('Main courante'!$A50=$BS$6,MOD($BV53-$BU53,1),"")</f>
        <v/>
      </c>
      <c r="BX53" s="123" t="str">
        <f>IF('Main courante'!$A50=$BS$6,'Main courante'!$E50,"")</f>
        <v/>
      </c>
      <c r="BY53" s="122" t="str">
        <f>IF('Main courante'!$A50=$BS$6,DU53,"")</f>
        <v/>
      </c>
      <c r="BZ53" s="125"/>
      <c r="CA53" s="120" t="str">
        <f>IF('Main courante'!$A50=$CA$6,MAX($CA$8:$CA52)+1,"")</f>
        <v/>
      </c>
      <c r="CB53" s="121" t="str">
        <f>IF('Main courante'!$A50=$CA$6,TEXT('Main courante'!$B50,"j mmm aa"),"")</f>
        <v/>
      </c>
      <c r="CC53" s="122" t="str">
        <f>IF('Main courante'!$A50=$CA$6,TEXT('Main courante'!$C50,"hh:mm"),"")</f>
        <v/>
      </c>
      <c r="CD53" s="122" t="str">
        <f>IF('Main courante'!$A50=$CA$6,TEXT('Main courante'!$D50,"hh:mm"),"")</f>
        <v/>
      </c>
      <c r="CE53" s="123" t="str">
        <f>IF('Main courante'!$A50=$CA$6,MOD($CD53-$CC53,1),"")</f>
        <v/>
      </c>
      <c r="CF53" s="123" t="str">
        <f>IF('Main courante'!$A50=$CA$6,'Main courante'!$E50,"")</f>
        <v/>
      </c>
      <c r="CG53" s="122" t="str">
        <f>IF('Main courante'!$A50=$CA$6,DU53,"")</f>
        <v/>
      </c>
      <c r="CH53" s="125"/>
      <c r="CI53" s="120" t="str">
        <f>IF('Main courante'!$A50=$CI$6,MAX($CI$8:$CI52)+1,"")</f>
        <v/>
      </c>
      <c r="CJ53" s="121" t="str">
        <f>IF('Main courante'!$A50=$CI$6,TEXT('Main courante'!$B50,"j mmm aa"),"")</f>
        <v/>
      </c>
      <c r="CK53" s="122" t="str">
        <f>IF('Main courante'!$A50=$CI$6,TEXT('Main courante'!$C50,"hh:mm"),"")</f>
        <v/>
      </c>
      <c r="CL53" s="122" t="str">
        <f>IF('Main courante'!$A50=$CI$6,TEXT('Main courante'!$D50,"hh:mm"),"")</f>
        <v/>
      </c>
      <c r="CM53" s="123" t="str">
        <f>IF('Main courante'!$A50=$CI$6,MOD($CL53-$CK53,1),"")</f>
        <v/>
      </c>
      <c r="CN53" s="123" t="str">
        <f>IF('Main courante'!$A50=$CI$6,'Main courante'!$E50,"")</f>
        <v/>
      </c>
      <c r="CO53" s="125"/>
      <c r="CP53" s="120" t="str">
        <f>IF('Main courante'!$A50=$CP$6,MAX($CP$8:$CP52)+1,"")</f>
        <v/>
      </c>
      <c r="CQ53" s="121" t="str">
        <f>IF('Main courante'!$A50=$CP$6,TEXT('Main courante'!$B50,"j mmm aa"),"")</f>
        <v/>
      </c>
      <c r="CR53" s="122" t="str">
        <f>IF('Main courante'!$A50=$CP$6,TEXT('Main courante'!$C50,"hh:mm"),"")</f>
        <v/>
      </c>
      <c r="CS53" s="122" t="str">
        <f>IF('Main courante'!$A50=$CP$6,TEXT('Main courante'!$D50,"hh:mm"),"")</f>
        <v/>
      </c>
      <c r="CT53" s="123" t="str">
        <f>IF('Main courante'!$A50=$CP$6,MOD($CS53-$CR53,1),"")</f>
        <v/>
      </c>
      <c r="CU53" s="123" t="str">
        <f>IF('Main courante'!$A50=$CP$6,'Main courante'!$E50,"")</f>
        <v/>
      </c>
      <c r="CV53" s="122" t="str">
        <f>IF('Main courante'!$A50=$CP$6,DU53,"")</f>
        <v/>
      </c>
      <c r="CW53" s="125"/>
      <c r="CX53" s="120" t="str">
        <f>IF('Main courante'!$A50=$CX$6,MAX($CX$8:$CX52)+1,"")</f>
        <v/>
      </c>
      <c r="CY53" s="121" t="str">
        <f>IF('Main courante'!$A50=$CX$6,TEXT('Main courante'!$B50,"j mmm aa"),"")</f>
        <v/>
      </c>
      <c r="CZ53" s="122" t="str">
        <f>IF('Main courante'!$A50=$CX$6,TEXT('Main courante'!$C50,"hh:mm"),"")</f>
        <v/>
      </c>
      <c r="DA53" s="122" t="str">
        <f>IF('Main courante'!$A50=$CX$6,TEXT('Main courante'!$D50,"hh:mm"),"")</f>
        <v/>
      </c>
      <c r="DB53" s="123" t="str">
        <f>IF('Main courante'!$A50=$CX$6,MOD($DA53-$CZ53,1),"")</f>
        <v/>
      </c>
      <c r="DC53" s="123" t="str">
        <f>IF('Main courante'!$A50=$CX$6,'Main courante'!$E50,"")</f>
        <v/>
      </c>
      <c r="DD53" s="122" t="str">
        <f>IF('Main courante'!$A50=$CX$6,DU53,"")</f>
        <v/>
      </c>
      <c r="DE53" s="125"/>
      <c r="DF53" s="120" t="str">
        <f>IF('Main courante'!$A50=$DF$6,MAX($DF$8:$DF52)+1,"")</f>
        <v/>
      </c>
      <c r="DG53" s="121" t="str">
        <f>IF('Main courante'!$A50=$DF$6,TEXT('Main courante'!$B50,"j mmm aa"),"")</f>
        <v/>
      </c>
      <c r="DH53" s="122" t="str">
        <f>IF('Main courante'!$A50=$DF$6,TEXT('Main courante'!$C50,"hh:mm"),"")</f>
        <v/>
      </c>
      <c r="DI53" s="122" t="str">
        <f>IF('Main courante'!$A50=$DF$6,TEXT('Main courante'!$D50,"hh:mm"),"")</f>
        <v/>
      </c>
      <c r="DJ53" s="123" t="str">
        <f>IF('Main courante'!$A50=$DF$6,MOD($DI53-$DH53,1),"")</f>
        <v/>
      </c>
      <c r="DK53" s="123" t="str">
        <f>IF('Main courante'!$A50=$DF$6,'Main courante'!$E50,"")</f>
        <v/>
      </c>
      <c r="DL53" s="128"/>
      <c r="DM53" s="120" t="str">
        <f>IF(OR('Main courante'!$F50&lt;&gt;"",'Main courante'!$K50&lt;&gt;""),MAX($DM$8:$DM52)+1,"")</f>
        <v/>
      </c>
      <c r="DN53" s="121" t="str">
        <f>IF('Main courante'!$F50,TEXT('Main courante'!$B50,"j mmm aa"),"")</f>
        <v/>
      </c>
      <c r="DO53" s="121" t="str">
        <f>IF('Main courante'!$F50,'Main courante'!$E50,"")</f>
        <v/>
      </c>
      <c r="DP53" s="121" t="str">
        <f>IF(OR('Main courante'!$F50&lt;&gt;"",'Main courante'!$K50&lt;&gt;""),IF('Main courante'!$F50&lt;&gt;"",TEXT('Main courante'!$F50,"hh:mm"),""),"")</f>
        <v/>
      </c>
      <c r="DQ53" s="121" t="str">
        <f>IF(OR('Main courante'!$F50&lt;&gt;"",'Main courante'!$K50&lt;&gt;""),IF('Main courante'!$G50&lt;&gt;"",TEXT('Main courante'!$G50,"hh:mm"),""),"")</f>
        <v/>
      </c>
      <c r="DR53" s="121" t="str">
        <f>IF(OR('Main courante'!$F50&lt;&gt;"",'Main courante'!$K50&lt;&gt;""),IF('Main courante'!$K50&lt;&gt;"",TEXT('Main courante'!$K50,"hh:mm"),""),"")</f>
        <v/>
      </c>
      <c r="DS53" s="121" t="str">
        <f>IF(OR('Main courante'!$F50&lt;&gt;"",'Main courante'!$K50&lt;&gt;""),IF('Main courante'!$L50&lt;&gt;"",TEXT('Main courante'!$L50,"hh:mm"),""),"")</f>
        <v/>
      </c>
      <c r="DT53" s="129">
        <f t="shared" si="4"/>
        <v>0</v>
      </c>
      <c r="DU53" s="130">
        <f>'Main courante'!$H50+'Main courante'!$M50</f>
        <v>0</v>
      </c>
      <c r="DV53" s="131">
        <f>'Main courante'!$J50+'Main courante'!$O50</f>
        <v>0</v>
      </c>
      <c r="DW53" s="131">
        <f>'Main courante'!$I50+'Main courante'!$N50</f>
        <v>0</v>
      </c>
      <c r="DX53" s="132" t="str">
        <f>IF('Main courante'!$P50&lt;&gt;"",'Main courante'!$P50,"")</f>
        <v/>
      </c>
      <c r="DY53" s="133" t="str">
        <f>IF('Main courante'!$Q50&lt;&gt;"",'Main courante'!$Q50,"")</f>
        <v/>
      </c>
      <c r="DZ53" s="133" t="str">
        <f>IF('Main courante'!$R50&lt;&gt;"",'Main courante'!$R50,"")</f>
        <v/>
      </c>
      <c r="EA53" s="129">
        <f t="shared" si="5"/>
        <v>0</v>
      </c>
      <c r="EB53" s="129">
        <f t="shared" si="6"/>
        <v>0</v>
      </c>
      <c r="ED53" s="120" t="str">
        <f>IF('Main courante'!$A50=$ED$6,MAX($ED$8:$ED52)+1,"")</f>
        <v/>
      </c>
      <c r="EE53" s="120" t="str">
        <f>IF('Main courante'!$A50=$ED$6,'Main courante'!$S50,"")</f>
        <v/>
      </c>
      <c r="EF53" s="120" t="str">
        <f>IF('Main courante'!$A50=$ED$6,'Main courante'!$T50,"")</f>
        <v/>
      </c>
      <c r="EG53" s="120" t="str">
        <f>IF('Main courante'!$A50=$ED$6,'Main courante'!$U50,"")</f>
        <v/>
      </c>
      <c r="EH53" s="134" t="str">
        <f>IF('Main courante'!$A50=$ED$6,'Main courante'!$V50,"")</f>
        <v/>
      </c>
      <c r="EJ53" s="120" t="str">
        <f>IF('Main courante'!$A50=$EJ$6,MAX($EJ$8:$EJ52)+1,"")</f>
        <v/>
      </c>
      <c r="EK53" s="120" t="str">
        <f>IF('Main courante'!$A50=$EJ$6,'Main courante'!$S50,"")</f>
        <v/>
      </c>
      <c r="EL53" s="120" t="str">
        <f>IF('Main courante'!$A50=$EJ$6,'Main courante'!$T50,"")</f>
        <v/>
      </c>
      <c r="EM53" s="120" t="str">
        <f>IF('Main courante'!$A50=$EJ$6,'Main courante'!$U50,"")</f>
        <v/>
      </c>
      <c r="EN53" s="134" t="str">
        <f>IF('Main courante'!$A50=$EJ$6,'Main courante'!$V50,"")</f>
        <v/>
      </c>
      <c r="EP53" s="120" t="str">
        <f>IF('Main courante'!$A50=$EP$6,MAX($EP$8:$EP52)+1,"")</f>
        <v/>
      </c>
      <c r="EQ53" s="120" t="str">
        <f>IF('Main courante'!$A50=$EP$6,'Main courante'!$S50,"")</f>
        <v/>
      </c>
      <c r="ER53" s="120" t="str">
        <f>IF('Main courante'!$A50=$EP$6,'Main courante'!$T50,"")</f>
        <v/>
      </c>
      <c r="ES53" s="120" t="str">
        <f>IF('Main courante'!$A50=$EP$6,'Main courante'!$U50,"")</f>
        <v/>
      </c>
      <c r="ET53" s="134" t="str">
        <f>IF('Main courante'!$A50=$EP$6,'Main courante'!$V50,"")</f>
        <v/>
      </c>
      <c r="EU53" s="125"/>
      <c r="EV53" s="120" t="str">
        <f>IF('Main courante'!$A50=$EV$6,MAX($EV$8:$EV52)+1,"")</f>
        <v/>
      </c>
      <c r="EW53" s="121" t="str">
        <f>IF('Main courante'!$A50=$EV$6,TEXT('Main courante'!$B50,"j mmm aa"),"")</f>
        <v/>
      </c>
      <c r="EX53" s="122" t="str">
        <f>IF('Main courante'!$A50=$EV$6,TEXT('Main courante'!$C50,"hh:mm"),"")</f>
        <v/>
      </c>
      <c r="EY53" s="122" t="str">
        <f>IF('Main courante'!$A50=$EV$6,TEXT('Main courante'!$D50,"hh:mm"),"")</f>
        <v/>
      </c>
      <c r="EZ53" s="123" t="str">
        <f>IF('Main courante'!$A50=$EV$6,MOD($EY53-$EX53,1),"")</f>
        <v/>
      </c>
      <c r="FA53" s="123" t="str">
        <f>IF('Main courante'!$A50=$EV$6,'Main courante'!$E50,"")</f>
        <v/>
      </c>
      <c r="FB53" s="128"/>
    </row>
    <row r="54" spans="1:158">
      <c r="A54" s="120" t="str">
        <f>IF('Main courante'!$A51=$A$6,MAX($A$8:$A53)+1,"")</f>
        <v/>
      </c>
      <c r="B54" s="121" t="str">
        <f>IF('Main courante'!$A51=$A$6,TEXT('Main courante'!$B51,"j mmm aa"),"")</f>
        <v/>
      </c>
      <c r="C54" s="122" t="str">
        <f>IF('Main courante'!$A51=$A$6,TEXT('Main courante'!$C51,"hh:mm"),"")</f>
        <v/>
      </c>
      <c r="D54" s="122" t="str">
        <f>IF('Main courante'!$A51=$A$6,TEXT('Main courante'!$D51,"hh:mm"),"")</f>
        <v/>
      </c>
      <c r="E54" s="123" t="str">
        <f>IF('Main courante'!$A51=$A$6,MOD($D54-$C54,1),"")</f>
        <v/>
      </c>
      <c r="F54" s="123" t="str">
        <f>IF('Main courante'!$A51=$A$6,'Main courante'!$E51,"")</f>
        <v/>
      </c>
      <c r="G54" s="125"/>
      <c r="H54" s="126" t="str">
        <f>IF('Main courante'!$A51=$H$6,MAX($H$8:$H53)+1,"")</f>
        <v/>
      </c>
      <c r="I54" s="121" t="str">
        <f>IF('Main courante'!$A51=$H$6,TEXT('Main courante'!$B51,"j mmm aa"),"")</f>
        <v/>
      </c>
      <c r="J54" s="122" t="str">
        <f>IF('Main courante'!$A51=$H$6,TEXT('Main courante'!$C51,"hh:mm"),"")</f>
        <v/>
      </c>
      <c r="K54" s="122" t="str">
        <f>IF('Main courante'!$A51=$H$6,TEXT('Main courante'!$D51,"hh:mm"),"")</f>
        <v/>
      </c>
      <c r="L54" s="123" t="str">
        <f>IF('Main courante'!$A51=$H$6,MOD($K54-$J54,1),"")</f>
        <v/>
      </c>
      <c r="M54" s="123" t="str">
        <f>IF('Main courante'!$A51=$H$6,'Main courante'!$E51,"")</f>
        <v/>
      </c>
      <c r="N54" s="125"/>
      <c r="O54" s="120" t="str">
        <f>IF('Main courante'!$A51=$O$6,MAX($O$8:$O53)+1,"")</f>
        <v/>
      </c>
      <c r="P54" s="121" t="str">
        <f>IF('Main courante'!$A51=$O$6,TEXT('Main courante'!$B51,"j mmm aa"),"")</f>
        <v/>
      </c>
      <c r="Q54" s="122" t="str">
        <f>IF('Main courante'!$A51=$O$6,TEXT('Main courante'!$C51,"hh:mm"),"")</f>
        <v/>
      </c>
      <c r="R54" s="122" t="str">
        <f>IF('Main courante'!$A51=$O$6,TEXT('Main courante'!$D51,"hh:mm"),"")</f>
        <v/>
      </c>
      <c r="S54" s="123" t="str">
        <f>IF('Main courante'!$A51=$O$6,MOD($R54-$Q54,1),"")</f>
        <v/>
      </c>
      <c r="T54" s="124" t="str">
        <f>IF('Main courante'!$A51=$O$6,'Main courante'!$E51,"")</f>
        <v/>
      </c>
      <c r="U54" s="127" t="str">
        <f>IF('Main courante'!$A51=$O$6,DU54,"")</f>
        <v/>
      </c>
      <c r="V54" s="125"/>
      <c r="W54" s="120" t="str">
        <f>IF('Main courante'!$A51=$W$6,MAX($W$8:$W53)+1,"")</f>
        <v/>
      </c>
      <c r="X54" s="121" t="str">
        <f>IF('Main courante'!$A51=$W$6,TEXT('Main courante'!$B51,"j mmm aa"),"")</f>
        <v/>
      </c>
      <c r="Y54" s="122" t="str">
        <f>IF('Main courante'!$A51=$W$6,TEXT('Main courante'!$C51,"hh:mm"),"")</f>
        <v/>
      </c>
      <c r="Z54" s="122" t="str">
        <f>IF('Main courante'!$A51=$W$6,TEXT('Main courante'!$D51,"hh:mm"),"")</f>
        <v/>
      </c>
      <c r="AA54" s="123" t="str">
        <f>IF('Main courante'!$A51=$W$6,MOD($Z54-$Y54,1),"")</f>
        <v/>
      </c>
      <c r="AB54" s="123" t="str">
        <f>IF('Main courante'!$A51=$W$6,'Main courante'!$E51,"")</f>
        <v/>
      </c>
      <c r="AC54" s="122" t="str">
        <f>IF('Main courante'!$A51=$W$6,DU54,"")</f>
        <v/>
      </c>
      <c r="AD54" s="125"/>
      <c r="AE54" s="120" t="str">
        <f>IF('Main courante'!$A51=$AE$6,MAX($AE$8:$AE53)+1,"")</f>
        <v/>
      </c>
      <c r="AF54" s="121" t="str">
        <f>IF('Main courante'!$A51=$AE$6,TEXT('Main courante'!$B51,"j mmm aa"),"")</f>
        <v/>
      </c>
      <c r="AG54" s="122" t="str">
        <f>IF('Main courante'!$A51=$AE$6,TEXT('Main courante'!$C51,"hh:mm"),"")</f>
        <v/>
      </c>
      <c r="AH54" s="122" t="str">
        <f>IF('Main courante'!$A51=$AE$6,TEXT('Main courante'!$D51,"hh:mm"),"")</f>
        <v/>
      </c>
      <c r="AI54" s="123" t="str">
        <f>IF('Main courante'!$A51=$AE$6,MOD($AH54-$AG54,1),"")</f>
        <v/>
      </c>
      <c r="AJ54" s="123" t="str">
        <f>IF('Main courante'!$A51=$AE$6,'Main courante'!$E51,"")</f>
        <v/>
      </c>
      <c r="AK54" s="122" t="str">
        <f>IF('Main courante'!$A51=$AE$6,DU54,"")</f>
        <v/>
      </c>
      <c r="AL54" s="125"/>
      <c r="AM54" s="120" t="str">
        <f>IF('Main courante'!$A51=$AM$6,MAX($AM$8:$AM53)+1,"")</f>
        <v/>
      </c>
      <c r="AN54" s="121" t="str">
        <f>IF('Main courante'!$A51=$AM$6,TEXT('Main courante'!$B51,"j mmm aa"),"")</f>
        <v/>
      </c>
      <c r="AO54" s="122" t="str">
        <f>IF('Main courante'!$A51=$AM$6,TEXT('Main courante'!$C51,"hh:mm"),"")</f>
        <v/>
      </c>
      <c r="AP54" s="122" t="str">
        <f>IF('Main courante'!$A51=$AM$6,TEXT('Main courante'!$D51,"hh:mm"),"")</f>
        <v/>
      </c>
      <c r="AQ54" s="123" t="str">
        <f>IF('Main courante'!$A51=$AM$6,MOD($AP54-$AO54,1),"")</f>
        <v/>
      </c>
      <c r="AR54" s="123" t="str">
        <f>IF('Main courante'!$A51=$AM$6,'Main courante'!$E51,"")</f>
        <v/>
      </c>
      <c r="AS54" s="122" t="str">
        <f>IF('Main courante'!$A51=$AM$6,DU54,"")</f>
        <v/>
      </c>
      <c r="AT54" s="125"/>
      <c r="AU54" s="120" t="str">
        <f>IF('Main courante'!$A51=$AU$6,MAX($AU$8:$AU53)+1,"")</f>
        <v/>
      </c>
      <c r="AV54" s="121" t="str">
        <f>IF('Main courante'!$A51=$AU$6,TEXT('Main courante'!$B51,"j mmm aa"),"")</f>
        <v/>
      </c>
      <c r="AW54" s="122" t="str">
        <f>IF('Main courante'!$A51=$AU$6,TEXT('Main courante'!$C51,"hh:mm"),"")</f>
        <v/>
      </c>
      <c r="AX54" s="122" t="str">
        <f>IF('Main courante'!$A51=$AU$6,TEXT('Main courante'!$D51,"hh:mm"),"")</f>
        <v/>
      </c>
      <c r="AY54" s="123" t="str">
        <f>IF('Main courante'!$A51=$AU$6,MOD($AX54-$AW54,1),"")</f>
        <v/>
      </c>
      <c r="AZ54" s="123" t="str">
        <f>IF('Main courante'!$A51=$AU$6,'Main courante'!$E51,"")</f>
        <v/>
      </c>
      <c r="BA54" s="122" t="str">
        <f>IF('Main courante'!$A51=$AU$6,DU54,"")</f>
        <v/>
      </c>
      <c r="BB54" s="125"/>
      <c r="BC54" s="120" t="str">
        <f>IF('Main courante'!$A51=$BC$6,MAX($BC$8:$BC53)+1,"")</f>
        <v/>
      </c>
      <c r="BD54" s="121" t="str">
        <f>IF('Main courante'!$A51=$BC$6,TEXT('Main courante'!$B51,"j mmm aa"),"")</f>
        <v/>
      </c>
      <c r="BE54" s="122" t="str">
        <f>IF('Main courante'!$A51=$BC$6,TEXT('Main courante'!$C51,"hh:mm"),"")</f>
        <v/>
      </c>
      <c r="BF54" s="122" t="str">
        <f>IF('Main courante'!$A51=$BC$6,TEXT('Main courante'!$D51,"hh:mm"),"")</f>
        <v/>
      </c>
      <c r="BG54" s="123" t="str">
        <f>IF('Main courante'!$A51=$BC$6,MOD($BF54-$BE54,1),"")</f>
        <v/>
      </c>
      <c r="BH54" s="123" t="str">
        <f>IF('Main courante'!$A51=$BC$6,'Main courante'!$E51,"")</f>
        <v/>
      </c>
      <c r="BI54" s="122" t="str">
        <f>IF('Main courante'!$A51=$BC$6,DU54,"")</f>
        <v/>
      </c>
      <c r="BJ54" s="125"/>
      <c r="BK54" s="120" t="str">
        <f>IF('Main courante'!$A51=$BK$6,MAX($BK$8:$BK53)+1,"")</f>
        <v/>
      </c>
      <c r="BL54" s="121" t="str">
        <f>IF('Main courante'!$A51=$BK$6,TEXT('Main courante'!$B51,"j mmm aa"),"")</f>
        <v/>
      </c>
      <c r="BM54" s="122" t="str">
        <f>IF('Main courante'!$A51=$BK$6,TEXT('Main courante'!$C51,"hh:mm"),"")</f>
        <v/>
      </c>
      <c r="BN54" s="122" t="str">
        <f>IF('Main courante'!$A51=$BK$6,TEXT('Main courante'!$D51,"hh:mm"),"")</f>
        <v/>
      </c>
      <c r="BO54" s="123" t="str">
        <f>IF('Main courante'!$A51=$BK$6,MOD($BN54-$BM54,1),"")</f>
        <v/>
      </c>
      <c r="BP54" s="123" t="str">
        <f>IF('Main courante'!$A51=$BK$6,'Main courante'!$E51,"")</f>
        <v/>
      </c>
      <c r="BQ54" s="122" t="str">
        <f>IF('Main courante'!$A51=$BK$6,DU54,"")</f>
        <v/>
      </c>
      <c r="BR54" s="125"/>
      <c r="BS54" s="120" t="str">
        <f>IF('Main courante'!$A51=$BS$6,MAX($BS$8:$BS53)+1,"")</f>
        <v/>
      </c>
      <c r="BT54" s="121" t="str">
        <f>IF('Main courante'!$A51=$BS$6,TEXT('Main courante'!$B51,"j mmm aa"),"")</f>
        <v/>
      </c>
      <c r="BU54" s="122" t="str">
        <f>IF('Main courante'!$A51=$BS$6,TEXT('Main courante'!$C51,"hh:mm"),"")</f>
        <v/>
      </c>
      <c r="BV54" s="122" t="str">
        <f>IF('Main courante'!$A51=$BS$6,TEXT('Main courante'!$D51,"hh:mm"),"")</f>
        <v/>
      </c>
      <c r="BW54" s="123" t="str">
        <f>IF('Main courante'!$A51=$BS$6,MOD($BV54-$BU54,1),"")</f>
        <v/>
      </c>
      <c r="BX54" s="123" t="str">
        <f>IF('Main courante'!$A51=$BS$6,'Main courante'!$E51,"")</f>
        <v/>
      </c>
      <c r="BY54" s="122" t="str">
        <f>IF('Main courante'!$A51=$BS$6,DU54,"")</f>
        <v/>
      </c>
      <c r="BZ54" s="125"/>
      <c r="CA54" s="120" t="str">
        <f>IF('Main courante'!$A51=$CA$6,MAX($CA$8:$CA53)+1,"")</f>
        <v/>
      </c>
      <c r="CB54" s="121" t="str">
        <f>IF('Main courante'!$A51=$CA$6,TEXT('Main courante'!$B51,"j mmm aa"),"")</f>
        <v/>
      </c>
      <c r="CC54" s="122" t="str">
        <f>IF('Main courante'!$A51=$CA$6,TEXT('Main courante'!$C51,"hh:mm"),"")</f>
        <v/>
      </c>
      <c r="CD54" s="122" t="str">
        <f>IF('Main courante'!$A51=$CA$6,TEXT('Main courante'!$D51,"hh:mm"),"")</f>
        <v/>
      </c>
      <c r="CE54" s="123" t="str">
        <f>IF('Main courante'!$A51=$CA$6,MOD($CD54-$CC54,1),"")</f>
        <v/>
      </c>
      <c r="CF54" s="123" t="str">
        <f>IF('Main courante'!$A51=$CA$6,'Main courante'!$E51,"")</f>
        <v/>
      </c>
      <c r="CG54" s="122" t="str">
        <f>IF('Main courante'!$A51=$CA$6,DU54,"")</f>
        <v/>
      </c>
      <c r="CH54" s="125"/>
      <c r="CI54" s="120" t="str">
        <f>IF('Main courante'!$A51=$CI$6,MAX($CI$8:$CI53)+1,"")</f>
        <v/>
      </c>
      <c r="CJ54" s="121" t="str">
        <f>IF('Main courante'!$A51=$CI$6,TEXT('Main courante'!$B51,"j mmm aa"),"")</f>
        <v/>
      </c>
      <c r="CK54" s="122" t="str">
        <f>IF('Main courante'!$A51=$CI$6,TEXT('Main courante'!$C51,"hh:mm"),"")</f>
        <v/>
      </c>
      <c r="CL54" s="122" t="str">
        <f>IF('Main courante'!$A51=$CI$6,TEXT('Main courante'!$D51,"hh:mm"),"")</f>
        <v/>
      </c>
      <c r="CM54" s="123" t="str">
        <f>IF('Main courante'!$A51=$CI$6,MOD($CL54-$CK54,1),"")</f>
        <v/>
      </c>
      <c r="CN54" s="123" t="str">
        <f>IF('Main courante'!$A51=$CI$6,'Main courante'!$E51,"")</f>
        <v/>
      </c>
      <c r="CO54" s="125"/>
      <c r="CP54" s="120" t="str">
        <f>IF('Main courante'!$A51=$CP$6,MAX($CP$8:$CP53)+1,"")</f>
        <v/>
      </c>
      <c r="CQ54" s="121" t="str">
        <f>IF('Main courante'!$A51=$CP$6,TEXT('Main courante'!$B51,"j mmm aa"),"")</f>
        <v/>
      </c>
      <c r="CR54" s="122" t="str">
        <f>IF('Main courante'!$A51=$CP$6,TEXT('Main courante'!$C51,"hh:mm"),"")</f>
        <v/>
      </c>
      <c r="CS54" s="122" t="str">
        <f>IF('Main courante'!$A51=$CP$6,TEXT('Main courante'!$D51,"hh:mm"),"")</f>
        <v/>
      </c>
      <c r="CT54" s="123" t="str">
        <f>IF('Main courante'!$A51=$CP$6,MOD($CS54-$CR54,1),"")</f>
        <v/>
      </c>
      <c r="CU54" s="123" t="str">
        <f>IF('Main courante'!$A51=$CP$6,'Main courante'!$E51,"")</f>
        <v/>
      </c>
      <c r="CV54" s="122" t="str">
        <f>IF('Main courante'!$A51=$CP$6,DU54,"")</f>
        <v/>
      </c>
      <c r="CW54" s="125"/>
      <c r="CX54" s="120" t="str">
        <f>IF('Main courante'!$A51=$CX$6,MAX($CX$8:$CX53)+1,"")</f>
        <v/>
      </c>
      <c r="CY54" s="121" t="str">
        <f>IF('Main courante'!$A51=$CX$6,TEXT('Main courante'!$B51,"j mmm aa"),"")</f>
        <v/>
      </c>
      <c r="CZ54" s="122" t="str">
        <f>IF('Main courante'!$A51=$CX$6,TEXT('Main courante'!$C51,"hh:mm"),"")</f>
        <v/>
      </c>
      <c r="DA54" s="122" t="str">
        <f>IF('Main courante'!$A51=$CX$6,TEXT('Main courante'!$D51,"hh:mm"),"")</f>
        <v/>
      </c>
      <c r="DB54" s="123" t="str">
        <f>IF('Main courante'!$A51=$CX$6,MOD($DA54-$CZ54,1),"")</f>
        <v/>
      </c>
      <c r="DC54" s="123" t="str">
        <f>IF('Main courante'!$A51=$CX$6,'Main courante'!$E51,"")</f>
        <v/>
      </c>
      <c r="DD54" s="122" t="str">
        <f>IF('Main courante'!$A51=$CX$6,DU54,"")</f>
        <v/>
      </c>
      <c r="DE54" s="125"/>
      <c r="DF54" s="120" t="str">
        <f>IF('Main courante'!$A51=$DF$6,MAX($DF$8:$DF53)+1,"")</f>
        <v/>
      </c>
      <c r="DG54" s="121" t="str">
        <f>IF('Main courante'!$A51=$DF$6,TEXT('Main courante'!$B51,"j mmm aa"),"")</f>
        <v/>
      </c>
      <c r="DH54" s="122" t="str">
        <f>IF('Main courante'!$A51=$DF$6,TEXT('Main courante'!$C51,"hh:mm"),"")</f>
        <v/>
      </c>
      <c r="DI54" s="122" t="str">
        <f>IF('Main courante'!$A51=$DF$6,TEXT('Main courante'!$D51,"hh:mm"),"")</f>
        <v/>
      </c>
      <c r="DJ54" s="123" t="str">
        <f>IF('Main courante'!$A51=$DF$6,MOD($DI54-$DH54,1),"")</f>
        <v/>
      </c>
      <c r="DK54" s="123" t="str">
        <f>IF('Main courante'!$A51=$DF$6,'Main courante'!$E51,"")</f>
        <v/>
      </c>
      <c r="DL54" s="128"/>
      <c r="DM54" s="120" t="str">
        <f>IF(OR('Main courante'!$F51&lt;&gt;"",'Main courante'!$K51&lt;&gt;""),MAX($DM$8:$DM53)+1,"")</f>
        <v/>
      </c>
      <c r="DN54" s="121" t="str">
        <f>IF('Main courante'!$F51,TEXT('Main courante'!$B51,"j mmm aa"),"")</f>
        <v/>
      </c>
      <c r="DO54" s="121" t="str">
        <f>IF('Main courante'!$F51,'Main courante'!$E51,"")</f>
        <v/>
      </c>
      <c r="DP54" s="121" t="str">
        <f>IF(OR('Main courante'!$F51&lt;&gt;"",'Main courante'!$K51&lt;&gt;""),IF('Main courante'!$F51&lt;&gt;"",TEXT('Main courante'!$F51,"hh:mm"),""),"")</f>
        <v/>
      </c>
      <c r="DQ54" s="121" t="str">
        <f>IF(OR('Main courante'!$F51&lt;&gt;"",'Main courante'!$K51&lt;&gt;""),IF('Main courante'!$G51&lt;&gt;"",TEXT('Main courante'!$G51,"hh:mm"),""),"")</f>
        <v/>
      </c>
      <c r="DR54" s="121" t="str">
        <f>IF(OR('Main courante'!$F51&lt;&gt;"",'Main courante'!$K51&lt;&gt;""),IF('Main courante'!$K51&lt;&gt;"",TEXT('Main courante'!$K51,"hh:mm"),""),"")</f>
        <v/>
      </c>
      <c r="DS54" s="121" t="str">
        <f>IF(OR('Main courante'!$F51&lt;&gt;"",'Main courante'!$K51&lt;&gt;""),IF('Main courante'!$L51&lt;&gt;"",TEXT('Main courante'!$L51,"hh:mm"),""),"")</f>
        <v/>
      </c>
      <c r="DT54" s="129">
        <f t="shared" si="4"/>
        <v>0</v>
      </c>
      <c r="DU54" s="130">
        <f>'Main courante'!$H51+'Main courante'!$M51</f>
        <v>0</v>
      </c>
      <c r="DV54" s="131">
        <f>'Main courante'!$J51+'Main courante'!$O51</f>
        <v>0</v>
      </c>
      <c r="DW54" s="131">
        <f>'Main courante'!$I51+'Main courante'!$N51</f>
        <v>0</v>
      </c>
      <c r="DX54" s="132" t="str">
        <f>IF('Main courante'!$P51&lt;&gt;"",'Main courante'!$P51,"")</f>
        <v/>
      </c>
      <c r="DY54" s="133" t="str">
        <f>IF('Main courante'!$Q51&lt;&gt;"",'Main courante'!$Q51,"")</f>
        <v/>
      </c>
      <c r="DZ54" s="133" t="str">
        <f>IF('Main courante'!$R51&lt;&gt;"",'Main courante'!$R51,"")</f>
        <v/>
      </c>
      <c r="EA54" s="129">
        <f t="shared" si="5"/>
        <v>0</v>
      </c>
      <c r="EB54" s="129">
        <f t="shared" si="6"/>
        <v>0</v>
      </c>
      <c r="ED54" s="120" t="str">
        <f>IF('Main courante'!$A51=$ED$6,MAX($ED$8:$ED53)+1,"")</f>
        <v/>
      </c>
      <c r="EE54" s="120" t="str">
        <f>IF('Main courante'!$A51=$ED$6,'Main courante'!$S51,"")</f>
        <v/>
      </c>
      <c r="EF54" s="120" t="str">
        <f>IF('Main courante'!$A51=$ED$6,'Main courante'!$T51,"")</f>
        <v/>
      </c>
      <c r="EG54" s="120" t="str">
        <f>IF('Main courante'!$A51=$ED$6,'Main courante'!$U51,"")</f>
        <v/>
      </c>
      <c r="EH54" s="134" t="str">
        <f>IF('Main courante'!$A51=$ED$6,'Main courante'!$V51,"")</f>
        <v/>
      </c>
      <c r="EJ54" s="120" t="str">
        <f>IF('Main courante'!$A51=$EJ$6,MAX($EJ$8:$EJ53)+1,"")</f>
        <v/>
      </c>
      <c r="EK54" s="120" t="str">
        <f>IF('Main courante'!$A51=$EJ$6,'Main courante'!$S51,"")</f>
        <v/>
      </c>
      <c r="EL54" s="120" t="str">
        <f>IF('Main courante'!$A51=$EJ$6,'Main courante'!$T51,"")</f>
        <v/>
      </c>
      <c r="EM54" s="120" t="str">
        <f>IF('Main courante'!$A51=$EJ$6,'Main courante'!$U51,"")</f>
        <v/>
      </c>
      <c r="EN54" s="134" t="str">
        <f>IF('Main courante'!$A51=$EJ$6,'Main courante'!$V51,"")</f>
        <v/>
      </c>
      <c r="EP54" s="120" t="str">
        <f>IF('Main courante'!$A51=$EP$6,MAX($EP$8:$EP53)+1,"")</f>
        <v/>
      </c>
      <c r="EQ54" s="120" t="str">
        <f>IF('Main courante'!$A51=$EP$6,'Main courante'!$S51,"")</f>
        <v/>
      </c>
      <c r="ER54" s="120" t="str">
        <f>IF('Main courante'!$A51=$EP$6,'Main courante'!$T51,"")</f>
        <v/>
      </c>
      <c r="ES54" s="120" t="str">
        <f>IF('Main courante'!$A51=$EP$6,'Main courante'!$U51,"")</f>
        <v/>
      </c>
      <c r="ET54" s="134" t="str">
        <f>IF('Main courante'!$A51=$EP$6,'Main courante'!$V51,"")</f>
        <v/>
      </c>
      <c r="EU54" s="125"/>
      <c r="EV54" s="120" t="str">
        <f>IF('Main courante'!$A51=$EV$6,MAX($EV$8:$EV53)+1,"")</f>
        <v/>
      </c>
      <c r="EW54" s="121" t="str">
        <f>IF('Main courante'!$A51=$EV$6,TEXT('Main courante'!$B51,"j mmm aa"),"")</f>
        <v/>
      </c>
      <c r="EX54" s="122" t="str">
        <f>IF('Main courante'!$A51=$EV$6,TEXT('Main courante'!$C51,"hh:mm"),"")</f>
        <v/>
      </c>
      <c r="EY54" s="122" t="str">
        <f>IF('Main courante'!$A51=$EV$6,TEXT('Main courante'!$D51,"hh:mm"),"")</f>
        <v/>
      </c>
      <c r="EZ54" s="123" t="str">
        <f>IF('Main courante'!$A51=$EV$6,MOD($EY54-$EX54,1),"")</f>
        <v/>
      </c>
      <c r="FA54" s="123" t="str">
        <f>IF('Main courante'!$A51=$EV$6,'Main courante'!$E51,"")</f>
        <v/>
      </c>
      <c r="FB54" s="128"/>
    </row>
    <row r="55" spans="1:158">
      <c r="A55" s="120" t="str">
        <f>IF('Main courante'!$A52=$A$6,MAX($A$8:$A54)+1,"")</f>
        <v/>
      </c>
      <c r="B55" s="121" t="str">
        <f>IF('Main courante'!$A52=$A$6,TEXT('Main courante'!$B52,"j mmm aa"),"")</f>
        <v/>
      </c>
      <c r="C55" s="122" t="str">
        <f>IF('Main courante'!$A52=$A$6,TEXT('Main courante'!$C52,"hh:mm"),"")</f>
        <v/>
      </c>
      <c r="D55" s="122" t="str">
        <f>IF('Main courante'!$A52=$A$6,TEXT('Main courante'!$D52,"hh:mm"),"")</f>
        <v/>
      </c>
      <c r="E55" s="123" t="str">
        <f>IF('Main courante'!$A52=$A$6,MOD($D55-$C55,1),"")</f>
        <v/>
      </c>
      <c r="F55" s="123" t="str">
        <f>IF('Main courante'!$A52=$A$6,'Main courante'!$E52,"")</f>
        <v/>
      </c>
      <c r="G55" s="125"/>
      <c r="H55" s="126" t="str">
        <f>IF('Main courante'!$A52=$H$6,MAX($H$8:$H54)+1,"")</f>
        <v/>
      </c>
      <c r="I55" s="121" t="str">
        <f>IF('Main courante'!$A52=$H$6,TEXT('Main courante'!$B52,"j mmm aa"),"")</f>
        <v/>
      </c>
      <c r="J55" s="122" t="str">
        <f>IF('Main courante'!$A52=$H$6,TEXT('Main courante'!$C52,"hh:mm"),"")</f>
        <v/>
      </c>
      <c r="K55" s="122" t="str">
        <f>IF('Main courante'!$A52=$H$6,TEXT('Main courante'!$D52,"hh:mm"),"")</f>
        <v/>
      </c>
      <c r="L55" s="123" t="str">
        <f>IF('Main courante'!$A52=$H$6,MOD($K55-$J55,1),"")</f>
        <v/>
      </c>
      <c r="M55" s="123" t="str">
        <f>IF('Main courante'!$A52=$H$6,'Main courante'!$E52,"")</f>
        <v/>
      </c>
      <c r="N55" s="125"/>
      <c r="O55" s="120" t="str">
        <f>IF('Main courante'!$A52=$O$6,MAX($O$8:$O54)+1,"")</f>
        <v/>
      </c>
      <c r="P55" s="121" t="str">
        <f>IF('Main courante'!$A52=$O$6,TEXT('Main courante'!$B52,"j mmm aa"),"")</f>
        <v/>
      </c>
      <c r="Q55" s="122" t="str">
        <f>IF('Main courante'!$A52=$O$6,TEXT('Main courante'!$C52,"hh:mm"),"")</f>
        <v/>
      </c>
      <c r="R55" s="122" t="str">
        <f>IF('Main courante'!$A52=$O$6,TEXT('Main courante'!$D52,"hh:mm"),"")</f>
        <v/>
      </c>
      <c r="S55" s="123" t="str">
        <f>IF('Main courante'!$A52=$O$6,MOD($R55-$Q55,1),"")</f>
        <v/>
      </c>
      <c r="T55" s="124" t="str">
        <f>IF('Main courante'!$A52=$O$6,'Main courante'!$E52,"")</f>
        <v/>
      </c>
      <c r="U55" s="127" t="str">
        <f>IF('Main courante'!$A52=$O$6,DU55,"")</f>
        <v/>
      </c>
      <c r="V55" s="125"/>
      <c r="W55" s="120" t="str">
        <f>IF('Main courante'!$A52=$W$6,MAX($W$8:$W54)+1,"")</f>
        <v/>
      </c>
      <c r="X55" s="121" t="str">
        <f>IF('Main courante'!$A52=$W$6,TEXT('Main courante'!$B52,"j mmm aa"),"")</f>
        <v/>
      </c>
      <c r="Y55" s="122" t="str">
        <f>IF('Main courante'!$A52=$W$6,TEXT('Main courante'!$C52,"hh:mm"),"")</f>
        <v/>
      </c>
      <c r="Z55" s="122" t="str">
        <f>IF('Main courante'!$A52=$W$6,TEXT('Main courante'!$D52,"hh:mm"),"")</f>
        <v/>
      </c>
      <c r="AA55" s="123" t="str">
        <f>IF('Main courante'!$A52=$W$6,MOD($Z55-$Y55,1),"")</f>
        <v/>
      </c>
      <c r="AB55" s="123" t="str">
        <f>IF('Main courante'!$A52=$W$6,'Main courante'!$E52,"")</f>
        <v/>
      </c>
      <c r="AC55" s="122" t="str">
        <f>IF('Main courante'!$A52=$W$6,DU55,"")</f>
        <v/>
      </c>
      <c r="AD55" s="125"/>
      <c r="AE55" s="120" t="str">
        <f>IF('Main courante'!$A52=$AE$6,MAX($AE$8:$AE54)+1,"")</f>
        <v/>
      </c>
      <c r="AF55" s="121" t="str">
        <f>IF('Main courante'!$A52=$AE$6,TEXT('Main courante'!$B52,"j mmm aa"),"")</f>
        <v/>
      </c>
      <c r="AG55" s="122" t="str">
        <f>IF('Main courante'!$A52=$AE$6,TEXT('Main courante'!$C52,"hh:mm"),"")</f>
        <v/>
      </c>
      <c r="AH55" s="122" t="str">
        <f>IF('Main courante'!$A52=$AE$6,TEXT('Main courante'!$D52,"hh:mm"),"")</f>
        <v/>
      </c>
      <c r="AI55" s="123" t="str">
        <f>IF('Main courante'!$A52=$AE$6,MOD($AH55-$AG55,1),"")</f>
        <v/>
      </c>
      <c r="AJ55" s="123" t="str">
        <f>IF('Main courante'!$A52=$AE$6,'Main courante'!$E52,"")</f>
        <v/>
      </c>
      <c r="AK55" s="122" t="str">
        <f>IF('Main courante'!$A52=$AE$6,DU55,"")</f>
        <v/>
      </c>
      <c r="AL55" s="125"/>
      <c r="AM55" s="120" t="str">
        <f>IF('Main courante'!$A52=$AM$6,MAX($AM$8:$AM54)+1,"")</f>
        <v/>
      </c>
      <c r="AN55" s="121" t="str">
        <f>IF('Main courante'!$A52=$AM$6,TEXT('Main courante'!$B52,"j mmm aa"),"")</f>
        <v/>
      </c>
      <c r="AO55" s="122" t="str">
        <f>IF('Main courante'!$A52=$AM$6,TEXT('Main courante'!$C52,"hh:mm"),"")</f>
        <v/>
      </c>
      <c r="AP55" s="122" t="str">
        <f>IF('Main courante'!$A52=$AM$6,TEXT('Main courante'!$D52,"hh:mm"),"")</f>
        <v/>
      </c>
      <c r="AQ55" s="123" t="str">
        <f>IF('Main courante'!$A52=$AM$6,MOD($AP55-$AO55,1),"")</f>
        <v/>
      </c>
      <c r="AR55" s="123" t="str">
        <f>IF('Main courante'!$A52=$AM$6,'Main courante'!$E52,"")</f>
        <v/>
      </c>
      <c r="AS55" s="122" t="str">
        <f>IF('Main courante'!$A52=$AM$6,DU55,"")</f>
        <v/>
      </c>
      <c r="AT55" s="125"/>
      <c r="AU55" s="120" t="str">
        <f>IF('Main courante'!$A52=$AU$6,MAX($AU$8:$AU54)+1,"")</f>
        <v/>
      </c>
      <c r="AV55" s="121" t="str">
        <f>IF('Main courante'!$A52=$AU$6,TEXT('Main courante'!$B52,"j mmm aa"),"")</f>
        <v/>
      </c>
      <c r="AW55" s="122" t="str">
        <f>IF('Main courante'!$A52=$AU$6,TEXT('Main courante'!$C52,"hh:mm"),"")</f>
        <v/>
      </c>
      <c r="AX55" s="122" t="str">
        <f>IF('Main courante'!$A52=$AU$6,TEXT('Main courante'!$D52,"hh:mm"),"")</f>
        <v/>
      </c>
      <c r="AY55" s="123" t="str">
        <f>IF('Main courante'!$A52=$AU$6,MOD($AX55-$AW55,1),"")</f>
        <v/>
      </c>
      <c r="AZ55" s="123" t="str">
        <f>IF('Main courante'!$A52=$AU$6,'Main courante'!$E52,"")</f>
        <v/>
      </c>
      <c r="BA55" s="122" t="str">
        <f>IF('Main courante'!$A52=$AU$6,DU55,"")</f>
        <v/>
      </c>
      <c r="BB55" s="125"/>
      <c r="BC55" s="120" t="str">
        <f>IF('Main courante'!$A52=$BC$6,MAX($BC$8:$BC54)+1,"")</f>
        <v/>
      </c>
      <c r="BD55" s="121" t="str">
        <f>IF('Main courante'!$A52=$BC$6,TEXT('Main courante'!$B52,"j mmm aa"),"")</f>
        <v/>
      </c>
      <c r="BE55" s="122" t="str">
        <f>IF('Main courante'!$A52=$BC$6,TEXT('Main courante'!$C52,"hh:mm"),"")</f>
        <v/>
      </c>
      <c r="BF55" s="122" t="str">
        <f>IF('Main courante'!$A52=$BC$6,TEXT('Main courante'!$D52,"hh:mm"),"")</f>
        <v/>
      </c>
      <c r="BG55" s="123" t="str">
        <f>IF('Main courante'!$A52=$BC$6,MOD($BF55-$BE55,1),"")</f>
        <v/>
      </c>
      <c r="BH55" s="123" t="str">
        <f>IF('Main courante'!$A52=$BC$6,'Main courante'!$E52,"")</f>
        <v/>
      </c>
      <c r="BI55" s="122" t="str">
        <f>IF('Main courante'!$A52=$BC$6,DU55,"")</f>
        <v/>
      </c>
      <c r="BJ55" s="125"/>
      <c r="BK55" s="120" t="str">
        <f>IF('Main courante'!$A52=$BK$6,MAX($BK$8:$BK54)+1,"")</f>
        <v/>
      </c>
      <c r="BL55" s="121" t="str">
        <f>IF('Main courante'!$A52=$BK$6,TEXT('Main courante'!$B52,"j mmm aa"),"")</f>
        <v/>
      </c>
      <c r="BM55" s="122" t="str">
        <f>IF('Main courante'!$A52=$BK$6,TEXT('Main courante'!$C52,"hh:mm"),"")</f>
        <v/>
      </c>
      <c r="BN55" s="122" t="str">
        <f>IF('Main courante'!$A52=$BK$6,TEXT('Main courante'!$D52,"hh:mm"),"")</f>
        <v/>
      </c>
      <c r="BO55" s="123" t="str">
        <f>IF('Main courante'!$A52=$BK$6,MOD($BN55-$BM55,1),"")</f>
        <v/>
      </c>
      <c r="BP55" s="123" t="str">
        <f>IF('Main courante'!$A52=$BK$6,'Main courante'!$E52,"")</f>
        <v/>
      </c>
      <c r="BQ55" s="122" t="str">
        <f>IF('Main courante'!$A52=$BK$6,DU55,"")</f>
        <v/>
      </c>
      <c r="BR55" s="125"/>
      <c r="BS55" s="120" t="str">
        <f>IF('Main courante'!$A52=$BS$6,MAX($BS$8:$BS54)+1,"")</f>
        <v/>
      </c>
      <c r="BT55" s="121" t="str">
        <f>IF('Main courante'!$A52=$BS$6,TEXT('Main courante'!$B52,"j mmm aa"),"")</f>
        <v/>
      </c>
      <c r="BU55" s="122" t="str">
        <f>IF('Main courante'!$A52=$BS$6,TEXT('Main courante'!$C52,"hh:mm"),"")</f>
        <v/>
      </c>
      <c r="BV55" s="122" t="str">
        <f>IF('Main courante'!$A52=$BS$6,TEXT('Main courante'!$D52,"hh:mm"),"")</f>
        <v/>
      </c>
      <c r="BW55" s="123" t="str">
        <f>IF('Main courante'!$A52=$BS$6,MOD($BV55-$BU55,1),"")</f>
        <v/>
      </c>
      <c r="BX55" s="123" t="str">
        <f>IF('Main courante'!$A52=$BS$6,'Main courante'!$E52,"")</f>
        <v/>
      </c>
      <c r="BY55" s="122" t="str">
        <f>IF('Main courante'!$A52=$BS$6,DU55,"")</f>
        <v/>
      </c>
      <c r="BZ55" s="125"/>
      <c r="CA55" s="120" t="str">
        <f>IF('Main courante'!$A52=$CA$6,MAX($CA$8:$CA54)+1,"")</f>
        <v/>
      </c>
      <c r="CB55" s="121" t="str">
        <f>IF('Main courante'!$A52=$CA$6,TEXT('Main courante'!$B52,"j mmm aa"),"")</f>
        <v/>
      </c>
      <c r="CC55" s="122" t="str">
        <f>IF('Main courante'!$A52=$CA$6,TEXT('Main courante'!$C52,"hh:mm"),"")</f>
        <v/>
      </c>
      <c r="CD55" s="122" t="str">
        <f>IF('Main courante'!$A52=$CA$6,TEXT('Main courante'!$D52,"hh:mm"),"")</f>
        <v/>
      </c>
      <c r="CE55" s="123" t="str">
        <f>IF('Main courante'!$A52=$CA$6,MOD($CD55-$CC55,1),"")</f>
        <v/>
      </c>
      <c r="CF55" s="123" t="str">
        <f>IF('Main courante'!$A52=$CA$6,'Main courante'!$E52,"")</f>
        <v/>
      </c>
      <c r="CG55" s="122" t="str">
        <f>IF('Main courante'!$A52=$CA$6,DU55,"")</f>
        <v/>
      </c>
      <c r="CH55" s="125"/>
      <c r="CI55" s="120" t="str">
        <f>IF('Main courante'!$A52=$CI$6,MAX($CI$8:$CI54)+1,"")</f>
        <v/>
      </c>
      <c r="CJ55" s="121" t="str">
        <f>IF('Main courante'!$A52=$CI$6,TEXT('Main courante'!$B52,"j mmm aa"),"")</f>
        <v/>
      </c>
      <c r="CK55" s="122" t="str">
        <f>IF('Main courante'!$A52=$CI$6,TEXT('Main courante'!$C52,"hh:mm"),"")</f>
        <v/>
      </c>
      <c r="CL55" s="122" t="str">
        <f>IF('Main courante'!$A52=$CI$6,TEXT('Main courante'!$D52,"hh:mm"),"")</f>
        <v/>
      </c>
      <c r="CM55" s="123" t="str">
        <f>IF('Main courante'!$A52=$CI$6,MOD($CL55-$CK55,1),"")</f>
        <v/>
      </c>
      <c r="CN55" s="123" t="str">
        <f>IF('Main courante'!$A52=$CI$6,'Main courante'!$E52,"")</f>
        <v/>
      </c>
      <c r="CO55" s="125"/>
      <c r="CP55" s="120" t="str">
        <f>IF('Main courante'!$A52=$CP$6,MAX($CP$8:$CP54)+1,"")</f>
        <v/>
      </c>
      <c r="CQ55" s="121" t="str">
        <f>IF('Main courante'!$A52=$CP$6,TEXT('Main courante'!$B52,"j mmm aa"),"")</f>
        <v/>
      </c>
      <c r="CR55" s="122" t="str">
        <f>IF('Main courante'!$A52=$CP$6,TEXT('Main courante'!$C52,"hh:mm"),"")</f>
        <v/>
      </c>
      <c r="CS55" s="122" t="str">
        <f>IF('Main courante'!$A52=$CP$6,TEXT('Main courante'!$D52,"hh:mm"),"")</f>
        <v/>
      </c>
      <c r="CT55" s="123" t="str">
        <f>IF('Main courante'!$A52=$CP$6,MOD($CS55-$CR55,1),"")</f>
        <v/>
      </c>
      <c r="CU55" s="123" t="str">
        <f>IF('Main courante'!$A52=$CP$6,'Main courante'!$E52,"")</f>
        <v/>
      </c>
      <c r="CV55" s="122" t="str">
        <f>IF('Main courante'!$A52=$CP$6,DU55,"")</f>
        <v/>
      </c>
      <c r="CW55" s="125"/>
      <c r="CX55" s="120" t="str">
        <f>IF('Main courante'!$A52=$CX$6,MAX($CX$8:$CX54)+1,"")</f>
        <v/>
      </c>
      <c r="CY55" s="121" t="str">
        <f>IF('Main courante'!$A52=$CX$6,TEXT('Main courante'!$B52,"j mmm aa"),"")</f>
        <v/>
      </c>
      <c r="CZ55" s="122" t="str">
        <f>IF('Main courante'!$A52=$CX$6,TEXT('Main courante'!$C52,"hh:mm"),"")</f>
        <v/>
      </c>
      <c r="DA55" s="122" t="str">
        <f>IF('Main courante'!$A52=$CX$6,TEXT('Main courante'!$D52,"hh:mm"),"")</f>
        <v/>
      </c>
      <c r="DB55" s="123" t="str">
        <f>IF('Main courante'!$A52=$CX$6,MOD($DA55-$CZ55,1),"")</f>
        <v/>
      </c>
      <c r="DC55" s="123" t="str">
        <f>IF('Main courante'!$A52=$CX$6,'Main courante'!$E52,"")</f>
        <v/>
      </c>
      <c r="DD55" s="122" t="str">
        <f>IF('Main courante'!$A52=$CX$6,DU55,"")</f>
        <v/>
      </c>
      <c r="DE55" s="125"/>
      <c r="DF55" s="120" t="str">
        <f>IF('Main courante'!$A52=$DF$6,MAX($DF$8:$DF54)+1,"")</f>
        <v/>
      </c>
      <c r="DG55" s="121" t="str">
        <f>IF('Main courante'!$A52=$DF$6,TEXT('Main courante'!$B52,"j mmm aa"),"")</f>
        <v/>
      </c>
      <c r="DH55" s="122" t="str">
        <f>IF('Main courante'!$A52=$DF$6,TEXT('Main courante'!$C52,"hh:mm"),"")</f>
        <v/>
      </c>
      <c r="DI55" s="122" t="str">
        <f>IF('Main courante'!$A52=$DF$6,TEXT('Main courante'!$D52,"hh:mm"),"")</f>
        <v/>
      </c>
      <c r="DJ55" s="123" t="str">
        <f>IF('Main courante'!$A52=$DF$6,MOD($DI55-$DH55,1),"")</f>
        <v/>
      </c>
      <c r="DK55" s="123" t="str">
        <f>IF('Main courante'!$A52=$DF$6,'Main courante'!$E52,"")</f>
        <v/>
      </c>
      <c r="DL55" s="128"/>
      <c r="DM55" s="120" t="str">
        <f>IF(OR('Main courante'!$F52&lt;&gt;"",'Main courante'!$K52&lt;&gt;""),MAX($DM$8:$DM54)+1,"")</f>
        <v/>
      </c>
      <c r="DN55" s="121" t="str">
        <f>IF('Main courante'!$F52,TEXT('Main courante'!$B52,"j mmm aa"),"")</f>
        <v/>
      </c>
      <c r="DO55" s="121" t="str">
        <f>IF('Main courante'!$F52,'Main courante'!$E52,"")</f>
        <v/>
      </c>
      <c r="DP55" s="121" t="str">
        <f>IF(OR('Main courante'!$F52&lt;&gt;"",'Main courante'!$K52&lt;&gt;""),IF('Main courante'!$F52&lt;&gt;"",TEXT('Main courante'!$F52,"hh:mm"),""),"")</f>
        <v/>
      </c>
      <c r="DQ55" s="121" t="str">
        <f>IF(OR('Main courante'!$F52&lt;&gt;"",'Main courante'!$K52&lt;&gt;""),IF('Main courante'!$G52&lt;&gt;"",TEXT('Main courante'!$G52,"hh:mm"),""),"")</f>
        <v/>
      </c>
      <c r="DR55" s="121" t="str">
        <f>IF(OR('Main courante'!$F52&lt;&gt;"",'Main courante'!$K52&lt;&gt;""),IF('Main courante'!$K52&lt;&gt;"",TEXT('Main courante'!$K52,"hh:mm"),""),"")</f>
        <v/>
      </c>
      <c r="DS55" s="121" t="str">
        <f>IF(OR('Main courante'!$F52&lt;&gt;"",'Main courante'!$K52&lt;&gt;""),IF('Main courante'!$L52&lt;&gt;"",TEXT('Main courante'!$L52,"hh:mm"),""),"")</f>
        <v/>
      </c>
      <c r="DT55" s="129">
        <f t="shared" si="4"/>
        <v>0</v>
      </c>
      <c r="DU55" s="130">
        <f>'Main courante'!$H52+'Main courante'!$M52</f>
        <v>0</v>
      </c>
      <c r="DV55" s="131">
        <f>'Main courante'!$J52+'Main courante'!$O52</f>
        <v>0</v>
      </c>
      <c r="DW55" s="131">
        <f>'Main courante'!$I52+'Main courante'!$N52</f>
        <v>0</v>
      </c>
      <c r="DX55" s="132" t="str">
        <f>IF('Main courante'!$P52&lt;&gt;"",'Main courante'!$P52,"")</f>
        <v/>
      </c>
      <c r="DY55" s="133" t="str">
        <f>IF('Main courante'!$Q52&lt;&gt;"",'Main courante'!$Q52,"")</f>
        <v/>
      </c>
      <c r="DZ55" s="133" t="str">
        <f>IF('Main courante'!$R52&lt;&gt;"",'Main courante'!$R52,"")</f>
        <v/>
      </c>
      <c r="EA55" s="129">
        <f t="shared" si="5"/>
        <v>0</v>
      </c>
      <c r="EB55" s="129">
        <f t="shared" si="6"/>
        <v>0</v>
      </c>
      <c r="ED55" s="120" t="str">
        <f>IF('Main courante'!$A52=$ED$6,MAX($ED$8:$ED54)+1,"")</f>
        <v/>
      </c>
      <c r="EE55" s="120" t="str">
        <f>IF('Main courante'!$A52=$ED$6,'Main courante'!$S52,"")</f>
        <v/>
      </c>
      <c r="EF55" s="120" t="str">
        <f>IF('Main courante'!$A52=$ED$6,'Main courante'!$T52,"")</f>
        <v/>
      </c>
      <c r="EG55" s="120" t="str">
        <f>IF('Main courante'!$A52=$ED$6,'Main courante'!$U52,"")</f>
        <v/>
      </c>
      <c r="EH55" s="134" t="str">
        <f>IF('Main courante'!$A52=$ED$6,'Main courante'!$V52,"")</f>
        <v/>
      </c>
      <c r="EJ55" s="120" t="str">
        <f>IF('Main courante'!$A52=$EJ$6,MAX($EJ$8:$EJ54)+1,"")</f>
        <v/>
      </c>
      <c r="EK55" s="120" t="str">
        <f>IF('Main courante'!$A52=$EJ$6,'Main courante'!$S52,"")</f>
        <v/>
      </c>
      <c r="EL55" s="120" t="str">
        <f>IF('Main courante'!$A52=$EJ$6,'Main courante'!$T52,"")</f>
        <v/>
      </c>
      <c r="EM55" s="120" t="str">
        <f>IF('Main courante'!$A52=$EJ$6,'Main courante'!$U52,"")</f>
        <v/>
      </c>
      <c r="EN55" s="134" t="str">
        <f>IF('Main courante'!$A52=$EJ$6,'Main courante'!$V52,"")</f>
        <v/>
      </c>
      <c r="EP55" s="120" t="str">
        <f>IF('Main courante'!$A52=$EP$6,MAX($EP$8:$EP54)+1,"")</f>
        <v/>
      </c>
      <c r="EQ55" s="120" t="str">
        <f>IF('Main courante'!$A52=$EP$6,'Main courante'!$S52,"")</f>
        <v/>
      </c>
      <c r="ER55" s="120" t="str">
        <f>IF('Main courante'!$A52=$EP$6,'Main courante'!$T52,"")</f>
        <v/>
      </c>
      <c r="ES55" s="120" t="str">
        <f>IF('Main courante'!$A52=$EP$6,'Main courante'!$U52,"")</f>
        <v/>
      </c>
      <c r="ET55" s="134" t="str">
        <f>IF('Main courante'!$A52=$EP$6,'Main courante'!$V52,"")</f>
        <v/>
      </c>
      <c r="EU55" s="125"/>
      <c r="EV55" s="120" t="str">
        <f>IF('Main courante'!$A52=$EV$6,MAX($EV$8:$EV54)+1,"")</f>
        <v/>
      </c>
      <c r="EW55" s="121" t="str">
        <f>IF('Main courante'!$A52=$EV$6,TEXT('Main courante'!$B52,"j mmm aa"),"")</f>
        <v/>
      </c>
      <c r="EX55" s="122" t="str">
        <f>IF('Main courante'!$A52=$EV$6,TEXT('Main courante'!$C52,"hh:mm"),"")</f>
        <v/>
      </c>
      <c r="EY55" s="122" t="str">
        <f>IF('Main courante'!$A52=$EV$6,TEXT('Main courante'!$D52,"hh:mm"),"")</f>
        <v/>
      </c>
      <c r="EZ55" s="123" t="str">
        <f>IF('Main courante'!$A52=$EV$6,MOD($EY55-$EX55,1),"")</f>
        <v/>
      </c>
      <c r="FA55" s="123" t="str">
        <f>IF('Main courante'!$A52=$EV$6,'Main courante'!$E52,"")</f>
        <v/>
      </c>
      <c r="FB55" s="128"/>
    </row>
    <row r="56" spans="1:158">
      <c r="A56" s="120" t="str">
        <f>IF('Main courante'!$A53=$A$6,MAX($A$8:$A55)+1,"")</f>
        <v/>
      </c>
      <c r="B56" s="121" t="str">
        <f>IF('Main courante'!$A53=$A$6,TEXT('Main courante'!$B53,"j mmm aa"),"")</f>
        <v/>
      </c>
      <c r="C56" s="122" t="str">
        <f>IF('Main courante'!$A53=$A$6,TEXT('Main courante'!$C53,"hh:mm"),"")</f>
        <v/>
      </c>
      <c r="D56" s="122" t="str">
        <f>IF('Main courante'!$A53=$A$6,TEXT('Main courante'!$D53,"hh:mm"),"")</f>
        <v/>
      </c>
      <c r="E56" s="123" t="str">
        <f>IF('Main courante'!$A53=$A$6,MOD($D56-$C56,1),"")</f>
        <v/>
      </c>
      <c r="F56" s="123" t="str">
        <f>IF('Main courante'!$A53=$A$6,'Main courante'!$E53,"")</f>
        <v/>
      </c>
      <c r="G56" s="125"/>
      <c r="H56" s="126" t="str">
        <f>IF('Main courante'!$A53=$H$6,MAX($H$8:$H55)+1,"")</f>
        <v/>
      </c>
      <c r="I56" s="121" t="str">
        <f>IF('Main courante'!$A53=$H$6,TEXT('Main courante'!$B53,"j mmm aa"),"")</f>
        <v/>
      </c>
      <c r="J56" s="122" t="str">
        <f>IF('Main courante'!$A53=$H$6,TEXT('Main courante'!$C53,"hh:mm"),"")</f>
        <v/>
      </c>
      <c r="K56" s="122" t="str">
        <f>IF('Main courante'!$A53=$H$6,TEXT('Main courante'!$D53,"hh:mm"),"")</f>
        <v/>
      </c>
      <c r="L56" s="123" t="str">
        <f>IF('Main courante'!$A53=$H$6,MOD($K56-$J56,1),"")</f>
        <v/>
      </c>
      <c r="M56" s="123" t="str">
        <f>IF('Main courante'!$A53=$H$6,'Main courante'!$E53,"")</f>
        <v/>
      </c>
      <c r="N56" s="125"/>
      <c r="O56" s="120" t="str">
        <f>IF('Main courante'!$A53=$O$6,MAX($O$8:$O55)+1,"")</f>
        <v/>
      </c>
      <c r="P56" s="121" t="str">
        <f>IF('Main courante'!$A53=$O$6,TEXT('Main courante'!$B53,"j mmm aa"),"")</f>
        <v/>
      </c>
      <c r="Q56" s="122" t="str">
        <f>IF('Main courante'!$A53=$O$6,TEXT('Main courante'!$C53,"hh:mm"),"")</f>
        <v/>
      </c>
      <c r="R56" s="122" t="str">
        <f>IF('Main courante'!$A53=$O$6,TEXT('Main courante'!$D53,"hh:mm"),"")</f>
        <v/>
      </c>
      <c r="S56" s="123" t="str">
        <f>IF('Main courante'!$A53=$O$6,MOD($R56-$Q56,1),"")</f>
        <v/>
      </c>
      <c r="T56" s="124" t="str">
        <f>IF('Main courante'!$A53=$O$6,'Main courante'!$E53,"")</f>
        <v/>
      </c>
      <c r="U56" s="127" t="str">
        <f>IF('Main courante'!$A53=$O$6,DU56,"")</f>
        <v/>
      </c>
      <c r="V56" s="125"/>
      <c r="W56" s="120" t="str">
        <f>IF('Main courante'!$A53=$W$6,MAX($W$8:$W55)+1,"")</f>
        <v/>
      </c>
      <c r="X56" s="121" t="str">
        <f>IF('Main courante'!$A53=$W$6,TEXT('Main courante'!$B53,"j mmm aa"),"")</f>
        <v/>
      </c>
      <c r="Y56" s="122" t="str">
        <f>IF('Main courante'!$A53=$W$6,TEXT('Main courante'!$C53,"hh:mm"),"")</f>
        <v/>
      </c>
      <c r="Z56" s="122" t="str">
        <f>IF('Main courante'!$A53=$W$6,TEXT('Main courante'!$D53,"hh:mm"),"")</f>
        <v/>
      </c>
      <c r="AA56" s="123" t="str">
        <f>IF('Main courante'!$A53=$W$6,MOD($Z56-$Y56,1),"")</f>
        <v/>
      </c>
      <c r="AB56" s="123" t="str">
        <f>IF('Main courante'!$A53=$W$6,'Main courante'!$E53,"")</f>
        <v/>
      </c>
      <c r="AC56" s="122" t="str">
        <f>IF('Main courante'!$A53=$W$6,DU56,"")</f>
        <v/>
      </c>
      <c r="AD56" s="125"/>
      <c r="AE56" s="120" t="str">
        <f>IF('Main courante'!$A53=$AE$6,MAX($AE$8:$AE55)+1,"")</f>
        <v/>
      </c>
      <c r="AF56" s="121" t="str">
        <f>IF('Main courante'!$A53=$AE$6,TEXT('Main courante'!$B53,"j mmm aa"),"")</f>
        <v/>
      </c>
      <c r="AG56" s="122" t="str">
        <f>IF('Main courante'!$A53=$AE$6,TEXT('Main courante'!$C53,"hh:mm"),"")</f>
        <v/>
      </c>
      <c r="AH56" s="122" t="str">
        <f>IF('Main courante'!$A53=$AE$6,TEXT('Main courante'!$D53,"hh:mm"),"")</f>
        <v/>
      </c>
      <c r="AI56" s="123" t="str">
        <f>IF('Main courante'!$A53=$AE$6,MOD($AH56-$AG56,1),"")</f>
        <v/>
      </c>
      <c r="AJ56" s="123" t="str">
        <f>IF('Main courante'!$A53=$AE$6,'Main courante'!$E53,"")</f>
        <v/>
      </c>
      <c r="AK56" s="122" t="str">
        <f>IF('Main courante'!$A53=$AE$6,DU56,"")</f>
        <v/>
      </c>
      <c r="AL56" s="125"/>
      <c r="AM56" s="120" t="str">
        <f>IF('Main courante'!$A53=$AM$6,MAX($AM$8:$AM55)+1,"")</f>
        <v/>
      </c>
      <c r="AN56" s="121" t="str">
        <f>IF('Main courante'!$A53=$AM$6,TEXT('Main courante'!$B53,"j mmm aa"),"")</f>
        <v/>
      </c>
      <c r="AO56" s="122" t="str">
        <f>IF('Main courante'!$A53=$AM$6,TEXT('Main courante'!$C53,"hh:mm"),"")</f>
        <v/>
      </c>
      <c r="AP56" s="122" t="str">
        <f>IF('Main courante'!$A53=$AM$6,TEXT('Main courante'!$D53,"hh:mm"),"")</f>
        <v/>
      </c>
      <c r="AQ56" s="123" t="str">
        <f>IF('Main courante'!$A53=$AM$6,MOD($AP56-$AO56,1),"")</f>
        <v/>
      </c>
      <c r="AR56" s="123" t="str">
        <f>IF('Main courante'!$A53=$AM$6,'Main courante'!$E53,"")</f>
        <v/>
      </c>
      <c r="AS56" s="122" t="str">
        <f>IF('Main courante'!$A53=$AM$6,DU56,"")</f>
        <v/>
      </c>
      <c r="AT56" s="125"/>
      <c r="AU56" s="120" t="str">
        <f>IF('Main courante'!$A53=$AU$6,MAX($AU$8:$AU55)+1,"")</f>
        <v/>
      </c>
      <c r="AV56" s="121" t="str">
        <f>IF('Main courante'!$A53=$AU$6,TEXT('Main courante'!$B53,"j mmm aa"),"")</f>
        <v/>
      </c>
      <c r="AW56" s="122" t="str">
        <f>IF('Main courante'!$A53=$AU$6,TEXT('Main courante'!$C53,"hh:mm"),"")</f>
        <v/>
      </c>
      <c r="AX56" s="122" t="str">
        <f>IF('Main courante'!$A53=$AU$6,TEXT('Main courante'!$D53,"hh:mm"),"")</f>
        <v/>
      </c>
      <c r="AY56" s="123" t="str">
        <f>IF('Main courante'!$A53=$AU$6,MOD($AX56-$AW56,1),"")</f>
        <v/>
      </c>
      <c r="AZ56" s="123" t="str">
        <f>IF('Main courante'!$A53=$AU$6,'Main courante'!$E53,"")</f>
        <v/>
      </c>
      <c r="BA56" s="122" t="str">
        <f>IF('Main courante'!$A53=$AU$6,DU56,"")</f>
        <v/>
      </c>
      <c r="BB56" s="125"/>
      <c r="BC56" s="120" t="str">
        <f>IF('Main courante'!$A53=$BC$6,MAX($BC$8:$BC55)+1,"")</f>
        <v/>
      </c>
      <c r="BD56" s="121" t="str">
        <f>IF('Main courante'!$A53=$BC$6,TEXT('Main courante'!$B53,"j mmm aa"),"")</f>
        <v/>
      </c>
      <c r="BE56" s="122" t="str">
        <f>IF('Main courante'!$A53=$BC$6,TEXT('Main courante'!$C53,"hh:mm"),"")</f>
        <v/>
      </c>
      <c r="BF56" s="122" t="str">
        <f>IF('Main courante'!$A53=$BC$6,TEXT('Main courante'!$D53,"hh:mm"),"")</f>
        <v/>
      </c>
      <c r="BG56" s="123" t="str">
        <f>IF('Main courante'!$A53=$BC$6,MOD($BF56-$BE56,1),"")</f>
        <v/>
      </c>
      <c r="BH56" s="123" t="str">
        <f>IF('Main courante'!$A53=$BC$6,'Main courante'!$E53,"")</f>
        <v/>
      </c>
      <c r="BI56" s="122" t="str">
        <f>IF('Main courante'!$A53=$BC$6,DU56,"")</f>
        <v/>
      </c>
      <c r="BJ56" s="125"/>
      <c r="BK56" s="120" t="str">
        <f>IF('Main courante'!$A53=$BK$6,MAX($BK$8:$BK55)+1,"")</f>
        <v/>
      </c>
      <c r="BL56" s="121" t="str">
        <f>IF('Main courante'!$A53=$BK$6,TEXT('Main courante'!$B53,"j mmm aa"),"")</f>
        <v/>
      </c>
      <c r="BM56" s="122" t="str">
        <f>IF('Main courante'!$A53=$BK$6,TEXT('Main courante'!$C53,"hh:mm"),"")</f>
        <v/>
      </c>
      <c r="BN56" s="122" t="str">
        <f>IF('Main courante'!$A53=$BK$6,TEXT('Main courante'!$D53,"hh:mm"),"")</f>
        <v/>
      </c>
      <c r="BO56" s="123" t="str">
        <f>IF('Main courante'!$A53=$BK$6,MOD($BN56-$BM56,1),"")</f>
        <v/>
      </c>
      <c r="BP56" s="123" t="str">
        <f>IF('Main courante'!$A53=$BK$6,'Main courante'!$E53,"")</f>
        <v/>
      </c>
      <c r="BQ56" s="122" t="str">
        <f>IF('Main courante'!$A53=$BK$6,DU56,"")</f>
        <v/>
      </c>
      <c r="BR56" s="125"/>
      <c r="BS56" s="120" t="str">
        <f>IF('Main courante'!$A53=$BS$6,MAX($BS$8:$BS55)+1,"")</f>
        <v/>
      </c>
      <c r="BT56" s="121" t="str">
        <f>IF('Main courante'!$A53=$BS$6,TEXT('Main courante'!$B53,"j mmm aa"),"")</f>
        <v/>
      </c>
      <c r="BU56" s="122" t="str">
        <f>IF('Main courante'!$A53=$BS$6,TEXT('Main courante'!$C53,"hh:mm"),"")</f>
        <v/>
      </c>
      <c r="BV56" s="122" t="str">
        <f>IF('Main courante'!$A53=$BS$6,TEXT('Main courante'!$D53,"hh:mm"),"")</f>
        <v/>
      </c>
      <c r="BW56" s="123" t="str">
        <f>IF('Main courante'!$A53=$BS$6,MOD($BV56-$BU56,1),"")</f>
        <v/>
      </c>
      <c r="BX56" s="123" t="str">
        <f>IF('Main courante'!$A53=$BS$6,'Main courante'!$E53,"")</f>
        <v/>
      </c>
      <c r="BY56" s="122" t="str">
        <f>IF('Main courante'!$A53=$BS$6,DU56,"")</f>
        <v/>
      </c>
      <c r="BZ56" s="125"/>
      <c r="CA56" s="120" t="str">
        <f>IF('Main courante'!$A53=$CA$6,MAX($CA$8:$CA55)+1,"")</f>
        <v/>
      </c>
      <c r="CB56" s="121" t="str">
        <f>IF('Main courante'!$A53=$CA$6,TEXT('Main courante'!$B53,"j mmm aa"),"")</f>
        <v/>
      </c>
      <c r="CC56" s="122" t="str">
        <f>IF('Main courante'!$A53=$CA$6,TEXT('Main courante'!$C53,"hh:mm"),"")</f>
        <v/>
      </c>
      <c r="CD56" s="122" t="str">
        <f>IF('Main courante'!$A53=$CA$6,TEXT('Main courante'!$D53,"hh:mm"),"")</f>
        <v/>
      </c>
      <c r="CE56" s="123" t="str">
        <f>IF('Main courante'!$A53=$CA$6,MOD($CD56-$CC56,1),"")</f>
        <v/>
      </c>
      <c r="CF56" s="123" t="str">
        <f>IF('Main courante'!$A53=$CA$6,'Main courante'!$E53,"")</f>
        <v/>
      </c>
      <c r="CG56" s="122" t="str">
        <f>IF('Main courante'!$A53=$CA$6,DU56,"")</f>
        <v/>
      </c>
      <c r="CH56" s="125"/>
      <c r="CI56" s="120" t="str">
        <f>IF('Main courante'!$A53=$CI$6,MAX($CI$8:$CI55)+1,"")</f>
        <v/>
      </c>
      <c r="CJ56" s="121" t="str">
        <f>IF('Main courante'!$A53=$CI$6,TEXT('Main courante'!$B53,"j mmm aa"),"")</f>
        <v/>
      </c>
      <c r="CK56" s="122" t="str">
        <f>IF('Main courante'!$A53=$CI$6,TEXT('Main courante'!$C53,"hh:mm"),"")</f>
        <v/>
      </c>
      <c r="CL56" s="122" t="str">
        <f>IF('Main courante'!$A53=$CI$6,TEXT('Main courante'!$D53,"hh:mm"),"")</f>
        <v/>
      </c>
      <c r="CM56" s="123" t="str">
        <f>IF('Main courante'!$A53=$CI$6,MOD($CL56-$CK56,1),"")</f>
        <v/>
      </c>
      <c r="CN56" s="123" t="str">
        <f>IF('Main courante'!$A53=$CI$6,'Main courante'!$E53,"")</f>
        <v/>
      </c>
      <c r="CO56" s="125"/>
      <c r="CP56" s="120" t="str">
        <f>IF('Main courante'!$A53=$CP$6,MAX($CP$8:$CP55)+1,"")</f>
        <v/>
      </c>
      <c r="CQ56" s="121" t="str">
        <f>IF('Main courante'!$A53=$CP$6,TEXT('Main courante'!$B53,"j mmm aa"),"")</f>
        <v/>
      </c>
      <c r="CR56" s="122" t="str">
        <f>IF('Main courante'!$A53=$CP$6,TEXT('Main courante'!$C53,"hh:mm"),"")</f>
        <v/>
      </c>
      <c r="CS56" s="122" t="str">
        <f>IF('Main courante'!$A53=$CP$6,TEXT('Main courante'!$D53,"hh:mm"),"")</f>
        <v/>
      </c>
      <c r="CT56" s="123" t="str">
        <f>IF('Main courante'!$A53=$CP$6,MOD($CS56-$CR56,1),"")</f>
        <v/>
      </c>
      <c r="CU56" s="123" t="str">
        <f>IF('Main courante'!$A53=$CP$6,'Main courante'!$E53,"")</f>
        <v/>
      </c>
      <c r="CV56" s="122" t="str">
        <f>IF('Main courante'!$A53=$CP$6,DU56,"")</f>
        <v/>
      </c>
      <c r="CW56" s="125"/>
      <c r="CX56" s="120" t="str">
        <f>IF('Main courante'!$A53=$CX$6,MAX($CX$8:$CX55)+1,"")</f>
        <v/>
      </c>
      <c r="CY56" s="121" t="str">
        <f>IF('Main courante'!$A53=$CX$6,TEXT('Main courante'!$B53,"j mmm aa"),"")</f>
        <v/>
      </c>
      <c r="CZ56" s="122" t="str">
        <f>IF('Main courante'!$A53=$CX$6,TEXT('Main courante'!$C53,"hh:mm"),"")</f>
        <v/>
      </c>
      <c r="DA56" s="122" t="str">
        <f>IF('Main courante'!$A53=$CX$6,TEXT('Main courante'!$D53,"hh:mm"),"")</f>
        <v/>
      </c>
      <c r="DB56" s="123" t="str">
        <f>IF('Main courante'!$A53=$CX$6,MOD($DA56-$CZ56,1),"")</f>
        <v/>
      </c>
      <c r="DC56" s="123" t="str">
        <f>IF('Main courante'!$A53=$CX$6,'Main courante'!$E53,"")</f>
        <v/>
      </c>
      <c r="DD56" s="122" t="str">
        <f>IF('Main courante'!$A53=$CX$6,DU56,"")</f>
        <v/>
      </c>
      <c r="DE56" s="125"/>
      <c r="DF56" s="120" t="str">
        <f>IF('Main courante'!$A53=$DF$6,MAX($DF$8:$DF55)+1,"")</f>
        <v/>
      </c>
      <c r="DG56" s="121" t="str">
        <f>IF('Main courante'!$A53=$DF$6,TEXT('Main courante'!$B53,"j mmm aa"),"")</f>
        <v/>
      </c>
      <c r="DH56" s="122" t="str">
        <f>IF('Main courante'!$A53=$DF$6,TEXT('Main courante'!$C53,"hh:mm"),"")</f>
        <v/>
      </c>
      <c r="DI56" s="122" t="str">
        <f>IF('Main courante'!$A53=$DF$6,TEXT('Main courante'!$D53,"hh:mm"),"")</f>
        <v/>
      </c>
      <c r="DJ56" s="123" t="str">
        <f>IF('Main courante'!$A53=$DF$6,MOD($DI56-$DH56,1),"")</f>
        <v/>
      </c>
      <c r="DK56" s="123" t="str">
        <f>IF('Main courante'!$A53=$DF$6,'Main courante'!$E53,"")</f>
        <v/>
      </c>
      <c r="DL56" s="128"/>
      <c r="DM56" s="120" t="str">
        <f>IF(OR('Main courante'!$F53&lt;&gt;"",'Main courante'!$K53&lt;&gt;""),MAX($DM$8:$DM55)+1,"")</f>
        <v/>
      </c>
      <c r="DN56" s="121" t="str">
        <f>IF('Main courante'!$F53,TEXT('Main courante'!$B53,"j mmm aa"),"")</f>
        <v/>
      </c>
      <c r="DO56" s="121" t="str">
        <f>IF('Main courante'!$F53,'Main courante'!$E53,"")</f>
        <v/>
      </c>
      <c r="DP56" s="121" t="str">
        <f>IF(OR('Main courante'!$F53&lt;&gt;"",'Main courante'!$K53&lt;&gt;""),IF('Main courante'!$F53&lt;&gt;"",TEXT('Main courante'!$F53,"hh:mm"),""),"")</f>
        <v/>
      </c>
      <c r="DQ56" s="121" t="str">
        <f>IF(OR('Main courante'!$F53&lt;&gt;"",'Main courante'!$K53&lt;&gt;""),IF('Main courante'!$G53&lt;&gt;"",TEXT('Main courante'!$G53,"hh:mm"),""),"")</f>
        <v/>
      </c>
      <c r="DR56" s="121" t="str">
        <f>IF(OR('Main courante'!$F53&lt;&gt;"",'Main courante'!$K53&lt;&gt;""),IF('Main courante'!$K53&lt;&gt;"",TEXT('Main courante'!$K53,"hh:mm"),""),"")</f>
        <v/>
      </c>
      <c r="DS56" s="121" t="str">
        <f>IF(OR('Main courante'!$F53&lt;&gt;"",'Main courante'!$K53&lt;&gt;""),IF('Main courante'!$L53&lt;&gt;"",TEXT('Main courante'!$L53,"hh:mm"),""),"")</f>
        <v/>
      </c>
      <c r="DT56" s="129">
        <f t="shared" si="4"/>
        <v>0</v>
      </c>
      <c r="DU56" s="130">
        <f>'Main courante'!$H53+'Main courante'!$M53</f>
        <v>0</v>
      </c>
      <c r="DV56" s="131">
        <f>'Main courante'!$J53+'Main courante'!$O53</f>
        <v>0</v>
      </c>
      <c r="DW56" s="131">
        <f>'Main courante'!$I53+'Main courante'!$N53</f>
        <v>0</v>
      </c>
      <c r="DX56" s="132" t="str">
        <f>IF('Main courante'!$P53&lt;&gt;"",'Main courante'!$P53,"")</f>
        <v/>
      </c>
      <c r="DY56" s="133" t="str">
        <f>IF('Main courante'!$Q53&lt;&gt;"",'Main courante'!$Q53,"")</f>
        <v/>
      </c>
      <c r="DZ56" s="133" t="str">
        <f>IF('Main courante'!$R53&lt;&gt;"",'Main courante'!$R53,"")</f>
        <v/>
      </c>
      <c r="EA56" s="129">
        <f t="shared" si="5"/>
        <v>0</v>
      </c>
      <c r="EB56" s="129">
        <f t="shared" si="6"/>
        <v>0</v>
      </c>
      <c r="ED56" s="120" t="str">
        <f>IF('Main courante'!$A53=$ED$6,MAX($ED$8:$ED55)+1,"")</f>
        <v/>
      </c>
      <c r="EE56" s="120" t="str">
        <f>IF('Main courante'!$A53=$ED$6,'Main courante'!$S53,"")</f>
        <v/>
      </c>
      <c r="EF56" s="120" t="str">
        <f>IF('Main courante'!$A53=$ED$6,'Main courante'!$T53,"")</f>
        <v/>
      </c>
      <c r="EG56" s="120" t="str">
        <f>IF('Main courante'!$A53=$ED$6,'Main courante'!$U53,"")</f>
        <v/>
      </c>
      <c r="EH56" s="134" t="str">
        <f>IF('Main courante'!$A53=$ED$6,'Main courante'!$V53,"")</f>
        <v/>
      </c>
      <c r="EJ56" s="120" t="str">
        <f>IF('Main courante'!$A53=$EJ$6,MAX($EJ$8:$EJ55)+1,"")</f>
        <v/>
      </c>
      <c r="EK56" s="120" t="str">
        <f>IF('Main courante'!$A53=$EJ$6,'Main courante'!$S53,"")</f>
        <v/>
      </c>
      <c r="EL56" s="120" t="str">
        <f>IF('Main courante'!$A53=$EJ$6,'Main courante'!$T53,"")</f>
        <v/>
      </c>
      <c r="EM56" s="120" t="str">
        <f>IF('Main courante'!$A53=$EJ$6,'Main courante'!$U53,"")</f>
        <v/>
      </c>
      <c r="EN56" s="134" t="str">
        <f>IF('Main courante'!$A53=$EJ$6,'Main courante'!$V53,"")</f>
        <v/>
      </c>
      <c r="EP56" s="120" t="str">
        <f>IF('Main courante'!$A53=$EP$6,MAX($EP$8:$EP55)+1,"")</f>
        <v/>
      </c>
      <c r="EQ56" s="120" t="str">
        <f>IF('Main courante'!$A53=$EP$6,'Main courante'!$S53,"")</f>
        <v/>
      </c>
      <c r="ER56" s="120" t="str">
        <f>IF('Main courante'!$A53=$EP$6,'Main courante'!$T53,"")</f>
        <v/>
      </c>
      <c r="ES56" s="120" t="str">
        <f>IF('Main courante'!$A53=$EP$6,'Main courante'!$U53,"")</f>
        <v/>
      </c>
      <c r="ET56" s="134" t="str">
        <f>IF('Main courante'!$A53=$EP$6,'Main courante'!$V53,"")</f>
        <v/>
      </c>
      <c r="EU56" s="125"/>
      <c r="EV56" s="120" t="str">
        <f>IF('Main courante'!$A53=$EV$6,MAX($EV$8:$EV55)+1,"")</f>
        <v/>
      </c>
      <c r="EW56" s="121" t="str">
        <f>IF('Main courante'!$A53=$EV$6,TEXT('Main courante'!$B53,"j mmm aa"),"")</f>
        <v/>
      </c>
      <c r="EX56" s="122" t="str">
        <f>IF('Main courante'!$A53=$EV$6,TEXT('Main courante'!$C53,"hh:mm"),"")</f>
        <v/>
      </c>
      <c r="EY56" s="122" t="str">
        <f>IF('Main courante'!$A53=$EV$6,TEXT('Main courante'!$D53,"hh:mm"),"")</f>
        <v/>
      </c>
      <c r="EZ56" s="123" t="str">
        <f>IF('Main courante'!$A53=$EV$6,MOD($EY56-$EX56,1),"")</f>
        <v/>
      </c>
      <c r="FA56" s="123" t="str">
        <f>IF('Main courante'!$A53=$EV$6,'Main courante'!$E53,"")</f>
        <v/>
      </c>
      <c r="FB56" s="128"/>
    </row>
    <row r="57" spans="1:158">
      <c r="A57" s="120" t="str">
        <f>IF('Main courante'!$A54=$A$6,MAX($A$8:$A56)+1,"")</f>
        <v/>
      </c>
      <c r="B57" s="121" t="str">
        <f>IF('Main courante'!$A54=$A$6,TEXT('Main courante'!$B54,"j mmm aa"),"")</f>
        <v/>
      </c>
      <c r="C57" s="122" t="str">
        <f>IF('Main courante'!$A54=$A$6,TEXT('Main courante'!$C54,"hh:mm"),"")</f>
        <v/>
      </c>
      <c r="D57" s="122" t="str">
        <f>IF('Main courante'!$A54=$A$6,TEXT('Main courante'!$D54,"hh:mm"),"")</f>
        <v/>
      </c>
      <c r="E57" s="123" t="str">
        <f>IF('Main courante'!$A54=$A$6,MOD($D57-$C57,1),"")</f>
        <v/>
      </c>
      <c r="F57" s="123" t="str">
        <f>IF('Main courante'!$A54=$A$6,'Main courante'!$E54,"")</f>
        <v/>
      </c>
      <c r="G57" s="125"/>
      <c r="H57" s="126" t="str">
        <f>IF('Main courante'!$A54=$H$6,MAX($H$8:$H56)+1,"")</f>
        <v/>
      </c>
      <c r="I57" s="121" t="str">
        <f>IF('Main courante'!$A54=$H$6,TEXT('Main courante'!$B54,"j mmm aa"),"")</f>
        <v/>
      </c>
      <c r="J57" s="122" t="str">
        <f>IF('Main courante'!$A54=$H$6,TEXT('Main courante'!$C54,"hh:mm"),"")</f>
        <v/>
      </c>
      <c r="K57" s="122" t="str">
        <f>IF('Main courante'!$A54=$H$6,TEXT('Main courante'!$D54,"hh:mm"),"")</f>
        <v/>
      </c>
      <c r="L57" s="123" t="str">
        <f>IF('Main courante'!$A54=$H$6,MOD($K57-$J57,1),"")</f>
        <v/>
      </c>
      <c r="M57" s="123" t="str">
        <f>IF('Main courante'!$A54=$H$6,'Main courante'!$E54,"")</f>
        <v/>
      </c>
      <c r="N57" s="125"/>
      <c r="O57" s="120" t="str">
        <f>IF('Main courante'!$A54=$O$6,MAX($O$8:$O56)+1,"")</f>
        <v/>
      </c>
      <c r="P57" s="121" t="str">
        <f>IF('Main courante'!$A54=$O$6,TEXT('Main courante'!$B54,"j mmm aa"),"")</f>
        <v/>
      </c>
      <c r="Q57" s="122" t="str">
        <f>IF('Main courante'!$A54=$O$6,TEXT('Main courante'!$C54,"hh:mm"),"")</f>
        <v/>
      </c>
      <c r="R57" s="122" t="str">
        <f>IF('Main courante'!$A54=$O$6,TEXT('Main courante'!$D54,"hh:mm"),"")</f>
        <v/>
      </c>
      <c r="S57" s="123" t="str">
        <f>IF('Main courante'!$A54=$O$6,MOD($R57-$Q57,1),"")</f>
        <v/>
      </c>
      <c r="T57" s="124" t="str">
        <f>IF('Main courante'!$A54=$O$6,'Main courante'!$E54,"")</f>
        <v/>
      </c>
      <c r="U57" s="127" t="str">
        <f>IF('Main courante'!$A54=$O$6,DU57,"")</f>
        <v/>
      </c>
      <c r="V57" s="125"/>
      <c r="W57" s="120" t="str">
        <f>IF('Main courante'!$A54=$W$6,MAX($W$8:$W56)+1,"")</f>
        <v/>
      </c>
      <c r="X57" s="121" t="str">
        <f>IF('Main courante'!$A54=$W$6,TEXT('Main courante'!$B54,"j mmm aa"),"")</f>
        <v/>
      </c>
      <c r="Y57" s="122" t="str">
        <f>IF('Main courante'!$A54=$W$6,TEXT('Main courante'!$C54,"hh:mm"),"")</f>
        <v/>
      </c>
      <c r="Z57" s="122" t="str">
        <f>IF('Main courante'!$A54=$W$6,TEXT('Main courante'!$D54,"hh:mm"),"")</f>
        <v/>
      </c>
      <c r="AA57" s="123" t="str">
        <f>IF('Main courante'!$A54=$W$6,MOD($Z57-$Y57,1),"")</f>
        <v/>
      </c>
      <c r="AB57" s="123" t="str">
        <f>IF('Main courante'!$A54=$W$6,'Main courante'!$E54,"")</f>
        <v/>
      </c>
      <c r="AC57" s="122" t="str">
        <f>IF('Main courante'!$A54=$W$6,DU57,"")</f>
        <v/>
      </c>
      <c r="AD57" s="125"/>
      <c r="AE57" s="120" t="str">
        <f>IF('Main courante'!$A54=$AE$6,MAX($AE$8:$AE56)+1,"")</f>
        <v/>
      </c>
      <c r="AF57" s="121" t="str">
        <f>IF('Main courante'!$A54=$AE$6,TEXT('Main courante'!$B54,"j mmm aa"),"")</f>
        <v/>
      </c>
      <c r="AG57" s="122" t="str">
        <f>IF('Main courante'!$A54=$AE$6,TEXT('Main courante'!$C54,"hh:mm"),"")</f>
        <v/>
      </c>
      <c r="AH57" s="122" t="str">
        <f>IF('Main courante'!$A54=$AE$6,TEXT('Main courante'!$D54,"hh:mm"),"")</f>
        <v/>
      </c>
      <c r="AI57" s="123" t="str">
        <f>IF('Main courante'!$A54=$AE$6,MOD($AH57-$AG57,1),"")</f>
        <v/>
      </c>
      <c r="AJ57" s="123" t="str">
        <f>IF('Main courante'!$A54=$AE$6,'Main courante'!$E54,"")</f>
        <v/>
      </c>
      <c r="AK57" s="122" t="str">
        <f>IF('Main courante'!$A54=$AE$6,DU57,"")</f>
        <v/>
      </c>
      <c r="AL57" s="125"/>
      <c r="AM57" s="120" t="str">
        <f>IF('Main courante'!$A54=$AM$6,MAX($AM$8:$AM56)+1,"")</f>
        <v/>
      </c>
      <c r="AN57" s="121" t="str">
        <f>IF('Main courante'!$A54=$AM$6,TEXT('Main courante'!$B54,"j mmm aa"),"")</f>
        <v/>
      </c>
      <c r="AO57" s="122" t="str">
        <f>IF('Main courante'!$A54=$AM$6,TEXT('Main courante'!$C54,"hh:mm"),"")</f>
        <v/>
      </c>
      <c r="AP57" s="122" t="str">
        <f>IF('Main courante'!$A54=$AM$6,TEXT('Main courante'!$D54,"hh:mm"),"")</f>
        <v/>
      </c>
      <c r="AQ57" s="123" t="str">
        <f>IF('Main courante'!$A54=$AM$6,MOD($AP57-$AO57,1),"")</f>
        <v/>
      </c>
      <c r="AR57" s="123" t="str">
        <f>IF('Main courante'!$A54=$AM$6,'Main courante'!$E54,"")</f>
        <v/>
      </c>
      <c r="AS57" s="122" t="str">
        <f>IF('Main courante'!$A54=$AM$6,DU57,"")</f>
        <v/>
      </c>
      <c r="AT57" s="125"/>
      <c r="AU57" s="120" t="str">
        <f>IF('Main courante'!$A54=$AU$6,MAX($AU$8:$AU56)+1,"")</f>
        <v/>
      </c>
      <c r="AV57" s="121" t="str">
        <f>IF('Main courante'!$A54=$AU$6,TEXT('Main courante'!$B54,"j mmm aa"),"")</f>
        <v/>
      </c>
      <c r="AW57" s="122" t="str">
        <f>IF('Main courante'!$A54=$AU$6,TEXT('Main courante'!$C54,"hh:mm"),"")</f>
        <v/>
      </c>
      <c r="AX57" s="122" t="str">
        <f>IF('Main courante'!$A54=$AU$6,TEXT('Main courante'!$D54,"hh:mm"),"")</f>
        <v/>
      </c>
      <c r="AY57" s="123" t="str">
        <f>IF('Main courante'!$A54=$AU$6,MOD($AX57-$AW57,1),"")</f>
        <v/>
      </c>
      <c r="AZ57" s="123" t="str">
        <f>IF('Main courante'!$A54=$AU$6,'Main courante'!$E54,"")</f>
        <v/>
      </c>
      <c r="BA57" s="122" t="str">
        <f>IF('Main courante'!$A54=$AU$6,DU57,"")</f>
        <v/>
      </c>
      <c r="BB57" s="125"/>
      <c r="BC57" s="120" t="str">
        <f>IF('Main courante'!$A54=$BC$6,MAX($BC$8:$BC56)+1,"")</f>
        <v/>
      </c>
      <c r="BD57" s="121" t="str">
        <f>IF('Main courante'!$A54=$BC$6,TEXT('Main courante'!$B54,"j mmm aa"),"")</f>
        <v/>
      </c>
      <c r="BE57" s="122" t="str">
        <f>IF('Main courante'!$A54=$BC$6,TEXT('Main courante'!$C54,"hh:mm"),"")</f>
        <v/>
      </c>
      <c r="BF57" s="122" t="str">
        <f>IF('Main courante'!$A54=$BC$6,TEXT('Main courante'!$D54,"hh:mm"),"")</f>
        <v/>
      </c>
      <c r="BG57" s="123" t="str">
        <f>IF('Main courante'!$A54=$BC$6,MOD($BF57-$BE57,1),"")</f>
        <v/>
      </c>
      <c r="BH57" s="123" t="str">
        <f>IF('Main courante'!$A54=$BC$6,'Main courante'!$E54,"")</f>
        <v/>
      </c>
      <c r="BI57" s="122" t="str">
        <f>IF('Main courante'!$A54=$BC$6,DU57,"")</f>
        <v/>
      </c>
      <c r="BJ57" s="125"/>
      <c r="BK57" s="120" t="str">
        <f>IF('Main courante'!$A54=$BK$6,MAX($BK$8:$BK56)+1,"")</f>
        <v/>
      </c>
      <c r="BL57" s="121" t="str">
        <f>IF('Main courante'!$A54=$BK$6,TEXT('Main courante'!$B54,"j mmm aa"),"")</f>
        <v/>
      </c>
      <c r="BM57" s="122" t="str">
        <f>IF('Main courante'!$A54=$BK$6,TEXT('Main courante'!$C54,"hh:mm"),"")</f>
        <v/>
      </c>
      <c r="BN57" s="122" t="str">
        <f>IF('Main courante'!$A54=$BK$6,TEXT('Main courante'!$D54,"hh:mm"),"")</f>
        <v/>
      </c>
      <c r="BO57" s="123" t="str">
        <f>IF('Main courante'!$A54=$BK$6,MOD($BN57-$BM57,1),"")</f>
        <v/>
      </c>
      <c r="BP57" s="123" t="str">
        <f>IF('Main courante'!$A54=$BK$6,'Main courante'!$E54,"")</f>
        <v/>
      </c>
      <c r="BQ57" s="122" t="str">
        <f>IF('Main courante'!$A54=$BK$6,DU57,"")</f>
        <v/>
      </c>
      <c r="BR57" s="125"/>
      <c r="BS57" s="120" t="str">
        <f>IF('Main courante'!$A54=$BS$6,MAX($BS$8:$BS56)+1,"")</f>
        <v/>
      </c>
      <c r="BT57" s="121" t="str">
        <f>IF('Main courante'!$A54=$BS$6,TEXT('Main courante'!$B54,"j mmm aa"),"")</f>
        <v/>
      </c>
      <c r="BU57" s="122" t="str">
        <f>IF('Main courante'!$A54=$BS$6,TEXT('Main courante'!$C54,"hh:mm"),"")</f>
        <v/>
      </c>
      <c r="BV57" s="122" t="str">
        <f>IF('Main courante'!$A54=$BS$6,TEXT('Main courante'!$D54,"hh:mm"),"")</f>
        <v/>
      </c>
      <c r="BW57" s="123" t="str">
        <f>IF('Main courante'!$A54=$BS$6,MOD($BV57-$BU57,1),"")</f>
        <v/>
      </c>
      <c r="BX57" s="123" t="str">
        <f>IF('Main courante'!$A54=$BS$6,'Main courante'!$E54,"")</f>
        <v/>
      </c>
      <c r="BY57" s="122" t="str">
        <f>IF('Main courante'!$A54=$BS$6,DU57,"")</f>
        <v/>
      </c>
      <c r="BZ57" s="125"/>
      <c r="CA57" s="120" t="str">
        <f>IF('Main courante'!$A54=$CA$6,MAX($CA$8:$CA56)+1,"")</f>
        <v/>
      </c>
      <c r="CB57" s="121" t="str">
        <f>IF('Main courante'!$A54=$CA$6,TEXT('Main courante'!$B54,"j mmm aa"),"")</f>
        <v/>
      </c>
      <c r="CC57" s="122" t="str">
        <f>IF('Main courante'!$A54=$CA$6,TEXT('Main courante'!$C54,"hh:mm"),"")</f>
        <v/>
      </c>
      <c r="CD57" s="122" t="str">
        <f>IF('Main courante'!$A54=$CA$6,TEXT('Main courante'!$D54,"hh:mm"),"")</f>
        <v/>
      </c>
      <c r="CE57" s="123" t="str">
        <f>IF('Main courante'!$A54=$CA$6,MOD($CD57-$CC57,1),"")</f>
        <v/>
      </c>
      <c r="CF57" s="123" t="str">
        <f>IF('Main courante'!$A54=$CA$6,'Main courante'!$E54,"")</f>
        <v/>
      </c>
      <c r="CG57" s="122" t="str">
        <f>IF('Main courante'!$A54=$CA$6,DU57,"")</f>
        <v/>
      </c>
      <c r="CH57" s="125"/>
      <c r="CI57" s="120" t="str">
        <f>IF('Main courante'!$A54=$CI$6,MAX($CI$8:$CI56)+1,"")</f>
        <v/>
      </c>
      <c r="CJ57" s="121" t="str">
        <f>IF('Main courante'!$A54=$CI$6,TEXT('Main courante'!$B54,"j mmm aa"),"")</f>
        <v/>
      </c>
      <c r="CK57" s="122" t="str">
        <f>IF('Main courante'!$A54=$CI$6,TEXT('Main courante'!$C54,"hh:mm"),"")</f>
        <v/>
      </c>
      <c r="CL57" s="122" t="str">
        <f>IF('Main courante'!$A54=$CI$6,TEXT('Main courante'!$D54,"hh:mm"),"")</f>
        <v/>
      </c>
      <c r="CM57" s="123" t="str">
        <f>IF('Main courante'!$A54=$CI$6,MOD($CL57-$CK57,1),"")</f>
        <v/>
      </c>
      <c r="CN57" s="123" t="str">
        <f>IF('Main courante'!$A54=$CI$6,'Main courante'!$E54,"")</f>
        <v/>
      </c>
      <c r="CO57" s="125"/>
      <c r="CP57" s="120" t="str">
        <f>IF('Main courante'!$A54=$CP$6,MAX($CP$8:$CP56)+1,"")</f>
        <v/>
      </c>
      <c r="CQ57" s="121" t="str">
        <f>IF('Main courante'!$A54=$CP$6,TEXT('Main courante'!$B54,"j mmm aa"),"")</f>
        <v/>
      </c>
      <c r="CR57" s="122" t="str">
        <f>IF('Main courante'!$A54=$CP$6,TEXT('Main courante'!$C54,"hh:mm"),"")</f>
        <v/>
      </c>
      <c r="CS57" s="122" t="str">
        <f>IF('Main courante'!$A54=$CP$6,TEXT('Main courante'!$D54,"hh:mm"),"")</f>
        <v/>
      </c>
      <c r="CT57" s="123" t="str">
        <f>IF('Main courante'!$A54=$CP$6,MOD($CS57-$CR57,1),"")</f>
        <v/>
      </c>
      <c r="CU57" s="123" t="str">
        <f>IF('Main courante'!$A54=$CP$6,'Main courante'!$E54,"")</f>
        <v/>
      </c>
      <c r="CV57" s="122" t="str">
        <f>IF('Main courante'!$A54=$CP$6,DU57,"")</f>
        <v/>
      </c>
      <c r="CW57" s="125"/>
      <c r="CX57" s="120" t="str">
        <f>IF('Main courante'!$A54=$CX$6,MAX($CX$8:$CX56)+1,"")</f>
        <v/>
      </c>
      <c r="CY57" s="121" t="str">
        <f>IF('Main courante'!$A54=$CX$6,TEXT('Main courante'!$B54,"j mmm aa"),"")</f>
        <v/>
      </c>
      <c r="CZ57" s="122" t="str">
        <f>IF('Main courante'!$A54=$CX$6,TEXT('Main courante'!$C54,"hh:mm"),"")</f>
        <v/>
      </c>
      <c r="DA57" s="122" t="str">
        <f>IF('Main courante'!$A54=$CX$6,TEXT('Main courante'!$D54,"hh:mm"),"")</f>
        <v/>
      </c>
      <c r="DB57" s="123" t="str">
        <f>IF('Main courante'!$A54=$CX$6,MOD($DA57-$CZ57,1),"")</f>
        <v/>
      </c>
      <c r="DC57" s="123" t="str">
        <f>IF('Main courante'!$A54=$CX$6,'Main courante'!$E54,"")</f>
        <v/>
      </c>
      <c r="DD57" s="122" t="str">
        <f>IF('Main courante'!$A54=$CX$6,DU57,"")</f>
        <v/>
      </c>
      <c r="DE57" s="125"/>
      <c r="DF57" s="120" t="str">
        <f>IF('Main courante'!$A54=$DF$6,MAX($DF$8:$DF56)+1,"")</f>
        <v/>
      </c>
      <c r="DG57" s="121" t="str">
        <f>IF('Main courante'!$A54=$DF$6,TEXT('Main courante'!$B54,"j mmm aa"),"")</f>
        <v/>
      </c>
      <c r="DH57" s="122" t="str">
        <f>IF('Main courante'!$A54=$DF$6,TEXT('Main courante'!$C54,"hh:mm"),"")</f>
        <v/>
      </c>
      <c r="DI57" s="122" t="str">
        <f>IF('Main courante'!$A54=$DF$6,TEXT('Main courante'!$D54,"hh:mm"),"")</f>
        <v/>
      </c>
      <c r="DJ57" s="123" t="str">
        <f>IF('Main courante'!$A54=$DF$6,MOD($DI57-$DH57,1),"")</f>
        <v/>
      </c>
      <c r="DK57" s="123" t="str">
        <f>IF('Main courante'!$A54=$DF$6,'Main courante'!$E54,"")</f>
        <v/>
      </c>
      <c r="DL57" s="128"/>
      <c r="DM57" s="120" t="str">
        <f>IF(OR('Main courante'!$F54&lt;&gt;"",'Main courante'!$K54&lt;&gt;""),MAX($DM$8:$DM56)+1,"")</f>
        <v/>
      </c>
      <c r="DN57" s="121" t="str">
        <f>IF('Main courante'!$F54,TEXT('Main courante'!$B54,"j mmm aa"),"")</f>
        <v/>
      </c>
      <c r="DO57" s="121" t="str">
        <f>IF('Main courante'!$F54,'Main courante'!$E54,"")</f>
        <v/>
      </c>
      <c r="DP57" s="121" t="str">
        <f>IF(OR('Main courante'!$F54&lt;&gt;"",'Main courante'!$K54&lt;&gt;""),IF('Main courante'!$F54&lt;&gt;"",TEXT('Main courante'!$F54,"hh:mm"),""),"")</f>
        <v/>
      </c>
      <c r="DQ57" s="121" t="str">
        <f>IF(OR('Main courante'!$F54&lt;&gt;"",'Main courante'!$K54&lt;&gt;""),IF('Main courante'!$G54&lt;&gt;"",TEXT('Main courante'!$G54,"hh:mm"),""),"")</f>
        <v/>
      </c>
      <c r="DR57" s="121" t="str">
        <f>IF(OR('Main courante'!$F54&lt;&gt;"",'Main courante'!$K54&lt;&gt;""),IF('Main courante'!$K54&lt;&gt;"",TEXT('Main courante'!$K54,"hh:mm"),""),"")</f>
        <v/>
      </c>
      <c r="DS57" s="121" t="str">
        <f>IF(OR('Main courante'!$F54&lt;&gt;"",'Main courante'!$K54&lt;&gt;""),IF('Main courante'!$L54&lt;&gt;"",TEXT('Main courante'!$L54,"hh:mm"),""),"")</f>
        <v/>
      </c>
      <c r="DT57" s="129">
        <f t="shared" si="4"/>
        <v>0</v>
      </c>
      <c r="DU57" s="130">
        <f>'Main courante'!$H54+'Main courante'!$M54</f>
        <v>0</v>
      </c>
      <c r="DV57" s="131">
        <f>'Main courante'!$J54+'Main courante'!$O54</f>
        <v>0</v>
      </c>
      <c r="DW57" s="131">
        <f>'Main courante'!$I54+'Main courante'!$N54</f>
        <v>0</v>
      </c>
      <c r="DX57" s="132" t="str">
        <f>IF('Main courante'!$P54&lt;&gt;"",'Main courante'!$P54,"")</f>
        <v/>
      </c>
      <c r="DY57" s="133" t="str">
        <f>IF('Main courante'!$Q54&lt;&gt;"",'Main courante'!$Q54,"")</f>
        <v/>
      </c>
      <c r="DZ57" s="133" t="str">
        <f>IF('Main courante'!$R54&lt;&gt;"",'Main courante'!$R54,"")</f>
        <v/>
      </c>
      <c r="EA57" s="129">
        <f t="shared" si="5"/>
        <v>0</v>
      </c>
      <c r="EB57" s="129">
        <f t="shared" si="6"/>
        <v>0</v>
      </c>
      <c r="ED57" s="120" t="str">
        <f>IF('Main courante'!$A54=$ED$6,MAX($ED$8:$ED56)+1,"")</f>
        <v/>
      </c>
      <c r="EE57" s="120" t="str">
        <f>IF('Main courante'!$A54=$ED$6,'Main courante'!$S54,"")</f>
        <v/>
      </c>
      <c r="EF57" s="120" t="str">
        <f>IF('Main courante'!$A54=$ED$6,'Main courante'!$T54,"")</f>
        <v/>
      </c>
      <c r="EG57" s="120" t="str">
        <f>IF('Main courante'!$A54=$ED$6,'Main courante'!$U54,"")</f>
        <v/>
      </c>
      <c r="EH57" s="134" t="str">
        <f>IF('Main courante'!$A54=$ED$6,'Main courante'!$V54,"")</f>
        <v/>
      </c>
      <c r="EJ57" s="120" t="str">
        <f>IF('Main courante'!$A54=$EJ$6,MAX($EJ$8:$EJ56)+1,"")</f>
        <v/>
      </c>
      <c r="EK57" s="120" t="str">
        <f>IF('Main courante'!$A54=$EJ$6,'Main courante'!$S54,"")</f>
        <v/>
      </c>
      <c r="EL57" s="120" t="str">
        <f>IF('Main courante'!$A54=$EJ$6,'Main courante'!$T54,"")</f>
        <v/>
      </c>
      <c r="EM57" s="120" t="str">
        <f>IF('Main courante'!$A54=$EJ$6,'Main courante'!$U54,"")</f>
        <v/>
      </c>
      <c r="EN57" s="134" t="str">
        <f>IF('Main courante'!$A54=$EJ$6,'Main courante'!$V54,"")</f>
        <v/>
      </c>
      <c r="EP57" s="120" t="str">
        <f>IF('Main courante'!$A54=$EP$6,MAX($EP$8:$EP56)+1,"")</f>
        <v/>
      </c>
      <c r="EQ57" s="120" t="str">
        <f>IF('Main courante'!$A54=$EP$6,'Main courante'!$S54,"")</f>
        <v/>
      </c>
      <c r="ER57" s="120" t="str">
        <f>IF('Main courante'!$A54=$EP$6,'Main courante'!$T54,"")</f>
        <v/>
      </c>
      <c r="ES57" s="120" t="str">
        <f>IF('Main courante'!$A54=$EP$6,'Main courante'!$U54,"")</f>
        <v/>
      </c>
      <c r="ET57" s="134" t="str">
        <f>IF('Main courante'!$A54=$EP$6,'Main courante'!$V54,"")</f>
        <v/>
      </c>
      <c r="EU57" s="125"/>
      <c r="EV57" s="120" t="str">
        <f>IF('Main courante'!$A54=$EV$6,MAX($EV$8:$EV56)+1,"")</f>
        <v/>
      </c>
      <c r="EW57" s="121" t="str">
        <f>IF('Main courante'!$A54=$EV$6,TEXT('Main courante'!$B54,"j mmm aa"),"")</f>
        <v/>
      </c>
      <c r="EX57" s="122" t="str">
        <f>IF('Main courante'!$A54=$EV$6,TEXT('Main courante'!$C54,"hh:mm"),"")</f>
        <v/>
      </c>
      <c r="EY57" s="122" t="str">
        <f>IF('Main courante'!$A54=$EV$6,TEXT('Main courante'!$D54,"hh:mm"),"")</f>
        <v/>
      </c>
      <c r="EZ57" s="123" t="str">
        <f>IF('Main courante'!$A54=$EV$6,MOD($EY57-$EX57,1),"")</f>
        <v/>
      </c>
      <c r="FA57" s="123" t="str">
        <f>IF('Main courante'!$A54=$EV$6,'Main courante'!$E54,"")</f>
        <v/>
      </c>
      <c r="FB57" s="128"/>
    </row>
    <row r="58" spans="1:158">
      <c r="A58" s="120" t="str">
        <f>IF('Main courante'!$A55=$A$6,MAX($A$8:$A57)+1,"")</f>
        <v/>
      </c>
      <c r="B58" s="121" t="str">
        <f>IF('Main courante'!$A55=$A$6,TEXT('Main courante'!$B55,"j mmm aa"),"")</f>
        <v/>
      </c>
      <c r="C58" s="122" t="str">
        <f>IF('Main courante'!$A55=$A$6,TEXT('Main courante'!$C55,"hh:mm"),"")</f>
        <v/>
      </c>
      <c r="D58" s="122" t="str">
        <f>IF('Main courante'!$A55=$A$6,TEXT('Main courante'!$D55,"hh:mm"),"")</f>
        <v/>
      </c>
      <c r="E58" s="123" t="str">
        <f>IF('Main courante'!$A55=$A$6,MOD($D58-$C58,1),"")</f>
        <v/>
      </c>
      <c r="F58" s="123" t="str">
        <f>IF('Main courante'!$A55=$A$6,'Main courante'!$E55,"")</f>
        <v/>
      </c>
      <c r="G58" s="125"/>
      <c r="H58" s="126" t="str">
        <f>IF('Main courante'!$A55=$H$6,MAX($H$8:$H57)+1,"")</f>
        <v/>
      </c>
      <c r="I58" s="121" t="str">
        <f>IF('Main courante'!$A55=$H$6,TEXT('Main courante'!$B55,"j mmm aa"),"")</f>
        <v/>
      </c>
      <c r="J58" s="122" t="str">
        <f>IF('Main courante'!$A55=$H$6,TEXT('Main courante'!$C55,"hh:mm"),"")</f>
        <v/>
      </c>
      <c r="K58" s="122" t="str">
        <f>IF('Main courante'!$A55=$H$6,TEXT('Main courante'!$D55,"hh:mm"),"")</f>
        <v/>
      </c>
      <c r="L58" s="123" t="str">
        <f>IF('Main courante'!$A55=$H$6,MOD($K58-$J58,1),"")</f>
        <v/>
      </c>
      <c r="M58" s="123" t="str">
        <f>IF('Main courante'!$A55=$H$6,'Main courante'!$E55,"")</f>
        <v/>
      </c>
      <c r="N58" s="125"/>
      <c r="O58" s="120" t="str">
        <f>IF('Main courante'!$A55=$O$6,MAX($O$8:$O57)+1,"")</f>
        <v/>
      </c>
      <c r="P58" s="121" t="str">
        <f>IF('Main courante'!$A55=$O$6,TEXT('Main courante'!$B55,"j mmm aa"),"")</f>
        <v/>
      </c>
      <c r="Q58" s="122" t="str">
        <f>IF('Main courante'!$A55=$O$6,TEXT('Main courante'!$C55,"hh:mm"),"")</f>
        <v/>
      </c>
      <c r="R58" s="122" t="str">
        <f>IF('Main courante'!$A55=$O$6,TEXT('Main courante'!$D55,"hh:mm"),"")</f>
        <v/>
      </c>
      <c r="S58" s="123" t="str">
        <f>IF('Main courante'!$A55=$O$6,MOD($R58-$Q58,1),"")</f>
        <v/>
      </c>
      <c r="T58" s="124" t="str">
        <f>IF('Main courante'!$A55=$O$6,'Main courante'!$E55,"")</f>
        <v/>
      </c>
      <c r="U58" s="127" t="str">
        <f>IF('Main courante'!$A55=$O$6,DU58,"")</f>
        <v/>
      </c>
      <c r="V58" s="125"/>
      <c r="W58" s="120" t="str">
        <f>IF('Main courante'!$A55=$W$6,MAX($W$8:$W57)+1,"")</f>
        <v/>
      </c>
      <c r="X58" s="121" t="str">
        <f>IF('Main courante'!$A55=$W$6,TEXT('Main courante'!$B55,"j mmm aa"),"")</f>
        <v/>
      </c>
      <c r="Y58" s="122" t="str">
        <f>IF('Main courante'!$A55=$W$6,TEXT('Main courante'!$C55,"hh:mm"),"")</f>
        <v/>
      </c>
      <c r="Z58" s="122" t="str">
        <f>IF('Main courante'!$A55=$W$6,TEXT('Main courante'!$D55,"hh:mm"),"")</f>
        <v/>
      </c>
      <c r="AA58" s="123" t="str">
        <f>IF('Main courante'!$A55=$W$6,MOD($Z58-$Y58,1),"")</f>
        <v/>
      </c>
      <c r="AB58" s="123" t="str">
        <f>IF('Main courante'!$A55=$W$6,'Main courante'!$E55,"")</f>
        <v/>
      </c>
      <c r="AC58" s="122" t="str">
        <f>IF('Main courante'!$A55=$W$6,DU58,"")</f>
        <v/>
      </c>
      <c r="AD58" s="125"/>
      <c r="AE58" s="120" t="str">
        <f>IF('Main courante'!$A55=$AE$6,MAX($AE$8:$AE57)+1,"")</f>
        <v/>
      </c>
      <c r="AF58" s="121" t="str">
        <f>IF('Main courante'!$A55=$AE$6,TEXT('Main courante'!$B55,"j mmm aa"),"")</f>
        <v/>
      </c>
      <c r="AG58" s="122" t="str">
        <f>IF('Main courante'!$A55=$AE$6,TEXT('Main courante'!$C55,"hh:mm"),"")</f>
        <v/>
      </c>
      <c r="AH58" s="122" t="str">
        <f>IF('Main courante'!$A55=$AE$6,TEXT('Main courante'!$D55,"hh:mm"),"")</f>
        <v/>
      </c>
      <c r="AI58" s="123" t="str">
        <f>IF('Main courante'!$A55=$AE$6,MOD($AH58-$AG58,1),"")</f>
        <v/>
      </c>
      <c r="AJ58" s="123" t="str">
        <f>IF('Main courante'!$A55=$AE$6,'Main courante'!$E55,"")</f>
        <v/>
      </c>
      <c r="AK58" s="122" t="str">
        <f>IF('Main courante'!$A55=$AE$6,DU58,"")</f>
        <v/>
      </c>
      <c r="AL58" s="125"/>
      <c r="AM58" s="120" t="str">
        <f>IF('Main courante'!$A55=$AM$6,MAX($AM$8:$AM57)+1,"")</f>
        <v/>
      </c>
      <c r="AN58" s="121" t="str">
        <f>IF('Main courante'!$A55=$AM$6,TEXT('Main courante'!$B55,"j mmm aa"),"")</f>
        <v/>
      </c>
      <c r="AO58" s="122" t="str">
        <f>IF('Main courante'!$A55=$AM$6,TEXT('Main courante'!$C55,"hh:mm"),"")</f>
        <v/>
      </c>
      <c r="AP58" s="122" t="str">
        <f>IF('Main courante'!$A55=$AM$6,TEXT('Main courante'!$D55,"hh:mm"),"")</f>
        <v/>
      </c>
      <c r="AQ58" s="123" t="str">
        <f>IF('Main courante'!$A55=$AM$6,MOD($AP58-$AO58,1),"")</f>
        <v/>
      </c>
      <c r="AR58" s="123" t="str">
        <f>IF('Main courante'!$A55=$AM$6,'Main courante'!$E55,"")</f>
        <v/>
      </c>
      <c r="AS58" s="122" t="str">
        <f>IF('Main courante'!$A55=$AM$6,DU58,"")</f>
        <v/>
      </c>
      <c r="AT58" s="125"/>
      <c r="AU58" s="120" t="str">
        <f>IF('Main courante'!$A55=$AU$6,MAX($AU$8:$AU57)+1,"")</f>
        <v/>
      </c>
      <c r="AV58" s="121" t="str">
        <f>IF('Main courante'!$A55=$AU$6,TEXT('Main courante'!$B55,"j mmm aa"),"")</f>
        <v/>
      </c>
      <c r="AW58" s="122" t="str">
        <f>IF('Main courante'!$A55=$AU$6,TEXT('Main courante'!$C55,"hh:mm"),"")</f>
        <v/>
      </c>
      <c r="AX58" s="122" t="str">
        <f>IF('Main courante'!$A55=$AU$6,TEXT('Main courante'!$D55,"hh:mm"),"")</f>
        <v/>
      </c>
      <c r="AY58" s="123" t="str">
        <f>IF('Main courante'!$A55=$AU$6,MOD($AX58-$AW58,1),"")</f>
        <v/>
      </c>
      <c r="AZ58" s="123" t="str">
        <f>IF('Main courante'!$A55=$AU$6,'Main courante'!$E55,"")</f>
        <v/>
      </c>
      <c r="BA58" s="122" t="str">
        <f>IF('Main courante'!$A55=$AU$6,DU58,"")</f>
        <v/>
      </c>
      <c r="BB58" s="125"/>
      <c r="BC58" s="120" t="str">
        <f>IF('Main courante'!$A55=$BC$6,MAX($BC$8:$BC57)+1,"")</f>
        <v/>
      </c>
      <c r="BD58" s="121" t="str">
        <f>IF('Main courante'!$A55=$BC$6,TEXT('Main courante'!$B55,"j mmm aa"),"")</f>
        <v/>
      </c>
      <c r="BE58" s="122" t="str">
        <f>IF('Main courante'!$A55=$BC$6,TEXT('Main courante'!$C55,"hh:mm"),"")</f>
        <v/>
      </c>
      <c r="BF58" s="122" t="str">
        <f>IF('Main courante'!$A55=$BC$6,TEXT('Main courante'!$D55,"hh:mm"),"")</f>
        <v/>
      </c>
      <c r="BG58" s="123" t="str">
        <f>IF('Main courante'!$A55=$BC$6,MOD($BF58-$BE58,1),"")</f>
        <v/>
      </c>
      <c r="BH58" s="123" t="str">
        <f>IF('Main courante'!$A55=$BC$6,'Main courante'!$E55,"")</f>
        <v/>
      </c>
      <c r="BI58" s="122" t="str">
        <f>IF('Main courante'!$A55=$BC$6,DU58,"")</f>
        <v/>
      </c>
      <c r="BJ58" s="125"/>
      <c r="BK58" s="120" t="str">
        <f>IF('Main courante'!$A55=$BK$6,MAX($BK$8:$BK57)+1,"")</f>
        <v/>
      </c>
      <c r="BL58" s="121" t="str">
        <f>IF('Main courante'!$A55=$BK$6,TEXT('Main courante'!$B55,"j mmm aa"),"")</f>
        <v/>
      </c>
      <c r="BM58" s="122" t="str">
        <f>IF('Main courante'!$A55=$BK$6,TEXT('Main courante'!$C55,"hh:mm"),"")</f>
        <v/>
      </c>
      <c r="BN58" s="122" t="str">
        <f>IF('Main courante'!$A55=$BK$6,TEXT('Main courante'!$D55,"hh:mm"),"")</f>
        <v/>
      </c>
      <c r="BO58" s="123" t="str">
        <f>IF('Main courante'!$A55=$BK$6,MOD($BN58-$BM58,1),"")</f>
        <v/>
      </c>
      <c r="BP58" s="123" t="str">
        <f>IF('Main courante'!$A55=$BK$6,'Main courante'!$E55,"")</f>
        <v/>
      </c>
      <c r="BQ58" s="122" t="str">
        <f>IF('Main courante'!$A55=$BK$6,DU58,"")</f>
        <v/>
      </c>
      <c r="BR58" s="125"/>
      <c r="BS58" s="120" t="str">
        <f>IF('Main courante'!$A55=$BS$6,MAX($BS$8:$BS57)+1,"")</f>
        <v/>
      </c>
      <c r="BT58" s="121" t="str">
        <f>IF('Main courante'!$A55=$BS$6,TEXT('Main courante'!$B55,"j mmm aa"),"")</f>
        <v/>
      </c>
      <c r="BU58" s="122" t="str">
        <f>IF('Main courante'!$A55=$BS$6,TEXT('Main courante'!$C55,"hh:mm"),"")</f>
        <v/>
      </c>
      <c r="BV58" s="122" t="str">
        <f>IF('Main courante'!$A55=$BS$6,TEXT('Main courante'!$D55,"hh:mm"),"")</f>
        <v/>
      </c>
      <c r="BW58" s="123" t="str">
        <f>IF('Main courante'!$A55=$BS$6,MOD($BV58-$BU58,1),"")</f>
        <v/>
      </c>
      <c r="BX58" s="123" t="str">
        <f>IF('Main courante'!$A55=$BS$6,'Main courante'!$E55,"")</f>
        <v/>
      </c>
      <c r="BY58" s="122" t="str">
        <f>IF('Main courante'!$A55=$BS$6,DU58,"")</f>
        <v/>
      </c>
      <c r="BZ58" s="125"/>
      <c r="CA58" s="120" t="str">
        <f>IF('Main courante'!$A55=$CA$6,MAX($CA$8:$CA57)+1,"")</f>
        <v/>
      </c>
      <c r="CB58" s="121" t="str">
        <f>IF('Main courante'!$A55=$CA$6,TEXT('Main courante'!$B55,"j mmm aa"),"")</f>
        <v/>
      </c>
      <c r="CC58" s="122" t="str">
        <f>IF('Main courante'!$A55=$CA$6,TEXT('Main courante'!$C55,"hh:mm"),"")</f>
        <v/>
      </c>
      <c r="CD58" s="122" t="str">
        <f>IF('Main courante'!$A55=$CA$6,TEXT('Main courante'!$D55,"hh:mm"),"")</f>
        <v/>
      </c>
      <c r="CE58" s="123" t="str">
        <f>IF('Main courante'!$A55=$CA$6,MOD($CD58-$CC58,1),"")</f>
        <v/>
      </c>
      <c r="CF58" s="123" t="str">
        <f>IF('Main courante'!$A55=$CA$6,'Main courante'!$E55,"")</f>
        <v/>
      </c>
      <c r="CG58" s="122" t="str">
        <f>IF('Main courante'!$A55=$CA$6,DU58,"")</f>
        <v/>
      </c>
      <c r="CH58" s="125"/>
      <c r="CI58" s="120" t="str">
        <f>IF('Main courante'!$A55=$CI$6,MAX($CI$8:$CI57)+1,"")</f>
        <v/>
      </c>
      <c r="CJ58" s="121" t="str">
        <f>IF('Main courante'!$A55=$CI$6,TEXT('Main courante'!$B55,"j mmm aa"),"")</f>
        <v/>
      </c>
      <c r="CK58" s="122" t="str">
        <f>IF('Main courante'!$A55=$CI$6,TEXT('Main courante'!$C55,"hh:mm"),"")</f>
        <v/>
      </c>
      <c r="CL58" s="122" t="str">
        <f>IF('Main courante'!$A55=$CI$6,TEXT('Main courante'!$D55,"hh:mm"),"")</f>
        <v/>
      </c>
      <c r="CM58" s="123" t="str">
        <f>IF('Main courante'!$A55=$CI$6,MOD($CL58-$CK58,1),"")</f>
        <v/>
      </c>
      <c r="CN58" s="123" t="str">
        <f>IF('Main courante'!$A55=$CI$6,'Main courante'!$E55,"")</f>
        <v/>
      </c>
      <c r="CO58" s="125"/>
      <c r="CP58" s="120" t="str">
        <f>IF('Main courante'!$A55=$CP$6,MAX($CP$8:$CP57)+1,"")</f>
        <v/>
      </c>
      <c r="CQ58" s="121" t="str">
        <f>IF('Main courante'!$A55=$CP$6,TEXT('Main courante'!$B55,"j mmm aa"),"")</f>
        <v/>
      </c>
      <c r="CR58" s="122" t="str">
        <f>IF('Main courante'!$A55=$CP$6,TEXT('Main courante'!$C55,"hh:mm"),"")</f>
        <v/>
      </c>
      <c r="CS58" s="122" t="str">
        <f>IF('Main courante'!$A55=$CP$6,TEXT('Main courante'!$D55,"hh:mm"),"")</f>
        <v/>
      </c>
      <c r="CT58" s="123" t="str">
        <f>IF('Main courante'!$A55=$CP$6,MOD($CS58-$CR58,1),"")</f>
        <v/>
      </c>
      <c r="CU58" s="123" t="str">
        <f>IF('Main courante'!$A55=$CP$6,'Main courante'!$E55,"")</f>
        <v/>
      </c>
      <c r="CV58" s="122" t="str">
        <f>IF('Main courante'!$A55=$CP$6,DU58,"")</f>
        <v/>
      </c>
      <c r="CW58" s="125"/>
      <c r="CX58" s="120" t="str">
        <f>IF('Main courante'!$A55=$CX$6,MAX($CX$8:$CX57)+1,"")</f>
        <v/>
      </c>
      <c r="CY58" s="121" t="str">
        <f>IF('Main courante'!$A55=$CX$6,TEXT('Main courante'!$B55,"j mmm aa"),"")</f>
        <v/>
      </c>
      <c r="CZ58" s="122" t="str">
        <f>IF('Main courante'!$A55=$CX$6,TEXT('Main courante'!$C55,"hh:mm"),"")</f>
        <v/>
      </c>
      <c r="DA58" s="122" t="str">
        <f>IF('Main courante'!$A55=$CX$6,TEXT('Main courante'!$D55,"hh:mm"),"")</f>
        <v/>
      </c>
      <c r="DB58" s="123" t="str">
        <f>IF('Main courante'!$A55=$CX$6,MOD($DA58-$CZ58,1),"")</f>
        <v/>
      </c>
      <c r="DC58" s="123" t="str">
        <f>IF('Main courante'!$A55=$CX$6,'Main courante'!$E55,"")</f>
        <v/>
      </c>
      <c r="DD58" s="122" t="str">
        <f>IF('Main courante'!$A55=$CX$6,DU58,"")</f>
        <v/>
      </c>
      <c r="DE58" s="125"/>
      <c r="DF58" s="120" t="str">
        <f>IF('Main courante'!$A55=$DF$6,MAX($DF$8:$DF57)+1,"")</f>
        <v/>
      </c>
      <c r="DG58" s="121" t="str">
        <f>IF('Main courante'!$A55=$DF$6,TEXT('Main courante'!$B55,"j mmm aa"),"")</f>
        <v/>
      </c>
      <c r="DH58" s="122" t="str">
        <f>IF('Main courante'!$A55=$DF$6,TEXT('Main courante'!$C55,"hh:mm"),"")</f>
        <v/>
      </c>
      <c r="DI58" s="122" t="str">
        <f>IF('Main courante'!$A55=$DF$6,TEXT('Main courante'!$D55,"hh:mm"),"")</f>
        <v/>
      </c>
      <c r="DJ58" s="123" t="str">
        <f>IF('Main courante'!$A55=$DF$6,MOD($DI58-$DH58,1),"")</f>
        <v/>
      </c>
      <c r="DK58" s="123" t="str">
        <f>IF('Main courante'!$A55=$DF$6,'Main courante'!$E55,"")</f>
        <v/>
      </c>
      <c r="DL58" s="128"/>
      <c r="DM58" s="120" t="str">
        <f>IF(OR('Main courante'!$F55&lt;&gt;"",'Main courante'!$K55&lt;&gt;""),MAX($DM$8:$DM57)+1,"")</f>
        <v/>
      </c>
      <c r="DN58" s="121" t="str">
        <f>IF('Main courante'!$F55,TEXT('Main courante'!$B55,"j mmm aa"),"")</f>
        <v/>
      </c>
      <c r="DO58" s="121" t="str">
        <f>IF('Main courante'!$F55,'Main courante'!$E55,"")</f>
        <v/>
      </c>
      <c r="DP58" s="121" t="str">
        <f>IF(OR('Main courante'!$F55&lt;&gt;"",'Main courante'!$K55&lt;&gt;""),IF('Main courante'!$F55&lt;&gt;"",TEXT('Main courante'!$F55,"hh:mm"),""),"")</f>
        <v/>
      </c>
      <c r="DQ58" s="121" t="str">
        <f>IF(OR('Main courante'!$F55&lt;&gt;"",'Main courante'!$K55&lt;&gt;""),IF('Main courante'!$G55&lt;&gt;"",TEXT('Main courante'!$G55,"hh:mm"),""),"")</f>
        <v/>
      </c>
      <c r="DR58" s="121" t="str">
        <f>IF(OR('Main courante'!$F55&lt;&gt;"",'Main courante'!$K55&lt;&gt;""),IF('Main courante'!$K55&lt;&gt;"",TEXT('Main courante'!$K55,"hh:mm"),""),"")</f>
        <v/>
      </c>
      <c r="DS58" s="121" t="str">
        <f>IF(OR('Main courante'!$F55&lt;&gt;"",'Main courante'!$K55&lt;&gt;""),IF('Main courante'!$L55&lt;&gt;"",TEXT('Main courante'!$L55,"hh:mm"),""),"")</f>
        <v/>
      </c>
      <c r="DT58" s="129">
        <f t="shared" si="4"/>
        <v>0</v>
      </c>
      <c r="DU58" s="130">
        <f>'Main courante'!$H55+'Main courante'!$M55</f>
        <v>0</v>
      </c>
      <c r="DV58" s="131">
        <f>'Main courante'!$J55+'Main courante'!$O55</f>
        <v>0</v>
      </c>
      <c r="DW58" s="131">
        <f>'Main courante'!$I55+'Main courante'!$N55</f>
        <v>0</v>
      </c>
      <c r="DX58" s="132" t="str">
        <f>IF('Main courante'!$P55&lt;&gt;"",'Main courante'!$P55,"")</f>
        <v/>
      </c>
      <c r="DY58" s="133" t="str">
        <f>IF('Main courante'!$Q55&lt;&gt;"",'Main courante'!$Q55,"")</f>
        <v/>
      </c>
      <c r="DZ58" s="133" t="str">
        <f>IF('Main courante'!$R55&lt;&gt;"",'Main courante'!$R55,"")</f>
        <v/>
      </c>
      <c r="EA58" s="129">
        <f t="shared" si="5"/>
        <v>0</v>
      </c>
      <c r="EB58" s="129">
        <f t="shared" si="6"/>
        <v>0</v>
      </c>
      <c r="ED58" s="120" t="str">
        <f>IF('Main courante'!$A55=$ED$6,MAX($ED$8:$ED57)+1,"")</f>
        <v/>
      </c>
      <c r="EE58" s="120" t="str">
        <f>IF('Main courante'!$A55=$ED$6,'Main courante'!$S55,"")</f>
        <v/>
      </c>
      <c r="EF58" s="120" t="str">
        <f>IF('Main courante'!$A55=$ED$6,'Main courante'!$T55,"")</f>
        <v/>
      </c>
      <c r="EG58" s="120" t="str">
        <f>IF('Main courante'!$A55=$ED$6,'Main courante'!$U55,"")</f>
        <v/>
      </c>
      <c r="EH58" s="134" t="str">
        <f>IF('Main courante'!$A55=$ED$6,'Main courante'!$V55,"")</f>
        <v/>
      </c>
      <c r="EJ58" s="120" t="str">
        <f>IF('Main courante'!$A55=$EJ$6,MAX($EJ$8:$EJ57)+1,"")</f>
        <v/>
      </c>
      <c r="EK58" s="120" t="str">
        <f>IF('Main courante'!$A55=$EJ$6,'Main courante'!$S55,"")</f>
        <v/>
      </c>
      <c r="EL58" s="120" t="str">
        <f>IF('Main courante'!$A55=$EJ$6,'Main courante'!$T55,"")</f>
        <v/>
      </c>
      <c r="EM58" s="120" t="str">
        <f>IF('Main courante'!$A55=$EJ$6,'Main courante'!$U55,"")</f>
        <v/>
      </c>
      <c r="EN58" s="134" t="str">
        <f>IF('Main courante'!$A55=$EJ$6,'Main courante'!$V55,"")</f>
        <v/>
      </c>
      <c r="EP58" s="120" t="str">
        <f>IF('Main courante'!$A55=$EP$6,MAX($EP$8:$EP57)+1,"")</f>
        <v/>
      </c>
      <c r="EQ58" s="120" t="str">
        <f>IF('Main courante'!$A55=$EP$6,'Main courante'!$S55,"")</f>
        <v/>
      </c>
      <c r="ER58" s="120" t="str">
        <f>IF('Main courante'!$A55=$EP$6,'Main courante'!$T55,"")</f>
        <v/>
      </c>
      <c r="ES58" s="120" t="str">
        <f>IF('Main courante'!$A55=$EP$6,'Main courante'!$U55,"")</f>
        <v/>
      </c>
      <c r="ET58" s="134" t="str">
        <f>IF('Main courante'!$A55=$EP$6,'Main courante'!$V55,"")</f>
        <v/>
      </c>
      <c r="EU58" s="125"/>
      <c r="EV58" s="120" t="str">
        <f>IF('Main courante'!$A55=$EV$6,MAX($EV$8:$EV57)+1,"")</f>
        <v/>
      </c>
      <c r="EW58" s="121" t="str">
        <f>IF('Main courante'!$A55=$EV$6,TEXT('Main courante'!$B55,"j mmm aa"),"")</f>
        <v/>
      </c>
      <c r="EX58" s="122" t="str">
        <f>IF('Main courante'!$A55=$EV$6,TEXT('Main courante'!$C55,"hh:mm"),"")</f>
        <v/>
      </c>
      <c r="EY58" s="122" t="str">
        <f>IF('Main courante'!$A55=$EV$6,TEXT('Main courante'!$D55,"hh:mm"),"")</f>
        <v/>
      </c>
      <c r="EZ58" s="123" t="str">
        <f>IF('Main courante'!$A55=$EV$6,MOD($EY58-$EX58,1),"")</f>
        <v/>
      </c>
      <c r="FA58" s="123" t="str">
        <f>IF('Main courante'!$A55=$EV$6,'Main courante'!$E55,"")</f>
        <v/>
      </c>
      <c r="FB58" s="128"/>
    </row>
    <row r="59" spans="1:158">
      <c r="A59" s="120" t="str">
        <f>IF('Main courante'!$A56=$A$6,MAX($A$8:$A58)+1,"")</f>
        <v/>
      </c>
      <c r="B59" s="121" t="str">
        <f>IF('Main courante'!$A56=$A$6,TEXT('Main courante'!$B56,"j mmm aa"),"")</f>
        <v/>
      </c>
      <c r="C59" s="122" t="str">
        <f>IF('Main courante'!$A56=$A$6,TEXT('Main courante'!$C56,"hh:mm"),"")</f>
        <v/>
      </c>
      <c r="D59" s="122" t="str">
        <f>IF('Main courante'!$A56=$A$6,TEXT('Main courante'!$D56,"hh:mm"),"")</f>
        <v/>
      </c>
      <c r="E59" s="123" t="str">
        <f>IF('Main courante'!$A56=$A$6,MOD($D59-$C59,1),"")</f>
        <v/>
      </c>
      <c r="F59" s="123" t="str">
        <f>IF('Main courante'!$A56=$A$6,'Main courante'!$E56,"")</f>
        <v/>
      </c>
      <c r="G59" s="125"/>
      <c r="H59" s="126" t="str">
        <f>IF('Main courante'!$A56=$H$6,MAX($H$8:$H58)+1,"")</f>
        <v/>
      </c>
      <c r="I59" s="121" t="str">
        <f>IF('Main courante'!$A56=$H$6,TEXT('Main courante'!$B56,"j mmm aa"),"")</f>
        <v/>
      </c>
      <c r="J59" s="122" t="str">
        <f>IF('Main courante'!$A56=$H$6,TEXT('Main courante'!$C56,"hh:mm"),"")</f>
        <v/>
      </c>
      <c r="K59" s="122" t="str">
        <f>IF('Main courante'!$A56=$H$6,TEXT('Main courante'!$D56,"hh:mm"),"")</f>
        <v/>
      </c>
      <c r="L59" s="123" t="str">
        <f>IF('Main courante'!$A56=$H$6,MOD($K59-$J59,1),"")</f>
        <v/>
      </c>
      <c r="M59" s="123" t="str">
        <f>IF('Main courante'!$A56=$H$6,'Main courante'!$E56,"")</f>
        <v/>
      </c>
      <c r="N59" s="125"/>
      <c r="O59" s="120" t="str">
        <f>IF('Main courante'!$A56=$O$6,MAX($O$8:$O58)+1,"")</f>
        <v/>
      </c>
      <c r="P59" s="121" t="str">
        <f>IF('Main courante'!$A56=$O$6,TEXT('Main courante'!$B56,"j mmm aa"),"")</f>
        <v/>
      </c>
      <c r="Q59" s="122" t="str">
        <f>IF('Main courante'!$A56=$O$6,TEXT('Main courante'!$C56,"hh:mm"),"")</f>
        <v/>
      </c>
      <c r="R59" s="122" t="str">
        <f>IF('Main courante'!$A56=$O$6,TEXT('Main courante'!$D56,"hh:mm"),"")</f>
        <v/>
      </c>
      <c r="S59" s="123" t="str">
        <f>IF('Main courante'!$A56=$O$6,MOD($R59-$Q59,1),"")</f>
        <v/>
      </c>
      <c r="T59" s="124" t="str">
        <f>IF('Main courante'!$A56=$O$6,'Main courante'!$E56,"")</f>
        <v/>
      </c>
      <c r="U59" s="127" t="str">
        <f>IF('Main courante'!$A56=$O$6,DU59,"")</f>
        <v/>
      </c>
      <c r="V59" s="125"/>
      <c r="W59" s="120" t="str">
        <f>IF('Main courante'!$A56=$W$6,MAX($W$8:$W58)+1,"")</f>
        <v/>
      </c>
      <c r="X59" s="121" t="str">
        <f>IF('Main courante'!$A56=$W$6,TEXT('Main courante'!$B56,"j mmm aa"),"")</f>
        <v/>
      </c>
      <c r="Y59" s="122" t="str">
        <f>IF('Main courante'!$A56=$W$6,TEXT('Main courante'!$C56,"hh:mm"),"")</f>
        <v/>
      </c>
      <c r="Z59" s="122" t="str">
        <f>IF('Main courante'!$A56=$W$6,TEXT('Main courante'!$D56,"hh:mm"),"")</f>
        <v/>
      </c>
      <c r="AA59" s="123" t="str">
        <f>IF('Main courante'!$A56=$W$6,MOD($Z59-$Y59,1),"")</f>
        <v/>
      </c>
      <c r="AB59" s="123" t="str">
        <f>IF('Main courante'!$A56=$W$6,'Main courante'!$E56,"")</f>
        <v/>
      </c>
      <c r="AC59" s="122" t="str">
        <f>IF('Main courante'!$A56=$W$6,DU59,"")</f>
        <v/>
      </c>
      <c r="AD59" s="125"/>
      <c r="AE59" s="120" t="str">
        <f>IF('Main courante'!$A56=$AE$6,MAX($AE$8:$AE58)+1,"")</f>
        <v/>
      </c>
      <c r="AF59" s="121" t="str">
        <f>IF('Main courante'!$A56=$AE$6,TEXT('Main courante'!$B56,"j mmm aa"),"")</f>
        <v/>
      </c>
      <c r="AG59" s="122" t="str">
        <f>IF('Main courante'!$A56=$AE$6,TEXT('Main courante'!$C56,"hh:mm"),"")</f>
        <v/>
      </c>
      <c r="AH59" s="122" t="str">
        <f>IF('Main courante'!$A56=$AE$6,TEXT('Main courante'!$D56,"hh:mm"),"")</f>
        <v/>
      </c>
      <c r="AI59" s="123" t="str">
        <f>IF('Main courante'!$A56=$AE$6,MOD($AH59-$AG59,1),"")</f>
        <v/>
      </c>
      <c r="AJ59" s="123" t="str">
        <f>IF('Main courante'!$A56=$AE$6,'Main courante'!$E56,"")</f>
        <v/>
      </c>
      <c r="AK59" s="122" t="str">
        <f>IF('Main courante'!$A56=$AE$6,DU59,"")</f>
        <v/>
      </c>
      <c r="AL59" s="125"/>
      <c r="AM59" s="120" t="str">
        <f>IF('Main courante'!$A56=$AM$6,MAX($AM$8:$AM58)+1,"")</f>
        <v/>
      </c>
      <c r="AN59" s="121" t="str">
        <f>IF('Main courante'!$A56=$AM$6,TEXT('Main courante'!$B56,"j mmm aa"),"")</f>
        <v/>
      </c>
      <c r="AO59" s="122" t="str">
        <f>IF('Main courante'!$A56=$AM$6,TEXT('Main courante'!$C56,"hh:mm"),"")</f>
        <v/>
      </c>
      <c r="AP59" s="122" t="str">
        <f>IF('Main courante'!$A56=$AM$6,TEXT('Main courante'!$D56,"hh:mm"),"")</f>
        <v/>
      </c>
      <c r="AQ59" s="123" t="str">
        <f>IF('Main courante'!$A56=$AM$6,MOD($AP59-$AO59,1),"")</f>
        <v/>
      </c>
      <c r="AR59" s="123" t="str">
        <f>IF('Main courante'!$A56=$AM$6,'Main courante'!$E56,"")</f>
        <v/>
      </c>
      <c r="AS59" s="122" t="str">
        <f>IF('Main courante'!$A56=$AM$6,DU59,"")</f>
        <v/>
      </c>
      <c r="AT59" s="125"/>
      <c r="AU59" s="120" t="str">
        <f>IF('Main courante'!$A56=$AU$6,MAX($AU$8:$AU58)+1,"")</f>
        <v/>
      </c>
      <c r="AV59" s="121" t="str">
        <f>IF('Main courante'!$A56=$AU$6,TEXT('Main courante'!$B56,"j mmm aa"),"")</f>
        <v/>
      </c>
      <c r="AW59" s="122" t="str">
        <f>IF('Main courante'!$A56=$AU$6,TEXT('Main courante'!$C56,"hh:mm"),"")</f>
        <v/>
      </c>
      <c r="AX59" s="122" t="str">
        <f>IF('Main courante'!$A56=$AU$6,TEXT('Main courante'!$D56,"hh:mm"),"")</f>
        <v/>
      </c>
      <c r="AY59" s="123" t="str">
        <f>IF('Main courante'!$A56=$AU$6,MOD($AX59-$AW59,1),"")</f>
        <v/>
      </c>
      <c r="AZ59" s="123" t="str">
        <f>IF('Main courante'!$A56=$AU$6,'Main courante'!$E56,"")</f>
        <v/>
      </c>
      <c r="BA59" s="122" t="str">
        <f>IF('Main courante'!$A56=$AU$6,DU59,"")</f>
        <v/>
      </c>
      <c r="BB59" s="125"/>
      <c r="BC59" s="120" t="str">
        <f>IF('Main courante'!$A56=$BC$6,MAX($BC$8:$BC58)+1,"")</f>
        <v/>
      </c>
      <c r="BD59" s="121" t="str">
        <f>IF('Main courante'!$A56=$BC$6,TEXT('Main courante'!$B56,"j mmm aa"),"")</f>
        <v/>
      </c>
      <c r="BE59" s="122" t="str">
        <f>IF('Main courante'!$A56=$BC$6,TEXT('Main courante'!$C56,"hh:mm"),"")</f>
        <v/>
      </c>
      <c r="BF59" s="122" t="str">
        <f>IF('Main courante'!$A56=$BC$6,TEXT('Main courante'!$D56,"hh:mm"),"")</f>
        <v/>
      </c>
      <c r="BG59" s="123" t="str">
        <f>IF('Main courante'!$A56=$BC$6,MOD($BF59-$BE59,1),"")</f>
        <v/>
      </c>
      <c r="BH59" s="123" t="str">
        <f>IF('Main courante'!$A56=$BC$6,'Main courante'!$E56,"")</f>
        <v/>
      </c>
      <c r="BI59" s="122" t="str">
        <f>IF('Main courante'!$A56=$BC$6,DU59,"")</f>
        <v/>
      </c>
      <c r="BJ59" s="125"/>
      <c r="BK59" s="120" t="str">
        <f>IF('Main courante'!$A56=$BK$6,MAX($BK$8:$BK58)+1,"")</f>
        <v/>
      </c>
      <c r="BL59" s="121" t="str">
        <f>IF('Main courante'!$A56=$BK$6,TEXT('Main courante'!$B56,"j mmm aa"),"")</f>
        <v/>
      </c>
      <c r="BM59" s="122" t="str">
        <f>IF('Main courante'!$A56=$BK$6,TEXT('Main courante'!$C56,"hh:mm"),"")</f>
        <v/>
      </c>
      <c r="BN59" s="122" t="str">
        <f>IF('Main courante'!$A56=$BK$6,TEXT('Main courante'!$D56,"hh:mm"),"")</f>
        <v/>
      </c>
      <c r="BO59" s="123" t="str">
        <f>IF('Main courante'!$A56=$BK$6,MOD($BN59-$BM59,1),"")</f>
        <v/>
      </c>
      <c r="BP59" s="123" t="str">
        <f>IF('Main courante'!$A56=$BK$6,'Main courante'!$E56,"")</f>
        <v/>
      </c>
      <c r="BQ59" s="122" t="str">
        <f>IF('Main courante'!$A56=$BK$6,DU59,"")</f>
        <v/>
      </c>
      <c r="BR59" s="125"/>
      <c r="BS59" s="120" t="str">
        <f>IF('Main courante'!$A56=$BS$6,MAX($BS$8:$BS58)+1,"")</f>
        <v/>
      </c>
      <c r="BT59" s="121" t="str">
        <f>IF('Main courante'!$A56=$BS$6,TEXT('Main courante'!$B56,"j mmm aa"),"")</f>
        <v/>
      </c>
      <c r="BU59" s="122" t="str">
        <f>IF('Main courante'!$A56=$BS$6,TEXT('Main courante'!$C56,"hh:mm"),"")</f>
        <v/>
      </c>
      <c r="BV59" s="122" t="str">
        <f>IF('Main courante'!$A56=$BS$6,TEXT('Main courante'!$D56,"hh:mm"),"")</f>
        <v/>
      </c>
      <c r="BW59" s="123" t="str">
        <f>IF('Main courante'!$A56=$BS$6,MOD($BV59-$BU59,1),"")</f>
        <v/>
      </c>
      <c r="BX59" s="123" t="str">
        <f>IF('Main courante'!$A56=$BS$6,'Main courante'!$E56,"")</f>
        <v/>
      </c>
      <c r="BY59" s="122" t="str">
        <f>IF('Main courante'!$A56=$BS$6,DU59,"")</f>
        <v/>
      </c>
      <c r="BZ59" s="125"/>
      <c r="CA59" s="120" t="str">
        <f>IF('Main courante'!$A56=$CA$6,MAX($CA$8:$CA58)+1,"")</f>
        <v/>
      </c>
      <c r="CB59" s="121" t="str">
        <f>IF('Main courante'!$A56=$CA$6,TEXT('Main courante'!$B56,"j mmm aa"),"")</f>
        <v/>
      </c>
      <c r="CC59" s="122" t="str">
        <f>IF('Main courante'!$A56=$CA$6,TEXT('Main courante'!$C56,"hh:mm"),"")</f>
        <v/>
      </c>
      <c r="CD59" s="122" t="str">
        <f>IF('Main courante'!$A56=$CA$6,TEXT('Main courante'!$D56,"hh:mm"),"")</f>
        <v/>
      </c>
      <c r="CE59" s="123" t="str">
        <f>IF('Main courante'!$A56=$CA$6,MOD($CD59-$CC59,1),"")</f>
        <v/>
      </c>
      <c r="CF59" s="123" t="str">
        <f>IF('Main courante'!$A56=$CA$6,'Main courante'!$E56,"")</f>
        <v/>
      </c>
      <c r="CG59" s="122" t="str">
        <f>IF('Main courante'!$A56=$CA$6,DU59,"")</f>
        <v/>
      </c>
      <c r="CH59" s="125"/>
      <c r="CI59" s="120" t="str">
        <f>IF('Main courante'!$A56=$CI$6,MAX($CI$8:$CI58)+1,"")</f>
        <v/>
      </c>
      <c r="CJ59" s="121" t="str">
        <f>IF('Main courante'!$A56=$CI$6,TEXT('Main courante'!$B56,"j mmm aa"),"")</f>
        <v/>
      </c>
      <c r="CK59" s="122" t="str">
        <f>IF('Main courante'!$A56=$CI$6,TEXT('Main courante'!$C56,"hh:mm"),"")</f>
        <v/>
      </c>
      <c r="CL59" s="122" t="str">
        <f>IF('Main courante'!$A56=$CI$6,TEXT('Main courante'!$D56,"hh:mm"),"")</f>
        <v/>
      </c>
      <c r="CM59" s="123" t="str">
        <f>IF('Main courante'!$A56=$CI$6,MOD($CL59-$CK59,1),"")</f>
        <v/>
      </c>
      <c r="CN59" s="123" t="str">
        <f>IF('Main courante'!$A56=$CI$6,'Main courante'!$E56,"")</f>
        <v/>
      </c>
      <c r="CO59" s="125"/>
      <c r="CP59" s="120" t="str">
        <f>IF('Main courante'!$A56=$CP$6,MAX($CP$8:$CP58)+1,"")</f>
        <v/>
      </c>
      <c r="CQ59" s="121" t="str">
        <f>IF('Main courante'!$A56=$CP$6,TEXT('Main courante'!$B56,"j mmm aa"),"")</f>
        <v/>
      </c>
      <c r="CR59" s="122" t="str">
        <f>IF('Main courante'!$A56=$CP$6,TEXT('Main courante'!$C56,"hh:mm"),"")</f>
        <v/>
      </c>
      <c r="CS59" s="122" t="str">
        <f>IF('Main courante'!$A56=$CP$6,TEXT('Main courante'!$D56,"hh:mm"),"")</f>
        <v/>
      </c>
      <c r="CT59" s="123" t="str">
        <f>IF('Main courante'!$A56=$CP$6,MOD($CS59-$CR59,1),"")</f>
        <v/>
      </c>
      <c r="CU59" s="123" t="str">
        <f>IF('Main courante'!$A56=$CP$6,'Main courante'!$E56,"")</f>
        <v/>
      </c>
      <c r="CV59" s="122" t="str">
        <f>IF('Main courante'!$A56=$CP$6,DU59,"")</f>
        <v/>
      </c>
      <c r="CW59" s="125"/>
      <c r="CX59" s="120" t="str">
        <f>IF('Main courante'!$A56=$CX$6,MAX($CX$8:$CX58)+1,"")</f>
        <v/>
      </c>
      <c r="CY59" s="121" t="str">
        <f>IF('Main courante'!$A56=$CX$6,TEXT('Main courante'!$B56,"j mmm aa"),"")</f>
        <v/>
      </c>
      <c r="CZ59" s="122" t="str">
        <f>IF('Main courante'!$A56=$CX$6,TEXT('Main courante'!$C56,"hh:mm"),"")</f>
        <v/>
      </c>
      <c r="DA59" s="122" t="str">
        <f>IF('Main courante'!$A56=$CX$6,TEXT('Main courante'!$D56,"hh:mm"),"")</f>
        <v/>
      </c>
      <c r="DB59" s="123" t="str">
        <f>IF('Main courante'!$A56=$CX$6,MOD($DA59-$CZ59,1),"")</f>
        <v/>
      </c>
      <c r="DC59" s="123" t="str">
        <f>IF('Main courante'!$A56=$CX$6,'Main courante'!$E56,"")</f>
        <v/>
      </c>
      <c r="DD59" s="122" t="str">
        <f>IF('Main courante'!$A56=$CX$6,DU59,"")</f>
        <v/>
      </c>
      <c r="DE59" s="125"/>
      <c r="DF59" s="120" t="str">
        <f>IF('Main courante'!$A56=$DF$6,MAX($DF$8:$DF58)+1,"")</f>
        <v/>
      </c>
      <c r="DG59" s="121" t="str">
        <f>IF('Main courante'!$A56=$DF$6,TEXT('Main courante'!$B56,"j mmm aa"),"")</f>
        <v/>
      </c>
      <c r="DH59" s="122" t="str">
        <f>IF('Main courante'!$A56=$DF$6,TEXT('Main courante'!$C56,"hh:mm"),"")</f>
        <v/>
      </c>
      <c r="DI59" s="122" t="str">
        <f>IF('Main courante'!$A56=$DF$6,TEXT('Main courante'!$D56,"hh:mm"),"")</f>
        <v/>
      </c>
      <c r="DJ59" s="123" t="str">
        <f>IF('Main courante'!$A56=$DF$6,MOD($DI59-$DH59,1),"")</f>
        <v/>
      </c>
      <c r="DK59" s="123" t="str">
        <f>IF('Main courante'!$A56=$DF$6,'Main courante'!$E56,"")</f>
        <v/>
      </c>
      <c r="DL59" s="128"/>
      <c r="DM59" s="120" t="str">
        <f>IF(OR('Main courante'!$F56&lt;&gt;"",'Main courante'!$K56&lt;&gt;""),MAX($DM$8:$DM58)+1,"")</f>
        <v/>
      </c>
      <c r="DN59" s="121" t="str">
        <f>IF('Main courante'!$F56,TEXT('Main courante'!$B56,"j mmm aa"),"")</f>
        <v/>
      </c>
      <c r="DO59" s="121" t="str">
        <f>IF('Main courante'!$F56,'Main courante'!$E56,"")</f>
        <v/>
      </c>
      <c r="DP59" s="121" t="str">
        <f>IF(OR('Main courante'!$F56&lt;&gt;"",'Main courante'!$K56&lt;&gt;""),IF('Main courante'!$F56&lt;&gt;"",TEXT('Main courante'!$F56,"hh:mm"),""),"")</f>
        <v/>
      </c>
      <c r="DQ59" s="121" t="str">
        <f>IF(OR('Main courante'!$F56&lt;&gt;"",'Main courante'!$K56&lt;&gt;""),IF('Main courante'!$G56&lt;&gt;"",TEXT('Main courante'!$G56,"hh:mm"),""),"")</f>
        <v/>
      </c>
      <c r="DR59" s="121" t="str">
        <f>IF(OR('Main courante'!$F56&lt;&gt;"",'Main courante'!$K56&lt;&gt;""),IF('Main courante'!$K56&lt;&gt;"",TEXT('Main courante'!$K56,"hh:mm"),""),"")</f>
        <v/>
      </c>
      <c r="DS59" s="121" t="str">
        <f>IF(OR('Main courante'!$F56&lt;&gt;"",'Main courante'!$K56&lt;&gt;""),IF('Main courante'!$L56&lt;&gt;"",TEXT('Main courante'!$L56,"hh:mm"),""),"")</f>
        <v/>
      </c>
      <c r="DT59" s="129">
        <f t="shared" si="4"/>
        <v>0</v>
      </c>
      <c r="DU59" s="130">
        <f>'Main courante'!$H56+'Main courante'!$M56</f>
        <v>0</v>
      </c>
      <c r="DV59" s="131">
        <f>'Main courante'!$J56+'Main courante'!$O56</f>
        <v>0</v>
      </c>
      <c r="DW59" s="131">
        <f>'Main courante'!$I56+'Main courante'!$N56</f>
        <v>0</v>
      </c>
      <c r="DX59" s="132" t="str">
        <f>IF('Main courante'!$P56&lt;&gt;"",'Main courante'!$P56,"")</f>
        <v/>
      </c>
      <c r="DY59" s="133" t="str">
        <f>IF('Main courante'!$Q56&lt;&gt;"",'Main courante'!$Q56,"")</f>
        <v/>
      </c>
      <c r="DZ59" s="133" t="str">
        <f>IF('Main courante'!$R56&lt;&gt;"",'Main courante'!$R56,"")</f>
        <v/>
      </c>
      <c r="EA59" s="129">
        <f t="shared" si="5"/>
        <v>0</v>
      </c>
      <c r="EB59" s="129">
        <f t="shared" si="6"/>
        <v>0</v>
      </c>
      <c r="ED59" s="120" t="str">
        <f>IF('Main courante'!$A56=$ED$6,MAX($ED$8:$ED58)+1,"")</f>
        <v/>
      </c>
      <c r="EE59" s="120" t="str">
        <f>IF('Main courante'!$A56=$ED$6,'Main courante'!$S56,"")</f>
        <v/>
      </c>
      <c r="EF59" s="120" t="str">
        <f>IF('Main courante'!$A56=$ED$6,'Main courante'!$T56,"")</f>
        <v/>
      </c>
      <c r="EG59" s="120" t="str">
        <f>IF('Main courante'!$A56=$ED$6,'Main courante'!$U56,"")</f>
        <v/>
      </c>
      <c r="EH59" s="134" t="str">
        <f>IF('Main courante'!$A56=$ED$6,'Main courante'!$V56,"")</f>
        <v/>
      </c>
      <c r="EJ59" s="120" t="str">
        <f>IF('Main courante'!$A56=$EJ$6,MAX($EJ$8:$EJ58)+1,"")</f>
        <v/>
      </c>
      <c r="EK59" s="120" t="str">
        <f>IF('Main courante'!$A56=$EJ$6,'Main courante'!$S56,"")</f>
        <v/>
      </c>
      <c r="EL59" s="120" t="str">
        <f>IF('Main courante'!$A56=$EJ$6,'Main courante'!$T56,"")</f>
        <v/>
      </c>
      <c r="EM59" s="120" t="str">
        <f>IF('Main courante'!$A56=$EJ$6,'Main courante'!$U56,"")</f>
        <v/>
      </c>
      <c r="EN59" s="134" t="str">
        <f>IF('Main courante'!$A56=$EJ$6,'Main courante'!$V56,"")</f>
        <v/>
      </c>
      <c r="EP59" s="120" t="str">
        <f>IF('Main courante'!$A56=$EP$6,MAX($EP$8:$EP58)+1,"")</f>
        <v/>
      </c>
      <c r="EQ59" s="120" t="str">
        <f>IF('Main courante'!$A56=$EP$6,'Main courante'!$S56,"")</f>
        <v/>
      </c>
      <c r="ER59" s="120" t="str">
        <f>IF('Main courante'!$A56=$EP$6,'Main courante'!$T56,"")</f>
        <v/>
      </c>
      <c r="ES59" s="120" t="str">
        <f>IF('Main courante'!$A56=$EP$6,'Main courante'!$U56,"")</f>
        <v/>
      </c>
      <c r="ET59" s="134" t="str">
        <f>IF('Main courante'!$A56=$EP$6,'Main courante'!$V56,"")</f>
        <v/>
      </c>
      <c r="EU59" s="125"/>
      <c r="EV59" s="120" t="str">
        <f>IF('Main courante'!$A56=$EV$6,MAX($EV$8:$EV58)+1,"")</f>
        <v/>
      </c>
      <c r="EW59" s="121" t="str">
        <f>IF('Main courante'!$A56=$EV$6,TEXT('Main courante'!$B56,"j mmm aa"),"")</f>
        <v/>
      </c>
      <c r="EX59" s="122" t="str">
        <f>IF('Main courante'!$A56=$EV$6,TEXT('Main courante'!$C56,"hh:mm"),"")</f>
        <v/>
      </c>
      <c r="EY59" s="122" t="str">
        <f>IF('Main courante'!$A56=$EV$6,TEXT('Main courante'!$D56,"hh:mm"),"")</f>
        <v/>
      </c>
      <c r="EZ59" s="123" t="str">
        <f>IF('Main courante'!$A56=$EV$6,MOD($EY59-$EX59,1),"")</f>
        <v/>
      </c>
      <c r="FA59" s="123" t="str">
        <f>IF('Main courante'!$A56=$EV$6,'Main courante'!$E56,"")</f>
        <v/>
      </c>
      <c r="FB59" s="128"/>
    </row>
    <row r="60" spans="1:158">
      <c r="A60" s="120" t="str">
        <f>IF('Main courante'!$A57=$A$6,MAX($A$8:$A59)+1,"")</f>
        <v/>
      </c>
      <c r="B60" s="121" t="str">
        <f>IF('Main courante'!$A57=$A$6,TEXT('Main courante'!$B57,"j mmm aa"),"")</f>
        <v/>
      </c>
      <c r="C60" s="122" t="str">
        <f>IF('Main courante'!$A57=$A$6,TEXT('Main courante'!$C57,"hh:mm"),"")</f>
        <v/>
      </c>
      <c r="D60" s="122" t="str">
        <f>IF('Main courante'!$A57=$A$6,TEXT('Main courante'!$D57,"hh:mm"),"")</f>
        <v/>
      </c>
      <c r="E60" s="123" t="str">
        <f>IF('Main courante'!$A57=$A$6,MOD($D60-$C60,1),"")</f>
        <v/>
      </c>
      <c r="F60" s="123" t="str">
        <f>IF('Main courante'!$A57=$A$6,'Main courante'!$E57,"")</f>
        <v/>
      </c>
      <c r="G60" s="125"/>
      <c r="H60" s="126" t="str">
        <f>IF('Main courante'!$A57=$H$6,MAX($H$8:$H59)+1,"")</f>
        <v/>
      </c>
      <c r="I60" s="121" t="str">
        <f>IF('Main courante'!$A57=$H$6,TEXT('Main courante'!$B57,"j mmm aa"),"")</f>
        <v/>
      </c>
      <c r="J60" s="122" t="str">
        <f>IF('Main courante'!$A57=$H$6,TEXT('Main courante'!$C57,"hh:mm"),"")</f>
        <v/>
      </c>
      <c r="K60" s="122" t="str">
        <f>IF('Main courante'!$A57=$H$6,TEXT('Main courante'!$D57,"hh:mm"),"")</f>
        <v/>
      </c>
      <c r="L60" s="123" t="str">
        <f>IF('Main courante'!$A57=$H$6,MOD($K60-$J60,1),"")</f>
        <v/>
      </c>
      <c r="M60" s="123" t="str">
        <f>IF('Main courante'!$A57=$H$6,'Main courante'!$E57,"")</f>
        <v/>
      </c>
      <c r="N60" s="125"/>
      <c r="O60" s="120" t="str">
        <f>IF('Main courante'!$A57=$O$6,MAX($O$8:$O59)+1,"")</f>
        <v/>
      </c>
      <c r="P60" s="121" t="str">
        <f>IF('Main courante'!$A57=$O$6,TEXT('Main courante'!$B57,"j mmm aa"),"")</f>
        <v/>
      </c>
      <c r="Q60" s="122" t="str">
        <f>IF('Main courante'!$A57=$O$6,TEXT('Main courante'!$C57,"hh:mm"),"")</f>
        <v/>
      </c>
      <c r="R60" s="122" t="str">
        <f>IF('Main courante'!$A57=$O$6,TEXT('Main courante'!$D57,"hh:mm"),"")</f>
        <v/>
      </c>
      <c r="S60" s="123" t="str">
        <f>IF('Main courante'!$A57=$O$6,MOD($R60-$Q60,1),"")</f>
        <v/>
      </c>
      <c r="T60" s="124" t="str">
        <f>IF('Main courante'!$A57=$O$6,'Main courante'!$E57,"")</f>
        <v/>
      </c>
      <c r="U60" s="127" t="str">
        <f>IF('Main courante'!$A57=$O$6,DU60,"")</f>
        <v/>
      </c>
      <c r="V60" s="125"/>
      <c r="W60" s="120" t="str">
        <f>IF('Main courante'!$A57=$W$6,MAX($W$8:$W59)+1,"")</f>
        <v/>
      </c>
      <c r="X60" s="121" t="str">
        <f>IF('Main courante'!$A57=$W$6,TEXT('Main courante'!$B57,"j mmm aa"),"")</f>
        <v/>
      </c>
      <c r="Y60" s="122" t="str">
        <f>IF('Main courante'!$A57=$W$6,TEXT('Main courante'!$C57,"hh:mm"),"")</f>
        <v/>
      </c>
      <c r="Z60" s="122" t="str">
        <f>IF('Main courante'!$A57=$W$6,TEXT('Main courante'!$D57,"hh:mm"),"")</f>
        <v/>
      </c>
      <c r="AA60" s="123" t="str">
        <f>IF('Main courante'!$A57=$W$6,MOD($Z60-$Y60,1),"")</f>
        <v/>
      </c>
      <c r="AB60" s="123" t="str">
        <f>IF('Main courante'!$A57=$W$6,'Main courante'!$E57,"")</f>
        <v/>
      </c>
      <c r="AC60" s="122" t="str">
        <f>IF('Main courante'!$A57=$W$6,DU60,"")</f>
        <v/>
      </c>
      <c r="AD60" s="125"/>
      <c r="AE60" s="120" t="str">
        <f>IF('Main courante'!$A57=$AE$6,MAX($AE$8:$AE59)+1,"")</f>
        <v/>
      </c>
      <c r="AF60" s="121" t="str">
        <f>IF('Main courante'!$A57=$AE$6,TEXT('Main courante'!$B57,"j mmm aa"),"")</f>
        <v/>
      </c>
      <c r="AG60" s="122" t="str">
        <f>IF('Main courante'!$A57=$AE$6,TEXT('Main courante'!$C57,"hh:mm"),"")</f>
        <v/>
      </c>
      <c r="AH60" s="122" t="str">
        <f>IF('Main courante'!$A57=$AE$6,TEXT('Main courante'!$D57,"hh:mm"),"")</f>
        <v/>
      </c>
      <c r="AI60" s="123" t="str">
        <f>IF('Main courante'!$A57=$AE$6,MOD($AH60-$AG60,1),"")</f>
        <v/>
      </c>
      <c r="AJ60" s="123" t="str">
        <f>IF('Main courante'!$A57=$AE$6,'Main courante'!$E57,"")</f>
        <v/>
      </c>
      <c r="AK60" s="122" t="str">
        <f>IF('Main courante'!$A57=$AE$6,DU60,"")</f>
        <v/>
      </c>
      <c r="AL60" s="125"/>
      <c r="AM60" s="120" t="str">
        <f>IF('Main courante'!$A57=$AM$6,MAX($AM$8:$AM59)+1,"")</f>
        <v/>
      </c>
      <c r="AN60" s="121" t="str">
        <f>IF('Main courante'!$A57=$AM$6,TEXT('Main courante'!$B57,"j mmm aa"),"")</f>
        <v/>
      </c>
      <c r="AO60" s="122" t="str">
        <f>IF('Main courante'!$A57=$AM$6,TEXT('Main courante'!$C57,"hh:mm"),"")</f>
        <v/>
      </c>
      <c r="AP60" s="122" t="str">
        <f>IF('Main courante'!$A57=$AM$6,TEXT('Main courante'!$D57,"hh:mm"),"")</f>
        <v/>
      </c>
      <c r="AQ60" s="123" t="str">
        <f>IF('Main courante'!$A57=$AM$6,MOD($AP60-$AO60,1),"")</f>
        <v/>
      </c>
      <c r="AR60" s="123" t="str">
        <f>IF('Main courante'!$A57=$AM$6,'Main courante'!$E57,"")</f>
        <v/>
      </c>
      <c r="AS60" s="122" t="str">
        <f>IF('Main courante'!$A57=$AM$6,DU60,"")</f>
        <v/>
      </c>
      <c r="AT60" s="125"/>
      <c r="AU60" s="120" t="str">
        <f>IF('Main courante'!$A57=$AU$6,MAX($AU$8:$AU59)+1,"")</f>
        <v/>
      </c>
      <c r="AV60" s="121" t="str">
        <f>IF('Main courante'!$A57=$AU$6,TEXT('Main courante'!$B57,"j mmm aa"),"")</f>
        <v/>
      </c>
      <c r="AW60" s="122" t="str">
        <f>IF('Main courante'!$A57=$AU$6,TEXT('Main courante'!$C57,"hh:mm"),"")</f>
        <v/>
      </c>
      <c r="AX60" s="122" t="str">
        <f>IF('Main courante'!$A57=$AU$6,TEXT('Main courante'!$D57,"hh:mm"),"")</f>
        <v/>
      </c>
      <c r="AY60" s="123" t="str">
        <f>IF('Main courante'!$A57=$AU$6,MOD($AX60-$AW60,1),"")</f>
        <v/>
      </c>
      <c r="AZ60" s="123" t="str">
        <f>IF('Main courante'!$A57=$AU$6,'Main courante'!$E57,"")</f>
        <v/>
      </c>
      <c r="BA60" s="122" t="str">
        <f>IF('Main courante'!$A57=$AU$6,DU60,"")</f>
        <v/>
      </c>
      <c r="BB60" s="125"/>
      <c r="BC60" s="120" t="str">
        <f>IF('Main courante'!$A57=$BC$6,MAX($BC$8:$BC59)+1,"")</f>
        <v/>
      </c>
      <c r="BD60" s="121" t="str">
        <f>IF('Main courante'!$A57=$BC$6,TEXT('Main courante'!$B57,"j mmm aa"),"")</f>
        <v/>
      </c>
      <c r="BE60" s="122" t="str">
        <f>IF('Main courante'!$A57=$BC$6,TEXT('Main courante'!$C57,"hh:mm"),"")</f>
        <v/>
      </c>
      <c r="BF60" s="122" t="str">
        <f>IF('Main courante'!$A57=$BC$6,TEXT('Main courante'!$D57,"hh:mm"),"")</f>
        <v/>
      </c>
      <c r="BG60" s="123" t="str">
        <f>IF('Main courante'!$A57=$BC$6,MOD($BF60-$BE60,1),"")</f>
        <v/>
      </c>
      <c r="BH60" s="123" t="str">
        <f>IF('Main courante'!$A57=$BC$6,'Main courante'!$E57,"")</f>
        <v/>
      </c>
      <c r="BI60" s="122" t="str">
        <f>IF('Main courante'!$A57=$BC$6,DU60,"")</f>
        <v/>
      </c>
      <c r="BJ60" s="125"/>
      <c r="BK60" s="120" t="str">
        <f>IF('Main courante'!$A57=$BK$6,MAX($BK$8:$BK59)+1,"")</f>
        <v/>
      </c>
      <c r="BL60" s="121" t="str">
        <f>IF('Main courante'!$A57=$BK$6,TEXT('Main courante'!$B57,"j mmm aa"),"")</f>
        <v/>
      </c>
      <c r="BM60" s="122" t="str">
        <f>IF('Main courante'!$A57=$BK$6,TEXT('Main courante'!$C57,"hh:mm"),"")</f>
        <v/>
      </c>
      <c r="BN60" s="122" t="str">
        <f>IF('Main courante'!$A57=$BK$6,TEXT('Main courante'!$D57,"hh:mm"),"")</f>
        <v/>
      </c>
      <c r="BO60" s="123" t="str">
        <f>IF('Main courante'!$A57=$BK$6,MOD($BN60-$BM60,1),"")</f>
        <v/>
      </c>
      <c r="BP60" s="123" t="str">
        <f>IF('Main courante'!$A57=$BK$6,'Main courante'!$E57,"")</f>
        <v/>
      </c>
      <c r="BQ60" s="122" t="str">
        <f>IF('Main courante'!$A57=$BK$6,DU60,"")</f>
        <v/>
      </c>
      <c r="BR60" s="125"/>
      <c r="BS60" s="120" t="str">
        <f>IF('Main courante'!$A57=$BS$6,MAX($BS$8:$BS59)+1,"")</f>
        <v/>
      </c>
      <c r="BT60" s="121" t="str">
        <f>IF('Main courante'!$A57=$BS$6,TEXT('Main courante'!$B57,"j mmm aa"),"")</f>
        <v/>
      </c>
      <c r="BU60" s="122" t="str">
        <f>IF('Main courante'!$A57=$BS$6,TEXT('Main courante'!$C57,"hh:mm"),"")</f>
        <v/>
      </c>
      <c r="BV60" s="122" t="str">
        <f>IF('Main courante'!$A57=$BS$6,TEXT('Main courante'!$D57,"hh:mm"),"")</f>
        <v/>
      </c>
      <c r="BW60" s="123" t="str">
        <f>IF('Main courante'!$A57=$BS$6,MOD($BV60-$BU60,1),"")</f>
        <v/>
      </c>
      <c r="BX60" s="123" t="str">
        <f>IF('Main courante'!$A57=$BS$6,'Main courante'!$E57,"")</f>
        <v/>
      </c>
      <c r="BY60" s="122" t="str">
        <f>IF('Main courante'!$A57=$BS$6,DU60,"")</f>
        <v/>
      </c>
      <c r="BZ60" s="125"/>
      <c r="CA60" s="120" t="str">
        <f>IF('Main courante'!$A57=$CA$6,MAX($CA$8:$CA59)+1,"")</f>
        <v/>
      </c>
      <c r="CB60" s="121" t="str">
        <f>IF('Main courante'!$A57=$CA$6,TEXT('Main courante'!$B57,"j mmm aa"),"")</f>
        <v/>
      </c>
      <c r="CC60" s="122" t="str">
        <f>IF('Main courante'!$A57=$CA$6,TEXT('Main courante'!$C57,"hh:mm"),"")</f>
        <v/>
      </c>
      <c r="CD60" s="122" t="str">
        <f>IF('Main courante'!$A57=$CA$6,TEXT('Main courante'!$D57,"hh:mm"),"")</f>
        <v/>
      </c>
      <c r="CE60" s="123" t="str">
        <f>IF('Main courante'!$A57=$CA$6,MOD($CD60-$CC60,1),"")</f>
        <v/>
      </c>
      <c r="CF60" s="123" t="str">
        <f>IF('Main courante'!$A57=$CA$6,'Main courante'!$E57,"")</f>
        <v/>
      </c>
      <c r="CG60" s="122" t="str">
        <f>IF('Main courante'!$A57=$CA$6,DU60,"")</f>
        <v/>
      </c>
      <c r="CH60" s="125"/>
      <c r="CI60" s="120" t="str">
        <f>IF('Main courante'!$A57=$CI$6,MAX($CI$8:$CI59)+1,"")</f>
        <v/>
      </c>
      <c r="CJ60" s="121" t="str">
        <f>IF('Main courante'!$A57=$CI$6,TEXT('Main courante'!$B57,"j mmm aa"),"")</f>
        <v/>
      </c>
      <c r="CK60" s="122" t="str">
        <f>IF('Main courante'!$A57=$CI$6,TEXT('Main courante'!$C57,"hh:mm"),"")</f>
        <v/>
      </c>
      <c r="CL60" s="122" t="str">
        <f>IF('Main courante'!$A57=$CI$6,TEXT('Main courante'!$D57,"hh:mm"),"")</f>
        <v/>
      </c>
      <c r="CM60" s="123" t="str">
        <f>IF('Main courante'!$A57=$CI$6,MOD($CL60-$CK60,1),"")</f>
        <v/>
      </c>
      <c r="CN60" s="123" t="str">
        <f>IF('Main courante'!$A57=$CI$6,'Main courante'!$E57,"")</f>
        <v/>
      </c>
      <c r="CO60" s="125"/>
      <c r="CP60" s="120" t="str">
        <f>IF('Main courante'!$A57=$CP$6,MAX($CP$8:$CP59)+1,"")</f>
        <v/>
      </c>
      <c r="CQ60" s="121" t="str">
        <f>IF('Main courante'!$A57=$CP$6,TEXT('Main courante'!$B57,"j mmm aa"),"")</f>
        <v/>
      </c>
      <c r="CR60" s="122" t="str">
        <f>IF('Main courante'!$A57=$CP$6,TEXT('Main courante'!$C57,"hh:mm"),"")</f>
        <v/>
      </c>
      <c r="CS60" s="122" t="str">
        <f>IF('Main courante'!$A57=$CP$6,TEXT('Main courante'!$D57,"hh:mm"),"")</f>
        <v/>
      </c>
      <c r="CT60" s="123" t="str">
        <f>IF('Main courante'!$A57=$CP$6,MOD($CS60-$CR60,1),"")</f>
        <v/>
      </c>
      <c r="CU60" s="123" t="str">
        <f>IF('Main courante'!$A57=$CP$6,'Main courante'!$E57,"")</f>
        <v/>
      </c>
      <c r="CV60" s="122" t="str">
        <f>IF('Main courante'!$A57=$CP$6,DU60,"")</f>
        <v/>
      </c>
      <c r="CW60" s="125"/>
      <c r="CX60" s="120" t="str">
        <f>IF('Main courante'!$A57=$CX$6,MAX($CX$8:$CX59)+1,"")</f>
        <v/>
      </c>
      <c r="CY60" s="121" t="str">
        <f>IF('Main courante'!$A57=$CX$6,TEXT('Main courante'!$B57,"j mmm aa"),"")</f>
        <v/>
      </c>
      <c r="CZ60" s="122" t="str">
        <f>IF('Main courante'!$A57=$CX$6,TEXT('Main courante'!$C57,"hh:mm"),"")</f>
        <v/>
      </c>
      <c r="DA60" s="122" t="str">
        <f>IF('Main courante'!$A57=$CX$6,TEXT('Main courante'!$D57,"hh:mm"),"")</f>
        <v/>
      </c>
      <c r="DB60" s="123" t="str">
        <f>IF('Main courante'!$A57=$CX$6,MOD($DA60-$CZ60,1),"")</f>
        <v/>
      </c>
      <c r="DC60" s="123" t="str">
        <f>IF('Main courante'!$A57=$CX$6,'Main courante'!$E57,"")</f>
        <v/>
      </c>
      <c r="DD60" s="122" t="str">
        <f>IF('Main courante'!$A57=$CX$6,DU60,"")</f>
        <v/>
      </c>
      <c r="DE60" s="125"/>
      <c r="DF60" s="120" t="str">
        <f>IF('Main courante'!$A57=$DF$6,MAX($DF$8:$DF59)+1,"")</f>
        <v/>
      </c>
      <c r="DG60" s="121" t="str">
        <f>IF('Main courante'!$A57=$DF$6,TEXT('Main courante'!$B57,"j mmm aa"),"")</f>
        <v/>
      </c>
      <c r="DH60" s="122" t="str">
        <f>IF('Main courante'!$A57=$DF$6,TEXT('Main courante'!$C57,"hh:mm"),"")</f>
        <v/>
      </c>
      <c r="DI60" s="122" t="str">
        <f>IF('Main courante'!$A57=$DF$6,TEXT('Main courante'!$D57,"hh:mm"),"")</f>
        <v/>
      </c>
      <c r="DJ60" s="123" t="str">
        <f>IF('Main courante'!$A57=$DF$6,MOD($DI60-$DH60,1),"")</f>
        <v/>
      </c>
      <c r="DK60" s="123" t="str">
        <f>IF('Main courante'!$A57=$DF$6,'Main courante'!$E57,"")</f>
        <v/>
      </c>
      <c r="DL60" s="128"/>
      <c r="DM60" s="120" t="str">
        <f>IF(OR('Main courante'!$F57&lt;&gt;"",'Main courante'!$K57&lt;&gt;""),MAX($DM$8:$DM59)+1,"")</f>
        <v/>
      </c>
      <c r="DN60" s="121" t="str">
        <f>IF('Main courante'!$F57,TEXT('Main courante'!$B57,"j mmm aa"),"")</f>
        <v/>
      </c>
      <c r="DO60" s="121" t="str">
        <f>IF('Main courante'!$F57,'Main courante'!$E57,"")</f>
        <v/>
      </c>
      <c r="DP60" s="121" t="str">
        <f>IF(OR('Main courante'!$F57&lt;&gt;"",'Main courante'!$K57&lt;&gt;""),IF('Main courante'!$F57&lt;&gt;"",TEXT('Main courante'!$F57,"hh:mm"),""),"")</f>
        <v/>
      </c>
      <c r="DQ60" s="121" t="str">
        <f>IF(OR('Main courante'!$F57&lt;&gt;"",'Main courante'!$K57&lt;&gt;""),IF('Main courante'!$G57&lt;&gt;"",TEXT('Main courante'!$G57,"hh:mm"),""),"")</f>
        <v/>
      </c>
      <c r="DR60" s="121" t="str">
        <f>IF(OR('Main courante'!$F57&lt;&gt;"",'Main courante'!$K57&lt;&gt;""),IF('Main courante'!$K57&lt;&gt;"",TEXT('Main courante'!$K57,"hh:mm"),""),"")</f>
        <v/>
      </c>
      <c r="DS60" s="121" t="str">
        <f>IF(OR('Main courante'!$F57&lt;&gt;"",'Main courante'!$K57&lt;&gt;""),IF('Main courante'!$L57&lt;&gt;"",TEXT('Main courante'!$L57,"hh:mm"),""),"")</f>
        <v/>
      </c>
      <c r="DT60" s="129">
        <f t="shared" si="4"/>
        <v>0</v>
      </c>
      <c r="DU60" s="130">
        <f>'Main courante'!$H57+'Main courante'!$M57</f>
        <v>0</v>
      </c>
      <c r="DV60" s="131">
        <f>'Main courante'!$J57+'Main courante'!$O57</f>
        <v>0</v>
      </c>
      <c r="DW60" s="131">
        <f>'Main courante'!$I57+'Main courante'!$N57</f>
        <v>0</v>
      </c>
      <c r="DX60" s="132" t="str">
        <f>IF('Main courante'!$P57&lt;&gt;"",'Main courante'!$P57,"")</f>
        <v/>
      </c>
      <c r="DY60" s="133" t="str">
        <f>IF('Main courante'!$Q57&lt;&gt;"",'Main courante'!$Q57,"")</f>
        <v/>
      </c>
      <c r="DZ60" s="133" t="str">
        <f>IF('Main courante'!$R57&lt;&gt;"",'Main courante'!$R57,"")</f>
        <v/>
      </c>
      <c r="EA60" s="129">
        <f t="shared" si="5"/>
        <v>0</v>
      </c>
      <c r="EB60" s="129">
        <f t="shared" si="6"/>
        <v>0</v>
      </c>
      <c r="ED60" s="120" t="str">
        <f>IF('Main courante'!$A57=$ED$6,MAX($ED$8:$ED59)+1,"")</f>
        <v/>
      </c>
      <c r="EE60" s="120" t="str">
        <f>IF('Main courante'!$A57=$ED$6,'Main courante'!$S57,"")</f>
        <v/>
      </c>
      <c r="EF60" s="120" t="str">
        <f>IF('Main courante'!$A57=$ED$6,'Main courante'!$T57,"")</f>
        <v/>
      </c>
      <c r="EG60" s="120" t="str">
        <f>IF('Main courante'!$A57=$ED$6,'Main courante'!$U57,"")</f>
        <v/>
      </c>
      <c r="EH60" s="134" t="str">
        <f>IF('Main courante'!$A57=$ED$6,'Main courante'!$V57,"")</f>
        <v/>
      </c>
      <c r="EJ60" s="120" t="str">
        <f>IF('Main courante'!$A57=$EJ$6,MAX($EJ$8:$EJ59)+1,"")</f>
        <v/>
      </c>
      <c r="EK60" s="120" t="str">
        <f>IF('Main courante'!$A57=$EJ$6,'Main courante'!$S57,"")</f>
        <v/>
      </c>
      <c r="EL60" s="120" t="str">
        <f>IF('Main courante'!$A57=$EJ$6,'Main courante'!$T57,"")</f>
        <v/>
      </c>
      <c r="EM60" s="120" t="str">
        <f>IF('Main courante'!$A57=$EJ$6,'Main courante'!$U57,"")</f>
        <v/>
      </c>
      <c r="EN60" s="134" t="str">
        <f>IF('Main courante'!$A57=$EJ$6,'Main courante'!$V57,"")</f>
        <v/>
      </c>
      <c r="EP60" s="120" t="str">
        <f>IF('Main courante'!$A57=$EP$6,MAX($EP$8:$EP59)+1,"")</f>
        <v/>
      </c>
      <c r="EQ60" s="120" t="str">
        <f>IF('Main courante'!$A57=$EP$6,'Main courante'!$S57,"")</f>
        <v/>
      </c>
      <c r="ER60" s="120" t="str">
        <f>IF('Main courante'!$A57=$EP$6,'Main courante'!$T57,"")</f>
        <v/>
      </c>
      <c r="ES60" s="120" t="str">
        <f>IF('Main courante'!$A57=$EP$6,'Main courante'!$U57,"")</f>
        <v/>
      </c>
      <c r="ET60" s="134" t="str">
        <f>IF('Main courante'!$A57=$EP$6,'Main courante'!$V57,"")</f>
        <v/>
      </c>
      <c r="EU60" s="125"/>
      <c r="EV60" s="120" t="str">
        <f>IF('Main courante'!$A57=$EV$6,MAX($EV$8:$EV59)+1,"")</f>
        <v/>
      </c>
      <c r="EW60" s="121" t="str">
        <f>IF('Main courante'!$A57=$EV$6,TEXT('Main courante'!$B57,"j mmm aa"),"")</f>
        <v/>
      </c>
      <c r="EX60" s="122" t="str">
        <f>IF('Main courante'!$A57=$EV$6,TEXT('Main courante'!$C57,"hh:mm"),"")</f>
        <v/>
      </c>
      <c r="EY60" s="122" t="str">
        <f>IF('Main courante'!$A57=$EV$6,TEXT('Main courante'!$D57,"hh:mm"),"")</f>
        <v/>
      </c>
      <c r="EZ60" s="123" t="str">
        <f>IF('Main courante'!$A57=$EV$6,MOD($EY60-$EX60,1),"")</f>
        <v/>
      </c>
      <c r="FA60" s="123" t="str">
        <f>IF('Main courante'!$A57=$EV$6,'Main courante'!$E57,"")</f>
        <v/>
      </c>
      <c r="FB60" s="128"/>
    </row>
    <row r="61" spans="1:158">
      <c r="A61" s="120" t="str">
        <f>IF('Main courante'!$A58=$A$6,MAX($A$8:$A60)+1,"")</f>
        <v/>
      </c>
      <c r="B61" s="121" t="str">
        <f>IF('Main courante'!$A58=$A$6,TEXT('Main courante'!$B58,"j mmm aa"),"")</f>
        <v/>
      </c>
      <c r="C61" s="122" t="str">
        <f>IF('Main courante'!$A58=$A$6,TEXT('Main courante'!$C58,"hh:mm"),"")</f>
        <v/>
      </c>
      <c r="D61" s="122" t="str">
        <f>IF('Main courante'!$A58=$A$6,TEXT('Main courante'!$D58,"hh:mm"),"")</f>
        <v/>
      </c>
      <c r="E61" s="123" t="str">
        <f>IF('Main courante'!$A58=$A$6,MOD($D61-$C61,1),"")</f>
        <v/>
      </c>
      <c r="F61" s="123" t="str">
        <f>IF('Main courante'!$A58=$A$6,'Main courante'!$E58,"")</f>
        <v/>
      </c>
      <c r="G61" s="125"/>
      <c r="H61" s="126" t="str">
        <f>IF('Main courante'!$A58=$H$6,MAX($H$8:$H60)+1,"")</f>
        <v/>
      </c>
      <c r="I61" s="121" t="str">
        <f>IF('Main courante'!$A58=$H$6,TEXT('Main courante'!$B58,"j mmm aa"),"")</f>
        <v/>
      </c>
      <c r="J61" s="122" t="str">
        <f>IF('Main courante'!$A58=$H$6,TEXT('Main courante'!$C58,"hh:mm"),"")</f>
        <v/>
      </c>
      <c r="K61" s="122" t="str">
        <f>IF('Main courante'!$A58=$H$6,TEXT('Main courante'!$D58,"hh:mm"),"")</f>
        <v/>
      </c>
      <c r="L61" s="123" t="str">
        <f>IF('Main courante'!$A58=$H$6,MOD($K61-$J61,1),"")</f>
        <v/>
      </c>
      <c r="M61" s="123" t="str">
        <f>IF('Main courante'!$A58=$H$6,'Main courante'!$E58,"")</f>
        <v/>
      </c>
      <c r="N61" s="125"/>
      <c r="O61" s="120" t="str">
        <f>IF('Main courante'!$A58=$O$6,MAX($O$8:$O60)+1,"")</f>
        <v/>
      </c>
      <c r="P61" s="121" t="str">
        <f>IF('Main courante'!$A58=$O$6,TEXT('Main courante'!$B58,"j mmm aa"),"")</f>
        <v/>
      </c>
      <c r="Q61" s="122" t="str">
        <f>IF('Main courante'!$A58=$O$6,TEXT('Main courante'!$C58,"hh:mm"),"")</f>
        <v/>
      </c>
      <c r="R61" s="122" t="str">
        <f>IF('Main courante'!$A58=$O$6,TEXT('Main courante'!$D58,"hh:mm"),"")</f>
        <v/>
      </c>
      <c r="S61" s="123" t="str">
        <f>IF('Main courante'!$A58=$O$6,MOD($R61-$Q61,1),"")</f>
        <v/>
      </c>
      <c r="T61" s="124" t="str">
        <f>IF('Main courante'!$A58=$O$6,'Main courante'!$E58,"")</f>
        <v/>
      </c>
      <c r="U61" s="127" t="str">
        <f>IF('Main courante'!$A58=$O$6,DU61,"")</f>
        <v/>
      </c>
      <c r="V61" s="125"/>
      <c r="W61" s="120" t="str">
        <f>IF('Main courante'!$A58=$W$6,MAX($W$8:$W60)+1,"")</f>
        <v/>
      </c>
      <c r="X61" s="121" t="str">
        <f>IF('Main courante'!$A58=$W$6,TEXT('Main courante'!$B58,"j mmm aa"),"")</f>
        <v/>
      </c>
      <c r="Y61" s="122" t="str">
        <f>IF('Main courante'!$A58=$W$6,TEXT('Main courante'!$C58,"hh:mm"),"")</f>
        <v/>
      </c>
      <c r="Z61" s="122" t="str">
        <f>IF('Main courante'!$A58=$W$6,TEXT('Main courante'!$D58,"hh:mm"),"")</f>
        <v/>
      </c>
      <c r="AA61" s="123" t="str">
        <f>IF('Main courante'!$A58=$W$6,MOD($Z61-$Y61,1),"")</f>
        <v/>
      </c>
      <c r="AB61" s="123" t="str">
        <f>IF('Main courante'!$A58=$W$6,'Main courante'!$E58,"")</f>
        <v/>
      </c>
      <c r="AC61" s="122" t="str">
        <f>IF('Main courante'!$A58=$W$6,DU61,"")</f>
        <v/>
      </c>
      <c r="AD61" s="125"/>
      <c r="AE61" s="120" t="str">
        <f>IF('Main courante'!$A58=$AE$6,MAX($AE$8:$AE60)+1,"")</f>
        <v/>
      </c>
      <c r="AF61" s="121" t="str">
        <f>IF('Main courante'!$A58=$AE$6,TEXT('Main courante'!$B58,"j mmm aa"),"")</f>
        <v/>
      </c>
      <c r="AG61" s="122" t="str">
        <f>IF('Main courante'!$A58=$AE$6,TEXT('Main courante'!$C58,"hh:mm"),"")</f>
        <v/>
      </c>
      <c r="AH61" s="122" t="str">
        <f>IF('Main courante'!$A58=$AE$6,TEXT('Main courante'!$D58,"hh:mm"),"")</f>
        <v/>
      </c>
      <c r="AI61" s="123" t="str">
        <f>IF('Main courante'!$A58=$AE$6,MOD($AH61-$AG61,1),"")</f>
        <v/>
      </c>
      <c r="AJ61" s="123" t="str">
        <f>IF('Main courante'!$A58=$AE$6,'Main courante'!$E58,"")</f>
        <v/>
      </c>
      <c r="AK61" s="122" t="str">
        <f>IF('Main courante'!$A58=$AE$6,DU61,"")</f>
        <v/>
      </c>
      <c r="AL61" s="125"/>
      <c r="AM61" s="120" t="str">
        <f>IF('Main courante'!$A58=$AM$6,MAX($AM$8:$AM60)+1,"")</f>
        <v/>
      </c>
      <c r="AN61" s="121" t="str">
        <f>IF('Main courante'!$A58=$AM$6,TEXT('Main courante'!$B58,"j mmm aa"),"")</f>
        <v/>
      </c>
      <c r="AO61" s="122" t="str">
        <f>IF('Main courante'!$A58=$AM$6,TEXT('Main courante'!$C58,"hh:mm"),"")</f>
        <v/>
      </c>
      <c r="AP61" s="122" t="str">
        <f>IF('Main courante'!$A58=$AM$6,TEXT('Main courante'!$D58,"hh:mm"),"")</f>
        <v/>
      </c>
      <c r="AQ61" s="123" t="str">
        <f>IF('Main courante'!$A58=$AM$6,MOD($AP61-$AO61,1),"")</f>
        <v/>
      </c>
      <c r="AR61" s="123" t="str">
        <f>IF('Main courante'!$A58=$AM$6,'Main courante'!$E58,"")</f>
        <v/>
      </c>
      <c r="AS61" s="122" t="str">
        <f>IF('Main courante'!$A58=$AM$6,DU61,"")</f>
        <v/>
      </c>
      <c r="AT61" s="125"/>
      <c r="AU61" s="120" t="str">
        <f>IF('Main courante'!$A58=$AU$6,MAX($AU$8:$AU60)+1,"")</f>
        <v/>
      </c>
      <c r="AV61" s="121" t="str">
        <f>IF('Main courante'!$A58=$AU$6,TEXT('Main courante'!$B58,"j mmm aa"),"")</f>
        <v/>
      </c>
      <c r="AW61" s="122" t="str">
        <f>IF('Main courante'!$A58=$AU$6,TEXT('Main courante'!$C58,"hh:mm"),"")</f>
        <v/>
      </c>
      <c r="AX61" s="122" t="str">
        <f>IF('Main courante'!$A58=$AU$6,TEXT('Main courante'!$D58,"hh:mm"),"")</f>
        <v/>
      </c>
      <c r="AY61" s="123" t="str">
        <f>IF('Main courante'!$A58=$AU$6,MOD($AX61-$AW61,1),"")</f>
        <v/>
      </c>
      <c r="AZ61" s="123" t="str">
        <f>IF('Main courante'!$A58=$AU$6,'Main courante'!$E58,"")</f>
        <v/>
      </c>
      <c r="BA61" s="122" t="str">
        <f>IF('Main courante'!$A58=$AU$6,DU61,"")</f>
        <v/>
      </c>
      <c r="BB61" s="125"/>
      <c r="BC61" s="120" t="str">
        <f>IF('Main courante'!$A58=$BC$6,MAX($BC$8:$BC60)+1,"")</f>
        <v/>
      </c>
      <c r="BD61" s="121" t="str">
        <f>IF('Main courante'!$A58=$BC$6,TEXT('Main courante'!$B58,"j mmm aa"),"")</f>
        <v/>
      </c>
      <c r="BE61" s="122" t="str">
        <f>IF('Main courante'!$A58=$BC$6,TEXT('Main courante'!$C58,"hh:mm"),"")</f>
        <v/>
      </c>
      <c r="BF61" s="122" t="str">
        <f>IF('Main courante'!$A58=$BC$6,TEXT('Main courante'!$D58,"hh:mm"),"")</f>
        <v/>
      </c>
      <c r="BG61" s="123" t="str">
        <f>IF('Main courante'!$A58=$BC$6,MOD($BF61-$BE61,1),"")</f>
        <v/>
      </c>
      <c r="BH61" s="123" t="str">
        <f>IF('Main courante'!$A58=$BC$6,'Main courante'!$E58,"")</f>
        <v/>
      </c>
      <c r="BI61" s="122" t="str">
        <f>IF('Main courante'!$A58=$BC$6,DU61,"")</f>
        <v/>
      </c>
      <c r="BJ61" s="125"/>
      <c r="BK61" s="120" t="str">
        <f>IF('Main courante'!$A58=$BK$6,MAX($BK$8:$BK60)+1,"")</f>
        <v/>
      </c>
      <c r="BL61" s="121" t="str">
        <f>IF('Main courante'!$A58=$BK$6,TEXT('Main courante'!$B58,"j mmm aa"),"")</f>
        <v/>
      </c>
      <c r="BM61" s="122" t="str">
        <f>IF('Main courante'!$A58=$BK$6,TEXT('Main courante'!$C58,"hh:mm"),"")</f>
        <v/>
      </c>
      <c r="BN61" s="122" t="str">
        <f>IF('Main courante'!$A58=$BK$6,TEXT('Main courante'!$D58,"hh:mm"),"")</f>
        <v/>
      </c>
      <c r="BO61" s="123" t="str">
        <f>IF('Main courante'!$A58=$BK$6,MOD($BN61-$BM61,1),"")</f>
        <v/>
      </c>
      <c r="BP61" s="123" t="str">
        <f>IF('Main courante'!$A58=$BK$6,'Main courante'!$E58,"")</f>
        <v/>
      </c>
      <c r="BQ61" s="122" t="str">
        <f>IF('Main courante'!$A58=$BK$6,DU61,"")</f>
        <v/>
      </c>
      <c r="BR61" s="125"/>
      <c r="BS61" s="120" t="str">
        <f>IF('Main courante'!$A58=$BS$6,MAX($BS$8:$BS60)+1,"")</f>
        <v/>
      </c>
      <c r="BT61" s="121" t="str">
        <f>IF('Main courante'!$A58=$BS$6,TEXT('Main courante'!$B58,"j mmm aa"),"")</f>
        <v/>
      </c>
      <c r="BU61" s="122" t="str">
        <f>IF('Main courante'!$A58=$BS$6,TEXT('Main courante'!$C58,"hh:mm"),"")</f>
        <v/>
      </c>
      <c r="BV61" s="122" t="str">
        <f>IF('Main courante'!$A58=$BS$6,TEXT('Main courante'!$D58,"hh:mm"),"")</f>
        <v/>
      </c>
      <c r="BW61" s="123" t="str">
        <f>IF('Main courante'!$A58=$BS$6,MOD($BV61-$BU61,1),"")</f>
        <v/>
      </c>
      <c r="BX61" s="123" t="str">
        <f>IF('Main courante'!$A58=$BS$6,'Main courante'!$E58,"")</f>
        <v/>
      </c>
      <c r="BY61" s="122" t="str">
        <f>IF('Main courante'!$A58=$BS$6,DU61,"")</f>
        <v/>
      </c>
      <c r="BZ61" s="125"/>
      <c r="CA61" s="120" t="str">
        <f>IF('Main courante'!$A58=$CA$6,MAX($CA$8:$CA60)+1,"")</f>
        <v/>
      </c>
      <c r="CB61" s="121" t="str">
        <f>IF('Main courante'!$A58=$CA$6,TEXT('Main courante'!$B58,"j mmm aa"),"")</f>
        <v/>
      </c>
      <c r="CC61" s="122" t="str">
        <f>IF('Main courante'!$A58=$CA$6,TEXT('Main courante'!$C58,"hh:mm"),"")</f>
        <v/>
      </c>
      <c r="CD61" s="122" t="str">
        <f>IF('Main courante'!$A58=$CA$6,TEXT('Main courante'!$D58,"hh:mm"),"")</f>
        <v/>
      </c>
      <c r="CE61" s="123" t="str">
        <f>IF('Main courante'!$A58=$CA$6,MOD($CD61-$CC61,1),"")</f>
        <v/>
      </c>
      <c r="CF61" s="123" t="str">
        <f>IF('Main courante'!$A58=$CA$6,'Main courante'!$E58,"")</f>
        <v/>
      </c>
      <c r="CG61" s="122" t="str">
        <f>IF('Main courante'!$A58=$CA$6,DU61,"")</f>
        <v/>
      </c>
      <c r="CH61" s="125"/>
      <c r="CI61" s="120" t="str">
        <f>IF('Main courante'!$A58=$CI$6,MAX($CI$8:$CI60)+1,"")</f>
        <v/>
      </c>
      <c r="CJ61" s="121" t="str">
        <f>IF('Main courante'!$A58=$CI$6,TEXT('Main courante'!$B58,"j mmm aa"),"")</f>
        <v/>
      </c>
      <c r="CK61" s="122" t="str">
        <f>IF('Main courante'!$A58=$CI$6,TEXT('Main courante'!$C58,"hh:mm"),"")</f>
        <v/>
      </c>
      <c r="CL61" s="122" t="str">
        <f>IF('Main courante'!$A58=$CI$6,TEXT('Main courante'!$D58,"hh:mm"),"")</f>
        <v/>
      </c>
      <c r="CM61" s="123" t="str">
        <f>IF('Main courante'!$A58=$CI$6,MOD($CL61-$CK61,1),"")</f>
        <v/>
      </c>
      <c r="CN61" s="123" t="str">
        <f>IF('Main courante'!$A58=$CI$6,'Main courante'!$E58,"")</f>
        <v/>
      </c>
      <c r="CO61" s="125"/>
      <c r="CP61" s="120" t="str">
        <f>IF('Main courante'!$A58=$CP$6,MAX($CP$8:$CP60)+1,"")</f>
        <v/>
      </c>
      <c r="CQ61" s="121" t="str">
        <f>IF('Main courante'!$A58=$CP$6,TEXT('Main courante'!$B58,"j mmm aa"),"")</f>
        <v/>
      </c>
      <c r="CR61" s="122" t="str">
        <f>IF('Main courante'!$A58=$CP$6,TEXT('Main courante'!$C58,"hh:mm"),"")</f>
        <v/>
      </c>
      <c r="CS61" s="122" t="str">
        <f>IF('Main courante'!$A58=$CP$6,TEXT('Main courante'!$D58,"hh:mm"),"")</f>
        <v/>
      </c>
      <c r="CT61" s="123" t="str">
        <f>IF('Main courante'!$A58=$CP$6,MOD($CS61-$CR61,1),"")</f>
        <v/>
      </c>
      <c r="CU61" s="123" t="str">
        <f>IF('Main courante'!$A58=$CP$6,'Main courante'!$E58,"")</f>
        <v/>
      </c>
      <c r="CV61" s="122" t="str">
        <f>IF('Main courante'!$A58=$CP$6,DU61,"")</f>
        <v/>
      </c>
      <c r="CW61" s="125"/>
      <c r="CX61" s="120" t="str">
        <f>IF('Main courante'!$A58=$CX$6,MAX($CX$8:$CX60)+1,"")</f>
        <v/>
      </c>
      <c r="CY61" s="121" t="str">
        <f>IF('Main courante'!$A58=$CX$6,TEXT('Main courante'!$B58,"j mmm aa"),"")</f>
        <v/>
      </c>
      <c r="CZ61" s="122" t="str">
        <f>IF('Main courante'!$A58=$CX$6,TEXT('Main courante'!$C58,"hh:mm"),"")</f>
        <v/>
      </c>
      <c r="DA61" s="122" t="str">
        <f>IF('Main courante'!$A58=$CX$6,TEXT('Main courante'!$D58,"hh:mm"),"")</f>
        <v/>
      </c>
      <c r="DB61" s="123" t="str">
        <f>IF('Main courante'!$A58=$CX$6,MOD($DA61-$CZ61,1),"")</f>
        <v/>
      </c>
      <c r="DC61" s="123" t="str">
        <f>IF('Main courante'!$A58=$CX$6,'Main courante'!$E58,"")</f>
        <v/>
      </c>
      <c r="DD61" s="122" t="str">
        <f>IF('Main courante'!$A58=$CX$6,DU61,"")</f>
        <v/>
      </c>
      <c r="DE61" s="125"/>
      <c r="DF61" s="120" t="str">
        <f>IF('Main courante'!$A58=$DF$6,MAX($DF$8:$DF60)+1,"")</f>
        <v/>
      </c>
      <c r="DG61" s="121" t="str">
        <f>IF('Main courante'!$A58=$DF$6,TEXT('Main courante'!$B58,"j mmm aa"),"")</f>
        <v/>
      </c>
      <c r="DH61" s="122" t="str">
        <f>IF('Main courante'!$A58=$DF$6,TEXT('Main courante'!$C58,"hh:mm"),"")</f>
        <v/>
      </c>
      <c r="DI61" s="122" t="str">
        <f>IF('Main courante'!$A58=$DF$6,TEXT('Main courante'!$D58,"hh:mm"),"")</f>
        <v/>
      </c>
      <c r="DJ61" s="123" t="str">
        <f>IF('Main courante'!$A58=$DF$6,MOD($DI61-$DH61,1),"")</f>
        <v/>
      </c>
      <c r="DK61" s="123" t="str">
        <f>IF('Main courante'!$A58=$DF$6,'Main courante'!$E58,"")</f>
        <v/>
      </c>
      <c r="DL61" s="128"/>
      <c r="DM61" s="120" t="str">
        <f>IF(OR('Main courante'!$F58&lt;&gt;"",'Main courante'!$K58&lt;&gt;""),MAX($DM$8:$DM60)+1,"")</f>
        <v/>
      </c>
      <c r="DN61" s="121" t="str">
        <f>IF('Main courante'!$F58,TEXT('Main courante'!$B58,"j mmm aa"),"")</f>
        <v/>
      </c>
      <c r="DO61" s="121" t="str">
        <f>IF('Main courante'!$F58,'Main courante'!$E58,"")</f>
        <v/>
      </c>
      <c r="DP61" s="121" t="str">
        <f>IF(OR('Main courante'!$F58&lt;&gt;"",'Main courante'!$K58&lt;&gt;""),IF('Main courante'!$F58&lt;&gt;"",TEXT('Main courante'!$F58,"hh:mm"),""),"")</f>
        <v/>
      </c>
      <c r="DQ61" s="121" t="str">
        <f>IF(OR('Main courante'!$F58&lt;&gt;"",'Main courante'!$K58&lt;&gt;""),IF('Main courante'!$G58&lt;&gt;"",TEXT('Main courante'!$G58,"hh:mm"),""),"")</f>
        <v/>
      </c>
      <c r="DR61" s="121" t="str">
        <f>IF(OR('Main courante'!$F58&lt;&gt;"",'Main courante'!$K58&lt;&gt;""),IF('Main courante'!$K58&lt;&gt;"",TEXT('Main courante'!$K58,"hh:mm"),""),"")</f>
        <v/>
      </c>
      <c r="DS61" s="121" t="str">
        <f>IF(OR('Main courante'!$F58&lt;&gt;"",'Main courante'!$K58&lt;&gt;""),IF('Main courante'!$L58&lt;&gt;"",TEXT('Main courante'!$L58,"hh:mm"),""),"")</f>
        <v/>
      </c>
      <c r="DT61" s="129">
        <f t="shared" si="4"/>
        <v>0</v>
      </c>
      <c r="DU61" s="130">
        <f>'Main courante'!$H58+'Main courante'!$M58</f>
        <v>0</v>
      </c>
      <c r="DV61" s="131">
        <f>'Main courante'!$J58+'Main courante'!$O58</f>
        <v>0</v>
      </c>
      <c r="DW61" s="131">
        <f>'Main courante'!$I58+'Main courante'!$N58</f>
        <v>0</v>
      </c>
      <c r="DX61" s="132" t="str">
        <f>IF('Main courante'!$P58&lt;&gt;"",'Main courante'!$P58,"")</f>
        <v/>
      </c>
      <c r="DY61" s="133" t="str">
        <f>IF('Main courante'!$Q58&lt;&gt;"",'Main courante'!$Q58,"")</f>
        <v/>
      </c>
      <c r="DZ61" s="133" t="str">
        <f>IF('Main courante'!$R58&lt;&gt;"",'Main courante'!$R58,"")</f>
        <v/>
      </c>
      <c r="EA61" s="129">
        <f t="shared" si="5"/>
        <v>0</v>
      </c>
      <c r="EB61" s="129">
        <f t="shared" si="6"/>
        <v>0</v>
      </c>
      <c r="ED61" s="120" t="str">
        <f>IF('Main courante'!$A58=$ED$6,MAX($ED$8:$ED60)+1,"")</f>
        <v/>
      </c>
      <c r="EE61" s="120" t="str">
        <f>IF('Main courante'!$A58=$ED$6,'Main courante'!$S58,"")</f>
        <v/>
      </c>
      <c r="EF61" s="120" t="str">
        <f>IF('Main courante'!$A58=$ED$6,'Main courante'!$T58,"")</f>
        <v/>
      </c>
      <c r="EG61" s="120" t="str">
        <f>IF('Main courante'!$A58=$ED$6,'Main courante'!$U58,"")</f>
        <v/>
      </c>
      <c r="EH61" s="134" t="str">
        <f>IF('Main courante'!$A58=$ED$6,'Main courante'!$V58,"")</f>
        <v/>
      </c>
      <c r="EJ61" s="120" t="str">
        <f>IF('Main courante'!$A58=$EJ$6,MAX($EJ$8:$EJ60)+1,"")</f>
        <v/>
      </c>
      <c r="EK61" s="120" t="str">
        <f>IF('Main courante'!$A58=$EJ$6,'Main courante'!$S58,"")</f>
        <v/>
      </c>
      <c r="EL61" s="120" t="str">
        <f>IF('Main courante'!$A58=$EJ$6,'Main courante'!$T58,"")</f>
        <v/>
      </c>
      <c r="EM61" s="120" t="str">
        <f>IF('Main courante'!$A58=$EJ$6,'Main courante'!$U58,"")</f>
        <v/>
      </c>
      <c r="EN61" s="134" t="str">
        <f>IF('Main courante'!$A58=$EJ$6,'Main courante'!$V58,"")</f>
        <v/>
      </c>
      <c r="EP61" s="120" t="str">
        <f>IF('Main courante'!$A58=$EP$6,MAX($EP$8:$EP60)+1,"")</f>
        <v/>
      </c>
      <c r="EQ61" s="120" t="str">
        <f>IF('Main courante'!$A58=$EP$6,'Main courante'!$S58,"")</f>
        <v/>
      </c>
      <c r="ER61" s="120" t="str">
        <f>IF('Main courante'!$A58=$EP$6,'Main courante'!$T58,"")</f>
        <v/>
      </c>
      <c r="ES61" s="120" t="str">
        <f>IF('Main courante'!$A58=$EP$6,'Main courante'!$U58,"")</f>
        <v/>
      </c>
      <c r="ET61" s="134" t="str">
        <f>IF('Main courante'!$A58=$EP$6,'Main courante'!$V58,"")</f>
        <v/>
      </c>
      <c r="EU61" s="125"/>
      <c r="EV61" s="120" t="str">
        <f>IF('Main courante'!$A58=$EV$6,MAX($EV$8:$EV60)+1,"")</f>
        <v/>
      </c>
      <c r="EW61" s="121" t="str">
        <f>IF('Main courante'!$A58=$EV$6,TEXT('Main courante'!$B58,"j mmm aa"),"")</f>
        <v/>
      </c>
      <c r="EX61" s="122" t="str">
        <f>IF('Main courante'!$A58=$EV$6,TEXT('Main courante'!$C58,"hh:mm"),"")</f>
        <v/>
      </c>
      <c r="EY61" s="122" t="str">
        <f>IF('Main courante'!$A58=$EV$6,TEXT('Main courante'!$D58,"hh:mm"),"")</f>
        <v/>
      </c>
      <c r="EZ61" s="123" t="str">
        <f>IF('Main courante'!$A58=$EV$6,MOD($EY61-$EX61,1),"")</f>
        <v/>
      </c>
      <c r="FA61" s="123" t="str">
        <f>IF('Main courante'!$A58=$EV$6,'Main courante'!$E58,"")</f>
        <v/>
      </c>
      <c r="FB61" s="128"/>
    </row>
    <row r="62" spans="1:158">
      <c r="A62" s="120" t="str">
        <f>IF('Main courante'!$A59=$A$6,MAX($A$8:$A61)+1,"")</f>
        <v/>
      </c>
      <c r="B62" s="121" t="str">
        <f>IF('Main courante'!$A59=$A$6,TEXT('Main courante'!$B59,"j mmm aa"),"")</f>
        <v/>
      </c>
      <c r="C62" s="122" t="str">
        <f>IF('Main courante'!$A59=$A$6,TEXT('Main courante'!$C59,"hh:mm"),"")</f>
        <v/>
      </c>
      <c r="D62" s="122" t="str">
        <f>IF('Main courante'!$A59=$A$6,TEXT('Main courante'!$D59,"hh:mm"),"")</f>
        <v/>
      </c>
      <c r="E62" s="123" t="str">
        <f>IF('Main courante'!$A59=$A$6,MOD($D62-$C62,1),"")</f>
        <v/>
      </c>
      <c r="F62" s="123" t="str">
        <f>IF('Main courante'!$A59=$A$6,'Main courante'!$E59,"")</f>
        <v/>
      </c>
      <c r="G62" s="125"/>
      <c r="H62" s="126" t="str">
        <f>IF('Main courante'!$A59=$H$6,MAX($H$8:$H61)+1,"")</f>
        <v/>
      </c>
      <c r="I62" s="121" t="str">
        <f>IF('Main courante'!$A59=$H$6,TEXT('Main courante'!$B59,"j mmm aa"),"")</f>
        <v/>
      </c>
      <c r="J62" s="122" t="str">
        <f>IF('Main courante'!$A59=$H$6,TEXT('Main courante'!$C59,"hh:mm"),"")</f>
        <v/>
      </c>
      <c r="K62" s="122" t="str">
        <f>IF('Main courante'!$A59=$H$6,TEXT('Main courante'!$D59,"hh:mm"),"")</f>
        <v/>
      </c>
      <c r="L62" s="123" t="str">
        <f>IF('Main courante'!$A59=$H$6,MOD($K62-$J62,1),"")</f>
        <v/>
      </c>
      <c r="M62" s="123" t="str">
        <f>IF('Main courante'!$A59=$H$6,'Main courante'!$E59,"")</f>
        <v/>
      </c>
      <c r="N62" s="125"/>
      <c r="O62" s="120" t="str">
        <f>IF('Main courante'!$A59=$O$6,MAX($O$8:$O61)+1,"")</f>
        <v/>
      </c>
      <c r="P62" s="121" t="str">
        <f>IF('Main courante'!$A59=$O$6,TEXT('Main courante'!$B59,"j mmm aa"),"")</f>
        <v/>
      </c>
      <c r="Q62" s="122" t="str">
        <f>IF('Main courante'!$A59=$O$6,TEXT('Main courante'!$C59,"hh:mm"),"")</f>
        <v/>
      </c>
      <c r="R62" s="122" t="str">
        <f>IF('Main courante'!$A59=$O$6,TEXT('Main courante'!$D59,"hh:mm"),"")</f>
        <v/>
      </c>
      <c r="S62" s="123" t="str">
        <f>IF('Main courante'!$A59=$O$6,MOD($R62-$Q62,1),"")</f>
        <v/>
      </c>
      <c r="T62" s="124" t="str">
        <f>IF('Main courante'!$A59=$O$6,'Main courante'!$E59,"")</f>
        <v/>
      </c>
      <c r="U62" s="127" t="str">
        <f>IF('Main courante'!$A59=$O$6,DU62,"")</f>
        <v/>
      </c>
      <c r="V62" s="125"/>
      <c r="W62" s="120" t="str">
        <f>IF('Main courante'!$A59=$W$6,MAX($W$8:$W61)+1,"")</f>
        <v/>
      </c>
      <c r="X62" s="121" t="str">
        <f>IF('Main courante'!$A59=$W$6,TEXT('Main courante'!$B59,"j mmm aa"),"")</f>
        <v/>
      </c>
      <c r="Y62" s="122" t="str">
        <f>IF('Main courante'!$A59=$W$6,TEXT('Main courante'!$C59,"hh:mm"),"")</f>
        <v/>
      </c>
      <c r="Z62" s="122" t="str">
        <f>IF('Main courante'!$A59=$W$6,TEXT('Main courante'!$D59,"hh:mm"),"")</f>
        <v/>
      </c>
      <c r="AA62" s="123" t="str">
        <f>IF('Main courante'!$A59=$W$6,MOD($Z62-$Y62,1),"")</f>
        <v/>
      </c>
      <c r="AB62" s="123" t="str">
        <f>IF('Main courante'!$A59=$W$6,'Main courante'!$E59,"")</f>
        <v/>
      </c>
      <c r="AC62" s="122" t="str">
        <f>IF('Main courante'!$A59=$W$6,DU62,"")</f>
        <v/>
      </c>
      <c r="AD62" s="125"/>
      <c r="AE62" s="120" t="str">
        <f>IF('Main courante'!$A59=$AE$6,MAX($AE$8:$AE61)+1,"")</f>
        <v/>
      </c>
      <c r="AF62" s="121" t="str">
        <f>IF('Main courante'!$A59=$AE$6,TEXT('Main courante'!$B59,"j mmm aa"),"")</f>
        <v/>
      </c>
      <c r="AG62" s="122" t="str">
        <f>IF('Main courante'!$A59=$AE$6,TEXT('Main courante'!$C59,"hh:mm"),"")</f>
        <v/>
      </c>
      <c r="AH62" s="122" t="str">
        <f>IF('Main courante'!$A59=$AE$6,TEXT('Main courante'!$D59,"hh:mm"),"")</f>
        <v/>
      </c>
      <c r="AI62" s="123" t="str">
        <f>IF('Main courante'!$A59=$AE$6,MOD($AH62-$AG62,1),"")</f>
        <v/>
      </c>
      <c r="AJ62" s="123" t="str">
        <f>IF('Main courante'!$A59=$AE$6,'Main courante'!$E59,"")</f>
        <v/>
      </c>
      <c r="AK62" s="122" t="str">
        <f>IF('Main courante'!$A59=$AE$6,DU62,"")</f>
        <v/>
      </c>
      <c r="AL62" s="125"/>
      <c r="AM62" s="120" t="str">
        <f>IF('Main courante'!$A59=$AM$6,MAX($AM$8:$AM61)+1,"")</f>
        <v/>
      </c>
      <c r="AN62" s="121" t="str">
        <f>IF('Main courante'!$A59=$AM$6,TEXT('Main courante'!$B59,"j mmm aa"),"")</f>
        <v/>
      </c>
      <c r="AO62" s="122" t="str">
        <f>IF('Main courante'!$A59=$AM$6,TEXT('Main courante'!$C59,"hh:mm"),"")</f>
        <v/>
      </c>
      <c r="AP62" s="122" t="str">
        <f>IF('Main courante'!$A59=$AM$6,TEXT('Main courante'!$D59,"hh:mm"),"")</f>
        <v/>
      </c>
      <c r="AQ62" s="123" t="str">
        <f>IF('Main courante'!$A59=$AM$6,MOD($AP62-$AO62,1),"")</f>
        <v/>
      </c>
      <c r="AR62" s="123" t="str">
        <f>IF('Main courante'!$A59=$AM$6,'Main courante'!$E59,"")</f>
        <v/>
      </c>
      <c r="AS62" s="122" t="str">
        <f>IF('Main courante'!$A59=$AM$6,DU62,"")</f>
        <v/>
      </c>
      <c r="AT62" s="125"/>
      <c r="AU62" s="120" t="str">
        <f>IF('Main courante'!$A59=$AU$6,MAX($AU$8:$AU61)+1,"")</f>
        <v/>
      </c>
      <c r="AV62" s="121" t="str">
        <f>IF('Main courante'!$A59=$AU$6,TEXT('Main courante'!$B59,"j mmm aa"),"")</f>
        <v/>
      </c>
      <c r="AW62" s="122" t="str">
        <f>IF('Main courante'!$A59=$AU$6,TEXT('Main courante'!$C59,"hh:mm"),"")</f>
        <v/>
      </c>
      <c r="AX62" s="122" t="str">
        <f>IF('Main courante'!$A59=$AU$6,TEXT('Main courante'!$D59,"hh:mm"),"")</f>
        <v/>
      </c>
      <c r="AY62" s="123" t="str">
        <f>IF('Main courante'!$A59=$AU$6,MOD($AX62-$AW62,1),"")</f>
        <v/>
      </c>
      <c r="AZ62" s="123" t="str">
        <f>IF('Main courante'!$A59=$AU$6,'Main courante'!$E59,"")</f>
        <v/>
      </c>
      <c r="BA62" s="122" t="str">
        <f>IF('Main courante'!$A59=$AU$6,DU62,"")</f>
        <v/>
      </c>
      <c r="BB62" s="125"/>
      <c r="BC62" s="120" t="str">
        <f>IF('Main courante'!$A59=$BC$6,MAX($BC$8:$BC61)+1,"")</f>
        <v/>
      </c>
      <c r="BD62" s="121" t="str">
        <f>IF('Main courante'!$A59=$BC$6,TEXT('Main courante'!$B59,"j mmm aa"),"")</f>
        <v/>
      </c>
      <c r="BE62" s="122" t="str">
        <f>IF('Main courante'!$A59=$BC$6,TEXT('Main courante'!$C59,"hh:mm"),"")</f>
        <v/>
      </c>
      <c r="BF62" s="122" t="str">
        <f>IF('Main courante'!$A59=$BC$6,TEXT('Main courante'!$D59,"hh:mm"),"")</f>
        <v/>
      </c>
      <c r="BG62" s="123" t="str">
        <f>IF('Main courante'!$A59=$BC$6,MOD($BF62-$BE62,1),"")</f>
        <v/>
      </c>
      <c r="BH62" s="123" t="str">
        <f>IF('Main courante'!$A59=$BC$6,'Main courante'!$E59,"")</f>
        <v/>
      </c>
      <c r="BI62" s="122" t="str">
        <f>IF('Main courante'!$A59=$BC$6,DU62,"")</f>
        <v/>
      </c>
      <c r="BJ62" s="125"/>
      <c r="BK62" s="120" t="str">
        <f>IF('Main courante'!$A59=$BK$6,MAX($BK$8:$BK61)+1,"")</f>
        <v/>
      </c>
      <c r="BL62" s="121" t="str">
        <f>IF('Main courante'!$A59=$BK$6,TEXT('Main courante'!$B59,"j mmm aa"),"")</f>
        <v/>
      </c>
      <c r="BM62" s="122" t="str">
        <f>IF('Main courante'!$A59=$BK$6,TEXT('Main courante'!$C59,"hh:mm"),"")</f>
        <v/>
      </c>
      <c r="BN62" s="122" t="str">
        <f>IF('Main courante'!$A59=$BK$6,TEXT('Main courante'!$D59,"hh:mm"),"")</f>
        <v/>
      </c>
      <c r="BO62" s="123" t="str">
        <f>IF('Main courante'!$A59=$BK$6,MOD($BN62-$BM62,1),"")</f>
        <v/>
      </c>
      <c r="BP62" s="123" t="str">
        <f>IF('Main courante'!$A59=$BK$6,'Main courante'!$E59,"")</f>
        <v/>
      </c>
      <c r="BQ62" s="122" t="str">
        <f>IF('Main courante'!$A59=$BK$6,DU62,"")</f>
        <v/>
      </c>
      <c r="BR62" s="125"/>
      <c r="BS62" s="120" t="str">
        <f>IF('Main courante'!$A59=$BS$6,MAX($BS$8:$BS61)+1,"")</f>
        <v/>
      </c>
      <c r="BT62" s="121" t="str">
        <f>IF('Main courante'!$A59=$BS$6,TEXT('Main courante'!$B59,"j mmm aa"),"")</f>
        <v/>
      </c>
      <c r="BU62" s="122" t="str">
        <f>IF('Main courante'!$A59=$BS$6,TEXT('Main courante'!$C59,"hh:mm"),"")</f>
        <v/>
      </c>
      <c r="BV62" s="122" t="str">
        <f>IF('Main courante'!$A59=$BS$6,TEXT('Main courante'!$D59,"hh:mm"),"")</f>
        <v/>
      </c>
      <c r="BW62" s="123" t="str">
        <f>IF('Main courante'!$A59=$BS$6,MOD($BV62-$BU62,1),"")</f>
        <v/>
      </c>
      <c r="BX62" s="123" t="str">
        <f>IF('Main courante'!$A59=$BS$6,'Main courante'!$E59,"")</f>
        <v/>
      </c>
      <c r="BY62" s="122" t="str">
        <f>IF('Main courante'!$A59=$BS$6,DU62,"")</f>
        <v/>
      </c>
      <c r="BZ62" s="125"/>
      <c r="CA62" s="120" t="str">
        <f>IF('Main courante'!$A59=$CA$6,MAX($CA$8:$CA61)+1,"")</f>
        <v/>
      </c>
      <c r="CB62" s="121" t="str">
        <f>IF('Main courante'!$A59=$CA$6,TEXT('Main courante'!$B59,"j mmm aa"),"")</f>
        <v/>
      </c>
      <c r="CC62" s="122" t="str">
        <f>IF('Main courante'!$A59=$CA$6,TEXT('Main courante'!$C59,"hh:mm"),"")</f>
        <v/>
      </c>
      <c r="CD62" s="122" t="str">
        <f>IF('Main courante'!$A59=$CA$6,TEXT('Main courante'!$D59,"hh:mm"),"")</f>
        <v/>
      </c>
      <c r="CE62" s="123" t="str">
        <f>IF('Main courante'!$A59=$CA$6,MOD($CD62-$CC62,1),"")</f>
        <v/>
      </c>
      <c r="CF62" s="123" t="str">
        <f>IF('Main courante'!$A59=$CA$6,'Main courante'!$E59,"")</f>
        <v/>
      </c>
      <c r="CG62" s="122" t="str">
        <f>IF('Main courante'!$A59=$CA$6,DU62,"")</f>
        <v/>
      </c>
      <c r="CH62" s="125"/>
      <c r="CI62" s="120" t="str">
        <f>IF('Main courante'!$A59=$CI$6,MAX($CI$8:$CI61)+1,"")</f>
        <v/>
      </c>
      <c r="CJ62" s="121" t="str">
        <f>IF('Main courante'!$A59=$CI$6,TEXT('Main courante'!$B59,"j mmm aa"),"")</f>
        <v/>
      </c>
      <c r="CK62" s="122" t="str">
        <f>IF('Main courante'!$A59=$CI$6,TEXT('Main courante'!$C59,"hh:mm"),"")</f>
        <v/>
      </c>
      <c r="CL62" s="122" t="str">
        <f>IF('Main courante'!$A59=$CI$6,TEXT('Main courante'!$D59,"hh:mm"),"")</f>
        <v/>
      </c>
      <c r="CM62" s="123" t="str">
        <f>IF('Main courante'!$A59=$CI$6,MOD($CL62-$CK62,1),"")</f>
        <v/>
      </c>
      <c r="CN62" s="123" t="str">
        <f>IF('Main courante'!$A59=$CI$6,'Main courante'!$E59,"")</f>
        <v/>
      </c>
      <c r="CO62" s="125"/>
      <c r="CP62" s="120" t="str">
        <f>IF('Main courante'!$A59=$CP$6,MAX($CP$8:$CP61)+1,"")</f>
        <v/>
      </c>
      <c r="CQ62" s="121" t="str">
        <f>IF('Main courante'!$A59=$CP$6,TEXT('Main courante'!$B59,"j mmm aa"),"")</f>
        <v/>
      </c>
      <c r="CR62" s="122" t="str">
        <f>IF('Main courante'!$A59=$CP$6,TEXT('Main courante'!$C59,"hh:mm"),"")</f>
        <v/>
      </c>
      <c r="CS62" s="122" t="str">
        <f>IF('Main courante'!$A59=$CP$6,TEXT('Main courante'!$D59,"hh:mm"),"")</f>
        <v/>
      </c>
      <c r="CT62" s="123" t="str">
        <f>IF('Main courante'!$A59=$CP$6,MOD($CS62-$CR62,1),"")</f>
        <v/>
      </c>
      <c r="CU62" s="123" t="str">
        <f>IF('Main courante'!$A59=$CP$6,'Main courante'!$E59,"")</f>
        <v/>
      </c>
      <c r="CV62" s="122" t="str">
        <f>IF('Main courante'!$A59=$CP$6,DU62,"")</f>
        <v/>
      </c>
      <c r="CW62" s="125"/>
      <c r="CX62" s="120" t="str">
        <f>IF('Main courante'!$A59=$CX$6,MAX($CX$8:$CX61)+1,"")</f>
        <v/>
      </c>
      <c r="CY62" s="121" t="str">
        <f>IF('Main courante'!$A59=$CX$6,TEXT('Main courante'!$B59,"j mmm aa"),"")</f>
        <v/>
      </c>
      <c r="CZ62" s="122" t="str">
        <f>IF('Main courante'!$A59=$CX$6,TEXT('Main courante'!$C59,"hh:mm"),"")</f>
        <v/>
      </c>
      <c r="DA62" s="122" t="str">
        <f>IF('Main courante'!$A59=$CX$6,TEXT('Main courante'!$D59,"hh:mm"),"")</f>
        <v/>
      </c>
      <c r="DB62" s="123" t="str">
        <f>IF('Main courante'!$A59=$CX$6,MOD($DA62-$CZ62,1),"")</f>
        <v/>
      </c>
      <c r="DC62" s="123" t="str">
        <f>IF('Main courante'!$A59=$CX$6,'Main courante'!$E59,"")</f>
        <v/>
      </c>
      <c r="DD62" s="122" t="str">
        <f>IF('Main courante'!$A59=$CX$6,DU62,"")</f>
        <v/>
      </c>
      <c r="DE62" s="125"/>
      <c r="DF62" s="120" t="str">
        <f>IF('Main courante'!$A59=$DF$6,MAX($DF$8:$DF61)+1,"")</f>
        <v/>
      </c>
      <c r="DG62" s="121" t="str">
        <f>IF('Main courante'!$A59=$DF$6,TEXT('Main courante'!$B59,"j mmm aa"),"")</f>
        <v/>
      </c>
      <c r="DH62" s="122" t="str">
        <f>IF('Main courante'!$A59=$DF$6,TEXT('Main courante'!$C59,"hh:mm"),"")</f>
        <v/>
      </c>
      <c r="DI62" s="122" t="str">
        <f>IF('Main courante'!$A59=$DF$6,TEXT('Main courante'!$D59,"hh:mm"),"")</f>
        <v/>
      </c>
      <c r="DJ62" s="123" t="str">
        <f>IF('Main courante'!$A59=$DF$6,MOD($DI62-$DH62,1),"")</f>
        <v/>
      </c>
      <c r="DK62" s="123" t="str">
        <f>IF('Main courante'!$A59=$DF$6,'Main courante'!$E59,"")</f>
        <v/>
      </c>
      <c r="DL62" s="128"/>
      <c r="DM62" s="120" t="str">
        <f>IF(OR('Main courante'!$F59&lt;&gt;"",'Main courante'!$K59&lt;&gt;""),MAX($DM$8:$DM61)+1,"")</f>
        <v/>
      </c>
      <c r="DN62" s="121" t="str">
        <f>IF('Main courante'!$F59,TEXT('Main courante'!$B59,"j mmm aa"),"")</f>
        <v/>
      </c>
      <c r="DO62" s="121" t="str">
        <f>IF('Main courante'!$F59,'Main courante'!$E59,"")</f>
        <v/>
      </c>
      <c r="DP62" s="121" t="str">
        <f>IF(OR('Main courante'!$F59&lt;&gt;"",'Main courante'!$K59&lt;&gt;""),IF('Main courante'!$F59&lt;&gt;"",TEXT('Main courante'!$F59,"hh:mm"),""),"")</f>
        <v/>
      </c>
      <c r="DQ62" s="121" t="str">
        <f>IF(OR('Main courante'!$F59&lt;&gt;"",'Main courante'!$K59&lt;&gt;""),IF('Main courante'!$G59&lt;&gt;"",TEXT('Main courante'!$G59,"hh:mm"),""),"")</f>
        <v/>
      </c>
      <c r="DR62" s="121" t="str">
        <f>IF(OR('Main courante'!$F59&lt;&gt;"",'Main courante'!$K59&lt;&gt;""),IF('Main courante'!$K59&lt;&gt;"",TEXT('Main courante'!$K59,"hh:mm"),""),"")</f>
        <v/>
      </c>
      <c r="DS62" s="121" t="str">
        <f>IF(OR('Main courante'!$F59&lt;&gt;"",'Main courante'!$K59&lt;&gt;""),IF('Main courante'!$L59&lt;&gt;"",TEXT('Main courante'!$L59,"hh:mm"),""),"")</f>
        <v/>
      </c>
      <c r="DT62" s="129">
        <f t="shared" si="4"/>
        <v>0</v>
      </c>
      <c r="DU62" s="130">
        <f>'Main courante'!$H59+'Main courante'!$M59</f>
        <v>0</v>
      </c>
      <c r="DV62" s="131">
        <f>'Main courante'!$J59+'Main courante'!$O59</f>
        <v>0</v>
      </c>
      <c r="DW62" s="131">
        <f>'Main courante'!$I59+'Main courante'!$N59</f>
        <v>0</v>
      </c>
      <c r="DX62" s="132" t="str">
        <f>IF('Main courante'!$P59&lt;&gt;"",'Main courante'!$P59,"")</f>
        <v/>
      </c>
      <c r="DY62" s="133" t="str">
        <f>IF('Main courante'!$Q59&lt;&gt;"",'Main courante'!$Q59,"")</f>
        <v/>
      </c>
      <c r="DZ62" s="133" t="str">
        <f>IF('Main courante'!$R59&lt;&gt;"",'Main courante'!$R59,"")</f>
        <v/>
      </c>
      <c r="EA62" s="129">
        <f t="shared" si="5"/>
        <v>0</v>
      </c>
      <c r="EB62" s="129">
        <f t="shared" si="6"/>
        <v>0</v>
      </c>
      <c r="ED62" s="120" t="str">
        <f>IF('Main courante'!$A59=$ED$6,MAX($ED$8:$ED61)+1,"")</f>
        <v/>
      </c>
      <c r="EE62" s="120" t="str">
        <f>IF('Main courante'!$A59=$ED$6,'Main courante'!$S59,"")</f>
        <v/>
      </c>
      <c r="EF62" s="120" t="str">
        <f>IF('Main courante'!$A59=$ED$6,'Main courante'!$T59,"")</f>
        <v/>
      </c>
      <c r="EG62" s="120" t="str">
        <f>IF('Main courante'!$A59=$ED$6,'Main courante'!$U59,"")</f>
        <v/>
      </c>
      <c r="EH62" s="134" t="str">
        <f>IF('Main courante'!$A59=$ED$6,'Main courante'!$V59,"")</f>
        <v/>
      </c>
      <c r="EJ62" s="120" t="str">
        <f>IF('Main courante'!$A59=$EJ$6,MAX($EJ$8:$EJ61)+1,"")</f>
        <v/>
      </c>
      <c r="EK62" s="120" t="str">
        <f>IF('Main courante'!$A59=$EJ$6,'Main courante'!$S59,"")</f>
        <v/>
      </c>
      <c r="EL62" s="120" t="str">
        <f>IF('Main courante'!$A59=$EJ$6,'Main courante'!$T59,"")</f>
        <v/>
      </c>
      <c r="EM62" s="120" t="str">
        <f>IF('Main courante'!$A59=$EJ$6,'Main courante'!$U59,"")</f>
        <v/>
      </c>
      <c r="EN62" s="134" t="str">
        <f>IF('Main courante'!$A59=$EJ$6,'Main courante'!$V59,"")</f>
        <v/>
      </c>
      <c r="EP62" s="120" t="str">
        <f>IF('Main courante'!$A59=$EP$6,MAX($EP$8:$EP61)+1,"")</f>
        <v/>
      </c>
      <c r="EQ62" s="120" t="str">
        <f>IF('Main courante'!$A59=$EP$6,'Main courante'!$S59,"")</f>
        <v/>
      </c>
      <c r="ER62" s="120" t="str">
        <f>IF('Main courante'!$A59=$EP$6,'Main courante'!$T59,"")</f>
        <v/>
      </c>
      <c r="ES62" s="120" t="str">
        <f>IF('Main courante'!$A59=$EP$6,'Main courante'!$U59,"")</f>
        <v/>
      </c>
      <c r="ET62" s="134" t="str">
        <f>IF('Main courante'!$A59=$EP$6,'Main courante'!$V59,"")</f>
        <v/>
      </c>
      <c r="EU62" s="125"/>
      <c r="EV62" s="120" t="str">
        <f>IF('Main courante'!$A59=$EV$6,MAX($EV$8:$EV61)+1,"")</f>
        <v/>
      </c>
      <c r="EW62" s="121" t="str">
        <f>IF('Main courante'!$A59=$EV$6,TEXT('Main courante'!$B59,"j mmm aa"),"")</f>
        <v/>
      </c>
      <c r="EX62" s="122" t="str">
        <f>IF('Main courante'!$A59=$EV$6,TEXT('Main courante'!$C59,"hh:mm"),"")</f>
        <v/>
      </c>
      <c r="EY62" s="122" t="str">
        <f>IF('Main courante'!$A59=$EV$6,TEXT('Main courante'!$D59,"hh:mm"),"")</f>
        <v/>
      </c>
      <c r="EZ62" s="123" t="str">
        <f>IF('Main courante'!$A59=$EV$6,MOD($EY62-$EX62,1),"")</f>
        <v/>
      </c>
      <c r="FA62" s="123" t="str">
        <f>IF('Main courante'!$A59=$EV$6,'Main courante'!$E59,"")</f>
        <v/>
      </c>
      <c r="FB62" s="128"/>
    </row>
    <row r="63" spans="1:158">
      <c r="A63" s="120" t="str">
        <f>IF('Main courante'!$A60=$A$6,MAX($A$8:$A62)+1,"")</f>
        <v/>
      </c>
      <c r="B63" s="121" t="str">
        <f>IF('Main courante'!$A60=$A$6,TEXT('Main courante'!$B60,"j mmm aa"),"")</f>
        <v/>
      </c>
      <c r="C63" s="122" t="str">
        <f>IF('Main courante'!$A60=$A$6,TEXT('Main courante'!$C60,"hh:mm"),"")</f>
        <v/>
      </c>
      <c r="D63" s="122" t="str">
        <f>IF('Main courante'!$A60=$A$6,TEXT('Main courante'!$D60,"hh:mm"),"")</f>
        <v/>
      </c>
      <c r="E63" s="123" t="str">
        <f>IF('Main courante'!$A60=$A$6,MOD($D63-$C63,1),"")</f>
        <v/>
      </c>
      <c r="F63" s="123" t="str">
        <f>IF('Main courante'!$A60=$A$6,'Main courante'!$E60,"")</f>
        <v/>
      </c>
      <c r="G63" s="125"/>
      <c r="H63" s="126" t="str">
        <f>IF('Main courante'!$A60=$H$6,MAX($H$8:$H62)+1,"")</f>
        <v/>
      </c>
      <c r="I63" s="121" t="str">
        <f>IF('Main courante'!$A60=$H$6,TEXT('Main courante'!$B60,"j mmm aa"),"")</f>
        <v/>
      </c>
      <c r="J63" s="122" t="str">
        <f>IF('Main courante'!$A60=$H$6,TEXT('Main courante'!$C60,"hh:mm"),"")</f>
        <v/>
      </c>
      <c r="K63" s="122" t="str">
        <f>IF('Main courante'!$A60=$H$6,TEXT('Main courante'!$D60,"hh:mm"),"")</f>
        <v/>
      </c>
      <c r="L63" s="123" t="str">
        <f>IF('Main courante'!$A60=$H$6,MOD($K63-$J63,1),"")</f>
        <v/>
      </c>
      <c r="M63" s="123" t="str">
        <f>IF('Main courante'!$A60=$H$6,'Main courante'!$E60,"")</f>
        <v/>
      </c>
      <c r="N63" s="125"/>
      <c r="O63" s="120" t="str">
        <f>IF('Main courante'!$A60=$O$6,MAX($O$8:$O62)+1,"")</f>
        <v/>
      </c>
      <c r="P63" s="121" t="str">
        <f>IF('Main courante'!$A60=$O$6,TEXT('Main courante'!$B60,"j mmm aa"),"")</f>
        <v/>
      </c>
      <c r="Q63" s="122" t="str">
        <f>IF('Main courante'!$A60=$O$6,TEXT('Main courante'!$C60,"hh:mm"),"")</f>
        <v/>
      </c>
      <c r="R63" s="122" t="str">
        <f>IF('Main courante'!$A60=$O$6,TEXT('Main courante'!$D60,"hh:mm"),"")</f>
        <v/>
      </c>
      <c r="S63" s="123" t="str">
        <f>IF('Main courante'!$A60=$O$6,MOD($R63-$Q63,1),"")</f>
        <v/>
      </c>
      <c r="T63" s="124" t="str">
        <f>IF('Main courante'!$A60=$O$6,'Main courante'!$E60,"")</f>
        <v/>
      </c>
      <c r="U63" s="127" t="str">
        <f>IF('Main courante'!$A60=$O$6,DU63,"")</f>
        <v/>
      </c>
      <c r="V63" s="125"/>
      <c r="W63" s="120" t="str">
        <f>IF('Main courante'!$A60=$W$6,MAX($W$8:$W62)+1,"")</f>
        <v/>
      </c>
      <c r="X63" s="121" t="str">
        <f>IF('Main courante'!$A60=$W$6,TEXT('Main courante'!$B60,"j mmm aa"),"")</f>
        <v/>
      </c>
      <c r="Y63" s="122" t="str">
        <f>IF('Main courante'!$A60=$W$6,TEXT('Main courante'!$C60,"hh:mm"),"")</f>
        <v/>
      </c>
      <c r="Z63" s="122" t="str">
        <f>IF('Main courante'!$A60=$W$6,TEXT('Main courante'!$D60,"hh:mm"),"")</f>
        <v/>
      </c>
      <c r="AA63" s="123" t="str">
        <f>IF('Main courante'!$A60=$W$6,MOD($Z63-$Y63,1),"")</f>
        <v/>
      </c>
      <c r="AB63" s="123" t="str">
        <f>IF('Main courante'!$A60=$W$6,'Main courante'!$E60,"")</f>
        <v/>
      </c>
      <c r="AC63" s="122" t="str">
        <f>IF('Main courante'!$A60=$W$6,DU63,"")</f>
        <v/>
      </c>
      <c r="AD63" s="125"/>
      <c r="AE63" s="120" t="str">
        <f>IF('Main courante'!$A60=$AE$6,MAX($AE$8:$AE62)+1,"")</f>
        <v/>
      </c>
      <c r="AF63" s="121" t="str">
        <f>IF('Main courante'!$A60=$AE$6,TEXT('Main courante'!$B60,"j mmm aa"),"")</f>
        <v/>
      </c>
      <c r="AG63" s="122" t="str">
        <f>IF('Main courante'!$A60=$AE$6,TEXT('Main courante'!$C60,"hh:mm"),"")</f>
        <v/>
      </c>
      <c r="AH63" s="122" t="str">
        <f>IF('Main courante'!$A60=$AE$6,TEXT('Main courante'!$D60,"hh:mm"),"")</f>
        <v/>
      </c>
      <c r="AI63" s="123" t="str">
        <f>IF('Main courante'!$A60=$AE$6,MOD($AH63-$AG63,1),"")</f>
        <v/>
      </c>
      <c r="AJ63" s="123" t="str">
        <f>IF('Main courante'!$A60=$AE$6,'Main courante'!$E60,"")</f>
        <v/>
      </c>
      <c r="AK63" s="122" t="str">
        <f>IF('Main courante'!$A60=$AE$6,DU63,"")</f>
        <v/>
      </c>
      <c r="AL63" s="125"/>
      <c r="AM63" s="120" t="str">
        <f>IF('Main courante'!$A60=$AM$6,MAX($AM$8:$AM62)+1,"")</f>
        <v/>
      </c>
      <c r="AN63" s="121" t="str">
        <f>IF('Main courante'!$A60=$AM$6,TEXT('Main courante'!$B60,"j mmm aa"),"")</f>
        <v/>
      </c>
      <c r="AO63" s="122" t="str">
        <f>IF('Main courante'!$A60=$AM$6,TEXT('Main courante'!$C60,"hh:mm"),"")</f>
        <v/>
      </c>
      <c r="AP63" s="122" t="str">
        <f>IF('Main courante'!$A60=$AM$6,TEXT('Main courante'!$D60,"hh:mm"),"")</f>
        <v/>
      </c>
      <c r="AQ63" s="123" t="str">
        <f>IF('Main courante'!$A60=$AM$6,MOD($AP63-$AO63,1),"")</f>
        <v/>
      </c>
      <c r="AR63" s="123" t="str">
        <f>IF('Main courante'!$A60=$AM$6,'Main courante'!$E60,"")</f>
        <v/>
      </c>
      <c r="AS63" s="122" t="str">
        <f>IF('Main courante'!$A60=$AM$6,DU63,"")</f>
        <v/>
      </c>
      <c r="AT63" s="125"/>
      <c r="AU63" s="120" t="str">
        <f>IF('Main courante'!$A60=$AU$6,MAX($AU$8:$AU62)+1,"")</f>
        <v/>
      </c>
      <c r="AV63" s="121" t="str">
        <f>IF('Main courante'!$A60=$AU$6,TEXT('Main courante'!$B60,"j mmm aa"),"")</f>
        <v/>
      </c>
      <c r="AW63" s="122" t="str">
        <f>IF('Main courante'!$A60=$AU$6,TEXT('Main courante'!$C60,"hh:mm"),"")</f>
        <v/>
      </c>
      <c r="AX63" s="122" t="str">
        <f>IF('Main courante'!$A60=$AU$6,TEXT('Main courante'!$D60,"hh:mm"),"")</f>
        <v/>
      </c>
      <c r="AY63" s="123" t="str">
        <f>IF('Main courante'!$A60=$AU$6,MOD($AX63-$AW63,1),"")</f>
        <v/>
      </c>
      <c r="AZ63" s="123" t="str">
        <f>IF('Main courante'!$A60=$AU$6,'Main courante'!$E60,"")</f>
        <v/>
      </c>
      <c r="BA63" s="122" t="str">
        <f>IF('Main courante'!$A60=$AU$6,DU63,"")</f>
        <v/>
      </c>
      <c r="BB63" s="125"/>
      <c r="BC63" s="120" t="str">
        <f>IF('Main courante'!$A60=$BC$6,MAX($BC$8:$BC62)+1,"")</f>
        <v/>
      </c>
      <c r="BD63" s="121" t="str">
        <f>IF('Main courante'!$A60=$BC$6,TEXT('Main courante'!$B60,"j mmm aa"),"")</f>
        <v/>
      </c>
      <c r="BE63" s="122" t="str">
        <f>IF('Main courante'!$A60=$BC$6,TEXT('Main courante'!$C60,"hh:mm"),"")</f>
        <v/>
      </c>
      <c r="BF63" s="122" t="str">
        <f>IF('Main courante'!$A60=$BC$6,TEXT('Main courante'!$D60,"hh:mm"),"")</f>
        <v/>
      </c>
      <c r="BG63" s="123" t="str">
        <f>IF('Main courante'!$A60=$BC$6,MOD($BF63-$BE63,1),"")</f>
        <v/>
      </c>
      <c r="BH63" s="123" t="str">
        <f>IF('Main courante'!$A60=$BC$6,'Main courante'!$E60,"")</f>
        <v/>
      </c>
      <c r="BI63" s="122" t="str">
        <f>IF('Main courante'!$A60=$BC$6,DU63,"")</f>
        <v/>
      </c>
      <c r="BJ63" s="125"/>
      <c r="BK63" s="120" t="str">
        <f>IF('Main courante'!$A60=$BK$6,MAX($BK$8:$BK62)+1,"")</f>
        <v/>
      </c>
      <c r="BL63" s="121" t="str">
        <f>IF('Main courante'!$A60=$BK$6,TEXT('Main courante'!$B60,"j mmm aa"),"")</f>
        <v/>
      </c>
      <c r="BM63" s="122" t="str">
        <f>IF('Main courante'!$A60=$BK$6,TEXT('Main courante'!$C60,"hh:mm"),"")</f>
        <v/>
      </c>
      <c r="BN63" s="122" t="str">
        <f>IF('Main courante'!$A60=$BK$6,TEXT('Main courante'!$D60,"hh:mm"),"")</f>
        <v/>
      </c>
      <c r="BO63" s="123" t="str">
        <f>IF('Main courante'!$A60=$BK$6,MOD($BN63-$BM63,1),"")</f>
        <v/>
      </c>
      <c r="BP63" s="123" t="str">
        <f>IF('Main courante'!$A60=$BK$6,'Main courante'!$E60,"")</f>
        <v/>
      </c>
      <c r="BQ63" s="122" t="str">
        <f>IF('Main courante'!$A60=$BK$6,DU63,"")</f>
        <v/>
      </c>
      <c r="BR63" s="125"/>
      <c r="BS63" s="120" t="str">
        <f>IF('Main courante'!$A60=$BS$6,MAX($BS$8:$BS62)+1,"")</f>
        <v/>
      </c>
      <c r="BT63" s="121" t="str">
        <f>IF('Main courante'!$A60=$BS$6,TEXT('Main courante'!$B60,"j mmm aa"),"")</f>
        <v/>
      </c>
      <c r="BU63" s="122" t="str">
        <f>IF('Main courante'!$A60=$BS$6,TEXT('Main courante'!$C60,"hh:mm"),"")</f>
        <v/>
      </c>
      <c r="BV63" s="122" t="str">
        <f>IF('Main courante'!$A60=$BS$6,TEXT('Main courante'!$D60,"hh:mm"),"")</f>
        <v/>
      </c>
      <c r="BW63" s="123" t="str">
        <f>IF('Main courante'!$A60=$BS$6,MOD($BV63-$BU63,1),"")</f>
        <v/>
      </c>
      <c r="BX63" s="123" t="str">
        <f>IF('Main courante'!$A60=$BS$6,'Main courante'!$E60,"")</f>
        <v/>
      </c>
      <c r="BY63" s="122" t="str">
        <f>IF('Main courante'!$A60=$BS$6,DU63,"")</f>
        <v/>
      </c>
      <c r="BZ63" s="125"/>
      <c r="CA63" s="120" t="str">
        <f>IF('Main courante'!$A60=$CA$6,MAX($CA$8:$CA62)+1,"")</f>
        <v/>
      </c>
      <c r="CB63" s="121" t="str">
        <f>IF('Main courante'!$A60=$CA$6,TEXT('Main courante'!$B60,"j mmm aa"),"")</f>
        <v/>
      </c>
      <c r="CC63" s="122" t="str">
        <f>IF('Main courante'!$A60=$CA$6,TEXT('Main courante'!$C60,"hh:mm"),"")</f>
        <v/>
      </c>
      <c r="CD63" s="122" t="str">
        <f>IF('Main courante'!$A60=$CA$6,TEXT('Main courante'!$D60,"hh:mm"),"")</f>
        <v/>
      </c>
      <c r="CE63" s="123" t="str">
        <f>IF('Main courante'!$A60=$CA$6,MOD($CD63-$CC63,1),"")</f>
        <v/>
      </c>
      <c r="CF63" s="123" t="str">
        <f>IF('Main courante'!$A60=$CA$6,'Main courante'!$E60,"")</f>
        <v/>
      </c>
      <c r="CG63" s="122" t="str">
        <f>IF('Main courante'!$A60=$CA$6,DU63,"")</f>
        <v/>
      </c>
      <c r="CH63" s="125"/>
      <c r="CI63" s="120" t="str">
        <f>IF('Main courante'!$A60=$CI$6,MAX($CI$8:$CI62)+1,"")</f>
        <v/>
      </c>
      <c r="CJ63" s="121" t="str">
        <f>IF('Main courante'!$A60=$CI$6,TEXT('Main courante'!$B60,"j mmm aa"),"")</f>
        <v/>
      </c>
      <c r="CK63" s="122" t="str">
        <f>IF('Main courante'!$A60=$CI$6,TEXT('Main courante'!$C60,"hh:mm"),"")</f>
        <v/>
      </c>
      <c r="CL63" s="122" t="str">
        <f>IF('Main courante'!$A60=$CI$6,TEXT('Main courante'!$D60,"hh:mm"),"")</f>
        <v/>
      </c>
      <c r="CM63" s="123" t="str">
        <f>IF('Main courante'!$A60=$CI$6,MOD($CL63-$CK63,1),"")</f>
        <v/>
      </c>
      <c r="CN63" s="123" t="str">
        <f>IF('Main courante'!$A60=$CI$6,'Main courante'!$E60,"")</f>
        <v/>
      </c>
      <c r="CO63" s="125"/>
      <c r="CP63" s="120" t="str">
        <f>IF('Main courante'!$A60=$CP$6,MAX($CP$8:$CP62)+1,"")</f>
        <v/>
      </c>
      <c r="CQ63" s="121" t="str">
        <f>IF('Main courante'!$A60=$CP$6,TEXT('Main courante'!$B60,"j mmm aa"),"")</f>
        <v/>
      </c>
      <c r="CR63" s="122" t="str">
        <f>IF('Main courante'!$A60=$CP$6,TEXT('Main courante'!$C60,"hh:mm"),"")</f>
        <v/>
      </c>
      <c r="CS63" s="122" t="str">
        <f>IF('Main courante'!$A60=$CP$6,TEXT('Main courante'!$D60,"hh:mm"),"")</f>
        <v/>
      </c>
      <c r="CT63" s="123" t="str">
        <f>IF('Main courante'!$A60=$CP$6,MOD($CS63-$CR63,1),"")</f>
        <v/>
      </c>
      <c r="CU63" s="123" t="str">
        <f>IF('Main courante'!$A60=$CP$6,'Main courante'!$E60,"")</f>
        <v/>
      </c>
      <c r="CV63" s="122" t="str">
        <f>IF('Main courante'!$A60=$CP$6,DU63,"")</f>
        <v/>
      </c>
      <c r="CW63" s="125"/>
      <c r="CX63" s="120" t="str">
        <f>IF('Main courante'!$A60=$CX$6,MAX($CX$8:$CX62)+1,"")</f>
        <v/>
      </c>
      <c r="CY63" s="121" t="str">
        <f>IF('Main courante'!$A60=$CX$6,TEXT('Main courante'!$B60,"j mmm aa"),"")</f>
        <v/>
      </c>
      <c r="CZ63" s="122" t="str">
        <f>IF('Main courante'!$A60=$CX$6,TEXT('Main courante'!$C60,"hh:mm"),"")</f>
        <v/>
      </c>
      <c r="DA63" s="122" t="str">
        <f>IF('Main courante'!$A60=$CX$6,TEXT('Main courante'!$D60,"hh:mm"),"")</f>
        <v/>
      </c>
      <c r="DB63" s="123" t="str">
        <f>IF('Main courante'!$A60=$CX$6,MOD($DA63-$CZ63,1),"")</f>
        <v/>
      </c>
      <c r="DC63" s="123" t="str">
        <f>IF('Main courante'!$A60=$CX$6,'Main courante'!$E60,"")</f>
        <v/>
      </c>
      <c r="DD63" s="122" t="str">
        <f>IF('Main courante'!$A60=$CX$6,DU63,"")</f>
        <v/>
      </c>
      <c r="DE63" s="125"/>
      <c r="DF63" s="120" t="str">
        <f>IF('Main courante'!$A60=$DF$6,MAX($DF$8:$DF62)+1,"")</f>
        <v/>
      </c>
      <c r="DG63" s="121" t="str">
        <f>IF('Main courante'!$A60=$DF$6,TEXT('Main courante'!$B60,"j mmm aa"),"")</f>
        <v/>
      </c>
      <c r="DH63" s="122" t="str">
        <f>IF('Main courante'!$A60=$DF$6,TEXT('Main courante'!$C60,"hh:mm"),"")</f>
        <v/>
      </c>
      <c r="DI63" s="122" t="str">
        <f>IF('Main courante'!$A60=$DF$6,TEXT('Main courante'!$D60,"hh:mm"),"")</f>
        <v/>
      </c>
      <c r="DJ63" s="123" t="str">
        <f>IF('Main courante'!$A60=$DF$6,MOD($DI63-$DH63,1),"")</f>
        <v/>
      </c>
      <c r="DK63" s="123" t="str">
        <f>IF('Main courante'!$A60=$DF$6,'Main courante'!$E60,"")</f>
        <v/>
      </c>
      <c r="DL63" s="128"/>
      <c r="DM63" s="120" t="str">
        <f>IF(OR('Main courante'!$F60&lt;&gt;"",'Main courante'!$K60&lt;&gt;""),MAX($DM$8:$DM62)+1,"")</f>
        <v/>
      </c>
      <c r="DN63" s="121" t="str">
        <f>IF('Main courante'!$F60,TEXT('Main courante'!$B60,"j mmm aa"),"")</f>
        <v/>
      </c>
      <c r="DO63" s="121" t="str">
        <f>IF('Main courante'!$F60,'Main courante'!$E60,"")</f>
        <v/>
      </c>
      <c r="DP63" s="121" t="str">
        <f>IF(OR('Main courante'!$F60&lt;&gt;"",'Main courante'!$K60&lt;&gt;""),IF('Main courante'!$F60&lt;&gt;"",TEXT('Main courante'!$F60,"hh:mm"),""),"")</f>
        <v/>
      </c>
      <c r="DQ63" s="121" t="str">
        <f>IF(OR('Main courante'!$F60&lt;&gt;"",'Main courante'!$K60&lt;&gt;""),IF('Main courante'!$G60&lt;&gt;"",TEXT('Main courante'!$G60,"hh:mm"),""),"")</f>
        <v/>
      </c>
      <c r="DR63" s="121" t="str">
        <f>IF(OR('Main courante'!$F60&lt;&gt;"",'Main courante'!$K60&lt;&gt;""),IF('Main courante'!$K60&lt;&gt;"",TEXT('Main courante'!$K60,"hh:mm"),""),"")</f>
        <v/>
      </c>
      <c r="DS63" s="121" t="str">
        <f>IF(OR('Main courante'!$F60&lt;&gt;"",'Main courante'!$K60&lt;&gt;""),IF('Main courante'!$L60&lt;&gt;"",TEXT('Main courante'!$L60,"hh:mm"),""),"")</f>
        <v/>
      </c>
      <c r="DT63" s="129">
        <f t="shared" si="4"/>
        <v>0</v>
      </c>
      <c r="DU63" s="130">
        <f>'Main courante'!$H60+'Main courante'!$M60</f>
        <v>0</v>
      </c>
      <c r="DV63" s="131">
        <f>'Main courante'!$J60+'Main courante'!$O60</f>
        <v>0</v>
      </c>
      <c r="DW63" s="131">
        <f>'Main courante'!$I60+'Main courante'!$N60</f>
        <v>0</v>
      </c>
      <c r="DX63" s="132" t="str">
        <f>IF('Main courante'!$P60&lt;&gt;"",'Main courante'!$P60,"")</f>
        <v/>
      </c>
      <c r="DY63" s="133" t="str">
        <f>IF('Main courante'!$Q60&lt;&gt;"",'Main courante'!$Q60,"")</f>
        <v/>
      </c>
      <c r="DZ63" s="133" t="str">
        <f>IF('Main courante'!$R60&lt;&gt;"",'Main courante'!$R60,"")</f>
        <v/>
      </c>
      <c r="EA63" s="129">
        <f t="shared" si="5"/>
        <v>0</v>
      </c>
      <c r="EB63" s="129">
        <f t="shared" si="6"/>
        <v>0</v>
      </c>
      <c r="ED63" s="120" t="str">
        <f>IF('Main courante'!$A60=$ED$6,MAX($ED$8:$ED62)+1,"")</f>
        <v/>
      </c>
      <c r="EE63" s="120" t="str">
        <f>IF('Main courante'!$A60=$ED$6,'Main courante'!$S60,"")</f>
        <v/>
      </c>
      <c r="EF63" s="120" t="str">
        <f>IF('Main courante'!$A60=$ED$6,'Main courante'!$T60,"")</f>
        <v/>
      </c>
      <c r="EG63" s="120" t="str">
        <f>IF('Main courante'!$A60=$ED$6,'Main courante'!$U60,"")</f>
        <v/>
      </c>
      <c r="EH63" s="134" t="str">
        <f>IF('Main courante'!$A60=$ED$6,'Main courante'!$V60,"")</f>
        <v/>
      </c>
      <c r="EJ63" s="120" t="str">
        <f>IF('Main courante'!$A60=$EJ$6,MAX($EJ$8:$EJ62)+1,"")</f>
        <v/>
      </c>
      <c r="EK63" s="120" t="str">
        <f>IF('Main courante'!$A60=$EJ$6,'Main courante'!$S60,"")</f>
        <v/>
      </c>
      <c r="EL63" s="120" t="str">
        <f>IF('Main courante'!$A60=$EJ$6,'Main courante'!$T60,"")</f>
        <v/>
      </c>
      <c r="EM63" s="120" t="str">
        <f>IF('Main courante'!$A60=$EJ$6,'Main courante'!$U60,"")</f>
        <v/>
      </c>
      <c r="EN63" s="134" t="str">
        <f>IF('Main courante'!$A60=$EJ$6,'Main courante'!$V60,"")</f>
        <v/>
      </c>
      <c r="EP63" s="120" t="str">
        <f>IF('Main courante'!$A60=$EP$6,MAX($EP$8:$EP62)+1,"")</f>
        <v/>
      </c>
      <c r="EQ63" s="120" t="str">
        <f>IF('Main courante'!$A60=$EP$6,'Main courante'!$S60,"")</f>
        <v/>
      </c>
      <c r="ER63" s="120" t="str">
        <f>IF('Main courante'!$A60=$EP$6,'Main courante'!$T60,"")</f>
        <v/>
      </c>
      <c r="ES63" s="120" t="str">
        <f>IF('Main courante'!$A60=$EP$6,'Main courante'!$U60,"")</f>
        <v/>
      </c>
      <c r="ET63" s="134" t="str">
        <f>IF('Main courante'!$A60=$EP$6,'Main courante'!$V60,"")</f>
        <v/>
      </c>
      <c r="EU63" s="125"/>
      <c r="EV63" s="120" t="str">
        <f>IF('Main courante'!$A60=$EV$6,MAX($EV$8:$EV62)+1,"")</f>
        <v/>
      </c>
      <c r="EW63" s="121" t="str">
        <f>IF('Main courante'!$A60=$EV$6,TEXT('Main courante'!$B60,"j mmm aa"),"")</f>
        <v/>
      </c>
      <c r="EX63" s="122" t="str">
        <f>IF('Main courante'!$A60=$EV$6,TEXT('Main courante'!$C60,"hh:mm"),"")</f>
        <v/>
      </c>
      <c r="EY63" s="122" t="str">
        <f>IF('Main courante'!$A60=$EV$6,TEXT('Main courante'!$D60,"hh:mm"),"")</f>
        <v/>
      </c>
      <c r="EZ63" s="123" t="str">
        <f>IF('Main courante'!$A60=$EV$6,MOD($EY63-$EX63,1),"")</f>
        <v/>
      </c>
      <c r="FA63" s="123" t="str">
        <f>IF('Main courante'!$A60=$EV$6,'Main courante'!$E60,"")</f>
        <v/>
      </c>
      <c r="FB63" s="128"/>
    </row>
    <row r="64" spans="1:158">
      <c r="A64" s="120" t="str">
        <f>IF('Main courante'!$A61=$A$6,MAX($A$8:$A63)+1,"")</f>
        <v/>
      </c>
      <c r="B64" s="121" t="str">
        <f>IF('Main courante'!$A61=$A$6,TEXT('Main courante'!$B61,"j mmm aa"),"")</f>
        <v/>
      </c>
      <c r="C64" s="122" t="str">
        <f>IF('Main courante'!$A61=$A$6,TEXT('Main courante'!$C61,"hh:mm"),"")</f>
        <v/>
      </c>
      <c r="D64" s="122" t="str">
        <f>IF('Main courante'!$A61=$A$6,TEXT('Main courante'!$D61,"hh:mm"),"")</f>
        <v/>
      </c>
      <c r="E64" s="123" t="str">
        <f>IF('Main courante'!$A61=$A$6,MOD($D64-$C64,1),"")</f>
        <v/>
      </c>
      <c r="F64" s="123" t="str">
        <f>IF('Main courante'!$A61=$A$6,'Main courante'!$E61,"")</f>
        <v/>
      </c>
      <c r="G64" s="125"/>
      <c r="H64" s="126" t="str">
        <f>IF('Main courante'!$A61=$H$6,MAX($H$8:$H63)+1,"")</f>
        <v/>
      </c>
      <c r="I64" s="121" t="str">
        <f>IF('Main courante'!$A61=$H$6,TEXT('Main courante'!$B61,"j mmm aa"),"")</f>
        <v/>
      </c>
      <c r="J64" s="122" t="str">
        <f>IF('Main courante'!$A61=$H$6,TEXT('Main courante'!$C61,"hh:mm"),"")</f>
        <v/>
      </c>
      <c r="K64" s="122" t="str">
        <f>IF('Main courante'!$A61=$H$6,TEXT('Main courante'!$D61,"hh:mm"),"")</f>
        <v/>
      </c>
      <c r="L64" s="123" t="str">
        <f>IF('Main courante'!$A61=$H$6,MOD($K64-$J64,1),"")</f>
        <v/>
      </c>
      <c r="M64" s="123" t="str">
        <f>IF('Main courante'!$A61=$H$6,'Main courante'!$E61,"")</f>
        <v/>
      </c>
      <c r="N64" s="125"/>
      <c r="O64" s="120" t="str">
        <f>IF('Main courante'!$A61=$O$6,MAX($O$8:$O63)+1,"")</f>
        <v/>
      </c>
      <c r="P64" s="121" t="str">
        <f>IF('Main courante'!$A61=$O$6,TEXT('Main courante'!$B61,"j mmm aa"),"")</f>
        <v/>
      </c>
      <c r="Q64" s="122" t="str">
        <f>IF('Main courante'!$A61=$O$6,TEXT('Main courante'!$C61,"hh:mm"),"")</f>
        <v/>
      </c>
      <c r="R64" s="122" t="str">
        <f>IF('Main courante'!$A61=$O$6,TEXT('Main courante'!$D61,"hh:mm"),"")</f>
        <v/>
      </c>
      <c r="S64" s="123" t="str">
        <f>IF('Main courante'!$A61=$O$6,MOD($R64-$Q64,1),"")</f>
        <v/>
      </c>
      <c r="T64" s="124" t="str">
        <f>IF('Main courante'!$A61=$O$6,'Main courante'!$E61,"")</f>
        <v/>
      </c>
      <c r="U64" s="127" t="str">
        <f>IF('Main courante'!$A61=$O$6,DU64,"")</f>
        <v/>
      </c>
      <c r="V64" s="125"/>
      <c r="W64" s="120" t="str">
        <f>IF('Main courante'!$A61=$W$6,MAX($W$8:$W63)+1,"")</f>
        <v/>
      </c>
      <c r="X64" s="121" t="str">
        <f>IF('Main courante'!$A61=$W$6,TEXT('Main courante'!$B61,"j mmm aa"),"")</f>
        <v/>
      </c>
      <c r="Y64" s="122" t="str">
        <f>IF('Main courante'!$A61=$W$6,TEXT('Main courante'!$C61,"hh:mm"),"")</f>
        <v/>
      </c>
      <c r="Z64" s="122" t="str">
        <f>IF('Main courante'!$A61=$W$6,TEXT('Main courante'!$D61,"hh:mm"),"")</f>
        <v/>
      </c>
      <c r="AA64" s="123" t="str">
        <f>IF('Main courante'!$A61=$W$6,MOD($Z64-$Y64,1),"")</f>
        <v/>
      </c>
      <c r="AB64" s="123" t="str">
        <f>IF('Main courante'!$A61=$W$6,'Main courante'!$E61,"")</f>
        <v/>
      </c>
      <c r="AC64" s="122" t="str">
        <f>IF('Main courante'!$A61=$W$6,DU64,"")</f>
        <v/>
      </c>
      <c r="AD64" s="125"/>
      <c r="AE64" s="120" t="str">
        <f>IF('Main courante'!$A61=$AE$6,MAX($AE$8:$AE63)+1,"")</f>
        <v/>
      </c>
      <c r="AF64" s="121" t="str">
        <f>IF('Main courante'!$A61=$AE$6,TEXT('Main courante'!$B61,"j mmm aa"),"")</f>
        <v/>
      </c>
      <c r="AG64" s="122" t="str">
        <f>IF('Main courante'!$A61=$AE$6,TEXT('Main courante'!$C61,"hh:mm"),"")</f>
        <v/>
      </c>
      <c r="AH64" s="122" t="str">
        <f>IF('Main courante'!$A61=$AE$6,TEXT('Main courante'!$D61,"hh:mm"),"")</f>
        <v/>
      </c>
      <c r="AI64" s="123" t="str">
        <f>IF('Main courante'!$A61=$AE$6,MOD($AH64-$AG64,1),"")</f>
        <v/>
      </c>
      <c r="AJ64" s="123" t="str">
        <f>IF('Main courante'!$A61=$AE$6,'Main courante'!$E61,"")</f>
        <v/>
      </c>
      <c r="AK64" s="122" t="str">
        <f>IF('Main courante'!$A61=$AE$6,DU64,"")</f>
        <v/>
      </c>
      <c r="AL64" s="125"/>
      <c r="AM64" s="120" t="str">
        <f>IF('Main courante'!$A61=$AM$6,MAX($AM$8:$AM63)+1,"")</f>
        <v/>
      </c>
      <c r="AN64" s="121" t="str">
        <f>IF('Main courante'!$A61=$AM$6,TEXT('Main courante'!$B61,"j mmm aa"),"")</f>
        <v/>
      </c>
      <c r="AO64" s="122" t="str">
        <f>IF('Main courante'!$A61=$AM$6,TEXT('Main courante'!$C61,"hh:mm"),"")</f>
        <v/>
      </c>
      <c r="AP64" s="122" t="str">
        <f>IF('Main courante'!$A61=$AM$6,TEXT('Main courante'!$D61,"hh:mm"),"")</f>
        <v/>
      </c>
      <c r="AQ64" s="123" t="str">
        <f>IF('Main courante'!$A61=$AM$6,MOD($AP64-$AO64,1),"")</f>
        <v/>
      </c>
      <c r="AR64" s="123" t="str">
        <f>IF('Main courante'!$A61=$AM$6,'Main courante'!$E61,"")</f>
        <v/>
      </c>
      <c r="AS64" s="122" t="str">
        <f>IF('Main courante'!$A61=$AM$6,DU64,"")</f>
        <v/>
      </c>
      <c r="AT64" s="125"/>
      <c r="AU64" s="120" t="str">
        <f>IF('Main courante'!$A61=$AU$6,MAX($AU$8:$AU63)+1,"")</f>
        <v/>
      </c>
      <c r="AV64" s="121" t="str">
        <f>IF('Main courante'!$A61=$AU$6,TEXT('Main courante'!$B61,"j mmm aa"),"")</f>
        <v/>
      </c>
      <c r="AW64" s="122" t="str">
        <f>IF('Main courante'!$A61=$AU$6,TEXT('Main courante'!$C61,"hh:mm"),"")</f>
        <v/>
      </c>
      <c r="AX64" s="122" t="str">
        <f>IF('Main courante'!$A61=$AU$6,TEXT('Main courante'!$D61,"hh:mm"),"")</f>
        <v/>
      </c>
      <c r="AY64" s="123" t="str">
        <f>IF('Main courante'!$A61=$AU$6,MOD($AX64-$AW64,1),"")</f>
        <v/>
      </c>
      <c r="AZ64" s="123" t="str">
        <f>IF('Main courante'!$A61=$AU$6,'Main courante'!$E61,"")</f>
        <v/>
      </c>
      <c r="BA64" s="122" t="str">
        <f>IF('Main courante'!$A61=$AU$6,DU64,"")</f>
        <v/>
      </c>
      <c r="BB64" s="125"/>
      <c r="BC64" s="120" t="str">
        <f>IF('Main courante'!$A61=$BC$6,MAX($BC$8:$BC63)+1,"")</f>
        <v/>
      </c>
      <c r="BD64" s="121" t="str">
        <f>IF('Main courante'!$A61=$BC$6,TEXT('Main courante'!$B61,"j mmm aa"),"")</f>
        <v/>
      </c>
      <c r="BE64" s="122" t="str">
        <f>IF('Main courante'!$A61=$BC$6,TEXT('Main courante'!$C61,"hh:mm"),"")</f>
        <v/>
      </c>
      <c r="BF64" s="122" t="str">
        <f>IF('Main courante'!$A61=$BC$6,TEXT('Main courante'!$D61,"hh:mm"),"")</f>
        <v/>
      </c>
      <c r="BG64" s="123" t="str">
        <f>IF('Main courante'!$A61=$BC$6,MOD($BF64-$BE64,1),"")</f>
        <v/>
      </c>
      <c r="BH64" s="123" t="str">
        <f>IF('Main courante'!$A61=$BC$6,'Main courante'!$E61,"")</f>
        <v/>
      </c>
      <c r="BI64" s="122" t="str">
        <f>IF('Main courante'!$A61=$BC$6,DU64,"")</f>
        <v/>
      </c>
      <c r="BJ64" s="125"/>
      <c r="BK64" s="120" t="str">
        <f>IF('Main courante'!$A61=$BK$6,MAX($BK$8:$BK63)+1,"")</f>
        <v/>
      </c>
      <c r="BL64" s="121" t="str">
        <f>IF('Main courante'!$A61=$BK$6,TEXT('Main courante'!$B61,"j mmm aa"),"")</f>
        <v/>
      </c>
      <c r="BM64" s="122" t="str">
        <f>IF('Main courante'!$A61=$BK$6,TEXT('Main courante'!$C61,"hh:mm"),"")</f>
        <v/>
      </c>
      <c r="BN64" s="122" t="str">
        <f>IF('Main courante'!$A61=$BK$6,TEXT('Main courante'!$D61,"hh:mm"),"")</f>
        <v/>
      </c>
      <c r="BO64" s="123" t="str">
        <f>IF('Main courante'!$A61=$BK$6,MOD($BN64-$BM64,1),"")</f>
        <v/>
      </c>
      <c r="BP64" s="123" t="str">
        <f>IF('Main courante'!$A61=$BK$6,'Main courante'!$E61,"")</f>
        <v/>
      </c>
      <c r="BQ64" s="122" t="str">
        <f>IF('Main courante'!$A61=$BK$6,DU64,"")</f>
        <v/>
      </c>
      <c r="BR64" s="125"/>
      <c r="BS64" s="120" t="str">
        <f>IF('Main courante'!$A61=$BS$6,MAX($BS$8:$BS63)+1,"")</f>
        <v/>
      </c>
      <c r="BT64" s="121" t="str">
        <f>IF('Main courante'!$A61=$BS$6,TEXT('Main courante'!$B61,"j mmm aa"),"")</f>
        <v/>
      </c>
      <c r="BU64" s="122" t="str">
        <f>IF('Main courante'!$A61=$BS$6,TEXT('Main courante'!$C61,"hh:mm"),"")</f>
        <v/>
      </c>
      <c r="BV64" s="122" t="str">
        <f>IF('Main courante'!$A61=$BS$6,TEXT('Main courante'!$D61,"hh:mm"),"")</f>
        <v/>
      </c>
      <c r="BW64" s="123" t="str">
        <f>IF('Main courante'!$A61=$BS$6,MOD($BV64-$BU64,1),"")</f>
        <v/>
      </c>
      <c r="BX64" s="123" t="str">
        <f>IF('Main courante'!$A61=$BS$6,'Main courante'!$E61,"")</f>
        <v/>
      </c>
      <c r="BY64" s="122" t="str">
        <f>IF('Main courante'!$A61=$BS$6,DU64,"")</f>
        <v/>
      </c>
      <c r="BZ64" s="125"/>
      <c r="CA64" s="120" t="str">
        <f>IF('Main courante'!$A61=$CA$6,MAX($CA$8:$CA63)+1,"")</f>
        <v/>
      </c>
      <c r="CB64" s="121" t="str">
        <f>IF('Main courante'!$A61=$CA$6,TEXT('Main courante'!$B61,"j mmm aa"),"")</f>
        <v/>
      </c>
      <c r="CC64" s="122" t="str">
        <f>IF('Main courante'!$A61=$CA$6,TEXT('Main courante'!$C61,"hh:mm"),"")</f>
        <v/>
      </c>
      <c r="CD64" s="122" t="str">
        <f>IF('Main courante'!$A61=$CA$6,TEXT('Main courante'!$D61,"hh:mm"),"")</f>
        <v/>
      </c>
      <c r="CE64" s="123" t="str">
        <f>IF('Main courante'!$A61=$CA$6,MOD($CD64-$CC64,1),"")</f>
        <v/>
      </c>
      <c r="CF64" s="123" t="str">
        <f>IF('Main courante'!$A61=$CA$6,'Main courante'!$E61,"")</f>
        <v/>
      </c>
      <c r="CG64" s="122" t="str">
        <f>IF('Main courante'!$A61=$CA$6,DU64,"")</f>
        <v/>
      </c>
      <c r="CH64" s="125"/>
      <c r="CI64" s="120" t="str">
        <f>IF('Main courante'!$A61=$CI$6,MAX($CI$8:$CI63)+1,"")</f>
        <v/>
      </c>
      <c r="CJ64" s="121" t="str">
        <f>IF('Main courante'!$A61=$CI$6,TEXT('Main courante'!$B61,"j mmm aa"),"")</f>
        <v/>
      </c>
      <c r="CK64" s="122" t="str">
        <f>IF('Main courante'!$A61=$CI$6,TEXT('Main courante'!$C61,"hh:mm"),"")</f>
        <v/>
      </c>
      <c r="CL64" s="122" t="str">
        <f>IF('Main courante'!$A61=$CI$6,TEXT('Main courante'!$D61,"hh:mm"),"")</f>
        <v/>
      </c>
      <c r="CM64" s="123" t="str">
        <f>IF('Main courante'!$A61=$CI$6,MOD($CL64-$CK64,1),"")</f>
        <v/>
      </c>
      <c r="CN64" s="123" t="str">
        <f>IF('Main courante'!$A61=$CI$6,'Main courante'!$E61,"")</f>
        <v/>
      </c>
      <c r="CO64" s="125"/>
      <c r="CP64" s="120" t="str">
        <f>IF('Main courante'!$A61=$CP$6,MAX($CP$8:$CP63)+1,"")</f>
        <v/>
      </c>
      <c r="CQ64" s="121" t="str">
        <f>IF('Main courante'!$A61=$CP$6,TEXT('Main courante'!$B61,"j mmm aa"),"")</f>
        <v/>
      </c>
      <c r="CR64" s="122" t="str">
        <f>IF('Main courante'!$A61=$CP$6,TEXT('Main courante'!$C61,"hh:mm"),"")</f>
        <v/>
      </c>
      <c r="CS64" s="122" t="str">
        <f>IF('Main courante'!$A61=$CP$6,TEXT('Main courante'!$D61,"hh:mm"),"")</f>
        <v/>
      </c>
      <c r="CT64" s="123" t="str">
        <f>IF('Main courante'!$A61=$CP$6,MOD($CS64-$CR64,1),"")</f>
        <v/>
      </c>
      <c r="CU64" s="123" t="str">
        <f>IF('Main courante'!$A61=$CP$6,'Main courante'!$E61,"")</f>
        <v/>
      </c>
      <c r="CV64" s="122" t="str">
        <f>IF('Main courante'!$A61=$CP$6,DU64,"")</f>
        <v/>
      </c>
      <c r="CW64" s="125"/>
      <c r="CX64" s="120" t="str">
        <f>IF('Main courante'!$A61=$CX$6,MAX($CX$8:$CX63)+1,"")</f>
        <v/>
      </c>
      <c r="CY64" s="121" t="str">
        <f>IF('Main courante'!$A61=$CX$6,TEXT('Main courante'!$B61,"j mmm aa"),"")</f>
        <v/>
      </c>
      <c r="CZ64" s="122" t="str">
        <f>IF('Main courante'!$A61=$CX$6,TEXT('Main courante'!$C61,"hh:mm"),"")</f>
        <v/>
      </c>
      <c r="DA64" s="122" t="str">
        <f>IF('Main courante'!$A61=$CX$6,TEXT('Main courante'!$D61,"hh:mm"),"")</f>
        <v/>
      </c>
      <c r="DB64" s="123" t="str">
        <f>IF('Main courante'!$A61=$CX$6,MOD($DA64-$CZ64,1),"")</f>
        <v/>
      </c>
      <c r="DC64" s="123" t="str">
        <f>IF('Main courante'!$A61=$CX$6,'Main courante'!$E61,"")</f>
        <v/>
      </c>
      <c r="DD64" s="122" t="str">
        <f>IF('Main courante'!$A61=$CX$6,DU64,"")</f>
        <v/>
      </c>
      <c r="DE64" s="125"/>
      <c r="DF64" s="120" t="str">
        <f>IF('Main courante'!$A61=$DF$6,MAX($DF$8:$DF63)+1,"")</f>
        <v/>
      </c>
      <c r="DG64" s="121" t="str">
        <f>IF('Main courante'!$A61=$DF$6,TEXT('Main courante'!$B61,"j mmm aa"),"")</f>
        <v/>
      </c>
      <c r="DH64" s="122" t="str">
        <f>IF('Main courante'!$A61=$DF$6,TEXT('Main courante'!$C61,"hh:mm"),"")</f>
        <v/>
      </c>
      <c r="DI64" s="122" t="str">
        <f>IF('Main courante'!$A61=$DF$6,TEXT('Main courante'!$D61,"hh:mm"),"")</f>
        <v/>
      </c>
      <c r="DJ64" s="123" t="str">
        <f>IF('Main courante'!$A61=$DF$6,MOD($DI64-$DH64,1),"")</f>
        <v/>
      </c>
      <c r="DK64" s="123" t="str">
        <f>IF('Main courante'!$A61=$DF$6,'Main courante'!$E61,"")</f>
        <v/>
      </c>
      <c r="DL64" s="128"/>
      <c r="DM64" s="120" t="str">
        <f>IF(OR('Main courante'!$F61&lt;&gt;"",'Main courante'!$K61&lt;&gt;""),MAX($DM$8:$DM63)+1,"")</f>
        <v/>
      </c>
      <c r="DN64" s="121" t="str">
        <f>IF('Main courante'!$F61,TEXT('Main courante'!$B61,"j mmm aa"),"")</f>
        <v/>
      </c>
      <c r="DO64" s="121" t="str">
        <f>IF('Main courante'!$F61,'Main courante'!$E61,"")</f>
        <v/>
      </c>
      <c r="DP64" s="121" t="str">
        <f>IF(OR('Main courante'!$F61&lt;&gt;"",'Main courante'!$K61&lt;&gt;""),IF('Main courante'!$F61&lt;&gt;"",TEXT('Main courante'!$F61,"hh:mm"),""),"")</f>
        <v/>
      </c>
      <c r="DQ64" s="121" t="str">
        <f>IF(OR('Main courante'!$F61&lt;&gt;"",'Main courante'!$K61&lt;&gt;""),IF('Main courante'!$G61&lt;&gt;"",TEXT('Main courante'!$G61,"hh:mm"),""),"")</f>
        <v/>
      </c>
      <c r="DR64" s="121" t="str">
        <f>IF(OR('Main courante'!$F61&lt;&gt;"",'Main courante'!$K61&lt;&gt;""),IF('Main courante'!$K61&lt;&gt;"",TEXT('Main courante'!$K61,"hh:mm"),""),"")</f>
        <v/>
      </c>
      <c r="DS64" s="121" t="str">
        <f>IF(OR('Main courante'!$F61&lt;&gt;"",'Main courante'!$K61&lt;&gt;""),IF('Main courante'!$L61&lt;&gt;"",TEXT('Main courante'!$L61,"hh:mm"),""),"")</f>
        <v/>
      </c>
      <c r="DT64" s="129">
        <f t="shared" si="4"/>
        <v>0</v>
      </c>
      <c r="DU64" s="130">
        <f>'Main courante'!$H61+'Main courante'!$M61</f>
        <v>0</v>
      </c>
      <c r="DV64" s="131">
        <f>'Main courante'!$J61+'Main courante'!$O61</f>
        <v>0</v>
      </c>
      <c r="DW64" s="131">
        <f>'Main courante'!$I61+'Main courante'!$N61</f>
        <v>0</v>
      </c>
      <c r="DX64" s="132" t="str">
        <f>IF('Main courante'!$P61&lt;&gt;"",'Main courante'!$P61,"")</f>
        <v/>
      </c>
      <c r="DY64" s="133" t="str">
        <f>IF('Main courante'!$Q61&lt;&gt;"",'Main courante'!$Q61,"")</f>
        <v/>
      </c>
      <c r="DZ64" s="133" t="str">
        <f>IF('Main courante'!$R61&lt;&gt;"",'Main courante'!$R61,"")</f>
        <v/>
      </c>
      <c r="EA64" s="129">
        <f t="shared" si="5"/>
        <v>0</v>
      </c>
      <c r="EB64" s="129">
        <f t="shared" si="6"/>
        <v>0</v>
      </c>
      <c r="ED64" s="120" t="str">
        <f>IF('Main courante'!$A61=$ED$6,MAX($ED$8:$ED63)+1,"")</f>
        <v/>
      </c>
      <c r="EE64" s="120" t="str">
        <f>IF('Main courante'!$A61=$ED$6,'Main courante'!$S61,"")</f>
        <v/>
      </c>
      <c r="EF64" s="120" t="str">
        <f>IF('Main courante'!$A61=$ED$6,'Main courante'!$T61,"")</f>
        <v/>
      </c>
      <c r="EG64" s="120" t="str">
        <f>IF('Main courante'!$A61=$ED$6,'Main courante'!$U61,"")</f>
        <v/>
      </c>
      <c r="EH64" s="134" t="str">
        <f>IF('Main courante'!$A61=$ED$6,'Main courante'!$V61,"")</f>
        <v/>
      </c>
      <c r="EJ64" s="120" t="str">
        <f>IF('Main courante'!$A61=$EJ$6,MAX($EJ$8:$EJ63)+1,"")</f>
        <v/>
      </c>
      <c r="EK64" s="120" t="str">
        <f>IF('Main courante'!$A61=$EJ$6,'Main courante'!$S61,"")</f>
        <v/>
      </c>
      <c r="EL64" s="120" t="str">
        <f>IF('Main courante'!$A61=$EJ$6,'Main courante'!$T61,"")</f>
        <v/>
      </c>
      <c r="EM64" s="120" t="str">
        <f>IF('Main courante'!$A61=$EJ$6,'Main courante'!$U61,"")</f>
        <v/>
      </c>
      <c r="EN64" s="134" t="str">
        <f>IF('Main courante'!$A61=$EJ$6,'Main courante'!$V61,"")</f>
        <v/>
      </c>
      <c r="EP64" s="120" t="str">
        <f>IF('Main courante'!$A61=$EP$6,MAX($EP$8:$EP63)+1,"")</f>
        <v/>
      </c>
      <c r="EQ64" s="120" t="str">
        <f>IF('Main courante'!$A61=$EP$6,'Main courante'!$S61,"")</f>
        <v/>
      </c>
      <c r="ER64" s="120" t="str">
        <f>IF('Main courante'!$A61=$EP$6,'Main courante'!$T61,"")</f>
        <v/>
      </c>
      <c r="ES64" s="120" t="str">
        <f>IF('Main courante'!$A61=$EP$6,'Main courante'!$U61,"")</f>
        <v/>
      </c>
      <c r="ET64" s="134" t="str">
        <f>IF('Main courante'!$A61=$EP$6,'Main courante'!$V61,"")</f>
        <v/>
      </c>
      <c r="EU64" s="125"/>
      <c r="EV64" s="120" t="str">
        <f>IF('Main courante'!$A61=$EV$6,MAX($EV$8:$EV63)+1,"")</f>
        <v/>
      </c>
      <c r="EW64" s="121" t="str">
        <f>IF('Main courante'!$A61=$EV$6,TEXT('Main courante'!$B61,"j mmm aa"),"")</f>
        <v/>
      </c>
      <c r="EX64" s="122" t="str">
        <f>IF('Main courante'!$A61=$EV$6,TEXT('Main courante'!$C61,"hh:mm"),"")</f>
        <v/>
      </c>
      <c r="EY64" s="122" t="str">
        <f>IF('Main courante'!$A61=$EV$6,TEXT('Main courante'!$D61,"hh:mm"),"")</f>
        <v/>
      </c>
      <c r="EZ64" s="123" t="str">
        <f>IF('Main courante'!$A61=$EV$6,MOD($EY64-$EX64,1),"")</f>
        <v/>
      </c>
      <c r="FA64" s="123" t="str">
        <f>IF('Main courante'!$A61=$EV$6,'Main courante'!$E61,"")</f>
        <v/>
      </c>
      <c r="FB64" s="128"/>
    </row>
    <row r="65" spans="1:158">
      <c r="A65" s="120" t="str">
        <f>IF('Main courante'!$A62=$A$6,MAX($A$8:$A64)+1,"")</f>
        <v/>
      </c>
      <c r="B65" s="121" t="str">
        <f>IF('Main courante'!$A62=$A$6,TEXT('Main courante'!$B62,"j mmm aa"),"")</f>
        <v/>
      </c>
      <c r="C65" s="122" t="str">
        <f>IF('Main courante'!$A62=$A$6,TEXT('Main courante'!$C62,"hh:mm"),"")</f>
        <v/>
      </c>
      <c r="D65" s="122" t="str">
        <f>IF('Main courante'!$A62=$A$6,TEXT('Main courante'!$D62,"hh:mm"),"")</f>
        <v/>
      </c>
      <c r="E65" s="123" t="str">
        <f>IF('Main courante'!$A62=$A$6,MOD($D65-$C65,1),"")</f>
        <v/>
      </c>
      <c r="F65" s="123" t="str">
        <f>IF('Main courante'!$A62=$A$6,'Main courante'!$E62,"")</f>
        <v/>
      </c>
      <c r="G65" s="125"/>
      <c r="H65" s="126" t="str">
        <f>IF('Main courante'!$A62=$H$6,MAX($H$8:$H64)+1,"")</f>
        <v/>
      </c>
      <c r="I65" s="121" t="str">
        <f>IF('Main courante'!$A62=$H$6,TEXT('Main courante'!$B62,"j mmm aa"),"")</f>
        <v/>
      </c>
      <c r="J65" s="122" t="str">
        <f>IF('Main courante'!$A62=$H$6,TEXT('Main courante'!$C62,"hh:mm"),"")</f>
        <v/>
      </c>
      <c r="K65" s="122" t="str">
        <f>IF('Main courante'!$A62=$H$6,TEXT('Main courante'!$D62,"hh:mm"),"")</f>
        <v/>
      </c>
      <c r="L65" s="123" t="str">
        <f>IF('Main courante'!$A62=$H$6,MOD($K65-$J65,1),"")</f>
        <v/>
      </c>
      <c r="M65" s="123" t="str">
        <f>IF('Main courante'!$A62=$H$6,'Main courante'!$E62,"")</f>
        <v/>
      </c>
      <c r="N65" s="125"/>
      <c r="O65" s="120" t="str">
        <f>IF('Main courante'!$A62=$O$6,MAX($O$8:$O64)+1,"")</f>
        <v/>
      </c>
      <c r="P65" s="121" t="str">
        <f>IF('Main courante'!$A62=$O$6,TEXT('Main courante'!$B62,"j mmm aa"),"")</f>
        <v/>
      </c>
      <c r="Q65" s="122" t="str">
        <f>IF('Main courante'!$A62=$O$6,TEXT('Main courante'!$C62,"hh:mm"),"")</f>
        <v/>
      </c>
      <c r="R65" s="122" t="str">
        <f>IF('Main courante'!$A62=$O$6,TEXT('Main courante'!$D62,"hh:mm"),"")</f>
        <v/>
      </c>
      <c r="S65" s="123" t="str">
        <f>IF('Main courante'!$A62=$O$6,MOD($R65-$Q65,1),"")</f>
        <v/>
      </c>
      <c r="T65" s="124" t="str">
        <f>IF('Main courante'!$A62=$O$6,'Main courante'!$E62,"")</f>
        <v/>
      </c>
      <c r="U65" s="127" t="str">
        <f>IF('Main courante'!$A62=$O$6,DU65,"")</f>
        <v/>
      </c>
      <c r="V65" s="125"/>
      <c r="W65" s="120" t="str">
        <f>IF('Main courante'!$A62=$W$6,MAX($W$8:$W64)+1,"")</f>
        <v/>
      </c>
      <c r="X65" s="121" t="str">
        <f>IF('Main courante'!$A62=$W$6,TEXT('Main courante'!$B62,"j mmm aa"),"")</f>
        <v/>
      </c>
      <c r="Y65" s="122" t="str">
        <f>IF('Main courante'!$A62=$W$6,TEXT('Main courante'!$C62,"hh:mm"),"")</f>
        <v/>
      </c>
      <c r="Z65" s="122" t="str">
        <f>IF('Main courante'!$A62=$W$6,TEXT('Main courante'!$D62,"hh:mm"),"")</f>
        <v/>
      </c>
      <c r="AA65" s="123" t="str">
        <f>IF('Main courante'!$A62=$W$6,MOD($Z65-$Y65,1),"")</f>
        <v/>
      </c>
      <c r="AB65" s="123" t="str">
        <f>IF('Main courante'!$A62=$W$6,'Main courante'!$E62,"")</f>
        <v/>
      </c>
      <c r="AC65" s="122" t="str">
        <f>IF('Main courante'!$A62=$W$6,DU65,"")</f>
        <v/>
      </c>
      <c r="AD65" s="125"/>
      <c r="AE65" s="120" t="str">
        <f>IF('Main courante'!$A62=$AE$6,MAX($AE$8:$AE64)+1,"")</f>
        <v/>
      </c>
      <c r="AF65" s="121" t="str">
        <f>IF('Main courante'!$A62=$AE$6,TEXT('Main courante'!$B62,"j mmm aa"),"")</f>
        <v/>
      </c>
      <c r="AG65" s="122" t="str">
        <f>IF('Main courante'!$A62=$AE$6,TEXT('Main courante'!$C62,"hh:mm"),"")</f>
        <v/>
      </c>
      <c r="AH65" s="122" t="str">
        <f>IF('Main courante'!$A62=$AE$6,TEXT('Main courante'!$D62,"hh:mm"),"")</f>
        <v/>
      </c>
      <c r="AI65" s="123" t="str">
        <f>IF('Main courante'!$A62=$AE$6,MOD($AH65-$AG65,1),"")</f>
        <v/>
      </c>
      <c r="AJ65" s="123" t="str">
        <f>IF('Main courante'!$A62=$AE$6,'Main courante'!$E62,"")</f>
        <v/>
      </c>
      <c r="AK65" s="122" t="str">
        <f>IF('Main courante'!$A62=$AE$6,DU65,"")</f>
        <v/>
      </c>
      <c r="AL65" s="125"/>
      <c r="AM65" s="120" t="str">
        <f>IF('Main courante'!$A62=$AM$6,MAX($AM$8:$AM64)+1,"")</f>
        <v/>
      </c>
      <c r="AN65" s="121" t="str">
        <f>IF('Main courante'!$A62=$AM$6,TEXT('Main courante'!$B62,"j mmm aa"),"")</f>
        <v/>
      </c>
      <c r="AO65" s="122" t="str">
        <f>IF('Main courante'!$A62=$AM$6,TEXT('Main courante'!$C62,"hh:mm"),"")</f>
        <v/>
      </c>
      <c r="AP65" s="122" t="str">
        <f>IF('Main courante'!$A62=$AM$6,TEXT('Main courante'!$D62,"hh:mm"),"")</f>
        <v/>
      </c>
      <c r="AQ65" s="123" t="str">
        <f>IF('Main courante'!$A62=$AM$6,MOD($AP65-$AO65,1),"")</f>
        <v/>
      </c>
      <c r="AR65" s="123" t="str">
        <f>IF('Main courante'!$A62=$AM$6,'Main courante'!$E62,"")</f>
        <v/>
      </c>
      <c r="AS65" s="122" t="str">
        <f>IF('Main courante'!$A62=$AM$6,DU65,"")</f>
        <v/>
      </c>
      <c r="AT65" s="125"/>
      <c r="AU65" s="120" t="str">
        <f>IF('Main courante'!$A62=$AU$6,MAX($AU$8:$AU64)+1,"")</f>
        <v/>
      </c>
      <c r="AV65" s="121" t="str">
        <f>IF('Main courante'!$A62=$AU$6,TEXT('Main courante'!$B62,"j mmm aa"),"")</f>
        <v/>
      </c>
      <c r="AW65" s="122" t="str">
        <f>IF('Main courante'!$A62=$AU$6,TEXT('Main courante'!$C62,"hh:mm"),"")</f>
        <v/>
      </c>
      <c r="AX65" s="122" t="str">
        <f>IF('Main courante'!$A62=$AU$6,TEXT('Main courante'!$D62,"hh:mm"),"")</f>
        <v/>
      </c>
      <c r="AY65" s="123" t="str">
        <f>IF('Main courante'!$A62=$AU$6,MOD($AX65-$AW65,1),"")</f>
        <v/>
      </c>
      <c r="AZ65" s="123" t="str">
        <f>IF('Main courante'!$A62=$AU$6,'Main courante'!$E62,"")</f>
        <v/>
      </c>
      <c r="BA65" s="122" t="str">
        <f>IF('Main courante'!$A62=$AU$6,DU65,"")</f>
        <v/>
      </c>
      <c r="BB65" s="125"/>
      <c r="BC65" s="120" t="str">
        <f>IF('Main courante'!$A62=$BC$6,MAX($BC$8:$BC64)+1,"")</f>
        <v/>
      </c>
      <c r="BD65" s="121" t="str">
        <f>IF('Main courante'!$A62=$BC$6,TEXT('Main courante'!$B62,"j mmm aa"),"")</f>
        <v/>
      </c>
      <c r="BE65" s="122" t="str">
        <f>IF('Main courante'!$A62=$BC$6,TEXT('Main courante'!$C62,"hh:mm"),"")</f>
        <v/>
      </c>
      <c r="BF65" s="122" t="str">
        <f>IF('Main courante'!$A62=$BC$6,TEXT('Main courante'!$D62,"hh:mm"),"")</f>
        <v/>
      </c>
      <c r="BG65" s="123" t="str">
        <f>IF('Main courante'!$A62=$BC$6,MOD($BF65-$BE65,1),"")</f>
        <v/>
      </c>
      <c r="BH65" s="123" t="str">
        <f>IF('Main courante'!$A62=$BC$6,'Main courante'!$E62,"")</f>
        <v/>
      </c>
      <c r="BI65" s="122" t="str">
        <f>IF('Main courante'!$A62=$BC$6,DU65,"")</f>
        <v/>
      </c>
      <c r="BJ65" s="125"/>
      <c r="BK65" s="120" t="str">
        <f>IF('Main courante'!$A62=$BK$6,MAX($BK$8:$BK64)+1,"")</f>
        <v/>
      </c>
      <c r="BL65" s="121" t="str">
        <f>IF('Main courante'!$A62=$BK$6,TEXT('Main courante'!$B62,"j mmm aa"),"")</f>
        <v/>
      </c>
      <c r="BM65" s="122" t="str">
        <f>IF('Main courante'!$A62=$BK$6,TEXT('Main courante'!$C62,"hh:mm"),"")</f>
        <v/>
      </c>
      <c r="BN65" s="122" t="str">
        <f>IF('Main courante'!$A62=$BK$6,TEXT('Main courante'!$D62,"hh:mm"),"")</f>
        <v/>
      </c>
      <c r="BO65" s="123" t="str">
        <f>IF('Main courante'!$A62=$BK$6,MOD($BN65-$BM65,1),"")</f>
        <v/>
      </c>
      <c r="BP65" s="123" t="str">
        <f>IF('Main courante'!$A62=$BK$6,'Main courante'!$E62,"")</f>
        <v/>
      </c>
      <c r="BQ65" s="122" t="str">
        <f>IF('Main courante'!$A62=$BK$6,DU65,"")</f>
        <v/>
      </c>
      <c r="BR65" s="125"/>
      <c r="BS65" s="120" t="str">
        <f>IF('Main courante'!$A62=$BS$6,MAX($BS$8:$BS64)+1,"")</f>
        <v/>
      </c>
      <c r="BT65" s="121" t="str">
        <f>IF('Main courante'!$A62=$BS$6,TEXT('Main courante'!$B62,"j mmm aa"),"")</f>
        <v/>
      </c>
      <c r="BU65" s="122" t="str">
        <f>IF('Main courante'!$A62=$BS$6,TEXT('Main courante'!$C62,"hh:mm"),"")</f>
        <v/>
      </c>
      <c r="BV65" s="122" t="str">
        <f>IF('Main courante'!$A62=$BS$6,TEXT('Main courante'!$D62,"hh:mm"),"")</f>
        <v/>
      </c>
      <c r="BW65" s="123" t="str">
        <f>IF('Main courante'!$A62=$BS$6,MOD($BV65-$BU65,1),"")</f>
        <v/>
      </c>
      <c r="BX65" s="123" t="str">
        <f>IF('Main courante'!$A62=$BS$6,'Main courante'!$E62,"")</f>
        <v/>
      </c>
      <c r="BY65" s="122" t="str">
        <f>IF('Main courante'!$A62=$BS$6,DU65,"")</f>
        <v/>
      </c>
      <c r="BZ65" s="125"/>
      <c r="CA65" s="120" t="str">
        <f>IF('Main courante'!$A62=$CA$6,MAX($CA$8:$CA64)+1,"")</f>
        <v/>
      </c>
      <c r="CB65" s="121" t="str">
        <f>IF('Main courante'!$A62=$CA$6,TEXT('Main courante'!$B62,"j mmm aa"),"")</f>
        <v/>
      </c>
      <c r="CC65" s="122" t="str">
        <f>IF('Main courante'!$A62=$CA$6,TEXT('Main courante'!$C62,"hh:mm"),"")</f>
        <v/>
      </c>
      <c r="CD65" s="122" t="str">
        <f>IF('Main courante'!$A62=$CA$6,TEXT('Main courante'!$D62,"hh:mm"),"")</f>
        <v/>
      </c>
      <c r="CE65" s="123" t="str">
        <f>IF('Main courante'!$A62=$CA$6,MOD($CD65-$CC65,1),"")</f>
        <v/>
      </c>
      <c r="CF65" s="123" t="str">
        <f>IF('Main courante'!$A62=$CA$6,'Main courante'!$E62,"")</f>
        <v/>
      </c>
      <c r="CG65" s="122" t="str">
        <f>IF('Main courante'!$A62=$CA$6,DU65,"")</f>
        <v/>
      </c>
      <c r="CH65" s="125"/>
      <c r="CI65" s="120" t="str">
        <f>IF('Main courante'!$A62=$CI$6,MAX($CI$8:$CI64)+1,"")</f>
        <v/>
      </c>
      <c r="CJ65" s="121" t="str">
        <f>IF('Main courante'!$A62=$CI$6,TEXT('Main courante'!$B62,"j mmm aa"),"")</f>
        <v/>
      </c>
      <c r="CK65" s="122" t="str">
        <f>IF('Main courante'!$A62=$CI$6,TEXT('Main courante'!$C62,"hh:mm"),"")</f>
        <v/>
      </c>
      <c r="CL65" s="122" t="str">
        <f>IF('Main courante'!$A62=$CI$6,TEXT('Main courante'!$D62,"hh:mm"),"")</f>
        <v/>
      </c>
      <c r="CM65" s="123" t="str">
        <f>IF('Main courante'!$A62=$CI$6,MOD($CL65-$CK65,1),"")</f>
        <v/>
      </c>
      <c r="CN65" s="123" t="str">
        <f>IF('Main courante'!$A62=$CI$6,'Main courante'!$E62,"")</f>
        <v/>
      </c>
      <c r="CO65" s="125"/>
      <c r="CP65" s="120" t="str">
        <f>IF('Main courante'!$A62=$CP$6,MAX($CP$8:$CP64)+1,"")</f>
        <v/>
      </c>
      <c r="CQ65" s="121" t="str">
        <f>IF('Main courante'!$A62=$CP$6,TEXT('Main courante'!$B62,"j mmm aa"),"")</f>
        <v/>
      </c>
      <c r="CR65" s="122" t="str">
        <f>IF('Main courante'!$A62=$CP$6,TEXT('Main courante'!$C62,"hh:mm"),"")</f>
        <v/>
      </c>
      <c r="CS65" s="122" t="str">
        <f>IF('Main courante'!$A62=$CP$6,TEXT('Main courante'!$D62,"hh:mm"),"")</f>
        <v/>
      </c>
      <c r="CT65" s="123" t="str">
        <f>IF('Main courante'!$A62=$CP$6,MOD($CS65-$CR65,1),"")</f>
        <v/>
      </c>
      <c r="CU65" s="123" t="str">
        <f>IF('Main courante'!$A62=$CP$6,'Main courante'!$E62,"")</f>
        <v/>
      </c>
      <c r="CV65" s="122" t="str">
        <f>IF('Main courante'!$A62=$CP$6,DU65,"")</f>
        <v/>
      </c>
      <c r="CW65" s="125"/>
      <c r="CX65" s="120" t="str">
        <f>IF('Main courante'!$A62=$CX$6,MAX($CX$8:$CX64)+1,"")</f>
        <v/>
      </c>
      <c r="CY65" s="121" t="str">
        <f>IF('Main courante'!$A62=$CX$6,TEXT('Main courante'!$B62,"j mmm aa"),"")</f>
        <v/>
      </c>
      <c r="CZ65" s="122" t="str">
        <f>IF('Main courante'!$A62=$CX$6,TEXT('Main courante'!$C62,"hh:mm"),"")</f>
        <v/>
      </c>
      <c r="DA65" s="122" t="str">
        <f>IF('Main courante'!$A62=$CX$6,TEXT('Main courante'!$D62,"hh:mm"),"")</f>
        <v/>
      </c>
      <c r="DB65" s="123" t="str">
        <f>IF('Main courante'!$A62=$CX$6,MOD($DA65-$CZ65,1),"")</f>
        <v/>
      </c>
      <c r="DC65" s="123" t="str">
        <f>IF('Main courante'!$A62=$CX$6,'Main courante'!$E62,"")</f>
        <v/>
      </c>
      <c r="DD65" s="122" t="str">
        <f>IF('Main courante'!$A62=$CX$6,DU65,"")</f>
        <v/>
      </c>
      <c r="DE65" s="125"/>
      <c r="DF65" s="120" t="str">
        <f>IF('Main courante'!$A62=$DF$6,MAX($DF$8:$DF64)+1,"")</f>
        <v/>
      </c>
      <c r="DG65" s="121" t="str">
        <f>IF('Main courante'!$A62=$DF$6,TEXT('Main courante'!$B62,"j mmm aa"),"")</f>
        <v/>
      </c>
      <c r="DH65" s="122" t="str">
        <f>IF('Main courante'!$A62=$DF$6,TEXT('Main courante'!$C62,"hh:mm"),"")</f>
        <v/>
      </c>
      <c r="DI65" s="122" t="str">
        <f>IF('Main courante'!$A62=$DF$6,TEXT('Main courante'!$D62,"hh:mm"),"")</f>
        <v/>
      </c>
      <c r="DJ65" s="123" t="str">
        <f>IF('Main courante'!$A62=$DF$6,MOD($DI65-$DH65,1),"")</f>
        <v/>
      </c>
      <c r="DK65" s="123" t="str">
        <f>IF('Main courante'!$A62=$DF$6,'Main courante'!$E62,"")</f>
        <v/>
      </c>
      <c r="DL65" s="128"/>
      <c r="DM65" s="120" t="str">
        <f>IF(OR('Main courante'!$F62&lt;&gt;"",'Main courante'!$K62&lt;&gt;""),MAX($DM$8:$DM64)+1,"")</f>
        <v/>
      </c>
      <c r="DN65" s="121" t="str">
        <f>IF('Main courante'!$F62,TEXT('Main courante'!$B62,"j mmm aa"),"")</f>
        <v/>
      </c>
      <c r="DO65" s="121" t="str">
        <f>IF('Main courante'!$F62,'Main courante'!$E62,"")</f>
        <v/>
      </c>
      <c r="DP65" s="121" t="str">
        <f>IF(OR('Main courante'!$F62&lt;&gt;"",'Main courante'!$K62&lt;&gt;""),IF('Main courante'!$F62&lt;&gt;"",TEXT('Main courante'!$F62,"hh:mm"),""),"")</f>
        <v/>
      </c>
      <c r="DQ65" s="121" t="str">
        <f>IF(OR('Main courante'!$F62&lt;&gt;"",'Main courante'!$K62&lt;&gt;""),IF('Main courante'!$G62&lt;&gt;"",TEXT('Main courante'!$G62,"hh:mm"),""),"")</f>
        <v/>
      </c>
      <c r="DR65" s="121" t="str">
        <f>IF(OR('Main courante'!$F62&lt;&gt;"",'Main courante'!$K62&lt;&gt;""),IF('Main courante'!$K62&lt;&gt;"",TEXT('Main courante'!$K62,"hh:mm"),""),"")</f>
        <v/>
      </c>
      <c r="DS65" s="121" t="str">
        <f>IF(OR('Main courante'!$F62&lt;&gt;"",'Main courante'!$K62&lt;&gt;""),IF('Main courante'!$L62&lt;&gt;"",TEXT('Main courante'!$L62,"hh:mm"),""),"")</f>
        <v/>
      </c>
      <c r="DT65" s="129">
        <f t="shared" si="4"/>
        <v>0</v>
      </c>
      <c r="DU65" s="130">
        <f>'Main courante'!$H62+'Main courante'!$M62</f>
        <v>0</v>
      </c>
      <c r="DV65" s="131">
        <f>'Main courante'!$J62+'Main courante'!$O62</f>
        <v>0</v>
      </c>
      <c r="DW65" s="131">
        <f>'Main courante'!$I62+'Main courante'!$N62</f>
        <v>0</v>
      </c>
      <c r="DX65" s="132" t="str">
        <f>IF('Main courante'!$P62&lt;&gt;"",'Main courante'!$P62,"")</f>
        <v/>
      </c>
      <c r="DY65" s="133" t="str">
        <f>IF('Main courante'!$Q62&lt;&gt;"",'Main courante'!$Q62,"")</f>
        <v/>
      </c>
      <c r="DZ65" s="133" t="str">
        <f>IF('Main courante'!$R62&lt;&gt;"",'Main courante'!$R62,"")</f>
        <v/>
      </c>
      <c r="EA65" s="129">
        <f t="shared" si="5"/>
        <v>0</v>
      </c>
      <c r="EB65" s="129">
        <f t="shared" si="6"/>
        <v>0</v>
      </c>
      <c r="ED65" s="120" t="str">
        <f>IF('Main courante'!$A62=$ED$6,MAX($ED$8:$ED64)+1,"")</f>
        <v/>
      </c>
      <c r="EE65" s="120" t="str">
        <f>IF('Main courante'!$A62=$ED$6,'Main courante'!$S62,"")</f>
        <v/>
      </c>
      <c r="EF65" s="120" t="str">
        <f>IF('Main courante'!$A62=$ED$6,'Main courante'!$T62,"")</f>
        <v/>
      </c>
      <c r="EG65" s="120" t="str">
        <f>IF('Main courante'!$A62=$ED$6,'Main courante'!$U62,"")</f>
        <v/>
      </c>
      <c r="EH65" s="134" t="str">
        <f>IF('Main courante'!$A62=$ED$6,'Main courante'!$V62,"")</f>
        <v/>
      </c>
      <c r="EJ65" s="120" t="str">
        <f>IF('Main courante'!$A62=$EJ$6,MAX($EJ$8:$EJ64)+1,"")</f>
        <v/>
      </c>
      <c r="EK65" s="120" t="str">
        <f>IF('Main courante'!$A62=$EJ$6,'Main courante'!$S62,"")</f>
        <v/>
      </c>
      <c r="EL65" s="120" t="str">
        <f>IF('Main courante'!$A62=$EJ$6,'Main courante'!$T62,"")</f>
        <v/>
      </c>
      <c r="EM65" s="120" t="str">
        <f>IF('Main courante'!$A62=$EJ$6,'Main courante'!$U62,"")</f>
        <v/>
      </c>
      <c r="EN65" s="134" t="str">
        <f>IF('Main courante'!$A62=$EJ$6,'Main courante'!$V62,"")</f>
        <v/>
      </c>
      <c r="EP65" s="120" t="str">
        <f>IF('Main courante'!$A62=$EP$6,MAX($EP$8:$EP64)+1,"")</f>
        <v/>
      </c>
      <c r="EQ65" s="120" t="str">
        <f>IF('Main courante'!$A62=$EP$6,'Main courante'!$S62,"")</f>
        <v/>
      </c>
      <c r="ER65" s="120" t="str">
        <f>IF('Main courante'!$A62=$EP$6,'Main courante'!$T62,"")</f>
        <v/>
      </c>
      <c r="ES65" s="120" t="str">
        <f>IF('Main courante'!$A62=$EP$6,'Main courante'!$U62,"")</f>
        <v/>
      </c>
      <c r="ET65" s="134" t="str">
        <f>IF('Main courante'!$A62=$EP$6,'Main courante'!$V62,"")</f>
        <v/>
      </c>
      <c r="EU65" s="125"/>
      <c r="EV65" s="120" t="str">
        <f>IF('Main courante'!$A62=$EV$6,MAX($EV$8:$EV64)+1,"")</f>
        <v/>
      </c>
      <c r="EW65" s="121" t="str">
        <f>IF('Main courante'!$A62=$EV$6,TEXT('Main courante'!$B62,"j mmm aa"),"")</f>
        <v/>
      </c>
      <c r="EX65" s="122" t="str">
        <f>IF('Main courante'!$A62=$EV$6,TEXT('Main courante'!$C62,"hh:mm"),"")</f>
        <v/>
      </c>
      <c r="EY65" s="122" t="str">
        <f>IF('Main courante'!$A62=$EV$6,TEXT('Main courante'!$D62,"hh:mm"),"")</f>
        <v/>
      </c>
      <c r="EZ65" s="123" t="str">
        <f>IF('Main courante'!$A62=$EV$6,MOD($EY65-$EX65,1),"")</f>
        <v/>
      </c>
      <c r="FA65" s="123" t="str">
        <f>IF('Main courante'!$A62=$EV$6,'Main courante'!$E62,"")</f>
        <v/>
      </c>
      <c r="FB65" s="128"/>
    </row>
    <row r="66" spans="1:158">
      <c r="A66" s="120" t="str">
        <f>IF('Main courante'!$A63=$A$6,MAX($A$8:$A65)+1,"")</f>
        <v/>
      </c>
      <c r="B66" s="121" t="str">
        <f>IF('Main courante'!$A63=$A$6,TEXT('Main courante'!$B63,"j mmm aa"),"")</f>
        <v/>
      </c>
      <c r="C66" s="122" t="str">
        <f>IF('Main courante'!$A63=$A$6,TEXT('Main courante'!$C63,"hh:mm"),"")</f>
        <v/>
      </c>
      <c r="D66" s="122" t="str">
        <f>IF('Main courante'!$A63=$A$6,TEXT('Main courante'!$D63,"hh:mm"),"")</f>
        <v/>
      </c>
      <c r="E66" s="123" t="str">
        <f>IF('Main courante'!$A63=$A$6,MOD($D66-$C66,1),"")</f>
        <v/>
      </c>
      <c r="F66" s="123" t="str">
        <f>IF('Main courante'!$A63=$A$6,'Main courante'!$E63,"")</f>
        <v/>
      </c>
      <c r="G66" s="125"/>
      <c r="H66" s="126" t="str">
        <f>IF('Main courante'!$A63=$H$6,MAX($H$8:$H65)+1,"")</f>
        <v/>
      </c>
      <c r="I66" s="121" t="str">
        <f>IF('Main courante'!$A63=$H$6,TEXT('Main courante'!$B63,"j mmm aa"),"")</f>
        <v/>
      </c>
      <c r="J66" s="122" t="str">
        <f>IF('Main courante'!$A63=$H$6,TEXT('Main courante'!$C63,"hh:mm"),"")</f>
        <v/>
      </c>
      <c r="K66" s="122" t="str">
        <f>IF('Main courante'!$A63=$H$6,TEXT('Main courante'!$D63,"hh:mm"),"")</f>
        <v/>
      </c>
      <c r="L66" s="123" t="str">
        <f>IF('Main courante'!$A63=$H$6,MOD($K66-$J66,1),"")</f>
        <v/>
      </c>
      <c r="M66" s="123" t="str">
        <f>IF('Main courante'!$A63=$H$6,'Main courante'!$E63,"")</f>
        <v/>
      </c>
      <c r="N66" s="125"/>
      <c r="O66" s="120" t="str">
        <f>IF('Main courante'!$A63=$O$6,MAX($O$8:$O65)+1,"")</f>
        <v/>
      </c>
      <c r="P66" s="121" t="str">
        <f>IF('Main courante'!$A63=$O$6,TEXT('Main courante'!$B63,"j mmm aa"),"")</f>
        <v/>
      </c>
      <c r="Q66" s="122" t="str">
        <f>IF('Main courante'!$A63=$O$6,TEXT('Main courante'!$C63,"hh:mm"),"")</f>
        <v/>
      </c>
      <c r="R66" s="122" t="str">
        <f>IF('Main courante'!$A63=$O$6,TEXT('Main courante'!$D63,"hh:mm"),"")</f>
        <v/>
      </c>
      <c r="S66" s="123" t="str">
        <f>IF('Main courante'!$A63=$O$6,MOD($R66-$Q66,1),"")</f>
        <v/>
      </c>
      <c r="T66" s="124" t="str">
        <f>IF('Main courante'!$A63=$O$6,'Main courante'!$E63,"")</f>
        <v/>
      </c>
      <c r="U66" s="127" t="str">
        <f>IF('Main courante'!$A63=$O$6,DU66,"")</f>
        <v/>
      </c>
      <c r="V66" s="125"/>
      <c r="W66" s="120" t="str">
        <f>IF('Main courante'!$A63=$W$6,MAX($W$8:$W65)+1,"")</f>
        <v/>
      </c>
      <c r="X66" s="121" t="str">
        <f>IF('Main courante'!$A63=$W$6,TEXT('Main courante'!$B63,"j mmm aa"),"")</f>
        <v/>
      </c>
      <c r="Y66" s="122" t="str">
        <f>IF('Main courante'!$A63=$W$6,TEXT('Main courante'!$C63,"hh:mm"),"")</f>
        <v/>
      </c>
      <c r="Z66" s="122" t="str">
        <f>IF('Main courante'!$A63=$W$6,TEXT('Main courante'!$D63,"hh:mm"),"")</f>
        <v/>
      </c>
      <c r="AA66" s="123" t="str">
        <f>IF('Main courante'!$A63=$W$6,MOD($Z66-$Y66,1),"")</f>
        <v/>
      </c>
      <c r="AB66" s="123" t="str">
        <f>IF('Main courante'!$A63=$W$6,'Main courante'!$E63,"")</f>
        <v/>
      </c>
      <c r="AC66" s="122" t="str">
        <f>IF('Main courante'!$A63=$W$6,DU66,"")</f>
        <v/>
      </c>
      <c r="AD66" s="125"/>
      <c r="AE66" s="120" t="str">
        <f>IF('Main courante'!$A63=$AE$6,MAX($AE$8:$AE65)+1,"")</f>
        <v/>
      </c>
      <c r="AF66" s="121" t="str">
        <f>IF('Main courante'!$A63=$AE$6,TEXT('Main courante'!$B63,"j mmm aa"),"")</f>
        <v/>
      </c>
      <c r="AG66" s="122" t="str">
        <f>IF('Main courante'!$A63=$AE$6,TEXT('Main courante'!$C63,"hh:mm"),"")</f>
        <v/>
      </c>
      <c r="AH66" s="122" t="str">
        <f>IF('Main courante'!$A63=$AE$6,TEXT('Main courante'!$D63,"hh:mm"),"")</f>
        <v/>
      </c>
      <c r="AI66" s="123" t="str">
        <f>IF('Main courante'!$A63=$AE$6,MOD($AH66-$AG66,1),"")</f>
        <v/>
      </c>
      <c r="AJ66" s="123" t="str">
        <f>IF('Main courante'!$A63=$AE$6,'Main courante'!$E63,"")</f>
        <v/>
      </c>
      <c r="AK66" s="122" t="str">
        <f>IF('Main courante'!$A63=$AE$6,DU66,"")</f>
        <v/>
      </c>
      <c r="AL66" s="125"/>
      <c r="AM66" s="120" t="str">
        <f>IF('Main courante'!$A63=$AM$6,MAX($AM$8:$AM65)+1,"")</f>
        <v/>
      </c>
      <c r="AN66" s="121" t="str">
        <f>IF('Main courante'!$A63=$AM$6,TEXT('Main courante'!$B63,"j mmm aa"),"")</f>
        <v/>
      </c>
      <c r="AO66" s="122" t="str">
        <f>IF('Main courante'!$A63=$AM$6,TEXT('Main courante'!$C63,"hh:mm"),"")</f>
        <v/>
      </c>
      <c r="AP66" s="122" t="str">
        <f>IF('Main courante'!$A63=$AM$6,TEXT('Main courante'!$D63,"hh:mm"),"")</f>
        <v/>
      </c>
      <c r="AQ66" s="123" t="str">
        <f>IF('Main courante'!$A63=$AM$6,MOD($AP66-$AO66,1),"")</f>
        <v/>
      </c>
      <c r="AR66" s="123" t="str">
        <f>IF('Main courante'!$A63=$AM$6,'Main courante'!$E63,"")</f>
        <v/>
      </c>
      <c r="AS66" s="122" t="str">
        <f>IF('Main courante'!$A63=$AM$6,DU66,"")</f>
        <v/>
      </c>
      <c r="AT66" s="125"/>
      <c r="AU66" s="120" t="str">
        <f>IF('Main courante'!$A63=$AU$6,MAX($AU$8:$AU65)+1,"")</f>
        <v/>
      </c>
      <c r="AV66" s="121" t="str">
        <f>IF('Main courante'!$A63=$AU$6,TEXT('Main courante'!$B63,"j mmm aa"),"")</f>
        <v/>
      </c>
      <c r="AW66" s="122" t="str">
        <f>IF('Main courante'!$A63=$AU$6,TEXT('Main courante'!$C63,"hh:mm"),"")</f>
        <v/>
      </c>
      <c r="AX66" s="122" t="str">
        <f>IF('Main courante'!$A63=$AU$6,TEXT('Main courante'!$D63,"hh:mm"),"")</f>
        <v/>
      </c>
      <c r="AY66" s="123" t="str">
        <f>IF('Main courante'!$A63=$AU$6,MOD($AX66-$AW66,1),"")</f>
        <v/>
      </c>
      <c r="AZ66" s="123" t="str">
        <f>IF('Main courante'!$A63=$AU$6,'Main courante'!$E63,"")</f>
        <v/>
      </c>
      <c r="BA66" s="122" t="str">
        <f>IF('Main courante'!$A63=$AU$6,DU66,"")</f>
        <v/>
      </c>
      <c r="BB66" s="125"/>
      <c r="BC66" s="120" t="str">
        <f>IF('Main courante'!$A63=$BC$6,MAX($BC$8:$BC65)+1,"")</f>
        <v/>
      </c>
      <c r="BD66" s="121" t="str">
        <f>IF('Main courante'!$A63=$BC$6,TEXT('Main courante'!$B63,"j mmm aa"),"")</f>
        <v/>
      </c>
      <c r="BE66" s="122" t="str">
        <f>IF('Main courante'!$A63=$BC$6,TEXT('Main courante'!$C63,"hh:mm"),"")</f>
        <v/>
      </c>
      <c r="BF66" s="122" t="str">
        <f>IF('Main courante'!$A63=$BC$6,TEXT('Main courante'!$D63,"hh:mm"),"")</f>
        <v/>
      </c>
      <c r="BG66" s="123" t="str">
        <f>IF('Main courante'!$A63=$BC$6,MOD($BF66-$BE66,1),"")</f>
        <v/>
      </c>
      <c r="BH66" s="123" t="str">
        <f>IF('Main courante'!$A63=$BC$6,'Main courante'!$E63,"")</f>
        <v/>
      </c>
      <c r="BI66" s="122" t="str">
        <f>IF('Main courante'!$A63=$BC$6,DU66,"")</f>
        <v/>
      </c>
      <c r="BJ66" s="125"/>
      <c r="BK66" s="120" t="str">
        <f>IF('Main courante'!$A63=$BK$6,MAX($BK$8:$BK65)+1,"")</f>
        <v/>
      </c>
      <c r="BL66" s="121" t="str">
        <f>IF('Main courante'!$A63=$BK$6,TEXT('Main courante'!$B63,"j mmm aa"),"")</f>
        <v/>
      </c>
      <c r="BM66" s="122" t="str">
        <f>IF('Main courante'!$A63=$BK$6,TEXT('Main courante'!$C63,"hh:mm"),"")</f>
        <v/>
      </c>
      <c r="BN66" s="122" t="str">
        <f>IF('Main courante'!$A63=$BK$6,TEXT('Main courante'!$D63,"hh:mm"),"")</f>
        <v/>
      </c>
      <c r="BO66" s="123" t="str">
        <f>IF('Main courante'!$A63=$BK$6,MOD($BN66-$BM66,1),"")</f>
        <v/>
      </c>
      <c r="BP66" s="123" t="str">
        <f>IF('Main courante'!$A63=$BK$6,'Main courante'!$E63,"")</f>
        <v/>
      </c>
      <c r="BQ66" s="122" t="str">
        <f>IF('Main courante'!$A63=$BK$6,DU66,"")</f>
        <v/>
      </c>
      <c r="BR66" s="125"/>
      <c r="BS66" s="120" t="str">
        <f>IF('Main courante'!$A63=$BS$6,MAX($BS$8:$BS65)+1,"")</f>
        <v/>
      </c>
      <c r="BT66" s="121" t="str">
        <f>IF('Main courante'!$A63=$BS$6,TEXT('Main courante'!$B63,"j mmm aa"),"")</f>
        <v/>
      </c>
      <c r="BU66" s="122" t="str">
        <f>IF('Main courante'!$A63=$BS$6,TEXT('Main courante'!$C63,"hh:mm"),"")</f>
        <v/>
      </c>
      <c r="BV66" s="122" t="str">
        <f>IF('Main courante'!$A63=$BS$6,TEXT('Main courante'!$D63,"hh:mm"),"")</f>
        <v/>
      </c>
      <c r="BW66" s="123" t="str">
        <f>IF('Main courante'!$A63=$BS$6,MOD($BV66-$BU66,1),"")</f>
        <v/>
      </c>
      <c r="BX66" s="123" t="str">
        <f>IF('Main courante'!$A63=$BS$6,'Main courante'!$E63,"")</f>
        <v/>
      </c>
      <c r="BY66" s="122" t="str">
        <f>IF('Main courante'!$A63=$BS$6,DU66,"")</f>
        <v/>
      </c>
      <c r="BZ66" s="125"/>
      <c r="CA66" s="120" t="str">
        <f>IF('Main courante'!$A63=$CA$6,MAX($CA$8:$CA65)+1,"")</f>
        <v/>
      </c>
      <c r="CB66" s="121" t="str">
        <f>IF('Main courante'!$A63=$CA$6,TEXT('Main courante'!$B63,"j mmm aa"),"")</f>
        <v/>
      </c>
      <c r="CC66" s="122" t="str">
        <f>IF('Main courante'!$A63=$CA$6,TEXT('Main courante'!$C63,"hh:mm"),"")</f>
        <v/>
      </c>
      <c r="CD66" s="122" t="str">
        <f>IF('Main courante'!$A63=$CA$6,TEXT('Main courante'!$D63,"hh:mm"),"")</f>
        <v/>
      </c>
      <c r="CE66" s="123" t="str">
        <f>IF('Main courante'!$A63=$CA$6,MOD($CD66-$CC66,1),"")</f>
        <v/>
      </c>
      <c r="CF66" s="123" t="str">
        <f>IF('Main courante'!$A63=$CA$6,'Main courante'!$E63,"")</f>
        <v/>
      </c>
      <c r="CG66" s="122" t="str">
        <f>IF('Main courante'!$A63=$CA$6,DU66,"")</f>
        <v/>
      </c>
      <c r="CH66" s="125"/>
      <c r="CI66" s="120" t="str">
        <f>IF('Main courante'!$A63=$CI$6,MAX($CI$8:$CI65)+1,"")</f>
        <v/>
      </c>
      <c r="CJ66" s="121" t="str">
        <f>IF('Main courante'!$A63=$CI$6,TEXT('Main courante'!$B63,"j mmm aa"),"")</f>
        <v/>
      </c>
      <c r="CK66" s="122" t="str">
        <f>IF('Main courante'!$A63=$CI$6,TEXT('Main courante'!$C63,"hh:mm"),"")</f>
        <v/>
      </c>
      <c r="CL66" s="122" t="str">
        <f>IF('Main courante'!$A63=$CI$6,TEXT('Main courante'!$D63,"hh:mm"),"")</f>
        <v/>
      </c>
      <c r="CM66" s="123" t="str">
        <f>IF('Main courante'!$A63=$CI$6,MOD($CL66-$CK66,1),"")</f>
        <v/>
      </c>
      <c r="CN66" s="123" t="str">
        <f>IF('Main courante'!$A63=$CI$6,'Main courante'!$E63,"")</f>
        <v/>
      </c>
      <c r="CO66" s="125"/>
      <c r="CP66" s="120" t="str">
        <f>IF('Main courante'!$A63=$CP$6,MAX($CP$8:$CP65)+1,"")</f>
        <v/>
      </c>
      <c r="CQ66" s="121" t="str">
        <f>IF('Main courante'!$A63=$CP$6,TEXT('Main courante'!$B63,"j mmm aa"),"")</f>
        <v/>
      </c>
      <c r="CR66" s="122" t="str">
        <f>IF('Main courante'!$A63=$CP$6,TEXT('Main courante'!$C63,"hh:mm"),"")</f>
        <v/>
      </c>
      <c r="CS66" s="122" t="str">
        <f>IF('Main courante'!$A63=$CP$6,TEXT('Main courante'!$D63,"hh:mm"),"")</f>
        <v/>
      </c>
      <c r="CT66" s="123" t="str">
        <f>IF('Main courante'!$A63=$CP$6,MOD($CS66-$CR66,1),"")</f>
        <v/>
      </c>
      <c r="CU66" s="123" t="str">
        <f>IF('Main courante'!$A63=$CP$6,'Main courante'!$E63,"")</f>
        <v/>
      </c>
      <c r="CV66" s="122" t="str">
        <f>IF('Main courante'!$A63=$CP$6,DU66,"")</f>
        <v/>
      </c>
      <c r="CW66" s="125"/>
      <c r="CX66" s="120" t="str">
        <f>IF('Main courante'!$A63=$CX$6,MAX($CX$8:$CX65)+1,"")</f>
        <v/>
      </c>
      <c r="CY66" s="121" t="str">
        <f>IF('Main courante'!$A63=$CX$6,TEXT('Main courante'!$B63,"j mmm aa"),"")</f>
        <v/>
      </c>
      <c r="CZ66" s="122" t="str">
        <f>IF('Main courante'!$A63=$CX$6,TEXT('Main courante'!$C63,"hh:mm"),"")</f>
        <v/>
      </c>
      <c r="DA66" s="122" t="str">
        <f>IF('Main courante'!$A63=$CX$6,TEXT('Main courante'!$D63,"hh:mm"),"")</f>
        <v/>
      </c>
      <c r="DB66" s="123" t="str">
        <f>IF('Main courante'!$A63=$CX$6,MOD($DA66-$CZ66,1),"")</f>
        <v/>
      </c>
      <c r="DC66" s="123" t="str">
        <f>IF('Main courante'!$A63=$CX$6,'Main courante'!$E63,"")</f>
        <v/>
      </c>
      <c r="DD66" s="122" t="str">
        <f>IF('Main courante'!$A63=$CX$6,DU66,"")</f>
        <v/>
      </c>
      <c r="DE66" s="125"/>
      <c r="DF66" s="120" t="str">
        <f>IF('Main courante'!$A63=$DF$6,MAX($DF$8:$DF65)+1,"")</f>
        <v/>
      </c>
      <c r="DG66" s="121" t="str">
        <f>IF('Main courante'!$A63=$DF$6,TEXT('Main courante'!$B63,"j mmm aa"),"")</f>
        <v/>
      </c>
      <c r="DH66" s="122" t="str">
        <f>IF('Main courante'!$A63=$DF$6,TEXT('Main courante'!$C63,"hh:mm"),"")</f>
        <v/>
      </c>
      <c r="DI66" s="122" t="str">
        <f>IF('Main courante'!$A63=$DF$6,TEXT('Main courante'!$D63,"hh:mm"),"")</f>
        <v/>
      </c>
      <c r="DJ66" s="123" t="str">
        <f>IF('Main courante'!$A63=$DF$6,MOD($DI66-$DH66,1),"")</f>
        <v/>
      </c>
      <c r="DK66" s="123" t="str">
        <f>IF('Main courante'!$A63=$DF$6,'Main courante'!$E63,"")</f>
        <v/>
      </c>
      <c r="DL66" s="128"/>
      <c r="DM66" s="120" t="str">
        <f>IF(OR('Main courante'!$F63&lt;&gt;"",'Main courante'!$K63&lt;&gt;""),MAX($DM$8:$DM65)+1,"")</f>
        <v/>
      </c>
      <c r="DN66" s="121" t="str">
        <f>IF('Main courante'!$F63,TEXT('Main courante'!$B63,"j mmm aa"),"")</f>
        <v/>
      </c>
      <c r="DO66" s="121" t="str">
        <f>IF('Main courante'!$F63,'Main courante'!$E63,"")</f>
        <v/>
      </c>
      <c r="DP66" s="121" t="str">
        <f>IF(OR('Main courante'!$F63&lt;&gt;"",'Main courante'!$K63&lt;&gt;""),IF('Main courante'!$F63&lt;&gt;"",TEXT('Main courante'!$F63,"hh:mm"),""),"")</f>
        <v/>
      </c>
      <c r="DQ66" s="121" t="str">
        <f>IF(OR('Main courante'!$F63&lt;&gt;"",'Main courante'!$K63&lt;&gt;""),IF('Main courante'!$G63&lt;&gt;"",TEXT('Main courante'!$G63,"hh:mm"),""),"")</f>
        <v/>
      </c>
      <c r="DR66" s="121" t="str">
        <f>IF(OR('Main courante'!$F63&lt;&gt;"",'Main courante'!$K63&lt;&gt;""),IF('Main courante'!$K63&lt;&gt;"",TEXT('Main courante'!$K63,"hh:mm"),""),"")</f>
        <v/>
      </c>
      <c r="DS66" s="121" t="str">
        <f>IF(OR('Main courante'!$F63&lt;&gt;"",'Main courante'!$K63&lt;&gt;""),IF('Main courante'!$L63&lt;&gt;"",TEXT('Main courante'!$L63,"hh:mm"),""),"")</f>
        <v/>
      </c>
      <c r="DT66" s="129">
        <f t="shared" si="4"/>
        <v>0</v>
      </c>
      <c r="DU66" s="130">
        <f>'Main courante'!$H63+'Main courante'!$M63</f>
        <v>0</v>
      </c>
      <c r="DV66" s="131">
        <f>'Main courante'!$J63+'Main courante'!$O63</f>
        <v>0</v>
      </c>
      <c r="DW66" s="131">
        <f>'Main courante'!$I63+'Main courante'!$N63</f>
        <v>0</v>
      </c>
      <c r="DX66" s="132" t="str">
        <f>IF('Main courante'!$P63&lt;&gt;"",'Main courante'!$P63,"")</f>
        <v/>
      </c>
      <c r="DY66" s="133" t="str">
        <f>IF('Main courante'!$Q63&lt;&gt;"",'Main courante'!$Q63,"")</f>
        <v/>
      </c>
      <c r="DZ66" s="133" t="str">
        <f>IF('Main courante'!$R63&lt;&gt;"",'Main courante'!$R63,"")</f>
        <v/>
      </c>
      <c r="EA66" s="129">
        <f t="shared" si="5"/>
        <v>0</v>
      </c>
      <c r="EB66" s="129">
        <f t="shared" si="6"/>
        <v>0</v>
      </c>
      <c r="ED66" s="120" t="str">
        <f>IF('Main courante'!$A63=$ED$6,MAX($ED$8:$ED65)+1,"")</f>
        <v/>
      </c>
      <c r="EE66" s="120" t="str">
        <f>IF('Main courante'!$A63=$ED$6,'Main courante'!$S63,"")</f>
        <v/>
      </c>
      <c r="EF66" s="120" t="str">
        <f>IF('Main courante'!$A63=$ED$6,'Main courante'!$T63,"")</f>
        <v/>
      </c>
      <c r="EG66" s="120" t="str">
        <f>IF('Main courante'!$A63=$ED$6,'Main courante'!$U63,"")</f>
        <v/>
      </c>
      <c r="EH66" s="134" t="str">
        <f>IF('Main courante'!$A63=$ED$6,'Main courante'!$V63,"")</f>
        <v/>
      </c>
      <c r="EJ66" s="120" t="str">
        <f>IF('Main courante'!$A63=$EJ$6,MAX($EJ$8:$EJ65)+1,"")</f>
        <v/>
      </c>
      <c r="EK66" s="120" t="str">
        <f>IF('Main courante'!$A63=$EJ$6,'Main courante'!$S63,"")</f>
        <v/>
      </c>
      <c r="EL66" s="120" t="str">
        <f>IF('Main courante'!$A63=$EJ$6,'Main courante'!$T63,"")</f>
        <v/>
      </c>
      <c r="EM66" s="120" t="str">
        <f>IF('Main courante'!$A63=$EJ$6,'Main courante'!$U63,"")</f>
        <v/>
      </c>
      <c r="EN66" s="134" t="str">
        <f>IF('Main courante'!$A63=$EJ$6,'Main courante'!$V63,"")</f>
        <v/>
      </c>
      <c r="EP66" s="120" t="str">
        <f>IF('Main courante'!$A63=$EP$6,MAX($EP$8:$EP65)+1,"")</f>
        <v/>
      </c>
      <c r="EQ66" s="120" t="str">
        <f>IF('Main courante'!$A63=$EP$6,'Main courante'!$S63,"")</f>
        <v/>
      </c>
      <c r="ER66" s="120" t="str">
        <f>IF('Main courante'!$A63=$EP$6,'Main courante'!$T63,"")</f>
        <v/>
      </c>
      <c r="ES66" s="120" t="str">
        <f>IF('Main courante'!$A63=$EP$6,'Main courante'!$U63,"")</f>
        <v/>
      </c>
      <c r="ET66" s="134" t="str">
        <f>IF('Main courante'!$A63=$EP$6,'Main courante'!$V63,"")</f>
        <v/>
      </c>
      <c r="EU66" s="125"/>
      <c r="EV66" s="120" t="str">
        <f>IF('Main courante'!$A63=$EV$6,MAX($EV$8:$EV65)+1,"")</f>
        <v/>
      </c>
      <c r="EW66" s="121" t="str">
        <f>IF('Main courante'!$A63=$EV$6,TEXT('Main courante'!$B63,"j mmm aa"),"")</f>
        <v/>
      </c>
      <c r="EX66" s="122" t="str">
        <f>IF('Main courante'!$A63=$EV$6,TEXT('Main courante'!$C63,"hh:mm"),"")</f>
        <v/>
      </c>
      <c r="EY66" s="122" t="str">
        <f>IF('Main courante'!$A63=$EV$6,TEXT('Main courante'!$D63,"hh:mm"),"")</f>
        <v/>
      </c>
      <c r="EZ66" s="123" t="str">
        <f>IF('Main courante'!$A63=$EV$6,MOD($EY66-$EX66,1),"")</f>
        <v/>
      </c>
      <c r="FA66" s="123" t="str">
        <f>IF('Main courante'!$A63=$EV$6,'Main courante'!$E63,"")</f>
        <v/>
      </c>
      <c r="FB66" s="128"/>
    </row>
    <row r="67" spans="1:158">
      <c r="A67" s="120" t="str">
        <f>IF('Main courante'!$A64=$A$6,MAX($A$8:$A66)+1,"")</f>
        <v/>
      </c>
      <c r="B67" s="121" t="str">
        <f>IF('Main courante'!$A64=$A$6,TEXT('Main courante'!$B64,"j mmm aa"),"")</f>
        <v/>
      </c>
      <c r="C67" s="122" t="str">
        <f>IF('Main courante'!$A64=$A$6,TEXT('Main courante'!$C64,"hh:mm"),"")</f>
        <v/>
      </c>
      <c r="D67" s="122" t="str">
        <f>IF('Main courante'!$A64=$A$6,TEXT('Main courante'!$D64,"hh:mm"),"")</f>
        <v/>
      </c>
      <c r="E67" s="123" t="str">
        <f>IF('Main courante'!$A64=$A$6,MOD($D67-$C67,1),"")</f>
        <v/>
      </c>
      <c r="F67" s="123" t="str">
        <f>IF('Main courante'!$A64=$A$6,'Main courante'!$E64,"")</f>
        <v/>
      </c>
      <c r="G67" s="125"/>
      <c r="H67" s="126" t="str">
        <f>IF('Main courante'!$A64=$H$6,MAX($H$8:$H66)+1,"")</f>
        <v/>
      </c>
      <c r="I67" s="121" t="str">
        <f>IF('Main courante'!$A64=$H$6,TEXT('Main courante'!$B64,"j mmm aa"),"")</f>
        <v/>
      </c>
      <c r="J67" s="122" t="str">
        <f>IF('Main courante'!$A64=$H$6,TEXT('Main courante'!$C64,"hh:mm"),"")</f>
        <v/>
      </c>
      <c r="K67" s="122" t="str">
        <f>IF('Main courante'!$A64=$H$6,TEXT('Main courante'!$D64,"hh:mm"),"")</f>
        <v/>
      </c>
      <c r="L67" s="123" t="str">
        <f>IF('Main courante'!$A64=$H$6,MOD($K67-$J67,1),"")</f>
        <v/>
      </c>
      <c r="M67" s="123" t="str">
        <f>IF('Main courante'!$A64=$H$6,'Main courante'!$E64,"")</f>
        <v/>
      </c>
      <c r="N67" s="125"/>
      <c r="O67" s="120" t="str">
        <f>IF('Main courante'!$A64=$O$6,MAX($O$8:$O66)+1,"")</f>
        <v/>
      </c>
      <c r="P67" s="121" t="str">
        <f>IF('Main courante'!$A64=$O$6,TEXT('Main courante'!$B64,"j mmm aa"),"")</f>
        <v/>
      </c>
      <c r="Q67" s="122" t="str">
        <f>IF('Main courante'!$A64=$O$6,TEXT('Main courante'!$C64,"hh:mm"),"")</f>
        <v/>
      </c>
      <c r="R67" s="122" t="str">
        <f>IF('Main courante'!$A64=$O$6,TEXT('Main courante'!$D64,"hh:mm"),"")</f>
        <v/>
      </c>
      <c r="S67" s="123" t="str">
        <f>IF('Main courante'!$A64=$O$6,MOD($R67-$Q67,1),"")</f>
        <v/>
      </c>
      <c r="T67" s="124" t="str">
        <f>IF('Main courante'!$A64=$O$6,'Main courante'!$E64,"")</f>
        <v/>
      </c>
      <c r="U67" s="127" t="str">
        <f>IF('Main courante'!$A64=$O$6,DU67,"")</f>
        <v/>
      </c>
      <c r="V67" s="125"/>
      <c r="W67" s="120" t="str">
        <f>IF('Main courante'!$A64=$W$6,MAX($W$8:$W66)+1,"")</f>
        <v/>
      </c>
      <c r="X67" s="121" t="str">
        <f>IF('Main courante'!$A64=$W$6,TEXT('Main courante'!$B64,"j mmm aa"),"")</f>
        <v/>
      </c>
      <c r="Y67" s="122" t="str">
        <f>IF('Main courante'!$A64=$W$6,TEXT('Main courante'!$C64,"hh:mm"),"")</f>
        <v/>
      </c>
      <c r="Z67" s="122" t="str">
        <f>IF('Main courante'!$A64=$W$6,TEXT('Main courante'!$D64,"hh:mm"),"")</f>
        <v/>
      </c>
      <c r="AA67" s="123" t="str">
        <f>IF('Main courante'!$A64=$W$6,MOD($Z67-$Y67,1),"")</f>
        <v/>
      </c>
      <c r="AB67" s="123" t="str">
        <f>IF('Main courante'!$A64=$W$6,'Main courante'!$E64,"")</f>
        <v/>
      </c>
      <c r="AC67" s="122" t="str">
        <f>IF('Main courante'!$A64=$W$6,DU67,"")</f>
        <v/>
      </c>
      <c r="AD67" s="125"/>
      <c r="AE67" s="120" t="str">
        <f>IF('Main courante'!$A64=$AE$6,MAX($AE$8:$AE66)+1,"")</f>
        <v/>
      </c>
      <c r="AF67" s="121" t="str">
        <f>IF('Main courante'!$A64=$AE$6,TEXT('Main courante'!$B64,"j mmm aa"),"")</f>
        <v/>
      </c>
      <c r="AG67" s="122" t="str">
        <f>IF('Main courante'!$A64=$AE$6,TEXT('Main courante'!$C64,"hh:mm"),"")</f>
        <v/>
      </c>
      <c r="AH67" s="122" t="str">
        <f>IF('Main courante'!$A64=$AE$6,TEXT('Main courante'!$D64,"hh:mm"),"")</f>
        <v/>
      </c>
      <c r="AI67" s="123" t="str">
        <f>IF('Main courante'!$A64=$AE$6,MOD($AH67-$AG67,1),"")</f>
        <v/>
      </c>
      <c r="AJ67" s="123" t="str">
        <f>IF('Main courante'!$A64=$AE$6,'Main courante'!$E64,"")</f>
        <v/>
      </c>
      <c r="AK67" s="122" t="str">
        <f>IF('Main courante'!$A64=$AE$6,DU67,"")</f>
        <v/>
      </c>
      <c r="AL67" s="125"/>
      <c r="AM67" s="120" t="str">
        <f>IF('Main courante'!$A64=$AM$6,MAX($AM$8:$AM66)+1,"")</f>
        <v/>
      </c>
      <c r="AN67" s="121" t="str">
        <f>IF('Main courante'!$A64=$AM$6,TEXT('Main courante'!$B64,"j mmm aa"),"")</f>
        <v/>
      </c>
      <c r="AO67" s="122" t="str">
        <f>IF('Main courante'!$A64=$AM$6,TEXT('Main courante'!$C64,"hh:mm"),"")</f>
        <v/>
      </c>
      <c r="AP67" s="122" t="str">
        <f>IF('Main courante'!$A64=$AM$6,TEXT('Main courante'!$D64,"hh:mm"),"")</f>
        <v/>
      </c>
      <c r="AQ67" s="123" t="str">
        <f>IF('Main courante'!$A64=$AM$6,MOD($AP67-$AO67,1),"")</f>
        <v/>
      </c>
      <c r="AR67" s="123" t="str">
        <f>IF('Main courante'!$A64=$AM$6,'Main courante'!$E64,"")</f>
        <v/>
      </c>
      <c r="AS67" s="122" t="str">
        <f>IF('Main courante'!$A64=$AM$6,DU67,"")</f>
        <v/>
      </c>
      <c r="AT67" s="125"/>
      <c r="AU67" s="120" t="str">
        <f>IF('Main courante'!$A64=$AU$6,MAX($AU$8:$AU66)+1,"")</f>
        <v/>
      </c>
      <c r="AV67" s="121" t="str">
        <f>IF('Main courante'!$A64=$AU$6,TEXT('Main courante'!$B64,"j mmm aa"),"")</f>
        <v/>
      </c>
      <c r="AW67" s="122" t="str">
        <f>IF('Main courante'!$A64=$AU$6,TEXT('Main courante'!$C64,"hh:mm"),"")</f>
        <v/>
      </c>
      <c r="AX67" s="122" t="str">
        <f>IF('Main courante'!$A64=$AU$6,TEXT('Main courante'!$D64,"hh:mm"),"")</f>
        <v/>
      </c>
      <c r="AY67" s="123" t="str">
        <f>IF('Main courante'!$A64=$AU$6,MOD($AX67-$AW67,1),"")</f>
        <v/>
      </c>
      <c r="AZ67" s="123" t="str">
        <f>IF('Main courante'!$A64=$AU$6,'Main courante'!$E64,"")</f>
        <v/>
      </c>
      <c r="BA67" s="122" t="str">
        <f>IF('Main courante'!$A64=$AU$6,DU67,"")</f>
        <v/>
      </c>
      <c r="BB67" s="125"/>
      <c r="BC67" s="120" t="str">
        <f>IF('Main courante'!$A64=$BC$6,MAX($BC$8:$BC66)+1,"")</f>
        <v/>
      </c>
      <c r="BD67" s="121" t="str">
        <f>IF('Main courante'!$A64=$BC$6,TEXT('Main courante'!$B64,"j mmm aa"),"")</f>
        <v/>
      </c>
      <c r="BE67" s="122" t="str">
        <f>IF('Main courante'!$A64=$BC$6,TEXT('Main courante'!$C64,"hh:mm"),"")</f>
        <v/>
      </c>
      <c r="BF67" s="122" t="str">
        <f>IF('Main courante'!$A64=$BC$6,TEXT('Main courante'!$D64,"hh:mm"),"")</f>
        <v/>
      </c>
      <c r="BG67" s="123" t="str">
        <f>IF('Main courante'!$A64=$BC$6,MOD($BF67-$BE67,1),"")</f>
        <v/>
      </c>
      <c r="BH67" s="123" t="str">
        <f>IF('Main courante'!$A64=$BC$6,'Main courante'!$E64,"")</f>
        <v/>
      </c>
      <c r="BI67" s="122" t="str">
        <f>IF('Main courante'!$A64=$BC$6,DU67,"")</f>
        <v/>
      </c>
      <c r="BJ67" s="125"/>
      <c r="BK67" s="120" t="str">
        <f>IF('Main courante'!$A64=$BK$6,MAX($BK$8:$BK66)+1,"")</f>
        <v/>
      </c>
      <c r="BL67" s="121" t="str">
        <f>IF('Main courante'!$A64=$BK$6,TEXT('Main courante'!$B64,"j mmm aa"),"")</f>
        <v/>
      </c>
      <c r="BM67" s="122" t="str">
        <f>IF('Main courante'!$A64=$BK$6,TEXT('Main courante'!$C64,"hh:mm"),"")</f>
        <v/>
      </c>
      <c r="BN67" s="122" t="str">
        <f>IF('Main courante'!$A64=$BK$6,TEXT('Main courante'!$D64,"hh:mm"),"")</f>
        <v/>
      </c>
      <c r="BO67" s="123" t="str">
        <f>IF('Main courante'!$A64=$BK$6,MOD($BN67-$BM67,1),"")</f>
        <v/>
      </c>
      <c r="BP67" s="123" t="str">
        <f>IF('Main courante'!$A64=$BK$6,'Main courante'!$E64,"")</f>
        <v/>
      </c>
      <c r="BQ67" s="122" t="str">
        <f>IF('Main courante'!$A64=$BK$6,DU67,"")</f>
        <v/>
      </c>
      <c r="BR67" s="125"/>
      <c r="BS67" s="120" t="str">
        <f>IF('Main courante'!$A64=$BS$6,MAX($BS$8:$BS66)+1,"")</f>
        <v/>
      </c>
      <c r="BT67" s="121" t="str">
        <f>IF('Main courante'!$A64=$BS$6,TEXT('Main courante'!$B64,"j mmm aa"),"")</f>
        <v/>
      </c>
      <c r="BU67" s="122" t="str">
        <f>IF('Main courante'!$A64=$BS$6,TEXT('Main courante'!$C64,"hh:mm"),"")</f>
        <v/>
      </c>
      <c r="BV67" s="122" t="str">
        <f>IF('Main courante'!$A64=$BS$6,TEXT('Main courante'!$D64,"hh:mm"),"")</f>
        <v/>
      </c>
      <c r="BW67" s="123" t="str">
        <f>IF('Main courante'!$A64=$BS$6,MOD($BV67-$BU67,1),"")</f>
        <v/>
      </c>
      <c r="BX67" s="123" t="str">
        <f>IF('Main courante'!$A64=$BS$6,'Main courante'!$E64,"")</f>
        <v/>
      </c>
      <c r="BY67" s="122" t="str">
        <f>IF('Main courante'!$A64=$BS$6,DU67,"")</f>
        <v/>
      </c>
      <c r="BZ67" s="125"/>
      <c r="CA67" s="120" t="str">
        <f>IF('Main courante'!$A64=$CA$6,MAX($CA$8:$CA66)+1,"")</f>
        <v/>
      </c>
      <c r="CB67" s="121" t="str">
        <f>IF('Main courante'!$A64=$CA$6,TEXT('Main courante'!$B64,"j mmm aa"),"")</f>
        <v/>
      </c>
      <c r="CC67" s="122" t="str">
        <f>IF('Main courante'!$A64=$CA$6,TEXT('Main courante'!$C64,"hh:mm"),"")</f>
        <v/>
      </c>
      <c r="CD67" s="122" t="str">
        <f>IF('Main courante'!$A64=$CA$6,TEXT('Main courante'!$D64,"hh:mm"),"")</f>
        <v/>
      </c>
      <c r="CE67" s="123" t="str">
        <f>IF('Main courante'!$A64=$CA$6,MOD($CD67-$CC67,1),"")</f>
        <v/>
      </c>
      <c r="CF67" s="123" t="str">
        <f>IF('Main courante'!$A64=$CA$6,'Main courante'!$E64,"")</f>
        <v/>
      </c>
      <c r="CG67" s="122" t="str">
        <f>IF('Main courante'!$A64=$CA$6,DU67,"")</f>
        <v/>
      </c>
      <c r="CH67" s="125"/>
      <c r="CI67" s="120" t="str">
        <f>IF('Main courante'!$A64=$CI$6,MAX($CI$8:$CI66)+1,"")</f>
        <v/>
      </c>
      <c r="CJ67" s="121" t="str">
        <f>IF('Main courante'!$A64=$CI$6,TEXT('Main courante'!$B64,"j mmm aa"),"")</f>
        <v/>
      </c>
      <c r="CK67" s="122" t="str">
        <f>IF('Main courante'!$A64=$CI$6,TEXT('Main courante'!$C64,"hh:mm"),"")</f>
        <v/>
      </c>
      <c r="CL67" s="122" t="str">
        <f>IF('Main courante'!$A64=$CI$6,TEXT('Main courante'!$D64,"hh:mm"),"")</f>
        <v/>
      </c>
      <c r="CM67" s="123" t="str">
        <f>IF('Main courante'!$A64=$CI$6,MOD($CL67-$CK67,1),"")</f>
        <v/>
      </c>
      <c r="CN67" s="123" t="str">
        <f>IF('Main courante'!$A64=$CI$6,'Main courante'!$E64,"")</f>
        <v/>
      </c>
      <c r="CO67" s="125"/>
      <c r="CP67" s="120" t="str">
        <f>IF('Main courante'!$A64=$CP$6,MAX($CP$8:$CP66)+1,"")</f>
        <v/>
      </c>
      <c r="CQ67" s="121" t="str">
        <f>IF('Main courante'!$A64=$CP$6,TEXT('Main courante'!$B64,"j mmm aa"),"")</f>
        <v/>
      </c>
      <c r="CR67" s="122" t="str">
        <f>IF('Main courante'!$A64=$CP$6,TEXT('Main courante'!$C64,"hh:mm"),"")</f>
        <v/>
      </c>
      <c r="CS67" s="122" t="str">
        <f>IF('Main courante'!$A64=$CP$6,TEXT('Main courante'!$D64,"hh:mm"),"")</f>
        <v/>
      </c>
      <c r="CT67" s="123" t="str">
        <f>IF('Main courante'!$A64=$CP$6,MOD($CS67-$CR67,1),"")</f>
        <v/>
      </c>
      <c r="CU67" s="123" t="str">
        <f>IF('Main courante'!$A64=$CP$6,'Main courante'!$E64,"")</f>
        <v/>
      </c>
      <c r="CV67" s="122" t="str">
        <f>IF('Main courante'!$A64=$CP$6,DU67,"")</f>
        <v/>
      </c>
      <c r="CW67" s="125"/>
      <c r="CX67" s="120" t="str">
        <f>IF('Main courante'!$A64=$CX$6,MAX($CX$8:$CX66)+1,"")</f>
        <v/>
      </c>
      <c r="CY67" s="121" t="str">
        <f>IF('Main courante'!$A64=$CX$6,TEXT('Main courante'!$B64,"j mmm aa"),"")</f>
        <v/>
      </c>
      <c r="CZ67" s="122" t="str">
        <f>IF('Main courante'!$A64=$CX$6,TEXT('Main courante'!$C64,"hh:mm"),"")</f>
        <v/>
      </c>
      <c r="DA67" s="122" t="str">
        <f>IF('Main courante'!$A64=$CX$6,TEXT('Main courante'!$D64,"hh:mm"),"")</f>
        <v/>
      </c>
      <c r="DB67" s="123" t="str">
        <f>IF('Main courante'!$A64=$CX$6,MOD($DA67-$CZ67,1),"")</f>
        <v/>
      </c>
      <c r="DC67" s="123" t="str">
        <f>IF('Main courante'!$A64=$CX$6,'Main courante'!$E64,"")</f>
        <v/>
      </c>
      <c r="DD67" s="122" t="str">
        <f>IF('Main courante'!$A64=$CX$6,DU67,"")</f>
        <v/>
      </c>
      <c r="DE67" s="125"/>
      <c r="DF67" s="120" t="str">
        <f>IF('Main courante'!$A64=$DF$6,MAX($DF$8:$DF66)+1,"")</f>
        <v/>
      </c>
      <c r="DG67" s="121" t="str">
        <f>IF('Main courante'!$A64=$DF$6,TEXT('Main courante'!$B64,"j mmm aa"),"")</f>
        <v/>
      </c>
      <c r="DH67" s="122" t="str">
        <f>IF('Main courante'!$A64=$DF$6,TEXT('Main courante'!$C64,"hh:mm"),"")</f>
        <v/>
      </c>
      <c r="DI67" s="122" t="str">
        <f>IF('Main courante'!$A64=$DF$6,TEXT('Main courante'!$D64,"hh:mm"),"")</f>
        <v/>
      </c>
      <c r="DJ67" s="123" t="str">
        <f>IF('Main courante'!$A64=$DF$6,MOD($DI67-$DH67,1),"")</f>
        <v/>
      </c>
      <c r="DK67" s="123" t="str">
        <f>IF('Main courante'!$A64=$DF$6,'Main courante'!$E64,"")</f>
        <v/>
      </c>
      <c r="DL67" s="128"/>
      <c r="DM67" s="120" t="str">
        <f>IF(OR('Main courante'!$F64&lt;&gt;"",'Main courante'!$K64&lt;&gt;""),MAX($DM$8:$DM66)+1,"")</f>
        <v/>
      </c>
      <c r="DN67" s="121" t="str">
        <f>IF('Main courante'!$F64,TEXT('Main courante'!$B64,"j mmm aa"),"")</f>
        <v/>
      </c>
      <c r="DO67" s="121" t="str">
        <f>IF('Main courante'!$F64,'Main courante'!$E64,"")</f>
        <v/>
      </c>
      <c r="DP67" s="121" t="str">
        <f>IF(OR('Main courante'!$F64&lt;&gt;"",'Main courante'!$K64&lt;&gt;""),IF('Main courante'!$F64&lt;&gt;"",TEXT('Main courante'!$F64,"hh:mm"),""),"")</f>
        <v/>
      </c>
      <c r="DQ67" s="121" t="str">
        <f>IF(OR('Main courante'!$F64&lt;&gt;"",'Main courante'!$K64&lt;&gt;""),IF('Main courante'!$G64&lt;&gt;"",TEXT('Main courante'!$G64,"hh:mm"),""),"")</f>
        <v/>
      </c>
      <c r="DR67" s="121" t="str">
        <f>IF(OR('Main courante'!$F64&lt;&gt;"",'Main courante'!$K64&lt;&gt;""),IF('Main courante'!$K64&lt;&gt;"",TEXT('Main courante'!$K64,"hh:mm"),""),"")</f>
        <v/>
      </c>
      <c r="DS67" s="121" t="str">
        <f>IF(OR('Main courante'!$F64&lt;&gt;"",'Main courante'!$K64&lt;&gt;""),IF('Main courante'!$L64&lt;&gt;"",TEXT('Main courante'!$L64,"hh:mm"),""),"")</f>
        <v/>
      </c>
      <c r="DT67" s="129">
        <f t="shared" si="4"/>
        <v>0</v>
      </c>
      <c r="DU67" s="130">
        <f>'Main courante'!$H64+'Main courante'!$M64</f>
        <v>0</v>
      </c>
      <c r="DV67" s="131">
        <f>'Main courante'!$J64+'Main courante'!$O64</f>
        <v>0</v>
      </c>
      <c r="DW67" s="131">
        <f>'Main courante'!$I64+'Main courante'!$N64</f>
        <v>0</v>
      </c>
      <c r="DX67" s="132" t="str">
        <f>IF('Main courante'!$P64&lt;&gt;"",'Main courante'!$P64,"")</f>
        <v/>
      </c>
      <c r="DY67" s="133" t="str">
        <f>IF('Main courante'!$Q64&lt;&gt;"",'Main courante'!$Q64,"")</f>
        <v/>
      </c>
      <c r="DZ67" s="133" t="str">
        <f>IF('Main courante'!$R64&lt;&gt;"",'Main courante'!$R64,"")</f>
        <v/>
      </c>
      <c r="EA67" s="129">
        <f t="shared" si="5"/>
        <v>0</v>
      </c>
      <c r="EB67" s="129">
        <f t="shared" si="6"/>
        <v>0</v>
      </c>
      <c r="ED67" s="120" t="str">
        <f>IF('Main courante'!$A64=$ED$6,MAX($ED$8:$ED66)+1,"")</f>
        <v/>
      </c>
      <c r="EE67" s="120" t="str">
        <f>IF('Main courante'!$A64=$ED$6,'Main courante'!$S64,"")</f>
        <v/>
      </c>
      <c r="EF67" s="120" t="str">
        <f>IF('Main courante'!$A64=$ED$6,'Main courante'!$T64,"")</f>
        <v/>
      </c>
      <c r="EG67" s="120" t="str">
        <f>IF('Main courante'!$A64=$ED$6,'Main courante'!$U64,"")</f>
        <v/>
      </c>
      <c r="EH67" s="134" t="str">
        <f>IF('Main courante'!$A64=$ED$6,'Main courante'!$V64,"")</f>
        <v/>
      </c>
      <c r="EJ67" s="120" t="str">
        <f>IF('Main courante'!$A64=$EJ$6,MAX($EJ$8:$EJ66)+1,"")</f>
        <v/>
      </c>
      <c r="EK67" s="120" t="str">
        <f>IF('Main courante'!$A64=$EJ$6,'Main courante'!$S64,"")</f>
        <v/>
      </c>
      <c r="EL67" s="120" t="str">
        <f>IF('Main courante'!$A64=$EJ$6,'Main courante'!$T64,"")</f>
        <v/>
      </c>
      <c r="EM67" s="120" t="str">
        <f>IF('Main courante'!$A64=$EJ$6,'Main courante'!$U64,"")</f>
        <v/>
      </c>
      <c r="EN67" s="134" t="str">
        <f>IF('Main courante'!$A64=$EJ$6,'Main courante'!$V64,"")</f>
        <v/>
      </c>
      <c r="EP67" s="120" t="str">
        <f>IF('Main courante'!$A64=$EP$6,MAX($EP$8:$EP66)+1,"")</f>
        <v/>
      </c>
      <c r="EQ67" s="120" t="str">
        <f>IF('Main courante'!$A64=$EP$6,'Main courante'!$S64,"")</f>
        <v/>
      </c>
      <c r="ER67" s="120" t="str">
        <f>IF('Main courante'!$A64=$EP$6,'Main courante'!$T64,"")</f>
        <v/>
      </c>
      <c r="ES67" s="120" t="str">
        <f>IF('Main courante'!$A64=$EP$6,'Main courante'!$U64,"")</f>
        <v/>
      </c>
      <c r="ET67" s="134" t="str">
        <f>IF('Main courante'!$A64=$EP$6,'Main courante'!$V64,"")</f>
        <v/>
      </c>
      <c r="EU67" s="125"/>
      <c r="EV67" s="120" t="str">
        <f>IF('Main courante'!$A64=$EV$6,MAX($EV$8:$EV66)+1,"")</f>
        <v/>
      </c>
      <c r="EW67" s="121" t="str">
        <f>IF('Main courante'!$A64=$EV$6,TEXT('Main courante'!$B64,"j mmm aa"),"")</f>
        <v/>
      </c>
      <c r="EX67" s="122" t="str">
        <f>IF('Main courante'!$A64=$EV$6,TEXT('Main courante'!$C64,"hh:mm"),"")</f>
        <v/>
      </c>
      <c r="EY67" s="122" t="str">
        <f>IF('Main courante'!$A64=$EV$6,TEXT('Main courante'!$D64,"hh:mm"),"")</f>
        <v/>
      </c>
      <c r="EZ67" s="123" t="str">
        <f>IF('Main courante'!$A64=$EV$6,MOD($EY67-$EX67,1),"")</f>
        <v/>
      </c>
      <c r="FA67" s="123" t="str">
        <f>IF('Main courante'!$A64=$EV$6,'Main courante'!$E64,"")</f>
        <v/>
      </c>
      <c r="FB67" s="128"/>
    </row>
    <row r="68" spans="1:158">
      <c r="A68" s="120" t="str">
        <f>IF('Main courante'!$A65=$A$6,MAX($A$8:$A67)+1,"")</f>
        <v/>
      </c>
      <c r="B68" s="121" t="str">
        <f>IF('Main courante'!$A65=$A$6,TEXT('Main courante'!$B65,"j mmm aa"),"")</f>
        <v/>
      </c>
      <c r="C68" s="122" t="str">
        <f>IF('Main courante'!$A65=$A$6,TEXT('Main courante'!$C65,"hh:mm"),"")</f>
        <v/>
      </c>
      <c r="D68" s="122" t="str">
        <f>IF('Main courante'!$A65=$A$6,TEXT('Main courante'!$D65,"hh:mm"),"")</f>
        <v/>
      </c>
      <c r="E68" s="123" t="str">
        <f>IF('Main courante'!$A65=$A$6,MOD($D68-$C68,1),"")</f>
        <v/>
      </c>
      <c r="F68" s="123" t="str">
        <f>IF('Main courante'!$A65=$A$6,'Main courante'!$E65,"")</f>
        <v/>
      </c>
      <c r="G68" s="125"/>
      <c r="H68" s="126" t="str">
        <f>IF('Main courante'!$A65=$H$6,MAX($H$8:$H67)+1,"")</f>
        <v/>
      </c>
      <c r="I68" s="121" t="str">
        <f>IF('Main courante'!$A65=$H$6,TEXT('Main courante'!$B65,"j mmm aa"),"")</f>
        <v/>
      </c>
      <c r="J68" s="122" t="str">
        <f>IF('Main courante'!$A65=$H$6,TEXT('Main courante'!$C65,"hh:mm"),"")</f>
        <v/>
      </c>
      <c r="K68" s="122" t="str">
        <f>IF('Main courante'!$A65=$H$6,TEXT('Main courante'!$D65,"hh:mm"),"")</f>
        <v/>
      </c>
      <c r="L68" s="123" t="str">
        <f>IF('Main courante'!$A65=$H$6,MOD($K68-$J68,1),"")</f>
        <v/>
      </c>
      <c r="M68" s="123" t="str">
        <f>IF('Main courante'!$A65=$H$6,'Main courante'!$E65,"")</f>
        <v/>
      </c>
      <c r="N68" s="125"/>
      <c r="O68" s="120" t="str">
        <f>IF('Main courante'!$A65=$O$6,MAX($O$8:$O67)+1,"")</f>
        <v/>
      </c>
      <c r="P68" s="121" t="str">
        <f>IF('Main courante'!$A65=$O$6,TEXT('Main courante'!$B65,"j mmm aa"),"")</f>
        <v/>
      </c>
      <c r="Q68" s="122" t="str">
        <f>IF('Main courante'!$A65=$O$6,TEXT('Main courante'!$C65,"hh:mm"),"")</f>
        <v/>
      </c>
      <c r="R68" s="122" t="str">
        <f>IF('Main courante'!$A65=$O$6,TEXT('Main courante'!$D65,"hh:mm"),"")</f>
        <v/>
      </c>
      <c r="S68" s="123" t="str">
        <f>IF('Main courante'!$A65=$O$6,MOD($R68-$Q68,1),"")</f>
        <v/>
      </c>
      <c r="T68" s="124" t="str">
        <f>IF('Main courante'!$A65=$O$6,'Main courante'!$E65,"")</f>
        <v/>
      </c>
      <c r="U68" s="127" t="str">
        <f>IF('Main courante'!$A65=$O$6,DU68,"")</f>
        <v/>
      </c>
      <c r="V68" s="125"/>
      <c r="W68" s="120" t="str">
        <f>IF('Main courante'!$A65=$W$6,MAX($W$8:$W67)+1,"")</f>
        <v/>
      </c>
      <c r="X68" s="121" t="str">
        <f>IF('Main courante'!$A65=$W$6,TEXT('Main courante'!$B65,"j mmm aa"),"")</f>
        <v/>
      </c>
      <c r="Y68" s="122" t="str">
        <f>IF('Main courante'!$A65=$W$6,TEXT('Main courante'!$C65,"hh:mm"),"")</f>
        <v/>
      </c>
      <c r="Z68" s="122" t="str">
        <f>IF('Main courante'!$A65=$W$6,TEXT('Main courante'!$D65,"hh:mm"),"")</f>
        <v/>
      </c>
      <c r="AA68" s="123" t="str">
        <f>IF('Main courante'!$A65=$W$6,MOD($Z68-$Y68,1),"")</f>
        <v/>
      </c>
      <c r="AB68" s="123" t="str">
        <f>IF('Main courante'!$A65=$W$6,'Main courante'!$E65,"")</f>
        <v/>
      </c>
      <c r="AC68" s="122" t="str">
        <f>IF('Main courante'!$A65=$W$6,DU68,"")</f>
        <v/>
      </c>
      <c r="AD68" s="125"/>
      <c r="AE68" s="120" t="str">
        <f>IF('Main courante'!$A65=$AE$6,MAX($AE$8:$AE67)+1,"")</f>
        <v/>
      </c>
      <c r="AF68" s="121" t="str">
        <f>IF('Main courante'!$A65=$AE$6,TEXT('Main courante'!$B65,"j mmm aa"),"")</f>
        <v/>
      </c>
      <c r="AG68" s="122" t="str">
        <f>IF('Main courante'!$A65=$AE$6,TEXT('Main courante'!$C65,"hh:mm"),"")</f>
        <v/>
      </c>
      <c r="AH68" s="122" t="str">
        <f>IF('Main courante'!$A65=$AE$6,TEXT('Main courante'!$D65,"hh:mm"),"")</f>
        <v/>
      </c>
      <c r="AI68" s="123" t="str">
        <f>IF('Main courante'!$A65=$AE$6,MOD($AH68-$AG68,1),"")</f>
        <v/>
      </c>
      <c r="AJ68" s="123" t="str">
        <f>IF('Main courante'!$A65=$AE$6,'Main courante'!$E65,"")</f>
        <v/>
      </c>
      <c r="AK68" s="122" t="str">
        <f>IF('Main courante'!$A65=$AE$6,DU68,"")</f>
        <v/>
      </c>
      <c r="AL68" s="125"/>
      <c r="AM68" s="120" t="str">
        <f>IF('Main courante'!$A65=$AM$6,MAX($AM$8:$AM67)+1,"")</f>
        <v/>
      </c>
      <c r="AN68" s="121" t="str">
        <f>IF('Main courante'!$A65=$AM$6,TEXT('Main courante'!$B65,"j mmm aa"),"")</f>
        <v/>
      </c>
      <c r="AO68" s="122" t="str">
        <f>IF('Main courante'!$A65=$AM$6,TEXT('Main courante'!$C65,"hh:mm"),"")</f>
        <v/>
      </c>
      <c r="AP68" s="122" t="str">
        <f>IF('Main courante'!$A65=$AM$6,TEXT('Main courante'!$D65,"hh:mm"),"")</f>
        <v/>
      </c>
      <c r="AQ68" s="123" t="str">
        <f>IF('Main courante'!$A65=$AM$6,MOD($AP68-$AO68,1),"")</f>
        <v/>
      </c>
      <c r="AR68" s="123" t="str">
        <f>IF('Main courante'!$A65=$AM$6,'Main courante'!$E65,"")</f>
        <v/>
      </c>
      <c r="AS68" s="122" t="str">
        <f>IF('Main courante'!$A65=$AM$6,DU68,"")</f>
        <v/>
      </c>
      <c r="AT68" s="125"/>
      <c r="AU68" s="120" t="str">
        <f>IF('Main courante'!$A65=$AU$6,MAX($AU$8:$AU67)+1,"")</f>
        <v/>
      </c>
      <c r="AV68" s="121" t="str">
        <f>IF('Main courante'!$A65=$AU$6,TEXT('Main courante'!$B65,"j mmm aa"),"")</f>
        <v/>
      </c>
      <c r="AW68" s="122" t="str">
        <f>IF('Main courante'!$A65=$AU$6,TEXT('Main courante'!$C65,"hh:mm"),"")</f>
        <v/>
      </c>
      <c r="AX68" s="122" t="str">
        <f>IF('Main courante'!$A65=$AU$6,TEXT('Main courante'!$D65,"hh:mm"),"")</f>
        <v/>
      </c>
      <c r="AY68" s="123" t="str">
        <f>IF('Main courante'!$A65=$AU$6,MOD($AX68-$AW68,1),"")</f>
        <v/>
      </c>
      <c r="AZ68" s="123" t="str">
        <f>IF('Main courante'!$A65=$AU$6,'Main courante'!$E65,"")</f>
        <v/>
      </c>
      <c r="BA68" s="122" t="str">
        <f>IF('Main courante'!$A65=$AU$6,DU68,"")</f>
        <v/>
      </c>
      <c r="BB68" s="125"/>
      <c r="BC68" s="120" t="str">
        <f>IF('Main courante'!$A65=$BC$6,MAX($BC$8:$BC67)+1,"")</f>
        <v/>
      </c>
      <c r="BD68" s="121" t="str">
        <f>IF('Main courante'!$A65=$BC$6,TEXT('Main courante'!$B65,"j mmm aa"),"")</f>
        <v/>
      </c>
      <c r="BE68" s="122" t="str">
        <f>IF('Main courante'!$A65=$BC$6,TEXT('Main courante'!$C65,"hh:mm"),"")</f>
        <v/>
      </c>
      <c r="BF68" s="122" t="str">
        <f>IF('Main courante'!$A65=$BC$6,TEXT('Main courante'!$D65,"hh:mm"),"")</f>
        <v/>
      </c>
      <c r="BG68" s="123" t="str">
        <f>IF('Main courante'!$A65=$BC$6,MOD($BF68-$BE68,1),"")</f>
        <v/>
      </c>
      <c r="BH68" s="123" t="str">
        <f>IF('Main courante'!$A65=$BC$6,'Main courante'!$E65,"")</f>
        <v/>
      </c>
      <c r="BI68" s="122" t="str">
        <f>IF('Main courante'!$A65=$BC$6,DU68,"")</f>
        <v/>
      </c>
      <c r="BJ68" s="125"/>
      <c r="BK68" s="120" t="str">
        <f>IF('Main courante'!$A65=$BK$6,MAX($BK$8:$BK67)+1,"")</f>
        <v/>
      </c>
      <c r="BL68" s="121" t="str">
        <f>IF('Main courante'!$A65=$BK$6,TEXT('Main courante'!$B65,"j mmm aa"),"")</f>
        <v/>
      </c>
      <c r="BM68" s="122" t="str">
        <f>IF('Main courante'!$A65=$BK$6,TEXT('Main courante'!$C65,"hh:mm"),"")</f>
        <v/>
      </c>
      <c r="BN68" s="122" t="str">
        <f>IF('Main courante'!$A65=$BK$6,TEXT('Main courante'!$D65,"hh:mm"),"")</f>
        <v/>
      </c>
      <c r="BO68" s="123" t="str">
        <f>IF('Main courante'!$A65=$BK$6,MOD($BN68-$BM68,1),"")</f>
        <v/>
      </c>
      <c r="BP68" s="123" t="str">
        <f>IF('Main courante'!$A65=$BK$6,'Main courante'!$E65,"")</f>
        <v/>
      </c>
      <c r="BQ68" s="122" t="str">
        <f>IF('Main courante'!$A65=$BK$6,DU68,"")</f>
        <v/>
      </c>
      <c r="BR68" s="125"/>
      <c r="BS68" s="120" t="str">
        <f>IF('Main courante'!$A65=$BS$6,MAX($BS$8:$BS67)+1,"")</f>
        <v/>
      </c>
      <c r="BT68" s="121" t="str">
        <f>IF('Main courante'!$A65=$BS$6,TEXT('Main courante'!$B65,"j mmm aa"),"")</f>
        <v/>
      </c>
      <c r="BU68" s="122" t="str">
        <f>IF('Main courante'!$A65=$BS$6,TEXT('Main courante'!$C65,"hh:mm"),"")</f>
        <v/>
      </c>
      <c r="BV68" s="122" t="str">
        <f>IF('Main courante'!$A65=$BS$6,TEXT('Main courante'!$D65,"hh:mm"),"")</f>
        <v/>
      </c>
      <c r="BW68" s="123" t="str">
        <f>IF('Main courante'!$A65=$BS$6,MOD($BV68-$BU68,1),"")</f>
        <v/>
      </c>
      <c r="BX68" s="123" t="str">
        <f>IF('Main courante'!$A65=$BS$6,'Main courante'!$E65,"")</f>
        <v/>
      </c>
      <c r="BY68" s="122" t="str">
        <f>IF('Main courante'!$A65=$BS$6,DU68,"")</f>
        <v/>
      </c>
      <c r="BZ68" s="125"/>
      <c r="CA68" s="120" t="str">
        <f>IF('Main courante'!$A65=$CA$6,MAX($CA$8:$CA67)+1,"")</f>
        <v/>
      </c>
      <c r="CB68" s="121" t="str">
        <f>IF('Main courante'!$A65=$CA$6,TEXT('Main courante'!$B65,"j mmm aa"),"")</f>
        <v/>
      </c>
      <c r="CC68" s="122" t="str">
        <f>IF('Main courante'!$A65=$CA$6,TEXT('Main courante'!$C65,"hh:mm"),"")</f>
        <v/>
      </c>
      <c r="CD68" s="122" t="str">
        <f>IF('Main courante'!$A65=$CA$6,TEXT('Main courante'!$D65,"hh:mm"),"")</f>
        <v/>
      </c>
      <c r="CE68" s="123" t="str">
        <f>IF('Main courante'!$A65=$CA$6,MOD($CD68-$CC68,1),"")</f>
        <v/>
      </c>
      <c r="CF68" s="123" t="str">
        <f>IF('Main courante'!$A65=$CA$6,'Main courante'!$E65,"")</f>
        <v/>
      </c>
      <c r="CG68" s="122" t="str">
        <f>IF('Main courante'!$A65=$CA$6,DU68,"")</f>
        <v/>
      </c>
      <c r="CH68" s="125"/>
      <c r="CI68" s="120" t="str">
        <f>IF('Main courante'!$A65=$CI$6,MAX($CI$8:$CI67)+1,"")</f>
        <v/>
      </c>
      <c r="CJ68" s="121" t="str">
        <f>IF('Main courante'!$A65=$CI$6,TEXT('Main courante'!$B65,"j mmm aa"),"")</f>
        <v/>
      </c>
      <c r="CK68" s="122" t="str">
        <f>IF('Main courante'!$A65=$CI$6,TEXT('Main courante'!$C65,"hh:mm"),"")</f>
        <v/>
      </c>
      <c r="CL68" s="122" t="str">
        <f>IF('Main courante'!$A65=$CI$6,TEXT('Main courante'!$D65,"hh:mm"),"")</f>
        <v/>
      </c>
      <c r="CM68" s="123" t="str">
        <f>IF('Main courante'!$A65=$CI$6,MOD($CL68-$CK68,1),"")</f>
        <v/>
      </c>
      <c r="CN68" s="123" t="str">
        <f>IF('Main courante'!$A65=$CI$6,'Main courante'!$E65,"")</f>
        <v/>
      </c>
      <c r="CO68" s="125"/>
      <c r="CP68" s="120" t="str">
        <f>IF('Main courante'!$A65=$CP$6,MAX($CP$8:$CP67)+1,"")</f>
        <v/>
      </c>
      <c r="CQ68" s="121" t="str">
        <f>IF('Main courante'!$A65=$CP$6,TEXT('Main courante'!$B65,"j mmm aa"),"")</f>
        <v/>
      </c>
      <c r="CR68" s="122" t="str">
        <f>IF('Main courante'!$A65=$CP$6,TEXT('Main courante'!$C65,"hh:mm"),"")</f>
        <v/>
      </c>
      <c r="CS68" s="122" t="str">
        <f>IF('Main courante'!$A65=$CP$6,TEXT('Main courante'!$D65,"hh:mm"),"")</f>
        <v/>
      </c>
      <c r="CT68" s="123" t="str">
        <f>IF('Main courante'!$A65=$CP$6,MOD($CS68-$CR68,1),"")</f>
        <v/>
      </c>
      <c r="CU68" s="123" t="str">
        <f>IF('Main courante'!$A65=$CP$6,'Main courante'!$E65,"")</f>
        <v/>
      </c>
      <c r="CV68" s="122" t="str">
        <f>IF('Main courante'!$A65=$CP$6,DU68,"")</f>
        <v/>
      </c>
      <c r="CW68" s="125"/>
      <c r="CX68" s="120" t="str">
        <f>IF('Main courante'!$A65=$CX$6,MAX($CX$8:$CX67)+1,"")</f>
        <v/>
      </c>
      <c r="CY68" s="121" t="str">
        <f>IF('Main courante'!$A65=$CX$6,TEXT('Main courante'!$B65,"j mmm aa"),"")</f>
        <v/>
      </c>
      <c r="CZ68" s="122" t="str">
        <f>IF('Main courante'!$A65=$CX$6,TEXT('Main courante'!$C65,"hh:mm"),"")</f>
        <v/>
      </c>
      <c r="DA68" s="122" t="str">
        <f>IF('Main courante'!$A65=$CX$6,TEXT('Main courante'!$D65,"hh:mm"),"")</f>
        <v/>
      </c>
      <c r="DB68" s="123" t="str">
        <f>IF('Main courante'!$A65=$CX$6,MOD($DA68-$CZ68,1),"")</f>
        <v/>
      </c>
      <c r="DC68" s="123" t="str">
        <f>IF('Main courante'!$A65=$CX$6,'Main courante'!$E65,"")</f>
        <v/>
      </c>
      <c r="DD68" s="122" t="str">
        <f>IF('Main courante'!$A65=$CX$6,DU68,"")</f>
        <v/>
      </c>
      <c r="DE68" s="125"/>
      <c r="DF68" s="120" t="str">
        <f>IF('Main courante'!$A65=$DF$6,MAX($DF$8:$DF67)+1,"")</f>
        <v/>
      </c>
      <c r="DG68" s="121" t="str">
        <f>IF('Main courante'!$A65=$DF$6,TEXT('Main courante'!$B65,"j mmm aa"),"")</f>
        <v/>
      </c>
      <c r="DH68" s="122" t="str">
        <f>IF('Main courante'!$A65=$DF$6,TEXT('Main courante'!$C65,"hh:mm"),"")</f>
        <v/>
      </c>
      <c r="DI68" s="122" t="str">
        <f>IF('Main courante'!$A65=$DF$6,TEXT('Main courante'!$D65,"hh:mm"),"")</f>
        <v/>
      </c>
      <c r="DJ68" s="123" t="str">
        <f>IF('Main courante'!$A65=$DF$6,MOD($DI68-$DH68,1),"")</f>
        <v/>
      </c>
      <c r="DK68" s="123" t="str">
        <f>IF('Main courante'!$A65=$DF$6,'Main courante'!$E65,"")</f>
        <v/>
      </c>
      <c r="DL68" s="128"/>
      <c r="DM68" s="120" t="str">
        <f>IF(OR('Main courante'!$F65&lt;&gt;"",'Main courante'!$K65&lt;&gt;""),MAX($DM$8:$DM67)+1,"")</f>
        <v/>
      </c>
      <c r="DN68" s="121" t="str">
        <f>IF('Main courante'!$F65,TEXT('Main courante'!$B65,"j mmm aa"),"")</f>
        <v/>
      </c>
      <c r="DO68" s="121" t="str">
        <f>IF('Main courante'!$F65,'Main courante'!$E65,"")</f>
        <v/>
      </c>
      <c r="DP68" s="121" t="str">
        <f>IF(OR('Main courante'!$F65&lt;&gt;"",'Main courante'!$K65&lt;&gt;""),IF('Main courante'!$F65&lt;&gt;"",TEXT('Main courante'!$F65,"hh:mm"),""),"")</f>
        <v/>
      </c>
      <c r="DQ68" s="121" t="str">
        <f>IF(OR('Main courante'!$F65&lt;&gt;"",'Main courante'!$K65&lt;&gt;""),IF('Main courante'!$G65&lt;&gt;"",TEXT('Main courante'!$G65,"hh:mm"),""),"")</f>
        <v/>
      </c>
      <c r="DR68" s="121" t="str">
        <f>IF(OR('Main courante'!$F65&lt;&gt;"",'Main courante'!$K65&lt;&gt;""),IF('Main courante'!$K65&lt;&gt;"",TEXT('Main courante'!$K65,"hh:mm"),""),"")</f>
        <v/>
      </c>
      <c r="DS68" s="121" t="str">
        <f>IF(OR('Main courante'!$F65&lt;&gt;"",'Main courante'!$K65&lt;&gt;""),IF('Main courante'!$L65&lt;&gt;"",TEXT('Main courante'!$L65,"hh:mm"),""),"")</f>
        <v/>
      </c>
      <c r="DT68" s="129">
        <f t="shared" si="4"/>
        <v>0</v>
      </c>
      <c r="DU68" s="130">
        <f>'Main courante'!$H65+'Main courante'!$M65</f>
        <v>0</v>
      </c>
      <c r="DV68" s="131">
        <f>'Main courante'!$J65+'Main courante'!$O65</f>
        <v>0</v>
      </c>
      <c r="DW68" s="131">
        <f>'Main courante'!$I65+'Main courante'!$N65</f>
        <v>0</v>
      </c>
      <c r="DX68" s="132" t="str">
        <f>IF('Main courante'!$P65&lt;&gt;"",'Main courante'!$P65,"")</f>
        <v/>
      </c>
      <c r="DY68" s="133" t="str">
        <f>IF('Main courante'!$Q65&lt;&gt;"",'Main courante'!$Q65,"")</f>
        <v/>
      </c>
      <c r="DZ68" s="133" t="str">
        <f>IF('Main courante'!$R65&lt;&gt;"",'Main courante'!$R65,"")</f>
        <v/>
      </c>
      <c r="EA68" s="129">
        <f t="shared" si="5"/>
        <v>0</v>
      </c>
      <c r="EB68" s="129">
        <f t="shared" si="6"/>
        <v>0</v>
      </c>
      <c r="ED68" s="120" t="str">
        <f>IF('Main courante'!$A65=$ED$6,MAX($ED$8:$ED67)+1,"")</f>
        <v/>
      </c>
      <c r="EE68" s="120" t="str">
        <f>IF('Main courante'!$A65=$ED$6,'Main courante'!$S65,"")</f>
        <v/>
      </c>
      <c r="EF68" s="120" t="str">
        <f>IF('Main courante'!$A65=$ED$6,'Main courante'!$T65,"")</f>
        <v/>
      </c>
      <c r="EG68" s="120" t="str">
        <f>IF('Main courante'!$A65=$ED$6,'Main courante'!$U65,"")</f>
        <v/>
      </c>
      <c r="EH68" s="134" t="str">
        <f>IF('Main courante'!$A65=$ED$6,'Main courante'!$V65,"")</f>
        <v/>
      </c>
      <c r="EJ68" s="120" t="str">
        <f>IF('Main courante'!$A65=$EJ$6,MAX($EJ$8:$EJ67)+1,"")</f>
        <v/>
      </c>
      <c r="EK68" s="120" t="str">
        <f>IF('Main courante'!$A65=$EJ$6,'Main courante'!$S65,"")</f>
        <v/>
      </c>
      <c r="EL68" s="120" t="str">
        <f>IF('Main courante'!$A65=$EJ$6,'Main courante'!$T65,"")</f>
        <v/>
      </c>
      <c r="EM68" s="120" t="str">
        <f>IF('Main courante'!$A65=$EJ$6,'Main courante'!$U65,"")</f>
        <v/>
      </c>
      <c r="EN68" s="134" t="str">
        <f>IF('Main courante'!$A65=$EJ$6,'Main courante'!$V65,"")</f>
        <v/>
      </c>
      <c r="EP68" s="120" t="str">
        <f>IF('Main courante'!$A65=$EP$6,MAX($EP$8:$EP67)+1,"")</f>
        <v/>
      </c>
      <c r="EQ68" s="120" t="str">
        <f>IF('Main courante'!$A65=$EP$6,'Main courante'!$S65,"")</f>
        <v/>
      </c>
      <c r="ER68" s="120" t="str">
        <f>IF('Main courante'!$A65=$EP$6,'Main courante'!$T65,"")</f>
        <v/>
      </c>
      <c r="ES68" s="120" t="str">
        <f>IF('Main courante'!$A65=$EP$6,'Main courante'!$U65,"")</f>
        <v/>
      </c>
      <c r="ET68" s="134" t="str">
        <f>IF('Main courante'!$A65=$EP$6,'Main courante'!$V65,"")</f>
        <v/>
      </c>
      <c r="EU68" s="125"/>
      <c r="EV68" s="120" t="str">
        <f>IF('Main courante'!$A65=$EV$6,MAX($EV$8:$EV67)+1,"")</f>
        <v/>
      </c>
      <c r="EW68" s="121" t="str">
        <f>IF('Main courante'!$A65=$EV$6,TEXT('Main courante'!$B65,"j mmm aa"),"")</f>
        <v/>
      </c>
      <c r="EX68" s="122" t="str">
        <f>IF('Main courante'!$A65=$EV$6,TEXT('Main courante'!$C65,"hh:mm"),"")</f>
        <v/>
      </c>
      <c r="EY68" s="122" t="str">
        <f>IF('Main courante'!$A65=$EV$6,TEXT('Main courante'!$D65,"hh:mm"),"")</f>
        <v/>
      </c>
      <c r="EZ68" s="123" t="str">
        <f>IF('Main courante'!$A65=$EV$6,MOD($EY68-$EX68,1),"")</f>
        <v/>
      </c>
      <c r="FA68" s="123" t="str">
        <f>IF('Main courante'!$A65=$EV$6,'Main courante'!$E65,"")</f>
        <v/>
      </c>
      <c r="FB68" s="128"/>
    </row>
    <row r="69" spans="1:158">
      <c r="A69" s="120" t="str">
        <f>IF('Main courante'!$A66=$A$6,MAX($A$8:$A68)+1,"")</f>
        <v/>
      </c>
      <c r="B69" s="121" t="str">
        <f>IF('Main courante'!$A66=$A$6,TEXT('Main courante'!$B66,"j mmm aa"),"")</f>
        <v/>
      </c>
      <c r="C69" s="122" t="str">
        <f>IF('Main courante'!$A66=$A$6,TEXT('Main courante'!$C66,"hh:mm"),"")</f>
        <v/>
      </c>
      <c r="D69" s="122" t="str">
        <f>IF('Main courante'!$A66=$A$6,TEXT('Main courante'!$D66,"hh:mm"),"")</f>
        <v/>
      </c>
      <c r="E69" s="123" t="str">
        <f>IF('Main courante'!$A66=$A$6,MOD($D69-$C69,1),"")</f>
        <v/>
      </c>
      <c r="F69" s="123" t="str">
        <f>IF('Main courante'!$A66=$A$6,'Main courante'!$E66,"")</f>
        <v/>
      </c>
      <c r="G69" s="125"/>
      <c r="H69" s="126" t="str">
        <f>IF('Main courante'!$A66=$H$6,MAX($H$8:$H68)+1,"")</f>
        <v/>
      </c>
      <c r="I69" s="121" t="str">
        <f>IF('Main courante'!$A66=$H$6,TEXT('Main courante'!$B66,"j mmm aa"),"")</f>
        <v/>
      </c>
      <c r="J69" s="122" t="str">
        <f>IF('Main courante'!$A66=$H$6,TEXT('Main courante'!$C66,"hh:mm"),"")</f>
        <v/>
      </c>
      <c r="K69" s="122" t="str">
        <f>IF('Main courante'!$A66=$H$6,TEXT('Main courante'!$D66,"hh:mm"),"")</f>
        <v/>
      </c>
      <c r="L69" s="123" t="str">
        <f>IF('Main courante'!$A66=$H$6,MOD($K69-$J69,1),"")</f>
        <v/>
      </c>
      <c r="M69" s="123" t="str">
        <f>IF('Main courante'!$A66=$H$6,'Main courante'!$E66,"")</f>
        <v/>
      </c>
      <c r="N69" s="125"/>
      <c r="O69" s="120" t="str">
        <f>IF('Main courante'!$A66=$O$6,MAX($O$8:$O68)+1,"")</f>
        <v/>
      </c>
      <c r="P69" s="121" t="str">
        <f>IF('Main courante'!$A66=$O$6,TEXT('Main courante'!$B66,"j mmm aa"),"")</f>
        <v/>
      </c>
      <c r="Q69" s="122" t="str">
        <f>IF('Main courante'!$A66=$O$6,TEXT('Main courante'!$C66,"hh:mm"),"")</f>
        <v/>
      </c>
      <c r="R69" s="122" t="str">
        <f>IF('Main courante'!$A66=$O$6,TEXT('Main courante'!$D66,"hh:mm"),"")</f>
        <v/>
      </c>
      <c r="S69" s="123" t="str">
        <f>IF('Main courante'!$A66=$O$6,MOD($R69-$Q69,1),"")</f>
        <v/>
      </c>
      <c r="T69" s="124" t="str">
        <f>IF('Main courante'!$A66=$O$6,'Main courante'!$E66,"")</f>
        <v/>
      </c>
      <c r="U69" s="127" t="str">
        <f>IF('Main courante'!$A66=$O$6,DU69,"")</f>
        <v/>
      </c>
      <c r="V69" s="125"/>
      <c r="W69" s="120" t="str">
        <f>IF('Main courante'!$A66=$W$6,MAX($W$8:$W68)+1,"")</f>
        <v/>
      </c>
      <c r="X69" s="121" t="str">
        <f>IF('Main courante'!$A66=$W$6,TEXT('Main courante'!$B66,"j mmm aa"),"")</f>
        <v/>
      </c>
      <c r="Y69" s="122" t="str">
        <f>IF('Main courante'!$A66=$W$6,TEXT('Main courante'!$C66,"hh:mm"),"")</f>
        <v/>
      </c>
      <c r="Z69" s="122" t="str">
        <f>IF('Main courante'!$A66=$W$6,TEXT('Main courante'!$D66,"hh:mm"),"")</f>
        <v/>
      </c>
      <c r="AA69" s="123" t="str">
        <f>IF('Main courante'!$A66=$W$6,MOD($Z69-$Y69,1),"")</f>
        <v/>
      </c>
      <c r="AB69" s="123" t="str">
        <f>IF('Main courante'!$A66=$W$6,'Main courante'!$E66,"")</f>
        <v/>
      </c>
      <c r="AC69" s="122" t="str">
        <f>IF('Main courante'!$A66=$W$6,DU69,"")</f>
        <v/>
      </c>
      <c r="AD69" s="125"/>
      <c r="AE69" s="120" t="str">
        <f>IF('Main courante'!$A66=$AE$6,MAX($AE$8:$AE68)+1,"")</f>
        <v/>
      </c>
      <c r="AF69" s="121" t="str">
        <f>IF('Main courante'!$A66=$AE$6,TEXT('Main courante'!$B66,"j mmm aa"),"")</f>
        <v/>
      </c>
      <c r="AG69" s="122" t="str">
        <f>IF('Main courante'!$A66=$AE$6,TEXT('Main courante'!$C66,"hh:mm"),"")</f>
        <v/>
      </c>
      <c r="AH69" s="122" t="str">
        <f>IF('Main courante'!$A66=$AE$6,TEXT('Main courante'!$D66,"hh:mm"),"")</f>
        <v/>
      </c>
      <c r="AI69" s="123" t="str">
        <f>IF('Main courante'!$A66=$AE$6,MOD($AH69-$AG69,1),"")</f>
        <v/>
      </c>
      <c r="AJ69" s="123" t="str">
        <f>IF('Main courante'!$A66=$AE$6,'Main courante'!$E66,"")</f>
        <v/>
      </c>
      <c r="AK69" s="122" t="str">
        <f>IF('Main courante'!$A66=$AE$6,DU69,"")</f>
        <v/>
      </c>
      <c r="AL69" s="125"/>
      <c r="AM69" s="120" t="str">
        <f>IF('Main courante'!$A66=$AM$6,MAX($AM$8:$AM68)+1,"")</f>
        <v/>
      </c>
      <c r="AN69" s="121" t="str">
        <f>IF('Main courante'!$A66=$AM$6,TEXT('Main courante'!$B66,"j mmm aa"),"")</f>
        <v/>
      </c>
      <c r="AO69" s="122" t="str">
        <f>IF('Main courante'!$A66=$AM$6,TEXT('Main courante'!$C66,"hh:mm"),"")</f>
        <v/>
      </c>
      <c r="AP69" s="122" t="str">
        <f>IF('Main courante'!$A66=$AM$6,TEXT('Main courante'!$D66,"hh:mm"),"")</f>
        <v/>
      </c>
      <c r="AQ69" s="123" t="str">
        <f>IF('Main courante'!$A66=$AM$6,MOD($AP69-$AO69,1),"")</f>
        <v/>
      </c>
      <c r="AR69" s="123" t="str">
        <f>IF('Main courante'!$A66=$AM$6,'Main courante'!$E66,"")</f>
        <v/>
      </c>
      <c r="AS69" s="122" t="str">
        <f>IF('Main courante'!$A66=$AM$6,DU69,"")</f>
        <v/>
      </c>
      <c r="AT69" s="125"/>
      <c r="AU69" s="120" t="str">
        <f>IF('Main courante'!$A66=$AU$6,MAX($AU$8:$AU68)+1,"")</f>
        <v/>
      </c>
      <c r="AV69" s="121" t="str">
        <f>IF('Main courante'!$A66=$AU$6,TEXT('Main courante'!$B66,"j mmm aa"),"")</f>
        <v/>
      </c>
      <c r="AW69" s="122" t="str">
        <f>IF('Main courante'!$A66=$AU$6,TEXT('Main courante'!$C66,"hh:mm"),"")</f>
        <v/>
      </c>
      <c r="AX69" s="122" t="str">
        <f>IF('Main courante'!$A66=$AU$6,TEXT('Main courante'!$D66,"hh:mm"),"")</f>
        <v/>
      </c>
      <c r="AY69" s="123" t="str">
        <f>IF('Main courante'!$A66=$AU$6,MOD($AX69-$AW69,1),"")</f>
        <v/>
      </c>
      <c r="AZ69" s="123" t="str">
        <f>IF('Main courante'!$A66=$AU$6,'Main courante'!$E66,"")</f>
        <v/>
      </c>
      <c r="BA69" s="122" t="str">
        <f>IF('Main courante'!$A66=$AU$6,DU69,"")</f>
        <v/>
      </c>
      <c r="BB69" s="125"/>
      <c r="BC69" s="120" t="str">
        <f>IF('Main courante'!$A66=$BC$6,MAX($BC$8:$BC68)+1,"")</f>
        <v/>
      </c>
      <c r="BD69" s="121" t="str">
        <f>IF('Main courante'!$A66=$BC$6,TEXT('Main courante'!$B66,"j mmm aa"),"")</f>
        <v/>
      </c>
      <c r="BE69" s="122" t="str">
        <f>IF('Main courante'!$A66=$BC$6,TEXT('Main courante'!$C66,"hh:mm"),"")</f>
        <v/>
      </c>
      <c r="BF69" s="122" t="str">
        <f>IF('Main courante'!$A66=$BC$6,TEXT('Main courante'!$D66,"hh:mm"),"")</f>
        <v/>
      </c>
      <c r="BG69" s="123" t="str">
        <f>IF('Main courante'!$A66=$BC$6,MOD($BF69-$BE69,1),"")</f>
        <v/>
      </c>
      <c r="BH69" s="123" t="str">
        <f>IF('Main courante'!$A66=$BC$6,'Main courante'!$E66,"")</f>
        <v/>
      </c>
      <c r="BI69" s="122" t="str">
        <f>IF('Main courante'!$A66=$BC$6,DU69,"")</f>
        <v/>
      </c>
      <c r="BJ69" s="125"/>
      <c r="BK69" s="120" t="str">
        <f>IF('Main courante'!$A66=$BK$6,MAX($BK$8:$BK68)+1,"")</f>
        <v/>
      </c>
      <c r="BL69" s="121" t="str">
        <f>IF('Main courante'!$A66=$BK$6,TEXT('Main courante'!$B66,"j mmm aa"),"")</f>
        <v/>
      </c>
      <c r="BM69" s="122" t="str">
        <f>IF('Main courante'!$A66=$BK$6,TEXT('Main courante'!$C66,"hh:mm"),"")</f>
        <v/>
      </c>
      <c r="BN69" s="122" t="str">
        <f>IF('Main courante'!$A66=$BK$6,TEXT('Main courante'!$D66,"hh:mm"),"")</f>
        <v/>
      </c>
      <c r="BO69" s="123" t="str">
        <f>IF('Main courante'!$A66=$BK$6,MOD($BN69-$BM69,1),"")</f>
        <v/>
      </c>
      <c r="BP69" s="123" t="str">
        <f>IF('Main courante'!$A66=$BK$6,'Main courante'!$E66,"")</f>
        <v/>
      </c>
      <c r="BQ69" s="122" t="str">
        <f>IF('Main courante'!$A66=$BK$6,DU69,"")</f>
        <v/>
      </c>
      <c r="BR69" s="125"/>
      <c r="BS69" s="120" t="str">
        <f>IF('Main courante'!$A66=$BS$6,MAX($BS$8:$BS68)+1,"")</f>
        <v/>
      </c>
      <c r="BT69" s="121" t="str">
        <f>IF('Main courante'!$A66=$BS$6,TEXT('Main courante'!$B66,"j mmm aa"),"")</f>
        <v/>
      </c>
      <c r="BU69" s="122" t="str">
        <f>IF('Main courante'!$A66=$BS$6,TEXT('Main courante'!$C66,"hh:mm"),"")</f>
        <v/>
      </c>
      <c r="BV69" s="122" t="str">
        <f>IF('Main courante'!$A66=$BS$6,TEXT('Main courante'!$D66,"hh:mm"),"")</f>
        <v/>
      </c>
      <c r="BW69" s="123" t="str">
        <f>IF('Main courante'!$A66=$BS$6,MOD($BV69-$BU69,1),"")</f>
        <v/>
      </c>
      <c r="BX69" s="123" t="str">
        <f>IF('Main courante'!$A66=$BS$6,'Main courante'!$E66,"")</f>
        <v/>
      </c>
      <c r="BY69" s="122" t="str">
        <f>IF('Main courante'!$A66=$BS$6,DU69,"")</f>
        <v/>
      </c>
      <c r="BZ69" s="125"/>
      <c r="CA69" s="120" t="str">
        <f>IF('Main courante'!$A66=$CA$6,MAX($CA$8:$CA68)+1,"")</f>
        <v/>
      </c>
      <c r="CB69" s="121" t="str">
        <f>IF('Main courante'!$A66=$CA$6,TEXT('Main courante'!$B66,"j mmm aa"),"")</f>
        <v/>
      </c>
      <c r="CC69" s="122" t="str">
        <f>IF('Main courante'!$A66=$CA$6,TEXT('Main courante'!$C66,"hh:mm"),"")</f>
        <v/>
      </c>
      <c r="CD69" s="122" t="str">
        <f>IF('Main courante'!$A66=$CA$6,TEXT('Main courante'!$D66,"hh:mm"),"")</f>
        <v/>
      </c>
      <c r="CE69" s="123" t="str">
        <f>IF('Main courante'!$A66=$CA$6,MOD($CD69-$CC69,1),"")</f>
        <v/>
      </c>
      <c r="CF69" s="123" t="str">
        <f>IF('Main courante'!$A66=$CA$6,'Main courante'!$E66,"")</f>
        <v/>
      </c>
      <c r="CG69" s="122" t="str">
        <f>IF('Main courante'!$A66=$CA$6,DU69,"")</f>
        <v/>
      </c>
      <c r="CH69" s="125"/>
      <c r="CI69" s="120" t="str">
        <f>IF('Main courante'!$A66=$CI$6,MAX($CI$8:$CI68)+1,"")</f>
        <v/>
      </c>
      <c r="CJ69" s="121" t="str">
        <f>IF('Main courante'!$A66=$CI$6,TEXT('Main courante'!$B66,"j mmm aa"),"")</f>
        <v/>
      </c>
      <c r="CK69" s="122" t="str">
        <f>IF('Main courante'!$A66=$CI$6,TEXT('Main courante'!$C66,"hh:mm"),"")</f>
        <v/>
      </c>
      <c r="CL69" s="122" t="str">
        <f>IF('Main courante'!$A66=$CI$6,TEXT('Main courante'!$D66,"hh:mm"),"")</f>
        <v/>
      </c>
      <c r="CM69" s="123" t="str">
        <f>IF('Main courante'!$A66=$CI$6,MOD($CL69-$CK69,1),"")</f>
        <v/>
      </c>
      <c r="CN69" s="123" t="str">
        <f>IF('Main courante'!$A66=$CI$6,'Main courante'!$E66,"")</f>
        <v/>
      </c>
      <c r="CO69" s="125"/>
      <c r="CP69" s="120" t="str">
        <f>IF('Main courante'!$A66=$CP$6,MAX($CP$8:$CP68)+1,"")</f>
        <v/>
      </c>
      <c r="CQ69" s="121" t="str">
        <f>IF('Main courante'!$A66=$CP$6,TEXT('Main courante'!$B66,"j mmm aa"),"")</f>
        <v/>
      </c>
      <c r="CR69" s="122" t="str">
        <f>IF('Main courante'!$A66=$CP$6,TEXT('Main courante'!$C66,"hh:mm"),"")</f>
        <v/>
      </c>
      <c r="CS69" s="122" t="str">
        <f>IF('Main courante'!$A66=$CP$6,TEXT('Main courante'!$D66,"hh:mm"),"")</f>
        <v/>
      </c>
      <c r="CT69" s="123" t="str">
        <f>IF('Main courante'!$A66=$CP$6,MOD($CS69-$CR69,1),"")</f>
        <v/>
      </c>
      <c r="CU69" s="123" t="str">
        <f>IF('Main courante'!$A66=$CP$6,'Main courante'!$E66,"")</f>
        <v/>
      </c>
      <c r="CV69" s="122" t="str">
        <f>IF('Main courante'!$A66=$CP$6,DU69,"")</f>
        <v/>
      </c>
      <c r="CW69" s="125"/>
      <c r="CX69" s="120" t="str">
        <f>IF('Main courante'!$A66=$CX$6,MAX($CX$8:$CX68)+1,"")</f>
        <v/>
      </c>
      <c r="CY69" s="121" t="str">
        <f>IF('Main courante'!$A66=$CX$6,TEXT('Main courante'!$B66,"j mmm aa"),"")</f>
        <v/>
      </c>
      <c r="CZ69" s="122" t="str">
        <f>IF('Main courante'!$A66=$CX$6,TEXT('Main courante'!$C66,"hh:mm"),"")</f>
        <v/>
      </c>
      <c r="DA69" s="122" t="str">
        <f>IF('Main courante'!$A66=$CX$6,TEXT('Main courante'!$D66,"hh:mm"),"")</f>
        <v/>
      </c>
      <c r="DB69" s="123" t="str">
        <f>IF('Main courante'!$A66=$CX$6,MOD($DA69-$CZ69,1),"")</f>
        <v/>
      </c>
      <c r="DC69" s="123" t="str">
        <f>IF('Main courante'!$A66=$CX$6,'Main courante'!$E66,"")</f>
        <v/>
      </c>
      <c r="DD69" s="122" t="str">
        <f>IF('Main courante'!$A66=$CX$6,DU69,"")</f>
        <v/>
      </c>
      <c r="DE69" s="125"/>
      <c r="DF69" s="120" t="str">
        <f>IF('Main courante'!$A66=$DF$6,MAX($DF$8:$DF68)+1,"")</f>
        <v/>
      </c>
      <c r="DG69" s="121" t="str">
        <f>IF('Main courante'!$A66=$DF$6,TEXT('Main courante'!$B66,"j mmm aa"),"")</f>
        <v/>
      </c>
      <c r="DH69" s="122" t="str">
        <f>IF('Main courante'!$A66=$DF$6,TEXT('Main courante'!$C66,"hh:mm"),"")</f>
        <v/>
      </c>
      <c r="DI69" s="122" t="str">
        <f>IF('Main courante'!$A66=$DF$6,TEXT('Main courante'!$D66,"hh:mm"),"")</f>
        <v/>
      </c>
      <c r="DJ69" s="123" t="str">
        <f>IF('Main courante'!$A66=$DF$6,MOD($DI69-$DH69,1),"")</f>
        <v/>
      </c>
      <c r="DK69" s="123" t="str">
        <f>IF('Main courante'!$A66=$DF$6,'Main courante'!$E66,"")</f>
        <v/>
      </c>
      <c r="DL69" s="128"/>
      <c r="DM69" s="120" t="str">
        <f>IF(OR('Main courante'!$F66&lt;&gt;"",'Main courante'!$K66&lt;&gt;""),MAX($DM$8:$DM68)+1,"")</f>
        <v/>
      </c>
      <c r="DN69" s="121" t="str">
        <f>IF('Main courante'!$F66,TEXT('Main courante'!$B66,"j mmm aa"),"")</f>
        <v/>
      </c>
      <c r="DO69" s="121" t="str">
        <f>IF('Main courante'!$F66,'Main courante'!$E66,"")</f>
        <v/>
      </c>
      <c r="DP69" s="121" t="str">
        <f>IF(OR('Main courante'!$F66&lt;&gt;"",'Main courante'!$K66&lt;&gt;""),IF('Main courante'!$F66&lt;&gt;"",TEXT('Main courante'!$F66,"hh:mm"),""),"")</f>
        <v/>
      </c>
      <c r="DQ69" s="121" t="str">
        <f>IF(OR('Main courante'!$F66&lt;&gt;"",'Main courante'!$K66&lt;&gt;""),IF('Main courante'!$G66&lt;&gt;"",TEXT('Main courante'!$G66,"hh:mm"),""),"")</f>
        <v/>
      </c>
      <c r="DR69" s="121" t="str">
        <f>IF(OR('Main courante'!$F66&lt;&gt;"",'Main courante'!$K66&lt;&gt;""),IF('Main courante'!$K66&lt;&gt;"",TEXT('Main courante'!$K66,"hh:mm"),""),"")</f>
        <v/>
      </c>
      <c r="DS69" s="121" t="str">
        <f>IF(OR('Main courante'!$F66&lt;&gt;"",'Main courante'!$K66&lt;&gt;""),IF('Main courante'!$L66&lt;&gt;"",TEXT('Main courante'!$L66,"hh:mm"),""),"")</f>
        <v/>
      </c>
      <c r="DT69" s="129">
        <f t="shared" si="4"/>
        <v>0</v>
      </c>
      <c r="DU69" s="130">
        <f>'Main courante'!$H66+'Main courante'!$M66</f>
        <v>0</v>
      </c>
      <c r="DV69" s="131">
        <f>'Main courante'!$J66+'Main courante'!$O66</f>
        <v>0</v>
      </c>
      <c r="DW69" s="131">
        <f>'Main courante'!$I66+'Main courante'!$N66</f>
        <v>0</v>
      </c>
      <c r="DX69" s="132" t="str">
        <f>IF('Main courante'!$P66&lt;&gt;"",'Main courante'!$P66,"")</f>
        <v/>
      </c>
      <c r="DY69" s="133" t="str">
        <f>IF('Main courante'!$Q66&lt;&gt;"",'Main courante'!$Q66,"")</f>
        <v/>
      </c>
      <c r="DZ69" s="133" t="str">
        <f>IF('Main courante'!$R66&lt;&gt;"",'Main courante'!$R66,"")</f>
        <v/>
      </c>
      <c r="EA69" s="129">
        <f t="shared" si="5"/>
        <v>0</v>
      </c>
      <c r="EB69" s="129">
        <f t="shared" si="6"/>
        <v>0</v>
      </c>
      <c r="ED69" s="120" t="str">
        <f>IF('Main courante'!$A66=$ED$6,MAX($ED$8:$ED68)+1,"")</f>
        <v/>
      </c>
      <c r="EE69" s="120" t="str">
        <f>IF('Main courante'!$A66=$ED$6,'Main courante'!$S66,"")</f>
        <v/>
      </c>
      <c r="EF69" s="120" t="str">
        <f>IF('Main courante'!$A66=$ED$6,'Main courante'!$T66,"")</f>
        <v/>
      </c>
      <c r="EG69" s="120" t="str">
        <f>IF('Main courante'!$A66=$ED$6,'Main courante'!$U66,"")</f>
        <v/>
      </c>
      <c r="EH69" s="134" t="str">
        <f>IF('Main courante'!$A66=$ED$6,'Main courante'!$V66,"")</f>
        <v/>
      </c>
      <c r="EJ69" s="120" t="str">
        <f>IF('Main courante'!$A66=$EJ$6,MAX($EJ$8:$EJ68)+1,"")</f>
        <v/>
      </c>
      <c r="EK69" s="120" t="str">
        <f>IF('Main courante'!$A66=$EJ$6,'Main courante'!$S66,"")</f>
        <v/>
      </c>
      <c r="EL69" s="120" t="str">
        <f>IF('Main courante'!$A66=$EJ$6,'Main courante'!$T66,"")</f>
        <v/>
      </c>
      <c r="EM69" s="120" t="str">
        <f>IF('Main courante'!$A66=$EJ$6,'Main courante'!$U66,"")</f>
        <v/>
      </c>
      <c r="EN69" s="134" t="str">
        <f>IF('Main courante'!$A66=$EJ$6,'Main courante'!$V66,"")</f>
        <v/>
      </c>
      <c r="EP69" s="120" t="str">
        <f>IF('Main courante'!$A66=$EP$6,MAX($EP$8:$EP68)+1,"")</f>
        <v/>
      </c>
      <c r="EQ69" s="120" t="str">
        <f>IF('Main courante'!$A66=$EP$6,'Main courante'!$S66,"")</f>
        <v/>
      </c>
      <c r="ER69" s="120" t="str">
        <f>IF('Main courante'!$A66=$EP$6,'Main courante'!$T66,"")</f>
        <v/>
      </c>
      <c r="ES69" s="120" t="str">
        <f>IF('Main courante'!$A66=$EP$6,'Main courante'!$U66,"")</f>
        <v/>
      </c>
      <c r="ET69" s="134" t="str">
        <f>IF('Main courante'!$A66=$EP$6,'Main courante'!$V66,"")</f>
        <v/>
      </c>
      <c r="EU69" s="125"/>
      <c r="EV69" s="120" t="str">
        <f>IF('Main courante'!$A66=$EV$6,MAX($EV$8:$EV68)+1,"")</f>
        <v/>
      </c>
      <c r="EW69" s="121" t="str">
        <f>IF('Main courante'!$A66=$EV$6,TEXT('Main courante'!$B66,"j mmm aa"),"")</f>
        <v/>
      </c>
      <c r="EX69" s="122" t="str">
        <f>IF('Main courante'!$A66=$EV$6,TEXT('Main courante'!$C66,"hh:mm"),"")</f>
        <v/>
      </c>
      <c r="EY69" s="122" t="str">
        <f>IF('Main courante'!$A66=$EV$6,TEXT('Main courante'!$D66,"hh:mm"),"")</f>
        <v/>
      </c>
      <c r="EZ69" s="123" t="str">
        <f>IF('Main courante'!$A66=$EV$6,MOD($EY69-$EX69,1),"")</f>
        <v/>
      </c>
      <c r="FA69" s="123" t="str">
        <f>IF('Main courante'!$A66=$EV$6,'Main courante'!$E66,"")</f>
        <v/>
      </c>
      <c r="FB69" s="128"/>
    </row>
    <row r="70" spans="1:158">
      <c r="A70" s="120" t="str">
        <f>IF('Main courante'!$A67=$A$6,MAX($A$8:$A69)+1,"")</f>
        <v/>
      </c>
      <c r="B70" s="121" t="str">
        <f>IF('Main courante'!$A67=$A$6,TEXT('Main courante'!$B67,"j mmm aa"),"")</f>
        <v/>
      </c>
      <c r="C70" s="122" t="str">
        <f>IF('Main courante'!$A67=$A$6,TEXT('Main courante'!$C67,"hh:mm"),"")</f>
        <v/>
      </c>
      <c r="D70" s="122" t="str">
        <f>IF('Main courante'!$A67=$A$6,TEXT('Main courante'!$D67,"hh:mm"),"")</f>
        <v/>
      </c>
      <c r="E70" s="123" t="str">
        <f>IF('Main courante'!$A67=$A$6,MOD($D70-$C70,1),"")</f>
        <v/>
      </c>
      <c r="F70" s="123" t="str">
        <f>IF('Main courante'!$A67=$A$6,'Main courante'!$E67,"")</f>
        <v/>
      </c>
      <c r="G70" s="125"/>
      <c r="H70" s="126" t="str">
        <f>IF('Main courante'!$A67=$H$6,MAX($H$8:$H69)+1,"")</f>
        <v/>
      </c>
      <c r="I70" s="121" t="str">
        <f>IF('Main courante'!$A67=$H$6,TEXT('Main courante'!$B67,"j mmm aa"),"")</f>
        <v/>
      </c>
      <c r="J70" s="122" t="str">
        <f>IF('Main courante'!$A67=$H$6,TEXT('Main courante'!$C67,"hh:mm"),"")</f>
        <v/>
      </c>
      <c r="K70" s="122" t="str">
        <f>IF('Main courante'!$A67=$H$6,TEXT('Main courante'!$D67,"hh:mm"),"")</f>
        <v/>
      </c>
      <c r="L70" s="123" t="str">
        <f>IF('Main courante'!$A67=$H$6,MOD($K70-$J70,1),"")</f>
        <v/>
      </c>
      <c r="M70" s="123" t="str">
        <f>IF('Main courante'!$A67=$H$6,'Main courante'!$E67,"")</f>
        <v/>
      </c>
      <c r="N70" s="125"/>
      <c r="O70" s="120" t="str">
        <f>IF('Main courante'!$A67=$O$6,MAX($O$8:$O69)+1,"")</f>
        <v/>
      </c>
      <c r="P70" s="121" t="str">
        <f>IF('Main courante'!$A67=$O$6,TEXT('Main courante'!$B67,"j mmm aa"),"")</f>
        <v/>
      </c>
      <c r="Q70" s="122" t="str">
        <f>IF('Main courante'!$A67=$O$6,TEXT('Main courante'!$C67,"hh:mm"),"")</f>
        <v/>
      </c>
      <c r="R70" s="122" t="str">
        <f>IF('Main courante'!$A67=$O$6,TEXT('Main courante'!$D67,"hh:mm"),"")</f>
        <v/>
      </c>
      <c r="S70" s="123" t="str">
        <f>IF('Main courante'!$A67=$O$6,MOD($R70-$Q70,1),"")</f>
        <v/>
      </c>
      <c r="T70" s="124" t="str">
        <f>IF('Main courante'!$A67=$O$6,'Main courante'!$E67,"")</f>
        <v/>
      </c>
      <c r="U70" s="127" t="str">
        <f>IF('Main courante'!$A67=$O$6,DU70,"")</f>
        <v/>
      </c>
      <c r="V70" s="125"/>
      <c r="W70" s="120" t="str">
        <f>IF('Main courante'!$A67=$W$6,MAX($W$8:$W69)+1,"")</f>
        <v/>
      </c>
      <c r="X70" s="121" t="str">
        <f>IF('Main courante'!$A67=$W$6,TEXT('Main courante'!$B67,"j mmm aa"),"")</f>
        <v/>
      </c>
      <c r="Y70" s="122" t="str">
        <f>IF('Main courante'!$A67=$W$6,TEXT('Main courante'!$C67,"hh:mm"),"")</f>
        <v/>
      </c>
      <c r="Z70" s="122" t="str">
        <f>IF('Main courante'!$A67=$W$6,TEXT('Main courante'!$D67,"hh:mm"),"")</f>
        <v/>
      </c>
      <c r="AA70" s="123" t="str">
        <f>IF('Main courante'!$A67=$W$6,MOD($Z70-$Y70,1),"")</f>
        <v/>
      </c>
      <c r="AB70" s="123" t="str">
        <f>IF('Main courante'!$A67=$W$6,'Main courante'!$E67,"")</f>
        <v/>
      </c>
      <c r="AC70" s="122" t="str">
        <f>IF('Main courante'!$A67=$W$6,DU70,"")</f>
        <v/>
      </c>
      <c r="AD70" s="125"/>
      <c r="AE70" s="120" t="str">
        <f>IF('Main courante'!$A67=$AE$6,MAX($AE$8:$AE69)+1,"")</f>
        <v/>
      </c>
      <c r="AF70" s="121" t="str">
        <f>IF('Main courante'!$A67=$AE$6,TEXT('Main courante'!$B67,"j mmm aa"),"")</f>
        <v/>
      </c>
      <c r="AG70" s="122" t="str">
        <f>IF('Main courante'!$A67=$AE$6,TEXT('Main courante'!$C67,"hh:mm"),"")</f>
        <v/>
      </c>
      <c r="AH70" s="122" t="str">
        <f>IF('Main courante'!$A67=$AE$6,TEXT('Main courante'!$D67,"hh:mm"),"")</f>
        <v/>
      </c>
      <c r="AI70" s="123" t="str">
        <f>IF('Main courante'!$A67=$AE$6,MOD($AH70-$AG70,1),"")</f>
        <v/>
      </c>
      <c r="AJ70" s="123" t="str">
        <f>IF('Main courante'!$A67=$AE$6,'Main courante'!$E67,"")</f>
        <v/>
      </c>
      <c r="AK70" s="122" t="str">
        <f>IF('Main courante'!$A67=$AE$6,DU70,"")</f>
        <v/>
      </c>
      <c r="AL70" s="125"/>
      <c r="AM70" s="120" t="str">
        <f>IF('Main courante'!$A67=$AM$6,MAX($AM$8:$AM69)+1,"")</f>
        <v/>
      </c>
      <c r="AN70" s="121" t="str">
        <f>IF('Main courante'!$A67=$AM$6,TEXT('Main courante'!$B67,"j mmm aa"),"")</f>
        <v/>
      </c>
      <c r="AO70" s="122" t="str">
        <f>IF('Main courante'!$A67=$AM$6,TEXT('Main courante'!$C67,"hh:mm"),"")</f>
        <v/>
      </c>
      <c r="AP70" s="122" t="str">
        <f>IF('Main courante'!$A67=$AM$6,TEXT('Main courante'!$D67,"hh:mm"),"")</f>
        <v/>
      </c>
      <c r="AQ70" s="123" t="str">
        <f>IF('Main courante'!$A67=$AM$6,MOD($AP70-$AO70,1),"")</f>
        <v/>
      </c>
      <c r="AR70" s="123" t="str">
        <f>IF('Main courante'!$A67=$AM$6,'Main courante'!$E67,"")</f>
        <v/>
      </c>
      <c r="AS70" s="122" t="str">
        <f>IF('Main courante'!$A67=$AM$6,DU70,"")</f>
        <v/>
      </c>
      <c r="AT70" s="125"/>
      <c r="AU70" s="120" t="str">
        <f>IF('Main courante'!$A67=$AU$6,MAX($AU$8:$AU69)+1,"")</f>
        <v/>
      </c>
      <c r="AV70" s="121" t="str">
        <f>IF('Main courante'!$A67=$AU$6,TEXT('Main courante'!$B67,"j mmm aa"),"")</f>
        <v/>
      </c>
      <c r="AW70" s="122" t="str">
        <f>IF('Main courante'!$A67=$AU$6,TEXT('Main courante'!$C67,"hh:mm"),"")</f>
        <v/>
      </c>
      <c r="AX70" s="122" t="str">
        <f>IF('Main courante'!$A67=$AU$6,TEXT('Main courante'!$D67,"hh:mm"),"")</f>
        <v/>
      </c>
      <c r="AY70" s="123" t="str">
        <f>IF('Main courante'!$A67=$AU$6,MOD($AX70-$AW70,1),"")</f>
        <v/>
      </c>
      <c r="AZ70" s="123" t="str">
        <f>IF('Main courante'!$A67=$AU$6,'Main courante'!$E67,"")</f>
        <v/>
      </c>
      <c r="BA70" s="122" t="str">
        <f>IF('Main courante'!$A67=$AU$6,DU70,"")</f>
        <v/>
      </c>
      <c r="BB70" s="125"/>
      <c r="BC70" s="120" t="str">
        <f>IF('Main courante'!$A67=$BC$6,MAX($BC$8:$BC69)+1,"")</f>
        <v/>
      </c>
      <c r="BD70" s="121" t="str">
        <f>IF('Main courante'!$A67=$BC$6,TEXT('Main courante'!$B67,"j mmm aa"),"")</f>
        <v/>
      </c>
      <c r="BE70" s="122" t="str">
        <f>IF('Main courante'!$A67=$BC$6,TEXT('Main courante'!$C67,"hh:mm"),"")</f>
        <v/>
      </c>
      <c r="BF70" s="122" t="str">
        <f>IF('Main courante'!$A67=$BC$6,TEXT('Main courante'!$D67,"hh:mm"),"")</f>
        <v/>
      </c>
      <c r="BG70" s="123" t="str">
        <f>IF('Main courante'!$A67=$BC$6,MOD($BF70-$BE70,1),"")</f>
        <v/>
      </c>
      <c r="BH70" s="123" t="str">
        <f>IF('Main courante'!$A67=$BC$6,'Main courante'!$E67,"")</f>
        <v/>
      </c>
      <c r="BI70" s="122" t="str">
        <f>IF('Main courante'!$A67=$BC$6,DU70,"")</f>
        <v/>
      </c>
      <c r="BJ70" s="125"/>
      <c r="BK70" s="120" t="str">
        <f>IF('Main courante'!$A67=$BK$6,MAX($BK$8:$BK69)+1,"")</f>
        <v/>
      </c>
      <c r="BL70" s="121" t="str">
        <f>IF('Main courante'!$A67=$BK$6,TEXT('Main courante'!$B67,"j mmm aa"),"")</f>
        <v/>
      </c>
      <c r="BM70" s="122" t="str">
        <f>IF('Main courante'!$A67=$BK$6,TEXT('Main courante'!$C67,"hh:mm"),"")</f>
        <v/>
      </c>
      <c r="BN70" s="122" t="str">
        <f>IF('Main courante'!$A67=$BK$6,TEXT('Main courante'!$D67,"hh:mm"),"")</f>
        <v/>
      </c>
      <c r="BO70" s="123" t="str">
        <f>IF('Main courante'!$A67=$BK$6,MOD($BN70-$BM70,1),"")</f>
        <v/>
      </c>
      <c r="BP70" s="123" t="str">
        <f>IF('Main courante'!$A67=$BK$6,'Main courante'!$E67,"")</f>
        <v/>
      </c>
      <c r="BQ70" s="122" t="str">
        <f>IF('Main courante'!$A67=$BK$6,DU70,"")</f>
        <v/>
      </c>
      <c r="BR70" s="125"/>
      <c r="BS70" s="120" t="str">
        <f>IF('Main courante'!$A67=$BS$6,MAX($BS$8:$BS69)+1,"")</f>
        <v/>
      </c>
      <c r="BT70" s="121" t="str">
        <f>IF('Main courante'!$A67=$BS$6,TEXT('Main courante'!$B67,"j mmm aa"),"")</f>
        <v/>
      </c>
      <c r="BU70" s="122" t="str">
        <f>IF('Main courante'!$A67=$BS$6,TEXT('Main courante'!$C67,"hh:mm"),"")</f>
        <v/>
      </c>
      <c r="BV70" s="122" t="str">
        <f>IF('Main courante'!$A67=$BS$6,TEXT('Main courante'!$D67,"hh:mm"),"")</f>
        <v/>
      </c>
      <c r="BW70" s="123" t="str">
        <f>IF('Main courante'!$A67=$BS$6,MOD($BV70-$BU70,1),"")</f>
        <v/>
      </c>
      <c r="BX70" s="123" t="str">
        <f>IF('Main courante'!$A67=$BS$6,'Main courante'!$E67,"")</f>
        <v/>
      </c>
      <c r="BY70" s="122" t="str">
        <f>IF('Main courante'!$A67=$BS$6,DU70,"")</f>
        <v/>
      </c>
      <c r="BZ70" s="125"/>
      <c r="CA70" s="120" t="str">
        <f>IF('Main courante'!$A67=$CA$6,MAX($CA$8:$CA69)+1,"")</f>
        <v/>
      </c>
      <c r="CB70" s="121" t="str">
        <f>IF('Main courante'!$A67=$CA$6,TEXT('Main courante'!$B67,"j mmm aa"),"")</f>
        <v/>
      </c>
      <c r="CC70" s="122" t="str">
        <f>IF('Main courante'!$A67=$CA$6,TEXT('Main courante'!$C67,"hh:mm"),"")</f>
        <v/>
      </c>
      <c r="CD70" s="122" t="str">
        <f>IF('Main courante'!$A67=$CA$6,TEXT('Main courante'!$D67,"hh:mm"),"")</f>
        <v/>
      </c>
      <c r="CE70" s="123" t="str">
        <f>IF('Main courante'!$A67=$CA$6,MOD($CD70-$CC70,1),"")</f>
        <v/>
      </c>
      <c r="CF70" s="123" t="str">
        <f>IF('Main courante'!$A67=$CA$6,'Main courante'!$E67,"")</f>
        <v/>
      </c>
      <c r="CG70" s="122" t="str">
        <f>IF('Main courante'!$A67=$CA$6,DU70,"")</f>
        <v/>
      </c>
      <c r="CH70" s="125"/>
      <c r="CI70" s="120" t="str">
        <f>IF('Main courante'!$A67=$CI$6,MAX($CI$8:$CI69)+1,"")</f>
        <v/>
      </c>
      <c r="CJ70" s="121" t="str">
        <f>IF('Main courante'!$A67=$CI$6,TEXT('Main courante'!$B67,"j mmm aa"),"")</f>
        <v/>
      </c>
      <c r="CK70" s="122" t="str">
        <f>IF('Main courante'!$A67=$CI$6,TEXT('Main courante'!$C67,"hh:mm"),"")</f>
        <v/>
      </c>
      <c r="CL70" s="122" t="str">
        <f>IF('Main courante'!$A67=$CI$6,TEXT('Main courante'!$D67,"hh:mm"),"")</f>
        <v/>
      </c>
      <c r="CM70" s="123" t="str">
        <f>IF('Main courante'!$A67=$CI$6,MOD($CL70-$CK70,1),"")</f>
        <v/>
      </c>
      <c r="CN70" s="123" t="str">
        <f>IF('Main courante'!$A67=$CI$6,'Main courante'!$E67,"")</f>
        <v/>
      </c>
      <c r="CO70" s="125"/>
      <c r="CP70" s="120" t="str">
        <f>IF('Main courante'!$A67=$CP$6,MAX($CP$8:$CP69)+1,"")</f>
        <v/>
      </c>
      <c r="CQ70" s="121" t="str">
        <f>IF('Main courante'!$A67=$CP$6,TEXT('Main courante'!$B67,"j mmm aa"),"")</f>
        <v/>
      </c>
      <c r="CR70" s="122" t="str">
        <f>IF('Main courante'!$A67=$CP$6,TEXT('Main courante'!$C67,"hh:mm"),"")</f>
        <v/>
      </c>
      <c r="CS70" s="122" t="str">
        <f>IF('Main courante'!$A67=$CP$6,TEXT('Main courante'!$D67,"hh:mm"),"")</f>
        <v/>
      </c>
      <c r="CT70" s="123" t="str">
        <f>IF('Main courante'!$A67=$CP$6,MOD($CS70-$CR70,1),"")</f>
        <v/>
      </c>
      <c r="CU70" s="123" t="str">
        <f>IF('Main courante'!$A67=$CP$6,'Main courante'!$E67,"")</f>
        <v/>
      </c>
      <c r="CV70" s="122" t="str">
        <f>IF('Main courante'!$A67=$CP$6,DU70,"")</f>
        <v/>
      </c>
      <c r="CW70" s="125"/>
      <c r="CX70" s="120" t="str">
        <f>IF('Main courante'!$A67=$CX$6,MAX($CX$8:$CX69)+1,"")</f>
        <v/>
      </c>
      <c r="CY70" s="121" t="str">
        <f>IF('Main courante'!$A67=$CX$6,TEXT('Main courante'!$B67,"j mmm aa"),"")</f>
        <v/>
      </c>
      <c r="CZ70" s="122" t="str">
        <f>IF('Main courante'!$A67=$CX$6,TEXT('Main courante'!$C67,"hh:mm"),"")</f>
        <v/>
      </c>
      <c r="DA70" s="122" t="str">
        <f>IF('Main courante'!$A67=$CX$6,TEXT('Main courante'!$D67,"hh:mm"),"")</f>
        <v/>
      </c>
      <c r="DB70" s="123" t="str">
        <f>IF('Main courante'!$A67=$CX$6,MOD($DA70-$CZ70,1),"")</f>
        <v/>
      </c>
      <c r="DC70" s="123" t="str">
        <f>IF('Main courante'!$A67=$CX$6,'Main courante'!$E67,"")</f>
        <v/>
      </c>
      <c r="DD70" s="122" t="str">
        <f>IF('Main courante'!$A67=$CX$6,DU70,"")</f>
        <v/>
      </c>
      <c r="DE70" s="125"/>
      <c r="DF70" s="120" t="str">
        <f>IF('Main courante'!$A67=$DF$6,MAX($DF$8:$DF69)+1,"")</f>
        <v/>
      </c>
      <c r="DG70" s="121" t="str">
        <f>IF('Main courante'!$A67=$DF$6,TEXT('Main courante'!$B67,"j mmm aa"),"")</f>
        <v/>
      </c>
      <c r="DH70" s="122" t="str">
        <f>IF('Main courante'!$A67=$DF$6,TEXT('Main courante'!$C67,"hh:mm"),"")</f>
        <v/>
      </c>
      <c r="DI70" s="122" t="str">
        <f>IF('Main courante'!$A67=$DF$6,TEXT('Main courante'!$D67,"hh:mm"),"")</f>
        <v/>
      </c>
      <c r="DJ70" s="123" t="str">
        <f>IF('Main courante'!$A67=$DF$6,MOD($DI70-$DH70,1),"")</f>
        <v/>
      </c>
      <c r="DK70" s="123" t="str">
        <f>IF('Main courante'!$A67=$DF$6,'Main courante'!$E67,"")</f>
        <v/>
      </c>
      <c r="DL70" s="128"/>
      <c r="DM70" s="120" t="str">
        <f>IF(OR('Main courante'!$F67&lt;&gt;"",'Main courante'!$K67&lt;&gt;""),MAX($DM$8:$DM69)+1,"")</f>
        <v/>
      </c>
      <c r="DN70" s="121" t="str">
        <f>IF('Main courante'!$F67,TEXT('Main courante'!$B67,"j mmm aa"),"")</f>
        <v/>
      </c>
      <c r="DO70" s="121" t="str">
        <f>IF('Main courante'!$F67,'Main courante'!$E67,"")</f>
        <v/>
      </c>
      <c r="DP70" s="121" t="str">
        <f>IF(OR('Main courante'!$F67&lt;&gt;"",'Main courante'!$K67&lt;&gt;""),IF('Main courante'!$F67&lt;&gt;"",TEXT('Main courante'!$F67,"hh:mm"),""),"")</f>
        <v/>
      </c>
      <c r="DQ70" s="121" t="str">
        <f>IF(OR('Main courante'!$F67&lt;&gt;"",'Main courante'!$K67&lt;&gt;""),IF('Main courante'!$G67&lt;&gt;"",TEXT('Main courante'!$G67,"hh:mm"),""),"")</f>
        <v/>
      </c>
      <c r="DR70" s="121" t="str">
        <f>IF(OR('Main courante'!$F67&lt;&gt;"",'Main courante'!$K67&lt;&gt;""),IF('Main courante'!$K67&lt;&gt;"",TEXT('Main courante'!$K67,"hh:mm"),""),"")</f>
        <v/>
      </c>
      <c r="DS70" s="121" t="str">
        <f>IF(OR('Main courante'!$F67&lt;&gt;"",'Main courante'!$K67&lt;&gt;""),IF('Main courante'!$L67&lt;&gt;"",TEXT('Main courante'!$L67,"hh:mm"),""),"")</f>
        <v/>
      </c>
      <c r="DT70" s="129">
        <f t="shared" si="4"/>
        <v>0</v>
      </c>
      <c r="DU70" s="130">
        <f>'Main courante'!$H67+'Main courante'!$M67</f>
        <v>0</v>
      </c>
      <c r="DV70" s="131">
        <f>'Main courante'!$J67+'Main courante'!$O67</f>
        <v>0</v>
      </c>
      <c r="DW70" s="131">
        <f>'Main courante'!$I67+'Main courante'!$N67</f>
        <v>0</v>
      </c>
      <c r="DX70" s="132" t="str">
        <f>IF('Main courante'!$P67&lt;&gt;"",'Main courante'!$P67,"")</f>
        <v/>
      </c>
      <c r="DY70" s="133" t="str">
        <f>IF('Main courante'!$Q67&lt;&gt;"",'Main courante'!$Q67,"")</f>
        <v/>
      </c>
      <c r="DZ70" s="133" t="str">
        <f>IF('Main courante'!$R67&lt;&gt;"",'Main courante'!$R67,"")</f>
        <v/>
      </c>
      <c r="EA70" s="129">
        <f t="shared" si="5"/>
        <v>0</v>
      </c>
      <c r="EB70" s="129">
        <f t="shared" si="6"/>
        <v>0</v>
      </c>
      <c r="ED70" s="120" t="str">
        <f>IF('Main courante'!$A67=$ED$6,MAX($ED$8:$ED69)+1,"")</f>
        <v/>
      </c>
      <c r="EE70" s="120" t="str">
        <f>IF('Main courante'!$A67=$ED$6,'Main courante'!$S67,"")</f>
        <v/>
      </c>
      <c r="EF70" s="120" t="str">
        <f>IF('Main courante'!$A67=$ED$6,'Main courante'!$T67,"")</f>
        <v/>
      </c>
      <c r="EG70" s="120" t="str">
        <f>IF('Main courante'!$A67=$ED$6,'Main courante'!$U67,"")</f>
        <v/>
      </c>
      <c r="EH70" s="134" t="str">
        <f>IF('Main courante'!$A67=$ED$6,'Main courante'!$V67,"")</f>
        <v/>
      </c>
      <c r="EJ70" s="120" t="str">
        <f>IF('Main courante'!$A67=$EJ$6,MAX($EJ$8:$EJ69)+1,"")</f>
        <v/>
      </c>
      <c r="EK70" s="120" t="str">
        <f>IF('Main courante'!$A67=$EJ$6,'Main courante'!$S67,"")</f>
        <v/>
      </c>
      <c r="EL70" s="120" t="str">
        <f>IF('Main courante'!$A67=$EJ$6,'Main courante'!$T67,"")</f>
        <v/>
      </c>
      <c r="EM70" s="120" t="str">
        <f>IF('Main courante'!$A67=$EJ$6,'Main courante'!$U67,"")</f>
        <v/>
      </c>
      <c r="EN70" s="134" t="str">
        <f>IF('Main courante'!$A67=$EJ$6,'Main courante'!$V67,"")</f>
        <v/>
      </c>
      <c r="EP70" s="120" t="str">
        <f>IF('Main courante'!$A67=$EP$6,MAX($EP$8:$EP69)+1,"")</f>
        <v/>
      </c>
      <c r="EQ70" s="120" t="str">
        <f>IF('Main courante'!$A67=$EP$6,'Main courante'!$S67,"")</f>
        <v/>
      </c>
      <c r="ER70" s="120" t="str">
        <f>IF('Main courante'!$A67=$EP$6,'Main courante'!$T67,"")</f>
        <v/>
      </c>
      <c r="ES70" s="120" t="str">
        <f>IF('Main courante'!$A67=$EP$6,'Main courante'!$U67,"")</f>
        <v/>
      </c>
      <c r="ET70" s="134" t="str">
        <f>IF('Main courante'!$A67=$EP$6,'Main courante'!$V67,"")</f>
        <v/>
      </c>
      <c r="EU70" s="125"/>
      <c r="EV70" s="120" t="str">
        <f>IF('Main courante'!$A67=$EV$6,MAX($EV$8:$EV69)+1,"")</f>
        <v/>
      </c>
      <c r="EW70" s="121" t="str">
        <f>IF('Main courante'!$A67=$EV$6,TEXT('Main courante'!$B67,"j mmm aa"),"")</f>
        <v/>
      </c>
      <c r="EX70" s="122" t="str">
        <f>IF('Main courante'!$A67=$EV$6,TEXT('Main courante'!$C67,"hh:mm"),"")</f>
        <v/>
      </c>
      <c r="EY70" s="122" t="str">
        <f>IF('Main courante'!$A67=$EV$6,TEXT('Main courante'!$D67,"hh:mm"),"")</f>
        <v/>
      </c>
      <c r="EZ70" s="123" t="str">
        <f>IF('Main courante'!$A67=$EV$6,MOD($EY70-$EX70,1),"")</f>
        <v/>
      </c>
      <c r="FA70" s="123" t="str">
        <f>IF('Main courante'!$A67=$EV$6,'Main courante'!$E67,"")</f>
        <v/>
      </c>
      <c r="FB70" s="128"/>
    </row>
    <row r="71" spans="1:158">
      <c r="A71" s="120" t="str">
        <f>IF('Main courante'!$A68=$A$6,MAX($A$8:$A70)+1,"")</f>
        <v/>
      </c>
      <c r="B71" s="121" t="str">
        <f>IF('Main courante'!$A68=$A$6,TEXT('Main courante'!$B68,"j mmm aa"),"")</f>
        <v/>
      </c>
      <c r="C71" s="122" t="str">
        <f>IF('Main courante'!$A68=$A$6,TEXT('Main courante'!$C68,"hh:mm"),"")</f>
        <v/>
      </c>
      <c r="D71" s="122" t="str">
        <f>IF('Main courante'!$A68=$A$6,TEXT('Main courante'!$D68,"hh:mm"),"")</f>
        <v/>
      </c>
      <c r="E71" s="123" t="str">
        <f>IF('Main courante'!$A68=$A$6,MOD($D71-$C71,1),"")</f>
        <v/>
      </c>
      <c r="F71" s="123" t="str">
        <f>IF('Main courante'!$A68=$A$6,'Main courante'!$E68,"")</f>
        <v/>
      </c>
      <c r="G71" s="125"/>
      <c r="H71" s="126" t="str">
        <f>IF('Main courante'!$A68=$H$6,MAX($H$8:$H70)+1,"")</f>
        <v/>
      </c>
      <c r="I71" s="121" t="str">
        <f>IF('Main courante'!$A68=$H$6,TEXT('Main courante'!$B68,"j mmm aa"),"")</f>
        <v/>
      </c>
      <c r="J71" s="122" t="str">
        <f>IF('Main courante'!$A68=$H$6,TEXT('Main courante'!$C68,"hh:mm"),"")</f>
        <v/>
      </c>
      <c r="K71" s="122" t="str">
        <f>IF('Main courante'!$A68=$H$6,TEXT('Main courante'!$D68,"hh:mm"),"")</f>
        <v/>
      </c>
      <c r="L71" s="123" t="str">
        <f>IF('Main courante'!$A68=$H$6,MOD($K71-$J71,1),"")</f>
        <v/>
      </c>
      <c r="M71" s="123" t="str">
        <f>IF('Main courante'!$A68=$H$6,'Main courante'!$E68,"")</f>
        <v/>
      </c>
      <c r="N71" s="125"/>
      <c r="O71" s="120" t="str">
        <f>IF('Main courante'!$A68=$O$6,MAX($O$8:$O70)+1,"")</f>
        <v/>
      </c>
      <c r="P71" s="121" t="str">
        <f>IF('Main courante'!$A68=$O$6,TEXT('Main courante'!$B68,"j mmm aa"),"")</f>
        <v/>
      </c>
      <c r="Q71" s="122" t="str">
        <f>IF('Main courante'!$A68=$O$6,TEXT('Main courante'!$C68,"hh:mm"),"")</f>
        <v/>
      </c>
      <c r="R71" s="122" t="str">
        <f>IF('Main courante'!$A68=$O$6,TEXT('Main courante'!$D68,"hh:mm"),"")</f>
        <v/>
      </c>
      <c r="S71" s="123" t="str">
        <f>IF('Main courante'!$A68=$O$6,MOD($R71-$Q71,1),"")</f>
        <v/>
      </c>
      <c r="T71" s="124" t="str">
        <f>IF('Main courante'!$A68=$O$6,'Main courante'!$E68,"")</f>
        <v/>
      </c>
      <c r="U71" s="127" t="str">
        <f>IF('Main courante'!$A68=$O$6,DU71,"")</f>
        <v/>
      </c>
      <c r="V71" s="125"/>
      <c r="W71" s="120" t="str">
        <f>IF('Main courante'!$A68=$W$6,MAX($W$8:$W70)+1,"")</f>
        <v/>
      </c>
      <c r="X71" s="121" t="str">
        <f>IF('Main courante'!$A68=$W$6,TEXT('Main courante'!$B68,"j mmm aa"),"")</f>
        <v/>
      </c>
      <c r="Y71" s="122" t="str">
        <f>IF('Main courante'!$A68=$W$6,TEXT('Main courante'!$C68,"hh:mm"),"")</f>
        <v/>
      </c>
      <c r="Z71" s="122" t="str">
        <f>IF('Main courante'!$A68=$W$6,TEXT('Main courante'!$D68,"hh:mm"),"")</f>
        <v/>
      </c>
      <c r="AA71" s="123" t="str">
        <f>IF('Main courante'!$A68=$W$6,MOD($Z71-$Y71,1),"")</f>
        <v/>
      </c>
      <c r="AB71" s="123" t="str">
        <f>IF('Main courante'!$A68=$W$6,'Main courante'!$E68,"")</f>
        <v/>
      </c>
      <c r="AC71" s="122" t="str">
        <f>IF('Main courante'!$A68=$W$6,DU71,"")</f>
        <v/>
      </c>
      <c r="AD71" s="125"/>
      <c r="AE71" s="120" t="str">
        <f>IF('Main courante'!$A68=$AE$6,MAX($AE$8:$AE70)+1,"")</f>
        <v/>
      </c>
      <c r="AF71" s="121" t="str">
        <f>IF('Main courante'!$A68=$AE$6,TEXT('Main courante'!$B68,"j mmm aa"),"")</f>
        <v/>
      </c>
      <c r="AG71" s="122" t="str">
        <f>IF('Main courante'!$A68=$AE$6,TEXT('Main courante'!$C68,"hh:mm"),"")</f>
        <v/>
      </c>
      <c r="AH71" s="122" t="str">
        <f>IF('Main courante'!$A68=$AE$6,TEXT('Main courante'!$D68,"hh:mm"),"")</f>
        <v/>
      </c>
      <c r="AI71" s="123" t="str">
        <f>IF('Main courante'!$A68=$AE$6,MOD($AH71-$AG71,1),"")</f>
        <v/>
      </c>
      <c r="AJ71" s="123" t="str">
        <f>IF('Main courante'!$A68=$AE$6,'Main courante'!$E68,"")</f>
        <v/>
      </c>
      <c r="AK71" s="122" t="str">
        <f>IF('Main courante'!$A68=$AE$6,DU71,"")</f>
        <v/>
      </c>
      <c r="AL71" s="125"/>
      <c r="AM71" s="120" t="str">
        <f>IF('Main courante'!$A68=$AM$6,MAX($AM$8:$AM70)+1,"")</f>
        <v/>
      </c>
      <c r="AN71" s="121" t="str">
        <f>IF('Main courante'!$A68=$AM$6,TEXT('Main courante'!$B68,"j mmm aa"),"")</f>
        <v/>
      </c>
      <c r="AO71" s="122" t="str">
        <f>IF('Main courante'!$A68=$AM$6,TEXT('Main courante'!$C68,"hh:mm"),"")</f>
        <v/>
      </c>
      <c r="AP71" s="122" t="str">
        <f>IF('Main courante'!$A68=$AM$6,TEXT('Main courante'!$D68,"hh:mm"),"")</f>
        <v/>
      </c>
      <c r="AQ71" s="123" t="str">
        <f>IF('Main courante'!$A68=$AM$6,MOD($AP71-$AO71,1),"")</f>
        <v/>
      </c>
      <c r="AR71" s="123" t="str">
        <f>IF('Main courante'!$A68=$AM$6,'Main courante'!$E68,"")</f>
        <v/>
      </c>
      <c r="AS71" s="122" t="str">
        <f>IF('Main courante'!$A68=$AM$6,DU71,"")</f>
        <v/>
      </c>
      <c r="AT71" s="125"/>
      <c r="AU71" s="120" t="str">
        <f>IF('Main courante'!$A68=$AU$6,MAX($AU$8:$AU70)+1,"")</f>
        <v/>
      </c>
      <c r="AV71" s="121" t="str">
        <f>IF('Main courante'!$A68=$AU$6,TEXT('Main courante'!$B68,"j mmm aa"),"")</f>
        <v/>
      </c>
      <c r="AW71" s="122" t="str">
        <f>IF('Main courante'!$A68=$AU$6,TEXT('Main courante'!$C68,"hh:mm"),"")</f>
        <v/>
      </c>
      <c r="AX71" s="122" t="str">
        <f>IF('Main courante'!$A68=$AU$6,TEXT('Main courante'!$D68,"hh:mm"),"")</f>
        <v/>
      </c>
      <c r="AY71" s="123" t="str">
        <f>IF('Main courante'!$A68=$AU$6,MOD($AX71-$AW71,1),"")</f>
        <v/>
      </c>
      <c r="AZ71" s="123" t="str">
        <f>IF('Main courante'!$A68=$AU$6,'Main courante'!$E68,"")</f>
        <v/>
      </c>
      <c r="BA71" s="122" t="str">
        <f>IF('Main courante'!$A68=$AU$6,DU71,"")</f>
        <v/>
      </c>
      <c r="BB71" s="125"/>
      <c r="BC71" s="120" t="str">
        <f>IF('Main courante'!$A68=$BC$6,MAX($BC$8:$BC70)+1,"")</f>
        <v/>
      </c>
      <c r="BD71" s="121" t="str">
        <f>IF('Main courante'!$A68=$BC$6,TEXT('Main courante'!$B68,"j mmm aa"),"")</f>
        <v/>
      </c>
      <c r="BE71" s="122" t="str">
        <f>IF('Main courante'!$A68=$BC$6,TEXT('Main courante'!$C68,"hh:mm"),"")</f>
        <v/>
      </c>
      <c r="BF71" s="122" t="str">
        <f>IF('Main courante'!$A68=$BC$6,TEXT('Main courante'!$D68,"hh:mm"),"")</f>
        <v/>
      </c>
      <c r="BG71" s="123" t="str">
        <f>IF('Main courante'!$A68=$BC$6,MOD($BF71-$BE71,1),"")</f>
        <v/>
      </c>
      <c r="BH71" s="123" t="str">
        <f>IF('Main courante'!$A68=$BC$6,'Main courante'!$E68,"")</f>
        <v/>
      </c>
      <c r="BI71" s="122" t="str">
        <f>IF('Main courante'!$A68=$BC$6,DU71,"")</f>
        <v/>
      </c>
      <c r="BJ71" s="125"/>
      <c r="BK71" s="120" t="str">
        <f>IF('Main courante'!$A68=$BK$6,MAX($BK$8:$BK70)+1,"")</f>
        <v/>
      </c>
      <c r="BL71" s="121" t="str">
        <f>IF('Main courante'!$A68=$BK$6,TEXT('Main courante'!$B68,"j mmm aa"),"")</f>
        <v/>
      </c>
      <c r="BM71" s="122" t="str">
        <f>IF('Main courante'!$A68=$BK$6,TEXT('Main courante'!$C68,"hh:mm"),"")</f>
        <v/>
      </c>
      <c r="BN71" s="122" t="str">
        <f>IF('Main courante'!$A68=$BK$6,TEXT('Main courante'!$D68,"hh:mm"),"")</f>
        <v/>
      </c>
      <c r="BO71" s="123" t="str">
        <f>IF('Main courante'!$A68=$BK$6,MOD($BN71-$BM71,1),"")</f>
        <v/>
      </c>
      <c r="BP71" s="123" t="str">
        <f>IF('Main courante'!$A68=$BK$6,'Main courante'!$E68,"")</f>
        <v/>
      </c>
      <c r="BQ71" s="122" t="str">
        <f>IF('Main courante'!$A68=$BK$6,DU71,"")</f>
        <v/>
      </c>
      <c r="BR71" s="125"/>
      <c r="BS71" s="120" t="str">
        <f>IF('Main courante'!$A68=$BS$6,MAX($BS$8:$BS70)+1,"")</f>
        <v/>
      </c>
      <c r="BT71" s="121" t="str">
        <f>IF('Main courante'!$A68=$BS$6,TEXT('Main courante'!$B68,"j mmm aa"),"")</f>
        <v/>
      </c>
      <c r="BU71" s="122" t="str">
        <f>IF('Main courante'!$A68=$BS$6,TEXT('Main courante'!$C68,"hh:mm"),"")</f>
        <v/>
      </c>
      <c r="BV71" s="122" t="str">
        <f>IF('Main courante'!$A68=$BS$6,TEXT('Main courante'!$D68,"hh:mm"),"")</f>
        <v/>
      </c>
      <c r="BW71" s="123" t="str">
        <f>IF('Main courante'!$A68=$BS$6,MOD($BV71-$BU71,1),"")</f>
        <v/>
      </c>
      <c r="BX71" s="123" t="str">
        <f>IF('Main courante'!$A68=$BS$6,'Main courante'!$E68,"")</f>
        <v/>
      </c>
      <c r="BY71" s="122" t="str">
        <f>IF('Main courante'!$A68=$BS$6,DU71,"")</f>
        <v/>
      </c>
      <c r="BZ71" s="125"/>
      <c r="CA71" s="120" t="str">
        <f>IF('Main courante'!$A68=$CA$6,MAX($CA$8:$CA70)+1,"")</f>
        <v/>
      </c>
      <c r="CB71" s="121" t="str">
        <f>IF('Main courante'!$A68=$CA$6,TEXT('Main courante'!$B68,"j mmm aa"),"")</f>
        <v/>
      </c>
      <c r="CC71" s="122" t="str">
        <f>IF('Main courante'!$A68=$CA$6,TEXT('Main courante'!$C68,"hh:mm"),"")</f>
        <v/>
      </c>
      <c r="CD71" s="122" t="str">
        <f>IF('Main courante'!$A68=$CA$6,TEXT('Main courante'!$D68,"hh:mm"),"")</f>
        <v/>
      </c>
      <c r="CE71" s="123" t="str">
        <f>IF('Main courante'!$A68=$CA$6,MOD($CD71-$CC71,1),"")</f>
        <v/>
      </c>
      <c r="CF71" s="123" t="str">
        <f>IF('Main courante'!$A68=$CA$6,'Main courante'!$E68,"")</f>
        <v/>
      </c>
      <c r="CG71" s="122" t="str">
        <f>IF('Main courante'!$A68=$CA$6,DU71,"")</f>
        <v/>
      </c>
      <c r="CH71" s="125"/>
      <c r="CI71" s="120" t="str">
        <f>IF('Main courante'!$A68=$CI$6,MAX($CI$8:$CI70)+1,"")</f>
        <v/>
      </c>
      <c r="CJ71" s="121" t="str">
        <f>IF('Main courante'!$A68=$CI$6,TEXT('Main courante'!$B68,"j mmm aa"),"")</f>
        <v/>
      </c>
      <c r="CK71" s="122" t="str">
        <f>IF('Main courante'!$A68=$CI$6,TEXT('Main courante'!$C68,"hh:mm"),"")</f>
        <v/>
      </c>
      <c r="CL71" s="122" t="str">
        <f>IF('Main courante'!$A68=$CI$6,TEXT('Main courante'!$D68,"hh:mm"),"")</f>
        <v/>
      </c>
      <c r="CM71" s="123" t="str">
        <f>IF('Main courante'!$A68=$CI$6,MOD($CL71-$CK71,1),"")</f>
        <v/>
      </c>
      <c r="CN71" s="123" t="str">
        <f>IF('Main courante'!$A68=$CI$6,'Main courante'!$E68,"")</f>
        <v/>
      </c>
      <c r="CO71" s="125"/>
      <c r="CP71" s="120" t="str">
        <f>IF('Main courante'!$A68=$CP$6,MAX($CP$8:$CP70)+1,"")</f>
        <v/>
      </c>
      <c r="CQ71" s="121" t="str">
        <f>IF('Main courante'!$A68=$CP$6,TEXT('Main courante'!$B68,"j mmm aa"),"")</f>
        <v/>
      </c>
      <c r="CR71" s="122" t="str">
        <f>IF('Main courante'!$A68=$CP$6,TEXT('Main courante'!$C68,"hh:mm"),"")</f>
        <v/>
      </c>
      <c r="CS71" s="122" t="str">
        <f>IF('Main courante'!$A68=$CP$6,TEXT('Main courante'!$D68,"hh:mm"),"")</f>
        <v/>
      </c>
      <c r="CT71" s="123" t="str">
        <f>IF('Main courante'!$A68=$CP$6,MOD($CS71-$CR71,1),"")</f>
        <v/>
      </c>
      <c r="CU71" s="123" t="str">
        <f>IF('Main courante'!$A68=$CP$6,'Main courante'!$E68,"")</f>
        <v/>
      </c>
      <c r="CV71" s="122" t="str">
        <f>IF('Main courante'!$A68=$CP$6,DU71,"")</f>
        <v/>
      </c>
      <c r="CW71" s="125"/>
      <c r="CX71" s="120" t="str">
        <f>IF('Main courante'!$A68=$CX$6,MAX($CX$8:$CX70)+1,"")</f>
        <v/>
      </c>
      <c r="CY71" s="121" t="str">
        <f>IF('Main courante'!$A68=$CX$6,TEXT('Main courante'!$B68,"j mmm aa"),"")</f>
        <v/>
      </c>
      <c r="CZ71" s="122" t="str">
        <f>IF('Main courante'!$A68=$CX$6,TEXT('Main courante'!$C68,"hh:mm"),"")</f>
        <v/>
      </c>
      <c r="DA71" s="122" t="str">
        <f>IF('Main courante'!$A68=$CX$6,TEXT('Main courante'!$D68,"hh:mm"),"")</f>
        <v/>
      </c>
      <c r="DB71" s="123" t="str">
        <f>IF('Main courante'!$A68=$CX$6,MOD($DA71-$CZ71,1),"")</f>
        <v/>
      </c>
      <c r="DC71" s="123" t="str">
        <f>IF('Main courante'!$A68=$CX$6,'Main courante'!$E68,"")</f>
        <v/>
      </c>
      <c r="DD71" s="122" t="str">
        <f>IF('Main courante'!$A68=$CX$6,DU71,"")</f>
        <v/>
      </c>
      <c r="DE71" s="125"/>
      <c r="DF71" s="120" t="str">
        <f>IF('Main courante'!$A68=$DF$6,MAX($DF$8:$DF70)+1,"")</f>
        <v/>
      </c>
      <c r="DG71" s="121" t="str">
        <f>IF('Main courante'!$A68=$DF$6,TEXT('Main courante'!$B68,"j mmm aa"),"")</f>
        <v/>
      </c>
      <c r="DH71" s="122" t="str">
        <f>IF('Main courante'!$A68=$DF$6,TEXT('Main courante'!$C68,"hh:mm"),"")</f>
        <v/>
      </c>
      <c r="DI71" s="122" t="str">
        <f>IF('Main courante'!$A68=$DF$6,TEXT('Main courante'!$D68,"hh:mm"),"")</f>
        <v/>
      </c>
      <c r="DJ71" s="123" t="str">
        <f>IF('Main courante'!$A68=$DF$6,MOD($DI71-$DH71,1),"")</f>
        <v/>
      </c>
      <c r="DK71" s="123" t="str">
        <f>IF('Main courante'!$A68=$DF$6,'Main courante'!$E68,"")</f>
        <v/>
      </c>
      <c r="DL71" s="128"/>
      <c r="DM71" s="120" t="str">
        <f>IF(OR('Main courante'!$F68&lt;&gt;"",'Main courante'!$K68&lt;&gt;""),MAX($DM$8:$DM70)+1,"")</f>
        <v/>
      </c>
      <c r="DN71" s="121" t="str">
        <f>IF('Main courante'!$F68,TEXT('Main courante'!$B68,"j mmm aa"),"")</f>
        <v/>
      </c>
      <c r="DO71" s="121" t="str">
        <f>IF('Main courante'!$F68,'Main courante'!$E68,"")</f>
        <v/>
      </c>
      <c r="DP71" s="121" t="str">
        <f>IF(OR('Main courante'!$F68&lt;&gt;"",'Main courante'!$K68&lt;&gt;""),IF('Main courante'!$F68&lt;&gt;"",TEXT('Main courante'!$F68,"hh:mm"),""),"")</f>
        <v/>
      </c>
      <c r="DQ71" s="121" t="str">
        <f>IF(OR('Main courante'!$F68&lt;&gt;"",'Main courante'!$K68&lt;&gt;""),IF('Main courante'!$G68&lt;&gt;"",TEXT('Main courante'!$G68,"hh:mm"),""),"")</f>
        <v/>
      </c>
      <c r="DR71" s="121" t="str">
        <f>IF(OR('Main courante'!$F68&lt;&gt;"",'Main courante'!$K68&lt;&gt;""),IF('Main courante'!$K68&lt;&gt;"",TEXT('Main courante'!$K68,"hh:mm"),""),"")</f>
        <v/>
      </c>
      <c r="DS71" s="121" t="str">
        <f>IF(OR('Main courante'!$F68&lt;&gt;"",'Main courante'!$K68&lt;&gt;""),IF('Main courante'!$L68&lt;&gt;"",TEXT('Main courante'!$L68,"hh:mm"),""),"")</f>
        <v/>
      </c>
      <c r="DT71" s="129">
        <f t="shared" si="4"/>
        <v>0</v>
      </c>
      <c r="DU71" s="130">
        <f>'Main courante'!$H68+'Main courante'!$M68</f>
        <v>0</v>
      </c>
      <c r="DV71" s="131">
        <f>'Main courante'!$J68+'Main courante'!$O68</f>
        <v>0</v>
      </c>
      <c r="DW71" s="131">
        <f>'Main courante'!$I68+'Main courante'!$N68</f>
        <v>0</v>
      </c>
      <c r="DX71" s="132" t="str">
        <f>IF('Main courante'!$P68&lt;&gt;"",'Main courante'!$P68,"")</f>
        <v/>
      </c>
      <c r="DY71" s="133" t="str">
        <f>IF('Main courante'!$Q68&lt;&gt;"",'Main courante'!$Q68,"")</f>
        <v/>
      </c>
      <c r="DZ71" s="133" t="str">
        <f>IF('Main courante'!$R68&lt;&gt;"",'Main courante'!$R68,"")</f>
        <v/>
      </c>
      <c r="EA71" s="129">
        <f t="shared" si="5"/>
        <v>0</v>
      </c>
      <c r="EB71" s="129">
        <f t="shared" si="6"/>
        <v>0</v>
      </c>
      <c r="ED71" s="120" t="str">
        <f>IF('Main courante'!$A68=$ED$6,MAX($ED$8:$ED70)+1,"")</f>
        <v/>
      </c>
      <c r="EE71" s="120" t="str">
        <f>IF('Main courante'!$A68=$ED$6,'Main courante'!$S68,"")</f>
        <v/>
      </c>
      <c r="EF71" s="120" t="str">
        <f>IF('Main courante'!$A68=$ED$6,'Main courante'!$T68,"")</f>
        <v/>
      </c>
      <c r="EG71" s="120" t="str">
        <f>IF('Main courante'!$A68=$ED$6,'Main courante'!$U68,"")</f>
        <v/>
      </c>
      <c r="EH71" s="134" t="str">
        <f>IF('Main courante'!$A68=$ED$6,'Main courante'!$V68,"")</f>
        <v/>
      </c>
      <c r="EJ71" s="120" t="str">
        <f>IF('Main courante'!$A68=$EJ$6,MAX($EJ$8:$EJ70)+1,"")</f>
        <v/>
      </c>
      <c r="EK71" s="120" t="str">
        <f>IF('Main courante'!$A68=$EJ$6,'Main courante'!$S68,"")</f>
        <v/>
      </c>
      <c r="EL71" s="120" t="str">
        <f>IF('Main courante'!$A68=$EJ$6,'Main courante'!$T68,"")</f>
        <v/>
      </c>
      <c r="EM71" s="120" t="str">
        <f>IF('Main courante'!$A68=$EJ$6,'Main courante'!$U68,"")</f>
        <v/>
      </c>
      <c r="EN71" s="134" t="str">
        <f>IF('Main courante'!$A68=$EJ$6,'Main courante'!$V68,"")</f>
        <v/>
      </c>
      <c r="EP71" s="120" t="str">
        <f>IF('Main courante'!$A68=$EP$6,MAX($EP$8:$EP70)+1,"")</f>
        <v/>
      </c>
      <c r="EQ71" s="120" t="str">
        <f>IF('Main courante'!$A68=$EP$6,'Main courante'!$S68,"")</f>
        <v/>
      </c>
      <c r="ER71" s="120" t="str">
        <f>IF('Main courante'!$A68=$EP$6,'Main courante'!$T68,"")</f>
        <v/>
      </c>
      <c r="ES71" s="120" t="str">
        <f>IF('Main courante'!$A68=$EP$6,'Main courante'!$U68,"")</f>
        <v/>
      </c>
      <c r="ET71" s="134" t="str">
        <f>IF('Main courante'!$A68=$EP$6,'Main courante'!$V68,"")</f>
        <v/>
      </c>
      <c r="EU71" s="125"/>
      <c r="EV71" s="120" t="str">
        <f>IF('Main courante'!$A68=$EV$6,MAX($EV$8:$EV70)+1,"")</f>
        <v/>
      </c>
      <c r="EW71" s="121" t="str">
        <f>IF('Main courante'!$A68=$EV$6,TEXT('Main courante'!$B68,"j mmm aa"),"")</f>
        <v/>
      </c>
      <c r="EX71" s="122" t="str">
        <f>IF('Main courante'!$A68=$EV$6,TEXT('Main courante'!$C68,"hh:mm"),"")</f>
        <v/>
      </c>
      <c r="EY71" s="122" t="str">
        <f>IF('Main courante'!$A68=$EV$6,TEXT('Main courante'!$D68,"hh:mm"),"")</f>
        <v/>
      </c>
      <c r="EZ71" s="123" t="str">
        <f>IF('Main courante'!$A68=$EV$6,MOD($EY71-$EX71,1),"")</f>
        <v/>
      </c>
      <c r="FA71" s="123" t="str">
        <f>IF('Main courante'!$A68=$EV$6,'Main courante'!$E68,"")</f>
        <v/>
      </c>
      <c r="FB71" s="128"/>
    </row>
    <row r="72" spans="1:158">
      <c r="A72" s="120" t="str">
        <f>IF('Main courante'!$A69=$A$6,MAX($A$8:$A71)+1,"")</f>
        <v/>
      </c>
      <c r="B72" s="121" t="str">
        <f>IF('Main courante'!$A69=$A$6,TEXT('Main courante'!$B69,"j mmm aa"),"")</f>
        <v/>
      </c>
      <c r="C72" s="122" t="str">
        <f>IF('Main courante'!$A69=$A$6,TEXT('Main courante'!$C69,"hh:mm"),"")</f>
        <v/>
      </c>
      <c r="D72" s="122" t="str">
        <f>IF('Main courante'!$A69=$A$6,TEXT('Main courante'!$D69,"hh:mm"),"")</f>
        <v/>
      </c>
      <c r="E72" s="123" t="str">
        <f>IF('Main courante'!$A69=$A$6,MOD($D72-$C72,1),"")</f>
        <v/>
      </c>
      <c r="F72" s="123" t="str">
        <f>IF('Main courante'!$A69=$A$6,'Main courante'!$E69,"")</f>
        <v/>
      </c>
      <c r="G72" s="125"/>
      <c r="H72" s="126" t="str">
        <f>IF('Main courante'!$A69=$H$6,MAX($H$8:$H71)+1,"")</f>
        <v/>
      </c>
      <c r="I72" s="121" t="str">
        <f>IF('Main courante'!$A69=$H$6,TEXT('Main courante'!$B69,"j mmm aa"),"")</f>
        <v/>
      </c>
      <c r="J72" s="122" t="str">
        <f>IF('Main courante'!$A69=$H$6,TEXT('Main courante'!$C69,"hh:mm"),"")</f>
        <v/>
      </c>
      <c r="K72" s="122" t="str">
        <f>IF('Main courante'!$A69=$H$6,TEXT('Main courante'!$D69,"hh:mm"),"")</f>
        <v/>
      </c>
      <c r="L72" s="123" t="str">
        <f>IF('Main courante'!$A69=$H$6,MOD($K72-$J72,1),"")</f>
        <v/>
      </c>
      <c r="M72" s="123" t="str">
        <f>IF('Main courante'!$A69=$H$6,'Main courante'!$E69,"")</f>
        <v/>
      </c>
      <c r="N72" s="125"/>
      <c r="O72" s="120" t="str">
        <f>IF('Main courante'!$A69=$O$6,MAX($O$8:$O71)+1,"")</f>
        <v/>
      </c>
      <c r="P72" s="121" t="str">
        <f>IF('Main courante'!$A69=$O$6,TEXT('Main courante'!$B69,"j mmm aa"),"")</f>
        <v/>
      </c>
      <c r="Q72" s="122" t="str">
        <f>IF('Main courante'!$A69=$O$6,TEXT('Main courante'!$C69,"hh:mm"),"")</f>
        <v/>
      </c>
      <c r="R72" s="122" t="str">
        <f>IF('Main courante'!$A69=$O$6,TEXT('Main courante'!$D69,"hh:mm"),"")</f>
        <v/>
      </c>
      <c r="S72" s="123" t="str">
        <f>IF('Main courante'!$A69=$O$6,MOD($R72-$Q72,1),"")</f>
        <v/>
      </c>
      <c r="T72" s="124" t="str">
        <f>IF('Main courante'!$A69=$O$6,'Main courante'!$E69,"")</f>
        <v/>
      </c>
      <c r="U72" s="127" t="str">
        <f>IF('Main courante'!$A69=$O$6,DU72,"")</f>
        <v/>
      </c>
      <c r="V72" s="125"/>
      <c r="W72" s="120" t="str">
        <f>IF('Main courante'!$A69=$W$6,MAX($W$8:$W71)+1,"")</f>
        <v/>
      </c>
      <c r="X72" s="121" t="str">
        <f>IF('Main courante'!$A69=$W$6,TEXT('Main courante'!$B69,"j mmm aa"),"")</f>
        <v/>
      </c>
      <c r="Y72" s="122" t="str">
        <f>IF('Main courante'!$A69=$W$6,TEXT('Main courante'!$C69,"hh:mm"),"")</f>
        <v/>
      </c>
      <c r="Z72" s="122" t="str">
        <f>IF('Main courante'!$A69=$W$6,TEXT('Main courante'!$D69,"hh:mm"),"")</f>
        <v/>
      </c>
      <c r="AA72" s="123" t="str">
        <f>IF('Main courante'!$A69=$W$6,MOD($Z72-$Y72,1),"")</f>
        <v/>
      </c>
      <c r="AB72" s="123" t="str">
        <f>IF('Main courante'!$A69=$W$6,'Main courante'!$E69,"")</f>
        <v/>
      </c>
      <c r="AC72" s="122" t="str">
        <f>IF('Main courante'!$A69=$W$6,DU72,"")</f>
        <v/>
      </c>
      <c r="AD72" s="125"/>
      <c r="AE72" s="120" t="str">
        <f>IF('Main courante'!$A69=$AE$6,MAX($AE$8:$AE71)+1,"")</f>
        <v/>
      </c>
      <c r="AF72" s="121" t="str">
        <f>IF('Main courante'!$A69=$AE$6,TEXT('Main courante'!$B69,"j mmm aa"),"")</f>
        <v/>
      </c>
      <c r="AG72" s="122" t="str">
        <f>IF('Main courante'!$A69=$AE$6,TEXT('Main courante'!$C69,"hh:mm"),"")</f>
        <v/>
      </c>
      <c r="AH72" s="122" t="str">
        <f>IF('Main courante'!$A69=$AE$6,TEXT('Main courante'!$D69,"hh:mm"),"")</f>
        <v/>
      </c>
      <c r="AI72" s="123" t="str">
        <f>IF('Main courante'!$A69=$AE$6,MOD($AH72-$AG72,1),"")</f>
        <v/>
      </c>
      <c r="AJ72" s="123" t="str">
        <f>IF('Main courante'!$A69=$AE$6,'Main courante'!$E69,"")</f>
        <v/>
      </c>
      <c r="AK72" s="122" t="str">
        <f>IF('Main courante'!$A69=$AE$6,DU72,"")</f>
        <v/>
      </c>
      <c r="AL72" s="125"/>
      <c r="AM72" s="120" t="str">
        <f>IF('Main courante'!$A69=$AM$6,MAX($AM$8:$AM71)+1,"")</f>
        <v/>
      </c>
      <c r="AN72" s="121" t="str">
        <f>IF('Main courante'!$A69=$AM$6,TEXT('Main courante'!$B69,"j mmm aa"),"")</f>
        <v/>
      </c>
      <c r="AO72" s="122" t="str">
        <f>IF('Main courante'!$A69=$AM$6,TEXT('Main courante'!$C69,"hh:mm"),"")</f>
        <v/>
      </c>
      <c r="AP72" s="122" t="str">
        <f>IF('Main courante'!$A69=$AM$6,TEXT('Main courante'!$D69,"hh:mm"),"")</f>
        <v/>
      </c>
      <c r="AQ72" s="123" t="str">
        <f>IF('Main courante'!$A69=$AM$6,MOD($AP72-$AO72,1),"")</f>
        <v/>
      </c>
      <c r="AR72" s="123" t="str">
        <f>IF('Main courante'!$A69=$AM$6,'Main courante'!$E69,"")</f>
        <v/>
      </c>
      <c r="AS72" s="122" t="str">
        <f>IF('Main courante'!$A69=$AM$6,DU72,"")</f>
        <v/>
      </c>
      <c r="AT72" s="125"/>
      <c r="AU72" s="120" t="str">
        <f>IF('Main courante'!$A69=$AU$6,MAX($AU$8:$AU71)+1,"")</f>
        <v/>
      </c>
      <c r="AV72" s="121" t="str">
        <f>IF('Main courante'!$A69=$AU$6,TEXT('Main courante'!$B69,"j mmm aa"),"")</f>
        <v/>
      </c>
      <c r="AW72" s="122" t="str">
        <f>IF('Main courante'!$A69=$AU$6,TEXT('Main courante'!$C69,"hh:mm"),"")</f>
        <v/>
      </c>
      <c r="AX72" s="122" t="str">
        <f>IF('Main courante'!$A69=$AU$6,TEXT('Main courante'!$D69,"hh:mm"),"")</f>
        <v/>
      </c>
      <c r="AY72" s="123" t="str">
        <f>IF('Main courante'!$A69=$AU$6,MOD($AX72-$AW72,1),"")</f>
        <v/>
      </c>
      <c r="AZ72" s="123" t="str">
        <f>IF('Main courante'!$A69=$AU$6,'Main courante'!$E69,"")</f>
        <v/>
      </c>
      <c r="BA72" s="122" t="str">
        <f>IF('Main courante'!$A69=$AU$6,DU72,"")</f>
        <v/>
      </c>
      <c r="BB72" s="125"/>
      <c r="BC72" s="120" t="str">
        <f>IF('Main courante'!$A69=$BC$6,MAX($BC$8:$BC71)+1,"")</f>
        <v/>
      </c>
      <c r="BD72" s="121" t="str">
        <f>IF('Main courante'!$A69=$BC$6,TEXT('Main courante'!$B69,"j mmm aa"),"")</f>
        <v/>
      </c>
      <c r="BE72" s="122" t="str">
        <f>IF('Main courante'!$A69=$BC$6,TEXT('Main courante'!$C69,"hh:mm"),"")</f>
        <v/>
      </c>
      <c r="BF72" s="122" t="str">
        <f>IF('Main courante'!$A69=$BC$6,TEXT('Main courante'!$D69,"hh:mm"),"")</f>
        <v/>
      </c>
      <c r="BG72" s="123" t="str">
        <f>IF('Main courante'!$A69=$BC$6,MOD($BF72-$BE72,1),"")</f>
        <v/>
      </c>
      <c r="BH72" s="123" t="str">
        <f>IF('Main courante'!$A69=$BC$6,'Main courante'!$E69,"")</f>
        <v/>
      </c>
      <c r="BI72" s="122" t="str">
        <f>IF('Main courante'!$A69=$BC$6,DU72,"")</f>
        <v/>
      </c>
      <c r="BJ72" s="125"/>
      <c r="BK72" s="120" t="str">
        <f>IF('Main courante'!$A69=$BK$6,MAX($BK$8:$BK71)+1,"")</f>
        <v/>
      </c>
      <c r="BL72" s="121" t="str">
        <f>IF('Main courante'!$A69=$BK$6,TEXT('Main courante'!$B69,"j mmm aa"),"")</f>
        <v/>
      </c>
      <c r="BM72" s="122" t="str">
        <f>IF('Main courante'!$A69=$BK$6,TEXT('Main courante'!$C69,"hh:mm"),"")</f>
        <v/>
      </c>
      <c r="BN72" s="122" t="str">
        <f>IF('Main courante'!$A69=$BK$6,TEXT('Main courante'!$D69,"hh:mm"),"")</f>
        <v/>
      </c>
      <c r="BO72" s="123" t="str">
        <f>IF('Main courante'!$A69=$BK$6,MOD($BN72-$BM72,1),"")</f>
        <v/>
      </c>
      <c r="BP72" s="123" t="str">
        <f>IF('Main courante'!$A69=$BK$6,'Main courante'!$E69,"")</f>
        <v/>
      </c>
      <c r="BQ72" s="122" t="str">
        <f>IF('Main courante'!$A69=$BK$6,DU72,"")</f>
        <v/>
      </c>
      <c r="BR72" s="125"/>
      <c r="BS72" s="120" t="str">
        <f>IF('Main courante'!$A69=$BS$6,MAX($BS$8:$BS71)+1,"")</f>
        <v/>
      </c>
      <c r="BT72" s="121" t="str">
        <f>IF('Main courante'!$A69=$BS$6,TEXT('Main courante'!$B69,"j mmm aa"),"")</f>
        <v/>
      </c>
      <c r="BU72" s="122" t="str">
        <f>IF('Main courante'!$A69=$BS$6,TEXT('Main courante'!$C69,"hh:mm"),"")</f>
        <v/>
      </c>
      <c r="BV72" s="122" t="str">
        <f>IF('Main courante'!$A69=$BS$6,TEXT('Main courante'!$D69,"hh:mm"),"")</f>
        <v/>
      </c>
      <c r="BW72" s="123" t="str">
        <f>IF('Main courante'!$A69=$BS$6,MOD($BV72-$BU72,1),"")</f>
        <v/>
      </c>
      <c r="BX72" s="123" t="str">
        <f>IF('Main courante'!$A69=$BS$6,'Main courante'!$E69,"")</f>
        <v/>
      </c>
      <c r="BY72" s="122" t="str">
        <f>IF('Main courante'!$A69=$BS$6,DU72,"")</f>
        <v/>
      </c>
      <c r="BZ72" s="125"/>
      <c r="CA72" s="120" t="str">
        <f>IF('Main courante'!$A69=$CA$6,MAX($CA$8:$CA71)+1,"")</f>
        <v/>
      </c>
      <c r="CB72" s="121" t="str">
        <f>IF('Main courante'!$A69=$CA$6,TEXT('Main courante'!$B69,"j mmm aa"),"")</f>
        <v/>
      </c>
      <c r="CC72" s="122" t="str">
        <f>IF('Main courante'!$A69=$CA$6,TEXT('Main courante'!$C69,"hh:mm"),"")</f>
        <v/>
      </c>
      <c r="CD72" s="122" t="str">
        <f>IF('Main courante'!$A69=$CA$6,TEXT('Main courante'!$D69,"hh:mm"),"")</f>
        <v/>
      </c>
      <c r="CE72" s="123" t="str">
        <f>IF('Main courante'!$A69=$CA$6,MOD($CD72-$CC72,1),"")</f>
        <v/>
      </c>
      <c r="CF72" s="123" t="str">
        <f>IF('Main courante'!$A69=$CA$6,'Main courante'!$E69,"")</f>
        <v/>
      </c>
      <c r="CG72" s="122" t="str">
        <f>IF('Main courante'!$A69=$CA$6,DU72,"")</f>
        <v/>
      </c>
      <c r="CH72" s="125"/>
      <c r="CI72" s="120" t="str">
        <f>IF('Main courante'!$A69=$CI$6,MAX($CI$8:$CI71)+1,"")</f>
        <v/>
      </c>
      <c r="CJ72" s="121" t="str">
        <f>IF('Main courante'!$A69=$CI$6,TEXT('Main courante'!$B69,"j mmm aa"),"")</f>
        <v/>
      </c>
      <c r="CK72" s="122" t="str">
        <f>IF('Main courante'!$A69=$CI$6,TEXT('Main courante'!$C69,"hh:mm"),"")</f>
        <v/>
      </c>
      <c r="CL72" s="122" t="str">
        <f>IF('Main courante'!$A69=$CI$6,TEXT('Main courante'!$D69,"hh:mm"),"")</f>
        <v/>
      </c>
      <c r="CM72" s="123" t="str">
        <f>IF('Main courante'!$A69=$CI$6,MOD($CL72-$CK72,1),"")</f>
        <v/>
      </c>
      <c r="CN72" s="123" t="str">
        <f>IF('Main courante'!$A69=$CI$6,'Main courante'!$E69,"")</f>
        <v/>
      </c>
      <c r="CO72" s="125"/>
      <c r="CP72" s="120" t="str">
        <f>IF('Main courante'!$A69=$CP$6,MAX($CP$8:$CP71)+1,"")</f>
        <v/>
      </c>
      <c r="CQ72" s="121" t="str">
        <f>IF('Main courante'!$A69=$CP$6,TEXT('Main courante'!$B69,"j mmm aa"),"")</f>
        <v/>
      </c>
      <c r="CR72" s="122" t="str">
        <f>IF('Main courante'!$A69=$CP$6,TEXT('Main courante'!$C69,"hh:mm"),"")</f>
        <v/>
      </c>
      <c r="CS72" s="122" t="str">
        <f>IF('Main courante'!$A69=$CP$6,TEXT('Main courante'!$D69,"hh:mm"),"")</f>
        <v/>
      </c>
      <c r="CT72" s="123" t="str">
        <f>IF('Main courante'!$A69=$CP$6,MOD($CS72-$CR72,1),"")</f>
        <v/>
      </c>
      <c r="CU72" s="123" t="str">
        <f>IF('Main courante'!$A69=$CP$6,'Main courante'!$E69,"")</f>
        <v/>
      </c>
      <c r="CV72" s="122" t="str">
        <f>IF('Main courante'!$A69=$CP$6,DU72,"")</f>
        <v/>
      </c>
      <c r="CW72" s="125"/>
      <c r="CX72" s="120" t="str">
        <f>IF('Main courante'!$A69=$CX$6,MAX($CX$8:$CX71)+1,"")</f>
        <v/>
      </c>
      <c r="CY72" s="121" t="str">
        <f>IF('Main courante'!$A69=$CX$6,TEXT('Main courante'!$B69,"j mmm aa"),"")</f>
        <v/>
      </c>
      <c r="CZ72" s="122" t="str">
        <f>IF('Main courante'!$A69=$CX$6,TEXT('Main courante'!$C69,"hh:mm"),"")</f>
        <v/>
      </c>
      <c r="DA72" s="122" t="str">
        <f>IF('Main courante'!$A69=$CX$6,TEXT('Main courante'!$D69,"hh:mm"),"")</f>
        <v/>
      </c>
      <c r="DB72" s="123" t="str">
        <f>IF('Main courante'!$A69=$CX$6,MOD($DA72-$CZ72,1),"")</f>
        <v/>
      </c>
      <c r="DC72" s="123" t="str">
        <f>IF('Main courante'!$A69=$CX$6,'Main courante'!$E69,"")</f>
        <v/>
      </c>
      <c r="DD72" s="122" t="str">
        <f>IF('Main courante'!$A69=$CX$6,DU72,"")</f>
        <v/>
      </c>
      <c r="DE72" s="125"/>
      <c r="DF72" s="120" t="str">
        <f>IF('Main courante'!$A69=$DF$6,MAX($DF$8:$DF71)+1,"")</f>
        <v/>
      </c>
      <c r="DG72" s="121" t="str">
        <f>IF('Main courante'!$A69=$DF$6,TEXT('Main courante'!$B69,"j mmm aa"),"")</f>
        <v/>
      </c>
      <c r="DH72" s="122" t="str">
        <f>IF('Main courante'!$A69=$DF$6,TEXT('Main courante'!$C69,"hh:mm"),"")</f>
        <v/>
      </c>
      <c r="DI72" s="122" t="str">
        <f>IF('Main courante'!$A69=$DF$6,TEXT('Main courante'!$D69,"hh:mm"),"")</f>
        <v/>
      </c>
      <c r="DJ72" s="123" t="str">
        <f>IF('Main courante'!$A69=$DF$6,MOD($DI72-$DH72,1),"")</f>
        <v/>
      </c>
      <c r="DK72" s="123" t="str">
        <f>IF('Main courante'!$A69=$DF$6,'Main courante'!$E69,"")</f>
        <v/>
      </c>
      <c r="DL72" s="128"/>
      <c r="DM72" s="120" t="str">
        <f>IF(OR('Main courante'!$F69&lt;&gt;"",'Main courante'!$K69&lt;&gt;""),MAX($DM$8:$DM71)+1,"")</f>
        <v/>
      </c>
      <c r="DN72" s="121" t="str">
        <f>IF('Main courante'!$F69,TEXT('Main courante'!$B69,"j mmm aa"),"")</f>
        <v/>
      </c>
      <c r="DO72" s="121" t="str">
        <f>IF('Main courante'!$F69,'Main courante'!$E69,"")</f>
        <v/>
      </c>
      <c r="DP72" s="121" t="str">
        <f>IF(OR('Main courante'!$F69&lt;&gt;"",'Main courante'!$K69&lt;&gt;""),IF('Main courante'!$F69&lt;&gt;"",TEXT('Main courante'!$F69,"hh:mm"),""),"")</f>
        <v/>
      </c>
      <c r="DQ72" s="121" t="str">
        <f>IF(OR('Main courante'!$F69&lt;&gt;"",'Main courante'!$K69&lt;&gt;""),IF('Main courante'!$G69&lt;&gt;"",TEXT('Main courante'!$G69,"hh:mm"),""),"")</f>
        <v/>
      </c>
      <c r="DR72" s="121" t="str">
        <f>IF(OR('Main courante'!$F69&lt;&gt;"",'Main courante'!$K69&lt;&gt;""),IF('Main courante'!$K69&lt;&gt;"",TEXT('Main courante'!$K69,"hh:mm"),""),"")</f>
        <v/>
      </c>
      <c r="DS72" s="121" t="str">
        <f>IF(OR('Main courante'!$F69&lt;&gt;"",'Main courante'!$K69&lt;&gt;""),IF('Main courante'!$L69&lt;&gt;"",TEXT('Main courante'!$L69,"hh:mm"),""),"")</f>
        <v/>
      </c>
      <c r="DT72" s="129">
        <f t="shared" ref="DT72:DT135" si="7">EA72+EB72</f>
        <v>0</v>
      </c>
      <c r="DU72" s="130">
        <f>'Main courante'!$H69+'Main courante'!$M69</f>
        <v>0</v>
      </c>
      <c r="DV72" s="131">
        <f>'Main courante'!$J69+'Main courante'!$O69</f>
        <v>0</v>
      </c>
      <c r="DW72" s="131">
        <f>'Main courante'!$I69+'Main courante'!$N69</f>
        <v>0</v>
      </c>
      <c r="DX72" s="132" t="str">
        <f>IF('Main courante'!$P69&lt;&gt;"",'Main courante'!$P69,"")</f>
        <v/>
      </c>
      <c r="DY72" s="133" t="str">
        <f>IF('Main courante'!$Q69&lt;&gt;"",'Main courante'!$Q69,"")</f>
        <v/>
      </c>
      <c r="DZ72" s="133" t="str">
        <f>IF('Main courante'!$R69&lt;&gt;"",'Main courante'!$R69,"")</f>
        <v/>
      </c>
      <c r="EA72" s="129">
        <f t="shared" ref="EA72:EA135" si="8">IF($DP72&lt;&gt;"",MOD($DQ72-$DP72,1),)</f>
        <v>0</v>
      </c>
      <c r="EB72" s="129">
        <f t="shared" ref="EB72:EB135" si="9">IF($DS72&lt;&gt;"",MOD($DS72-$DR72,1),)</f>
        <v>0</v>
      </c>
      <c r="ED72" s="120" t="str">
        <f>IF('Main courante'!$A69=$ED$6,MAX($ED$8:$ED71)+1,"")</f>
        <v/>
      </c>
      <c r="EE72" s="120" t="str">
        <f>IF('Main courante'!$A69=$ED$6,'Main courante'!$S69,"")</f>
        <v/>
      </c>
      <c r="EF72" s="120" t="str">
        <f>IF('Main courante'!$A69=$ED$6,'Main courante'!$T69,"")</f>
        <v/>
      </c>
      <c r="EG72" s="120" t="str">
        <f>IF('Main courante'!$A69=$ED$6,'Main courante'!$U69,"")</f>
        <v/>
      </c>
      <c r="EH72" s="134" t="str">
        <f>IF('Main courante'!$A69=$ED$6,'Main courante'!$V69,"")</f>
        <v/>
      </c>
      <c r="EJ72" s="120" t="str">
        <f>IF('Main courante'!$A69=$EJ$6,MAX($EJ$8:$EJ71)+1,"")</f>
        <v/>
      </c>
      <c r="EK72" s="120" t="str">
        <f>IF('Main courante'!$A69=$EJ$6,'Main courante'!$S69,"")</f>
        <v/>
      </c>
      <c r="EL72" s="120" t="str">
        <f>IF('Main courante'!$A69=$EJ$6,'Main courante'!$T69,"")</f>
        <v/>
      </c>
      <c r="EM72" s="120" t="str">
        <f>IF('Main courante'!$A69=$EJ$6,'Main courante'!$U69,"")</f>
        <v/>
      </c>
      <c r="EN72" s="134" t="str">
        <f>IF('Main courante'!$A69=$EJ$6,'Main courante'!$V69,"")</f>
        <v/>
      </c>
      <c r="EP72" s="120" t="str">
        <f>IF('Main courante'!$A69=$EP$6,MAX($EP$8:$EP71)+1,"")</f>
        <v/>
      </c>
      <c r="EQ72" s="120" t="str">
        <f>IF('Main courante'!$A69=$EP$6,'Main courante'!$S69,"")</f>
        <v/>
      </c>
      <c r="ER72" s="120" t="str">
        <f>IF('Main courante'!$A69=$EP$6,'Main courante'!$T69,"")</f>
        <v/>
      </c>
      <c r="ES72" s="120" t="str">
        <f>IF('Main courante'!$A69=$EP$6,'Main courante'!$U69,"")</f>
        <v/>
      </c>
      <c r="ET72" s="134" t="str">
        <f>IF('Main courante'!$A69=$EP$6,'Main courante'!$V69,"")</f>
        <v/>
      </c>
      <c r="EU72" s="125"/>
      <c r="EV72" s="120" t="str">
        <f>IF('Main courante'!$A69=$EV$6,MAX($EV$8:$EV71)+1,"")</f>
        <v/>
      </c>
      <c r="EW72" s="121" t="str">
        <f>IF('Main courante'!$A69=$EV$6,TEXT('Main courante'!$B69,"j mmm aa"),"")</f>
        <v/>
      </c>
      <c r="EX72" s="122" t="str">
        <f>IF('Main courante'!$A69=$EV$6,TEXT('Main courante'!$C69,"hh:mm"),"")</f>
        <v/>
      </c>
      <c r="EY72" s="122" t="str">
        <f>IF('Main courante'!$A69=$EV$6,TEXT('Main courante'!$D69,"hh:mm"),"")</f>
        <v/>
      </c>
      <c r="EZ72" s="123" t="str">
        <f>IF('Main courante'!$A69=$EV$6,MOD($EY72-$EX72,1),"")</f>
        <v/>
      </c>
      <c r="FA72" s="123" t="str">
        <f>IF('Main courante'!$A69=$EV$6,'Main courante'!$E69,"")</f>
        <v/>
      </c>
      <c r="FB72" s="128"/>
    </row>
    <row r="73" spans="1:158">
      <c r="A73" s="120" t="str">
        <f>IF('Main courante'!$A70=$A$6,MAX($A$8:$A72)+1,"")</f>
        <v/>
      </c>
      <c r="B73" s="121" t="str">
        <f>IF('Main courante'!$A70=$A$6,TEXT('Main courante'!$B70,"j mmm aa"),"")</f>
        <v/>
      </c>
      <c r="C73" s="122" t="str">
        <f>IF('Main courante'!$A70=$A$6,TEXT('Main courante'!$C70,"hh:mm"),"")</f>
        <v/>
      </c>
      <c r="D73" s="122" t="str">
        <f>IF('Main courante'!$A70=$A$6,TEXT('Main courante'!$D70,"hh:mm"),"")</f>
        <v/>
      </c>
      <c r="E73" s="123" t="str">
        <f>IF('Main courante'!$A70=$A$6,MOD($D73-$C73,1),"")</f>
        <v/>
      </c>
      <c r="F73" s="123" t="str">
        <f>IF('Main courante'!$A70=$A$6,'Main courante'!$E70,"")</f>
        <v/>
      </c>
      <c r="G73" s="125"/>
      <c r="H73" s="126" t="str">
        <f>IF('Main courante'!$A70=$H$6,MAX($H$8:$H72)+1,"")</f>
        <v/>
      </c>
      <c r="I73" s="121" t="str">
        <f>IF('Main courante'!$A70=$H$6,TEXT('Main courante'!$B70,"j mmm aa"),"")</f>
        <v/>
      </c>
      <c r="J73" s="122" t="str">
        <f>IF('Main courante'!$A70=$H$6,TEXT('Main courante'!$C70,"hh:mm"),"")</f>
        <v/>
      </c>
      <c r="K73" s="122" t="str">
        <f>IF('Main courante'!$A70=$H$6,TEXT('Main courante'!$D70,"hh:mm"),"")</f>
        <v/>
      </c>
      <c r="L73" s="123" t="str">
        <f>IF('Main courante'!$A70=$H$6,MOD($K73-$J73,1),"")</f>
        <v/>
      </c>
      <c r="M73" s="123" t="str">
        <f>IF('Main courante'!$A70=$H$6,'Main courante'!$E70,"")</f>
        <v/>
      </c>
      <c r="N73" s="125"/>
      <c r="O73" s="120" t="str">
        <f>IF('Main courante'!$A70=$O$6,MAX($O$8:$O72)+1,"")</f>
        <v/>
      </c>
      <c r="P73" s="121" t="str">
        <f>IF('Main courante'!$A70=$O$6,TEXT('Main courante'!$B70,"j mmm aa"),"")</f>
        <v/>
      </c>
      <c r="Q73" s="122" t="str">
        <f>IF('Main courante'!$A70=$O$6,TEXT('Main courante'!$C70,"hh:mm"),"")</f>
        <v/>
      </c>
      <c r="R73" s="122" t="str">
        <f>IF('Main courante'!$A70=$O$6,TEXT('Main courante'!$D70,"hh:mm"),"")</f>
        <v/>
      </c>
      <c r="S73" s="123" t="str">
        <f>IF('Main courante'!$A70=$O$6,MOD($R73-$Q73,1),"")</f>
        <v/>
      </c>
      <c r="T73" s="124" t="str">
        <f>IF('Main courante'!$A70=$O$6,'Main courante'!$E70,"")</f>
        <v/>
      </c>
      <c r="U73" s="127" t="str">
        <f>IF('Main courante'!$A70=$O$6,DU73,"")</f>
        <v/>
      </c>
      <c r="V73" s="125"/>
      <c r="W73" s="120" t="str">
        <f>IF('Main courante'!$A70=$W$6,MAX($W$8:$W72)+1,"")</f>
        <v/>
      </c>
      <c r="X73" s="121" t="str">
        <f>IF('Main courante'!$A70=$W$6,TEXT('Main courante'!$B70,"j mmm aa"),"")</f>
        <v/>
      </c>
      <c r="Y73" s="122" t="str">
        <f>IF('Main courante'!$A70=$W$6,TEXT('Main courante'!$C70,"hh:mm"),"")</f>
        <v/>
      </c>
      <c r="Z73" s="122" t="str">
        <f>IF('Main courante'!$A70=$W$6,TEXT('Main courante'!$D70,"hh:mm"),"")</f>
        <v/>
      </c>
      <c r="AA73" s="123" t="str">
        <f>IF('Main courante'!$A70=$W$6,MOD($Z73-$Y73,1),"")</f>
        <v/>
      </c>
      <c r="AB73" s="123" t="str">
        <f>IF('Main courante'!$A70=$W$6,'Main courante'!$E70,"")</f>
        <v/>
      </c>
      <c r="AC73" s="122" t="str">
        <f>IF('Main courante'!$A70=$W$6,DU73,"")</f>
        <v/>
      </c>
      <c r="AD73" s="125"/>
      <c r="AE73" s="120" t="str">
        <f>IF('Main courante'!$A70=$AE$6,MAX($AE$8:$AE72)+1,"")</f>
        <v/>
      </c>
      <c r="AF73" s="121" t="str">
        <f>IF('Main courante'!$A70=$AE$6,TEXT('Main courante'!$B70,"j mmm aa"),"")</f>
        <v/>
      </c>
      <c r="AG73" s="122" t="str">
        <f>IF('Main courante'!$A70=$AE$6,TEXT('Main courante'!$C70,"hh:mm"),"")</f>
        <v/>
      </c>
      <c r="AH73" s="122" t="str">
        <f>IF('Main courante'!$A70=$AE$6,TEXT('Main courante'!$D70,"hh:mm"),"")</f>
        <v/>
      </c>
      <c r="AI73" s="123" t="str">
        <f>IF('Main courante'!$A70=$AE$6,MOD($AH73-$AG73,1),"")</f>
        <v/>
      </c>
      <c r="AJ73" s="123" t="str">
        <f>IF('Main courante'!$A70=$AE$6,'Main courante'!$E70,"")</f>
        <v/>
      </c>
      <c r="AK73" s="122" t="str">
        <f>IF('Main courante'!$A70=$AE$6,DU73,"")</f>
        <v/>
      </c>
      <c r="AL73" s="125"/>
      <c r="AM73" s="120" t="str">
        <f>IF('Main courante'!$A70=$AM$6,MAX($AM$8:$AM72)+1,"")</f>
        <v/>
      </c>
      <c r="AN73" s="121" t="str">
        <f>IF('Main courante'!$A70=$AM$6,TEXT('Main courante'!$B70,"j mmm aa"),"")</f>
        <v/>
      </c>
      <c r="AO73" s="122" t="str">
        <f>IF('Main courante'!$A70=$AM$6,TEXT('Main courante'!$C70,"hh:mm"),"")</f>
        <v/>
      </c>
      <c r="AP73" s="122" t="str">
        <f>IF('Main courante'!$A70=$AM$6,TEXT('Main courante'!$D70,"hh:mm"),"")</f>
        <v/>
      </c>
      <c r="AQ73" s="123" t="str">
        <f>IF('Main courante'!$A70=$AM$6,MOD($AP73-$AO73,1),"")</f>
        <v/>
      </c>
      <c r="AR73" s="123" t="str">
        <f>IF('Main courante'!$A70=$AM$6,'Main courante'!$E70,"")</f>
        <v/>
      </c>
      <c r="AS73" s="122" t="str">
        <f>IF('Main courante'!$A70=$AM$6,DU73,"")</f>
        <v/>
      </c>
      <c r="AT73" s="125"/>
      <c r="AU73" s="120" t="str">
        <f>IF('Main courante'!$A70=$AU$6,MAX($AU$8:$AU72)+1,"")</f>
        <v/>
      </c>
      <c r="AV73" s="121" t="str">
        <f>IF('Main courante'!$A70=$AU$6,TEXT('Main courante'!$B70,"j mmm aa"),"")</f>
        <v/>
      </c>
      <c r="AW73" s="122" t="str">
        <f>IF('Main courante'!$A70=$AU$6,TEXT('Main courante'!$C70,"hh:mm"),"")</f>
        <v/>
      </c>
      <c r="AX73" s="122" t="str">
        <f>IF('Main courante'!$A70=$AU$6,TEXT('Main courante'!$D70,"hh:mm"),"")</f>
        <v/>
      </c>
      <c r="AY73" s="123" t="str">
        <f>IF('Main courante'!$A70=$AU$6,MOD($AX73-$AW73,1),"")</f>
        <v/>
      </c>
      <c r="AZ73" s="123" t="str">
        <f>IF('Main courante'!$A70=$AU$6,'Main courante'!$E70,"")</f>
        <v/>
      </c>
      <c r="BA73" s="122" t="str">
        <f>IF('Main courante'!$A70=$AU$6,DU73,"")</f>
        <v/>
      </c>
      <c r="BB73" s="125"/>
      <c r="BC73" s="120" t="str">
        <f>IF('Main courante'!$A70=$BC$6,MAX($BC$8:$BC72)+1,"")</f>
        <v/>
      </c>
      <c r="BD73" s="121" t="str">
        <f>IF('Main courante'!$A70=$BC$6,TEXT('Main courante'!$B70,"j mmm aa"),"")</f>
        <v/>
      </c>
      <c r="BE73" s="122" t="str">
        <f>IF('Main courante'!$A70=$BC$6,TEXT('Main courante'!$C70,"hh:mm"),"")</f>
        <v/>
      </c>
      <c r="BF73" s="122" t="str">
        <f>IF('Main courante'!$A70=$BC$6,TEXT('Main courante'!$D70,"hh:mm"),"")</f>
        <v/>
      </c>
      <c r="BG73" s="123" t="str">
        <f>IF('Main courante'!$A70=$BC$6,MOD($BF73-$BE73,1),"")</f>
        <v/>
      </c>
      <c r="BH73" s="123" t="str">
        <f>IF('Main courante'!$A70=$BC$6,'Main courante'!$E70,"")</f>
        <v/>
      </c>
      <c r="BI73" s="122" t="str">
        <f>IF('Main courante'!$A70=$BC$6,DU73,"")</f>
        <v/>
      </c>
      <c r="BJ73" s="125"/>
      <c r="BK73" s="120" t="str">
        <f>IF('Main courante'!$A70=$BK$6,MAX($BK$8:$BK72)+1,"")</f>
        <v/>
      </c>
      <c r="BL73" s="121" t="str">
        <f>IF('Main courante'!$A70=$BK$6,TEXT('Main courante'!$B70,"j mmm aa"),"")</f>
        <v/>
      </c>
      <c r="BM73" s="122" t="str">
        <f>IF('Main courante'!$A70=$BK$6,TEXT('Main courante'!$C70,"hh:mm"),"")</f>
        <v/>
      </c>
      <c r="BN73" s="122" t="str">
        <f>IF('Main courante'!$A70=$BK$6,TEXT('Main courante'!$D70,"hh:mm"),"")</f>
        <v/>
      </c>
      <c r="BO73" s="123" t="str">
        <f>IF('Main courante'!$A70=$BK$6,MOD($BN73-$BM73,1),"")</f>
        <v/>
      </c>
      <c r="BP73" s="123" t="str">
        <f>IF('Main courante'!$A70=$BK$6,'Main courante'!$E70,"")</f>
        <v/>
      </c>
      <c r="BQ73" s="122" t="str">
        <f>IF('Main courante'!$A70=$BK$6,DU73,"")</f>
        <v/>
      </c>
      <c r="BR73" s="125"/>
      <c r="BS73" s="120" t="str">
        <f>IF('Main courante'!$A70=$BS$6,MAX($BS$8:$BS72)+1,"")</f>
        <v/>
      </c>
      <c r="BT73" s="121" t="str">
        <f>IF('Main courante'!$A70=$BS$6,TEXT('Main courante'!$B70,"j mmm aa"),"")</f>
        <v/>
      </c>
      <c r="BU73" s="122" t="str">
        <f>IF('Main courante'!$A70=$BS$6,TEXT('Main courante'!$C70,"hh:mm"),"")</f>
        <v/>
      </c>
      <c r="BV73" s="122" t="str">
        <f>IF('Main courante'!$A70=$BS$6,TEXT('Main courante'!$D70,"hh:mm"),"")</f>
        <v/>
      </c>
      <c r="BW73" s="123" t="str">
        <f>IF('Main courante'!$A70=$BS$6,MOD($BV73-$BU73,1),"")</f>
        <v/>
      </c>
      <c r="BX73" s="123" t="str">
        <f>IF('Main courante'!$A70=$BS$6,'Main courante'!$E70,"")</f>
        <v/>
      </c>
      <c r="BY73" s="122" t="str">
        <f>IF('Main courante'!$A70=$BS$6,DU73,"")</f>
        <v/>
      </c>
      <c r="BZ73" s="125"/>
      <c r="CA73" s="120" t="str">
        <f>IF('Main courante'!$A70=$CA$6,MAX($CA$8:$CA72)+1,"")</f>
        <v/>
      </c>
      <c r="CB73" s="121" t="str">
        <f>IF('Main courante'!$A70=$CA$6,TEXT('Main courante'!$B70,"j mmm aa"),"")</f>
        <v/>
      </c>
      <c r="CC73" s="122" t="str">
        <f>IF('Main courante'!$A70=$CA$6,TEXT('Main courante'!$C70,"hh:mm"),"")</f>
        <v/>
      </c>
      <c r="CD73" s="122" t="str">
        <f>IF('Main courante'!$A70=$CA$6,TEXT('Main courante'!$D70,"hh:mm"),"")</f>
        <v/>
      </c>
      <c r="CE73" s="123" t="str">
        <f>IF('Main courante'!$A70=$CA$6,MOD($CD73-$CC73,1),"")</f>
        <v/>
      </c>
      <c r="CF73" s="123" t="str">
        <f>IF('Main courante'!$A70=$CA$6,'Main courante'!$E70,"")</f>
        <v/>
      </c>
      <c r="CG73" s="122" t="str">
        <f>IF('Main courante'!$A70=$CA$6,DU73,"")</f>
        <v/>
      </c>
      <c r="CH73" s="125"/>
      <c r="CI73" s="120" t="str">
        <f>IF('Main courante'!$A70=$CI$6,MAX($CI$8:$CI72)+1,"")</f>
        <v/>
      </c>
      <c r="CJ73" s="121" t="str">
        <f>IF('Main courante'!$A70=$CI$6,TEXT('Main courante'!$B70,"j mmm aa"),"")</f>
        <v/>
      </c>
      <c r="CK73" s="122" t="str">
        <f>IF('Main courante'!$A70=$CI$6,TEXT('Main courante'!$C70,"hh:mm"),"")</f>
        <v/>
      </c>
      <c r="CL73" s="122" t="str">
        <f>IF('Main courante'!$A70=$CI$6,TEXT('Main courante'!$D70,"hh:mm"),"")</f>
        <v/>
      </c>
      <c r="CM73" s="123" t="str">
        <f>IF('Main courante'!$A70=$CI$6,MOD($CL73-$CK73,1),"")</f>
        <v/>
      </c>
      <c r="CN73" s="123" t="str">
        <f>IF('Main courante'!$A70=$CI$6,'Main courante'!$E70,"")</f>
        <v/>
      </c>
      <c r="CO73" s="125"/>
      <c r="CP73" s="120" t="str">
        <f>IF('Main courante'!$A70=$CP$6,MAX($CP$8:$CP72)+1,"")</f>
        <v/>
      </c>
      <c r="CQ73" s="121" t="str">
        <f>IF('Main courante'!$A70=$CP$6,TEXT('Main courante'!$B70,"j mmm aa"),"")</f>
        <v/>
      </c>
      <c r="CR73" s="122" t="str">
        <f>IF('Main courante'!$A70=$CP$6,TEXT('Main courante'!$C70,"hh:mm"),"")</f>
        <v/>
      </c>
      <c r="CS73" s="122" t="str">
        <f>IF('Main courante'!$A70=$CP$6,TEXT('Main courante'!$D70,"hh:mm"),"")</f>
        <v/>
      </c>
      <c r="CT73" s="123" t="str">
        <f>IF('Main courante'!$A70=$CP$6,MOD($CS73-$CR73,1),"")</f>
        <v/>
      </c>
      <c r="CU73" s="123" t="str">
        <f>IF('Main courante'!$A70=$CP$6,'Main courante'!$E70,"")</f>
        <v/>
      </c>
      <c r="CV73" s="122" t="str">
        <f>IF('Main courante'!$A70=$CP$6,DU73,"")</f>
        <v/>
      </c>
      <c r="CW73" s="125"/>
      <c r="CX73" s="120" t="str">
        <f>IF('Main courante'!$A70=$CX$6,MAX($CX$8:$CX72)+1,"")</f>
        <v/>
      </c>
      <c r="CY73" s="121" t="str">
        <f>IF('Main courante'!$A70=$CX$6,TEXT('Main courante'!$B70,"j mmm aa"),"")</f>
        <v/>
      </c>
      <c r="CZ73" s="122" t="str">
        <f>IF('Main courante'!$A70=$CX$6,TEXT('Main courante'!$C70,"hh:mm"),"")</f>
        <v/>
      </c>
      <c r="DA73" s="122" t="str">
        <f>IF('Main courante'!$A70=$CX$6,TEXT('Main courante'!$D70,"hh:mm"),"")</f>
        <v/>
      </c>
      <c r="DB73" s="123" t="str">
        <f>IF('Main courante'!$A70=$CX$6,MOD($DA73-$CZ73,1),"")</f>
        <v/>
      </c>
      <c r="DC73" s="123" t="str">
        <f>IF('Main courante'!$A70=$CX$6,'Main courante'!$E70,"")</f>
        <v/>
      </c>
      <c r="DD73" s="122" t="str">
        <f>IF('Main courante'!$A70=$CX$6,DU73,"")</f>
        <v/>
      </c>
      <c r="DE73" s="125"/>
      <c r="DF73" s="120" t="str">
        <f>IF('Main courante'!$A70=$DF$6,MAX($DF$8:$DF72)+1,"")</f>
        <v/>
      </c>
      <c r="DG73" s="121" t="str">
        <f>IF('Main courante'!$A70=$DF$6,TEXT('Main courante'!$B70,"j mmm aa"),"")</f>
        <v/>
      </c>
      <c r="DH73" s="122" t="str">
        <f>IF('Main courante'!$A70=$DF$6,TEXT('Main courante'!$C70,"hh:mm"),"")</f>
        <v/>
      </c>
      <c r="DI73" s="122" t="str">
        <f>IF('Main courante'!$A70=$DF$6,TEXT('Main courante'!$D70,"hh:mm"),"")</f>
        <v/>
      </c>
      <c r="DJ73" s="123" t="str">
        <f>IF('Main courante'!$A70=$DF$6,MOD($DI73-$DH73,1),"")</f>
        <v/>
      </c>
      <c r="DK73" s="123" t="str">
        <f>IF('Main courante'!$A70=$DF$6,'Main courante'!$E70,"")</f>
        <v/>
      </c>
      <c r="DL73" s="128"/>
      <c r="DM73" s="120" t="str">
        <f>IF(OR('Main courante'!$F70&lt;&gt;"",'Main courante'!$K70&lt;&gt;""),MAX($DM$8:$DM72)+1,"")</f>
        <v/>
      </c>
      <c r="DN73" s="121" t="str">
        <f>IF('Main courante'!$F70,TEXT('Main courante'!$B70,"j mmm aa"),"")</f>
        <v/>
      </c>
      <c r="DO73" s="121" t="str">
        <f>IF('Main courante'!$F70,'Main courante'!$E70,"")</f>
        <v/>
      </c>
      <c r="DP73" s="121" t="str">
        <f>IF(OR('Main courante'!$F70&lt;&gt;"",'Main courante'!$K70&lt;&gt;""),IF('Main courante'!$F70&lt;&gt;"",TEXT('Main courante'!$F70,"hh:mm"),""),"")</f>
        <v/>
      </c>
      <c r="DQ73" s="121" t="str">
        <f>IF(OR('Main courante'!$F70&lt;&gt;"",'Main courante'!$K70&lt;&gt;""),IF('Main courante'!$G70&lt;&gt;"",TEXT('Main courante'!$G70,"hh:mm"),""),"")</f>
        <v/>
      </c>
      <c r="DR73" s="121" t="str">
        <f>IF(OR('Main courante'!$F70&lt;&gt;"",'Main courante'!$K70&lt;&gt;""),IF('Main courante'!$K70&lt;&gt;"",TEXT('Main courante'!$K70,"hh:mm"),""),"")</f>
        <v/>
      </c>
      <c r="DS73" s="121" t="str">
        <f>IF(OR('Main courante'!$F70&lt;&gt;"",'Main courante'!$K70&lt;&gt;""),IF('Main courante'!$L70&lt;&gt;"",TEXT('Main courante'!$L70,"hh:mm"),""),"")</f>
        <v/>
      </c>
      <c r="DT73" s="129">
        <f t="shared" si="7"/>
        <v>0</v>
      </c>
      <c r="DU73" s="130">
        <f>'Main courante'!$H70+'Main courante'!$M70</f>
        <v>0</v>
      </c>
      <c r="DV73" s="131">
        <f>'Main courante'!$J70+'Main courante'!$O70</f>
        <v>0</v>
      </c>
      <c r="DW73" s="131">
        <f>'Main courante'!$I70+'Main courante'!$N70</f>
        <v>0</v>
      </c>
      <c r="DX73" s="132" t="str">
        <f>IF('Main courante'!$P70&lt;&gt;"",'Main courante'!$P70,"")</f>
        <v/>
      </c>
      <c r="DY73" s="133" t="str">
        <f>IF('Main courante'!$Q70&lt;&gt;"",'Main courante'!$Q70,"")</f>
        <v/>
      </c>
      <c r="DZ73" s="133" t="str">
        <f>IF('Main courante'!$R70&lt;&gt;"",'Main courante'!$R70,"")</f>
        <v/>
      </c>
      <c r="EA73" s="129">
        <f t="shared" si="8"/>
        <v>0</v>
      </c>
      <c r="EB73" s="129">
        <f t="shared" si="9"/>
        <v>0</v>
      </c>
      <c r="ED73" s="120" t="str">
        <f>IF('Main courante'!$A70=$ED$6,MAX($ED$8:$ED72)+1,"")</f>
        <v/>
      </c>
      <c r="EE73" s="120" t="str">
        <f>IF('Main courante'!$A70=$ED$6,'Main courante'!$S70,"")</f>
        <v/>
      </c>
      <c r="EF73" s="120" t="str">
        <f>IF('Main courante'!$A70=$ED$6,'Main courante'!$T70,"")</f>
        <v/>
      </c>
      <c r="EG73" s="120" t="str">
        <f>IF('Main courante'!$A70=$ED$6,'Main courante'!$U70,"")</f>
        <v/>
      </c>
      <c r="EH73" s="134" t="str">
        <f>IF('Main courante'!$A70=$ED$6,'Main courante'!$V70,"")</f>
        <v/>
      </c>
      <c r="EJ73" s="120" t="str">
        <f>IF('Main courante'!$A70=$EJ$6,MAX($EJ$8:$EJ72)+1,"")</f>
        <v/>
      </c>
      <c r="EK73" s="120" t="str">
        <f>IF('Main courante'!$A70=$EJ$6,'Main courante'!$S70,"")</f>
        <v/>
      </c>
      <c r="EL73" s="120" t="str">
        <f>IF('Main courante'!$A70=$EJ$6,'Main courante'!$T70,"")</f>
        <v/>
      </c>
      <c r="EM73" s="120" t="str">
        <f>IF('Main courante'!$A70=$EJ$6,'Main courante'!$U70,"")</f>
        <v/>
      </c>
      <c r="EN73" s="134" t="str">
        <f>IF('Main courante'!$A70=$EJ$6,'Main courante'!$V70,"")</f>
        <v/>
      </c>
      <c r="EP73" s="120" t="str">
        <f>IF('Main courante'!$A70=$EP$6,MAX($EP$8:$EP72)+1,"")</f>
        <v/>
      </c>
      <c r="EQ73" s="120" t="str">
        <f>IF('Main courante'!$A70=$EP$6,'Main courante'!$S70,"")</f>
        <v/>
      </c>
      <c r="ER73" s="120" t="str">
        <f>IF('Main courante'!$A70=$EP$6,'Main courante'!$T70,"")</f>
        <v/>
      </c>
      <c r="ES73" s="120" t="str">
        <f>IF('Main courante'!$A70=$EP$6,'Main courante'!$U70,"")</f>
        <v/>
      </c>
      <c r="ET73" s="134" t="str">
        <f>IF('Main courante'!$A70=$EP$6,'Main courante'!$V70,"")</f>
        <v/>
      </c>
      <c r="EU73" s="125"/>
      <c r="EV73" s="120" t="str">
        <f>IF('Main courante'!$A70=$EV$6,MAX($EV$8:$EV72)+1,"")</f>
        <v/>
      </c>
      <c r="EW73" s="121" t="str">
        <f>IF('Main courante'!$A70=$EV$6,TEXT('Main courante'!$B70,"j mmm aa"),"")</f>
        <v/>
      </c>
      <c r="EX73" s="122" t="str">
        <f>IF('Main courante'!$A70=$EV$6,TEXT('Main courante'!$C70,"hh:mm"),"")</f>
        <v/>
      </c>
      <c r="EY73" s="122" t="str">
        <f>IF('Main courante'!$A70=$EV$6,TEXT('Main courante'!$D70,"hh:mm"),"")</f>
        <v/>
      </c>
      <c r="EZ73" s="123" t="str">
        <f>IF('Main courante'!$A70=$EV$6,MOD($EY73-$EX73,1),"")</f>
        <v/>
      </c>
      <c r="FA73" s="123" t="str">
        <f>IF('Main courante'!$A70=$EV$6,'Main courante'!$E70,"")</f>
        <v/>
      </c>
      <c r="FB73" s="128"/>
    </row>
    <row r="74" spans="1:158">
      <c r="A74" s="120" t="str">
        <f>IF('Main courante'!$A71=$A$6,MAX($A$8:$A73)+1,"")</f>
        <v/>
      </c>
      <c r="B74" s="121" t="str">
        <f>IF('Main courante'!$A71=$A$6,TEXT('Main courante'!$B71,"j mmm aa"),"")</f>
        <v/>
      </c>
      <c r="C74" s="122" t="str">
        <f>IF('Main courante'!$A71=$A$6,TEXT('Main courante'!$C71,"hh:mm"),"")</f>
        <v/>
      </c>
      <c r="D74" s="122" t="str">
        <f>IF('Main courante'!$A71=$A$6,TEXT('Main courante'!$D71,"hh:mm"),"")</f>
        <v/>
      </c>
      <c r="E74" s="123" t="str">
        <f>IF('Main courante'!$A71=$A$6,MOD($D74-$C74,1),"")</f>
        <v/>
      </c>
      <c r="F74" s="123" t="str">
        <f>IF('Main courante'!$A71=$A$6,'Main courante'!$E71,"")</f>
        <v/>
      </c>
      <c r="G74" s="125"/>
      <c r="H74" s="126" t="str">
        <f>IF('Main courante'!$A71=$H$6,MAX($H$8:$H73)+1,"")</f>
        <v/>
      </c>
      <c r="I74" s="121" t="str">
        <f>IF('Main courante'!$A71=$H$6,TEXT('Main courante'!$B71,"j mmm aa"),"")</f>
        <v/>
      </c>
      <c r="J74" s="122" t="str">
        <f>IF('Main courante'!$A71=$H$6,TEXT('Main courante'!$C71,"hh:mm"),"")</f>
        <v/>
      </c>
      <c r="K74" s="122" t="str">
        <f>IF('Main courante'!$A71=$H$6,TEXT('Main courante'!$D71,"hh:mm"),"")</f>
        <v/>
      </c>
      <c r="L74" s="123" t="str">
        <f>IF('Main courante'!$A71=$H$6,MOD($K74-$J74,1),"")</f>
        <v/>
      </c>
      <c r="M74" s="123" t="str">
        <f>IF('Main courante'!$A71=$H$6,'Main courante'!$E71,"")</f>
        <v/>
      </c>
      <c r="N74" s="125"/>
      <c r="O74" s="120" t="str">
        <f>IF('Main courante'!$A71=$O$6,MAX($O$8:$O73)+1,"")</f>
        <v/>
      </c>
      <c r="P74" s="121" t="str">
        <f>IF('Main courante'!$A71=$O$6,TEXT('Main courante'!$B71,"j mmm aa"),"")</f>
        <v/>
      </c>
      <c r="Q74" s="122" t="str">
        <f>IF('Main courante'!$A71=$O$6,TEXT('Main courante'!$C71,"hh:mm"),"")</f>
        <v/>
      </c>
      <c r="R74" s="122" t="str">
        <f>IF('Main courante'!$A71=$O$6,TEXT('Main courante'!$D71,"hh:mm"),"")</f>
        <v/>
      </c>
      <c r="S74" s="123" t="str">
        <f>IF('Main courante'!$A71=$O$6,MOD($R74-$Q74,1),"")</f>
        <v/>
      </c>
      <c r="T74" s="124" t="str">
        <f>IF('Main courante'!$A71=$O$6,'Main courante'!$E71,"")</f>
        <v/>
      </c>
      <c r="U74" s="127" t="str">
        <f>IF('Main courante'!$A71=$O$6,DU74,"")</f>
        <v/>
      </c>
      <c r="V74" s="125"/>
      <c r="W74" s="120" t="str">
        <f>IF('Main courante'!$A71=$W$6,MAX($W$8:$W73)+1,"")</f>
        <v/>
      </c>
      <c r="X74" s="121" t="str">
        <f>IF('Main courante'!$A71=$W$6,TEXT('Main courante'!$B71,"j mmm aa"),"")</f>
        <v/>
      </c>
      <c r="Y74" s="122" t="str">
        <f>IF('Main courante'!$A71=$W$6,TEXT('Main courante'!$C71,"hh:mm"),"")</f>
        <v/>
      </c>
      <c r="Z74" s="122" t="str">
        <f>IF('Main courante'!$A71=$W$6,TEXT('Main courante'!$D71,"hh:mm"),"")</f>
        <v/>
      </c>
      <c r="AA74" s="123" t="str">
        <f>IF('Main courante'!$A71=$W$6,MOD($Z74-$Y74,1),"")</f>
        <v/>
      </c>
      <c r="AB74" s="123" t="str">
        <f>IF('Main courante'!$A71=$W$6,'Main courante'!$E71,"")</f>
        <v/>
      </c>
      <c r="AC74" s="122" t="str">
        <f>IF('Main courante'!$A71=$W$6,DU74,"")</f>
        <v/>
      </c>
      <c r="AD74" s="125"/>
      <c r="AE74" s="120" t="str">
        <f>IF('Main courante'!$A71=$AE$6,MAX($AE$8:$AE73)+1,"")</f>
        <v/>
      </c>
      <c r="AF74" s="121" t="str">
        <f>IF('Main courante'!$A71=$AE$6,TEXT('Main courante'!$B71,"j mmm aa"),"")</f>
        <v/>
      </c>
      <c r="AG74" s="122" t="str">
        <f>IF('Main courante'!$A71=$AE$6,TEXT('Main courante'!$C71,"hh:mm"),"")</f>
        <v/>
      </c>
      <c r="AH74" s="122" t="str">
        <f>IF('Main courante'!$A71=$AE$6,TEXT('Main courante'!$D71,"hh:mm"),"")</f>
        <v/>
      </c>
      <c r="AI74" s="123" t="str">
        <f>IF('Main courante'!$A71=$AE$6,MOD($AH74-$AG74,1),"")</f>
        <v/>
      </c>
      <c r="AJ74" s="123" t="str">
        <f>IF('Main courante'!$A71=$AE$6,'Main courante'!$E71,"")</f>
        <v/>
      </c>
      <c r="AK74" s="122" t="str">
        <f>IF('Main courante'!$A71=$AE$6,DU74,"")</f>
        <v/>
      </c>
      <c r="AL74" s="125"/>
      <c r="AM74" s="120" t="str">
        <f>IF('Main courante'!$A71=$AM$6,MAX($AM$8:$AM73)+1,"")</f>
        <v/>
      </c>
      <c r="AN74" s="121" t="str">
        <f>IF('Main courante'!$A71=$AM$6,TEXT('Main courante'!$B71,"j mmm aa"),"")</f>
        <v/>
      </c>
      <c r="AO74" s="122" t="str">
        <f>IF('Main courante'!$A71=$AM$6,TEXT('Main courante'!$C71,"hh:mm"),"")</f>
        <v/>
      </c>
      <c r="AP74" s="122" t="str">
        <f>IF('Main courante'!$A71=$AM$6,TEXT('Main courante'!$D71,"hh:mm"),"")</f>
        <v/>
      </c>
      <c r="AQ74" s="123" t="str">
        <f>IF('Main courante'!$A71=$AM$6,MOD($AP74-$AO74,1),"")</f>
        <v/>
      </c>
      <c r="AR74" s="123" t="str">
        <f>IF('Main courante'!$A71=$AM$6,'Main courante'!$E71,"")</f>
        <v/>
      </c>
      <c r="AS74" s="122" t="str">
        <f>IF('Main courante'!$A71=$AM$6,DU74,"")</f>
        <v/>
      </c>
      <c r="AT74" s="125"/>
      <c r="AU74" s="120" t="str">
        <f>IF('Main courante'!$A71=$AU$6,MAX($AU$8:$AU73)+1,"")</f>
        <v/>
      </c>
      <c r="AV74" s="121" t="str">
        <f>IF('Main courante'!$A71=$AU$6,TEXT('Main courante'!$B71,"j mmm aa"),"")</f>
        <v/>
      </c>
      <c r="AW74" s="122" t="str">
        <f>IF('Main courante'!$A71=$AU$6,TEXT('Main courante'!$C71,"hh:mm"),"")</f>
        <v/>
      </c>
      <c r="AX74" s="122" t="str">
        <f>IF('Main courante'!$A71=$AU$6,TEXT('Main courante'!$D71,"hh:mm"),"")</f>
        <v/>
      </c>
      <c r="AY74" s="123" t="str">
        <f>IF('Main courante'!$A71=$AU$6,MOD($AX74-$AW74,1),"")</f>
        <v/>
      </c>
      <c r="AZ74" s="123" t="str">
        <f>IF('Main courante'!$A71=$AU$6,'Main courante'!$E71,"")</f>
        <v/>
      </c>
      <c r="BA74" s="122" t="str">
        <f>IF('Main courante'!$A71=$AU$6,DU74,"")</f>
        <v/>
      </c>
      <c r="BB74" s="125"/>
      <c r="BC74" s="120" t="str">
        <f>IF('Main courante'!$A71=$BC$6,MAX($BC$8:$BC73)+1,"")</f>
        <v/>
      </c>
      <c r="BD74" s="121" t="str">
        <f>IF('Main courante'!$A71=$BC$6,TEXT('Main courante'!$B71,"j mmm aa"),"")</f>
        <v/>
      </c>
      <c r="BE74" s="122" t="str">
        <f>IF('Main courante'!$A71=$BC$6,TEXT('Main courante'!$C71,"hh:mm"),"")</f>
        <v/>
      </c>
      <c r="BF74" s="122" t="str">
        <f>IF('Main courante'!$A71=$BC$6,TEXT('Main courante'!$D71,"hh:mm"),"")</f>
        <v/>
      </c>
      <c r="BG74" s="123" t="str">
        <f>IF('Main courante'!$A71=$BC$6,MOD($BF74-$BE74,1),"")</f>
        <v/>
      </c>
      <c r="BH74" s="123" t="str">
        <f>IF('Main courante'!$A71=$BC$6,'Main courante'!$E71,"")</f>
        <v/>
      </c>
      <c r="BI74" s="122" t="str">
        <f>IF('Main courante'!$A71=$BC$6,DU74,"")</f>
        <v/>
      </c>
      <c r="BJ74" s="125"/>
      <c r="BK74" s="120" t="str">
        <f>IF('Main courante'!$A71=$BK$6,MAX($BK$8:$BK73)+1,"")</f>
        <v/>
      </c>
      <c r="BL74" s="121" t="str">
        <f>IF('Main courante'!$A71=$BK$6,TEXT('Main courante'!$B71,"j mmm aa"),"")</f>
        <v/>
      </c>
      <c r="BM74" s="122" t="str">
        <f>IF('Main courante'!$A71=$BK$6,TEXT('Main courante'!$C71,"hh:mm"),"")</f>
        <v/>
      </c>
      <c r="BN74" s="122" t="str">
        <f>IF('Main courante'!$A71=$BK$6,TEXT('Main courante'!$D71,"hh:mm"),"")</f>
        <v/>
      </c>
      <c r="BO74" s="123" t="str">
        <f>IF('Main courante'!$A71=$BK$6,MOD($BN74-$BM74,1),"")</f>
        <v/>
      </c>
      <c r="BP74" s="123" t="str">
        <f>IF('Main courante'!$A71=$BK$6,'Main courante'!$E71,"")</f>
        <v/>
      </c>
      <c r="BQ74" s="122" t="str">
        <f>IF('Main courante'!$A71=$BK$6,DU74,"")</f>
        <v/>
      </c>
      <c r="BR74" s="125"/>
      <c r="BS74" s="120" t="str">
        <f>IF('Main courante'!$A71=$BS$6,MAX($BS$8:$BS73)+1,"")</f>
        <v/>
      </c>
      <c r="BT74" s="121" t="str">
        <f>IF('Main courante'!$A71=$BS$6,TEXT('Main courante'!$B71,"j mmm aa"),"")</f>
        <v/>
      </c>
      <c r="BU74" s="122" t="str">
        <f>IF('Main courante'!$A71=$BS$6,TEXT('Main courante'!$C71,"hh:mm"),"")</f>
        <v/>
      </c>
      <c r="BV74" s="122" t="str">
        <f>IF('Main courante'!$A71=$BS$6,TEXT('Main courante'!$D71,"hh:mm"),"")</f>
        <v/>
      </c>
      <c r="BW74" s="123" t="str">
        <f>IF('Main courante'!$A71=$BS$6,MOD($BV74-$BU74,1),"")</f>
        <v/>
      </c>
      <c r="BX74" s="123" t="str">
        <f>IF('Main courante'!$A71=$BS$6,'Main courante'!$E71,"")</f>
        <v/>
      </c>
      <c r="BY74" s="122" t="str">
        <f>IF('Main courante'!$A71=$BS$6,DU74,"")</f>
        <v/>
      </c>
      <c r="BZ74" s="125"/>
      <c r="CA74" s="120" t="str">
        <f>IF('Main courante'!$A71=$CA$6,MAX($CA$8:$CA73)+1,"")</f>
        <v/>
      </c>
      <c r="CB74" s="121" t="str">
        <f>IF('Main courante'!$A71=$CA$6,TEXT('Main courante'!$B71,"j mmm aa"),"")</f>
        <v/>
      </c>
      <c r="CC74" s="122" t="str">
        <f>IF('Main courante'!$A71=$CA$6,TEXT('Main courante'!$C71,"hh:mm"),"")</f>
        <v/>
      </c>
      <c r="CD74" s="122" t="str">
        <f>IF('Main courante'!$A71=$CA$6,TEXT('Main courante'!$D71,"hh:mm"),"")</f>
        <v/>
      </c>
      <c r="CE74" s="123" t="str">
        <f>IF('Main courante'!$A71=$CA$6,MOD($CD74-$CC74,1),"")</f>
        <v/>
      </c>
      <c r="CF74" s="123" t="str">
        <f>IF('Main courante'!$A71=$CA$6,'Main courante'!$E71,"")</f>
        <v/>
      </c>
      <c r="CG74" s="122" t="str">
        <f>IF('Main courante'!$A71=$CA$6,DU74,"")</f>
        <v/>
      </c>
      <c r="CH74" s="125"/>
      <c r="CI74" s="120" t="str">
        <f>IF('Main courante'!$A71=$CI$6,MAX($CI$8:$CI73)+1,"")</f>
        <v/>
      </c>
      <c r="CJ74" s="121" t="str">
        <f>IF('Main courante'!$A71=$CI$6,TEXT('Main courante'!$B71,"j mmm aa"),"")</f>
        <v/>
      </c>
      <c r="CK74" s="122" t="str">
        <f>IF('Main courante'!$A71=$CI$6,TEXT('Main courante'!$C71,"hh:mm"),"")</f>
        <v/>
      </c>
      <c r="CL74" s="122" t="str">
        <f>IF('Main courante'!$A71=$CI$6,TEXT('Main courante'!$D71,"hh:mm"),"")</f>
        <v/>
      </c>
      <c r="CM74" s="123" t="str">
        <f>IF('Main courante'!$A71=$CI$6,MOD($CL74-$CK74,1),"")</f>
        <v/>
      </c>
      <c r="CN74" s="123" t="str">
        <f>IF('Main courante'!$A71=$CI$6,'Main courante'!$E71,"")</f>
        <v/>
      </c>
      <c r="CO74" s="125"/>
      <c r="CP74" s="120" t="str">
        <f>IF('Main courante'!$A71=$CP$6,MAX($CP$8:$CP73)+1,"")</f>
        <v/>
      </c>
      <c r="CQ74" s="121" t="str">
        <f>IF('Main courante'!$A71=$CP$6,TEXT('Main courante'!$B71,"j mmm aa"),"")</f>
        <v/>
      </c>
      <c r="CR74" s="122" t="str">
        <f>IF('Main courante'!$A71=$CP$6,TEXT('Main courante'!$C71,"hh:mm"),"")</f>
        <v/>
      </c>
      <c r="CS74" s="122" t="str">
        <f>IF('Main courante'!$A71=$CP$6,TEXT('Main courante'!$D71,"hh:mm"),"")</f>
        <v/>
      </c>
      <c r="CT74" s="123" t="str">
        <f>IF('Main courante'!$A71=$CP$6,MOD($CS74-$CR74,1),"")</f>
        <v/>
      </c>
      <c r="CU74" s="123" t="str">
        <f>IF('Main courante'!$A71=$CP$6,'Main courante'!$E71,"")</f>
        <v/>
      </c>
      <c r="CV74" s="122" t="str">
        <f>IF('Main courante'!$A71=$CP$6,DU74,"")</f>
        <v/>
      </c>
      <c r="CW74" s="125"/>
      <c r="CX74" s="120" t="str">
        <f>IF('Main courante'!$A71=$CX$6,MAX($CX$8:$CX73)+1,"")</f>
        <v/>
      </c>
      <c r="CY74" s="121" t="str">
        <f>IF('Main courante'!$A71=$CX$6,TEXT('Main courante'!$B71,"j mmm aa"),"")</f>
        <v/>
      </c>
      <c r="CZ74" s="122" t="str">
        <f>IF('Main courante'!$A71=$CX$6,TEXT('Main courante'!$C71,"hh:mm"),"")</f>
        <v/>
      </c>
      <c r="DA74" s="122" t="str">
        <f>IF('Main courante'!$A71=$CX$6,TEXT('Main courante'!$D71,"hh:mm"),"")</f>
        <v/>
      </c>
      <c r="DB74" s="123" t="str">
        <f>IF('Main courante'!$A71=$CX$6,MOD($DA74-$CZ74,1),"")</f>
        <v/>
      </c>
      <c r="DC74" s="123" t="str">
        <f>IF('Main courante'!$A71=$CX$6,'Main courante'!$E71,"")</f>
        <v/>
      </c>
      <c r="DD74" s="122" t="str">
        <f>IF('Main courante'!$A71=$CX$6,DU74,"")</f>
        <v/>
      </c>
      <c r="DE74" s="125"/>
      <c r="DF74" s="120" t="str">
        <f>IF('Main courante'!$A71=$DF$6,MAX($DF$8:$DF73)+1,"")</f>
        <v/>
      </c>
      <c r="DG74" s="121" t="str">
        <f>IF('Main courante'!$A71=$DF$6,TEXT('Main courante'!$B71,"j mmm aa"),"")</f>
        <v/>
      </c>
      <c r="DH74" s="122" t="str">
        <f>IF('Main courante'!$A71=$DF$6,TEXT('Main courante'!$C71,"hh:mm"),"")</f>
        <v/>
      </c>
      <c r="DI74" s="122" t="str">
        <f>IF('Main courante'!$A71=$DF$6,TEXT('Main courante'!$D71,"hh:mm"),"")</f>
        <v/>
      </c>
      <c r="DJ74" s="123" t="str">
        <f>IF('Main courante'!$A71=$DF$6,MOD($DI74-$DH74,1),"")</f>
        <v/>
      </c>
      <c r="DK74" s="123" t="str">
        <f>IF('Main courante'!$A71=$DF$6,'Main courante'!$E71,"")</f>
        <v/>
      </c>
      <c r="DL74" s="128"/>
      <c r="DM74" s="120" t="str">
        <f>IF(OR('Main courante'!$F71&lt;&gt;"",'Main courante'!$K71&lt;&gt;""),MAX($DM$8:$DM73)+1,"")</f>
        <v/>
      </c>
      <c r="DN74" s="121" t="str">
        <f>IF('Main courante'!$F71,TEXT('Main courante'!$B71,"j mmm aa"),"")</f>
        <v/>
      </c>
      <c r="DO74" s="121" t="str">
        <f>IF('Main courante'!$F71,'Main courante'!$E71,"")</f>
        <v/>
      </c>
      <c r="DP74" s="121" t="str">
        <f>IF(OR('Main courante'!$F71&lt;&gt;"",'Main courante'!$K71&lt;&gt;""),IF('Main courante'!$F71&lt;&gt;"",TEXT('Main courante'!$F71,"hh:mm"),""),"")</f>
        <v/>
      </c>
      <c r="DQ74" s="121" t="str">
        <f>IF(OR('Main courante'!$F71&lt;&gt;"",'Main courante'!$K71&lt;&gt;""),IF('Main courante'!$G71&lt;&gt;"",TEXT('Main courante'!$G71,"hh:mm"),""),"")</f>
        <v/>
      </c>
      <c r="DR74" s="121" t="str">
        <f>IF(OR('Main courante'!$F71&lt;&gt;"",'Main courante'!$K71&lt;&gt;""),IF('Main courante'!$K71&lt;&gt;"",TEXT('Main courante'!$K71,"hh:mm"),""),"")</f>
        <v/>
      </c>
      <c r="DS74" s="121" t="str">
        <f>IF(OR('Main courante'!$F71&lt;&gt;"",'Main courante'!$K71&lt;&gt;""),IF('Main courante'!$L71&lt;&gt;"",TEXT('Main courante'!$L71,"hh:mm"),""),"")</f>
        <v/>
      </c>
      <c r="DT74" s="129">
        <f t="shared" si="7"/>
        <v>0</v>
      </c>
      <c r="DU74" s="130">
        <f>'Main courante'!$H71+'Main courante'!$M71</f>
        <v>0</v>
      </c>
      <c r="DV74" s="131">
        <f>'Main courante'!$J71+'Main courante'!$O71</f>
        <v>0</v>
      </c>
      <c r="DW74" s="131">
        <f>'Main courante'!$I71+'Main courante'!$N71</f>
        <v>0</v>
      </c>
      <c r="DX74" s="132" t="str">
        <f>IF('Main courante'!$P71&lt;&gt;"",'Main courante'!$P71,"")</f>
        <v/>
      </c>
      <c r="DY74" s="133" t="str">
        <f>IF('Main courante'!$Q71&lt;&gt;"",'Main courante'!$Q71,"")</f>
        <v/>
      </c>
      <c r="DZ74" s="133" t="str">
        <f>IF('Main courante'!$R71&lt;&gt;"",'Main courante'!$R71,"")</f>
        <v/>
      </c>
      <c r="EA74" s="129">
        <f t="shared" si="8"/>
        <v>0</v>
      </c>
      <c r="EB74" s="129">
        <f t="shared" si="9"/>
        <v>0</v>
      </c>
      <c r="ED74" s="120" t="str">
        <f>IF('Main courante'!$A71=$ED$6,MAX($ED$8:$ED73)+1,"")</f>
        <v/>
      </c>
      <c r="EE74" s="120" t="str">
        <f>IF('Main courante'!$A71=$ED$6,'Main courante'!$S71,"")</f>
        <v/>
      </c>
      <c r="EF74" s="120" t="str">
        <f>IF('Main courante'!$A71=$ED$6,'Main courante'!$T71,"")</f>
        <v/>
      </c>
      <c r="EG74" s="120" t="str">
        <f>IF('Main courante'!$A71=$ED$6,'Main courante'!$U71,"")</f>
        <v/>
      </c>
      <c r="EH74" s="134" t="str">
        <f>IF('Main courante'!$A71=$ED$6,'Main courante'!$V71,"")</f>
        <v/>
      </c>
      <c r="EJ74" s="120" t="str">
        <f>IF('Main courante'!$A71=$EJ$6,MAX($EJ$8:$EJ73)+1,"")</f>
        <v/>
      </c>
      <c r="EK74" s="120" t="str">
        <f>IF('Main courante'!$A71=$EJ$6,'Main courante'!$S71,"")</f>
        <v/>
      </c>
      <c r="EL74" s="120" t="str">
        <f>IF('Main courante'!$A71=$EJ$6,'Main courante'!$T71,"")</f>
        <v/>
      </c>
      <c r="EM74" s="120" t="str">
        <f>IF('Main courante'!$A71=$EJ$6,'Main courante'!$U71,"")</f>
        <v/>
      </c>
      <c r="EN74" s="134" t="str">
        <f>IF('Main courante'!$A71=$EJ$6,'Main courante'!$V71,"")</f>
        <v/>
      </c>
      <c r="EP74" s="120" t="str">
        <f>IF('Main courante'!$A71=$EP$6,MAX($EP$8:$EP73)+1,"")</f>
        <v/>
      </c>
      <c r="EQ74" s="120" t="str">
        <f>IF('Main courante'!$A71=$EP$6,'Main courante'!$S71,"")</f>
        <v/>
      </c>
      <c r="ER74" s="120" t="str">
        <f>IF('Main courante'!$A71=$EP$6,'Main courante'!$T71,"")</f>
        <v/>
      </c>
      <c r="ES74" s="120" t="str">
        <f>IF('Main courante'!$A71=$EP$6,'Main courante'!$U71,"")</f>
        <v/>
      </c>
      <c r="ET74" s="134" t="str">
        <f>IF('Main courante'!$A71=$EP$6,'Main courante'!$V71,"")</f>
        <v/>
      </c>
      <c r="EU74" s="125"/>
      <c r="EV74" s="120" t="str">
        <f>IF('Main courante'!$A71=$EV$6,MAX($EV$8:$EV73)+1,"")</f>
        <v/>
      </c>
      <c r="EW74" s="121" t="str">
        <f>IF('Main courante'!$A71=$EV$6,TEXT('Main courante'!$B71,"j mmm aa"),"")</f>
        <v/>
      </c>
      <c r="EX74" s="122" t="str">
        <f>IF('Main courante'!$A71=$EV$6,TEXT('Main courante'!$C71,"hh:mm"),"")</f>
        <v/>
      </c>
      <c r="EY74" s="122" t="str">
        <f>IF('Main courante'!$A71=$EV$6,TEXT('Main courante'!$D71,"hh:mm"),"")</f>
        <v/>
      </c>
      <c r="EZ74" s="123" t="str">
        <f>IF('Main courante'!$A71=$EV$6,MOD($EY74-$EX74,1),"")</f>
        <v/>
      </c>
      <c r="FA74" s="123" t="str">
        <f>IF('Main courante'!$A71=$EV$6,'Main courante'!$E71,"")</f>
        <v/>
      </c>
      <c r="FB74" s="128"/>
    </row>
    <row r="75" spans="1:158">
      <c r="A75" s="120" t="str">
        <f>IF('Main courante'!$A72=$A$6,MAX($A$8:$A74)+1,"")</f>
        <v/>
      </c>
      <c r="B75" s="121" t="str">
        <f>IF('Main courante'!$A72=$A$6,TEXT('Main courante'!$B72,"j mmm aa"),"")</f>
        <v/>
      </c>
      <c r="C75" s="122" t="str">
        <f>IF('Main courante'!$A72=$A$6,TEXT('Main courante'!$C72,"hh:mm"),"")</f>
        <v/>
      </c>
      <c r="D75" s="122" t="str">
        <f>IF('Main courante'!$A72=$A$6,TEXT('Main courante'!$D72,"hh:mm"),"")</f>
        <v/>
      </c>
      <c r="E75" s="123" t="str">
        <f>IF('Main courante'!$A72=$A$6,MOD($D75-$C75,1),"")</f>
        <v/>
      </c>
      <c r="F75" s="123" t="str">
        <f>IF('Main courante'!$A72=$A$6,'Main courante'!$E72,"")</f>
        <v/>
      </c>
      <c r="G75" s="125"/>
      <c r="H75" s="126" t="str">
        <f>IF('Main courante'!$A72=$H$6,MAX($H$8:$H74)+1,"")</f>
        <v/>
      </c>
      <c r="I75" s="121" t="str">
        <f>IF('Main courante'!$A72=$H$6,TEXT('Main courante'!$B72,"j mmm aa"),"")</f>
        <v/>
      </c>
      <c r="J75" s="122" t="str">
        <f>IF('Main courante'!$A72=$H$6,TEXT('Main courante'!$C72,"hh:mm"),"")</f>
        <v/>
      </c>
      <c r="K75" s="122" t="str">
        <f>IF('Main courante'!$A72=$H$6,TEXT('Main courante'!$D72,"hh:mm"),"")</f>
        <v/>
      </c>
      <c r="L75" s="123" t="str">
        <f>IF('Main courante'!$A72=$H$6,MOD($K75-$J75,1),"")</f>
        <v/>
      </c>
      <c r="M75" s="123" t="str">
        <f>IF('Main courante'!$A72=$H$6,'Main courante'!$E72,"")</f>
        <v/>
      </c>
      <c r="N75" s="125"/>
      <c r="O75" s="120" t="str">
        <f>IF('Main courante'!$A72=$O$6,MAX($O$8:$O74)+1,"")</f>
        <v/>
      </c>
      <c r="P75" s="121" t="str">
        <f>IF('Main courante'!$A72=$O$6,TEXT('Main courante'!$B72,"j mmm aa"),"")</f>
        <v/>
      </c>
      <c r="Q75" s="122" t="str">
        <f>IF('Main courante'!$A72=$O$6,TEXT('Main courante'!$C72,"hh:mm"),"")</f>
        <v/>
      </c>
      <c r="R75" s="122" t="str">
        <f>IF('Main courante'!$A72=$O$6,TEXT('Main courante'!$D72,"hh:mm"),"")</f>
        <v/>
      </c>
      <c r="S75" s="123" t="str">
        <f>IF('Main courante'!$A72=$O$6,MOD($R75-$Q75,1),"")</f>
        <v/>
      </c>
      <c r="T75" s="124" t="str">
        <f>IF('Main courante'!$A72=$O$6,'Main courante'!$E72,"")</f>
        <v/>
      </c>
      <c r="U75" s="127" t="str">
        <f>IF('Main courante'!$A72=$O$6,DU75,"")</f>
        <v/>
      </c>
      <c r="V75" s="125"/>
      <c r="W75" s="120" t="str">
        <f>IF('Main courante'!$A72=$W$6,MAX($W$8:$W74)+1,"")</f>
        <v/>
      </c>
      <c r="X75" s="121" t="str">
        <f>IF('Main courante'!$A72=$W$6,TEXT('Main courante'!$B72,"j mmm aa"),"")</f>
        <v/>
      </c>
      <c r="Y75" s="122" t="str">
        <f>IF('Main courante'!$A72=$W$6,TEXT('Main courante'!$C72,"hh:mm"),"")</f>
        <v/>
      </c>
      <c r="Z75" s="122" t="str">
        <f>IF('Main courante'!$A72=$W$6,TEXT('Main courante'!$D72,"hh:mm"),"")</f>
        <v/>
      </c>
      <c r="AA75" s="123" t="str">
        <f>IF('Main courante'!$A72=$W$6,MOD($Z75-$Y75,1),"")</f>
        <v/>
      </c>
      <c r="AB75" s="123" t="str">
        <f>IF('Main courante'!$A72=$W$6,'Main courante'!$E72,"")</f>
        <v/>
      </c>
      <c r="AC75" s="122" t="str">
        <f>IF('Main courante'!$A72=$W$6,DU75,"")</f>
        <v/>
      </c>
      <c r="AD75" s="125"/>
      <c r="AE75" s="120" t="str">
        <f>IF('Main courante'!$A72=$AE$6,MAX($AE$8:$AE74)+1,"")</f>
        <v/>
      </c>
      <c r="AF75" s="121" t="str">
        <f>IF('Main courante'!$A72=$AE$6,TEXT('Main courante'!$B72,"j mmm aa"),"")</f>
        <v/>
      </c>
      <c r="AG75" s="122" t="str">
        <f>IF('Main courante'!$A72=$AE$6,TEXT('Main courante'!$C72,"hh:mm"),"")</f>
        <v/>
      </c>
      <c r="AH75" s="122" t="str">
        <f>IF('Main courante'!$A72=$AE$6,TEXT('Main courante'!$D72,"hh:mm"),"")</f>
        <v/>
      </c>
      <c r="AI75" s="123" t="str">
        <f>IF('Main courante'!$A72=$AE$6,MOD($AH75-$AG75,1),"")</f>
        <v/>
      </c>
      <c r="AJ75" s="123" t="str">
        <f>IF('Main courante'!$A72=$AE$6,'Main courante'!$E72,"")</f>
        <v/>
      </c>
      <c r="AK75" s="122" t="str">
        <f>IF('Main courante'!$A72=$AE$6,DU75,"")</f>
        <v/>
      </c>
      <c r="AL75" s="125"/>
      <c r="AM75" s="120" t="str">
        <f>IF('Main courante'!$A72=$AM$6,MAX($AM$8:$AM74)+1,"")</f>
        <v/>
      </c>
      <c r="AN75" s="121" t="str">
        <f>IF('Main courante'!$A72=$AM$6,TEXT('Main courante'!$B72,"j mmm aa"),"")</f>
        <v/>
      </c>
      <c r="AO75" s="122" t="str">
        <f>IF('Main courante'!$A72=$AM$6,TEXT('Main courante'!$C72,"hh:mm"),"")</f>
        <v/>
      </c>
      <c r="AP75" s="122" t="str">
        <f>IF('Main courante'!$A72=$AM$6,TEXT('Main courante'!$D72,"hh:mm"),"")</f>
        <v/>
      </c>
      <c r="AQ75" s="123" t="str">
        <f>IF('Main courante'!$A72=$AM$6,MOD($AP75-$AO75,1),"")</f>
        <v/>
      </c>
      <c r="AR75" s="123" t="str">
        <f>IF('Main courante'!$A72=$AM$6,'Main courante'!$E72,"")</f>
        <v/>
      </c>
      <c r="AS75" s="122" t="str">
        <f>IF('Main courante'!$A72=$AM$6,DU75,"")</f>
        <v/>
      </c>
      <c r="AT75" s="125"/>
      <c r="AU75" s="120" t="str">
        <f>IF('Main courante'!$A72=$AU$6,MAX($AU$8:$AU74)+1,"")</f>
        <v/>
      </c>
      <c r="AV75" s="121" t="str">
        <f>IF('Main courante'!$A72=$AU$6,TEXT('Main courante'!$B72,"j mmm aa"),"")</f>
        <v/>
      </c>
      <c r="AW75" s="122" t="str">
        <f>IF('Main courante'!$A72=$AU$6,TEXT('Main courante'!$C72,"hh:mm"),"")</f>
        <v/>
      </c>
      <c r="AX75" s="122" t="str">
        <f>IF('Main courante'!$A72=$AU$6,TEXT('Main courante'!$D72,"hh:mm"),"")</f>
        <v/>
      </c>
      <c r="AY75" s="123" t="str">
        <f>IF('Main courante'!$A72=$AU$6,MOD($AX75-$AW75,1),"")</f>
        <v/>
      </c>
      <c r="AZ75" s="123" t="str">
        <f>IF('Main courante'!$A72=$AU$6,'Main courante'!$E72,"")</f>
        <v/>
      </c>
      <c r="BA75" s="122" t="str">
        <f>IF('Main courante'!$A72=$AU$6,DU75,"")</f>
        <v/>
      </c>
      <c r="BB75" s="125"/>
      <c r="BC75" s="120" t="str">
        <f>IF('Main courante'!$A72=$BC$6,MAX($BC$8:$BC74)+1,"")</f>
        <v/>
      </c>
      <c r="BD75" s="121" t="str">
        <f>IF('Main courante'!$A72=$BC$6,TEXT('Main courante'!$B72,"j mmm aa"),"")</f>
        <v/>
      </c>
      <c r="BE75" s="122" t="str">
        <f>IF('Main courante'!$A72=$BC$6,TEXT('Main courante'!$C72,"hh:mm"),"")</f>
        <v/>
      </c>
      <c r="BF75" s="122" t="str">
        <f>IF('Main courante'!$A72=$BC$6,TEXT('Main courante'!$D72,"hh:mm"),"")</f>
        <v/>
      </c>
      <c r="BG75" s="123" t="str">
        <f>IF('Main courante'!$A72=$BC$6,MOD($BF75-$BE75,1),"")</f>
        <v/>
      </c>
      <c r="BH75" s="123" t="str">
        <f>IF('Main courante'!$A72=$BC$6,'Main courante'!$E72,"")</f>
        <v/>
      </c>
      <c r="BI75" s="122" t="str">
        <f>IF('Main courante'!$A72=$BC$6,DU75,"")</f>
        <v/>
      </c>
      <c r="BJ75" s="125"/>
      <c r="BK75" s="120" t="str">
        <f>IF('Main courante'!$A72=$BK$6,MAX($BK$8:$BK74)+1,"")</f>
        <v/>
      </c>
      <c r="BL75" s="121" t="str">
        <f>IF('Main courante'!$A72=$BK$6,TEXT('Main courante'!$B72,"j mmm aa"),"")</f>
        <v/>
      </c>
      <c r="BM75" s="122" t="str">
        <f>IF('Main courante'!$A72=$BK$6,TEXT('Main courante'!$C72,"hh:mm"),"")</f>
        <v/>
      </c>
      <c r="BN75" s="122" t="str">
        <f>IF('Main courante'!$A72=$BK$6,TEXT('Main courante'!$D72,"hh:mm"),"")</f>
        <v/>
      </c>
      <c r="BO75" s="123" t="str">
        <f>IF('Main courante'!$A72=$BK$6,MOD($BN75-$BM75,1),"")</f>
        <v/>
      </c>
      <c r="BP75" s="123" t="str">
        <f>IF('Main courante'!$A72=$BK$6,'Main courante'!$E72,"")</f>
        <v/>
      </c>
      <c r="BQ75" s="122" t="str">
        <f>IF('Main courante'!$A72=$BK$6,DU75,"")</f>
        <v/>
      </c>
      <c r="BR75" s="125"/>
      <c r="BS75" s="120" t="str">
        <f>IF('Main courante'!$A72=$BS$6,MAX($BS$8:$BS74)+1,"")</f>
        <v/>
      </c>
      <c r="BT75" s="121" t="str">
        <f>IF('Main courante'!$A72=$BS$6,TEXT('Main courante'!$B72,"j mmm aa"),"")</f>
        <v/>
      </c>
      <c r="BU75" s="122" t="str">
        <f>IF('Main courante'!$A72=$BS$6,TEXT('Main courante'!$C72,"hh:mm"),"")</f>
        <v/>
      </c>
      <c r="BV75" s="122" t="str">
        <f>IF('Main courante'!$A72=$BS$6,TEXT('Main courante'!$D72,"hh:mm"),"")</f>
        <v/>
      </c>
      <c r="BW75" s="123" t="str">
        <f>IF('Main courante'!$A72=$BS$6,MOD($BV75-$BU75,1),"")</f>
        <v/>
      </c>
      <c r="BX75" s="123" t="str">
        <f>IF('Main courante'!$A72=$BS$6,'Main courante'!$E72,"")</f>
        <v/>
      </c>
      <c r="BY75" s="122" t="str">
        <f>IF('Main courante'!$A72=$BS$6,DU75,"")</f>
        <v/>
      </c>
      <c r="BZ75" s="125"/>
      <c r="CA75" s="120" t="str">
        <f>IF('Main courante'!$A72=$CA$6,MAX($CA$8:$CA74)+1,"")</f>
        <v/>
      </c>
      <c r="CB75" s="121" t="str">
        <f>IF('Main courante'!$A72=$CA$6,TEXT('Main courante'!$B72,"j mmm aa"),"")</f>
        <v/>
      </c>
      <c r="CC75" s="122" t="str">
        <f>IF('Main courante'!$A72=$CA$6,TEXT('Main courante'!$C72,"hh:mm"),"")</f>
        <v/>
      </c>
      <c r="CD75" s="122" t="str">
        <f>IF('Main courante'!$A72=$CA$6,TEXT('Main courante'!$D72,"hh:mm"),"")</f>
        <v/>
      </c>
      <c r="CE75" s="123" t="str">
        <f>IF('Main courante'!$A72=$CA$6,MOD($CD75-$CC75,1),"")</f>
        <v/>
      </c>
      <c r="CF75" s="123" t="str">
        <f>IF('Main courante'!$A72=$CA$6,'Main courante'!$E72,"")</f>
        <v/>
      </c>
      <c r="CG75" s="122" t="str">
        <f>IF('Main courante'!$A72=$CA$6,DU75,"")</f>
        <v/>
      </c>
      <c r="CH75" s="125"/>
      <c r="CI75" s="120" t="str">
        <f>IF('Main courante'!$A72=$CI$6,MAX($CI$8:$CI74)+1,"")</f>
        <v/>
      </c>
      <c r="CJ75" s="121" t="str">
        <f>IF('Main courante'!$A72=$CI$6,TEXT('Main courante'!$B72,"j mmm aa"),"")</f>
        <v/>
      </c>
      <c r="CK75" s="122" t="str">
        <f>IF('Main courante'!$A72=$CI$6,TEXT('Main courante'!$C72,"hh:mm"),"")</f>
        <v/>
      </c>
      <c r="CL75" s="122" t="str">
        <f>IF('Main courante'!$A72=$CI$6,TEXT('Main courante'!$D72,"hh:mm"),"")</f>
        <v/>
      </c>
      <c r="CM75" s="123" t="str">
        <f>IF('Main courante'!$A72=$CI$6,MOD($CL75-$CK75,1),"")</f>
        <v/>
      </c>
      <c r="CN75" s="123" t="str">
        <f>IF('Main courante'!$A72=$CI$6,'Main courante'!$E72,"")</f>
        <v/>
      </c>
      <c r="CO75" s="125"/>
      <c r="CP75" s="120" t="str">
        <f>IF('Main courante'!$A72=$CP$6,MAX($CP$8:$CP74)+1,"")</f>
        <v/>
      </c>
      <c r="CQ75" s="121" t="str">
        <f>IF('Main courante'!$A72=$CP$6,TEXT('Main courante'!$B72,"j mmm aa"),"")</f>
        <v/>
      </c>
      <c r="CR75" s="122" t="str">
        <f>IF('Main courante'!$A72=$CP$6,TEXT('Main courante'!$C72,"hh:mm"),"")</f>
        <v/>
      </c>
      <c r="CS75" s="122" t="str">
        <f>IF('Main courante'!$A72=$CP$6,TEXT('Main courante'!$D72,"hh:mm"),"")</f>
        <v/>
      </c>
      <c r="CT75" s="123" t="str">
        <f>IF('Main courante'!$A72=$CP$6,MOD($CS75-$CR75,1),"")</f>
        <v/>
      </c>
      <c r="CU75" s="123" t="str">
        <f>IF('Main courante'!$A72=$CP$6,'Main courante'!$E72,"")</f>
        <v/>
      </c>
      <c r="CV75" s="122" t="str">
        <f>IF('Main courante'!$A72=$CP$6,DU75,"")</f>
        <v/>
      </c>
      <c r="CW75" s="125"/>
      <c r="CX75" s="120" t="str">
        <f>IF('Main courante'!$A72=$CX$6,MAX($CX$8:$CX74)+1,"")</f>
        <v/>
      </c>
      <c r="CY75" s="121" t="str">
        <f>IF('Main courante'!$A72=$CX$6,TEXT('Main courante'!$B72,"j mmm aa"),"")</f>
        <v/>
      </c>
      <c r="CZ75" s="122" t="str">
        <f>IF('Main courante'!$A72=$CX$6,TEXT('Main courante'!$C72,"hh:mm"),"")</f>
        <v/>
      </c>
      <c r="DA75" s="122" t="str">
        <f>IF('Main courante'!$A72=$CX$6,TEXT('Main courante'!$D72,"hh:mm"),"")</f>
        <v/>
      </c>
      <c r="DB75" s="123" t="str">
        <f>IF('Main courante'!$A72=$CX$6,MOD($DA75-$CZ75,1),"")</f>
        <v/>
      </c>
      <c r="DC75" s="123" t="str">
        <f>IF('Main courante'!$A72=$CX$6,'Main courante'!$E72,"")</f>
        <v/>
      </c>
      <c r="DD75" s="122" t="str">
        <f>IF('Main courante'!$A72=$CX$6,DU75,"")</f>
        <v/>
      </c>
      <c r="DE75" s="125"/>
      <c r="DF75" s="120" t="str">
        <f>IF('Main courante'!$A72=$DF$6,MAX($DF$8:$DF74)+1,"")</f>
        <v/>
      </c>
      <c r="DG75" s="121" t="str">
        <f>IF('Main courante'!$A72=$DF$6,TEXT('Main courante'!$B72,"j mmm aa"),"")</f>
        <v/>
      </c>
      <c r="DH75" s="122" t="str">
        <f>IF('Main courante'!$A72=$DF$6,TEXT('Main courante'!$C72,"hh:mm"),"")</f>
        <v/>
      </c>
      <c r="DI75" s="122" t="str">
        <f>IF('Main courante'!$A72=$DF$6,TEXT('Main courante'!$D72,"hh:mm"),"")</f>
        <v/>
      </c>
      <c r="DJ75" s="123" t="str">
        <f>IF('Main courante'!$A72=$DF$6,MOD($DI75-$DH75,1),"")</f>
        <v/>
      </c>
      <c r="DK75" s="123" t="str">
        <f>IF('Main courante'!$A72=$DF$6,'Main courante'!$E72,"")</f>
        <v/>
      </c>
      <c r="DL75" s="128"/>
      <c r="DM75" s="120" t="str">
        <f>IF(OR('Main courante'!$F72&lt;&gt;"",'Main courante'!$K72&lt;&gt;""),MAX($DM$8:$DM74)+1,"")</f>
        <v/>
      </c>
      <c r="DN75" s="121" t="str">
        <f>IF('Main courante'!$F72,TEXT('Main courante'!$B72,"j mmm aa"),"")</f>
        <v/>
      </c>
      <c r="DO75" s="121" t="str">
        <f>IF('Main courante'!$F72,'Main courante'!$E72,"")</f>
        <v/>
      </c>
      <c r="DP75" s="121" t="str">
        <f>IF(OR('Main courante'!$F72&lt;&gt;"",'Main courante'!$K72&lt;&gt;""),IF('Main courante'!$F72&lt;&gt;"",TEXT('Main courante'!$F72,"hh:mm"),""),"")</f>
        <v/>
      </c>
      <c r="DQ75" s="121" t="str">
        <f>IF(OR('Main courante'!$F72&lt;&gt;"",'Main courante'!$K72&lt;&gt;""),IF('Main courante'!$G72&lt;&gt;"",TEXT('Main courante'!$G72,"hh:mm"),""),"")</f>
        <v/>
      </c>
      <c r="DR75" s="121" t="str">
        <f>IF(OR('Main courante'!$F72&lt;&gt;"",'Main courante'!$K72&lt;&gt;""),IF('Main courante'!$K72&lt;&gt;"",TEXT('Main courante'!$K72,"hh:mm"),""),"")</f>
        <v/>
      </c>
      <c r="DS75" s="121" t="str">
        <f>IF(OR('Main courante'!$F72&lt;&gt;"",'Main courante'!$K72&lt;&gt;""),IF('Main courante'!$L72&lt;&gt;"",TEXT('Main courante'!$L72,"hh:mm"),""),"")</f>
        <v/>
      </c>
      <c r="DT75" s="129">
        <f t="shared" si="7"/>
        <v>0</v>
      </c>
      <c r="DU75" s="130">
        <f>'Main courante'!$H72+'Main courante'!$M72</f>
        <v>0</v>
      </c>
      <c r="DV75" s="131">
        <f>'Main courante'!$J72+'Main courante'!$O72</f>
        <v>0</v>
      </c>
      <c r="DW75" s="131">
        <f>'Main courante'!$I72+'Main courante'!$N72</f>
        <v>0</v>
      </c>
      <c r="DX75" s="132" t="str">
        <f>IF('Main courante'!$P72&lt;&gt;"",'Main courante'!$P72,"")</f>
        <v/>
      </c>
      <c r="DY75" s="133" t="str">
        <f>IF('Main courante'!$Q72&lt;&gt;"",'Main courante'!$Q72,"")</f>
        <v/>
      </c>
      <c r="DZ75" s="133" t="str">
        <f>IF('Main courante'!$R72&lt;&gt;"",'Main courante'!$R72,"")</f>
        <v/>
      </c>
      <c r="EA75" s="129">
        <f t="shared" si="8"/>
        <v>0</v>
      </c>
      <c r="EB75" s="129">
        <f t="shared" si="9"/>
        <v>0</v>
      </c>
      <c r="ED75" s="120" t="str">
        <f>IF('Main courante'!$A72=$ED$6,MAX($ED$8:$ED74)+1,"")</f>
        <v/>
      </c>
      <c r="EE75" s="120" t="str">
        <f>IF('Main courante'!$A72=$ED$6,'Main courante'!$S72,"")</f>
        <v/>
      </c>
      <c r="EF75" s="120" t="str">
        <f>IF('Main courante'!$A72=$ED$6,'Main courante'!$T72,"")</f>
        <v/>
      </c>
      <c r="EG75" s="120" t="str">
        <f>IF('Main courante'!$A72=$ED$6,'Main courante'!$U72,"")</f>
        <v/>
      </c>
      <c r="EH75" s="134" t="str">
        <f>IF('Main courante'!$A72=$ED$6,'Main courante'!$V72,"")</f>
        <v/>
      </c>
      <c r="EJ75" s="120" t="str">
        <f>IF('Main courante'!$A72=$EJ$6,MAX($EJ$8:$EJ74)+1,"")</f>
        <v/>
      </c>
      <c r="EK75" s="120" t="str">
        <f>IF('Main courante'!$A72=$EJ$6,'Main courante'!$S72,"")</f>
        <v/>
      </c>
      <c r="EL75" s="120" t="str">
        <f>IF('Main courante'!$A72=$EJ$6,'Main courante'!$T72,"")</f>
        <v/>
      </c>
      <c r="EM75" s="120" t="str">
        <f>IF('Main courante'!$A72=$EJ$6,'Main courante'!$U72,"")</f>
        <v/>
      </c>
      <c r="EN75" s="134" t="str">
        <f>IF('Main courante'!$A72=$EJ$6,'Main courante'!$V72,"")</f>
        <v/>
      </c>
      <c r="EP75" s="120" t="str">
        <f>IF('Main courante'!$A72=$EP$6,MAX($EP$8:$EP74)+1,"")</f>
        <v/>
      </c>
      <c r="EQ75" s="120" t="str">
        <f>IF('Main courante'!$A72=$EP$6,'Main courante'!$S72,"")</f>
        <v/>
      </c>
      <c r="ER75" s="120" t="str">
        <f>IF('Main courante'!$A72=$EP$6,'Main courante'!$T72,"")</f>
        <v/>
      </c>
      <c r="ES75" s="120" t="str">
        <f>IF('Main courante'!$A72=$EP$6,'Main courante'!$U72,"")</f>
        <v/>
      </c>
      <c r="ET75" s="134" t="str">
        <f>IF('Main courante'!$A72=$EP$6,'Main courante'!$V72,"")</f>
        <v/>
      </c>
      <c r="EU75" s="125"/>
      <c r="EV75" s="120" t="str">
        <f>IF('Main courante'!$A72=$EV$6,MAX($EV$8:$EV74)+1,"")</f>
        <v/>
      </c>
      <c r="EW75" s="121" t="str">
        <f>IF('Main courante'!$A72=$EV$6,TEXT('Main courante'!$B72,"j mmm aa"),"")</f>
        <v/>
      </c>
      <c r="EX75" s="122" t="str">
        <f>IF('Main courante'!$A72=$EV$6,TEXT('Main courante'!$C72,"hh:mm"),"")</f>
        <v/>
      </c>
      <c r="EY75" s="122" t="str">
        <f>IF('Main courante'!$A72=$EV$6,TEXT('Main courante'!$D72,"hh:mm"),"")</f>
        <v/>
      </c>
      <c r="EZ75" s="123" t="str">
        <f>IF('Main courante'!$A72=$EV$6,MOD($EY75-$EX75,1),"")</f>
        <v/>
      </c>
      <c r="FA75" s="123" t="str">
        <f>IF('Main courante'!$A72=$EV$6,'Main courante'!$E72,"")</f>
        <v/>
      </c>
      <c r="FB75" s="128"/>
    </row>
    <row r="76" spans="1:158">
      <c r="A76" s="120" t="str">
        <f>IF('Main courante'!$A73=$A$6,MAX($A$8:$A75)+1,"")</f>
        <v/>
      </c>
      <c r="B76" s="121" t="str">
        <f>IF('Main courante'!$A73=$A$6,TEXT('Main courante'!$B73,"j mmm aa"),"")</f>
        <v/>
      </c>
      <c r="C76" s="122" t="str">
        <f>IF('Main courante'!$A73=$A$6,TEXT('Main courante'!$C73,"hh:mm"),"")</f>
        <v/>
      </c>
      <c r="D76" s="122" t="str">
        <f>IF('Main courante'!$A73=$A$6,TEXT('Main courante'!$D73,"hh:mm"),"")</f>
        <v/>
      </c>
      <c r="E76" s="123" t="str">
        <f>IF('Main courante'!$A73=$A$6,MOD($D76-$C76,1),"")</f>
        <v/>
      </c>
      <c r="F76" s="123" t="str">
        <f>IF('Main courante'!$A73=$A$6,'Main courante'!$E73,"")</f>
        <v/>
      </c>
      <c r="G76" s="125"/>
      <c r="H76" s="126" t="str">
        <f>IF('Main courante'!$A73=$H$6,MAX($H$8:$H75)+1,"")</f>
        <v/>
      </c>
      <c r="I76" s="121" t="str">
        <f>IF('Main courante'!$A73=$H$6,TEXT('Main courante'!$B73,"j mmm aa"),"")</f>
        <v/>
      </c>
      <c r="J76" s="122" t="str">
        <f>IF('Main courante'!$A73=$H$6,TEXT('Main courante'!$C73,"hh:mm"),"")</f>
        <v/>
      </c>
      <c r="K76" s="122" t="str">
        <f>IF('Main courante'!$A73=$H$6,TEXT('Main courante'!$D73,"hh:mm"),"")</f>
        <v/>
      </c>
      <c r="L76" s="123" t="str">
        <f>IF('Main courante'!$A73=$H$6,MOD($K76-$J76,1),"")</f>
        <v/>
      </c>
      <c r="M76" s="123" t="str">
        <f>IF('Main courante'!$A73=$H$6,'Main courante'!$E73,"")</f>
        <v/>
      </c>
      <c r="N76" s="125"/>
      <c r="O76" s="120" t="str">
        <f>IF('Main courante'!$A73=$O$6,MAX($O$8:$O75)+1,"")</f>
        <v/>
      </c>
      <c r="P76" s="121" t="str">
        <f>IF('Main courante'!$A73=$O$6,TEXT('Main courante'!$B73,"j mmm aa"),"")</f>
        <v/>
      </c>
      <c r="Q76" s="122" t="str">
        <f>IF('Main courante'!$A73=$O$6,TEXT('Main courante'!$C73,"hh:mm"),"")</f>
        <v/>
      </c>
      <c r="R76" s="122" t="str">
        <f>IF('Main courante'!$A73=$O$6,TEXT('Main courante'!$D73,"hh:mm"),"")</f>
        <v/>
      </c>
      <c r="S76" s="123" t="str">
        <f>IF('Main courante'!$A73=$O$6,MOD($R76-$Q76,1),"")</f>
        <v/>
      </c>
      <c r="T76" s="124" t="str">
        <f>IF('Main courante'!$A73=$O$6,'Main courante'!$E73,"")</f>
        <v/>
      </c>
      <c r="U76" s="127" t="str">
        <f>IF('Main courante'!$A73=$O$6,DU76,"")</f>
        <v/>
      </c>
      <c r="V76" s="125"/>
      <c r="W76" s="120" t="str">
        <f>IF('Main courante'!$A73=$W$6,MAX($W$8:$W75)+1,"")</f>
        <v/>
      </c>
      <c r="X76" s="121" t="str">
        <f>IF('Main courante'!$A73=$W$6,TEXT('Main courante'!$B73,"j mmm aa"),"")</f>
        <v/>
      </c>
      <c r="Y76" s="122" t="str">
        <f>IF('Main courante'!$A73=$W$6,TEXT('Main courante'!$C73,"hh:mm"),"")</f>
        <v/>
      </c>
      <c r="Z76" s="122" t="str">
        <f>IF('Main courante'!$A73=$W$6,TEXT('Main courante'!$D73,"hh:mm"),"")</f>
        <v/>
      </c>
      <c r="AA76" s="123" t="str">
        <f>IF('Main courante'!$A73=$W$6,MOD($Z76-$Y76,1),"")</f>
        <v/>
      </c>
      <c r="AB76" s="123" t="str">
        <f>IF('Main courante'!$A73=$W$6,'Main courante'!$E73,"")</f>
        <v/>
      </c>
      <c r="AC76" s="122" t="str">
        <f>IF('Main courante'!$A73=$W$6,DU76,"")</f>
        <v/>
      </c>
      <c r="AD76" s="125"/>
      <c r="AE76" s="120" t="str">
        <f>IF('Main courante'!$A73=$AE$6,MAX($AE$8:$AE75)+1,"")</f>
        <v/>
      </c>
      <c r="AF76" s="121" t="str">
        <f>IF('Main courante'!$A73=$AE$6,TEXT('Main courante'!$B73,"j mmm aa"),"")</f>
        <v/>
      </c>
      <c r="AG76" s="122" t="str">
        <f>IF('Main courante'!$A73=$AE$6,TEXT('Main courante'!$C73,"hh:mm"),"")</f>
        <v/>
      </c>
      <c r="AH76" s="122" t="str">
        <f>IF('Main courante'!$A73=$AE$6,TEXT('Main courante'!$D73,"hh:mm"),"")</f>
        <v/>
      </c>
      <c r="AI76" s="123" t="str">
        <f>IF('Main courante'!$A73=$AE$6,MOD($AH76-$AG76,1),"")</f>
        <v/>
      </c>
      <c r="AJ76" s="123" t="str">
        <f>IF('Main courante'!$A73=$AE$6,'Main courante'!$E73,"")</f>
        <v/>
      </c>
      <c r="AK76" s="122" t="str">
        <f>IF('Main courante'!$A73=$AE$6,DU76,"")</f>
        <v/>
      </c>
      <c r="AL76" s="125"/>
      <c r="AM76" s="120" t="str">
        <f>IF('Main courante'!$A73=$AM$6,MAX($AM$8:$AM75)+1,"")</f>
        <v/>
      </c>
      <c r="AN76" s="121" t="str">
        <f>IF('Main courante'!$A73=$AM$6,TEXT('Main courante'!$B73,"j mmm aa"),"")</f>
        <v/>
      </c>
      <c r="AO76" s="122" t="str">
        <f>IF('Main courante'!$A73=$AM$6,TEXT('Main courante'!$C73,"hh:mm"),"")</f>
        <v/>
      </c>
      <c r="AP76" s="122" t="str">
        <f>IF('Main courante'!$A73=$AM$6,TEXT('Main courante'!$D73,"hh:mm"),"")</f>
        <v/>
      </c>
      <c r="AQ76" s="123" t="str">
        <f>IF('Main courante'!$A73=$AM$6,MOD($AP76-$AO76,1),"")</f>
        <v/>
      </c>
      <c r="AR76" s="123" t="str">
        <f>IF('Main courante'!$A73=$AM$6,'Main courante'!$E73,"")</f>
        <v/>
      </c>
      <c r="AS76" s="122" t="str">
        <f>IF('Main courante'!$A73=$AM$6,DU76,"")</f>
        <v/>
      </c>
      <c r="AT76" s="125"/>
      <c r="AU76" s="120" t="str">
        <f>IF('Main courante'!$A73=$AU$6,MAX($AU$8:$AU75)+1,"")</f>
        <v/>
      </c>
      <c r="AV76" s="121" t="str">
        <f>IF('Main courante'!$A73=$AU$6,TEXT('Main courante'!$B73,"j mmm aa"),"")</f>
        <v/>
      </c>
      <c r="AW76" s="122" t="str">
        <f>IF('Main courante'!$A73=$AU$6,TEXT('Main courante'!$C73,"hh:mm"),"")</f>
        <v/>
      </c>
      <c r="AX76" s="122" t="str">
        <f>IF('Main courante'!$A73=$AU$6,TEXT('Main courante'!$D73,"hh:mm"),"")</f>
        <v/>
      </c>
      <c r="AY76" s="123" t="str">
        <f>IF('Main courante'!$A73=$AU$6,MOD($AX76-$AW76,1),"")</f>
        <v/>
      </c>
      <c r="AZ76" s="123" t="str">
        <f>IF('Main courante'!$A73=$AU$6,'Main courante'!$E73,"")</f>
        <v/>
      </c>
      <c r="BA76" s="122" t="str">
        <f>IF('Main courante'!$A73=$AU$6,DU76,"")</f>
        <v/>
      </c>
      <c r="BB76" s="125"/>
      <c r="BC76" s="120" t="str">
        <f>IF('Main courante'!$A73=$BC$6,MAX($BC$8:$BC75)+1,"")</f>
        <v/>
      </c>
      <c r="BD76" s="121" t="str">
        <f>IF('Main courante'!$A73=$BC$6,TEXT('Main courante'!$B73,"j mmm aa"),"")</f>
        <v/>
      </c>
      <c r="BE76" s="122" t="str">
        <f>IF('Main courante'!$A73=$BC$6,TEXT('Main courante'!$C73,"hh:mm"),"")</f>
        <v/>
      </c>
      <c r="BF76" s="122" t="str">
        <f>IF('Main courante'!$A73=$BC$6,TEXT('Main courante'!$D73,"hh:mm"),"")</f>
        <v/>
      </c>
      <c r="BG76" s="123" t="str">
        <f>IF('Main courante'!$A73=$BC$6,MOD($BF76-$BE76,1),"")</f>
        <v/>
      </c>
      <c r="BH76" s="123" t="str">
        <f>IF('Main courante'!$A73=$BC$6,'Main courante'!$E73,"")</f>
        <v/>
      </c>
      <c r="BI76" s="122" t="str">
        <f>IF('Main courante'!$A73=$BC$6,DU76,"")</f>
        <v/>
      </c>
      <c r="BJ76" s="125"/>
      <c r="BK76" s="120" t="str">
        <f>IF('Main courante'!$A73=$BK$6,MAX($BK$8:$BK75)+1,"")</f>
        <v/>
      </c>
      <c r="BL76" s="121" t="str">
        <f>IF('Main courante'!$A73=$BK$6,TEXT('Main courante'!$B73,"j mmm aa"),"")</f>
        <v/>
      </c>
      <c r="BM76" s="122" t="str">
        <f>IF('Main courante'!$A73=$BK$6,TEXT('Main courante'!$C73,"hh:mm"),"")</f>
        <v/>
      </c>
      <c r="BN76" s="122" t="str">
        <f>IF('Main courante'!$A73=$BK$6,TEXT('Main courante'!$D73,"hh:mm"),"")</f>
        <v/>
      </c>
      <c r="BO76" s="123" t="str">
        <f>IF('Main courante'!$A73=$BK$6,MOD($BN76-$BM76,1),"")</f>
        <v/>
      </c>
      <c r="BP76" s="123" t="str">
        <f>IF('Main courante'!$A73=$BK$6,'Main courante'!$E73,"")</f>
        <v/>
      </c>
      <c r="BQ76" s="122" t="str">
        <f>IF('Main courante'!$A73=$BK$6,DU76,"")</f>
        <v/>
      </c>
      <c r="BR76" s="125"/>
      <c r="BS76" s="120" t="str">
        <f>IF('Main courante'!$A73=$BS$6,MAX($BS$8:$BS75)+1,"")</f>
        <v/>
      </c>
      <c r="BT76" s="121" t="str">
        <f>IF('Main courante'!$A73=$BS$6,TEXT('Main courante'!$B73,"j mmm aa"),"")</f>
        <v/>
      </c>
      <c r="BU76" s="122" t="str">
        <f>IF('Main courante'!$A73=$BS$6,TEXT('Main courante'!$C73,"hh:mm"),"")</f>
        <v/>
      </c>
      <c r="BV76" s="122" t="str">
        <f>IF('Main courante'!$A73=$BS$6,TEXT('Main courante'!$D73,"hh:mm"),"")</f>
        <v/>
      </c>
      <c r="BW76" s="123" t="str">
        <f>IF('Main courante'!$A73=$BS$6,MOD($BV76-$BU76,1),"")</f>
        <v/>
      </c>
      <c r="BX76" s="123" t="str">
        <f>IF('Main courante'!$A73=$BS$6,'Main courante'!$E73,"")</f>
        <v/>
      </c>
      <c r="BY76" s="122" t="str">
        <f>IF('Main courante'!$A73=$BS$6,DU76,"")</f>
        <v/>
      </c>
      <c r="BZ76" s="125"/>
      <c r="CA76" s="120" t="str">
        <f>IF('Main courante'!$A73=$CA$6,MAX($CA$8:$CA75)+1,"")</f>
        <v/>
      </c>
      <c r="CB76" s="121" t="str">
        <f>IF('Main courante'!$A73=$CA$6,TEXT('Main courante'!$B73,"j mmm aa"),"")</f>
        <v/>
      </c>
      <c r="CC76" s="122" t="str">
        <f>IF('Main courante'!$A73=$CA$6,TEXT('Main courante'!$C73,"hh:mm"),"")</f>
        <v/>
      </c>
      <c r="CD76" s="122" t="str">
        <f>IF('Main courante'!$A73=$CA$6,TEXT('Main courante'!$D73,"hh:mm"),"")</f>
        <v/>
      </c>
      <c r="CE76" s="123" t="str">
        <f>IF('Main courante'!$A73=$CA$6,MOD($CD76-$CC76,1),"")</f>
        <v/>
      </c>
      <c r="CF76" s="123" t="str">
        <f>IF('Main courante'!$A73=$CA$6,'Main courante'!$E73,"")</f>
        <v/>
      </c>
      <c r="CG76" s="122" t="str">
        <f>IF('Main courante'!$A73=$CA$6,DU76,"")</f>
        <v/>
      </c>
      <c r="CH76" s="125"/>
      <c r="CI76" s="120" t="str">
        <f>IF('Main courante'!$A73=$CI$6,MAX($CI$8:$CI75)+1,"")</f>
        <v/>
      </c>
      <c r="CJ76" s="121" t="str">
        <f>IF('Main courante'!$A73=$CI$6,TEXT('Main courante'!$B73,"j mmm aa"),"")</f>
        <v/>
      </c>
      <c r="CK76" s="122" t="str">
        <f>IF('Main courante'!$A73=$CI$6,TEXT('Main courante'!$C73,"hh:mm"),"")</f>
        <v/>
      </c>
      <c r="CL76" s="122" t="str">
        <f>IF('Main courante'!$A73=$CI$6,TEXT('Main courante'!$D73,"hh:mm"),"")</f>
        <v/>
      </c>
      <c r="CM76" s="123" t="str">
        <f>IF('Main courante'!$A73=$CI$6,MOD($CL76-$CK76,1),"")</f>
        <v/>
      </c>
      <c r="CN76" s="123" t="str">
        <f>IF('Main courante'!$A73=$CI$6,'Main courante'!$E73,"")</f>
        <v/>
      </c>
      <c r="CO76" s="125"/>
      <c r="CP76" s="120" t="str">
        <f>IF('Main courante'!$A73=$CP$6,MAX($CP$8:$CP75)+1,"")</f>
        <v/>
      </c>
      <c r="CQ76" s="121" t="str">
        <f>IF('Main courante'!$A73=$CP$6,TEXT('Main courante'!$B73,"j mmm aa"),"")</f>
        <v/>
      </c>
      <c r="CR76" s="122" t="str">
        <f>IF('Main courante'!$A73=$CP$6,TEXT('Main courante'!$C73,"hh:mm"),"")</f>
        <v/>
      </c>
      <c r="CS76" s="122" t="str">
        <f>IF('Main courante'!$A73=$CP$6,TEXT('Main courante'!$D73,"hh:mm"),"")</f>
        <v/>
      </c>
      <c r="CT76" s="123" t="str">
        <f>IF('Main courante'!$A73=$CP$6,MOD($CS76-$CR76,1),"")</f>
        <v/>
      </c>
      <c r="CU76" s="123" t="str">
        <f>IF('Main courante'!$A73=$CP$6,'Main courante'!$E73,"")</f>
        <v/>
      </c>
      <c r="CV76" s="122" t="str">
        <f>IF('Main courante'!$A73=$CP$6,DU76,"")</f>
        <v/>
      </c>
      <c r="CW76" s="125"/>
      <c r="CX76" s="120" t="str">
        <f>IF('Main courante'!$A73=$CX$6,MAX($CX$8:$CX75)+1,"")</f>
        <v/>
      </c>
      <c r="CY76" s="121" t="str">
        <f>IF('Main courante'!$A73=$CX$6,TEXT('Main courante'!$B73,"j mmm aa"),"")</f>
        <v/>
      </c>
      <c r="CZ76" s="122" t="str">
        <f>IF('Main courante'!$A73=$CX$6,TEXT('Main courante'!$C73,"hh:mm"),"")</f>
        <v/>
      </c>
      <c r="DA76" s="122" t="str">
        <f>IF('Main courante'!$A73=$CX$6,TEXT('Main courante'!$D73,"hh:mm"),"")</f>
        <v/>
      </c>
      <c r="DB76" s="123" t="str">
        <f>IF('Main courante'!$A73=$CX$6,MOD($DA76-$CZ76,1),"")</f>
        <v/>
      </c>
      <c r="DC76" s="123" t="str">
        <f>IF('Main courante'!$A73=$CX$6,'Main courante'!$E73,"")</f>
        <v/>
      </c>
      <c r="DD76" s="122" t="str">
        <f>IF('Main courante'!$A73=$CX$6,DU76,"")</f>
        <v/>
      </c>
      <c r="DE76" s="125"/>
      <c r="DF76" s="120" t="str">
        <f>IF('Main courante'!$A73=$DF$6,MAX($DF$8:$DF75)+1,"")</f>
        <v/>
      </c>
      <c r="DG76" s="121" t="str">
        <f>IF('Main courante'!$A73=$DF$6,TEXT('Main courante'!$B73,"j mmm aa"),"")</f>
        <v/>
      </c>
      <c r="DH76" s="122" t="str">
        <f>IF('Main courante'!$A73=$DF$6,TEXT('Main courante'!$C73,"hh:mm"),"")</f>
        <v/>
      </c>
      <c r="DI76" s="122" t="str">
        <f>IF('Main courante'!$A73=$DF$6,TEXT('Main courante'!$D73,"hh:mm"),"")</f>
        <v/>
      </c>
      <c r="DJ76" s="123" t="str">
        <f>IF('Main courante'!$A73=$DF$6,MOD($DI76-$DH76,1),"")</f>
        <v/>
      </c>
      <c r="DK76" s="123" t="str">
        <f>IF('Main courante'!$A73=$DF$6,'Main courante'!$E73,"")</f>
        <v/>
      </c>
      <c r="DL76" s="128"/>
      <c r="DM76" s="120" t="str">
        <f>IF(OR('Main courante'!$F73&lt;&gt;"",'Main courante'!$K73&lt;&gt;""),MAX($DM$8:$DM75)+1,"")</f>
        <v/>
      </c>
      <c r="DN76" s="121" t="str">
        <f>IF('Main courante'!$F73,TEXT('Main courante'!$B73,"j mmm aa"),"")</f>
        <v/>
      </c>
      <c r="DO76" s="121" t="str">
        <f>IF('Main courante'!$F73,'Main courante'!$E73,"")</f>
        <v/>
      </c>
      <c r="DP76" s="121" t="str">
        <f>IF(OR('Main courante'!$F73&lt;&gt;"",'Main courante'!$K73&lt;&gt;""),IF('Main courante'!$F73&lt;&gt;"",TEXT('Main courante'!$F73,"hh:mm"),""),"")</f>
        <v/>
      </c>
      <c r="DQ76" s="121" t="str">
        <f>IF(OR('Main courante'!$F73&lt;&gt;"",'Main courante'!$K73&lt;&gt;""),IF('Main courante'!$G73&lt;&gt;"",TEXT('Main courante'!$G73,"hh:mm"),""),"")</f>
        <v/>
      </c>
      <c r="DR76" s="121" t="str">
        <f>IF(OR('Main courante'!$F73&lt;&gt;"",'Main courante'!$K73&lt;&gt;""),IF('Main courante'!$K73&lt;&gt;"",TEXT('Main courante'!$K73,"hh:mm"),""),"")</f>
        <v/>
      </c>
      <c r="DS76" s="121" t="str">
        <f>IF(OR('Main courante'!$F73&lt;&gt;"",'Main courante'!$K73&lt;&gt;""),IF('Main courante'!$L73&lt;&gt;"",TEXT('Main courante'!$L73,"hh:mm"),""),"")</f>
        <v/>
      </c>
      <c r="DT76" s="129">
        <f t="shared" si="7"/>
        <v>0</v>
      </c>
      <c r="DU76" s="130">
        <f>'Main courante'!$H73+'Main courante'!$M73</f>
        <v>0</v>
      </c>
      <c r="DV76" s="131">
        <f>'Main courante'!$J73+'Main courante'!$O73</f>
        <v>0</v>
      </c>
      <c r="DW76" s="131">
        <f>'Main courante'!$I73+'Main courante'!$N73</f>
        <v>0</v>
      </c>
      <c r="DX76" s="132" t="str">
        <f>IF('Main courante'!$P73&lt;&gt;"",'Main courante'!$P73,"")</f>
        <v/>
      </c>
      <c r="DY76" s="133" t="str">
        <f>IF('Main courante'!$Q73&lt;&gt;"",'Main courante'!$Q73,"")</f>
        <v/>
      </c>
      <c r="DZ76" s="133" t="str">
        <f>IF('Main courante'!$R73&lt;&gt;"",'Main courante'!$R73,"")</f>
        <v/>
      </c>
      <c r="EA76" s="129">
        <f t="shared" si="8"/>
        <v>0</v>
      </c>
      <c r="EB76" s="129">
        <f t="shared" si="9"/>
        <v>0</v>
      </c>
      <c r="ED76" s="120" t="str">
        <f>IF('Main courante'!$A73=$ED$6,MAX($ED$8:$ED75)+1,"")</f>
        <v/>
      </c>
      <c r="EE76" s="120" t="str">
        <f>IF('Main courante'!$A73=$ED$6,'Main courante'!$S73,"")</f>
        <v/>
      </c>
      <c r="EF76" s="120" t="str">
        <f>IF('Main courante'!$A73=$ED$6,'Main courante'!$T73,"")</f>
        <v/>
      </c>
      <c r="EG76" s="120" t="str">
        <f>IF('Main courante'!$A73=$ED$6,'Main courante'!$U73,"")</f>
        <v/>
      </c>
      <c r="EH76" s="134" t="str">
        <f>IF('Main courante'!$A73=$ED$6,'Main courante'!$V73,"")</f>
        <v/>
      </c>
      <c r="EJ76" s="120" t="str">
        <f>IF('Main courante'!$A73=$EJ$6,MAX($EJ$8:$EJ75)+1,"")</f>
        <v/>
      </c>
      <c r="EK76" s="120" t="str">
        <f>IF('Main courante'!$A73=$EJ$6,'Main courante'!$S73,"")</f>
        <v/>
      </c>
      <c r="EL76" s="120" t="str">
        <f>IF('Main courante'!$A73=$EJ$6,'Main courante'!$T73,"")</f>
        <v/>
      </c>
      <c r="EM76" s="120" t="str">
        <f>IF('Main courante'!$A73=$EJ$6,'Main courante'!$U73,"")</f>
        <v/>
      </c>
      <c r="EN76" s="134" t="str">
        <f>IF('Main courante'!$A73=$EJ$6,'Main courante'!$V73,"")</f>
        <v/>
      </c>
      <c r="EP76" s="120" t="str">
        <f>IF('Main courante'!$A73=$EP$6,MAX($EP$8:$EP75)+1,"")</f>
        <v/>
      </c>
      <c r="EQ76" s="120" t="str">
        <f>IF('Main courante'!$A73=$EP$6,'Main courante'!$S73,"")</f>
        <v/>
      </c>
      <c r="ER76" s="120" t="str">
        <f>IF('Main courante'!$A73=$EP$6,'Main courante'!$T73,"")</f>
        <v/>
      </c>
      <c r="ES76" s="120" t="str">
        <f>IF('Main courante'!$A73=$EP$6,'Main courante'!$U73,"")</f>
        <v/>
      </c>
      <c r="ET76" s="134" t="str">
        <f>IF('Main courante'!$A73=$EP$6,'Main courante'!$V73,"")</f>
        <v/>
      </c>
      <c r="EU76" s="125"/>
      <c r="EV76" s="120" t="str">
        <f>IF('Main courante'!$A73=$EV$6,MAX($EV$8:$EV75)+1,"")</f>
        <v/>
      </c>
      <c r="EW76" s="121" t="str">
        <f>IF('Main courante'!$A73=$EV$6,TEXT('Main courante'!$B73,"j mmm aa"),"")</f>
        <v/>
      </c>
      <c r="EX76" s="122" t="str">
        <f>IF('Main courante'!$A73=$EV$6,TEXT('Main courante'!$C73,"hh:mm"),"")</f>
        <v/>
      </c>
      <c r="EY76" s="122" t="str">
        <f>IF('Main courante'!$A73=$EV$6,TEXT('Main courante'!$D73,"hh:mm"),"")</f>
        <v/>
      </c>
      <c r="EZ76" s="123" t="str">
        <f>IF('Main courante'!$A73=$EV$6,MOD($EY76-$EX76,1),"")</f>
        <v/>
      </c>
      <c r="FA76" s="123" t="str">
        <f>IF('Main courante'!$A73=$EV$6,'Main courante'!$E73,"")</f>
        <v/>
      </c>
      <c r="FB76" s="128"/>
    </row>
    <row r="77" spans="1:158">
      <c r="A77" s="120" t="str">
        <f>IF('Main courante'!$A74=$A$6,MAX($A$8:$A76)+1,"")</f>
        <v/>
      </c>
      <c r="B77" s="121" t="str">
        <f>IF('Main courante'!$A74=$A$6,TEXT('Main courante'!$B74,"j mmm aa"),"")</f>
        <v/>
      </c>
      <c r="C77" s="122" t="str">
        <f>IF('Main courante'!$A74=$A$6,TEXT('Main courante'!$C74,"hh:mm"),"")</f>
        <v/>
      </c>
      <c r="D77" s="122" t="str">
        <f>IF('Main courante'!$A74=$A$6,TEXT('Main courante'!$D74,"hh:mm"),"")</f>
        <v/>
      </c>
      <c r="E77" s="123" t="str">
        <f>IF('Main courante'!$A74=$A$6,MOD($D77-$C77,1),"")</f>
        <v/>
      </c>
      <c r="F77" s="123" t="str">
        <f>IF('Main courante'!$A74=$A$6,'Main courante'!$E74,"")</f>
        <v/>
      </c>
      <c r="G77" s="125"/>
      <c r="H77" s="126" t="str">
        <f>IF('Main courante'!$A74=$H$6,MAX($H$8:$H76)+1,"")</f>
        <v/>
      </c>
      <c r="I77" s="121" t="str">
        <f>IF('Main courante'!$A74=$H$6,TEXT('Main courante'!$B74,"j mmm aa"),"")</f>
        <v/>
      </c>
      <c r="J77" s="122" t="str">
        <f>IF('Main courante'!$A74=$H$6,TEXT('Main courante'!$C74,"hh:mm"),"")</f>
        <v/>
      </c>
      <c r="K77" s="122" t="str">
        <f>IF('Main courante'!$A74=$H$6,TEXT('Main courante'!$D74,"hh:mm"),"")</f>
        <v/>
      </c>
      <c r="L77" s="123" t="str">
        <f>IF('Main courante'!$A74=$H$6,MOD($K77-$J77,1),"")</f>
        <v/>
      </c>
      <c r="M77" s="123" t="str">
        <f>IF('Main courante'!$A74=$H$6,'Main courante'!$E74,"")</f>
        <v/>
      </c>
      <c r="N77" s="125"/>
      <c r="O77" s="120" t="str">
        <f>IF('Main courante'!$A74=$O$6,MAX($O$8:$O76)+1,"")</f>
        <v/>
      </c>
      <c r="P77" s="121" t="str">
        <f>IF('Main courante'!$A74=$O$6,TEXT('Main courante'!$B74,"j mmm aa"),"")</f>
        <v/>
      </c>
      <c r="Q77" s="122" t="str">
        <f>IF('Main courante'!$A74=$O$6,TEXT('Main courante'!$C74,"hh:mm"),"")</f>
        <v/>
      </c>
      <c r="R77" s="122" t="str">
        <f>IF('Main courante'!$A74=$O$6,TEXT('Main courante'!$D74,"hh:mm"),"")</f>
        <v/>
      </c>
      <c r="S77" s="123" t="str">
        <f>IF('Main courante'!$A74=$O$6,MOD($R77-$Q77,1),"")</f>
        <v/>
      </c>
      <c r="T77" s="124" t="str">
        <f>IF('Main courante'!$A74=$O$6,'Main courante'!$E74,"")</f>
        <v/>
      </c>
      <c r="U77" s="127" t="str">
        <f>IF('Main courante'!$A74=$O$6,DU77,"")</f>
        <v/>
      </c>
      <c r="V77" s="125"/>
      <c r="W77" s="120" t="str">
        <f>IF('Main courante'!$A74=$W$6,MAX($W$8:$W76)+1,"")</f>
        <v/>
      </c>
      <c r="X77" s="121" t="str">
        <f>IF('Main courante'!$A74=$W$6,TEXT('Main courante'!$B74,"j mmm aa"),"")</f>
        <v/>
      </c>
      <c r="Y77" s="122" t="str">
        <f>IF('Main courante'!$A74=$W$6,TEXT('Main courante'!$C74,"hh:mm"),"")</f>
        <v/>
      </c>
      <c r="Z77" s="122" t="str">
        <f>IF('Main courante'!$A74=$W$6,TEXT('Main courante'!$D74,"hh:mm"),"")</f>
        <v/>
      </c>
      <c r="AA77" s="123" t="str">
        <f>IF('Main courante'!$A74=$W$6,MOD($Z77-$Y77,1),"")</f>
        <v/>
      </c>
      <c r="AB77" s="123" t="str">
        <f>IF('Main courante'!$A74=$W$6,'Main courante'!$E74,"")</f>
        <v/>
      </c>
      <c r="AC77" s="122" t="str">
        <f>IF('Main courante'!$A74=$W$6,DU77,"")</f>
        <v/>
      </c>
      <c r="AD77" s="125"/>
      <c r="AE77" s="120" t="str">
        <f>IF('Main courante'!$A74=$AE$6,MAX($AE$8:$AE76)+1,"")</f>
        <v/>
      </c>
      <c r="AF77" s="121" t="str">
        <f>IF('Main courante'!$A74=$AE$6,TEXT('Main courante'!$B74,"j mmm aa"),"")</f>
        <v/>
      </c>
      <c r="AG77" s="122" t="str">
        <f>IF('Main courante'!$A74=$AE$6,TEXT('Main courante'!$C74,"hh:mm"),"")</f>
        <v/>
      </c>
      <c r="AH77" s="122" t="str">
        <f>IF('Main courante'!$A74=$AE$6,TEXT('Main courante'!$D74,"hh:mm"),"")</f>
        <v/>
      </c>
      <c r="AI77" s="123" t="str">
        <f>IF('Main courante'!$A74=$AE$6,MOD($AH77-$AG77,1),"")</f>
        <v/>
      </c>
      <c r="AJ77" s="123" t="str">
        <f>IF('Main courante'!$A74=$AE$6,'Main courante'!$E74,"")</f>
        <v/>
      </c>
      <c r="AK77" s="122" t="str">
        <f>IF('Main courante'!$A74=$AE$6,DU77,"")</f>
        <v/>
      </c>
      <c r="AL77" s="125"/>
      <c r="AM77" s="120" t="str">
        <f>IF('Main courante'!$A74=$AM$6,MAX($AM$8:$AM76)+1,"")</f>
        <v/>
      </c>
      <c r="AN77" s="121" t="str">
        <f>IF('Main courante'!$A74=$AM$6,TEXT('Main courante'!$B74,"j mmm aa"),"")</f>
        <v/>
      </c>
      <c r="AO77" s="122" t="str">
        <f>IF('Main courante'!$A74=$AM$6,TEXT('Main courante'!$C74,"hh:mm"),"")</f>
        <v/>
      </c>
      <c r="AP77" s="122" t="str">
        <f>IF('Main courante'!$A74=$AM$6,TEXT('Main courante'!$D74,"hh:mm"),"")</f>
        <v/>
      </c>
      <c r="AQ77" s="123" t="str">
        <f>IF('Main courante'!$A74=$AM$6,MOD($AP77-$AO77,1),"")</f>
        <v/>
      </c>
      <c r="AR77" s="123" t="str">
        <f>IF('Main courante'!$A74=$AM$6,'Main courante'!$E74,"")</f>
        <v/>
      </c>
      <c r="AS77" s="122" t="str">
        <f>IF('Main courante'!$A74=$AM$6,DU77,"")</f>
        <v/>
      </c>
      <c r="AT77" s="125"/>
      <c r="AU77" s="120" t="str">
        <f>IF('Main courante'!$A74=$AU$6,MAX($AU$8:$AU76)+1,"")</f>
        <v/>
      </c>
      <c r="AV77" s="121" t="str">
        <f>IF('Main courante'!$A74=$AU$6,TEXT('Main courante'!$B74,"j mmm aa"),"")</f>
        <v/>
      </c>
      <c r="AW77" s="122" t="str">
        <f>IF('Main courante'!$A74=$AU$6,TEXT('Main courante'!$C74,"hh:mm"),"")</f>
        <v/>
      </c>
      <c r="AX77" s="122" t="str">
        <f>IF('Main courante'!$A74=$AU$6,TEXT('Main courante'!$D74,"hh:mm"),"")</f>
        <v/>
      </c>
      <c r="AY77" s="123" t="str">
        <f>IF('Main courante'!$A74=$AU$6,MOD($AX77-$AW77,1),"")</f>
        <v/>
      </c>
      <c r="AZ77" s="123" t="str">
        <f>IF('Main courante'!$A74=$AU$6,'Main courante'!$E74,"")</f>
        <v/>
      </c>
      <c r="BA77" s="122" t="str">
        <f>IF('Main courante'!$A74=$AU$6,DU77,"")</f>
        <v/>
      </c>
      <c r="BB77" s="125"/>
      <c r="BC77" s="120" t="str">
        <f>IF('Main courante'!$A74=$BC$6,MAX($BC$8:$BC76)+1,"")</f>
        <v/>
      </c>
      <c r="BD77" s="121" t="str">
        <f>IF('Main courante'!$A74=$BC$6,TEXT('Main courante'!$B74,"j mmm aa"),"")</f>
        <v/>
      </c>
      <c r="BE77" s="122" t="str">
        <f>IF('Main courante'!$A74=$BC$6,TEXT('Main courante'!$C74,"hh:mm"),"")</f>
        <v/>
      </c>
      <c r="BF77" s="122" t="str">
        <f>IF('Main courante'!$A74=$BC$6,TEXT('Main courante'!$D74,"hh:mm"),"")</f>
        <v/>
      </c>
      <c r="BG77" s="123" t="str">
        <f>IF('Main courante'!$A74=$BC$6,MOD($BF77-$BE77,1),"")</f>
        <v/>
      </c>
      <c r="BH77" s="123" t="str">
        <f>IF('Main courante'!$A74=$BC$6,'Main courante'!$E74,"")</f>
        <v/>
      </c>
      <c r="BI77" s="122" t="str">
        <f>IF('Main courante'!$A74=$BC$6,DU77,"")</f>
        <v/>
      </c>
      <c r="BJ77" s="125"/>
      <c r="BK77" s="120" t="str">
        <f>IF('Main courante'!$A74=$BK$6,MAX($BK$8:$BK76)+1,"")</f>
        <v/>
      </c>
      <c r="BL77" s="121" t="str">
        <f>IF('Main courante'!$A74=$BK$6,TEXT('Main courante'!$B74,"j mmm aa"),"")</f>
        <v/>
      </c>
      <c r="BM77" s="122" t="str">
        <f>IF('Main courante'!$A74=$BK$6,TEXT('Main courante'!$C74,"hh:mm"),"")</f>
        <v/>
      </c>
      <c r="BN77" s="122" t="str">
        <f>IF('Main courante'!$A74=$BK$6,TEXT('Main courante'!$D74,"hh:mm"),"")</f>
        <v/>
      </c>
      <c r="BO77" s="123" t="str">
        <f>IF('Main courante'!$A74=$BK$6,MOD($BN77-$BM77,1),"")</f>
        <v/>
      </c>
      <c r="BP77" s="123" t="str">
        <f>IF('Main courante'!$A74=$BK$6,'Main courante'!$E74,"")</f>
        <v/>
      </c>
      <c r="BQ77" s="122" t="str">
        <f>IF('Main courante'!$A74=$BK$6,DU77,"")</f>
        <v/>
      </c>
      <c r="BR77" s="125"/>
      <c r="BS77" s="120" t="str">
        <f>IF('Main courante'!$A74=$BS$6,MAX($BS$8:$BS76)+1,"")</f>
        <v/>
      </c>
      <c r="BT77" s="121" t="str">
        <f>IF('Main courante'!$A74=$BS$6,TEXT('Main courante'!$B74,"j mmm aa"),"")</f>
        <v/>
      </c>
      <c r="BU77" s="122" t="str">
        <f>IF('Main courante'!$A74=$BS$6,TEXT('Main courante'!$C74,"hh:mm"),"")</f>
        <v/>
      </c>
      <c r="BV77" s="122" t="str">
        <f>IF('Main courante'!$A74=$BS$6,TEXT('Main courante'!$D74,"hh:mm"),"")</f>
        <v/>
      </c>
      <c r="BW77" s="123" t="str">
        <f>IF('Main courante'!$A74=$BS$6,MOD($BV77-$BU77,1),"")</f>
        <v/>
      </c>
      <c r="BX77" s="123" t="str">
        <f>IF('Main courante'!$A74=$BS$6,'Main courante'!$E74,"")</f>
        <v/>
      </c>
      <c r="BY77" s="122" t="str">
        <f>IF('Main courante'!$A74=$BS$6,DU77,"")</f>
        <v/>
      </c>
      <c r="BZ77" s="125"/>
      <c r="CA77" s="120" t="str">
        <f>IF('Main courante'!$A74=$CA$6,MAX($CA$8:$CA76)+1,"")</f>
        <v/>
      </c>
      <c r="CB77" s="121" t="str">
        <f>IF('Main courante'!$A74=$CA$6,TEXT('Main courante'!$B74,"j mmm aa"),"")</f>
        <v/>
      </c>
      <c r="CC77" s="122" t="str">
        <f>IF('Main courante'!$A74=$CA$6,TEXT('Main courante'!$C74,"hh:mm"),"")</f>
        <v/>
      </c>
      <c r="CD77" s="122" t="str">
        <f>IF('Main courante'!$A74=$CA$6,TEXT('Main courante'!$D74,"hh:mm"),"")</f>
        <v/>
      </c>
      <c r="CE77" s="123" t="str">
        <f>IF('Main courante'!$A74=$CA$6,MOD($CD77-$CC77,1),"")</f>
        <v/>
      </c>
      <c r="CF77" s="123" t="str">
        <f>IF('Main courante'!$A74=$CA$6,'Main courante'!$E74,"")</f>
        <v/>
      </c>
      <c r="CG77" s="122" t="str">
        <f>IF('Main courante'!$A74=$CA$6,DU77,"")</f>
        <v/>
      </c>
      <c r="CH77" s="125"/>
      <c r="CI77" s="120" t="str">
        <f>IF('Main courante'!$A74=$CI$6,MAX($CI$8:$CI76)+1,"")</f>
        <v/>
      </c>
      <c r="CJ77" s="121" t="str">
        <f>IF('Main courante'!$A74=$CI$6,TEXT('Main courante'!$B74,"j mmm aa"),"")</f>
        <v/>
      </c>
      <c r="CK77" s="122" t="str">
        <f>IF('Main courante'!$A74=$CI$6,TEXT('Main courante'!$C74,"hh:mm"),"")</f>
        <v/>
      </c>
      <c r="CL77" s="122" t="str">
        <f>IF('Main courante'!$A74=$CI$6,TEXT('Main courante'!$D74,"hh:mm"),"")</f>
        <v/>
      </c>
      <c r="CM77" s="123" t="str">
        <f>IF('Main courante'!$A74=$CI$6,MOD($CL77-$CK77,1),"")</f>
        <v/>
      </c>
      <c r="CN77" s="123" t="str">
        <f>IF('Main courante'!$A74=$CI$6,'Main courante'!$E74,"")</f>
        <v/>
      </c>
      <c r="CO77" s="125"/>
      <c r="CP77" s="120" t="str">
        <f>IF('Main courante'!$A74=$CP$6,MAX($CP$8:$CP76)+1,"")</f>
        <v/>
      </c>
      <c r="CQ77" s="121" t="str">
        <f>IF('Main courante'!$A74=$CP$6,TEXT('Main courante'!$B74,"j mmm aa"),"")</f>
        <v/>
      </c>
      <c r="CR77" s="122" t="str">
        <f>IF('Main courante'!$A74=$CP$6,TEXT('Main courante'!$C74,"hh:mm"),"")</f>
        <v/>
      </c>
      <c r="CS77" s="122" t="str">
        <f>IF('Main courante'!$A74=$CP$6,TEXT('Main courante'!$D74,"hh:mm"),"")</f>
        <v/>
      </c>
      <c r="CT77" s="123" t="str">
        <f>IF('Main courante'!$A74=$CP$6,MOD($CS77-$CR77,1),"")</f>
        <v/>
      </c>
      <c r="CU77" s="123" t="str">
        <f>IF('Main courante'!$A74=$CP$6,'Main courante'!$E74,"")</f>
        <v/>
      </c>
      <c r="CV77" s="122" t="str">
        <f>IF('Main courante'!$A74=$CP$6,DU77,"")</f>
        <v/>
      </c>
      <c r="CW77" s="125"/>
      <c r="CX77" s="120" t="str">
        <f>IF('Main courante'!$A74=$CX$6,MAX($CX$8:$CX76)+1,"")</f>
        <v/>
      </c>
      <c r="CY77" s="121" t="str">
        <f>IF('Main courante'!$A74=$CX$6,TEXT('Main courante'!$B74,"j mmm aa"),"")</f>
        <v/>
      </c>
      <c r="CZ77" s="122" t="str">
        <f>IF('Main courante'!$A74=$CX$6,TEXT('Main courante'!$C74,"hh:mm"),"")</f>
        <v/>
      </c>
      <c r="DA77" s="122" t="str">
        <f>IF('Main courante'!$A74=$CX$6,TEXT('Main courante'!$D74,"hh:mm"),"")</f>
        <v/>
      </c>
      <c r="DB77" s="123" t="str">
        <f>IF('Main courante'!$A74=$CX$6,MOD($DA77-$CZ77,1),"")</f>
        <v/>
      </c>
      <c r="DC77" s="123" t="str">
        <f>IF('Main courante'!$A74=$CX$6,'Main courante'!$E74,"")</f>
        <v/>
      </c>
      <c r="DD77" s="122" t="str">
        <f>IF('Main courante'!$A74=$CX$6,DU77,"")</f>
        <v/>
      </c>
      <c r="DE77" s="125"/>
      <c r="DF77" s="120" t="str">
        <f>IF('Main courante'!$A74=$DF$6,MAX($DF$8:$DF76)+1,"")</f>
        <v/>
      </c>
      <c r="DG77" s="121" t="str">
        <f>IF('Main courante'!$A74=$DF$6,TEXT('Main courante'!$B74,"j mmm aa"),"")</f>
        <v/>
      </c>
      <c r="DH77" s="122" t="str">
        <f>IF('Main courante'!$A74=$DF$6,TEXT('Main courante'!$C74,"hh:mm"),"")</f>
        <v/>
      </c>
      <c r="DI77" s="122" t="str">
        <f>IF('Main courante'!$A74=$DF$6,TEXT('Main courante'!$D74,"hh:mm"),"")</f>
        <v/>
      </c>
      <c r="DJ77" s="123" t="str">
        <f>IF('Main courante'!$A74=$DF$6,MOD($DI77-$DH77,1),"")</f>
        <v/>
      </c>
      <c r="DK77" s="123" t="str">
        <f>IF('Main courante'!$A74=$DF$6,'Main courante'!$E74,"")</f>
        <v/>
      </c>
      <c r="DL77" s="128"/>
      <c r="DM77" s="120" t="str">
        <f>IF(OR('Main courante'!$F74&lt;&gt;"",'Main courante'!$K74&lt;&gt;""),MAX($DM$8:$DM76)+1,"")</f>
        <v/>
      </c>
      <c r="DN77" s="121" t="str">
        <f>IF('Main courante'!$F74,TEXT('Main courante'!$B74,"j mmm aa"),"")</f>
        <v/>
      </c>
      <c r="DO77" s="121" t="str">
        <f>IF('Main courante'!$F74,'Main courante'!$E74,"")</f>
        <v/>
      </c>
      <c r="DP77" s="121" t="str">
        <f>IF(OR('Main courante'!$F74&lt;&gt;"",'Main courante'!$K74&lt;&gt;""),IF('Main courante'!$F74&lt;&gt;"",TEXT('Main courante'!$F74,"hh:mm"),""),"")</f>
        <v/>
      </c>
      <c r="DQ77" s="121" t="str">
        <f>IF(OR('Main courante'!$F74&lt;&gt;"",'Main courante'!$K74&lt;&gt;""),IF('Main courante'!$G74&lt;&gt;"",TEXT('Main courante'!$G74,"hh:mm"),""),"")</f>
        <v/>
      </c>
      <c r="DR77" s="121" t="str">
        <f>IF(OR('Main courante'!$F74&lt;&gt;"",'Main courante'!$K74&lt;&gt;""),IF('Main courante'!$K74&lt;&gt;"",TEXT('Main courante'!$K74,"hh:mm"),""),"")</f>
        <v/>
      </c>
      <c r="DS77" s="121" t="str">
        <f>IF(OR('Main courante'!$F74&lt;&gt;"",'Main courante'!$K74&lt;&gt;""),IF('Main courante'!$L74&lt;&gt;"",TEXT('Main courante'!$L74,"hh:mm"),""),"")</f>
        <v/>
      </c>
      <c r="DT77" s="129">
        <f t="shared" si="7"/>
        <v>0</v>
      </c>
      <c r="DU77" s="130">
        <f>'Main courante'!$H74+'Main courante'!$M74</f>
        <v>0</v>
      </c>
      <c r="DV77" s="131">
        <f>'Main courante'!$J74+'Main courante'!$O74</f>
        <v>0</v>
      </c>
      <c r="DW77" s="131">
        <f>'Main courante'!$I74+'Main courante'!$N74</f>
        <v>0</v>
      </c>
      <c r="DX77" s="132" t="str">
        <f>IF('Main courante'!$P74&lt;&gt;"",'Main courante'!$P74,"")</f>
        <v/>
      </c>
      <c r="DY77" s="133" t="str">
        <f>IF('Main courante'!$Q74&lt;&gt;"",'Main courante'!$Q74,"")</f>
        <v/>
      </c>
      <c r="DZ77" s="133" t="str">
        <f>IF('Main courante'!$R74&lt;&gt;"",'Main courante'!$R74,"")</f>
        <v/>
      </c>
      <c r="EA77" s="129">
        <f t="shared" si="8"/>
        <v>0</v>
      </c>
      <c r="EB77" s="129">
        <f t="shared" si="9"/>
        <v>0</v>
      </c>
      <c r="ED77" s="120" t="str">
        <f>IF('Main courante'!$A74=$ED$6,MAX($ED$8:$ED76)+1,"")</f>
        <v/>
      </c>
      <c r="EE77" s="120" t="str">
        <f>IF('Main courante'!$A74=$ED$6,'Main courante'!$S74,"")</f>
        <v/>
      </c>
      <c r="EF77" s="120" t="str">
        <f>IF('Main courante'!$A74=$ED$6,'Main courante'!$T74,"")</f>
        <v/>
      </c>
      <c r="EG77" s="120" t="str">
        <f>IF('Main courante'!$A74=$ED$6,'Main courante'!$U74,"")</f>
        <v/>
      </c>
      <c r="EH77" s="134" t="str">
        <f>IF('Main courante'!$A74=$ED$6,'Main courante'!$V74,"")</f>
        <v/>
      </c>
      <c r="EJ77" s="120" t="str">
        <f>IF('Main courante'!$A74=$EJ$6,MAX($EJ$8:$EJ76)+1,"")</f>
        <v/>
      </c>
      <c r="EK77" s="120" t="str">
        <f>IF('Main courante'!$A74=$EJ$6,'Main courante'!$S74,"")</f>
        <v/>
      </c>
      <c r="EL77" s="120" t="str">
        <f>IF('Main courante'!$A74=$EJ$6,'Main courante'!$T74,"")</f>
        <v/>
      </c>
      <c r="EM77" s="120" t="str">
        <f>IF('Main courante'!$A74=$EJ$6,'Main courante'!$U74,"")</f>
        <v/>
      </c>
      <c r="EN77" s="134" t="str">
        <f>IF('Main courante'!$A74=$EJ$6,'Main courante'!$V74,"")</f>
        <v/>
      </c>
      <c r="EP77" s="120" t="str">
        <f>IF('Main courante'!$A74=$EP$6,MAX($EP$8:$EP76)+1,"")</f>
        <v/>
      </c>
      <c r="EQ77" s="120" t="str">
        <f>IF('Main courante'!$A74=$EP$6,'Main courante'!$S74,"")</f>
        <v/>
      </c>
      <c r="ER77" s="120" t="str">
        <f>IF('Main courante'!$A74=$EP$6,'Main courante'!$T74,"")</f>
        <v/>
      </c>
      <c r="ES77" s="120" t="str">
        <f>IF('Main courante'!$A74=$EP$6,'Main courante'!$U74,"")</f>
        <v/>
      </c>
      <c r="ET77" s="134" t="str">
        <f>IF('Main courante'!$A74=$EP$6,'Main courante'!$V74,"")</f>
        <v/>
      </c>
      <c r="EU77" s="125"/>
      <c r="EV77" s="120" t="str">
        <f>IF('Main courante'!$A74=$EV$6,MAX($EV$8:$EV76)+1,"")</f>
        <v/>
      </c>
      <c r="EW77" s="121" t="str">
        <f>IF('Main courante'!$A74=$EV$6,TEXT('Main courante'!$B74,"j mmm aa"),"")</f>
        <v/>
      </c>
      <c r="EX77" s="122" t="str">
        <f>IF('Main courante'!$A74=$EV$6,TEXT('Main courante'!$C74,"hh:mm"),"")</f>
        <v/>
      </c>
      <c r="EY77" s="122" t="str">
        <f>IF('Main courante'!$A74=$EV$6,TEXT('Main courante'!$D74,"hh:mm"),"")</f>
        <v/>
      </c>
      <c r="EZ77" s="123" t="str">
        <f>IF('Main courante'!$A74=$EV$6,MOD($EY77-$EX77,1),"")</f>
        <v/>
      </c>
      <c r="FA77" s="123" t="str">
        <f>IF('Main courante'!$A74=$EV$6,'Main courante'!$E74,"")</f>
        <v/>
      </c>
      <c r="FB77" s="128"/>
    </row>
    <row r="78" spans="1:158">
      <c r="A78" s="120" t="str">
        <f>IF('Main courante'!$A75=$A$6,MAX($A$8:$A77)+1,"")</f>
        <v/>
      </c>
      <c r="B78" s="121" t="str">
        <f>IF('Main courante'!$A75=$A$6,TEXT('Main courante'!$B75,"j mmm aa"),"")</f>
        <v/>
      </c>
      <c r="C78" s="122" t="str">
        <f>IF('Main courante'!$A75=$A$6,TEXT('Main courante'!$C75,"hh:mm"),"")</f>
        <v/>
      </c>
      <c r="D78" s="122" t="str">
        <f>IF('Main courante'!$A75=$A$6,TEXT('Main courante'!$D75,"hh:mm"),"")</f>
        <v/>
      </c>
      <c r="E78" s="123" t="str">
        <f>IF('Main courante'!$A75=$A$6,MOD($D78-$C78,1),"")</f>
        <v/>
      </c>
      <c r="F78" s="123" t="str">
        <f>IF('Main courante'!$A75=$A$6,'Main courante'!$E75,"")</f>
        <v/>
      </c>
      <c r="G78" s="125"/>
      <c r="H78" s="126" t="str">
        <f>IF('Main courante'!$A75=$H$6,MAX($H$8:$H77)+1,"")</f>
        <v/>
      </c>
      <c r="I78" s="121" t="str">
        <f>IF('Main courante'!$A75=$H$6,TEXT('Main courante'!$B75,"j mmm aa"),"")</f>
        <v/>
      </c>
      <c r="J78" s="122" t="str">
        <f>IF('Main courante'!$A75=$H$6,TEXT('Main courante'!$C75,"hh:mm"),"")</f>
        <v/>
      </c>
      <c r="K78" s="122" t="str">
        <f>IF('Main courante'!$A75=$H$6,TEXT('Main courante'!$D75,"hh:mm"),"")</f>
        <v/>
      </c>
      <c r="L78" s="123" t="str">
        <f>IF('Main courante'!$A75=$H$6,MOD($K78-$J78,1),"")</f>
        <v/>
      </c>
      <c r="M78" s="123" t="str">
        <f>IF('Main courante'!$A75=$H$6,'Main courante'!$E75,"")</f>
        <v/>
      </c>
      <c r="N78" s="125"/>
      <c r="O78" s="120" t="str">
        <f>IF('Main courante'!$A75=$O$6,MAX($O$8:$O77)+1,"")</f>
        <v/>
      </c>
      <c r="P78" s="121" t="str">
        <f>IF('Main courante'!$A75=$O$6,TEXT('Main courante'!$B75,"j mmm aa"),"")</f>
        <v/>
      </c>
      <c r="Q78" s="122" t="str">
        <f>IF('Main courante'!$A75=$O$6,TEXT('Main courante'!$C75,"hh:mm"),"")</f>
        <v/>
      </c>
      <c r="R78" s="122" t="str">
        <f>IF('Main courante'!$A75=$O$6,TEXT('Main courante'!$D75,"hh:mm"),"")</f>
        <v/>
      </c>
      <c r="S78" s="123" t="str">
        <f>IF('Main courante'!$A75=$O$6,MOD($R78-$Q78,1),"")</f>
        <v/>
      </c>
      <c r="T78" s="124" t="str">
        <f>IF('Main courante'!$A75=$O$6,'Main courante'!$E75,"")</f>
        <v/>
      </c>
      <c r="U78" s="127" t="str">
        <f>IF('Main courante'!$A75=$O$6,DU78,"")</f>
        <v/>
      </c>
      <c r="V78" s="125"/>
      <c r="W78" s="120" t="str">
        <f>IF('Main courante'!$A75=$W$6,MAX($W$8:$W77)+1,"")</f>
        <v/>
      </c>
      <c r="X78" s="121" t="str">
        <f>IF('Main courante'!$A75=$W$6,TEXT('Main courante'!$B75,"j mmm aa"),"")</f>
        <v/>
      </c>
      <c r="Y78" s="122" t="str">
        <f>IF('Main courante'!$A75=$W$6,TEXT('Main courante'!$C75,"hh:mm"),"")</f>
        <v/>
      </c>
      <c r="Z78" s="122" t="str">
        <f>IF('Main courante'!$A75=$W$6,TEXT('Main courante'!$D75,"hh:mm"),"")</f>
        <v/>
      </c>
      <c r="AA78" s="123" t="str">
        <f>IF('Main courante'!$A75=$W$6,MOD($Z78-$Y78,1),"")</f>
        <v/>
      </c>
      <c r="AB78" s="123" t="str">
        <f>IF('Main courante'!$A75=$W$6,'Main courante'!$E75,"")</f>
        <v/>
      </c>
      <c r="AC78" s="122" t="str">
        <f>IF('Main courante'!$A75=$W$6,DU78,"")</f>
        <v/>
      </c>
      <c r="AD78" s="125"/>
      <c r="AE78" s="120" t="str">
        <f>IF('Main courante'!$A75=$AE$6,MAX($AE$8:$AE77)+1,"")</f>
        <v/>
      </c>
      <c r="AF78" s="121" t="str">
        <f>IF('Main courante'!$A75=$AE$6,TEXT('Main courante'!$B75,"j mmm aa"),"")</f>
        <v/>
      </c>
      <c r="AG78" s="122" t="str">
        <f>IF('Main courante'!$A75=$AE$6,TEXT('Main courante'!$C75,"hh:mm"),"")</f>
        <v/>
      </c>
      <c r="AH78" s="122" t="str">
        <f>IF('Main courante'!$A75=$AE$6,TEXT('Main courante'!$D75,"hh:mm"),"")</f>
        <v/>
      </c>
      <c r="AI78" s="123" t="str">
        <f>IF('Main courante'!$A75=$AE$6,MOD($AH78-$AG78,1),"")</f>
        <v/>
      </c>
      <c r="AJ78" s="123" t="str">
        <f>IF('Main courante'!$A75=$AE$6,'Main courante'!$E75,"")</f>
        <v/>
      </c>
      <c r="AK78" s="122" t="str">
        <f>IF('Main courante'!$A75=$AE$6,DU78,"")</f>
        <v/>
      </c>
      <c r="AL78" s="125"/>
      <c r="AM78" s="120" t="str">
        <f>IF('Main courante'!$A75=$AM$6,MAX($AM$8:$AM77)+1,"")</f>
        <v/>
      </c>
      <c r="AN78" s="121" t="str">
        <f>IF('Main courante'!$A75=$AM$6,TEXT('Main courante'!$B75,"j mmm aa"),"")</f>
        <v/>
      </c>
      <c r="AO78" s="122" t="str">
        <f>IF('Main courante'!$A75=$AM$6,TEXT('Main courante'!$C75,"hh:mm"),"")</f>
        <v/>
      </c>
      <c r="AP78" s="122" t="str">
        <f>IF('Main courante'!$A75=$AM$6,TEXT('Main courante'!$D75,"hh:mm"),"")</f>
        <v/>
      </c>
      <c r="AQ78" s="123" t="str">
        <f>IF('Main courante'!$A75=$AM$6,MOD($AP78-$AO78,1),"")</f>
        <v/>
      </c>
      <c r="AR78" s="123" t="str">
        <f>IF('Main courante'!$A75=$AM$6,'Main courante'!$E75,"")</f>
        <v/>
      </c>
      <c r="AS78" s="122" t="str">
        <f>IF('Main courante'!$A75=$AM$6,DU78,"")</f>
        <v/>
      </c>
      <c r="AT78" s="125"/>
      <c r="AU78" s="120" t="str">
        <f>IF('Main courante'!$A75=$AU$6,MAX($AU$8:$AU77)+1,"")</f>
        <v/>
      </c>
      <c r="AV78" s="121" t="str">
        <f>IF('Main courante'!$A75=$AU$6,TEXT('Main courante'!$B75,"j mmm aa"),"")</f>
        <v/>
      </c>
      <c r="AW78" s="122" t="str">
        <f>IF('Main courante'!$A75=$AU$6,TEXT('Main courante'!$C75,"hh:mm"),"")</f>
        <v/>
      </c>
      <c r="AX78" s="122" t="str">
        <f>IF('Main courante'!$A75=$AU$6,TEXT('Main courante'!$D75,"hh:mm"),"")</f>
        <v/>
      </c>
      <c r="AY78" s="123" t="str">
        <f>IF('Main courante'!$A75=$AU$6,MOD($AX78-$AW78,1),"")</f>
        <v/>
      </c>
      <c r="AZ78" s="123" t="str">
        <f>IF('Main courante'!$A75=$AU$6,'Main courante'!$E75,"")</f>
        <v/>
      </c>
      <c r="BA78" s="122" t="str">
        <f>IF('Main courante'!$A75=$AU$6,DU78,"")</f>
        <v/>
      </c>
      <c r="BB78" s="125"/>
      <c r="BC78" s="120" t="str">
        <f>IF('Main courante'!$A75=$BC$6,MAX($BC$8:$BC77)+1,"")</f>
        <v/>
      </c>
      <c r="BD78" s="121" t="str">
        <f>IF('Main courante'!$A75=$BC$6,TEXT('Main courante'!$B75,"j mmm aa"),"")</f>
        <v/>
      </c>
      <c r="BE78" s="122" t="str">
        <f>IF('Main courante'!$A75=$BC$6,TEXT('Main courante'!$C75,"hh:mm"),"")</f>
        <v/>
      </c>
      <c r="BF78" s="122" t="str">
        <f>IF('Main courante'!$A75=$BC$6,TEXT('Main courante'!$D75,"hh:mm"),"")</f>
        <v/>
      </c>
      <c r="BG78" s="123" t="str">
        <f>IF('Main courante'!$A75=$BC$6,MOD($BF78-$BE78,1),"")</f>
        <v/>
      </c>
      <c r="BH78" s="123" t="str">
        <f>IF('Main courante'!$A75=$BC$6,'Main courante'!$E75,"")</f>
        <v/>
      </c>
      <c r="BI78" s="122" t="str">
        <f>IF('Main courante'!$A75=$BC$6,DU78,"")</f>
        <v/>
      </c>
      <c r="BJ78" s="125"/>
      <c r="BK78" s="120" t="str">
        <f>IF('Main courante'!$A75=$BK$6,MAX($BK$8:$BK77)+1,"")</f>
        <v/>
      </c>
      <c r="BL78" s="121" t="str">
        <f>IF('Main courante'!$A75=$BK$6,TEXT('Main courante'!$B75,"j mmm aa"),"")</f>
        <v/>
      </c>
      <c r="BM78" s="122" t="str">
        <f>IF('Main courante'!$A75=$BK$6,TEXT('Main courante'!$C75,"hh:mm"),"")</f>
        <v/>
      </c>
      <c r="BN78" s="122" t="str">
        <f>IF('Main courante'!$A75=$BK$6,TEXT('Main courante'!$D75,"hh:mm"),"")</f>
        <v/>
      </c>
      <c r="BO78" s="123" t="str">
        <f>IF('Main courante'!$A75=$BK$6,MOD($BN78-$BM78,1),"")</f>
        <v/>
      </c>
      <c r="BP78" s="123" t="str">
        <f>IF('Main courante'!$A75=$BK$6,'Main courante'!$E75,"")</f>
        <v/>
      </c>
      <c r="BQ78" s="122" t="str">
        <f>IF('Main courante'!$A75=$BK$6,DU78,"")</f>
        <v/>
      </c>
      <c r="BR78" s="125"/>
      <c r="BS78" s="120" t="str">
        <f>IF('Main courante'!$A75=$BS$6,MAX($BS$8:$BS77)+1,"")</f>
        <v/>
      </c>
      <c r="BT78" s="121" t="str">
        <f>IF('Main courante'!$A75=$BS$6,TEXT('Main courante'!$B75,"j mmm aa"),"")</f>
        <v/>
      </c>
      <c r="BU78" s="122" t="str">
        <f>IF('Main courante'!$A75=$BS$6,TEXT('Main courante'!$C75,"hh:mm"),"")</f>
        <v/>
      </c>
      <c r="BV78" s="122" t="str">
        <f>IF('Main courante'!$A75=$BS$6,TEXT('Main courante'!$D75,"hh:mm"),"")</f>
        <v/>
      </c>
      <c r="BW78" s="123" t="str">
        <f>IF('Main courante'!$A75=$BS$6,MOD($BV78-$BU78,1),"")</f>
        <v/>
      </c>
      <c r="BX78" s="123" t="str">
        <f>IF('Main courante'!$A75=$BS$6,'Main courante'!$E75,"")</f>
        <v/>
      </c>
      <c r="BY78" s="122" t="str">
        <f>IF('Main courante'!$A75=$BS$6,DU78,"")</f>
        <v/>
      </c>
      <c r="BZ78" s="125"/>
      <c r="CA78" s="120" t="str">
        <f>IF('Main courante'!$A75=$CA$6,MAX($CA$8:$CA77)+1,"")</f>
        <v/>
      </c>
      <c r="CB78" s="121" t="str">
        <f>IF('Main courante'!$A75=$CA$6,TEXT('Main courante'!$B75,"j mmm aa"),"")</f>
        <v/>
      </c>
      <c r="CC78" s="122" t="str">
        <f>IF('Main courante'!$A75=$CA$6,TEXT('Main courante'!$C75,"hh:mm"),"")</f>
        <v/>
      </c>
      <c r="CD78" s="122" t="str">
        <f>IF('Main courante'!$A75=$CA$6,TEXT('Main courante'!$D75,"hh:mm"),"")</f>
        <v/>
      </c>
      <c r="CE78" s="123" t="str">
        <f>IF('Main courante'!$A75=$CA$6,MOD($CD78-$CC78,1),"")</f>
        <v/>
      </c>
      <c r="CF78" s="123" t="str">
        <f>IF('Main courante'!$A75=$CA$6,'Main courante'!$E75,"")</f>
        <v/>
      </c>
      <c r="CG78" s="122" t="str">
        <f>IF('Main courante'!$A75=$CA$6,DU78,"")</f>
        <v/>
      </c>
      <c r="CH78" s="125"/>
      <c r="CI78" s="120" t="str">
        <f>IF('Main courante'!$A75=$CI$6,MAX($CI$8:$CI77)+1,"")</f>
        <v/>
      </c>
      <c r="CJ78" s="121" t="str">
        <f>IF('Main courante'!$A75=$CI$6,TEXT('Main courante'!$B75,"j mmm aa"),"")</f>
        <v/>
      </c>
      <c r="CK78" s="122" t="str">
        <f>IF('Main courante'!$A75=$CI$6,TEXT('Main courante'!$C75,"hh:mm"),"")</f>
        <v/>
      </c>
      <c r="CL78" s="122" t="str">
        <f>IF('Main courante'!$A75=$CI$6,TEXT('Main courante'!$D75,"hh:mm"),"")</f>
        <v/>
      </c>
      <c r="CM78" s="123" t="str">
        <f>IF('Main courante'!$A75=$CI$6,MOD($CL78-$CK78,1),"")</f>
        <v/>
      </c>
      <c r="CN78" s="123" t="str">
        <f>IF('Main courante'!$A75=$CI$6,'Main courante'!$E75,"")</f>
        <v/>
      </c>
      <c r="CO78" s="125"/>
      <c r="CP78" s="120" t="str">
        <f>IF('Main courante'!$A75=$CP$6,MAX($CP$8:$CP77)+1,"")</f>
        <v/>
      </c>
      <c r="CQ78" s="121" t="str">
        <f>IF('Main courante'!$A75=$CP$6,TEXT('Main courante'!$B75,"j mmm aa"),"")</f>
        <v/>
      </c>
      <c r="CR78" s="122" t="str">
        <f>IF('Main courante'!$A75=$CP$6,TEXT('Main courante'!$C75,"hh:mm"),"")</f>
        <v/>
      </c>
      <c r="CS78" s="122" t="str">
        <f>IF('Main courante'!$A75=$CP$6,TEXT('Main courante'!$D75,"hh:mm"),"")</f>
        <v/>
      </c>
      <c r="CT78" s="123" t="str">
        <f>IF('Main courante'!$A75=$CP$6,MOD($CS78-$CR78,1),"")</f>
        <v/>
      </c>
      <c r="CU78" s="123" t="str">
        <f>IF('Main courante'!$A75=$CP$6,'Main courante'!$E75,"")</f>
        <v/>
      </c>
      <c r="CV78" s="122" t="str">
        <f>IF('Main courante'!$A75=$CP$6,DU78,"")</f>
        <v/>
      </c>
      <c r="CW78" s="125"/>
      <c r="CX78" s="120" t="str">
        <f>IF('Main courante'!$A75=$CX$6,MAX($CX$8:$CX77)+1,"")</f>
        <v/>
      </c>
      <c r="CY78" s="121" t="str">
        <f>IF('Main courante'!$A75=$CX$6,TEXT('Main courante'!$B75,"j mmm aa"),"")</f>
        <v/>
      </c>
      <c r="CZ78" s="122" t="str">
        <f>IF('Main courante'!$A75=$CX$6,TEXT('Main courante'!$C75,"hh:mm"),"")</f>
        <v/>
      </c>
      <c r="DA78" s="122" t="str">
        <f>IF('Main courante'!$A75=$CX$6,TEXT('Main courante'!$D75,"hh:mm"),"")</f>
        <v/>
      </c>
      <c r="DB78" s="123" t="str">
        <f>IF('Main courante'!$A75=$CX$6,MOD($DA78-$CZ78,1),"")</f>
        <v/>
      </c>
      <c r="DC78" s="123" t="str">
        <f>IF('Main courante'!$A75=$CX$6,'Main courante'!$E75,"")</f>
        <v/>
      </c>
      <c r="DD78" s="122" t="str">
        <f>IF('Main courante'!$A75=$CX$6,DU78,"")</f>
        <v/>
      </c>
      <c r="DE78" s="125"/>
      <c r="DF78" s="120" t="str">
        <f>IF('Main courante'!$A75=$DF$6,MAX($DF$8:$DF77)+1,"")</f>
        <v/>
      </c>
      <c r="DG78" s="121" t="str">
        <f>IF('Main courante'!$A75=$DF$6,TEXT('Main courante'!$B75,"j mmm aa"),"")</f>
        <v/>
      </c>
      <c r="DH78" s="122" t="str">
        <f>IF('Main courante'!$A75=$DF$6,TEXT('Main courante'!$C75,"hh:mm"),"")</f>
        <v/>
      </c>
      <c r="DI78" s="122" t="str">
        <f>IF('Main courante'!$A75=$DF$6,TEXT('Main courante'!$D75,"hh:mm"),"")</f>
        <v/>
      </c>
      <c r="DJ78" s="123" t="str">
        <f>IF('Main courante'!$A75=$DF$6,MOD($DI78-$DH78,1),"")</f>
        <v/>
      </c>
      <c r="DK78" s="123" t="str">
        <f>IF('Main courante'!$A75=$DF$6,'Main courante'!$E75,"")</f>
        <v/>
      </c>
      <c r="DL78" s="128"/>
      <c r="DM78" s="120" t="str">
        <f>IF(OR('Main courante'!$F75&lt;&gt;"",'Main courante'!$K75&lt;&gt;""),MAX($DM$8:$DM77)+1,"")</f>
        <v/>
      </c>
      <c r="DN78" s="121" t="str">
        <f>IF('Main courante'!$F75,TEXT('Main courante'!$B75,"j mmm aa"),"")</f>
        <v/>
      </c>
      <c r="DO78" s="121" t="str">
        <f>IF('Main courante'!$F75,'Main courante'!$E75,"")</f>
        <v/>
      </c>
      <c r="DP78" s="121" t="str">
        <f>IF(OR('Main courante'!$F75&lt;&gt;"",'Main courante'!$K75&lt;&gt;""),IF('Main courante'!$F75&lt;&gt;"",TEXT('Main courante'!$F75,"hh:mm"),""),"")</f>
        <v/>
      </c>
      <c r="DQ78" s="121" t="str">
        <f>IF(OR('Main courante'!$F75&lt;&gt;"",'Main courante'!$K75&lt;&gt;""),IF('Main courante'!$G75&lt;&gt;"",TEXT('Main courante'!$G75,"hh:mm"),""),"")</f>
        <v/>
      </c>
      <c r="DR78" s="121" t="str">
        <f>IF(OR('Main courante'!$F75&lt;&gt;"",'Main courante'!$K75&lt;&gt;""),IF('Main courante'!$K75&lt;&gt;"",TEXT('Main courante'!$K75,"hh:mm"),""),"")</f>
        <v/>
      </c>
      <c r="DS78" s="121" t="str">
        <f>IF(OR('Main courante'!$F75&lt;&gt;"",'Main courante'!$K75&lt;&gt;""),IF('Main courante'!$L75&lt;&gt;"",TEXT('Main courante'!$L75,"hh:mm"),""),"")</f>
        <v/>
      </c>
      <c r="DT78" s="129">
        <f t="shared" si="7"/>
        <v>0</v>
      </c>
      <c r="DU78" s="130">
        <f>'Main courante'!$H75+'Main courante'!$M75</f>
        <v>0</v>
      </c>
      <c r="DV78" s="131">
        <f>'Main courante'!$J75+'Main courante'!$O75</f>
        <v>0</v>
      </c>
      <c r="DW78" s="131">
        <f>'Main courante'!$I75+'Main courante'!$N75</f>
        <v>0</v>
      </c>
      <c r="DX78" s="132" t="str">
        <f>IF('Main courante'!$P75&lt;&gt;"",'Main courante'!$P75,"")</f>
        <v/>
      </c>
      <c r="DY78" s="133" t="str">
        <f>IF('Main courante'!$Q75&lt;&gt;"",'Main courante'!$Q75,"")</f>
        <v/>
      </c>
      <c r="DZ78" s="133" t="str">
        <f>IF('Main courante'!$R75&lt;&gt;"",'Main courante'!$R75,"")</f>
        <v/>
      </c>
      <c r="EA78" s="129">
        <f t="shared" si="8"/>
        <v>0</v>
      </c>
      <c r="EB78" s="129">
        <f t="shared" si="9"/>
        <v>0</v>
      </c>
      <c r="ED78" s="120" t="str">
        <f>IF('Main courante'!$A75=$ED$6,MAX($ED$8:$ED77)+1,"")</f>
        <v/>
      </c>
      <c r="EE78" s="120" t="str">
        <f>IF('Main courante'!$A75=$ED$6,'Main courante'!$S75,"")</f>
        <v/>
      </c>
      <c r="EF78" s="120" t="str">
        <f>IF('Main courante'!$A75=$ED$6,'Main courante'!$T75,"")</f>
        <v/>
      </c>
      <c r="EG78" s="120" t="str">
        <f>IF('Main courante'!$A75=$ED$6,'Main courante'!$U75,"")</f>
        <v/>
      </c>
      <c r="EH78" s="134" t="str">
        <f>IF('Main courante'!$A75=$ED$6,'Main courante'!$V75,"")</f>
        <v/>
      </c>
      <c r="EJ78" s="120" t="str">
        <f>IF('Main courante'!$A75=$EJ$6,MAX($EJ$8:$EJ77)+1,"")</f>
        <v/>
      </c>
      <c r="EK78" s="120" t="str">
        <f>IF('Main courante'!$A75=$EJ$6,'Main courante'!$S75,"")</f>
        <v/>
      </c>
      <c r="EL78" s="120" t="str">
        <f>IF('Main courante'!$A75=$EJ$6,'Main courante'!$T75,"")</f>
        <v/>
      </c>
      <c r="EM78" s="120" t="str">
        <f>IF('Main courante'!$A75=$EJ$6,'Main courante'!$U75,"")</f>
        <v/>
      </c>
      <c r="EN78" s="134" t="str">
        <f>IF('Main courante'!$A75=$EJ$6,'Main courante'!$V75,"")</f>
        <v/>
      </c>
      <c r="EP78" s="120" t="str">
        <f>IF('Main courante'!$A75=$EP$6,MAX($EP$8:$EP77)+1,"")</f>
        <v/>
      </c>
      <c r="EQ78" s="120" t="str">
        <f>IF('Main courante'!$A75=$EP$6,'Main courante'!$S75,"")</f>
        <v/>
      </c>
      <c r="ER78" s="120" t="str">
        <f>IF('Main courante'!$A75=$EP$6,'Main courante'!$T75,"")</f>
        <v/>
      </c>
      <c r="ES78" s="120" t="str">
        <f>IF('Main courante'!$A75=$EP$6,'Main courante'!$U75,"")</f>
        <v/>
      </c>
      <c r="ET78" s="134" t="str">
        <f>IF('Main courante'!$A75=$EP$6,'Main courante'!$V75,"")</f>
        <v/>
      </c>
      <c r="EU78" s="125"/>
      <c r="EV78" s="120" t="str">
        <f>IF('Main courante'!$A75=$EV$6,MAX($EV$8:$EV77)+1,"")</f>
        <v/>
      </c>
      <c r="EW78" s="121" t="str">
        <f>IF('Main courante'!$A75=$EV$6,TEXT('Main courante'!$B75,"j mmm aa"),"")</f>
        <v/>
      </c>
      <c r="EX78" s="122" t="str">
        <f>IF('Main courante'!$A75=$EV$6,TEXT('Main courante'!$C75,"hh:mm"),"")</f>
        <v/>
      </c>
      <c r="EY78" s="122" t="str">
        <f>IF('Main courante'!$A75=$EV$6,TEXT('Main courante'!$D75,"hh:mm"),"")</f>
        <v/>
      </c>
      <c r="EZ78" s="123" t="str">
        <f>IF('Main courante'!$A75=$EV$6,MOD($EY78-$EX78,1),"")</f>
        <v/>
      </c>
      <c r="FA78" s="123" t="str">
        <f>IF('Main courante'!$A75=$EV$6,'Main courante'!$E75,"")</f>
        <v/>
      </c>
      <c r="FB78" s="128"/>
    </row>
    <row r="79" spans="1:158">
      <c r="A79" s="120" t="str">
        <f>IF('Main courante'!$A76=$A$6,MAX($A$8:$A78)+1,"")</f>
        <v/>
      </c>
      <c r="B79" s="121" t="str">
        <f>IF('Main courante'!$A76=$A$6,TEXT('Main courante'!$B76,"j mmm aa"),"")</f>
        <v/>
      </c>
      <c r="C79" s="122" t="str">
        <f>IF('Main courante'!$A76=$A$6,TEXT('Main courante'!$C76,"hh:mm"),"")</f>
        <v/>
      </c>
      <c r="D79" s="122" t="str">
        <f>IF('Main courante'!$A76=$A$6,TEXT('Main courante'!$D76,"hh:mm"),"")</f>
        <v/>
      </c>
      <c r="E79" s="123" t="str">
        <f>IF('Main courante'!$A76=$A$6,MOD($D79-$C79,1),"")</f>
        <v/>
      </c>
      <c r="F79" s="123" t="str">
        <f>IF('Main courante'!$A76=$A$6,'Main courante'!$E76,"")</f>
        <v/>
      </c>
      <c r="G79" s="125"/>
      <c r="H79" s="126" t="str">
        <f>IF('Main courante'!$A76=$H$6,MAX($H$8:$H78)+1,"")</f>
        <v/>
      </c>
      <c r="I79" s="121" t="str">
        <f>IF('Main courante'!$A76=$H$6,TEXT('Main courante'!$B76,"j mmm aa"),"")</f>
        <v/>
      </c>
      <c r="J79" s="122" t="str">
        <f>IF('Main courante'!$A76=$H$6,TEXT('Main courante'!$C76,"hh:mm"),"")</f>
        <v/>
      </c>
      <c r="K79" s="122" t="str">
        <f>IF('Main courante'!$A76=$H$6,TEXT('Main courante'!$D76,"hh:mm"),"")</f>
        <v/>
      </c>
      <c r="L79" s="123" t="str">
        <f>IF('Main courante'!$A76=$H$6,MOD($K79-$J79,1),"")</f>
        <v/>
      </c>
      <c r="M79" s="123" t="str">
        <f>IF('Main courante'!$A76=$H$6,'Main courante'!$E76,"")</f>
        <v/>
      </c>
      <c r="N79" s="125"/>
      <c r="O79" s="120" t="str">
        <f>IF('Main courante'!$A76=$O$6,MAX($O$8:$O78)+1,"")</f>
        <v/>
      </c>
      <c r="P79" s="121" t="str">
        <f>IF('Main courante'!$A76=$O$6,TEXT('Main courante'!$B76,"j mmm aa"),"")</f>
        <v/>
      </c>
      <c r="Q79" s="122" t="str">
        <f>IF('Main courante'!$A76=$O$6,TEXT('Main courante'!$C76,"hh:mm"),"")</f>
        <v/>
      </c>
      <c r="R79" s="122" t="str">
        <f>IF('Main courante'!$A76=$O$6,TEXT('Main courante'!$D76,"hh:mm"),"")</f>
        <v/>
      </c>
      <c r="S79" s="123" t="str">
        <f>IF('Main courante'!$A76=$O$6,MOD($R79-$Q79,1),"")</f>
        <v/>
      </c>
      <c r="T79" s="124" t="str">
        <f>IF('Main courante'!$A76=$O$6,'Main courante'!$E76,"")</f>
        <v/>
      </c>
      <c r="U79" s="127" t="str">
        <f>IF('Main courante'!$A76=$O$6,DU79,"")</f>
        <v/>
      </c>
      <c r="V79" s="125"/>
      <c r="W79" s="120" t="str">
        <f>IF('Main courante'!$A76=$W$6,MAX($W$8:$W78)+1,"")</f>
        <v/>
      </c>
      <c r="X79" s="121" t="str">
        <f>IF('Main courante'!$A76=$W$6,TEXT('Main courante'!$B76,"j mmm aa"),"")</f>
        <v/>
      </c>
      <c r="Y79" s="122" t="str">
        <f>IF('Main courante'!$A76=$W$6,TEXT('Main courante'!$C76,"hh:mm"),"")</f>
        <v/>
      </c>
      <c r="Z79" s="122" t="str">
        <f>IF('Main courante'!$A76=$W$6,TEXT('Main courante'!$D76,"hh:mm"),"")</f>
        <v/>
      </c>
      <c r="AA79" s="123" t="str">
        <f>IF('Main courante'!$A76=$W$6,MOD($Z79-$Y79,1),"")</f>
        <v/>
      </c>
      <c r="AB79" s="123" t="str">
        <f>IF('Main courante'!$A76=$W$6,'Main courante'!$E76,"")</f>
        <v/>
      </c>
      <c r="AC79" s="122" t="str">
        <f>IF('Main courante'!$A76=$W$6,DU79,"")</f>
        <v/>
      </c>
      <c r="AD79" s="125"/>
      <c r="AE79" s="120" t="str">
        <f>IF('Main courante'!$A76=$AE$6,MAX($AE$8:$AE78)+1,"")</f>
        <v/>
      </c>
      <c r="AF79" s="121" t="str">
        <f>IF('Main courante'!$A76=$AE$6,TEXT('Main courante'!$B76,"j mmm aa"),"")</f>
        <v/>
      </c>
      <c r="AG79" s="122" t="str">
        <f>IF('Main courante'!$A76=$AE$6,TEXT('Main courante'!$C76,"hh:mm"),"")</f>
        <v/>
      </c>
      <c r="AH79" s="122" t="str">
        <f>IF('Main courante'!$A76=$AE$6,TEXT('Main courante'!$D76,"hh:mm"),"")</f>
        <v/>
      </c>
      <c r="AI79" s="123" t="str">
        <f>IF('Main courante'!$A76=$AE$6,MOD($AH79-$AG79,1),"")</f>
        <v/>
      </c>
      <c r="AJ79" s="123" t="str">
        <f>IF('Main courante'!$A76=$AE$6,'Main courante'!$E76,"")</f>
        <v/>
      </c>
      <c r="AK79" s="122" t="str">
        <f>IF('Main courante'!$A76=$AE$6,DU79,"")</f>
        <v/>
      </c>
      <c r="AL79" s="125"/>
      <c r="AM79" s="120" t="str">
        <f>IF('Main courante'!$A76=$AM$6,MAX($AM$8:$AM78)+1,"")</f>
        <v/>
      </c>
      <c r="AN79" s="121" t="str">
        <f>IF('Main courante'!$A76=$AM$6,TEXT('Main courante'!$B76,"j mmm aa"),"")</f>
        <v/>
      </c>
      <c r="AO79" s="122" t="str">
        <f>IF('Main courante'!$A76=$AM$6,TEXT('Main courante'!$C76,"hh:mm"),"")</f>
        <v/>
      </c>
      <c r="AP79" s="122" t="str">
        <f>IF('Main courante'!$A76=$AM$6,TEXT('Main courante'!$D76,"hh:mm"),"")</f>
        <v/>
      </c>
      <c r="AQ79" s="123" t="str">
        <f>IF('Main courante'!$A76=$AM$6,MOD($AP79-$AO79,1),"")</f>
        <v/>
      </c>
      <c r="AR79" s="123" t="str">
        <f>IF('Main courante'!$A76=$AM$6,'Main courante'!$E76,"")</f>
        <v/>
      </c>
      <c r="AS79" s="122" t="str">
        <f>IF('Main courante'!$A76=$AM$6,DU79,"")</f>
        <v/>
      </c>
      <c r="AT79" s="125"/>
      <c r="AU79" s="120" t="str">
        <f>IF('Main courante'!$A76=$AU$6,MAX($AU$8:$AU78)+1,"")</f>
        <v/>
      </c>
      <c r="AV79" s="121" t="str">
        <f>IF('Main courante'!$A76=$AU$6,TEXT('Main courante'!$B76,"j mmm aa"),"")</f>
        <v/>
      </c>
      <c r="AW79" s="122" t="str">
        <f>IF('Main courante'!$A76=$AU$6,TEXT('Main courante'!$C76,"hh:mm"),"")</f>
        <v/>
      </c>
      <c r="AX79" s="122" t="str">
        <f>IF('Main courante'!$A76=$AU$6,TEXT('Main courante'!$D76,"hh:mm"),"")</f>
        <v/>
      </c>
      <c r="AY79" s="123" t="str">
        <f>IF('Main courante'!$A76=$AU$6,MOD($AX79-$AW79,1),"")</f>
        <v/>
      </c>
      <c r="AZ79" s="123" t="str">
        <f>IF('Main courante'!$A76=$AU$6,'Main courante'!$E76,"")</f>
        <v/>
      </c>
      <c r="BA79" s="122" t="str">
        <f>IF('Main courante'!$A76=$AU$6,DU79,"")</f>
        <v/>
      </c>
      <c r="BB79" s="125"/>
      <c r="BC79" s="120" t="str">
        <f>IF('Main courante'!$A76=$BC$6,MAX($BC$8:$BC78)+1,"")</f>
        <v/>
      </c>
      <c r="BD79" s="121" t="str">
        <f>IF('Main courante'!$A76=$BC$6,TEXT('Main courante'!$B76,"j mmm aa"),"")</f>
        <v/>
      </c>
      <c r="BE79" s="122" t="str">
        <f>IF('Main courante'!$A76=$BC$6,TEXT('Main courante'!$C76,"hh:mm"),"")</f>
        <v/>
      </c>
      <c r="BF79" s="122" t="str">
        <f>IF('Main courante'!$A76=$BC$6,TEXT('Main courante'!$D76,"hh:mm"),"")</f>
        <v/>
      </c>
      <c r="BG79" s="123" t="str">
        <f>IF('Main courante'!$A76=$BC$6,MOD($BF79-$BE79,1),"")</f>
        <v/>
      </c>
      <c r="BH79" s="123" t="str">
        <f>IF('Main courante'!$A76=$BC$6,'Main courante'!$E76,"")</f>
        <v/>
      </c>
      <c r="BI79" s="122" t="str">
        <f>IF('Main courante'!$A76=$BC$6,DU79,"")</f>
        <v/>
      </c>
      <c r="BJ79" s="125"/>
      <c r="BK79" s="120" t="str">
        <f>IF('Main courante'!$A76=$BK$6,MAX($BK$8:$BK78)+1,"")</f>
        <v/>
      </c>
      <c r="BL79" s="121" t="str">
        <f>IF('Main courante'!$A76=$BK$6,TEXT('Main courante'!$B76,"j mmm aa"),"")</f>
        <v/>
      </c>
      <c r="BM79" s="122" t="str">
        <f>IF('Main courante'!$A76=$BK$6,TEXT('Main courante'!$C76,"hh:mm"),"")</f>
        <v/>
      </c>
      <c r="BN79" s="122" t="str">
        <f>IF('Main courante'!$A76=$BK$6,TEXT('Main courante'!$D76,"hh:mm"),"")</f>
        <v/>
      </c>
      <c r="BO79" s="123" t="str">
        <f>IF('Main courante'!$A76=$BK$6,MOD($BN79-$BM79,1),"")</f>
        <v/>
      </c>
      <c r="BP79" s="123" t="str">
        <f>IF('Main courante'!$A76=$BK$6,'Main courante'!$E76,"")</f>
        <v/>
      </c>
      <c r="BQ79" s="122" t="str">
        <f>IF('Main courante'!$A76=$BK$6,DU79,"")</f>
        <v/>
      </c>
      <c r="BR79" s="125"/>
      <c r="BS79" s="120" t="str">
        <f>IF('Main courante'!$A76=$BS$6,MAX($BS$8:$BS78)+1,"")</f>
        <v/>
      </c>
      <c r="BT79" s="121" t="str">
        <f>IF('Main courante'!$A76=$BS$6,TEXT('Main courante'!$B76,"j mmm aa"),"")</f>
        <v/>
      </c>
      <c r="BU79" s="122" t="str">
        <f>IF('Main courante'!$A76=$BS$6,TEXT('Main courante'!$C76,"hh:mm"),"")</f>
        <v/>
      </c>
      <c r="BV79" s="122" t="str">
        <f>IF('Main courante'!$A76=$BS$6,TEXT('Main courante'!$D76,"hh:mm"),"")</f>
        <v/>
      </c>
      <c r="BW79" s="123" t="str">
        <f>IF('Main courante'!$A76=$BS$6,MOD($BV79-$BU79,1),"")</f>
        <v/>
      </c>
      <c r="BX79" s="123" t="str">
        <f>IF('Main courante'!$A76=$BS$6,'Main courante'!$E76,"")</f>
        <v/>
      </c>
      <c r="BY79" s="122" t="str">
        <f>IF('Main courante'!$A76=$BS$6,DU79,"")</f>
        <v/>
      </c>
      <c r="BZ79" s="125"/>
      <c r="CA79" s="120" t="str">
        <f>IF('Main courante'!$A76=$CA$6,MAX($CA$8:$CA78)+1,"")</f>
        <v/>
      </c>
      <c r="CB79" s="121" t="str">
        <f>IF('Main courante'!$A76=$CA$6,TEXT('Main courante'!$B76,"j mmm aa"),"")</f>
        <v/>
      </c>
      <c r="CC79" s="122" t="str">
        <f>IF('Main courante'!$A76=$CA$6,TEXT('Main courante'!$C76,"hh:mm"),"")</f>
        <v/>
      </c>
      <c r="CD79" s="122" t="str">
        <f>IF('Main courante'!$A76=$CA$6,TEXT('Main courante'!$D76,"hh:mm"),"")</f>
        <v/>
      </c>
      <c r="CE79" s="123" t="str">
        <f>IF('Main courante'!$A76=$CA$6,MOD($CD79-$CC79,1),"")</f>
        <v/>
      </c>
      <c r="CF79" s="123" t="str">
        <f>IF('Main courante'!$A76=$CA$6,'Main courante'!$E76,"")</f>
        <v/>
      </c>
      <c r="CG79" s="122" t="str">
        <f>IF('Main courante'!$A76=$CA$6,DU79,"")</f>
        <v/>
      </c>
      <c r="CH79" s="125"/>
      <c r="CI79" s="120" t="str">
        <f>IF('Main courante'!$A76=$CI$6,MAX($CI$8:$CI78)+1,"")</f>
        <v/>
      </c>
      <c r="CJ79" s="121" t="str">
        <f>IF('Main courante'!$A76=$CI$6,TEXT('Main courante'!$B76,"j mmm aa"),"")</f>
        <v/>
      </c>
      <c r="CK79" s="122" t="str">
        <f>IF('Main courante'!$A76=$CI$6,TEXT('Main courante'!$C76,"hh:mm"),"")</f>
        <v/>
      </c>
      <c r="CL79" s="122" t="str">
        <f>IF('Main courante'!$A76=$CI$6,TEXT('Main courante'!$D76,"hh:mm"),"")</f>
        <v/>
      </c>
      <c r="CM79" s="123" t="str">
        <f>IF('Main courante'!$A76=$CI$6,MOD($CL79-$CK79,1),"")</f>
        <v/>
      </c>
      <c r="CN79" s="123" t="str">
        <f>IF('Main courante'!$A76=$CI$6,'Main courante'!$E76,"")</f>
        <v/>
      </c>
      <c r="CO79" s="125"/>
      <c r="CP79" s="120" t="str">
        <f>IF('Main courante'!$A76=$CP$6,MAX($CP$8:$CP78)+1,"")</f>
        <v/>
      </c>
      <c r="CQ79" s="121" t="str">
        <f>IF('Main courante'!$A76=$CP$6,TEXT('Main courante'!$B76,"j mmm aa"),"")</f>
        <v/>
      </c>
      <c r="CR79" s="122" t="str">
        <f>IF('Main courante'!$A76=$CP$6,TEXT('Main courante'!$C76,"hh:mm"),"")</f>
        <v/>
      </c>
      <c r="CS79" s="122" t="str">
        <f>IF('Main courante'!$A76=$CP$6,TEXT('Main courante'!$D76,"hh:mm"),"")</f>
        <v/>
      </c>
      <c r="CT79" s="123" t="str">
        <f>IF('Main courante'!$A76=$CP$6,MOD($CS79-$CR79,1),"")</f>
        <v/>
      </c>
      <c r="CU79" s="123" t="str">
        <f>IF('Main courante'!$A76=$CP$6,'Main courante'!$E76,"")</f>
        <v/>
      </c>
      <c r="CV79" s="122" t="str">
        <f>IF('Main courante'!$A76=$CP$6,DU79,"")</f>
        <v/>
      </c>
      <c r="CW79" s="125"/>
      <c r="CX79" s="120" t="str">
        <f>IF('Main courante'!$A76=$CX$6,MAX($CX$8:$CX78)+1,"")</f>
        <v/>
      </c>
      <c r="CY79" s="121" t="str">
        <f>IF('Main courante'!$A76=$CX$6,TEXT('Main courante'!$B76,"j mmm aa"),"")</f>
        <v/>
      </c>
      <c r="CZ79" s="122" t="str">
        <f>IF('Main courante'!$A76=$CX$6,TEXT('Main courante'!$C76,"hh:mm"),"")</f>
        <v/>
      </c>
      <c r="DA79" s="122" t="str">
        <f>IF('Main courante'!$A76=$CX$6,TEXT('Main courante'!$D76,"hh:mm"),"")</f>
        <v/>
      </c>
      <c r="DB79" s="123" t="str">
        <f>IF('Main courante'!$A76=$CX$6,MOD($DA79-$CZ79,1),"")</f>
        <v/>
      </c>
      <c r="DC79" s="123" t="str">
        <f>IF('Main courante'!$A76=$CX$6,'Main courante'!$E76,"")</f>
        <v/>
      </c>
      <c r="DD79" s="122" t="str">
        <f>IF('Main courante'!$A76=$CX$6,DU79,"")</f>
        <v/>
      </c>
      <c r="DE79" s="125"/>
      <c r="DF79" s="120" t="str">
        <f>IF('Main courante'!$A76=$DF$6,MAX($DF$8:$DF78)+1,"")</f>
        <v/>
      </c>
      <c r="DG79" s="121" t="str">
        <f>IF('Main courante'!$A76=$DF$6,TEXT('Main courante'!$B76,"j mmm aa"),"")</f>
        <v/>
      </c>
      <c r="DH79" s="122" t="str">
        <f>IF('Main courante'!$A76=$DF$6,TEXT('Main courante'!$C76,"hh:mm"),"")</f>
        <v/>
      </c>
      <c r="DI79" s="122" t="str">
        <f>IF('Main courante'!$A76=$DF$6,TEXT('Main courante'!$D76,"hh:mm"),"")</f>
        <v/>
      </c>
      <c r="DJ79" s="123" t="str">
        <f>IF('Main courante'!$A76=$DF$6,MOD($DI79-$DH79,1),"")</f>
        <v/>
      </c>
      <c r="DK79" s="123" t="str">
        <f>IF('Main courante'!$A76=$DF$6,'Main courante'!$E76,"")</f>
        <v/>
      </c>
      <c r="DL79" s="128"/>
      <c r="DM79" s="120" t="str">
        <f>IF(OR('Main courante'!$F76&lt;&gt;"",'Main courante'!$K76&lt;&gt;""),MAX($DM$8:$DM78)+1,"")</f>
        <v/>
      </c>
      <c r="DN79" s="121" t="str">
        <f>IF('Main courante'!$F76,TEXT('Main courante'!$B76,"j mmm aa"),"")</f>
        <v/>
      </c>
      <c r="DO79" s="121" t="str">
        <f>IF('Main courante'!$F76,'Main courante'!$E76,"")</f>
        <v/>
      </c>
      <c r="DP79" s="121" t="str">
        <f>IF(OR('Main courante'!$F76&lt;&gt;"",'Main courante'!$K76&lt;&gt;""),IF('Main courante'!$F76&lt;&gt;"",TEXT('Main courante'!$F76,"hh:mm"),""),"")</f>
        <v/>
      </c>
      <c r="DQ79" s="121" t="str">
        <f>IF(OR('Main courante'!$F76&lt;&gt;"",'Main courante'!$K76&lt;&gt;""),IF('Main courante'!$G76&lt;&gt;"",TEXT('Main courante'!$G76,"hh:mm"),""),"")</f>
        <v/>
      </c>
      <c r="DR79" s="121" t="str">
        <f>IF(OR('Main courante'!$F76&lt;&gt;"",'Main courante'!$K76&lt;&gt;""),IF('Main courante'!$K76&lt;&gt;"",TEXT('Main courante'!$K76,"hh:mm"),""),"")</f>
        <v/>
      </c>
      <c r="DS79" s="121" t="str">
        <f>IF(OR('Main courante'!$F76&lt;&gt;"",'Main courante'!$K76&lt;&gt;""),IF('Main courante'!$L76&lt;&gt;"",TEXT('Main courante'!$L76,"hh:mm"),""),"")</f>
        <v/>
      </c>
      <c r="DT79" s="129">
        <f t="shared" si="7"/>
        <v>0</v>
      </c>
      <c r="DU79" s="130">
        <f>'Main courante'!$H76+'Main courante'!$M76</f>
        <v>0</v>
      </c>
      <c r="DV79" s="131">
        <f>'Main courante'!$J76+'Main courante'!$O76</f>
        <v>0</v>
      </c>
      <c r="DW79" s="131">
        <f>'Main courante'!$I76+'Main courante'!$N76</f>
        <v>0</v>
      </c>
      <c r="DX79" s="132" t="str">
        <f>IF('Main courante'!$P76&lt;&gt;"",'Main courante'!$P76,"")</f>
        <v/>
      </c>
      <c r="DY79" s="133" t="str">
        <f>IF('Main courante'!$Q76&lt;&gt;"",'Main courante'!$Q76,"")</f>
        <v/>
      </c>
      <c r="DZ79" s="133" t="str">
        <f>IF('Main courante'!$R76&lt;&gt;"",'Main courante'!$R76,"")</f>
        <v/>
      </c>
      <c r="EA79" s="129">
        <f t="shared" si="8"/>
        <v>0</v>
      </c>
      <c r="EB79" s="129">
        <f t="shared" si="9"/>
        <v>0</v>
      </c>
      <c r="ED79" s="120" t="str">
        <f>IF('Main courante'!$A76=$ED$6,MAX($ED$8:$ED78)+1,"")</f>
        <v/>
      </c>
      <c r="EE79" s="120" t="str">
        <f>IF('Main courante'!$A76=$ED$6,'Main courante'!$S76,"")</f>
        <v/>
      </c>
      <c r="EF79" s="120" t="str">
        <f>IF('Main courante'!$A76=$ED$6,'Main courante'!$T76,"")</f>
        <v/>
      </c>
      <c r="EG79" s="120" t="str">
        <f>IF('Main courante'!$A76=$ED$6,'Main courante'!$U76,"")</f>
        <v/>
      </c>
      <c r="EH79" s="134" t="str">
        <f>IF('Main courante'!$A76=$ED$6,'Main courante'!$V76,"")</f>
        <v/>
      </c>
      <c r="EJ79" s="120" t="str">
        <f>IF('Main courante'!$A76=$EJ$6,MAX($EJ$8:$EJ78)+1,"")</f>
        <v/>
      </c>
      <c r="EK79" s="120" t="str">
        <f>IF('Main courante'!$A76=$EJ$6,'Main courante'!$S76,"")</f>
        <v/>
      </c>
      <c r="EL79" s="120" t="str">
        <f>IF('Main courante'!$A76=$EJ$6,'Main courante'!$T76,"")</f>
        <v/>
      </c>
      <c r="EM79" s="120" t="str">
        <f>IF('Main courante'!$A76=$EJ$6,'Main courante'!$U76,"")</f>
        <v/>
      </c>
      <c r="EN79" s="134" t="str">
        <f>IF('Main courante'!$A76=$EJ$6,'Main courante'!$V76,"")</f>
        <v/>
      </c>
      <c r="EP79" s="120" t="str">
        <f>IF('Main courante'!$A76=$EP$6,MAX($EP$8:$EP78)+1,"")</f>
        <v/>
      </c>
      <c r="EQ79" s="120" t="str">
        <f>IF('Main courante'!$A76=$EP$6,'Main courante'!$S76,"")</f>
        <v/>
      </c>
      <c r="ER79" s="120" t="str">
        <f>IF('Main courante'!$A76=$EP$6,'Main courante'!$T76,"")</f>
        <v/>
      </c>
      <c r="ES79" s="120" t="str">
        <f>IF('Main courante'!$A76=$EP$6,'Main courante'!$U76,"")</f>
        <v/>
      </c>
      <c r="ET79" s="134" t="str">
        <f>IF('Main courante'!$A76=$EP$6,'Main courante'!$V76,"")</f>
        <v/>
      </c>
      <c r="EU79" s="125"/>
      <c r="EV79" s="120" t="str">
        <f>IF('Main courante'!$A76=$EV$6,MAX($EV$8:$EV78)+1,"")</f>
        <v/>
      </c>
      <c r="EW79" s="121" t="str">
        <f>IF('Main courante'!$A76=$EV$6,TEXT('Main courante'!$B76,"j mmm aa"),"")</f>
        <v/>
      </c>
      <c r="EX79" s="122" t="str">
        <f>IF('Main courante'!$A76=$EV$6,TEXT('Main courante'!$C76,"hh:mm"),"")</f>
        <v/>
      </c>
      <c r="EY79" s="122" t="str">
        <f>IF('Main courante'!$A76=$EV$6,TEXT('Main courante'!$D76,"hh:mm"),"")</f>
        <v/>
      </c>
      <c r="EZ79" s="123" t="str">
        <f>IF('Main courante'!$A76=$EV$6,MOD($EY79-$EX79,1),"")</f>
        <v/>
      </c>
      <c r="FA79" s="123" t="str">
        <f>IF('Main courante'!$A76=$EV$6,'Main courante'!$E76,"")</f>
        <v/>
      </c>
      <c r="FB79" s="128"/>
    </row>
    <row r="80" spans="1:158">
      <c r="A80" s="120" t="str">
        <f>IF('Main courante'!$A77=$A$6,MAX($A$8:$A79)+1,"")</f>
        <v/>
      </c>
      <c r="B80" s="121" t="str">
        <f>IF('Main courante'!$A77=$A$6,TEXT('Main courante'!$B77,"j mmm aa"),"")</f>
        <v/>
      </c>
      <c r="C80" s="122" t="str">
        <f>IF('Main courante'!$A77=$A$6,TEXT('Main courante'!$C77,"hh:mm"),"")</f>
        <v/>
      </c>
      <c r="D80" s="122" t="str">
        <f>IF('Main courante'!$A77=$A$6,TEXT('Main courante'!$D77,"hh:mm"),"")</f>
        <v/>
      </c>
      <c r="E80" s="123" t="str">
        <f>IF('Main courante'!$A77=$A$6,MOD($D80-$C80,1),"")</f>
        <v/>
      </c>
      <c r="F80" s="123" t="str">
        <f>IF('Main courante'!$A77=$A$6,'Main courante'!$E77,"")</f>
        <v/>
      </c>
      <c r="G80" s="125"/>
      <c r="H80" s="126" t="str">
        <f>IF('Main courante'!$A77=$H$6,MAX($H$8:$H79)+1,"")</f>
        <v/>
      </c>
      <c r="I80" s="121" t="str">
        <f>IF('Main courante'!$A77=$H$6,TEXT('Main courante'!$B77,"j mmm aa"),"")</f>
        <v/>
      </c>
      <c r="J80" s="122" t="str">
        <f>IF('Main courante'!$A77=$H$6,TEXT('Main courante'!$C77,"hh:mm"),"")</f>
        <v/>
      </c>
      <c r="K80" s="122" t="str">
        <f>IF('Main courante'!$A77=$H$6,TEXT('Main courante'!$D77,"hh:mm"),"")</f>
        <v/>
      </c>
      <c r="L80" s="123" t="str">
        <f>IF('Main courante'!$A77=$H$6,MOD($K80-$J80,1),"")</f>
        <v/>
      </c>
      <c r="M80" s="123" t="str">
        <f>IF('Main courante'!$A77=$H$6,'Main courante'!$E77,"")</f>
        <v/>
      </c>
      <c r="N80" s="125"/>
      <c r="O80" s="120" t="str">
        <f>IF('Main courante'!$A77=$O$6,MAX($O$8:$O79)+1,"")</f>
        <v/>
      </c>
      <c r="P80" s="121" t="str">
        <f>IF('Main courante'!$A77=$O$6,TEXT('Main courante'!$B77,"j mmm aa"),"")</f>
        <v/>
      </c>
      <c r="Q80" s="122" t="str">
        <f>IF('Main courante'!$A77=$O$6,TEXT('Main courante'!$C77,"hh:mm"),"")</f>
        <v/>
      </c>
      <c r="R80" s="122" t="str">
        <f>IF('Main courante'!$A77=$O$6,TEXT('Main courante'!$D77,"hh:mm"),"")</f>
        <v/>
      </c>
      <c r="S80" s="123" t="str">
        <f>IF('Main courante'!$A77=$O$6,MOD($R80-$Q80,1),"")</f>
        <v/>
      </c>
      <c r="T80" s="124" t="str">
        <f>IF('Main courante'!$A77=$O$6,'Main courante'!$E77,"")</f>
        <v/>
      </c>
      <c r="U80" s="127" t="str">
        <f>IF('Main courante'!$A77=$O$6,DU80,"")</f>
        <v/>
      </c>
      <c r="V80" s="125"/>
      <c r="W80" s="120" t="str">
        <f>IF('Main courante'!$A77=$W$6,MAX($W$8:$W79)+1,"")</f>
        <v/>
      </c>
      <c r="X80" s="121" t="str">
        <f>IF('Main courante'!$A77=$W$6,TEXT('Main courante'!$B77,"j mmm aa"),"")</f>
        <v/>
      </c>
      <c r="Y80" s="122" t="str">
        <f>IF('Main courante'!$A77=$W$6,TEXT('Main courante'!$C77,"hh:mm"),"")</f>
        <v/>
      </c>
      <c r="Z80" s="122" t="str">
        <f>IF('Main courante'!$A77=$W$6,TEXT('Main courante'!$D77,"hh:mm"),"")</f>
        <v/>
      </c>
      <c r="AA80" s="123" t="str">
        <f>IF('Main courante'!$A77=$W$6,MOD($Z80-$Y80,1),"")</f>
        <v/>
      </c>
      <c r="AB80" s="123" t="str">
        <f>IF('Main courante'!$A77=$W$6,'Main courante'!$E77,"")</f>
        <v/>
      </c>
      <c r="AC80" s="122" t="str">
        <f>IF('Main courante'!$A77=$W$6,DU80,"")</f>
        <v/>
      </c>
      <c r="AD80" s="125"/>
      <c r="AE80" s="120" t="str">
        <f>IF('Main courante'!$A77=$AE$6,MAX($AE$8:$AE79)+1,"")</f>
        <v/>
      </c>
      <c r="AF80" s="121" t="str">
        <f>IF('Main courante'!$A77=$AE$6,TEXT('Main courante'!$B77,"j mmm aa"),"")</f>
        <v/>
      </c>
      <c r="AG80" s="122" t="str">
        <f>IF('Main courante'!$A77=$AE$6,TEXT('Main courante'!$C77,"hh:mm"),"")</f>
        <v/>
      </c>
      <c r="AH80" s="122" t="str">
        <f>IF('Main courante'!$A77=$AE$6,TEXT('Main courante'!$D77,"hh:mm"),"")</f>
        <v/>
      </c>
      <c r="AI80" s="123" t="str">
        <f>IF('Main courante'!$A77=$AE$6,MOD($AH80-$AG80,1),"")</f>
        <v/>
      </c>
      <c r="AJ80" s="123" t="str">
        <f>IF('Main courante'!$A77=$AE$6,'Main courante'!$E77,"")</f>
        <v/>
      </c>
      <c r="AK80" s="122" t="str">
        <f>IF('Main courante'!$A77=$AE$6,DU80,"")</f>
        <v/>
      </c>
      <c r="AL80" s="125"/>
      <c r="AM80" s="120" t="str">
        <f>IF('Main courante'!$A77=$AM$6,MAX($AM$8:$AM79)+1,"")</f>
        <v/>
      </c>
      <c r="AN80" s="121" t="str">
        <f>IF('Main courante'!$A77=$AM$6,TEXT('Main courante'!$B77,"j mmm aa"),"")</f>
        <v/>
      </c>
      <c r="AO80" s="122" t="str">
        <f>IF('Main courante'!$A77=$AM$6,TEXT('Main courante'!$C77,"hh:mm"),"")</f>
        <v/>
      </c>
      <c r="AP80" s="122" t="str">
        <f>IF('Main courante'!$A77=$AM$6,TEXT('Main courante'!$D77,"hh:mm"),"")</f>
        <v/>
      </c>
      <c r="AQ80" s="123" t="str">
        <f>IF('Main courante'!$A77=$AM$6,MOD($AP80-$AO80,1),"")</f>
        <v/>
      </c>
      <c r="AR80" s="123" t="str">
        <f>IF('Main courante'!$A77=$AM$6,'Main courante'!$E77,"")</f>
        <v/>
      </c>
      <c r="AS80" s="122" t="str">
        <f>IF('Main courante'!$A77=$AM$6,DU80,"")</f>
        <v/>
      </c>
      <c r="AT80" s="125"/>
      <c r="AU80" s="120" t="str">
        <f>IF('Main courante'!$A77=$AU$6,MAX($AU$8:$AU79)+1,"")</f>
        <v/>
      </c>
      <c r="AV80" s="121" t="str">
        <f>IF('Main courante'!$A77=$AU$6,TEXT('Main courante'!$B77,"j mmm aa"),"")</f>
        <v/>
      </c>
      <c r="AW80" s="122" t="str">
        <f>IF('Main courante'!$A77=$AU$6,TEXT('Main courante'!$C77,"hh:mm"),"")</f>
        <v/>
      </c>
      <c r="AX80" s="122" t="str">
        <f>IF('Main courante'!$A77=$AU$6,TEXT('Main courante'!$D77,"hh:mm"),"")</f>
        <v/>
      </c>
      <c r="AY80" s="123" t="str">
        <f>IF('Main courante'!$A77=$AU$6,MOD($AX80-$AW80,1),"")</f>
        <v/>
      </c>
      <c r="AZ80" s="123" t="str">
        <f>IF('Main courante'!$A77=$AU$6,'Main courante'!$E77,"")</f>
        <v/>
      </c>
      <c r="BA80" s="122" t="str">
        <f>IF('Main courante'!$A77=$AU$6,DU80,"")</f>
        <v/>
      </c>
      <c r="BB80" s="125"/>
      <c r="BC80" s="120" t="str">
        <f>IF('Main courante'!$A77=$BC$6,MAX($BC$8:$BC79)+1,"")</f>
        <v/>
      </c>
      <c r="BD80" s="121" t="str">
        <f>IF('Main courante'!$A77=$BC$6,TEXT('Main courante'!$B77,"j mmm aa"),"")</f>
        <v/>
      </c>
      <c r="BE80" s="122" t="str">
        <f>IF('Main courante'!$A77=$BC$6,TEXT('Main courante'!$C77,"hh:mm"),"")</f>
        <v/>
      </c>
      <c r="BF80" s="122" t="str">
        <f>IF('Main courante'!$A77=$BC$6,TEXT('Main courante'!$D77,"hh:mm"),"")</f>
        <v/>
      </c>
      <c r="BG80" s="123" t="str">
        <f>IF('Main courante'!$A77=$BC$6,MOD($BF80-$BE80,1),"")</f>
        <v/>
      </c>
      <c r="BH80" s="123" t="str">
        <f>IF('Main courante'!$A77=$BC$6,'Main courante'!$E77,"")</f>
        <v/>
      </c>
      <c r="BI80" s="122" t="str">
        <f>IF('Main courante'!$A77=$BC$6,DU80,"")</f>
        <v/>
      </c>
      <c r="BJ80" s="125"/>
      <c r="BK80" s="120" t="str">
        <f>IF('Main courante'!$A77=$BK$6,MAX($BK$8:$BK79)+1,"")</f>
        <v/>
      </c>
      <c r="BL80" s="121" t="str">
        <f>IF('Main courante'!$A77=$BK$6,TEXT('Main courante'!$B77,"j mmm aa"),"")</f>
        <v/>
      </c>
      <c r="BM80" s="122" t="str">
        <f>IF('Main courante'!$A77=$BK$6,TEXT('Main courante'!$C77,"hh:mm"),"")</f>
        <v/>
      </c>
      <c r="BN80" s="122" t="str">
        <f>IF('Main courante'!$A77=$BK$6,TEXT('Main courante'!$D77,"hh:mm"),"")</f>
        <v/>
      </c>
      <c r="BO80" s="123" t="str">
        <f>IF('Main courante'!$A77=$BK$6,MOD($BN80-$BM80,1),"")</f>
        <v/>
      </c>
      <c r="BP80" s="123" t="str">
        <f>IF('Main courante'!$A77=$BK$6,'Main courante'!$E77,"")</f>
        <v/>
      </c>
      <c r="BQ80" s="122" t="str">
        <f>IF('Main courante'!$A77=$BK$6,DU80,"")</f>
        <v/>
      </c>
      <c r="BR80" s="125"/>
      <c r="BS80" s="120" t="str">
        <f>IF('Main courante'!$A77=$BS$6,MAX($BS$8:$BS79)+1,"")</f>
        <v/>
      </c>
      <c r="BT80" s="121" t="str">
        <f>IF('Main courante'!$A77=$BS$6,TEXT('Main courante'!$B77,"j mmm aa"),"")</f>
        <v/>
      </c>
      <c r="BU80" s="122" t="str">
        <f>IF('Main courante'!$A77=$BS$6,TEXT('Main courante'!$C77,"hh:mm"),"")</f>
        <v/>
      </c>
      <c r="BV80" s="122" t="str">
        <f>IF('Main courante'!$A77=$BS$6,TEXT('Main courante'!$D77,"hh:mm"),"")</f>
        <v/>
      </c>
      <c r="BW80" s="123" t="str">
        <f>IF('Main courante'!$A77=$BS$6,MOD($BV80-$BU80,1),"")</f>
        <v/>
      </c>
      <c r="BX80" s="123" t="str">
        <f>IF('Main courante'!$A77=$BS$6,'Main courante'!$E77,"")</f>
        <v/>
      </c>
      <c r="BY80" s="122" t="str">
        <f>IF('Main courante'!$A77=$BS$6,DU80,"")</f>
        <v/>
      </c>
      <c r="BZ80" s="125"/>
      <c r="CA80" s="120" t="str">
        <f>IF('Main courante'!$A77=$CA$6,MAX($CA$8:$CA79)+1,"")</f>
        <v/>
      </c>
      <c r="CB80" s="121" t="str">
        <f>IF('Main courante'!$A77=$CA$6,TEXT('Main courante'!$B77,"j mmm aa"),"")</f>
        <v/>
      </c>
      <c r="CC80" s="122" t="str">
        <f>IF('Main courante'!$A77=$CA$6,TEXT('Main courante'!$C77,"hh:mm"),"")</f>
        <v/>
      </c>
      <c r="CD80" s="122" t="str">
        <f>IF('Main courante'!$A77=$CA$6,TEXT('Main courante'!$D77,"hh:mm"),"")</f>
        <v/>
      </c>
      <c r="CE80" s="123" t="str">
        <f>IF('Main courante'!$A77=$CA$6,MOD($CD80-$CC80,1),"")</f>
        <v/>
      </c>
      <c r="CF80" s="123" t="str">
        <f>IF('Main courante'!$A77=$CA$6,'Main courante'!$E77,"")</f>
        <v/>
      </c>
      <c r="CG80" s="122" t="str">
        <f>IF('Main courante'!$A77=$CA$6,DU80,"")</f>
        <v/>
      </c>
      <c r="CH80" s="125"/>
      <c r="CI80" s="120" t="str">
        <f>IF('Main courante'!$A77=$CI$6,MAX($CI$8:$CI79)+1,"")</f>
        <v/>
      </c>
      <c r="CJ80" s="121" t="str">
        <f>IF('Main courante'!$A77=$CI$6,TEXT('Main courante'!$B77,"j mmm aa"),"")</f>
        <v/>
      </c>
      <c r="CK80" s="122" t="str">
        <f>IF('Main courante'!$A77=$CI$6,TEXT('Main courante'!$C77,"hh:mm"),"")</f>
        <v/>
      </c>
      <c r="CL80" s="122" t="str">
        <f>IF('Main courante'!$A77=$CI$6,TEXT('Main courante'!$D77,"hh:mm"),"")</f>
        <v/>
      </c>
      <c r="CM80" s="123" t="str">
        <f>IF('Main courante'!$A77=$CI$6,MOD($CL80-$CK80,1),"")</f>
        <v/>
      </c>
      <c r="CN80" s="123" t="str">
        <f>IF('Main courante'!$A77=$CI$6,'Main courante'!$E77,"")</f>
        <v/>
      </c>
      <c r="CO80" s="125"/>
      <c r="CP80" s="120" t="str">
        <f>IF('Main courante'!$A77=$CP$6,MAX($CP$8:$CP79)+1,"")</f>
        <v/>
      </c>
      <c r="CQ80" s="121" t="str">
        <f>IF('Main courante'!$A77=$CP$6,TEXT('Main courante'!$B77,"j mmm aa"),"")</f>
        <v/>
      </c>
      <c r="CR80" s="122" t="str">
        <f>IF('Main courante'!$A77=$CP$6,TEXT('Main courante'!$C77,"hh:mm"),"")</f>
        <v/>
      </c>
      <c r="CS80" s="122" t="str">
        <f>IF('Main courante'!$A77=$CP$6,TEXT('Main courante'!$D77,"hh:mm"),"")</f>
        <v/>
      </c>
      <c r="CT80" s="123" t="str">
        <f>IF('Main courante'!$A77=$CP$6,MOD($CS80-$CR80,1),"")</f>
        <v/>
      </c>
      <c r="CU80" s="123" t="str">
        <f>IF('Main courante'!$A77=$CP$6,'Main courante'!$E77,"")</f>
        <v/>
      </c>
      <c r="CV80" s="122" t="str">
        <f>IF('Main courante'!$A77=$CP$6,DU80,"")</f>
        <v/>
      </c>
      <c r="CW80" s="125"/>
      <c r="CX80" s="120" t="str">
        <f>IF('Main courante'!$A77=$CX$6,MAX($CX$8:$CX79)+1,"")</f>
        <v/>
      </c>
      <c r="CY80" s="121" t="str">
        <f>IF('Main courante'!$A77=$CX$6,TEXT('Main courante'!$B77,"j mmm aa"),"")</f>
        <v/>
      </c>
      <c r="CZ80" s="122" t="str">
        <f>IF('Main courante'!$A77=$CX$6,TEXT('Main courante'!$C77,"hh:mm"),"")</f>
        <v/>
      </c>
      <c r="DA80" s="122" t="str">
        <f>IF('Main courante'!$A77=$CX$6,TEXT('Main courante'!$D77,"hh:mm"),"")</f>
        <v/>
      </c>
      <c r="DB80" s="123" t="str">
        <f>IF('Main courante'!$A77=$CX$6,MOD($DA80-$CZ80,1),"")</f>
        <v/>
      </c>
      <c r="DC80" s="123" t="str">
        <f>IF('Main courante'!$A77=$CX$6,'Main courante'!$E77,"")</f>
        <v/>
      </c>
      <c r="DD80" s="122" t="str">
        <f>IF('Main courante'!$A77=$CX$6,DU80,"")</f>
        <v/>
      </c>
      <c r="DE80" s="125"/>
      <c r="DF80" s="120" t="str">
        <f>IF('Main courante'!$A77=$DF$6,MAX($DF$8:$DF79)+1,"")</f>
        <v/>
      </c>
      <c r="DG80" s="121" t="str">
        <f>IF('Main courante'!$A77=$DF$6,TEXT('Main courante'!$B77,"j mmm aa"),"")</f>
        <v/>
      </c>
      <c r="DH80" s="122" t="str">
        <f>IF('Main courante'!$A77=$DF$6,TEXT('Main courante'!$C77,"hh:mm"),"")</f>
        <v/>
      </c>
      <c r="DI80" s="122" t="str">
        <f>IF('Main courante'!$A77=$DF$6,TEXT('Main courante'!$D77,"hh:mm"),"")</f>
        <v/>
      </c>
      <c r="DJ80" s="123" t="str">
        <f>IF('Main courante'!$A77=$DF$6,MOD($DI80-$DH80,1),"")</f>
        <v/>
      </c>
      <c r="DK80" s="123" t="str">
        <f>IF('Main courante'!$A77=$DF$6,'Main courante'!$E77,"")</f>
        <v/>
      </c>
      <c r="DL80" s="128"/>
      <c r="DM80" s="120" t="str">
        <f>IF(OR('Main courante'!$F77&lt;&gt;"",'Main courante'!$K77&lt;&gt;""),MAX($DM$8:$DM79)+1,"")</f>
        <v/>
      </c>
      <c r="DN80" s="121" t="str">
        <f>IF('Main courante'!$F77,TEXT('Main courante'!$B77,"j mmm aa"),"")</f>
        <v/>
      </c>
      <c r="DO80" s="121" t="str">
        <f>IF('Main courante'!$F77,'Main courante'!$E77,"")</f>
        <v/>
      </c>
      <c r="DP80" s="121" t="str">
        <f>IF(OR('Main courante'!$F77&lt;&gt;"",'Main courante'!$K77&lt;&gt;""),IF('Main courante'!$F77&lt;&gt;"",TEXT('Main courante'!$F77,"hh:mm"),""),"")</f>
        <v/>
      </c>
      <c r="DQ80" s="121" t="str">
        <f>IF(OR('Main courante'!$F77&lt;&gt;"",'Main courante'!$K77&lt;&gt;""),IF('Main courante'!$G77&lt;&gt;"",TEXT('Main courante'!$G77,"hh:mm"),""),"")</f>
        <v/>
      </c>
      <c r="DR80" s="121" t="str">
        <f>IF(OR('Main courante'!$F77&lt;&gt;"",'Main courante'!$K77&lt;&gt;""),IF('Main courante'!$K77&lt;&gt;"",TEXT('Main courante'!$K77,"hh:mm"),""),"")</f>
        <v/>
      </c>
      <c r="DS80" s="121" t="str">
        <f>IF(OR('Main courante'!$F77&lt;&gt;"",'Main courante'!$K77&lt;&gt;""),IF('Main courante'!$L77&lt;&gt;"",TEXT('Main courante'!$L77,"hh:mm"),""),"")</f>
        <v/>
      </c>
      <c r="DT80" s="129">
        <f t="shared" si="7"/>
        <v>0</v>
      </c>
      <c r="DU80" s="130">
        <f>'Main courante'!$H77+'Main courante'!$M77</f>
        <v>0</v>
      </c>
      <c r="DV80" s="131">
        <f>'Main courante'!$J77+'Main courante'!$O77</f>
        <v>0</v>
      </c>
      <c r="DW80" s="131">
        <f>'Main courante'!$I77+'Main courante'!$N77</f>
        <v>0</v>
      </c>
      <c r="DX80" s="132" t="str">
        <f>IF('Main courante'!$P77&lt;&gt;"",'Main courante'!$P77,"")</f>
        <v/>
      </c>
      <c r="DY80" s="133" t="str">
        <f>IF('Main courante'!$Q77&lt;&gt;"",'Main courante'!$Q77,"")</f>
        <v/>
      </c>
      <c r="DZ80" s="133" t="str">
        <f>IF('Main courante'!$R77&lt;&gt;"",'Main courante'!$R77,"")</f>
        <v/>
      </c>
      <c r="EA80" s="129">
        <f t="shared" si="8"/>
        <v>0</v>
      </c>
      <c r="EB80" s="129">
        <f t="shared" si="9"/>
        <v>0</v>
      </c>
      <c r="ED80" s="120" t="str">
        <f>IF('Main courante'!$A77=$ED$6,MAX($ED$8:$ED79)+1,"")</f>
        <v/>
      </c>
      <c r="EE80" s="120" t="str">
        <f>IF('Main courante'!$A77=$ED$6,'Main courante'!$S77,"")</f>
        <v/>
      </c>
      <c r="EF80" s="120" t="str">
        <f>IF('Main courante'!$A77=$ED$6,'Main courante'!$T77,"")</f>
        <v/>
      </c>
      <c r="EG80" s="120" t="str">
        <f>IF('Main courante'!$A77=$ED$6,'Main courante'!$U77,"")</f>
        <v/>
      </c>
      <c r="EH80" s="134" t="str">
        <f>IF('Main courante'!$A77=$ED$6,'Main courante'!$V77,"")</f>
        <v/>
      </c>
      <c r="EJ80" s="120" t="str">
        <f>IF('Main courante'!$A77=$EJ$6,MAX($EJ$8:$EJ79)+1,"")</f>
        <v/>
      </c>
      <c r="EK80" s="120" t="str">
        <f>IF('Main courante'!$A77=$EJ$6,'Main courante'!$S77,"")</f>
        <v/>
      </c>
      <c r="EL80" s="120" t="str">
        <f>IF('Main courante'!$A77=$EJ$6,'Main courante'!$T77,"")</f>
        <v/>
      </c>
      <c r="EM80" s="120" t="str">
        <f>IF('Main courante'!$A77=$EJ$6,'Main courante'!$U77,"")</f>
        <v/>
      </c>
      <c r="EN80" s="134" t="str">
        <f>IF('Main courante'!$A77=$EJ$6,'Main courante'!$V77,"")</f>
        <v/>
      </c>
      <c r="EP80" s="120" t="str">
        <f>IF('Main courante'!$A77=$EP$6,MAX($EP$8:$EP79)+1,"")</f>
        <v/>
      </c>
      <c r="EQ80" s="120" t="str">
        <f>IF('Main courante'!$A77=$EP$6,'Main courante'!$S77,"")</f>
        <v/>
      </c>
      <c r="ER80" s="120" t="str">
        <f>IF('Main courante'!$A77=$EP$6,'Main courante'!$T77,"")</f>
        <v/>
      </c>
      <c r="ES80" s="120" t="str">
        <f>IF('Main courante'!$A77=$EP$6,'Main courante'!$U77,"")</f>
        <v/>
      </c>
      <c r="ET80" s="134" t="str">
        <f>IF('Main courante'!$A77=$EP$6,'Main courante'!$V77,"")</f>
        <v/>
      </c>
      <c r="EU80" s="125"/>
      <c r="EV80" s="120" t="str">
        <f>IF('Main courante'!$A77=$EV$6,MAX($EV$8:$EV79)+1,"")</f>
        <v/>
      </c>
      <c r="EW80" s="121" t="str">
        <f>IF('Main courante'!$A77=$EV$6,TEXT('Main courante'!$B77,"j mmm aa"),"")</f>
        <v/>
      </c>
      <c r="EX80" s="122" t="str">
        <f>IF('Main courante'!$A77=$EV$6,TEXT('Main courante'!$C77,"hh:mm"),"")</f>
        <v/>
      </c>
      <c r="EY80" s="122" t="str">
        <f>IF('Main courante'!$A77=$EV$6,TEXT('Main courante'!$D77,"hh:mm"),"")</f>
        <v/>
      </c>
      <c r="EZ80" s="123" t="str">
        <f>IF('Main courante'!$A77=$EV$6,MOD($EY80-$EX80,1),"")</f>
        <v/>
      </c>
      <c r="FA80" s="123" t="str">
        <f>IF('Main courante'!$A77=$EV$6,'Main courante'!$E77,"")</f>
        <v/>
      </c>
      <c r="FB80" s="128"/>
    </row>
    <row r="81" spans="1:158">
      <c r="A81" s="120" t="str">
        <f>IF('Main courante'!$A78=$A$6,MAX($A$8:$A80)+1,"")</f>
        <v/>
      </c>
      <c r="B81" s="121" t="str">
        <f>IF('Main courante'!$A78=$A$6,TEXT('Main courante'!$B78,"j mmm aa"),"")</f>
        <v/>
      </c>
      <c r="C81" s="122" t="str">
        <f>IF('Main courante'!$A78=$A$6,TEXT('Main courante'!$C78,"hh:mm"),"")</f>
        <v/>
      </c>
      <c r="D81" s="122" t="str">
        <f>IF('Main courante'!$A78=$A$6,TEXT('Main courante'!$D78,"hh:mm"),"")</f>
        <v/>
      </c>
      <c r="E81" s="123" t="str">
        <f>IF('Main courante'!$A78=$A$6,MOD($D81-$C81,1),"")</f>
        <v/>
      </c>
      <c r="F81" s="123" t="str">
        <f>IF('Main courante'!$A78=$A$6,'Main courante'!$E78,"")</f>
        <v/>
      </c>
      <c r="G81" s="125"/>
      <c r="H81" s="126" t="str">
        <f>IF('Main courante'!$A78=$H$6,MAX($H$8:$H80)+1,"")</f>
        <v/>
      </c>
      <c r="I81" s="121" t="str">
        <f>IF('Main courante'!$A78=$H$6,TEXT('Main courante'!$B78,"j mmm aa"),"")</f>
        <v/>
      </c>
      <c r="J81" s="122" t="str">
        <f>IF('Main courante'!$A78=$H$6,TEXT('Main courante'!$C78,"hh:mm"),"")</f>
        <v/>
      </c>
      <c r="K81" s="122" t="str">
        <f>IF('Main courante'!$A78=$H$6,TEXT('Main courante'!$D78,"hh:mm"),"")</f>
        <v/>
      </c>
      <c r="L81" s="123" t="str">
        <f>IF('Main courante'!$A78=$H$6,MOD($K81-$J81,1),"")</f>
        <v/>
      </c>
      <c r="M81" s="123" t="str">
        <f>IF('Main courante'!$A78=$H$6,'Main courante'!$E78,"")</f>
        <v/>
      </c>
      <c r="N81" s="125"/>
      <c r="O81" s="120" t="str">
        <f>IF('Main courante'!$A78=$O$6,MAX($O$8:$O80)+1,"")</f>
        <v/>
      </c>
      <c r="P81" s="121" t="str">
        <f>IF('Main courante'!$A78=$O$6,TEXT('Main courante'!$B78,"j mmm aa"),"")</f>
        <v/>
      </c>
      <c r="Q81" s="122" t="str">
        <f>IF('Main courante'!$A78=$O$6,TEXT('Main courante'!$C78,"hh:mm"),"")</f>
        <v/>
      </c>
      <c r="R81" s="122" t="str">
        <f>IF('Main courante'!$A78=$O$6,TEXT('Main courante'!$D78,"hh:mm"),"")</f>
        <v/>
      </c>
      <c r="S81" s="123" t="str">
        <f>IF('Main courante'!$A78=$O$6,MOD($R81-$Q81,1),"")</f>
        <v/>
      </c>
      <c r="T81" s="124" t="str">
        <f>IF('Main courante'!$A78=$O$6,'Main courante'!$E78,"")</f>
        <v/>
      </c>
      <c r="U81" s="127" t="str">
        <f>IF('Main courante'!$A78=$O$6,DU81,"")</f>
        <v/>
      </c>
      <c r="V81" s="125"/>
      <c r="W81" s="120" t="str">
        <f>IF('Main courante'!$A78=$W$6,MAX($W$8:$W80)+1,"")</f>
        <v/>
      </c>
      <c r="X81" s="121" t="str">
        <f>IF('Main courante'!$A78=$W$6,TEXT('Main courante'!$B78,"j mmm aa"),"")</f>
        <v/>
      </c>
      <c r="Y81" s="122" t="str">
        <f>IF('Main courante'!$A78=$W$6,TEXT('Main courante'!$C78,"hh:mm"),"")</f>
        <v/>
      </c>
      <c r="Z81" s="122" t="str">
        <f>IF('Main courante'!$A78=$W$6,TEXT('Main courante'!$D78,"hh:mm"),"")</f>
        <v/>
      </c>
      <c r="AA81" s="123" t="str">
        <f>IF('Main courante'!$A78=$W$6,MOD($Z81-$Y81,1),"")</f>
        <v/>
      </c>
      <c r="AB81" s="123" t="str">
        <f>IF('Main courante'!$A78=$W$6,'Main courante'!$E78,"")</f>
        <v/>
      </c>
      <c r="AC81" s="122" t="str">
        <f>IF('Main courante'!$A78=$W$6,DU81,"")</f>
        <v/>
      </c>
      <c r="AD81" s="125"/>
      <c r="AE81" s="120" t="str">
        <f>IF('Main courante'!$A78=$AE$6,MAX($AE$8:$AE80)+1,"")</f>
        <v/>
      </c>
      <c r="AF81" s="121" t="str">
        <f>IF('Main courante'!$A78=$AE$6,TEXT('Main courante'!$B78,"j mmm aa"),"")</f>
        <v/>
      </c>
      <c r="AG81" s="122" t="str">
        <f>IF('Main courante'!$A78=$AE$6,TEXT('Main courante'!$C78,"hh:mm"),"")</f>
        <v/>
      </c>
      <c r="AH81" s="122" t="str">
        <f>IF('Main courante'!$A78=$AE$6,TEXT('Main courante'!$D78,"hh:mm"),"")</f>
        <v/>
      </c>
      <c r="AI81" s="123" t="str">
        <f>IF('Main courante'!$A78=$AE$6,MOD($AH81-$AG81,1),"")</f>
        <v/>
      </c>
      <c r="AJ81" s="123" t="str">
        <f>IF('Main courante'!$A78=$AE$6,'Main courante'!$E78,"")</f>
        <v/>
      </c>
      <c r="AK81" s="122" t="str">
        <f>IF('Main courante'!$A78=$AE$6,DU81,"")</f>
        <v/>
      </c>
      <c r="AL81" s="125"/>
      <c r="AM81" s="120" t="str">
        <f>IF('Main courante'!$A78=$AM$6,MAX($AM$8:$AM80)+1,"")</f>
        <v/>
      </c>
      <c r="AN81" s="121" t="str">
        <f>IF('Main courante'!$A78=$AM$6,TEXT('Main courante'!$B78,"j mmm aa"),"")</f>
        <v/>
      </c>
      <c r="AO81" s="122" t="str">
        <f>IF('Main courante'!$A78=$AM$6,TEXT('Main courante'!$C78,"hh:mm"),"")</f>
        <v/>
      </c>
      <c r="AP81" s="122" t="str">
        <f>IF('Main courante'!$A78=$AM$6,TEXT('Main courante'!$D78,"hh:mm"),"")</f>
        <v/>
      </c>
      <c r="AQ81" s="123" t="str">
        <f>IF('Main courante'!$A78=$AM$6,MOD($AP81-$AO81,1),"")</f>
        <v/>
      </c>
      <c r="AR81" s="123" t="str">
        <f>IF('Main courante'!$A78=$AM$6,'Main courante'!$E78,"")</f>
        <v/>
      </c>
      <c r="AS81" s="122" t="str">
        <f>IF('Main courante'!$A78=$AM$6,DU81,"")</f>
        <v/>
      </c>
      <c r="AT81" s="125"/>
      <c r="AU81" s="120" t="str">
        <f>IF('Main courante'!$A78=$AU$6,MAX($AU$8:$AU80)+1,"")</f>
        <v/>
      </c>
      <c r="AV81" s="121" t="str">
        <f>IF('Main courante'!$A78=$AU$6,TEXT('Main courante'!$B78,"j mmm aa"),"")</f>
        <v/>
      </c>
      <c r="AW81" s="122" t="str">
        <f>IF('Main courante'!$A78=$AU$6,TEXT('Main courante'!$C78,"hh:mm"),"")</f>
        <v/>
      </c>
      <c r="AX81" s="122" t="str">
        <f>IF('Main courante'!$A78=$AU$6,TEXT('Main courante'!$D78,"hh:mm"),"")</f>
        <v/>
      </c>
      <c r="AY81" s="123" t="str">
        <f>IF('Main courante'!$A78=$AU$6,MOD($AX81-$AW81,1),"")</f>
        <v/>
      </c>
      <c r="AZ81" s="123" t="str">
        <f>IF('Main courante'!$A78=$AU$6,'Main courante'!$E78,"")</f>
        <v/>
      </c>
      <c r="BA81" s="122" t="str">
        <f>IF('Main courante'!$A78=$AU$6,DU81,"")</f>
        <v/>
      </c>
      <c r="BB81" s="125"/>
      <c r="BC81" s="120" t="str">
        <f>IF('Main courante'!$A78=$BC$6,MAX($BC$8:$BC80)+1,"")</f>
        <v/>
      </c>
      <c r="BD81" s="121" t="str">
        <f>IF('Main courante'!$A78=$BC$6,TEXT('Main courante'!$B78,"j mmm aa"),"")</f>
        <v/>
      </c>
      <c r="BE81" s="122" t="str">
        <f>IF('Main courante'!$A78=$BC$6,TEXT('Main courante'!$C78,"hh:mm"),"")</f>
        <v/>
      </c>
      <c r="BF81" s="122" t="str">
        <f>IF('Main courante'!$A78=$BC$6,TEXT('Main courante'!$D78,"hh:mm"),"")</f>
        <v/>
      </c>
      <c r="BG81" s="123" t="str">
        <f>IF('Main courante'!$A78=$BC$6,MOD($BF81-$BE81,1),"")</f>
        <v/>
      </c>
      <c r="BH81" s="123" t="str">
        <f>IF('Main courante'!$A78=$BC$6,'Main courante'!$E78,"")</f>
        <v/>
      </c>
      <c r="BI81" s="122" t="str">
        <f>IF('Main courante'!$A78=$BC$6,DU81,"")</f>
        <v/>
      </c>
      <c r="BJ81" s="125"/>
      <c r="BK81" s="120" t="str">
        <f>IF('Main courante'!$A78=$BK$6,MAX($BK$8:$BK80)+1,"")</f>
        <v/>
      </c>
      <c r="BL81" s="121" t="str">
        <f>IF('Main courante'!$A78=$BK$6,TEXT('Main courante'!$B78,"j mmm aa"),"")</f>
        <v/>
      </c>
      <c r="BM81" s="122" t="str">
        <f>IF('Main courante'!$A78=$BK$6,TEXT('Main courante'!$C78,"hh:mm"),"")</f>
        <v/>
      </c>
      <c r="BN81" s="122" t="str">
        <f>IF('Main courante'!$A78=$BK$6,TEXT('Main courante'!$D78,"hh:mm"),"")</f>
        <v/>
      </c>
      <c r="BO81" s="123" t="str">
        <f>IF('Main courante'!$A78=$BK$6,MOD($BN81-$BM81,1),"")</f>
        <v/>
      </c>
      <c r="BP81" s="123" t="str">
        <f>IF('Main courante'!$A78=$BK$6,'Main courante'!$E78,"")</f>
        <v/>
      </c>
      <c r="BQ81" s="122" t="str">
        <f>IF('Main courante'!$A78=$BK$6,DU81,"")</f>
        <v/>
      </c>
      <c r="BR81" s="125"/>
      <c r="BS81" s="120" t="str">
        <f>IF('Main courante'!$A78=$BS$6,MAX($BS$8:$BS80)+1,"")</f>
        <v/>
      </c>
      <c r="BT81" s="121" t="str">
        <f>IF('Main courante'!$A78=$BS$6,TEXT('Main courante'!$B78,"j mmm aa"),"")</f>
        <v/>
      </c>
      <c r="BU81" s="122" t="str">
        <f>IF('Main courante'!$A78=$BS$6,TEXT('Main courante'!$C78,"hh:mm"),"")</f>
        <v/>
      </c>
      <c r="BV81" s="122" t="str">
        <f>IF('Main courante'!$A78=$BS$6,TEXT('Main courante'!$D78,"hh:mm"),"")</f>
        <v/>
      </c>
      <c r="BW81" s="123" t="str">
        <f>IF('Main courante'!$A78=$BS$6,MOD($BV81-$BU81,1),"")</f>
        <v/>
      </c>
      <c r="BX81" s="123" t="str">
        <f>IF('Main courante'!$A78=$BS$6,'Main courante'!$E78,"")</f>
        <v/>
      </c>
      <c r="BY81" s="122" t="str">
        <f>IF('Main courante'!$A78=$BS$6,DU81,"")</f>
        <v/>
      </c>
      <c r="BZ81" s="125"/>
      <c r="CA81" s="120" t="str">
        <f>IF('Main courante'!$A78=$CA$6,MAX($CA$8:$CA80)+1,"")</f>
        <v/>
      </c>
      <c r="CB81" s="121" t="str">
        <f>IF('Main courante'!$A78=$CA$6,TEXT('Main courante'!$B78,"j mmm aa"),"")</f>
        <v/>
      </c>
      <c r="CC81" s="122" t="str">
        <f>IF('Main courante'!$A78=$CA$6,TEXT('Main courante'!$C78,"hh:mm"),"")</f>
        <v/>
      </c>
      <c r="CD81" s="122" t="str">
        <f>IF('Main courante'!$A78=$CA$6,TEXT('Main courante'!$D78,"hh:mm"),"")</f>
        <v/>
      </c>
      <c r="CE81" s="123" t="str">
        <f>IF('Main courante'!$A78=$CA$6,MOD($CD81-$CC81,1),"")</f>
        <v/>
      </c>
      <c r="CF81" s="123" t="str">
        <f>IF('Main courante'!$A78=$CA$6,'Main courante'!$E78,"")</f>
        <v/>
      </c>
      <c r="CG81" s="122" t="str">
        <f>IF('Main courante'!$A78=$CA$6,DU81,"")</f>
        <v/>
      </c>
      <c r="CH81" s="125"/>
      <c r="CI81" s="120" t="str">
        <f>IF('Main courante'!$A78=$CI$6,MAX($CI$8:$CI80)+1,"")</f>
        <v/>
      </c>
      <c r="CJ81" s="121" t="str">
        <f>IF('Main courante'!$A78=$CI$6,TEXT('Main courante'!$B78,"j mmm aa"),"")</f>
        <v/>
      </c>
      <c r="CK81" s="122" t="str">
        <f>IF('Main courante'!$A78=$CI$6,TEXT('Main courante'!$C78,"hh:mm"),"")</f>
        <v/>
      </c>
      <c r="CL81" s="122" t="str">
        <f>IF('Main courante'!$A78=$CI$6,TEXT('Main courante'!$D78,"hh:mm"),"")</f>
        <v/>
      </c>
      <c r="CM81" s="123" t="str">
        <f>IF('Main courante'!$A78=$CI$6,MOD($CL81-$CK81,1),"")</f>
        <v/>
      </c>
      <c r="CN81" s="123" t="str">
        <f>IF('Main courante'!$A78=$CI$6,'Main courante'!$E78,"")</f>
        <v/>
      </c>
      <c r="CO81" s="125"/>
      <c r="CP81" s="120" t="str">
        <f>IF('Main courante'!$A78=$CP$6,MAX($CP$8:$CP80)+1,"")</f>
        <v/>
      </c>
      <c r="CQ81" s="121" t="str">
        <f>IF('Main courante'!$A78=$CP$6,TEXT('Main courante'!$B78,"j mmm aa"),"")</f>
        <v/>
      </c>
      <c r="CR81" s="122" t="str">
        <f>IF('Main courante'!$A78=$CP$6,TEXT('Main courante'!$C78,"hh:mm"),"")</f>
        <v/>
      </c>
      <c r="CS81" s="122" t="str">
        <f>IF('Main courante'!$A78=$CP$6,TEXT('Main courante'!$D78,"hh:mm"),"")</f>
        <v/>
      </c>
      <c r="CT81" s="123" t="str">
        <f>IF('Main courante'!$A78=$CP$6,MOD($CS81-$CR81,1),"")</f>
        <v/>
      </c>
      <c r="CU81" s="123" t="str">
        <f>IF('Main courante'!$A78=$CP$6,'Main courante'!$E78,"")</f>
        <v/>
      </c>
      <c r="CV81" s="122" t="str">
        <f>IF('Main courante'!$A78=$CP$6,DU81,"")</f>
        <v/>
      </c>
      <c r="CW81" s="125"/>
      <c r="CX81" s="120" t="str">
        <f>IF('Main courante'!$A78=$CX$6,MAX($CX$8:$CX80)+1,"")</f>
        <v/>
      </c>
      <c r="CY81" s="121" t="str">
        <f>IF('Main courante'!$A78=$CX$6,TEXT('Main courante'!$B78,"j mmm aa"),"")</f>
        <v/>
      </c>
      <c r="CZ81" s="122" t="str">
        <f>IF('Main courante'!$A78=$CX$6,TEXT('Main courante'!$C78,"hh:mm"),"")</f>
        <v/>
      </c>
      <c r="DA81" s="122" t="str">
        <f>IF('Main courante'!$A78=$CX$6,TEXT('Main courante'!$D78,"hh:mm"),"")</f>
        <v/>
      </c>
      <c r="DB81" s="123" t="str">
        <f>IF('Main courante'!$A78=$CX$6,MOD($DA81-$CZ81,1),"")</f>
        <v/>
      </c>
      <c r="DC81" s="123" t="str">
        <f>IF('Main courante'!$A78=$CX$6,'Main courante'!$E78,"")</f>
        <v/>
      </c>
      <c r="DD81" s="122" t="str">
        <f>IF('Main courante'!$A78=$CX$6,DU81,"")</f>
        <v/>
      </c>
      <c r="DE81" s="125"/>
      <c r="DF81" s="120" t="str">
        <f>IF('Main courante'!$A78=$DF$6,MAX($DF$8:$DF80)+1,"")</f>
        <v/>
      </c>
      <c r="DG81" s="121" t="str">
        <f>IF('Main courante'!$A78=$DF$6,TEXT('Main courante'!$B78,"j mmm aa"),"")</f>
        <v/>
      </c>
      <c r="DH81" s="122" t="str">
        <f>IF('Main courante'!$A78=$DF$6,TEXT('Main courante'!$C78,"hh:mm"),"")</f>
        <v/>
      </c>
      <c r="DI81" s="122" t="str">
        <f>IF('Main courante'!$A78=$DF$6,TEXT('Main courante'!$D78,"hh:mm"),"")</f>
        <v/>
      </c>
      <c r="DJ81" s="123" t="str">
        <f>IF('Main courante'!$A78=$DF$6,MOD($DI81-$DH81,1),"")</f>
        <v/>
      </c>
      <c r="DK81" s="123" t="str">
        <f>IF('Main courante'!$A78=$DF$6,'Main courante'!$E78,"")</f>
        <v/>
      </c>
      <c r="DL81" s="128"/>
      <c r="DM81" s="120" t="str">
        <f>IF(OR('Main courante'!$F78&lt;&gt;"",'Main courante'!$K78&lt;&gt;""),MAX($DM$8:$DM80)+1,"")</f>
        <v/>
      </c>
      <c r="DN81" s="121" t="str">
        <f>IF('Main courante'!$F78,TEXT('Main courante'!$B78,"j mmm aa"),"")</f>
        <v/>
      </c>
      <c r="DO81" s="121" t="str">
        <f>IF('Main courante'!$F78,'Main courante'!$E78,"")</f>
        <v/>
      </c>
      <c r="DP81" s="121" t="str">
        <f>IF(OR('Main courante'!$F78&lt;&gt;"",'Main courante'!$K78&lt;&gt;""),IF('Main courante'!$F78&lt;&gt;"",TEXT('Main courante'!$F78,"hh:mm"),""),"")</f>
        <v/>
      </c>
      <c r="DQ81" s="121" t="str">
        <f>IF(OR('Main courante'!$F78&lt;&gt;"",'Main courante'!$K78&lt;&gt;""),IF('Main courante'!$G78&lt;&gt;"",TEXT('Main courante'!$G78,"hh:mm"),""),"")</f>
        <v/>
      </c>
      <c r="DR81" s="121" t="str">
        <f>IF(OR('Main courante'!$F78&lt;&gt;"",'Main courante'!$K78&lt;&gt;""),IF('Main courante'!$K78&lt;&gt;"",TEXT('Main courante'!$K78,"hh:mm"),""),"")</f>
        <v/>
      </c>
      <c r="DS81" s="121" t="str">
        <f>IF(OR('Main courante'!$F78&lt;&gt;"",'Main courante'!$K78&lt;&gt;""),IF('Main courante'!$L78&lt;&gt;"",TEXT('Main courante'!$L78,"hh:mm"),""),"")</f>
        <v/>
      </c>
      <c r="DT81" s="129">
        <f t="shared" si="7"/>
        <v>0</v>
      </c>
      <c r="DU81" s="130">
        <f>'Main courante'!$H78+'Main courante'!$M78</f>
        <v>0</v>
      </c>
      <c r="DV81" s="131">
        <f>'Main courante'!$J78+'Main courante'!$O78</f>
        <v>0</v>
      </c>
      <c r="DW81" s="131">
        <f>'Main courante'!$I78+'Main courante'!$N78</f>
        <v>0</v>
      </c>
      <c r="DX81" s="132" t="str">
        <f>IF('Main courante'!$P78&lt;&gt;"",'Main courante'!$P78,"")</f>
        <v/>
      </c>
      <c r="DY81" s="133" t="str">
        <f>IF('Main courante'!$Q78&lt;&gt;"",'Main courante'!$Q78,"")</f>
        <v/>
      </c>
      <c r="DZ81" s="133" t="str">
        <f>IF('Main courante'!$R78&lt;&gt;"",'Main courante'!$R78,"")</f>
        <v/>
      </c>
      <c r="EA81" s="129">
        <f t="shared" si="8"/>
        <v>0</v>
      </c>
      <c r="EB81" s="129">
        <f t="shared" si="9"/>
        <v>0</v>
      </c>
      <c r="ED81" s="120" t="str">
        <f>IF('Main courante'!$A78=$ED$6,MAX($ED$8:$ED80)+1,"")</f>
        <v/>
      </c>
      <c r="EE81" s="120" t="str">
        <f>IF('Main courante'!$A78=$ED$6,'Main courante'!$S78,"")</f>
        <v/>
      </c>
      <c r="EF81" s="120" t="str">
        <f>IF('Main courante'!$A78=$ED$6,'Main courante'!$T78,"")</f>
        <v/>
      </c>
      <c r="EG81" s="120" t="str">
        <f>IF('Main courante'!$A78=$ED$6,'Main courante'!$U78,"")</f>
        <v/>
      </c>
      <c r="EH81" s="134" t="str">
        <f>IF('Main courante'!$A78=$ED$6,'Main courante'!$V78,"")</f>
        <v/>
      </c>
      <c r="EJ81" s="120" t="str">
        <f>IF('Main courante'!$A78=$EJ$6,MAX($EJ$8:$EJ80)+1,"")</f>
        <v/>
      </c>
      <c r="EK81" s="120" t="str">
        <f>IF('Main courante'!$A78=$EJ$6,'Main courante'!$S78,"")</f>
        <v/>
      </c>
      <c r="EL81" s="120" t="str">
        <f>IF('Main courante'!$A78=$EJ$6,'Main courante'!$T78,"")</f>
        <v/>
      </c>
      <c r="EM81" s="120" t="str">
        <f>IF('Main courante'!$A78=$EJ$6,'Main courante'!$U78,"")</f>
        <v/>
      </c>
      <c r="EN81" s="134" t="str">
        <f>IF('Main courante'!$A78=$EJ$6,'Main courante'!$V78,"")</f>
        <v/>
      </c>
      <c r="EP81" s="120" t="str">
        <f>IF('Main courante'!$A78=$EP$6,MAX($EP$8:$EP80)+1,"")</f>
        <v/>
      </c>
      <c r="EQ81" s="120" t="str">
        <f>IF('Main courante'!$A78=$EP$6,'Main courante'!$S78,"")</f>
        <v/>
      </c>
      <c r="ER81" s="120" t="str">
        <f>IF('Main courante'!$A78=$EP$6,'Main courante'!$T78,"")</f>
        <v/>
      </c>
      <c r="ES81" s="120" t="str">
        <f>IF('Main courante'!$A78=$EP$6,'Main courante'!$U78,"")</f>
        <v/>
      </c>
      <c r="ET81" s="134" t="str">
        <f>IF('Main courante'!$A78=$EP$6,'Main courante'!$V78,"")</f>
        <v/>
      </c>
      <c r="EU81" s="125"/>
      <c r="EV81" s="120" t="str">
        <f>IF('Main courante'!$A78=$EV$6,MAX($EV$8:$EV80)+1,"")</f>
        <v/>
      </c>
      <c r="EW81" s="121" t="str">
        <f>IF('Main courante'!$A78=$EV$6,TEXT('Main courante'!$B78,"j mmm aa"),"")</f>
        <v/>
      </c>
      <c r="EX81" s="122" t="str">
        <f>IF('Main courante'!$A78=$EV$6,TEXT('Main courante'!$C78,"hh:mm"),"")</f>
        <v/>
      </c>
      <c r="EY81" s="122" t="str">
        <f>IF('Main courante'!$A78=$EV$6,TEXT('Main courante'!$D78,"hh:mm"),"")</f>
        <v/>
      </c>
      <c r="EZ81" s="123" t="str">
        <f>IF('Main courante'!$A78=$EV$6,MOD($EY81-$EX81,1),"")</f>
        <v/>
      </c>
      <c r="FA81" s="123" t="str">
        <f>IF('Main courante'!$A78=$EV$6,'Main courante'!$E78,"")</f>
        <v/>
      </c>
      <c r="FB81" s="128"/>
    </row>
    <row r="82" spans="1:158">
      <c r="A82" s="120" t="str">
        <f>IF('Main courante'!$A79=$A$6,MAX($A$8:$A81)+1,"")</f>
        <v/>
      </c>
      <c r="B82" s="121" t="str">
        <f>IF('Main courante'!$A79=$A$6,TEXT('Main courante'!$B79,"j mmm aa"),"")</f>
        <v/>
      </c>
      <c r="C82" s="122" t="str">
        <f>IF('Main courante'!$A79=$A$6,TEXT('Main courante'!$C79,"hh:mm"),"")</f>
        <v/>
      </c>
      <c r="D82" s="122" t="str">
        <f>IF('Main courante'!$A79=$A$6,TEXT('Main courante'!$D79,"hh:mm"),"")</f>
        <v/>
      </c>
      <c r="E82" s="123" t="str">
        <f>IF('Main courante'!$A79=$A$6,MOD($D82-$C82,1),"")</f>
        <v/>
      </c>
      <c r="F82" s="123" t="str">
        <f>IF('Main courante'!$A79=$A$6,'Main courante'!$E79,"")</f>
        <v/>
      </c>
      <c r="G82" s="125"/>
      <c r="H82" s="126" t="str">
        <f>IF('Main courante'!$A79=$H$6,MAX($H$8:$H81)+1,"")</f>
        <v/>
      </c>
      <c r="I82" s="121" t="str">
        <f>IF('Main courante'!$A79=$H$6,TEXT('Main courante'!$B79,"j mmm aa"),"")</f>
        <v/>
      </c>
      <c r="J82" s="122" t="str">
        <f>IF('Main courante'!$A79=$H$6,TEXT('Main courante'!$C79,"hh:mm"),"")</f>
        <v/>
      </c>
      <c r="K82" s="122" t="str">
        <f>IF('Main courante'!$A79=$H$6,TEXT('Main courante'!$D79,"hh:mm"),"")</f>
        <v/>
      </c>
      <c r="L82" s="123" t="str">
        <f>IF('Main courante'!$A79=$H$6,MOD($K82-$J82,1),"")</f>
        <v/>
      </c>
      <c r="M82" s="123" t="str">
        <f>IF('Main courante'!$A79=$H$6,'Main courante'!$E79,"")</f>
        <v/>
      </c>
      <c r="N82" s="125"/>
      <c r="O82" s="120" t="str">
        <f>IF('Main courante'!$A79=$O$6,MAX($O$8:$O81)+1,"")</f>
        <v/>
      </c>
      <c r="P82" s="121" t="str">
        <f>IF('Main courante'!$A79=$O$6,TEXT('Main courante'!$B79,"j mmm aa"),"")</f>
        <v/>
      </c>
      <c r="Q82" s="122" t="str">
        <f>IF('Main courante'!$A79=$O$6,TEXT('Main courante'!$C79,"hh:mm"),"")</f>
        <v/>
      </c>
      <c r="R82" s="122" t="str">
        <f>IF('Main courante'!$A79=$O$6,TEXT('Main courante'!$D79,"hh:mm"),"")</f>
        <v/>
      </c>
      <c r="S82" s="123" t="str">
        <f>IF('Main courante'!$A79=$O$6,MOD($R82-$Q82,1),"")</f>
        <v/>
      </c>
      <c r="T82" s="124" t="str">
        <f>IF('Main courante'!$A79=$O$6,'Main courante'!$E79,"")</f>
        <v/>
      </c>
      <c r="U82" s="127" t="str">
        <f>IF('Main courante'!$A79=$O$6,DU82,"")</f>
        <v/>
      </c>
      <c r="V82" s="125"/>
      <c r="W82" s="120" t="str">
        <f>IF('Main courante'!$A79=$W$6,MAX($W$8:$W81)+1,"")</f>
        <v/>
      </c>
      <c r="X82" s="121" t="str">
        <f>IF('Main courante'!$A79=$W$6,TEXT('Main courante'!$B79,"j mmm aa"),"")</f>
        <v/>
      </c>
      <c r="Y82" s="122" t="str">
        <f>IF('Main courante'!$A79=$W$6,TEXT('Main courante'!$C79,"hh:mm"),"")</f>
        <v/>
      </c>
      <c r="Z82" s="122" t="str">
        <f>IF('Main courante'!$A79=$W$6,TEXT('Main courante'!$D79,"hh:mm"),"")</f>
        <v/>
      </c>
      <c r="AA82" s="123" t="str">
        <f>IF('Main courante'!$A79=$W$6,MOD($Z82-$Y82,1),"")</f>
        <v/>
      </c>
      <c r="AB82" s="123" t="str">
        <f>IF('Main courante'!$A79=$W$6,'Main courante'!$E79,"")</f>
        <v/>
      </c>
      <c r="AC82" s="122" t="str">
        <f>IF('Main courante'!$A79=$W$6,DU82,"")</f>
        <v/>
      </c>
      <c r="AD82" s="125"/>
      <c r="AE82" s="120" t="str">
        <f>IF('Main courante'!$A79=$AE$6,MAX($AE$8:$AE81)+1,"")</f>
        <v/>
      </c>
      <c r="AF82" s="121" t="str">
        <f>IF('Main courante'!$A79=$AE$6,TEXT('Main courante'!$B79,"j mmm aa"),"")</f>
        <v/>
      </c>
      <c r="AG82" s="122" t="str">
        <f>IF('Main courante'!$A79=$AE$6,TEXT('Main courante'!$C79,"hh:mm"),"")</f>
        <v/>
      </c>
      <c r="AH82" s="122" t="str">
        <f>IF('Main courante'!$A79=$AE$6,TEXT('Main courante'!$D79,"hh:mm"),"")</f>
        <v/>
      </c>
      <c r="AI82" s="123" t="str">
        <f>IF('Main courante'!$A79=$AE$6,MOD($AH82-$AG82,1),"")</f>
        <v/>
      </c>
      <c r="AJ82" s="123" t="str">
        <f>IF('Main courante'!$A79=$AE$6,'Main courante'!$E79,"")</f>
        <v/>
      </c>
      <c r="AK82" s="122" t="str">
        <f>IF('Main courante'!$A79=$AE$6,DU82,"")</f>
        <v/>
      </c>
      <c r="AL82" s="125"/>
      <c r="AM82" s="120" t="str">
        <f>IF('Main courante'!$A79=$AM$6,MAX($AM$8:$AM81)+1,"")</f>
        <v/>
      </c>
      <c r="AN82" s="121" t="str">
        <f>IF('Main courante'!$A79=$AM$6,TEXT('Main courante'!$B79,"j mmm aa"),"")</f>
        <v/>
      </c>
      <c r="AO82" s="122" t="str">
        <f>IF('Main courante'!$A79=$AM$6,TEXT('Main courante'!$C79,"hh:mm"),"")</f>
        <v/>
      </c>
      <c r="AP82" s="122" t="str">
        <f>IF('Main courante'!$A79=$AM$6,TEXT('Main courante'!$D79,"hh:mm"),"")</f>
        <v/>
      </c>
      <c r="AQ82" s="123" t="str">
        <f>IF('Main courante'!$A79=$AM$6,MOD($AP82-$AO82,1),"")</f>
        <v/>
      </c>
      <c r="AR82" s="123" t="str">
        <f>IF('Main courante'!$A79=$AM$6,'Main courante'!$E79,"")</f>
        <v/>
      </c>
      <c r="AS82" s="122" t="str">
        <f>IF('Main courante'!$A79=$AM$6,DU82,"")</f>
        <v/>
      </c>
      <c r="AT82" s="125"/>
      <c r="AU82" s="120" t="str">
        <f>IF('Main courante'!$A79=$AU$6,MAX($AU$8:$AU81)+1,"")</f>
        <v/>
      </c>
      <c r="AV82" s="121" t="str">
        <f>IF('Main courante'!$A79=$AU$6,TEXT('Main courante'!$B79,"j mmm aa"),"")</f>
        <v/>
      </c>
      <c r="AW82" s="122" t="str">
        <f>IF('Main courante'!$A79=$AU$6,TEXT('Main courante'!$C79,"hh:mm"),"")</f>
        <v/>
      </c>
      <c r="AX82" s="122" t="str">
        <f>IF('Main courante'!$A79=$AU$6,TEXT('Main courante'!$D79,"hh:mm"),"")</f>
        <v/>
      </c>
      <c r="AY82" s="123" t="str">
        <f>IF('Main courante'!$A79=$AU$6,MOD($AX82-$AW82,1),"")</f>
        <v/>
      </c>
      <c r="AZ82" s="123" t="str">
        <f>IF('Main courante'!$A79=$AU$6,'Main courante'!$E79,"")</f>
        <v/>
      </c>
      <c r="BA82" s="122" t="str">
        <f>IF('Main courante'!$A79=$AU$6,DU82,"")</f>
        <v/>
      </c>
      <c r="BB82" s="125"/>
      <c r="BC82" s="120" t="str">
        <f>IF('Main courante'!$A79=$BC$6,MAX($BC$8:$BC81)+1,"")</f>
        <v/>
      </c>
      <c r="BD82" s="121" t="str">
        <f>IF('Main courante'!$A79=$BC$6,TEXT('Main courante'!$B79,"j mmm aa"),"")</f>
        <v/>
      </c>
      <c r="BE82" s="122" t="str">
        <f>IF('Main courante'!$A79=$BC$6,TEXT('Main courante'!$C79,"hh:mm"),"")</f>
        <v/>
      </c>
      <c r="BF82" s="122" t="str">
        <f>IF('Main courante'!$A79=$BC$6,TEXT('Main courante'!$D79,"hh:mm"),"")</f>
        <v/>
      </c>
      <c r="BG82" s="123" t="str">
        <f>IF('Main courante'!$A79=$BC$6,MOD($BF82-$BE82,1),"")</f>
        <v/>
      </c>
      <c r="BH82" s="123" t="str">
        <f>IF('Main courante'!$A79=$BC$6,'Main courante'!$E79,"")</f>
        <v/>
      </c>
      <c r="BI82" s="122" t="str">
        <f>IF('Main courante'!$A79=$BC$6,DU82,"")</f>
        <v/>
      </c>
      <c r="BJ82" s="125"/>
      <c r="BK82" s="120" t="str">
        <f>IF('Main courante'!$A79=$BK$6,MAX($BK$8:$BK81)+1,"")</f>
        <v/>
      </c>
      <c r="BL82" s="121" t="str">
        <f>IF('Main courante'!$A79=$BK$6,TEXT('Main courante'!$B79,"j mmm aa"),"")</f>
        <v/>
      </c>
      <c r="BM82" s="122" t="str">
        <f>IF('Main courante'!$A79=$BK$6,TEXT('Main courante'!$C79,"hh:mm"),"")</f>
        <v/>
      </c>
      <c r="BN82" s="122" t="str">
        <f>IF('Main courante'!$A79=$BK$6,TEXT('Main courante'!$D79,"hh:mm"),"")</f>
        <v/>
      </c>
      <c r="BO82" s="123" t="str">
        <f>IF('Main courante'!$A79=$BK$6,MOD($BN82-$BM82,1),"")</f>
        <v/>
      </c>
      <c r="BP82" s="123" t="str">
        <f>IF('Main courante'!$A79=$BK$6,'Main courante'!$E79,"")</f>
        <v/>
      </c>
      <c r="BQ82" s="122" t="str">
        <f>IF('Main courante'!$A79=$BK$6,DU82,"")</f>
        <v/>
      </c>
      <c r="BR82" s="125"/>
      <c r="BS82" s="120" t="str">
        <f>IF('Main courante'!$A79=$BS$6,MAX($BS$8:$BS81)+1,"")</f>
        <v/>
      </c>
      <c r="BT82" s="121" t="str">
        <f>IF('Main courante'!$A79=$BS$6,TEXT('Main courante'!$B79,"j mmm aa"),"")</f>
        <v/>
      </c>
      <c r="BU82" s="122" t="str">
        <f>IF('Main courante'!$A79=$BS$6,TEXT('Main courante'!$C79,"hh:mm"),"")</f>
        <v/>
      </c>
      <c r="BV82" s="122" t="str">
        <f>IF('Main courante'!$A79=$BS$6,TEXT('Main courante'!$D79,"hh:mm"),"")</f>
        <v/>
      </c>
      <c r="BW82" s="123" t="str">
        <f>IF('Main courante'!$A79=$BS$6,MOD($BV82-$BU82,1),"")</f>
        <v/>
      </c>
      <c r="BX82" s="123" t="str">
        <f>IF('Main courante'!$A79=$BS$6,'Main courante'!$E79,"")</f>
        <v/>
      </c>
      <c r="BY82" s="122" t="str">
        <f>IF('Main courante'!$A79=$BS$6,DU82,"")</f>
        <v/>
      </c>
      <c r="BZ82" s="125"/>
      <c r="CA82" s="120" t="str">
        <f>IF('Main courante'!$A79=$CA$6,MAX($CA$8:$CA81)+1,"")</f>
        <v/>
      </c>
      <c r="CB82" s="121" t="str">
        <f>IF('Main courante'!$A79=$CA$6,TEXT('Main courante'!$B79,"j mmm aa"),"")</f>
        <v/>
      </c>
      <c r="CC82" s="122" t="str">
        <f>IF('Main courante'!$A79=$CA$6,TEXT('Main courante'!$C79,"hh:mm"),"")</f>
        <v/>
      </c>
      <c r="CD82" s="122" t="str">
        <f>IF('Main courante'!$A79=$CA$6,TEXT('Main courante'!$D79,"hh:mm"),"")</f>
        <v/>
      </c>
      <c r="CE82" s="123" t="str">
        <f>IF('Main courante'!$A79=$CA$6,MOD($CD82-$CC82,1),"")</f>
        <v/>
      </c>
      <c r="CF82" s="123" t="str">
        <f>IF('Main courante'!$A79=$CA$6,'Main courante'!$E79,"")</f>
        <v/>
      </c>
      <c r="CG82" s="122" t="str">
        <f>IF('Main courante'!$A79=$CA$6,DU82,"")</f>
        <v/>
      </c>
      <c r="CH82" s="125"/>
      <c r="CI82" s="120" t="str">
        <f>IF('Main courante'!$A79=$CI$6,MAX($CI$8:$CI81)+1,"")</f>
        <v/>
      </c>
      <c r="CJ82" s="121" t="str">
        <f>IF('Main courante'!$A79=$CI$6,TEXT('Main courante'!$B79,"j mmm aa"),"")</f>
        <v/>
      </c>
      <c r="CK82" s="122" t="str">
        <f>IF('Main courante'!$A79=$CI$6,TEXT('Main courante'!$C79,"hh:mm"),"")</f>
        <v/>
      </c>
      <c r="CL82" s="122" t="str">
        <f>IF('Main courante'!$A79=$CI$6,TEXT('Main courante'!$D79,"hh:mm"),"")</f>
        <v/>
      </c>
      <c r="CM82" s="123" t="str">
        <f>IF('Main courante'!$A79=$CI$6,MOD($CL82-$CK82,1),"")</f>
        <v/>
      </c>
      <c r="CN82" s="123" t="str">
        <f>IF('Main courante'!$A79=$CI$6,'Main courante'!$E79,"")</f>
        <v/>
      </c>
      <c r="CO82" s="125"/>
      <c r="CP82" s="120" t="str">
        <f>IF('Main courante'!$A79=$CP$6,MAX($CP$8:$CP81)+1,"")</f>
        <v/>
      </c>
      <c r="CQ82" s="121" t="str">
        <f>IF('Main courante'!$A79=$CP$6,TEXT('Main courante'!$B79,"j mmm aa"),"")</f>
        <v/>
      </c>
      <c r="CR82" s="122" t="str">
        <f>IF('Main courante'!$A79=$CP$6,TEXT('Main courante'!$C79,"hh:mm"),"")</f>
        <v/>
      </c>
      <c r="CS82" s="122" t="str">
        <f>IF('Main courante'!$A79=$CP$6,TEXT('Main courante'!$D79,"hh:mm"),"")</f>
        <v/>
      </c>
      <c r="CT82" s="123" t="str">
        <f>IF('Main courante'!$A79=$CP$6,MOD($CS82-$CR82,1),"")</f>
        <v/>
      </c>
      <c r="CU82" s="123" t="str">
        <f>IF('Main courante'!$A79=$CP$6,'Main courante'!$E79,"")</f>
        <v/>
      </c>
      <c r="CV82" s="122" t="str">
        <f>IF('Main courante'!$A79=$CP$6,DU82,"")</f>
        <v/>
      </c>
      <c r="CW82" s="125"/>
      <c r="CX82" s="120" t="str">
        <f>IF('Main courante'!$A79=$CX$6,MAX($CX$8:$CX81)+1,"")</f>
        <v/>
      </c>
      <c r="CY82" s="121" t="str">
        <f>IF('Main courante'!$A79=$CX$6,TEXT('Main courante'!$B79,"j mmm aa"),"")</f>
        <v/>
      </c>
      <c r="CZ82" s="122" t="str">
        <f>IF('Main courante'!$A79=$CX$6,TEXT('Main courante'!$C79,"hh:mm"),"")</f>
        <v/>
      </c>
      <c r="DA82" s="122" t="str">
        <f>IF('Main courante'!$A79=$CX$6,TEXT('Main courante'!$D79,"hh:mm"),"")</f>
        <v/>
      </c>
      <c r="DB82" s="123" t="str">
        <f>IF('Main courante'!$A79=$CX$6,MOD($DA82-$CZ82,1),"")</f>
        <v/>
      </c>
      <c r="DC82" s="123" t="str">
        <f>IF('Main courante'!$A79=$CX$6,'Main courante'!$E79,"")</f>
        <v/>
      </c>
      <c r="DD82" s="122" t="str">
        <f>IF('Main courante'!$A79=$CX$6,DU82,"")</f>
        <v/>
      </c>
      <c r="DE82" s="125"/>
      <c r="DF82" s="120" t="str">
        <f>IF('Main courante'!$A79=$DF$6,MAX($DF$8:$DF81)+1,"")</f>
        <v/>
      </c>
      <c r="DG82" s="121" t="str">
        <f>IF('Main courante'!$A79=$DF$6,TEXT('Main courante'!$B79,"j mmm aa"),"")</f>
        <v/>
      </c>
      <c r="DH82" s="122" t="str">
        <f>IF('Main courante'!$A79=$DF$6,TEXT('Main courante'!$C79,"hh:mm"),"")</f>
        <v/>
      </c>
      <c r="DI82" s="122" t="str">
        <f>IF('Main courante'!$A79=$DF$6,TEXT('Main courante'!$D79,"hh:mm"),"")</f>
        <v/>
      </c>
      <c r="DJ82" s="123" t="str">
        <f>IF('Main courante'!$A79=$DF$6,MOD($DI82-$DH82,1),"")</f>
        <v/>
      </c>
      <c r="DK82" s="123" t="str">
        <f>IF('Main courante'!$A79=$DF$6,'Main courante'!$E79,"")</f>
        <v/>
      </c>
      <c r="DL82" s="128"/>
      <c r="DM82" s="120" t="str">
        <f>IF(OR('Main courante'!$F79&lt;&gt;"",'Main courante'!$K79&lt;&gt;""),MAX($DM$8:$DM81)+1,"")</f>
        <v/>
      </c>
      <c r="DN82" s="121" t="str">
        <f>IF('Main courante'!$F79,TEXT('Main courante'!$B79,"j mmm aa"),"")</f>
        <v/>
      </c>
      <c r="DO82" s="121" t="str">
        <f>IF('Main courante'!$F79,'Main courante'!$E79,"")</f>
        <v/>
      </c>
      <c r="DP82" s="121" t="str">
        <f>IF(OR('Main courante'!$F79&lt;&gt;"",'Main courante'!$K79&lt;&gt;""),IF('Main courante'!$F79&lt;&gt;"",TEXT('Main courante'!$F79,"hh:mm"),""),"")</f>
        <v/>
      </c>
      <c r="DQ82" s="121" t="str">
        <f>IF(OR('Main courante'!$F79&lt;&gt;"",'Main courante'!$K79&lt;&gt;""),IF('Main courante'!$G79&lt;&gt;"",TEXT('Main courante'!$G79,"hh:mm"),""),"")</f>
        <v/>
      </c>
      <c r="DR82" s="121" t="str">
        <f>IF(OR('Main courante'!$F79&lt;&gt;"",'Main courante'!$K79&lt;&gt;""),IF('Main courante'!$K79&lt;&gt;"",TEXT('Main courante'!$K79,"hh:mm"),""),"")</f>
        <v/>
      </c>
      <c r="DS82" s="121" t="str">
        <f>IF(OR('Main courante'!$F79&lt;&gt;"",'Main courante'!$K79&lt;&gt;""),IF('Main courante'!$L79&lt;&gt;"",TEXT('Main courante'!$L79,"hh:mm"),""),"")</f>
        <v/>
      </c>
      <c r="DT82" s="129">
        <f t="shared" si="7"/>
        <v>0</v>
      </c>
      <c r="DU82" s="130">
        <f>'Main courante'!$H79+'Main courante'!$M79</f>
        <v>0</v>
      </c>
      <c r="DV82" s="131">
        <f>'Main courante'!$J79+'Main courante'!$O79</f>
        <v>0</v>
      </c>
      <c r="DW82" s="131">
        <f>'Main courante'!$I79+'Main courante'!$N79</f>
        <v>0</v>
      </c>
      <c r="DX82" s="132" t="str">
        <f>IF('Main courante'!$P79&lt;&gt;"",'Main courante'!$P79,"")</f>
        <v/>
      </c>
      <c r="DY82" s="133" t="str">
        <f>IF('Main courante'!$Q79&lt;&gt;"",'Main courante'!$Q79,"")</f>
        <v/>
      </c>
      <c r="DZ82" s="133" t="str">
        <f>IF('Main courante'!$R79&lt;&gt;"",'Main courante'!$R79,"")</f>
        <v/>
      </c>
      <c r="EA82" s="129">
        <f t="shared" si="8"/>
        <v>0</v>
      </c>
      <c r="EB82" s="129">
        <f t="shared" si="9"/>
        <v>0</v>
      </c>
      <c r="ED82" s="120" t="str">
        <f>IF('Main courante'!$A79=$ED$6,MAX($ED$8:$ED81)+1,"")</f>
        <v/>
      </c>
      <c r="EE82" s="120" t="str">
        <f>IF('Main courante'!$A79=$ED$6,'Main courante'!$S79,"")</f>
        <v/>
      </c>
      <c r="EF82" s="120" t="str">
        <f>IF('Main courante'!$A79=$ED$6,'Main courante'!$T79,"")</f>
        <v/>
      </c>
      <c r="EG82" s="120" t="str">
        <f>IF('Main courante'!$A79=$ED$6,'Main courante'!$U79,"")</f>
        <v/>
      </c>
      <c r="EH82" s="134" t="str">
        <f>IF('Main courante'!$A79=$ED$6,'Main courante'!$V79,"")</f>
        <v/>
      </c>
      <c r="EJ82" s="120" t="str">
        <f>IF('Main courante'!$A79=$EJ$6,MAX($EJ$8:$EJ81)+1,"")</f>
        <v/>
      </c>
      <c r="EK82" s="120" t="str">
        <f>IF('Main courante'!$A79=$EJ$6,'Main courante'!$S79,"")</f>
        <v/>
      </c>
      <c r="EL82" s="120" t="str">
        <f>IF('Main courante'!$A79=$EJ$6,'Main courante'!$T79,"")</f>
        <v/>
      </c>
      <c r="EM82" s="120" t="str">
        <f>IF('Main courante'!$A79=$EJ$6,'Main courante'!$U79,"")</f>
        <v/>
      </c>
      <c r="EN82" s="134" t="str">
        <f>IF('Main courante'!$A79=$EJ$6,'Main courante'!$V79,"")</f>
        <v/>
      </c>
      <c r="EP82" s="120" t="str">
        <f>IF('Main courante'!$A79=$EP$6,MAX($EP$8:$EP81)+1,"")</f>
        <v/>
      </c>
      <c r="EQ82" s="120" t="str">
        <f>IF('Main courante'!$A79=$EP$6,'Main courante'!$S79,"")</f>
        <v/>
      </c>
      <c r="ER82" s="120" t="str">
        <f>IF('Main courante'!$A79=$EP$6,'Main courante'!$T79,"")</f>
        <v/>
      </c>
      <c r="ES82" s="120" t="str">
        <f>IF('Main courante'!$A79=$EP$6,'Main courante'!$U79,"")</f>
        <v/>
      </c>
      <c r="ET82" s="134" t="str">
        <f>IF('Main courante'!$A79=$EP$6,'Main courante'!$V79,"")</f>
        <v/>
      </c>
      <c r="EU82" s="125"/>
      <c r="EV82" s="120" t="str">
        <f>IF('Main courante'!$A79=$EV$6,MAX($EV$8:$EV81)+1,"")</f>
        <v/>
      </c>
      <c r="EW82" s="121" t="str">
        <f>IF('Main courante'!$A79=$EV$6,TEXT('Main courante'!$B79,"j mmm aa"),"")</f>
        <v/>
      </c>
      <c r="EX82" s="122" t="str">
        <f>IF('Main courante'!$A79=$EV$6,TEXT('Main courante'!$C79,"hh:mm"),"")</f>
        <v/>
      </c>
      <c r="EY82" s="122" t="str">
        <f>IF('Main courante'!$A79=$EV$6,TEXT('Main courante'!$D79,"hh:mm"),"")</f>
        <v/>
      </c>
      <c r="EZ82" s="123" t="str">
        <f>IF('Main courante'!$A79=$EV$6,MOD($EY82-$EX82,1),"")</f>
        <v/>
      </c>
      <c r="FA82" s="123" t="str">
        <f>IF('Main courante'!$A79=$EV$6,'Main courante'!$E79,"")</f>
        <v/>
      </c>
      <c r="FB82" s="128"/>
    </row>
    <row r="83" spans="1:158">
      <c r="A83" s="120" t="str">
        <f>IF('Main courante'!$A80=$A$6,MAX($A$8:$A82)+1,"")</f>
        <v/>
      </c>
      <c r="B83" s="121" t="str">
        <f>IF('Main courante'!$A80=$A$6,TEXT('Main courante'!$B80,"j mmm aa"),"")</f>
        <v/>
      </c>
      <c r="C83" s="122" t="str">
        <f>IF('Main courante'!$A80=$A$6,TEXT('Main courante'!$C80,"hh:mm"),"")</f>
        <v/>
      </c>
      <c r="D83" s="122" t="str">
        <f>IF('Main courante'!$A80=$A$6,TEXT('Main courante'!$D80,"hh:mm"),"")</f>
        <v/>
      </c>
      <c r="E83" s="123" t="str">
        <f>IF('Main courante'!$A80=$A$6,MOD($D83-$C83,1),"")</f>
        <v/>
      </c>
      <c r="F83" s="123" t="str">
        <f>IF('Main courante'!$A80=$A$6,'Main courante'!$E80,"")</f>
        <v/>
      </c>
      <c r="G83" s="125"/>
      <c r="H83" s="126" t="str">
        <f>IF('Main courante'!$A80=$H$6,MAX($H$8:$H82)+1,"")</f>
        <v/>
      </c>
      <c r="I83" s="121" t="str">
        <f>IF('Main courante'!$A80=$H$6,TEXT('Main courante'!$B80,"j mmm aa"),"")</f>
        <v/>
      </c>
      <c r="J83" s="122" t="str">
        <f>IF('Main courante'!$A80=$H$6,TEXT('Main courante'!$C80,"hh:mm"),"")</f>
        <v/>
      </c>
      <c r="K83" s="122" t="str">
        <f>IF('Main courante'!$A80=$H$6,TEXT('Main courante'!$D80,"hh:mm"),"")</f>
        <v/>
      </c>
      <c r="L83" s="123" t="str">
        <f>IF('Main courante'!$A80=$H$6,MOD($K83-$J83,1),"")</f>
        <v/>
      </c>
      <c r="M83" s="123" t="str">
        <f>IF('Main courante'!$A80=$H$6,'Main courante'!$E80,"")</f>
        <v/>
      </c>
      <c r="N83" s="125"/>
      <c r="O83" s="120" t="str">
        <f>IF('Main courante'!$A80=$O$6,MAX($O$8:$O82)+1,"")</f>
        <v/>
      </c>
      <c r="P83" s="121" t="str">
        <f>IF('Main courante'!$A80=$O$6,TEXT('Main courante'!$B80,"j mmm aa"),"")</f>
        <v/>
      </c>
      <c r="Q83" s="122" t="str">
        <f>IF('Main courante'!$A80=$O$6,TEXT('Main courante'!$C80,"hh:mm"),"")</f>
        <v/>
      </c>
      <c r="R83" s="122" t="str">
        <f>IF('Main courante'!$A80=$O$6,TEXT('Main courante'!$D80,"hh:mm"),"")</f>
        <v/>
      </c>
      <c r="S83" s="123" t="str">
        <f>IF('Main courante'!$A80=$O$6,MOD($R83-$Q83,1),"")</f>
        <v/>
      </c>
      <c r="T83" s="124" t="str">
        <f>IF('Main courante'!$A80=$O$6,'Main courante'!$E80,"")</f>
        <v/>
      </c>
      <c r="U83" s="127" t="str">
        <f>IF('Main courante'!$A80=$O$6,DU83,"")</f>
        <v/>
      </c>
      <c r="V83" s="125"/>
      <c r="W83" s="120" t="str">
        <f>IF('Main courante'!$A80=$W$6,MAX($W$8:$W82)+1,"")</f>
        <v/>
      </c>
      <c r="X83" s="121" t="str">
        <f>IF('Main courante'!$A80=$W$6,TEXT('Main courante'!$B80,"j mmm aa"),"")</f>
        <v/>
      </c>
      <c r="Y83" s="122" t="str">
        <f>IF('Main courante'!$A80=$W$6,TEXT('Main courante'!$C80,"hh:mm"),"")</f>
        <v/>
      </c>
      <c r="Z83" s="122" t="str">
        <f>IF('Main courante'!$A80=$W$6,TEXT('Main courante'!$D80,"hh:mm"),"")</f>
        <v/>
      </c>
      <c r="AA83" s="123" t="str">
        <f>IF('Main courante'!$A80=$W$6,MOD($Z83-$Y83,1),"")</f>
        <v/>
      </c>
      <c r="AB83" s="123" t="str">
        <f>IF('Main courante'!$A80=$W$6,'Main courante'!$E80,"")</f>
        <v/>
      </c>
      <c r="AC83" s="122" t="str">
        <f>IF('Main courante'!$A80=$W$6,DU83,"")</f>
        <v/>
      </c>
      <c r="AD83" s="125"/>
      <c r="AE83" s="120" t="str">
        <f>IF('Main courante'!$A80=$AE$6,MAX($AE$8:$AE82)+1,"")</f>
        <v/>
      </c>
      <c r="AF83" s="121" t="str">
        <f>IF('Main courante'!$A80=$AE$6,TEXT('Main courante'!$B80,"j mmm aa"),"")</f>
        <v/>
      </c>
      <c r="AG83" s="122" t="str">
        <f>IF('Main courante'!$A80=$AE$6,TEXT('Main courante'!$C80,"hh:mm"),"")</f>
        <v/>
      </c>
      <c r="AH83" s="122" t="str">
        <f>IF('Main courante'!$A80=$AE$6,TEXT('Main courante'!$D80,"hh:mm"),"")</f>
        <v/>
      </c>
      <c r="AI83" s="123" t="str">
        <f>IF('Main courante'!$A80=$AE$6,MOD($AH83-$AG83,1),"")</f>
        <v/>
      </c>
      <c r="AJ83" s="123" t="str">
        <f>IF('Main courante'!$A80=$AE$6,'Main courante'!$E80,"")</f>
        <v/>
      </c>
      <c r="AK83" s="122" t="str">
        <f>IF('Main courante'!$A80=$AE$6,DU83,"")</f>
        <v/>
      </c>
      <c r="AL83" s="125"/>
      <c r="AM83" s="120" t="str">
        <f>IF('Main courante'!$A80=$AM$6,MAX($AM$8:$AM82)+1,"")</f>
        <v/>
      </c>
      <c r="AN83" s="121" t="str">
        <f>IF('Main courante'!$A80=$AM$6,TEXT('Main courante'!$B80,"j mmm aa"),"")</f>
        <v/>
      </c>
      <c r="AO83" s="122" t="str">
        <f>IF('Main courante'!$A80=$AM$6,TEXT('Main courante'!$C80,"hh:mm"),"")</f>
        <v/>
      </c>
      <c r="AP83" s="122" t="str">
        <f>IF('Main courante'!$A80=$AM$6,TEXT('Main courante'!$D80,"hh:mm"),"")</f>
        <v/>
      </c>
      <c r="AQ83" s="123" t="str">
        <f>IF('Main courante'!$A80=$AM$6,MOD($AP83-$AO83,1),"")</f>
        <v/>
      </c>
      <c r="AR83" s="123" t="str">
        <f>IF('Main courante'!$A80=$AM$6,'Main courante'!$E80,"")</f>
        <v/>
      </c>
      <c r="AS83" s="122" t="str">
        <f>IF('Main courante'!$A80=$AM$6,DU83,"")</f>
        <v/>
      </c>
      <c r="AT83" s="125"/>
      <c r="AU83" s="120" t="str">
        <f>IF('Main courante'!$A80=$AU$6,MAX($AU$8:$AU82)+1,"")</f>
        <v/>
      </c>
      <c r="AV83" s="121" t="str">
        <f>IF('Main courante'!$A80=$AU$6,TEXT('Main courante'!$B80,"j mmm aa"),"")</f>
        <v/>
      </c>
      <c r="AW83" s="122" t="str">
        <f>IF('Main courante'!$A80=$AU$6,TEXT('Main courante'!$C80,"hh:mm"),"")</f>
        <v/>
      </c>
      <c r="AX83" s="122" t="str">
        <f>IF('Main courante'!$A80=$AU$6,TEXT('Main courante'!$D80,"hh:mm"),"")</f>
        <v/>
      </c>
      <c r="AY83" s="123" t="str">
        <f>IF('Main courante'!$A80=$AU$6,MOD($AX83-$AW83,1),"")</f>
        <v/>
      </c>
      <c r="AZ83" s="123" t="str">
        <f>IF('Main courante'!$A80=$AU$6,'Main courante'!$E80,"")</f>
        <v/>
      </c>
      <c r="BA83" s="122" t="str">
        <f>IF('Main courante'!$A80=$AU$6,DU83,"")</f>
        <v/>
      </c>
      <c r="BB83" s="125"/>
      <c r="BC83" s="120" t="str">
        <f>IF('Main courante'!$A80=$BC$6,MAX($BC$8:$BC82)+1,"")</f>
        <v/>
      </c>
      <c r="BD83" s="121" t="str">
        <f>IF('Main courante'!$A80=$BC$6,TEXT('Main courante'!$B80,"j mmm aa"),"")</f>
        <v/>
      </c>
      <c r="BE83" s="122" t="str">
        <f>IF('Main courante'!$A80=$BC$6,TEXT('Main courante'!$C80,"hh:mm"),"")</f>
        <v/>
      </c>
      <c r="BF83" s="122" t="str">
        <f>IF('Main courante'!$A80=$BC$6,TEXT('Main courante'!$D80,"hh:mm"),"")</f>
        <v/>
      </c>
      <c r="BG83" s="123" t="str">
        <f>IF('Main courante'!$A80=$BC$6,MOD($BF83-$BE83,1),"")</f>
        <v/>
      </c>
      <c r="BH83" s="123" t="str">
        <f>IF('Main courante'!$A80=$BC$6,'Main courante'!$E80,"")</f>
        <v/>
      </c>
      <c r="BI83" s="122" t="str">
        <f>IF('Main courante'!$A80=$BC$6,DU83,"")</f>
        <v/>
      </c>
      <c r="BJ83" s="125"/>
      <c r="BK83" s="120" t="str">
        <f>IF('Main courante'!$A80=$BK$6,MAX($BK$8:$BK82)+1,"")</f>
        <v/>
      </c>
      <c r="BL83" s="121" t="str">
        <f>IF('Main courante'!$A80=$BK$6,TEXT('Main courante'!$B80,"j mmm aa"),"")</f>
        <v/>
      </c>
      <c r="BM83" s="122" t="str">
        <f>IF('Main courante'!$A80=$BK$6,TEXT('Main courante'!$C80,"hh:mm"),"")</f>
        <v/>
      </c>
      <c r="BN83" s="122" t="str">
        <f>IF('Main courante'!$A80=$BK$6,TEXT('Main courante'!$D80,"hh:mm"),"")</f>
        <v/>
      </c>
      <c r="BO83" s="123" t="str">
        <f>IF('Main courante'!$A80=$BK$6,MOD($BN83-$BM83,1),"")</f>
        <v/>
      </c>
      <c r="BP83" s="123" t="str">
        <f>IF('Main courante'!$A80=$BK$6,'Main courante'!$E80,"")</f>
        <v/>
      </c>
      <c r="BQ83" s="122" t="str">
        <f>IF('Main courante'!$A80=$BK$6,DU83,"")</f>
        <v/>
      </c>
      <c r="BR83" s="125"/>
      <c r="BS83" s="120" t="str">
        <f>IF('Main courante'!$A80=$BS$6,MAX($BS$8:$BS82)+1,"")</f>
        <v/>
      </c>
      <c r="BT83" s="121" t="str">
        <f>IF('Main courante'!$A80=$BS$6,TEXT('Main courante'!$B80,"j mmm aa"),"")</f>
        <v/>
      </c>
      <c r="BU83" s="122" t="str">
        <f>IF('Main courante'!$A80=$BS$6,TEXT('Main courante'!$C80,"hh:mm"),"")</f>
        <v/>
      </c>
      <c r="BV83" s="122" t="str">
        <f>IF('Main courante'!$A80=$BS$6,TEXT('Main courante'!$D80,"hh:mm"),"")</f>
        <v/>
      </c>
      <c r="BW83" s="123" t="str">
        <f>IF('Main courante'!$A80=$BS$6,MOD($BV83-$BU83,1),"")</f>
        <v/>
      </c>
      <c r="BX83" s="123" t="str">
        <f>IF('Main courante'!$A80=$BS$6,'Main courante'!$E80,"")</f>
        <v/>
      </c>
      <c r="BY83" s="122" t="str">
        <f>IF('Main courante'!$A80=$BS$6,DU83,"")</f>
        <v/>
      </c>
      <c r="BZ83" s="125"/>
      <c r="CA83" s="120" t="str">
        <f>IF('Main courante'!$A80=$CA$6,MAX($CA$8:$CA82)+1,"")</f>
        <v/>
      </c>
      <c r="CB83" s="121" t="str">
        <f>IF('Main courante'!$A80=$CA$6,TEXT('Main courante'!$B80,"j mmm aa"),"")</f>
        <v/>
      </c>
      <c r="CC83" s="122" t="str">
        <f>IF('Main courante'!$A80=$CA$6,TEXT('Main courante'!$C80,"hh:mm"),"")</f>
        <v/>
      </c>
      <c r="CD83" s="122" t="str">
        <f>IF('Main courante'!$A80=$CA$6,TEXT('Main courante'!$D80,"hh:mm"),"")</f>
        <v/>
      </c>
      <c r="CE83" s="123" t="str">
        <f>IF('Main courante'!$A80=$CA$6,MOD($CD83-$CC83,1),"")</f>
        <v/>
      </c>
      <c r="CF83" s="123" t="str">
        <f>IF('Main courante'!$A80=$CA$6,'Main courante'!$E80,"")</f>
        <v/>
      </c>
      <c r="CG83" s="122" t="str">
        <f>IF('Main courante'!$A80=$CA$6,DU83,"")</f>
        <v/>
      </c>
      <c r="CH83" s="125"/>
      <c r="CI83" s="120" t="str">
        <f>IF('Main courante'!$A80=$CI$6,MAX($CI$8:$CI82)+1,"")</f>
        <v/>
      </c>
      <c r="CJ83" s="121" t="str">
        <f>IF('Main courante'!$A80=$CI$6,TEXT('Main courante'!$B80,"j mmm aa"),"")</f>
        <v/>
      </c>
      <c r="CK83" s="122" t="str">
        <f>IF('Main courante'!$A80=$CI$6,TEXT('Main courante'!$C80,"hh:mm"),"")</f>
        <v/>
      </c>
      <c r="CL83" s="122" t="str">
        <f>IF('Main courante'!$A80=$CI$6,TEXT('Main courante'!$D80,"hh:mm"),"")</f>
        <v/>
      </c>
      <c r="CM83" s="123" t="str">
        <f>IF('Main courante'!$A80=$CI$6,MOD($CL83-$CK83,1),"")</f>
        <v/>
      </c>
      <c r="CN83" s="123" t="str">
        <f>IF('Main courante'!$A80=$CI$6,'Main courante'!$E80,"")</f>
        <v/>
      </c>
      <c r="CO83" s="125"/>
      <c r="CP83" s="120" t="str">
        <f>IF('Main courante'!$A80=$CP$6,MAX($CP$8:$CP82)+1,"")</f>
        <v/>
      </c>
      <c r="CQ83" s="121" t="str">
        <f>IF('Main courante'!$A80=$CP$6,TEXT('Main courante'!$B80,"j mmm aa"),"")</f>
        <v/>
      </c>
      <c r="CR83" s="122" t="str">
        <f>IF('Main courante'!$A80=$CP$6,TEXT('Main courante'!$C80,"hh:mm"),"")</f>
        <v/>
      </c>
      <c r="CS83" s="122" t="str">
        <f>IF('Main courante'!$A80=$CP$6,TEXT('Main courante'!$D80,"hh:mm"),"")</f>
        <v/>
      </c>
      <c r="CT83" s="123" t="str">
        <f>IF('Main courante'!$A80=$CP$6,MOD($CS83-$CR83,1),"")</f>
        <v/>
      </c>
      <c r="CU83" s="123" t="str">
        <f>IF('Main courante'!$A80=$CP$6,'Main courante'!$E80,"")</f>
        <v/>
      </c>
      <c r="CV83" s="122" t="str">
        <f>IF('Main courante'!$A80=$CP$6,DU83,"")</f>
        <v/>
      </c>
      <c r="CW83" s="125"/>
      <c r="CX83" s="120" t="str">
        <f>IF('Main courante'!$A80=$CX$6,MAX($CX$8:$CX82)+1,"")</f>
        <v/>
      </c>
      <c r="CY83" s="121" t="str">
        <f>IF('Main courante'!$A80=$CX$6,TEXT('Main courante'!$B80,"j mmm aa"),"")</f>
        <v/>
      </c>
      <c r="CZ83" s="122" t="str">
        <f>IF('Main courante'!$A80=$CX$6,TEXT('Main courante'!$C80,"hh:mm"),"")</f>
        <v/>
      </c>
      <c r="DA83" s="122" t="str">
        <f>IF('Main courante'!$A80=$CX$6,TEXT('Main courante'!$D80,"hh:mm"),"")</f>
        <v/>
      </c>
      <c r="DB83" s="123" t="str">
        <f>IF('Main courante'!$A80=$CX$6,MOD($DA83-$CZ83,1),"")</f>
        <v/>
      </c>
      <c r="DC83" s="123" t="str">
        <f>IF('Main courante'!$A80=$CX$6,'Main courante'!$E80,"")</f>
        <v/>
      </c>
      <c r="DD83" s="122" t="str">
        <f>IF('Main courante'!$A80=$CX$6,DU83,"")</f>
        <v/>
      </c>
      <c r="DE83" s="125"/>
      <c r="DF83" s="120" t="str">
        <f>IF('Main courante'!$A80=$DF$6,MAX($DF$8:$DF82)+1,"")</f>
        <v/>
      </c>
      <c r="DG83" s="121" t="str">
        <f>IF('Main courante'!$A80=$DF$6,TEXT('Main courante'!$B80,"j mmm aa"),"")</f>
        <v/>
      </c>
      <c r="DH83" s="122" t="str">
        <f>IF('Main courante'!$A80=$DF$6,TEXT('Main courante'!$C80,"hh:mm"),"")</f>
        <v/>
      </c>
      <c r="DI83" s="122" t="str">
        <f>IF('Main courante'!$A80=$DF$6,TEXT('Main courante'!$D80,"hh:mm"),"")</f>
        <v/>
      </c>
      <c r="DJ83" s="123" t="str">
        <f>IF('Main courante'!$A80=$DF$6,MOD($DI83-$DH83,1),"")</f>
        <v/>
      </c>
      <c r="DK83" s="123" t="str">
        <f>IF('Main courante'!$A80=$DF$6,'Main courante'!$E80,"")</f>
        <v/>
      </c>
      <c r="DL83" s="128"/>
      <c r="DM83" s="120" t="str">
        <f>IF(OR('Main courante'!$F80&lt;&gt;"",'Main courante'!$K80&lt;&gt;""),MAX($DM$8:$DM82)+1,"")</f>
        <v/>
      </c>
      <c r="DN83" s="121" t="str">
        <f>IF('Main courante'!$F80,TEXT('Main courante'!$B80,"j mmm aa"),"")</f>
        <v/>
      </c>
      <c r="DO83" s="121" t="str">
        <f>IF('Main courante'!$F80,'Main courante'!$E80,"")</f>
        <v/>
      </c>
      <c r="DP83" s="121" t="str">
        <f>IF(OR('Main courante'!$F80&lt;&gt;"",'Main courante'!$K80&lt;&gt;""),IF('Main courante'!$F80&lt;&gt;"",TEXT('Main courante'!$F80,"hh:mm"),""),"")</f>
        <v/>
      </c>
      <c r="DQ83" s="121" t="str">
        <f>IF(OR('Main courante'!$F80&lt;&gt;"",'Main courante'!$K80&lt;&gt;""),IF('Main courante'!$G80&lt;&gt;"",TEXT('Main courante'!$G80,"hh:mm"),""),"")</f>
        <v/>
      </c>
      <c r="DR83" s="121" t="str">
        <f>IF(OR('Main courante'!$F80&lt;&gt;"",'Main courante'!$K80&lt;&gt;""),IF('Main courante'!$K80&lt;&gt;"",TEXT('Main courante'!$K80,"hh:mm"),""),"")</f>
        <v/>
      </c>
      <c r="DS83" s="121" t="str">
        <f>IF(OR('Main courante'!$F80&lt;&gt;"",'Main courante'!$K80&lt;&gt;""),IF('Main courante'!$L80&lt;&gt;"",TEXT('Main courante'!$L80,"hh:mm"),""),"")</f>
        <v/>
      </c>
      <c r="DT83" s="129">
        <f t="shared" si="7"/>
        <v>0</v>
      </c>
      <c r="DU83" s="130">
        <f>'Main courante'!$H80+'Main courante'!$M80</f>
        <v>0</v>
      </c>
      <c r="DV83" s="131">
        <f>'Main courante'!$J80+'Main courante'!$O80</f>
        <v>0</v>
      </c>
      <c r="DW83" s="131">
        <f>'Main courante'!$I80+'Main courante'!$N80</f>
        <v>0</v>
      </c>
      <c r="DX83" s="132" t="str">
        <f>IF('Main courante'!$P80&lt;&gt;"",'Main courante'!$P80,"")</f>
        <v/>
      </c>
      <c r="DY83" s="133" t="str">
        <f>IF('Main courante'!$Q80&lt;&gt;"",'Main courante'!$Q80,"")</f>
        <v/>
      </c>
      <c r="DZ83" s="133" t="str">
        <f>IF('Main courante'!$R80&lt;&gt;"",'Main courante'!$R80,"")</f>
        <v/>
      </c>
      <c r="EA83" s="129">
        <f t="shared" si="8"/>
        <v>0</v>
      </c>
      <c r="EB83" s="129">
        <f t="shared" si="9"/>
        <v>0</v>
      </c>
      <c r="ED83" s="120" t="str">
        <f>IF('Main courante'!$A80=$ED$6,MAX($ED$8:$ED82)+1,"")</f>
        <v/>
      </c>
      <c r="EE83" s="120" t="str">
        <f>IF('Main courante'!$A80=$ED$6,'Main courante'!$S80,"")</f>
        <v/>
      </c>
      <c r="EF83" s="120" t="str">
        <f>IF('Main courante'!$A80=$ED$6,'Main courante'!$T80,"")</f>
        <v/>
      </c>
      <c r="EG83" s="120" t="str">
        <f>IF('Main courante'!$A80=$ED$6,'Main courante'!$U80,"")</f>
        <v/>
      </c>
      <c r="EH83" s="134" t="str">
        <f>IF('Main courante'!$A80=$ED$6,'Main courante'!$V80,"")</f>
        <v/>
      </c>
      <c r="EJ83" s="120" t="str">
        <f>IF('Main courante'!$A80=$EJ$6,MAX($EJ$8:$EJ82)+1,"")</f>
        <v/>
      </c>
      <c r="EK83" s="120" t="str">
        <f>IF('Main courante'!$A80=$EJ$6,'Main courante'!$S80,"")</f>
        <v/>
      </c>
      <c r="EL83" s="120" t="str">
        <f>IF('Main courante'!$A80=$EJ$6,'Main courante'!$T80,"")</f>
        <v/>
      </c>
      <c r="EM83" s="120" t="str">
        <f>IF('Main courante'!$A80=$EJ$6,'Main courante'!$U80,"")</f>
        <v/>
      </c>
      <c r="EN83" s="134" t="str">
        <f>IF('Main courante'!$A80=$EJ$6,'Main courante'!$V80,"")</f>
        <v/>
      </c>
      <c r="EP83" s="120" t="str">
        <f>IF('Main courante'!$A80=$EP$6,MAX($EP$8:$EP82)+1,"")</f>
        <v/>
      </c>
      <c r="EQ83" s="120" t="str">
        <f>IF('Main courante'!$A80=$EP$6,'Main courante'!$S80,"")</f>
        <v/>
      </c>
      <c r="ER83" s="120" t="str">
        <f>IF('Main courante'!$A80=$EP$6,'Main courante'!$T80,"")</f>
        <v/>
      </c>
      <c r="ES83" s="120" t="str">
        <f>IF('Main courante'!$A80=$EP$6,'Main courante'!$U80,"")</f>
        <v/>
      </c>
      <c r="ET83" s="134" t="str">
        <f>IF('Main courante'!$A80=$EP$6,'Main courante'!$V80,"")</f>
        <v/>
      </c>
      <c r="EU83" s="125"/>
      <c r="EV83" s="120" t="str">
        <f>IF('Main courante'!$A80=$EV$6,MAX($EV$8:$EV82)+1,"")</f>
        <v/>
      </c>
      <c r="EW83" s="121" t="str">
        <f>IF('Main courante'!$A80=$EV$6,TEXT('Main courante'!$B80,"j mmm aa"),"")</f>
        <v/>
      </c>
      <c r="EX83" s="122" t="str">
        <f>IF('Main courante'!$A80=$EV$6,TEXT('Main courante'!$C80,"hh:mm"),"")</f>
        <v/>
      </c>
      <c r="EY83" s="122" t="str">
        <f>IF('Main courante'!$A80=$EV$6,TEXT('Main courante'!$D80,"hh:mm"),"")</f>
        <v/>
      </c>
      <c r="EZ83" s="123" t="str">
        <f>IF('Main courante'!$A80=$EV$6,MOD($EY83-$EX83,1),"")</f>
        <v/>
      </c>
      <c r="FA83" s="123" t="str">
        <f>IF('Main courante'!$A80=$EV$6,'Main courante'!$E80,"")</f>
        <v/>
      </c>
      <c r="FB83" s="128"/>
    </row>
    <row r="84" spans="1:158">
      <c r="A84" s="120" t="str">
        <f>IF('Main courante'!$A81=$A$6,MAX($A$8:$A83)+1,"")</f>
        <v/>
      </c>
      <c r="B84" s="121" t="str">
        <f>IF('Main courante'!$A81=$A$6,TEXT('Main courante'!$B81,"j mmm aa"),"")</f>
        <v/>
      </c>
      <c r="C84" s="122" t="str">
        <f>IF('Main courante'!$A81=$A$6,TEXT('Main courante'!$C81,"hh:mm"),"")</f>
        <v/>
      </c>
      <c r="D84" s="122" t="str">
        <f>IF('Main courante'!$A81=$A$6,TEXT('Main courante'!$D81,"hh:mm"),"")</f>
        <v/>
      </c>
      <c r="E84" s="123" t="str">
        <f>IF('Main courante'!$A81=$A$6,MOD($D84-$C84,1),"")</f>
        <v/>
      </c>
      <c r="F84" s="123" t="str">
        <f>IF('Main courante'!$A81=$A$6,'Main courante'!$E81,"")</f>
        <v/>
      </c>
      <c r="G84" s="125"/>
      <c r="H84" s="126" t="str">
        <f>IF('Main courante'!$A81=$H$6,MAX($H$8:$H83)+1,"")</f>
        <v/>
      </c>
      <c r="I84" s="121" t="str">
        <f>IF('Main courante'!$A81=$H$6,TEXT('Main courante'!$B81,"j mmm aa"),"")</f>
        <v/>
      </c>
      <c r="J84" s="122" t="str">
        <f>IF('Main courante'!$A81=$H$6,TEXT('Main courante'!$C81,"hh:mm"),"")</f>
        <v/>
      </c>
      <c r="K84" s="122" t="str">
        <f>IF('Main courante'!$A81=$H$6,TEXT('Main courante'!$D81,"hh:mm"),"")</f>
        <v/>
      </c>
      <c r="L84" s="123" t="str">
        <f>IF('Main courante'!$A81=$H$6,MOD($K84-$J84,1),"")</f>
        <v/>
      </c>
      <c r="M84" s="123" t="str">
        <f>IF('Main courante'!$A81=$H$6,'Main courante'!$E81,"")</f>
        <v/>
      </c>
      <c r="N84" s="125"/>
      <c r="O84" s="120" t="str">
        <f>IF('Main courante'!$A81=$O$6,MAX($O$8:$O83)+1,"")</f>
        <v/>
      </c>
      <c r="P84" s="121" t="str">
        <f>IF('Main courante'!$A81=$O$6,TEXT('Main courante'!$B81,"j mmm aa"),"")</f>
        <v/>
      </c>
      <c r="Q84" s="122" t="str">
        <f>IF('Main courante'!$A81=$O$6,TEXT('Main courante'!$C81,"hh:mm"),"")</f>
        <v/>
      </c>
      <c r="R84" s="122" t="str">
        <f>IF('Main courante'!$A81=$O$6,TEXT('Main courante'!$D81,"hh:mm"),"")</f>
        <v/>
      </c>
      <c r="S84" s="123" t="str">
        <f>IF('Main courante'!$A81=$O$6,MOD($R84-$Q84,1),"")</f>
        <v/>
      </c>
      <c r="T84" s="124" t="str">
        <f>IF('Main courante'!$A81=$O$6,'Main courante'!$E81,"")</f>
        <v/>
      </c>
      <c r="U84" s="127" t="str">
        <f>IF('Main courante'!$A81=$O$6,DU84,"")</f>
        <v/>
      </c>
      <c r="V84" s="125"/>
      <c r="W84" s="120" t="str">
        <f>IF('Main courante'!$A81=$W$6,MAX($W$8:$W83)+1,"")</f>
        <v/>
      </c>
      <c r="X84" s="121" t="str">
        <f>IF('Main courante'!$A81=$W$6,TEXT('Main courante'!$B81,"j mmm aa"),"")</f>
        <v/>
      </c>
      <c r="Y84" s="122" t="str">
        <f>IF('Main courante'!$A81=$W$6,TEXT('Main courante'!$C81,"hh:mm"),"")</f>
        <v/>
      </c>
      <c r="Z84" s="122" t="str">
        <f>IF('Main courante'!$A81=$W$6,TEXT('Main courante'!$D81,"hh:mm"),"")</f>
        <v/>
      </c>
      <c r="AA84" s="123" t="str">
        <f>IF('Main courante'!$A81=$W$6,MOD($Z84-$Y84,1),"")</f>
        <v/>
      </c>
      <c r="AB84" s="123" t="str">
        <f>IF('Main courante'!$A81=$W$6,'Main courante'!$E81,"")</f>
        <v/>
      </c>
      <c r="AC84" s="122" t="str">
        <f>IF('Main courante'!$A81=$W$6,DU84,"")</f>
        <v/>
      </c>
      <c r="AD84" s="125"/>
      <c r="AE84" s="120" t="str">
        <f>IF('Main courante'!$A81=$AE$6,MAX($AE$8:$AE83)+1,"")</f>
        <v/>
      </c>
      <c r="AF84" s="121" t="str">
        <f>IF('Main courante'!$A81=$AE$6,TEXT('Main courante'!$B81,"j mmm aa"),"")</f>
        <v/>
      </c>
      <c r="AG84" s="122" t="str">
        <f>IF('Main courante'!$A81=$AE$6,TEXT('Main courante'!$C81,"hh:mm"),"")</f>
        <v/>
      </c>
      <c r="AH84" s="122" t="str">
        <f>IF('Main courante'!$A81=$AE$6,TEXT('Main courante'!$D81,"hh:mm"),"")</f>
        <v/>
      </c>
      <c r="AI84" s="123" t="str">
        <f>IF('Main courante'!$A81=$AE$6,MOD($AH84-$AG84,1),"")</f>
        <v/>
      </c>
      <c r="AJ84" s="123" t="str">
        <f>IF('Main courante'!$A81=$AE$6,'Main courante'!$E81,"")</f>
        <v/>
      </c>
      <c r="AK84" s="122" t="str">
        <f>IF('Main courante'!$A81=$AE$6,DU84,"")</f>
        <v/>
      </c>
      <c r="AL84" s="125"/>
      <c r="AM84" s="120" t="str">
        <f>IF('Main courante'!$A81=$AM$6,MAX($AM$8:$AM83)+1,"")</f>
        <v/>
      </c>
      <c r="AN84" s="121" t="str">
        <f>IF('Main courante'!$A81=$AM$6,TEXT('Main courante'!$B81,"j mmm aa"),"")</f>
        <v/>
      </c>
      <c r="AO84" s="122" t="str">
        <f>IF('Main courante'!$A81=$AM$6,TEXT('Main courante'!$C81,"hh:mm"),"")</f>
        <v/>
      </c>
      <c r="AP84" s="122" t="str">
        <f>IF('Main courante'!$A81=$AM$6,TEXT('Main courante'!$D81,"hh:mm"),"")</f>
        <v/>
      </c>
      <c r="AQ84" s="123" t="str">
        <f>IF('Main courante'!$A81=$AM$6,MOD($AP84-$AO84,1),"")</f>
        <v/>
      </c>
      <c r="AR84" s="123" t="str">
        <f>IF('Main courante'!$A81=$AM$6,'Main courante'!$E81,"")</f>
        <v/>
      </c>
      <c r="AS84" s="122" t="str">
        <f>IF('Main courante'!$A81=$AM$6,DU84,"")</f>
        <v/>
      </c>
      <c r="AT84" s="125"/>
      <c r="AU84" s="120" t="str">
        <f>IF('Main courante'!$A81=$AU$6,MAX($AU$8:$AU83)+1,"")</f>
        <v/>
      </c>
      <c r="AV84" s="121" t="str">
        <f>IF('Main courante'!$A81=$AU$6,TEXT('Main courante'!$B81,"j mmm aa"),"")</f>
        <v/>
      </c>
      <c r="AW84" s="122" t="str">
        <f>IF('Main courante'!$A81=$AU$6,TEXT('Main courante'!$C81,"hh:mm"),"")</f>
        <v/>
      </c>
      <c r="AX84" s="122" t="str">
        <f>IF('Main courante'!$A81=$AU$6,TEXT('Main courante'!$D81,"hh:mm"),"")</f>
        <v/>
      </c>
      <c r="AY84" s="123" t="str">
        <f>IF('Main courante'!$A81=$AU$6,MOD($AX84-$AW84,1),"")</f>
        <v/>
      </c>
      <c r="AZ84" s="123" t="str">
        <f>IF('Main courante'!$A81=$AU$6,'Main courante'!$E81,"")</f>
        <v/>
      </c>
      <c r="BA84" s="122" t="str">
        <f>IF('Main courante'!$A81=$AU$6,DU84,"")</f>
        <v/>
      </c>
      <c r="BB84" s="125"/>
      <c r="BC84" s="120" t="str">
        <f>IF('Main courante'!$A81=$BC$6,MAX($BC$8:$BC83)+1,"")</f>
        <v/>
      </c>
      <c r="BD84" s="121" t="str">
        <f>IF('Main courante'!$A81=$BC$6,TEXT('Main courante'!$B81,"j mmm aa"),"")</f>
        <v/>
      </c>
      <c r="BE84" s="122" t="str">
        <f>IF('Main courante'!$A81=$BC$6,TEXT('Main courante'!$C81,"hh:mm"),"")</f>
        <v/>
      </c>
      <c r="BF84" s="122" t="str">
        <f>IF('Main courante'!$A81=$BC$6,TEXT('Main courante'!$D81,"hh:mm"),"")</f>
        <v/>
      </c>
      <c r="BG84" s="123" t="str">
        <f>IF('Main courante'!$A81=$BC$6,MOD($BF84-$BE84,1),"")</f>
        <v/>
      </c>
      <c r="BH84" s="123" t="str">
        <f>IF('Main courante'!$A81=$BC$6,'Main courante'!$E81,"")</f>
        <v/>
      </c>
      <c r="BI84" s="122" t="str">
        <f>IF('Main courante'!$A81=$BC$6,DU84,"")</f>
        <v/>
      </c>
      <c r="BJ84" s="125"/>
      <c r="BK84" s="120" t="str">
        <f>IF('Main courante'!$A81=$BK$6,MAX($BK$8:$BK83)+1,"")</f>
        <v/>
      </c>
      <c r="BL84" s="121" t="str">
        <f>IF('Main courante'!$A81=$BK$6,TEXT('Main courante'!$B81,"j mmm aa"),"")</f>
        <v/>
      </c>
      <c r="BM84" s="122" t="str">
        <f>IF('Main courante'!$A81=$BK$6,TEXT('Main courante'!$C81,"hh:mm"),"")</f>
        <v/>
      </c>
      <c r="BN84" s="122" t="str">
        <f>IF('Main courante'!$A81=$BK$6,TEXT('Main courante'!$D81,"hh:mm"),"")</f>
        <v/>
      </c>
      <c r="BO84" s="123" t="str">
        <f>IF('Main courante'!$A81=$BK$6,MOD($BN84-$BM84,1),"")</f>
        <v/>
      </c>
      <c r="BP84" s="123" t="str">
        <f>IF('Main courante'!$A81=$BK$6,'Main courante'!$E81,"")</f>
        <v/>
      </c>
      <c r="BQ84" s="122" t="str">
        <f>IF('Main courante'!$A81=$BK$6,DU84,"")</f>
        <v/>
      </c>
      <c r="BR84" s="125"/>
      <c r="BS84" s="120" t="str">
        <f>IF('Main courante'!$A81=$BS$6,MAX($BS$8:$BS83)+1,"")</f>
        <v/>
      </c>
      <c r="BT84" s="121" t="str">
        <f>IF('Main courante'!$A81=$BS$6,TEXT('Main courante'!$B81,"j mmm aa"),"")</f>
        <v/>
      </c>
      <c r="BU84" s="122" t="str">
        <f>IF('Main courante'!$A81=$BS$6,TEXT('Main courante'!$C81,"hh:mm"),"")</f>
        <v/>
      </c>
      <c r="BV84" s="122" t="str">
        <f>IF('Main courante'!$A81=$BS$6,TEXT('Main courante'!$D81,"hh:mm"),"")</f>
        <v/>
      </c>
      <c r="BW84" s="123" t="str">
        <f>IF('Main courante'!$A81=$BS$6,MOD($BV84-$BU84,1),"")</f>
        <v/>
      </c>
      <c r="BX84" s="123" t="str">
        <f>IF('Main courante'!$A81=$BS$6,'Main courante'!$E81,"")</f>
        <v/>
      </c>
      <c r="BY84" s="122" t="str">
        <f>IF('Main courante'!$A81=$BS$6,DU84,"")</f>
        <v/>
      </c>
      <c r="BZ84" s="125"/>
      <c r="CA84" s="120" t="str">
        <f>IF('Main courante'!$A81=$CA$6,MAX($CA$8:$CA83)+1,"")</f>
        <v/>
      </c>
      <c r="CB84" s="121" t="str">
        <f>IF('Main courante'!$A81=$CA$6,TEXT('Main courante'!$B81,"j mmm aa"),"")</f>
        <v/>
      </c>
      <c r="CC84" s="122" t="str">
        <f>IF('Main courante'!$A81=$CA$6,TEXT('Main courante'!$C81,"hh:mm"),"")</f>
        <v/>
      </c>
      <c r="CD84" s="122" t="str">
        <f>IF('Main courante'!$A81=$CA$6,TEXT('Main courante'!$D81,"hh:mm"),"")</f>
        <v/>
      </c>
      <c r="CE84" s="123" t="str">
        <f>IF('Main courante'!$A81=$CA$6,MOD($CD84-$CC84,1),"")</f>
        <v/>
      </c>
      <c r="CF84" s="123" t="str">
        <f>IF('Main courante'!$A81=$CA$6,'Main courante'!$E81,"")</f>
        <v/>
      </c>
      <c r="CG84" s="122" t="str">
        <f>IF('Main courante'!$A81=$CA$6,DU84,"")</f>
        <v/>
      </c>
      <c r="CH84" s="125"/>
      <c r="CI84" s="120" t="str">
        <f>IF('Main courante'!$A81=$CI$6,MAX($CI$8:$CI83)+1,"")</f>
        <v/>
      </c>
      <c r="CJ84" s="121" t="str">
        <f>IF('Main courante'!$A81=$CI$6,TEXT('Main courante'!$B81,"j mmm aa"),"")</f>
        <v/>
      </c>
      <c r="CK84" s="122" t="str">
        <f>IF('Main courante'!$A81=$CI$6,TEXT('Main courante'!$C81,"hh:mm"),"")</f>
        <v/>
      </c>
      <c r="CL84" s="122" t="str">
        <f>IF('Main courante'!$A81=$CI$6,TEXT('Main courante'!$D81,"hh:mm"),"")</f>
        <v/>
      </c>
      <c r="CM84" s="123" t="str">
        <f>IF('Main courante'!$A81=$CI$6,MOD($CL84-$CK84,1),"")</f>
        <v/>
      </c>
      <c r="CN84" s="123" t="str">
        <f>IF('Main courante'!$A81=$CI$6,'Main courante'!$E81,"")</f>
        <v/>
      </c>
      <c r="CO84" s="125"/>
      <c r="CP84" s="120" t="str">
        <f>IF('Main courante'!$A81=$CP$6,MAX($CP$8:$CP83)+1,"")</f>
        <v/>
      </c>
      <c r="CQ84" s="121" t="str">
        <f>IF('Main courante'!$A81=$CP$6,TEXT('Main courante'!$B81,"j mmm aa"),"")</f>
        <v/>
      </c>
      <c r="CR84" s="122" t="str">
        <f>IF('Main courante'!$A81=$CP$6,TEXT('Main courante'!$C81,"hh:mm"),"")</f>
        <v/>
      </c>
      <c r="CS84" s="122" t="str">
        <f>IF('Main courante'!$A81=$CP$6,TEXT('Main courante'!$D81,"hh:mm"),"")</f>
        <v/>
      </c>
      <c r="CT84" s="123" t="str">
        <f>IF('Main courante'!$A81=$CP$6,MOD($CS84-$CR84,1),"")</f>
        <v/>
      </c>
      <c r="CU84" s="123" t="str">
        <f>IF('Main courante'!$A81=$CP$6,'Main courante'!$E81,"")</f>
        <v/>
      </c>
      <c r="CV84" s="122" t="str">
        <f>IF('Main courante'!$A81=$CP$6,DU84,"")</f>
        <v/>
      </c>
      <c r="CW84" s="125"/>
      <c r="CX84" s="120" t="str">
        <f>IF('Main courante'!$A81=$CX$6,MAX($CX$8:$CX83)+1,"")</f>
        <v/>
      </c>
      <c r="CY84" s="121" t="str">
        <f>IF('Main courante'!$A81=$CX$6,TEXT('Main courante'!$B81,"j mmm aa"),"")</f>
        <v/>
      </c>
      <c r="CZ84" s="122" t="str">
        <f>IF('Main courante'!$A81=$CX$6,TEXT('Main courante'!$C81,"hh:mm"),"")</f>
        <v/>
      </c>
      <c r="DA84" s="122" t="str">
        <f>IF('Main courante'!$A81=$CX$6,TEXT('Main courante'!$D81,"hh:mm"),"")</f>
        <v/>
      </c>
      <c r="DB84" s="123" t="str">
        <f>IF('Main courante'!$A81=$CX$6,MOD($DA84-$CZ84,1),"")</f>
        <v/>
      </c>
      <c r="DC84" s="123" t="str">
        <f>IF('Main courante'!$A81=$CX$6,'Main courante'!$E81,"")</f>
        <v/>
      </c>
      <c r="DD84" s="122" t="str">
        <f>IF('Main courante'!$A81=$CX$6,DU84,"")</f>
        <v/>
      </c>
      <c r="DE84" s="125"/>
      <c r="DF84" s="120" t="str">
        <f>IF('Main courante'!$A81=$DF$6,MAX($DF$8:$DF83)+1,"")</f>
        <v/>
      </c>
      <c r="DG84" s="121" t="str">
        <f>IF('Main courante'!$A81=$DF$6,TEXT('Main courante'!$B81,"j mmm aa"),"")</f>
        <v/>
      </c>
      <c r="DH84" s="122" t="str">
        <f>IF('Main courante'!$A81=$DF$6,TEXT('Main courante'!$C81,"hh:mm"),"")</f>
        <v/>
      </c>
      <c r="DI84" s="122" t="str">
        <f>IF('Main courante'!$A81=$DF$6,TEXT('Main courante'!$D81,"hh:mm"),"")</f>
        <v/>
      </c>
      <c r="DJ84" s="123" t="str">
        <f>IF('Main courante'!$A81=$DF$6,MOD($DI84-$DH84,1),"")</f>
        <v/>
      </c>
      <c r="DK84" s="123" t="str">
        <f>IF('Main courante'!$A81=$DF$6,'Main courante'!$E81,"")</f>
        <v/>
      </c>
      <c r="DL84" s="128"/>
      <c r="DM84" s="120" t="str">
        <f>IF(OR('Main courante'!$F81&lt;&gt;"",'Main courante'!$K81&lt;&gt;""),MAX($DM$8:$DM83)+1,"")</f>
        <v/>
      </c>
      <c r="DN84" s="121" t="str">
        <f>IF('Main courante'!$F81,TEXT('Main courante'!$B81,"j mmm aa"),"")</f>
        <v/>
      </c>
      <c r="DO84" s="121" t="str">
        <f>IF('Main courante'!$F81,'Main courante'!$E81,"")</f>
        <v/>
      </c>
      <c r="DP84" s="121" t="str">
        <f>IF(OR('Main courante'!$F81&lt;&gt;"",'Main courante'!$K81&lt;&gt;""),IF('Main courante'!$F81&lt;&gt;"",TEXT('Main courante'!$F81,"hh:mm"),""),"")</f>
        <v/>
      </c>
      <c r="DQ84" s="121" t="str">
        <f>IF(OR('Main courante'!$F81&lt;&gt;"",'Main courante'!$K81&lt;&gt;""),IF('Main courante'!$G81&lt;&gt;"",TEXT('Main courante'!$G81,"hh:mm"),""),"")</f>
        <v/>
      </c>
      <c r="DR84" s="121" t="str">
        <f>IF(OR('Main courante'!$F81&lt;&gt;"",'Main courante'!$K81&lt;&gt;""),IF('Main courante'!$K81&lt;&gt;"",TEXT('Main courante'!$K81,"hh:mm"),""),"")</f>
        <v/>
      </c>
      <c r="DS84" s="121" t="str">
        <f>IF(OR('Main courante'!$F81&lt;&gt;"",'Main courante'!$K81&lt;&gt;""),IF('Main courante'!$L81&lt;&gt;"",TEXT('Main courante'!$L81,"hh:mm"),""),"")</f>
        <v/>
      </c>
      <c r="DT84" s="129">
        <f t="shared" si="7"/>
        <v>0</v>
      </c>
      <c r="DU84" s="130">
        <f>'Main courante'!$H81+'Main courante'!$M81</f>
        <v>0</v>
      </c>
      <c r="DV84" s="131">
        <f>'Main courante'!$J81+'Main courante'!$O81</f>
        <v>0</v>
      </c>
      <c r="DW84" s="131">
        <f>'Main courante'!$I81+'Main courante'!$N81</f>
        <v>0</v>
      </c>
      <c r="DX84" s="132" t="str">
        <f>IF('Main courante'!$P81&lt;&gt;"",'Main courante'!$P81,"")</f>
        <v/>
      </c>
      <c r="DY84" s="133" t="str">
        <f>IF('Main courante'!$Q81&lt;&gt;"",'Main courante'!$Q81,"")</f>
        <v/>
      </c>
      <c r="DZ84" s="133" t="str">
        <f>IF('Main courante'!$R81&lt;&gt;"",'Main courante'!$R81,"")</f>
        <v/>
      </c>
      <c r="EA84" s="129">
        <f t="shared" si="8"/>
        <v>0</v>
      </c>
      <c r="EB84" s="129">
        <f t="shared" si="9"/>
        <v>0</v>
      </c>
      <c r="ED84" s="120" t="str">
        <f>IF('Main courante'!$A81=$ED$6,MAX($ED$8:$ED83)+1,"")</f>
        <v/>
      </c>
      <c r="EE84" s="120" t="str">
        <f>IF('Main courante'!$A81=$ED$6,'Main courante'!$S81,"")</f>
        <v/>
      </c>
      <c r="EF84" s="120" t="str">
        <f>IF('Main courante'!$A81=$ED$6,'Main courante'!$T81,"")</f>
        <v/>
      </c>
      <c r="EG84" s="120" t="str">
        <f>IF('Main courante'!$A81=$ED$6,'Main courante'!$U81,"")</f>
        <v/>
      </c>
      <c r="EH84" s="134" t="str">
        <f>IF('Main courante'!$A81=$ED$6,'Main courante'!$V81,"")</f>
        <v/>
      </c>
      <c r="EJ84" s="120" t="str">
        <f>IF('Main courante'!$A81=$EJ$6,MAX($EJ$8:$EJ83)+1,"")</f>
        <v/>
      </c>
      <c r="EK84" s="120" t="str">
        <f>IF('Main courante'!$A81=$EJ$6,'Main courante'!$S81,"")</f>
        <v/>
      </c>
      <c r="EL84" s="120" t="str">
        <f>IF('Main courante'!$A81=$EJ$6,'Main courante'!$T81,"")</f>
        <v/>
      </c>
      <c r="EM84" s="120" t="str">
        <f>IF('Main courante'!$A81=$EJ$6,'Main courante'!$U81,"")</f>
        <v/>
      </c>
      <c r="EN84" s="134" t="str">
        <f>IF('Main courante'!$A81=$EJ$6,'Main courante'!$V81,"")</f>
        <v/>
      </c>
      <c r="EP84" s="120" t="str">
        <f>IF('Main courante'!$A81=$EP$6,MAX($EP$8:$EP83)+1,"")</f>
        <v/>
      </c>
      <c r="EQ84" s="120" t="str">
        <f>IF('Main courante'!$A81=$EP$6,'Main courante'!$S81,"")</f>
        <v/>
      </c>
      <c r="ER84" s="120" t="str">
        <f>IF('Main courante'!$A81=$EP$6,'Main courante'!$T81,"")</f>
        <v/>
      </c>
      <c r="ES84" s="120" t="str">
        <f>IF('Main courante'!$A81=$EP$6,'Main courante'!$U81,"")</f>
        <v/>
      </c>
      <c r="ET84" s="134" t="str">
        <f>IF('Main courante'!$A81=$EP$6,'Main courante'!$V81,"")</f>
        <v/>
      </c>
      <c r="EU84" s="125"/>
      <c r="EV84" s="120" t="str">
        <f>IF('Main courante'!$A81=$EV$6,MAX($EV$8:$EV83)+1,"")</f>
        <v/>
      </c>
      <c r="EW84" s="121" t="str">
        <f>IF('Main courante'!$A81=$EV$6,TEXT('Main courante'!$B81,"j mmm aa"),"")</f>
        <v/>
      </c>
      <c r="EX84" s="122" t="str">
        <f>IF('Main courante'!$A81=$EV$6,TEXT('Main courante'!$C81,"hh:mm"),"")</f>
        <v/>
      </c>
      <c r="EY84" s="122" t="str">
        <f>IF('Main courante'!$A81=$EV$6,TEXT('Main courante'!$D81,"hh:mm"),"")</f>
        <v/>
      </c>
      <c r="EZ84" s="123" t="str">
        <f>IF('Main courante'!$A81=$EV$6,MOD($EY84-$EX84,1),"")</f>
        <v/>
      </c>
      <c r="FA84" s="123" t="str">
        <f>IF('Main courante'!$A81=$EV$6,'Main courante'!$E81,"")</f>
        <v/>
      </c>
      <c r="FB84" s="128"/>
    </row>
    <row r="85" spans="1:158">
      <c r="A85" s="120" t="str">
        <f>IF('Main courante'!$A82=$A$6,MAX($A$8:$A84)+1,"")</f>
        <v/>
      </c>
      <c r="B85" s="121" t="str">
        <f>IF('Main courante'!$A82=$A$6,TEXT('Main courante'!$B82,"j mmm aa"),"")</f>
        <v/>
      </c>
      <c r="C85" s="122" t="str">
        <f>IF('Main courante'!$A82=$A$6,TEXT('Main courante'!$C82,"hh:mm"),"")</f>
        <v/>
      </c>
      <c r="D85" s="122" t="str">
        <f>IF('Main courante'!$A82=$A$6,TEXT('Main courante'!$D82,"hh:mm"),"")</f>
        <v/>
      </c>
      <c r="E85" s="123" t="str">
        <f>IF('Main courante'!$A82=$A$6,MOD($D85-$C85,1),"")</f>
        <v/>
      </c>
      <c r="F85" s="123" t="str">
        <f>IF('Main courante'!$A82=$A$6,'Main courante'!$E82,"")</f>
        <v/>
      </c>
      <c r="G85" s="125"/>
      <c r="H85" s="126" t="str">
        <f>IF('Main courante'!$A82=$H$6,MAX($H$8:$H84)+1,"")</f>
        <v/>
      </c>
      <c r="I85" s="121" t="str">
        <f>IF('Main courante'!$A82=$H$6,TEXT('Main courante'!$B82,"j mmm aa"),"")</f>
        <v/>
      </c>
      <c r="J85" s="122" t="str">
        <f>IF('Main courante'!$A82=$H$6,TEXT('Main courante'!$C82,"hh:mm"),"")</f>
        <v/>
      </c>
      <c r="K85" s="122" t="str">
        <f>IF('Main courante'!$A82=$H$6,TEXT('Main courante'!$D82,"hh:mm"),"")</f>
        <v/>
      </c>
      <c r="L85" s="123" t="str">
        <f>IF('Main courante'!$A82=$H$6,MOD($K85-$J85,1),"")</f>
        <v/>
      </c>
      <c r="M85" s="123" t="str">
        <f>IF('Main courante'!$A82=$H$6,'Main courante'!$E82,"")</f>
        <v/>
      </c>
      <c r="N85" s="125"/>
      <c r="O85" s="120" t="str">
        <f>IF('Main courante'!$A82=$O$6,MAX($O$8:$O84)+1,"")</f>
        <v/>
      </c>
      <c r="P85" s="121" t="str">
        <f>IF('Main courante'!$A82=$O$6,TEXT('Main courante'!$B82,"j mmm aa"),"")</f>
        <v/>
      </c>
      <c r="Q85" s="122" t="str">
        <f>IF('Main courante'!$A82=$O$6,TEXT('Main courante'!$C82,"hh:mm"),"")</f>
        <v/>
      </c>
      <c r="R85" s="122" t="str">
        <f>IF('Main courante'!$A82=$O$6,TEXT('Main courante'!$D82,"hh:mm"),"")</f>
        <v/>
      </c>
      <c r="S85" s="123" t="str">
        <f>IF('Main courante'!$A82=$O$6,MOD($R85-$Q85,1),"")</f>
        <v/>
      </c>
      <c r="T85" s="124" t="str">
        <f>IF('Main courante'!$A82=$O$6,'Main courante'!$E82,"")</f>
        <v/>
      </c>
      <c r="U85" s="127" t="str">
        <f>IF('Main courante'!$A82=$O$6,DU85,"")</f>
        <v/>
      </c>
      <c r="V85" s="125"/>
      <c r="W85" s="120" t="str">
        <f>IF('Main courante'!$A82=$W$6,MAX($W$8:$W84)+1,"")</f>
        <v/>
      </c>
      <c r="X85" s="121" t="str">
        <f>IF('Main courante'!$A82=$W$6,TEXT('Main courante'!$B82,"j mmm aa"),"")</f>
        <v/>
      </c>
      <c r="Y85" s="122" t="str">
        <f>IF('Main courante'!$A82=$W$6,TEXT('Main courante'!$C82,"hh:mm"),"")</f>
        <v/>
      </c>
      <c r="Z85" s="122" t="str">
        <f>IF('Main courante'!$A82=$W$6,TEXT('Main courante'!$D82,"hh:mm"),"")</f>
        <v/>
      </c>
      <c r="AA85" s="123" t="str">
        <f>IF('Main courante'!$A82=$W$6,MOD($Z85-$Y85,1),"")</f>
        <v/>
      </c>
      <c r="AB85" s="123" t="str">
        <f>IF('Main courante'!$A82=$W$6,'Main courante'!$E82,"")</f>
        <v/>
      </c>
      <c r="AC85" s="122" t="str">
        <f>IF('Main courante'!$A82=$W$6,DU85,"")</f>
        <v/>
      </c>
      <c r="AD85" s="125"/>
      <c r="AE85" s="120" t="str">
        <f>IF('Main courante'!$A82=$AE$6,MAX($AE$8:$AE84)+1,"")</f>
        <v/>
      </c>
      <c r="AF85" s="121" t="str">
        <f>IF('Main courante'!$A82=$AE$6,TEXT('Main courante'!$B82,"j mmm aa"),"")</f>
        <v/>
      </c>
      <c r="AG85" s="122" t="str">
        <f>IF('Main courante'!$A82=$AE$6,TEXT('Main courante'!$C82,"hh:mm"),"")</f>
        <v/>
      </c>
      <c r="AH85" s="122" t="str">
        <f>IF('Main courante'!$A82=$AE$6,TEXT('Main courante'!$D82,"hh:mm"),"")</f>
        <v/>
      </c>
      <c r="AI85" s="123" t="str">
        <f>IF('Main courante'!$A82=$AE$6,MOD($AH85-$AG85,1),"")</f>
        <v/>
      </c>
      <c r="AJ85" s="123" t="str">
        <f>IF('Main courante'!$A82=$AE$6,'Main courante'!$E82,"")</f>
        <v/>
      </c>
      <c r="AK85" s="122" t="str">
        <f>IF('Main courante'!$A82=$AE$6,DU85,"")</f>
        <v/>
      </c>
      <c r="AL85" s="125"/>
      <c r="AM85" s="120" t="str">
        <f>IF('Main courante'!$A82=$AM$6,MAX($AM$8:$AM84)+1,"")</f>
        <v/>
      </c>
      <c r="AN85" s="121" t="str">
        <f>IF('Main courante'!$A82=$AM$6,TEXT('Main courante'!$B82,"j mmm aa"),"")</f>
        <v/>
      </c>
      <c r="AO85" s="122" t="str">
        <f>IF('Main courante'!$A82=$AM$6,TEXT('Main courante'!$C82,"hh:mm"),"")</f>
        <v/>
      </c>
      <c r="AP85" s="122" t="str">
        <f>IF('Main courante'!$A82=$AM$6,TEXT('Main courante'!$D82,"hh:mm"),"")</f>
        <v/>
      </c>
      <c r="AQ85" s="123" t="str">
        <f>IF('Main courante'!$A82=$AM$6,MOD($AP85-$AO85,1),"")</f>
        <v/>
      </c>
      <c r="AR85" s="123" t="str">
        <f>IF('Main courante'!$A82=$AM$6,'Main courante'!$E82,"")</f>
        <v/>
      </c>
      <c r="AS85" s="122" t="str">
        <f>IF('Main courante'!$A82=$AM$6,DU85,"")</f>
        <v/>
      </c>
      <c r="AT85" s="125"/>
      <c r="AU85" s="120" t="str">
        <f>IF('Main courante'!$A82=$AU$6,MAX($AU$8:$AU84)+1,"")</f>
        <v/>
      </c>
      <c r="AV85" s="121" t="str">
        <f>IF('Main courante'!$A82=$AU$6,TEXT('Main courante'!$B82,"j mmm aa"),"")</f>
        <v/>
      </c>
      <c r="AW85" s="122" t="str">
        <f>IF('Main courante'!$A82=$AU$6,TEXT('Main courante'!$C82,"hh:mm"),"")</f>
        <v/>
      </c>
      <c r="AX85" s="122" t="str">
        <f>IF('Main courante'!$A82=$AU$6,TEXT('Main courante'!$D82,"hh:mm"),"")</f>
        <v/>
      </c>
      <c r="AY85" s="123" t="str">
        <f>IF('Main courante'!$A82=$AU$6,MOD($AX85-$AW85,1),"")</f>
        <v/>
      </c>
      <c r="AZ85" s="123" t="str">
        <f>IF('Main courante'!$A82=$AU$6,'Main courante'!$E82,"")</f>
        <v/>
      </c>
      <c r="BA85" s="122" t="str">
        <f>IF('Main courante'!$A82=$AU$6,DU85,"")</f>
        <v/>
      </c>
      <c r="BB85" s="125"/>
      <c r="BC85" s="120" t="str">
        <f>IF('Main courante'!$A82=$BC$6,MAX($BC$8:$BC84)+1,"")</f>
        <v/>
      </c>
      <c r="BD85" s="121" t="str">
        <f>IF('Main courante'!$A82=$BC$6,TEXT('Main courante'!$B82,"j mmm aa"),"")</f>
        <v/>
      </c>
      <c r="BE85" s="122" t="str">
        <f>IF('Main courante'!$A82=$BC$6,TEXT('Main courante'!$C82,"hh:mm"),"")</f>
        <v/>
      </c>
      <c r="BF85" s="122" t="str">
        <f>IF('Main courante'!$A82=$BC$6,TEXT('Main courante'!$D82,"hh:mm"),"")</f>
        <v/>
      </c>
      <c r="BG85" s="123" t="str">
        <f>IF('Main courante'!$A82=$BC$6,MOD($BF85-$BE85,1),"")</f>
        <v/>
      </c>
      <c r="BH85" s="123" t="str">
        <f>IF('Main courante'!$A82=$BC$6,'Main courante'!$E82,"")</f>
        <v/>
      </c>
      <c r="BI85" s="122" t="str">
        <f>IF('Main courante'!$A82=$BC$6,DU85,"")</f>
        <v/>
      </c>
      <c r="BJ85" s="125"/>
      <c r="BK85" s="120" t="str">
        <f>IF('Main courante'!$A82=$BK$6,MAX($BK$8:$BK84)+1,"")</f>
        <v/>
      </c>
      <c r="BL85" s="121" t="str">
        <f>IF('Main courante'!$A82=$BK$6,TEXT('Main courante'!$B82,"j mmm aa"),"")</f>
        <v/>
      </c>
      <c r="BM85" s="122" t="str">
        <f>IF('Main courante'!$A82=$BK$6,TEXT('Main courante'!$C82,"hh:mm"),"")</f>
        <v/>
      </c>
      <c r="BN85" s="122" t="str">
        <f>IF('Main courante'!$A82=$BK$6,TEXT('Main courante'!$D82,"hh:mm"),"")</f>
        <v/>
      </c>
      <c r="BO85" s="123" t="str">
        <f>IF('Main courante'!$A82=$BK$6,MOD($BN85-$BM85,1),"")</f>
        <v/>
      </c>
      <c r="BP85" s="123" t="str">
        <f>IF('Main courante'!$A82=$BK$6,'Main courante'!$E82,"")</f>
        <v/>
      </c>
      <c r="BQ85" s="122" t="str">
        <f>IF('Main courante'!$A82=$BK$6,DU85,"")</f>
        <v/>
      </c>
      <c r="BR85" s="125"/>
      <c r="BS85" s="120" t="str">
        <f>IF('Main courante'!$A82=$BS$6,MAX($BS$8:$BS84)+1,"")</f>
        <v/>
      </c>
      <c r="BT85" s="121" t="str">
        <f>IF('Main courante'!$A82=$BS$6,TEXT('Main courante'!$B82,"j mmm aa"),"")</f>
        <v/>
      </c>
      <c r="BU85" s="122" t="str">
        <f>IF('Main courante'!$A82=$BS$6,TEXT('Main courante'!$C82,"hh:mm"),"")</f>
        <v/>
      </c>
      <c r="BV85" s="122" t="str">
        <f>IF('Main courante'!$A82=$BS$6,TEXT('Main courante'!$D82,"hh:mm"),"")</f>
        <v/>
      </c>
      <c r="BW85" s="123" t="str">
        <f>IF('Main courante'!$A82=$BS$6,MOD($BV85-$BU85,1),"")</f>
        <v/>
      </c>
      <c r="BX85" s="123" t="str">
        <f>IF('Main courante'!$A82=$BS$6,'Main courante'!$E82,"")</f>
        <v/>
      </c>
      <c r="BY85" s="122" t="str">
        <f>IF('Main courante'!$A82=$BS$6,DU85,"")</f>
        <v/>
      </c>
      <c r="BZ85" s="125"/>
      <c r="CA85" s="120" t="str">
        <f>IF('Main courante'!$A82=$CA$6,MAX($CA$8:$CA84)+1,"")</f>
        <v/>
      </c>
      <c r="CB85" s="121" t="str">
        <f>IF('Main courante'!$A82=$CA$6,TEXT('Main courante'!$B82,"j mmm aa"),"")</f>
        <v/>
      </c>
      <c r="CC85" s="122" t="str">
        <f>IF('Main courante'!$A82=$CA$6,TEXT('Main courante'!$C82,"hh:mm"),"")</f>
        <v/>
      </c>
      <c r="CD85" s="122" t="str">
        <f>IF('Main courante'!$A82=$CA$6,TEXT('Main courante'!$D82,"hh:mm"),"")</f>
        <v/>
      </c>
      <c r="CE85" s="123" t="str">
        <f>IF('Main courante'!$A82=$CA$6,MOD($CD85-$CC85,1),"")</f>
        <v/>
      </c>
      <c r="CF85" s="123" t="str">
        <f>IF('Main courante'!$A82=$CA$6,'Main courante'!$E82,"")</f>
        <v/>
      </c>
      <c r="CG85" s="122" t="str">
        <f>IF('Main courante'!$A82=$CA$6,DU85,"")</f>
        <v/>
      </c>
      <c r="CH85" s="125"/>
      <c r="CI85" s="120" t="str">
        <f>IF('Main courante'!$A82=$CI$6,MAX($CI$8:$CI84)+1,"")</f>
        <v/>
      </c>
      <c r="CJ85" s="121" t="str">
        <f>IF('Main courante'!$A82=$CI$6,TEXT('Main courante'!$B82,"j mmm aa"),"")</f>
        <v/>
      </c>
      <c r="CK85" s="122" t="str">
        <f>IF('Main courante'!$A82=$CI$6,TEXT('Main courante'!$C82,"hh:mm"),"")</f>
        <v/>
      </c>
      <c r="CL85" s="122" t="str">
        <f>IF('Main courante'!$A82=$CI$6,TEXT('Main courante'!$D82,"hh:mm"),"")</f>
        <v/>
      </c>
      <c r="CM85" s="123" t="str">
        <f>IF('Main courante'!$A82=$CI$6,MOD($CL85-$CK85,1),"")</f>
        <v/>
      </c>
      <c r="CN85" s="123" t="str">
        <f>IF('Main courante'!$A82=$CI$6,'Main courante'!$E82,"")</f>
        <v/>
      </c>
      <c r="CO85" s="125"/>
      <c r="CP85" s="120" t="str">
        <f>IF('Main courante'!$A82=$CP$6,MAX($CP$8:$CP84)+1,"")</f>
        <v/>
      </c>
      <c r="CQ85" s="121" t="str">
        <f>IF('Main courante'!$A82=$CP$6,TEXT('Main courante'!$B82,"j mmm aa"),"")</f>
        <v/>
      </c>
      <c r="CR85" s="122" t="str">
        <f>IF('Main courante'!$A82=$CP$6,TEXT('Main courante'!$C82,"hh:mm"),"")</f>
        <v/>
      </c>
      <c r="CS85" s="122" t="str">
        <f>IF('Main courante'!$A82=$CP$6,TEXT('Main courante'!$D82,"hh:mm"),"")</f>
        <v/>
      </c>
      <c r="CT85" s="123" t="str">
        <f>IF('Main courante'!$A82=$CP$6,MOD($CS85-$CR85,1),"")</f>
        <v/>
      </c>
      <c r="CU85" s="123" t="str">
        <f>IF('Main courante'!$A82=$CP$6,'Main courante'!$E82,"")</f>
        <v/>
      </c>
      <c r="CV85" s="122" t="str">
        <f>IF('Main courante'!$A82=$CP$6,DU85,"")</f>
        <v/>
      </c>
      <c r="CW85" s="125"/>
      <c r="CX85" s="120" t="str">
        <f>IF('Main courante'!$A82=$CX$6,MAX($CX$8:$CX84)+1,"")</f>
        <v/>
      </c>
      <c r="CY85" s="121" t="str">
        <f>IF('Main courante'!$A82=$CX$6,TEXT('Main courante'!$B82,"j mmm aa"),"")</f>
        <v/>
      </c>
      <c r="CZ85" s="122" t="str">
        <f>IF('Main courante'!$A82=$CX$6,TEXT('Main courante'!$C82,"hh:mm"),"")</f>
        <v/>
      </c>
      <c r="DA85" s="122" t="str">
        <f>IF('Main courante'!$A82=$CX$6,TEXT('Main courante'!$D82,"hh:mm"),"")</f>
        <v/>
      </c>
      <c r="DB85" s="123" t="str">
        <f>IF('Main courante'!$A82=$CX$6,MOD($DA85-$CZ85,1),"")</f>
        <v/>
      </c>
      <c r="DC85" s="123" t="str">
        <f>IF('Main courante'!$A82=$CX$6,'Main courante'!$E82,"")</f>
        <v/>
      </c>
      <c r="DD85" s="122" t="str">
        <f>IF('Main courante'!$A82=$CX$6,DU85,"")</f>
        <v/>
      </c>
      <c r="DE85" s="125"/>
      <c r="DF85" s="120" t="str">
        <f>IF('Main courante'!$A82=$DF$6,MAX($DF$8:$DF84)+1,"")</f>
        <v/>
      </c>
      <c r="DG85" s="121" t="str">
        <f>IF('Main courante'!$A82=$DF$6,TEXT('Main courante'!$B82,"j mmm aa"),"")</f>
        <v/>
      </c>
      <c r="DH85" s="122" t="str">
        <f>IF('Main courante'!$A82=$DF$6,TEXT('Main courante'!$C82,"hh:mm"),"")</f>
        <v/>
      </c>
      <c r="DI85" s="122" t="str">
        <f>IF('Main courante'!$A82=$DF$6,TEXT('Main courante'!$D82,"hh:mm"),"")</f>
        <v/>
      </c>
      <c r="DJ85" s="123" t="str">
        <f>IF('Main courante'!$A82=$DF$6,MOD($DI85-$DH85,1),"")</f>
        <v/>
      </c>
      <c r="DK85" s="123" t="str">
        <f>IF('Main courante'!$A82=$DF$6,'Main courante'!$E82,"")</f>
        <v/>
      </c>
      <c r="DL85" s="128"/>
      <c r="DM85" s="120" t="str">
        <f>IF(OR('Main courante'!$F82&lt;&gt;"",'Main courante'!$K82&lt;&gt;""),MAX($DM$8:$DM84)+1,"")</f>
        <v/>
      </c>
      <c r="DN85" s="121" t="str">
        <f>IF('Main courante'!$F82,TEXT('Main courante'!$B82,"j mmm aa"),"")</f>
        <v/>
      </c>
      <c r="DO85" s="121" t="str">
        <f>IF('Main courante'!$F82,'Main courante'!$E82,"")</f>
        <v/>
      </c>
      <c r="DP85" s="121" t="str">
        <f>IF(OR('Main courante'!$F82&lt;&gt;"",'Main courante'!$K82&lt;&gt;""),IF('Main courante'!$F82&lt;&gt;"",TEXT('Main courante'!$F82,"hh:mm"),""),"")</f>
        <v/>
      </c>
      <c r="DQ85" s="121" t="str">
        <f>IF(OR('Main courante'!$F82&lt;&gt;"",'Main courante'!$K82&lt;&gt;""),IF('Main courante'!$G82&lt;&gt;"",TEXT('Main courante'!$G82,"hh:mm"),""),"")</f>
        <v/>
      </c>
      <c r="DR85" s="121" t="str">
        <f>IF(OR('Main courante'!$F82&lt;&gt;"",'Main courante'!$K82&lt;&gt;""),IF('Main courante'!$K82&lt;&gt;"",TEXT('Main courante'!$K82,"hh:mm"),""),"")</f>
        <v/>
      </c>
      <c r="DS85" s="121" t="str">
        <f>IF(OR('Main courante'!$F82&lt;&gt;"",'Main courante'!$K82&lt;&gt;""),IF('Main courante'!$L82&lt;&gt;"",TEXT('Main courante'!$L82,"hh:mm"),""),"")</f>
        <v/>
      </c>
      <c r="DT85" s="129">
        <f t="shared" si="7"/>
        <v>0</v>
      </c>
      <c r="DU85" s="130">
        <f>'Main courante'!$H82+'Main courante'!$M82</f>
        <v>0</v>
      </c>
      <c r="DV85" s="131">
        <f>'Main courante'!$J82+'Main courante'!$O82</f>
        <v>0</v>
      </c>
      <c r="DW85" s="131">
        <f>'Main courante'!$I82+'Main courante'!$N82</f>
        <v>0</v>
      </c>
      <c r="DX85" s="132" t="str">
        <f>IF('Main courante'!$P82&lt;&gt;"",'Main courante'!$P82,"")</f>
        <v/>
      </c>
      <c r="DY85" s="133" t="str">
        <f>IF('Main courante'!$Q82&lt;&gt;"",'Main courante'!$Q82,"")</f>
        <v/>
      </c>
      <c r="DZ85" s="133" t="str">
        <f>IF('Main courante'!$R82&lt;&gt;"",'Main courante'!$R82,"")</f>
        <v/>
      </c>
      <c r="EA85" s="129">
        <f t="shared" si="8"/>
        <v>0</v>
      </c>
      <c r="EB85" s="129">
        <f t="shared" si="9"/>
        <v>0</v>
      </c>
      <c r="ED85" s="120" t="str">
        <f>IF('Main courante'!$A82=$ED$6,MAX($ED$8:$ED84)+1,"")</f>
        <v/>
      </c>
      <c r="EE85" s="120" t="str">
        <f>IF('Main courante'!$A82=$ED$6,'Main courante'!$S82,"")</f>
        <v/>
      </c>
      <c r="EF85" s="120" t="str">
        <f>IF('Main courante'!$A82=$ED$6,'Main courante'!$T82,"")</f>
        <v/>
      </c>
      <c r="EG85" s="120" t="str">
        <f>IF('Main courante'!$A82=$ED$6,'Main courante'!$U82,"")</f>
        <v/>
      </c>
      <c r="EH85" s="134" t="str">
        <f>IF('Main courante'!$A82=$ED$6,'Main courante'!$V82,"")</f>
        <v/>
      </c>
      <c r="EJ85" s="120" t="str">
        <f>IF('Main courante'!$A82=$EJ$6,MAX($EJ$8:$EJ84)+1,"")</f>
        <v/>
      </c>
      <c r="EK85" s="120" t="str">
        <f>IF('Main courante'!$A82=$EJ$6,'Main courante'!$S82,"")</f>
        <v/>
      </c>
      <c r="EL85" s="120" t="str">
        <f>IF('Main courante'!$A82=$EJ$6,'Main courante'!$T82,"")</f>
        <v/>
      </c>
      <c r="EM85" s="120" t="str">
        <f>IF('Main courante'!$A82=$EJ$6,'Main courante'!$U82,"")</f>
        <v/>
      </c>
      <c r="EN85" s="134" t="str">
        <f>IF('Main courante'!$A82=$EJ$6,'Main courante'!$V82,"")</f>
        <v/>
      </c>
      <c r="EP85" s="120" t="str">
        <f>IF('Main courante'!$A82=$EP$6,MAX($EP$8:$EP84)+1,"")</f>
        <v/>
      </c>
      <c r="EQ85" s="120" t="str">
        <f>IF('Main courante'!$A82=$EP$6,'Main courante'!$S82,"")</f>
        <v/>
      </c>
      <c r="ER85" s="120" t="str">
        <f>IF('Main courante'!$A82=$EP$6,'Main courante'!$T82,"")</f>
        <v/>
      </c>
      <c r="ES85" s="120" t="str">
        <f>IF('Main courante'!$A82=$EP$6,'Main courante'!$U82,"")</f>
        <v/>
      </c>
      <c r="ET85" s="134" t="str">
        <f>IF('Main courante'!$A82=$EP$6,'Main courante'!$V82,"")</f>
        <v/>
      </c>
      <c r="EU85" s="125"/>
      <c r="EV85" s="120" t="str">
        <f>IF('Main courante'!$A82=$EV$6,MAX($EV$8:$EV84)+1,"")</f>
        <v/>
      </c>
      <c r="EW85" s="121" t="str">
        <f>IF('Main courante'!$A82=$EV$6,TEXT('Main courante'!$B82,"j mmm aa"),"")</f>
        <v/>
      </c>
      <c r="EX85" s="122" t="str">
        <f>IF('Main courante'!$A82=$EV$6,TEXT('Main courante'!$C82,"hh:mm"),"")</f>
        <v/>
      </c>
      <c r="EY85" s="122" t="str">
        <f>IF('Main courante'!$A82=$EV$6,TEXT('Main courante'!$D82,"hh:mm"),"")</f>
        <v/>
      </c>
      <c r="EZ85" s="123" t="str">
        <f>IF('Main courante'!$A82=$EV$6,MOD($EY85-$EX85,1),"")</f>
        <v/>
      </c>
      <c r="FA85" s="123" t="str">
        <f>IF('Main courante'!$A82=$EV$6,'Main courante'!$E82,"")</f>
        <v/>
      </c>
      <c r="FB85" s="128"/>
    </row>
    <row r="86" spans="1:158">
      <c r="A86" s="120" t="str">
        <f>IF('Main courante'!$A83=$A$6,MAX($A$8:$A85)+1,"")</f>
        <v/>
      </c>
      <c r="B86" s="121" t="str">
        <f>IF('Main courante'!$A83=$A$6,TEXT('Main courante'!$B83,"j mmm aa"),"")</f>
        <v/>
      </c>
      <c r="C86" s="122" t="str">
        <f>IF('Main courante'!$A83=$A$6,TEXT('Main courante'!$C83,"hh:mm"),"")</f>
        <v/>
      </c>
      <c r="D86" s="122" t="str">
        <f>IF('Main courante'!$A83=$A$6,TEXT('Main courante'!$D83,"hh:mm"),"")</f>
        <v/>
      </c>
      <c r="E86" s="123" t="str">
        <f>IF('Main courante'!$A83=$A$6,MOD($D86-$C86,1),"")</f>
        <v/>
      </c>
      <c r="F86" s="123" t="str">
        <f>IF('Main courante'!$A83=$A$6,'Main courante'!$E83,"")</f>
        <v/>
      </c>
      <c r="G86" s="125"/>
      <c r="H86" s="126" t="str">
        <f>IF('Main courante'!$A83=$H$6,MAX($H$8:$H85)+1,"")</f>
        <v/>
      </c>
      <c r="I86" s="121" t="str">
        <f>IF('Main courante'!$A83=$H$6,TEXT('Main courante'!$B83,"j mmm aa"),"")</f>
        <v/>
      </c>
      <c r="J86" s="122" t="str">
        <f>IF('Main courante'!$A83=$H$6,TEXT('Main courante'!$C83,"hh:mm"),"")</f>
        <v/>
      </c>
      <c r="K86" s="122" t="str">
        <f>IF('Main courante'!$A83=$H$6,TEXT('Main courante'!$D83,"hh:mm"),"")</f>
        <v/>
      </c>
      <c r="L86" s="123" t="str">
        <f>IF('Main courante'!$A83=$H$6,MOD($K86-$J86,1),"")</f>
        <v/>
      </c>
      <c r="M86" s="123" t="str">
        <f>IF('Main courante'!$A83=$H$6,'Main courante'!$E83,"")</f>
        <v/>
      </c>
      <c r="N86" s="125"/>
      <c r="O86" s="120" t="str">
        <f>IF('Main courante'!$A83=$O$6,MAX($O$8:$O85)+1,"")</f>
        <v/>
      </c>
      <c r="P86" s="121" t="str">
        <f>IF('Main courante'!$A83=$O$6,TEXT('Main courante'!$B83,"j mmm aa"),"")</f>
        <v/>
      </c>
      <c r="Q86" s="122" t="str">
        <f>IF('Main courante'!$A83=$O$6,TEXT('Main courante'!$C83,"hh:mm"),"")</f>
        <v/>
      </c>
      <c r="R86" s="122" t="str">
        <f>IF('Main courante'!$A83=$O$6,TEXT('Main courante'!$D83,"hh:mm"),"")</f>
        <v/>
      </c>
      <c r="S86" s="123" t="str">
        <f>IF('Main courante'!$A83=$O$6,MOD($R86-$Q86,1),"")</f>
        <v/>
      </c>
      <c r="T86" s="124" t="str">
        <f>IF('Main courante'!$A83=$O$6,'Main courante'!$E83,"")</f>
        <v/>
      </c>
      <c r="U86" s="127" t="str">
        <f>IF('Main courante'!$A83=$O$6,DU86,"")</f>
        <v/>
      </c>
      <c r="V86" s="125"/>
      <c r="W86" s="120" t="str">
        <f>IF('Main courante'!$A83=$W$6,MAX($W$8:$W85)+1,"")</f>
        <v/>
      </c>
      <c r="X86" s="121" t="str">
        <f>IF('Main courante'!$A83=$W$6,TEXT('Main courante'!$B83,"j mmm aa"),"")</f>
        <v/>
      </c>
      <c r="Y86" s="122" t="str">
        <f>IF('Main courante'!$A83=$W$6,TEXT('Main courante'!$C83,"hh:mm"),"")</f>
        <v/>
      </c>
      <c r="Z86" s="122" t="str">
        <f>IF('Main courante'!$A83=$W$6,TEXT('Main courante'!$D83,"hh:mm"),"")</f>
        <v/>
      </c>
      <c r="AA86" s="123" t="str">
        <f>IF('Main courante'!$A83=$W$6,MOD($Z86-$Y86,1),"")</f>
        <v/>
      </c>
      <c r="AB86" s="123" t="str">
        <f>IF('Main courante'!$A83=$W$6,'Main courante'!$E83,"")</f>
        <v/>
      </c>
      <c r="AC86" s="122" t="str">
        <f>IF('Main courante'!$A83=$W$6,DU86,"")</f>
        <v/>
      </c>
      <c r="AD86" s="125"/>
      <c r="AE86" s="120" t="str">
        <f>IF('Main courante'!$A83=$AE$6,MAX($AE$8:$AE85)+1,"")</f>
        <v/>
      </c>
      <c r="AF86" s="121" t="str">
        <f>IF('Main courante'!$A83=$AE$6,TEXT('Main courante'!$B83,"j mmm aa"),"")</f>
        <v/>
      </c>
      <c r="AG86" s="122" t="str">
        <f>IF('Main courante'!$A83=$AE$6,TEXT('Main courante'!$C83,"hh:mm"),"")</f>
        <v/>
      </c>
      <c r="AH86" s="122" t="str">
        <f>IF('Main courante'!$A83=$AE$6,TEXT('Main courante'!$D83,"hh:mm"),"")</f>
        <v/>
      </c>
      <c r="AI86" s="123" t="str">
        <f>IF('Main courante'!$A83=$AE$6,MOD($AH86-$AG86,1),"")</f>
        <v/>
      </c>
      <c r="AJ86" s="123" t="str">
        <f>IF('Main courante'!$A83=$AE$6,'Main courante'!$E83,"")</f>
        <v/>
      </c>
      <c r="AK86" s="122" t="str">
        <f>IF('Main courante'!$A83=$AE$6,DU86,"")</f>
        <v/>
      </c>
      <c r="AL86" s="125"/>
      <c r="AM86" s="120" t="str">
        <f>IF('Main courante'!$A83=$AM$6,MAX($AM$8:$AM85)+1,"")</f>
        <v/>
      </c>
      <c r="AN86" s="121" t="str">
        <f>IF('Main courante'!$A83=$AM$6,TEXT('Main courante'!$B83,"j mmm aa"),"")</f>
        <v/>
      </c>
      <c r="AO86" s="122" t="str">
        <f>IF('Main courante'!$A83=$AM$6,TEXT('Main courante'!$C83,"hh:mm"),"")</f>
        <v/>
      </c>
      <c r="AP86" s="122" t="str">
        <f>IF('Main courante'!$A83=$AM$6,TEXT('Main courante'!$D83,"hh:mm"),"")</f>
        <v/>
      </c>
      <c r="AQ86" s="123" t="str">
        <f>IF('Main courante'!$A83=$AM$6,MOD($AP86-$AO86,1),"")</f>
        <v/>
      </c>
      <c r="AR86" s="123" t="str">
        <f>IF('Main courante'!$A83=$AM$6,'Main courante'!$E83,"")</f>
        <v/>
      </c>
      <c r="AS86" s="122" t="str">
        <f>IF('Main courante'!$A83=$AM$6,DU86,"")</f>
        <v/>
      </c>
      <c r="AT86" s="125"/>
      <c r="AU86" s="120" t="str">
        <f>IF('Main courante'!$A83=$AU$6,MAX($AU$8:$AU85)+1,"")</f>
        <v/>
      </c>
      <c r="AV86" s="121" t="str">
        <f>IF('Main courante'!$A83=$AU$6,TEXT('Main courante'!$B83,"j mmm aa"),"")</f>
        <v/>
      </c>
      <c r="AW86" s="122" t="str">
        <f>IF('Main courante'!$A83=$AU$6,TEXT('Main courante'!$C83,"hh:mm"),"")</f>
        <v/>
      </c>
      <c r="AX86" s="122" t="str">
        <f>IF('Main courante'!$A83=$AU$6,TEXT('Main courante'!$D83,"hh:mm"),"")</f>
        <v/>
      </c>
      <c r="AY86" s="123" t="str">
        <f>IF('Main courante'!$A83=$AU$6,MOD($AX86-$AW86,1),"")</f>
        <v/>
      </c>
      <c r="AZ86" s="123" t="str">
        <f>IF('Main courante'!$A83=$AU$6,'Main courante'!$E83,"")</f>
        <v/>
      </c>
      <c r="BA86" s="122" t="str">
        <f>IF('Main courante'!$A83=$AU$6,DU86,"")</f>
        <v/>
      </c>
      <c r="BB86" s="125"/>
      <c r="BC86" s="120" t="str">
        <f>IF('Main courante'!$A83=$BC$6,MAX($BC$8:$BC85)+1,"")</f>
        <v/>
      </c>
      <c r="BD86" s="121" t="str">
        <f>IF('Main courante'!$A83=$BC$6,TEXT('Main courante'!$B83,"j mmm aa"),"")</f>
        <v/>
      </c>
      <c r="BE86" s="122" t="str">
        <f>IF('Main courante'!$A83=$BC$6,TEXT('Main courante'!$C83,"hh:mm"),"")</f>
        <v/>
      </c>
      <c r="BF86" s="122" t="str">
        <f>IF('Main courante'!$A83=$BC$6,TEXT('Main courante'!$D83,"hh:mm"),"")</f>
        <v/>
      </c>
      <c r="BG86" s="123" t="str">
        <f>IF('Main courante'!$A83=$BC$6,MOD($BF86-$BE86,1),"")</f>
        <v/>
      </c>
      <c r="BH86" s="123" t="str">
        <f>IF('Main courante'!$A83=$BC$6,'Main courante'!$E83,"")</f>
        <v/>
      </c>
      <c r="BI86" s="122" t="str">
        <f>IF('Main courante'!$A83=$BC$6,DU86,"")</f>
        <v/>
      </c>
      <c r="BJ86" s="125"/>
      <c r="BK86" s="120" t="str">
        <f>IF('Main courante'!$A83=$BK$6,MAX($BK$8:$BK85)+1,"")</f>
        <v/>
      </c>
      <c r="BL86" s="121" t="str">
        <f>IF('Main courante'!$A83=$BK$6,TEXT('Main courante'!$B83,"j mmm aa"),"")</f>
        <v/>
      </c>
      <c r="BM86" s="122" t="str">
        <f>IF('Main courante'!$A83=$BK$6,TEXT('Main courante'!$C83,"hh:mm"),"")</f>
        <v/>
      </c>
      <c r="BN86" s="122" t="str">
        <f>IF('Main courante'!$A83=$BK$6,TEXT('Main courante'!$D83,"hh:mm"),"")</f>
        <v/>
      </c>
      <c r="BO86" s="123" t="str">
        <f>IF('Main courante'!$A83=$BK$6,MOD($BN86-$BM86,1),"")</f>
        <v/>
      </c>
      <c r="BP86" s="123" t="str">
        <f>IF('Main courante'!$A83=$BK$6,'Main courante'!$E83,"")</f>
        <v/>
      </c>
      <c r="BQ86" s="122" t="str">
        <f>IF('Main courante'!$A83=$BK$6,DU86,"")</f>
        <v/>
      </c>
      <c r="BR86" s="125"/>
      <c r="BS86" s="120" t="str">
        <f>IF('Main courante'!$A83=$BS$6,MAX($BS$8:$BS85)+1,"")</f>
        <v/>
      </c>
      <c r="BT86" s="121" t="str">
        <f>IF('Main courante'!$A83=$BS$6,TEXT('Main courante'!$B83,"j mmm aa"),"")</f>
        <v/>
      </c>
      <c r="BU86" s="122" t="str">
        <f>IF('Main courante'!$A83=$BS$6,TEXT('Main courante'!$C83,"hh:mm"),"")</f>
        <v/>
      </c>
      <c r="BV86" s="122" t="str">
        <f>IF('Main courante'!$A83=$BS$6,TEXT('Main courante'!$D83,"hh:mm"),"")</f>
        <v/>
      </c>
      <c r="BW86" s="123" t="str">
        <f>IF('Main courante'!$A83=$BS$6,MOD($BV86-$BU86,1),"")</f>
        <v/>
      </c>
      <c r="BX86" s="123" t="str">
        <f>IF('Main courante'!$A83=$BS$6,'Main courante'!$E83,"")</f>
        <v/>
      </c>
      <c r="BY86" s="122" t="str">
        <f>IF('Main courante'!$A83=$BS$6,DU86,"")</f>
        <v/>
      </c>
      <c r="BZ86" s="125"/>
      <c r="CA86" s="120" t="str">
        <f>IF('Main courante'!$A83=$CA$6,MAX($CA$8:$CA85)+1,"")</f>
        <v/>
      </c>
      <c r="CB86" s="121" t="str">
        <f>IF('Main courante'!$A83=$CA$6,TEXT('Main courante'!$B83,"j mmm aa"),"")</f>
        <v/>
      </c>
      <c r="CC86" s="122" t="str">
        <f>IF('Main courante'!$A83=$CA$6,TEXT('Main courante'!$C83,"hh:mm"),"")</f>
        <v/>
      </c>
      <c r="CD86" s="122" t="str">
        <f>IF('Main courante'!$A83=$CA$6,TEXT('Main courante'!$D83,"hh:mm"),"")</f>
        <v/>
      </c>
      <c r="CE86" s="123" t="str">
        <f>IF('Main courante'!$A83=$CA$6,MOD($CD86-$CC86,1),"")</f>
        <v/>
      </c>
      <c r="CF86" s="123" t="str">
        <f>IF('Main courante'!$A83=$CA$6,'Main courante'!$E83,"")</f>
        <v/>
      </c>
      <c r="CG86" s="122" t="str">
        <f>IF('Main courante'!$A83=$CA$6,DU86,"")</f>
        <v/>
      </c>
      <c r="CH86" s="125"/>
      <c r="CI86" s="120" t="str">
        <f>IF('Main courante'!$A83=$CI$6,MAX($CI$8:$CI85)+1,"")</f>
        <v/>
      </c>
      <c r="CJ86" s="121" t="str">
        <f>IF('Main courante'!$A83=$CI$6,TEXT('Main courante'!$B83,"j mmm aa"),"")</f>
        <v/>
      </c>
      <c r="CK86" s="122" t="str">
        <f>IF('Main courante'!$A83=$CI$6,TEXT('Main courante'!$C83,"hh:mm"),"")</f>
        <v/>
      </c>
      <c r="CL86" s="122" t="str">
        <f>IF('Main courante'!$A83=$CI$6,TEXT('Main courante'!$D83,"hh:mm"),"")</f>
        <v/>
      </c>
      <c r="CM86" s="123" t="str">
        <f>IF('Main courante'!$A83=$CI$6,MOD($CL86-$CK86,1),"")</f>
        <v/>
      </c>
      <c r="CN86" s="123" t="str">
        <f>IF('Main courante'!$A83=$CI$6,'Main courante'!$E83,"")</f>
        <v/>
      </c>
      <c r="CO86" s="125"/>
      <c r="CP86" s="120" t="str">
        <f>IF('Main courante'!$A83=$CP$6,MAX($CP$8:$CP85)+1,"")</f>
        <v/>
      </c>
      <c r="CQ86" s="121" t="str">
        <f>IF('Main courante'!$A83=$CP$6,TEXT('Main courante'!$B83,"j mmm aa"),"")</f>
        <v/>
      </c>
      <c r="CR86" s="122" t="str">
        <f>IF('Main courante'!$A83=$CP$6,TEXT('Main courante'!$C83,"hh:mm"),"")</f>
        <v/>
      </c>
      <c r="CS86" s="122" t="str">
        <f>IF('Main courante'!$A83=$CP$6,TEXT('Main courante'!$D83,"hh:mm"),"")</f>
        <v/>
      </c>
      <c r="CT86" s="123" t="str">
        <f>IF('Main courante'!$A83=$CP$6,MOD($CS86-$CR86,1),"")</f>
        <v/>
      </c>
      <c r="CU86" s="123" t="str">
        <f>IF('Main courante'!$A83=$CP$6,'Main courante'!$E83,"")</f>
        <v/>
      </c>
      <c r="CV86" s="122" t="str">
        <f>IF('Main courante'!$A83=$CP$6,DU86,"")</f>
        <v/>
      </c>
      <c r="CW86" s="125"/>
      <c r="CX86" s="120" t="str">
        <f>IF('Main courante'!$A83=$CX$6,MAX($CX$8:$CX85)+1,"")</f>
        <v/>
      </c>
      <c r="CY86" s="121" t="str">
        <f>IF('Main courante'!$A83=$CX$6,TEXT('Main courante'!$B83,"j mmm aa"),"")</f>
        <v/>
      </c>
      <c r="CZ86" s="122" t="str">
        <f>IF('Main courante'!$A83=$CX$6,TEXT('Main courante'!$C83,"hh:mm"),"")</f>
        <v/>
      </c>
      <c r="DA86" s="122" t="str">
        <f>IF('Main courante'!$A83=$CX$6,TEXT('Main courante'!$D83,"hh:mm"),"")</f>
        <v/>
      </c>
      <c r="DB86" s="123" t="str">
        <f>IF('Main courante'!$A83=$CX$6,MOD($DA86-$CZ86,1),"")</f>
        <v/>
      </c>
      <c r="DC86" s="123" t="str">
        <f>IF('Main courante'!$A83=$CX$6,'Main courante'!$E83,"")</f>
        <v/>
      </c>
      <c r="DD86" s="122" t="str">
        <f>IF('Main courante'!$A83=$CX$6,DU86,"")</f>
        <v/>
      </c>
      <c r="DE86" s="125"/>
      <c r="DF86" s="120" t="str">
        <f>IF('Main courante'!$A83=$DF$6,MAX($DF$8:$DF85)+1,"")</f>
        <v/>
      </c>
      <c r="DG86" s="121" t="str">
        <f>IF('Main courante'!$A83=$DF$6,TEXT('Main courante'!$B83,"j mmm aa"),"")</f>
        <v/>
      </c>
      <c r="DH86" s="122" t="str">
        <f>IF('Main courante'!$A83=$DF$6,TEXT('Main courante'!$C83,"hh:mm"),"")</f>
        <v/>
      </c>
      <c r="DI86" s="122" t="str">
        <f>IF('Main courante'!$A83=$DF$6,TEXT('Main courante'!$D83,"hh:mm"),"")</f>
        <v/>
      </c>
      <c r="DJ86" s="123" t="str">
        <f>IF('Main courante'!$A83=$DF$6,MOD($DI86-$DH86,1),"")</f>
        <v/>
      </c>
      <c r="DK86" s="123" t="str">
        <f>IF('Main courante'!$A83=$DF$6,'Main courante'!$E83,"")</f>
        <v/>
      </c>
      <c r="DL86" s="128"/>
      <c r="DM86" s="120" t="str">
        <f>IF(OR('Main courante'!$F83&lt;&gt;"",'Main courante'!$K83&lt;&gt;""),MAX($DM$8:$DM85)+1,"")</f>
        <v/>
      </c>
      <c r="DN86" s="121" t="str">
        <f>IF('Main courante'!$F83,TEXT('Main courante'!$B83,"j mmm aa"),"")</f>
        <v/>
      </c>
      <c r="DO86" s="121" t="str">
        <f>IF('Main courante'!$F83,'Main courante'!$E83,"")</f>
        <v/>
      </c>
      <c r="DP86" s="121" t="str">
        <f>IF(OR('Main courante'!$F83&lt;&gt;"",'Main courante'!$K83&lt;&gt;""),IF('Main courante'!$F83&lt;&gt;"",TEXT('Main courante'!$F83,"hh:mm"),""),"")</f>
        <v/>
      </c>
      <c r="DQ86" s="121" t="str">
        <f>IF(OR('Main courante'!$F83&lt;&gt;"",'Main courante'!$K83&lt;&gt;""),IF('Main courante'!$G83&lt;&gt;"",TEXT('Main courante'!$G83,"hh:mm"),""),"")</f>
        <v/>
      </c>
      <c r="DR86" s="121" t="str">
        <f>IF(OR('Main courante'!$F83&lt;&gt;"",'Main courante'!$K83&lt;&gt;""),IF('Main courante'!$K83&lt;&gt;"",TEXT('Main courante'!$K83,"hh:mm"),""),"")</f>
        <v/>
      </c>
      <c r="DS86" s="121" t="str">
        <f>IF(OR('Main courante'!$F83&lt;&gt;"",'Main courante'!$K83&lt;&gt;""),IF('Main courante'!$L83&lt;&gt;"",TEXT('Main courante'!$L83,"hh:mm"),""),"")</f>
        <v/>
      </c>
      <c r="DT86" s="129">
        <f t="shared" si="7"/>
        <v>0</v>
      </c>
      <c r="DU86" s="130">
        <f>'Main courante'!$H83+'Main courante'!$M83</f>
        <v>0</v>
      </c>
      <c r="DV86" s="131">
        <f>'Main courante'!$J83+'Main courante'!$O83</f>
        <v>0</v>
      </c>
      <c r="DW86" s="131">
        <f>'Main courante'!$I83+'Main courante'!$N83</f>
        <v>0</v>
      </c>
      <c r="DX86" s="132" t="str">
        <f>IF('Main courante'!$P83&lt;&gt;"",'Main courante'!$P83,"")</f>
        <v/>
      </c>
      <c r="DY86" s="133" t="str">
        <f>IF('Main courante'!$Q83&lt;&gt;"",'Main courante'!$Q83,"")</f>
        <v/>
      </c>
      <c r="DZ86" s="133" t="str">
        <f>IF('Main courante'!$R83&lt;&gt;"",'Main courante'!$R83,"")</f>
        <v/>
      </c>
      <c r="EA86" s="129">
        <f t="shared" si="8"/>
        <v>0</v>
      </c>
      <c r="EB86" s="129">
        <f t="shared" si="9"/>
        <v>0</v>
      </c>
      <c r="ED86" s="120" t="str">
        <f>IF('Main courante'!$A83=$ED$6,MAX($ED$8:$ED85)+1,"")</f>
        <v/>
      </c>
      <c r="EE86" s="120" t="str">
        <f>IF('Main courante'!$A83=$ED$6,'Main courante'!$S83,"")</f>
        <v/>
      </c>
      <c r="EF86" s="120" t="str">
        <f>IF('Main courante'!$A83=$ED$6,'Main courante'!$T83,"")</f>
        <v/>
      </c>
      <c r="EG86" s="120" t="str">
        <f>IF('Main courante'!$A83=$ED$6,'Main courante'!$U83,"")</f>
        <v/>
      </c>
      <c r="EH86" s="134" t="str">
        <f>IF('Main courante'!$A83=$ED$6,'Main courante'!$V83,"")</f>
        <v/>
      </c>
      <c r="EJ86" s="120" t="str">
        <f>IF('Main courante'!$A83=$EJ$6,MAX($EJ$8:$EJ85)+1,"")</f>
        <v/>
      </c>
      <c r="EK86" s="120" t="str">
        <f>IF('Main courante'!$A83=$EJ$6,'Main courante'!$S83,"")</f>
        <v/>
      </c>
      <c r="EL86" s="120" t="str">
        <f>IF('Main courante'!$A83=$EJ$6,'Main courante'!$T83,"")</f>
        <v/>
      </c>
      <c r="EM86" s="120" t="str">
        <f>IF('Main courante'!$A83=$EJ$6,'Main courante'!$U83,"")</f>
        <v/>
      </c>
      <c r="EN86" s="134" t="str">
        <f>IF('Main courante'!$A83=$EJ$6,'Main courante'!$V83,"")</f>
        <v/>
      </c>
      <c r="EP86" s="120" t="str">
        <f>IF('Main courante'!$A83=$EP$6,MAX($EP$8:$EP85)+1,"")</f>
        <v/>
      </c>
      <c r="EQ86" s="120" t="str">
        <f>IF('Main courante'!$A83=$EP$6,'Main courante'!$S83,"")</f>
        <v/>
      </c>
      <c r="ER86" s="120" t="str">
        <f>IF('Main courante'!$A83=$EP$6,'Main courante'!$T83,"")</f>
        <v/>
      </c>
      <c r="ES86" s="120" t="str">
        <f>IF('Main courante'!$A83=$EP$6,'Main courante'!$U83,"")</f>
        <v/>
      </c>
      <c r="ET86" s="134" t="str">
        <f>IF('Main courante'!$A83=$EP$6,'Main courante'!$V83,"")</f>
        <v/>
      </c>
      <c r="EU86" s="125"/>
      <c r="EV86" s="120" t="str">
        <f>IF('Main courante'!$A83=$EV$6,MAX($EV$8:$EV85)+1,"")</f>
        <v/>
      </c>
      <c r="EW86" s="121" t="str">
        <f>IF('Main courante'!$A83=$EV$6,TEXT('Main courante'!$B83,"j mmm aa"),"")</f>
        <v/>
      </c>
      <c r="EX86" s="122" t="str">
        <f>IF('Main courante'!$A83=$EV$6,TEXT('Main courante'!$C83,"hh:mm"),"")</f>
        <v/>
      </c>
      <c r="EY86" s="122" t="str">
        <f>IF('Main courante'!$A83=$EV$6,TEXT('Main courante'!$D83,"hh:mm"),"")</f>
        <v/>
      </c>
      <c r="EZ86" s="123" t="str">
        <f>IF('Main courante'!$A83=$EV$6,MOD($EY86-$EX86,1),"")</f>
        <v/>
      </c>
      <c r="FA86" s="123" t="str">
        <f>IF('Main courante'!$A83=$EV$6,'Main courante'!$E83,"")</f>
        <v/>
      </c>
      <c r="FB86" s="128"/>
    </row>
    <row r="87" spans="1:158">
      <c r="A87" s="120" t="str">
        <f>IF('Main courante'!$A84=$A$6,MAX($A$8:$A86)+1,"")</f>
        <v/>
      </c>
      <c r="B87" s="121" t="str">
        <f>IF('Main courante'!$A84=$A$6,TEXT('Main courante'!$B84,"j mmm aa"),"")</f>
        <v/>
      </c>
      <c r="C87" s="122" t="str">
        <f>IF('Main courante'!$A84=$A$6,TEXT('Main courante'!$C84,"hh:mm"),"")</f>
        <v/>
      </c>
      <c r="D87" s="122" t="str">
        <f>IF('Main courante'!$A84=$A$6,TEXT('Main courante'!$D84,"hh:mm"),"")</f>
        <v/>
      </c>
      <c r="E87" s="123" t="str">
        <f>IF('Main courante'!$A84=$A$6,MOD($D87-$C87,1),"")</f>
        <v/>
      </c>
      <c r="F87" s="123" t="str">
        <f>IF('Main courante'!$A84=$A$6,'Main courante'!$E84,"")</f>
        <v/>
      </c>
      <c r="G87" s="125"/>
      <c r="H87" s="126" t="str">
        <f>IF('Main courante'!$A84=$H$6,MAX($H$8:$H86)+1,"")</f>
        <v/>
      </c>
      <c r="I87" s="121" t="str">
        <f>IF('Main courante'!$A84=$H$6,TEXT('Main courante'!$B84,"j mmm aa"),"")</f>
        <v/>
      </c>
      <c r="J87" s="122" t="str">
        <f>IF('Main courante'!$A84=$H$6,TEXT('Main courante'!$C84,"hh:mm"),"")</f>
        <v/>
      </c>
      <c r="K87" s="122" t="str">
        <f>IF('Main courante'!$A84=$H$6,TEXT('Main courante'!$D84,"hh:mm"),"")</f>
        <v/>
      </c>
      <c r="L87" s="123" t="str">
        <f>IF('Main courante'!$A84=$H$6,MOD($K87-$J87,1),"")</f>
        <v/>
      </c>
      <c r="M87" s="123" t="str">
        <f>IF('Main courante'!$A84=$H$6,'Main courante'!$E84,"")</f>
        <v/>
      </c>
      <c r="N87" s="125"/>
      <c r="O87" s="120" t="str">
        <f>IF('Main courante'!$A84=$O$6,MAX($O$8:$O86)+1,"")</f>
        <v/>
      </c>
      <c r="P87" s="121" t="str">
        <f>IF('Main courante'!$A84=$O$6,TEXT('Main courante'!$B84,"j mmm aa"),"")</f>
        <v/>
      </c>
      <c r="Q87" s="122" t="str">
        <f>IF('Main courante'!$A84=$O$6,TEXT('Main courante'!$C84,"hh:mm"),"")</f>
        <v/>
      </c>
      <c r="R87" s="122" t="str">
        <f>IF('Main courante'!$A84=$O$6,TEXT('Main courante'!$D84,"hh:mm"),"")</f>
        <v/>
      </c>
      <c r="S87" s="123" t="str">
        <f>IF('Main courante'!$A84=$O$6,MOD($R87-$Q87,1),"")</f>
        <v/>
      </c>
      <c r="T87" s="124" t="str">
        <f>IF('Main courante'!$A84=$O$6,'Main courante'!$E84,"")</f>
        <v/>
      </c>
      <c r="U87" s="127" t="str">
        <f>IF('Main courante'!$A84=$O$6,DU87,"")</f>
        <v/>
      </c>
      <c r="V87" s="125"/>
      <c r="W87" s="120" t="str">
        <f>IF('Main courante'!$A84=$W$6,MAX($W$8:$W86)+1,"")</f>
        <v/>
      </c>
      <c r="X87" s="121" t="str">
        <f>IF('Main courante'!$A84=$W$6,TEXT('Main courante'!$B84,"j mmm aa"),"")</f>
        <v/>
      </c>
      <c r="Y87" s="122" t="str">
        <f>IF('Main courante'!$A84=$W$6,TEXT('Main courante'!$C84,"hh:mm"),"")</f>
        <v/>
      </c>
      <c r="Z87" s="122" t="str">
        <f>IF('Main courante'!$A84=$W$6,TEXT('Main courante'!$D84,"hh:mm"),"")</f>
        <v/>
      </c>
      <c r="AA87" s="123" t="str">
        <f>IF('Main courante'!$A84=$W$6,MOD($Z87-$Y87,1),"")</f>
        <v/>
      </c>
      <c r="AB87" s="123" t="str">
        <f>IF('Main courante'!$A84=$W$6,'Main courante'!$E84,"")</f>
        <v/>
      </c>
      <c r="AC87" s="122" t="str">
        <f>IF('Main courante'!$A84=$W$6,DU87,"")</f>
        <v/>
      </c>
      <c r="AD87" s="125"/>
      <c r="AE87" s="120" t="str">
        <f>IF('Main courante'!$A84=$AE$6,MAX($AE$8:$AE86)+1,"")</f>
        <v/>
      </c>
      <c r="AF87" s="121" t="str">
        <f>IF('Main courante'!$A84=$AE$6,TEXT('Main courante'!$B84,"j mmm aa"),"")</f>
        <v/>
      </c>
      <c r="AG87" s="122" t="str">
        <f>IF('Main courante'!$A84=$AE$6,TEXT('Main courante'!$C84,"hh:mm"),"")</f>
        <v/>
      </c>
      <c r="AH87" s="122" t="str">
        <f>IF('Main courante'!$A84=$AE$6,TEXT('Main courante'!$D84,"hh:mm"),"")</f>
        <v/>
      </c>
      <c r="AI87" s="123" t="str">
        <f>IF('Main courante'!$A84=$AE$6,MOD($AH87-$AG87,1),"")</f>
        <v/>
      </c>
      <c r="AJ87" s="123" t="str">
        <f>IF('Main courante'!$A84=$AE$6,'Main courante'!$E84,"")</f>
        <v/>
      </c>
      <c r="AK87" s="122" t="str">
        <f>IF('Main courante'!$A84=$AE$6,DU87,"")</f>
        <v/>
      </c>
      <c r="AL87" s="125"/>
      <c r="AM87" s="120" t="str">
        <f>IF('Main courante'!$A84=$AM$6,MAX($AM$8:$AM86)+1,"")</f>
        <v/>
      </c>
      <c r="AN87" s="121" t="str">
        <f>IF('Main courante'!$A84=$AM$6,TEXT('Main courante'!$B84,"j mmm aa"),"")</f>
        <v/>
      </c>
      <c r="AO87" s="122" t="str">
        <f>IF('Main courante'!$A84=$AM$6,TEXT('Main courante'!$C84,"hh:mm"),"")</f>
        <v/>
      </c>
      <c r="AP87" s="122" t="str">
        <f>IF('Main courante'!$A84=$AM$6,TEXT('Main courante'!$D84,"hh:mm"),"")</f>
        <v/>
      </c>
      <c r="AQ87" s="123" t="str">
        <f>IF('Main courante'!$A84=$AM$6,MOD($AP87-$AO87,1),"")</f>
        <v/>
      </c>
      <c r="AR87" s="123" t="str">
        <f>IF('Main courante'!$A84=$AM$6,'Main courante'!$E84,"")</f>
        <v/>
      </c>
      <c r="AS87" s="122" t="str">
        <f>IF('Main courante'!$A84=$AM$6,DU87,"")</f>
        <v/>
      </c>
      <c r="AT87" s="125"/>
      <c r="AU87" s="120" t="str">
        <f>IF('Main courante'!$A84=$AU$6,MAX($AU$8:$AU86)+1,"")</f>
        <v/>
      </c>
      <c r="AV87" s="121" t="str">
        <f>IF('Main courante'!$A84=$AU$6,TEXT('Main courante'!$B84,"j mmm aa"),"")</f>
        <v/>
      </c>
      <c r="AW87" s="122" t="str">
        <f>IF('Main courante'!$A84=$AU$6,TEXT('Main courante'!$C84,"hh:mm"),"")</f>
        <v/>
      </c>
      <c r="AX87" s="122" t="str">
        <f>IF('Main courante'!$A84=$AU$6,TEXT('Main courante'!$D84,"hh:mm"),"")</f>
        <v/>
      </c>
      <c r="AY87" s="123" t="str">
        <f>IF('Main courante'!$A84=$AU$6,MOD($AX87-$AW87,1),"")</f>
        <v/>
      </c>
      <c r="AZ87" s="123" t="str">
        <f>IF('Main courante'!$A84=$AU$6,'Main courante'!$E84,"")</f>
        <v/>
      </c>
      <c r="BA87" s="122" t="str">
        <f>IF('Main courante'!$A84=$AU$6,DU87,"")</f>
        <v/>
      </c>
      <c r="BB87" s="125"/>
      <c r="BC87" s="120" t="str">
        <f>IF('Main courante'!$A84=$BC$6,MAX($BC$8:$BC86)+1,"")</f>
        <v/>
      </c>
      <c r="BD87" s="121" t="str">
        <f>IF('Main courante'!$A84=$BC$6,TEXT('Main courante'!$B84,"j mmm aa"),"")</f>
        <v/>
      </c>
      <c r="BE87" s="122" t="str">
        <f>IF('Main courante'!$A84=$BC$6,TEXT('Main courante'!$C84,"hh:mm"),"")</f>
        <v/>
      </c>
      <c r="BF87" s="122" t="str">
        <f>IF('Main courante'!$A84=$BC$6,TEXT('Main courante'!$D84,"hh:mm"),"")</f>
        <v/>
      </c>
      <c r="BG87" s="123" t="str">
        <f>IF('Main courante'!$A84=$BC$6,MOD($BF87-$BE87,1),"")</f>
        <v/>
      </c>
      <c r="BH87" s="123" t="str">
        <f>IF('Main courante'!$A84=$BC$6,'Main courante'!$E84,"")</f>
        <v/>
      </c>
      <c r="BI87" s="122" t="str">
        <f>IF('Main courante'!$A84=$BC$6,DU87,"")</f>
        <v/>
      </c>
      <c r="BJ87" s="125"/>
      <c r="BK87" s="120" t="str">
        <f>IF('Main courante'!$A84=$BK$6,MAX($BK$8:$BK86)+1,"")</f>
        <v/>
      </c>
      <c r="BL87" s="121" t="str">
        <f>IF('Main courante'!$A84=$BK$6,TEXT('Main courante'!$B84,"j mmm aa"),"")</f>
        <v/>
      </c>
      <c r="BM87" s="122" t="str">
        <f>IF('Main courante'!$A84=$BK$6,TEXT('Main courante'!$C84,"hh:mm"),"")</f>
        <v/>
      </c>
      <c r="BN87" s="122" t="str">
        <f>IF('Main courante'!$A84=$BK$6,TEXT('Main courante'!$D84,"hh:mm"),"")</f>
        <v/>
      </c>
      <c r="BO87" s="123" t="str">
        <f>IF('Main courante'!$A84=$BK$6,MOD($BN87-$BM87,1),"")</f>
        <v/>
      </c>
      <c r="BP87" s="123" t="str">
        <f>IF('Main courante'!$A84=$BK$6,'Main courante'!$E84,"")</f>
        <v/>
      </c>
      <c r="BQ87" s="122" t="str">
        <f>IF('Main courante'!$A84=$BK$6,DU87,"")</f>
        <v/>
      </c>
      <c r="BR87" s="125"/>
      <c r="BS87" s="120" t="str">
        <f>IF('Main courante'!$A84=$BS$6,MAX($BS$8:$BS86)+1,"")</f>
        <v/>
      </c>
      <c r="BT87" s="121" t="str">
        <f>IF('Main courante'!$A84=$BS$6,TEXT('Main courante'!$B84,"j mmm aa"),"")</f>
        <v/>
      </c>
      <c r="BU87" s="122" t="str">
        <f>IF('Main courante'!$A84=$BS$6,TEXT('Main courante'!$C84,"hh:mm"),"")</f>
        <v/>
      </c>
      <c r="BV87" s="122" t="str">
        <f>IF('Main courante'!$A84=$BS$6,TEXT('Main courante'!$D84,"hh:mm"),"")</f>
        <v/>
      </c>
      <c r="BW87" s="123" t="str">
        <f>IF('Main courante'!$A84=$BS$6,MOD($BV87-$BU87,1),"")</f>
        <v/>
      </c>
      <c r="BX87" s="123" t="str">
        <f>IF('Main courante'!$A84=$BS$6,'Main courante'!$E84,"")</f>
        <v/>
      </c>
      <c r="BY87" s="122" t="str">
        <f>IF('Main courante'!$A84=$BS$6,DU87,"")</f>
        <v/>
      </c>
      <c r="BZ87" s="125"/>
      <c r="CA87" s="120" t="str">
        <f>IF('Main courante'!$A84=$CA$6,MAX($CA$8:$CA86)+1,"")</f>
        <v/>
      </c>
      <c r="CB87" s="121" t="str">
        <f>IF('Main courante'!$A84=$CA$6,TEXT('Main courante'!$B84,"j mmm aa"),"")</f>
        <v/>
      </c>
      <c r="CC87" s="122" t="str">
        <f>IF('Main courante'!$A84=$CA$6,TEXT('Main courante'!$C84,"hh:mm"),"")</f>
        <v/>
      </c>
      <c r="CD87" s="122" t="str">
        <f>IF('Main courante'!$A84=$CA$6,TEXT('Main courante'!$D84,"hh:mm"),"")</f>
        <v/>
      </c>
      <c r="CE87" s="123" t="str">
        <f>IF('Main courante'!$A84=$CA$6,MOD($CD87-$CC87,1),"")</f>
        <v/>
      </c>
      <c r="CF87" s="123" t="str">
        <f>IF('Main courante'!$A84=$CA$6,'Main courante'!$E84,"")</f>
        <v/>
      </c>
      <c r="CG87" s="122" t="str">
        <f>IF('Main courante'!$A84=$CA$6,DU87,"")</f>
        <v/>
      </c>
      <c r="CH87" s="125"/>
      <c r="CI87" s="120" t="str">
        <f>IF('Main courante'!$A84=$CI$6,MAX($CI$8:$CI86)+1,"")</f>
        <v/>
      </c>
      <c r="CJ87" s="121" t="str">
        <f>IF('Main courante'!$A84=$CI$6,TEXT('Main courante'!$B84,"j mmm aa"),"")</f>
        <v/>
      </c>
      <c r="CK87" s="122" t="str">
        <f>IF('Main courante'!$A84=$CI$6,TEXT('Main courante'!$C84,"hh:mm"),"")</f>
        <v/>
      </c>
      <c r="CL87" s="122" t="str">
        <f>IF('Main courante'!$A84=$CI$6,TEXT('Main courante'!$D84,"hh:mm"),"")</f>
        <v/>
      </c>
      <c r="CM87" s="123" t="str">
        <f>IF('Main courante'!$A84=$CI$6,MOD($CL87-$CK87,1),"")</f>
        <v/>
      </c>
      <c r="CN87" s="123" t="str">
        <f>IF('Main courante'!$A84=$CI$6,'Main courante'!$E84,"")</f>
        <v/>
      </c>
      <c r="CO87" s="125"/>
      <c r="CP87" s="120" t="str">
        <f>IF('Main courante'!$A84=$CP$6,MAX($CP$8:$CP86)+1,"")</f>
        <v/>
      </c>
      <c r="CQ87" s="121" t="str">
        <f>IF('Main courante'!$A84=$CP$6,TEXT('Main courante'!$B84,"j mmm aa"),"")</f>
        <v/>
      </c>
      <c r="CR87" s="122" t="str">
        <f>IF('Main courante'!$A84=$CP$6,TEXT('Main courante'!$C84,"hh:mm"),"")</f>
        <v/>
      </c>
      <c r="CS87" s="122" t="str">
        <f>IF('Main courante'!$A84=$CP$6,TEXT('Main courante'!$D84,"hh:mm"),"")</f>
        <v/>
      </c>
      <c r="CT87" s="123" t="str">
        <f>IF('Main courante'!$A84=$CP$6,MOD($CS87-$CR87,1),"")</f>
        <v/>
      </c>
      <c r="CU87" s="123" t="str">
        <f>IF('Main courante'!$A84=$CP$6,'Main courante'!$E84,"")</f>
        <v/>
      </c>
      <c r="CV87" s="122" t="str">
        <f>IF('Main courante'!$A84=$CP$6,DU87,"")</f>
        <v/>
      </c>
      <c r="CW87" s="125"/>
      <c r="CX87" s="120" t="str">
        <f>IF('Main courante'!$A84=$CX$6,MAX($CX$8:$CX86)+1,"")</f>
        <v/>
      </c>
      <c r="CY87" s="121" t="str">
        <f>IF('Main courante'!$A84=$CX$6,TEXT('Main courante'!$B84,"j mmm aa"),"")</f>
        <v/>
      </c>
      <c r="CZ87" s="122" t="str">
        <f>IF('Main courante'!$A84=$CX$6,TEXT('Main courante'!$C84,"hh:mm"),"")</f>
        <v/>
      </c>
      <c r="DA87" s="122" t="str">
        <f>IF('Main courante'!$A84=$CX$6,TEXT('Main courante'!$D84,"hh:mm"),"")</f>
        <v/>
      </c>
      <c r="DB87" s="123" t="str">
        <f>IF('Main courante'!$A84=$CX$6,MOD($DA87-$CZ87,1),"")</f>
        <v/>
      </c>
      <c r="DC87" s="123" t="str">
        <f>IF('Main courante'!$A84=$CX$6,'Main courante'!$E84,"")</f>
        <v/>
      </c>
      <c r="DD87" s="122" t="str">
        <f>IF('Main courante'!$A84=$CX$6,DU87,"")</f>
        <v/>
      </c>
      <c r="DE87" s="125"/>
      <c r="DF87" s="120" t="str">
        <f>IF('Main courante'!$A84=$DF$6,MAX($DF$8:$DF86)+1,"")</f>
        <v/>
      </c>
      <c r="DG87" s="121" t="str">
        <f>IF('Main courante'!$A84=$DF$6,TEXT('Main courante'!$B84,"j mmm aa"),"")</f>
        <v/>
      </c>
      <c r="DH87" s="122" t="str">
        <f>IF('Main courante'!$A84=$DF$6,TEXT('Main courante'!$C84,"hh:mm"),"")</f>
        <v/>
      </c>
      <c r="DI87" s="122" t="str">
        <f>IF('Main courante'!$A84=$DF$6,TEXT('Main courante'!$D84,"hh:mm"),"")</f>
        <v/>
      </c>
      <c r="DJ87" s="123" t="str">
        <f>IF('Main courante'!$A84=$DF$6,MOD($DI87-$DH87,1),"")</f>
        <v/>
      </c>
      <c r="DK87" s="123" t="str">
        <f>IF('Main courante'!$A84=$DF$6,'Main courante'!$E84,"")</f>
        <v/>
      </c>
      <c r="DL87" s="128"/>
      <c r="DM87" s="120" t="str">
        <f>IF(OR('Main courante'!$F84&lt;&gt;"",'Main courante'!$K84&lt;&gt;""),MAX($DM$8:$DM86)+1,"")</f>
        <v/>
      </c>
      <c r="DN87" s="121" t="str">
        <f>IF('Main courante'!$F84,TEXT('Main courante'!$B84,"j mmm aa"),"")</f>
        <v/>
      </c>
      <c r="DO87" s="121" t="str">
        <f>IF('Main courante'!$F84,'Main courante'!$E84,"")</f>
        <v/>
      </c>
      <c r="DP87" s="121" t="str">
        <f>IF(OR('Main courante'!$F84&lt;&gt;"",'Main courante'!$K84&lt;&gt;""),IF('Main courante'!$F84&lt;&gt;"",TEXT('Main courante'!$F84,"hh:mm"),""),"")</f>
        <v/>
      </c>
      <c r="DQ87" s="121" t="str">
        <f>IF(OR('Main courante'!$F84&lt;&gt;"",'Main courante'!$K84&lt;&gt;""),IF('Main courante'!$G84&lt;&gt;"",TEXT('Main courante'!$G84,"hh:mm"),""),"")</f>
        <v/>
      </c>
      <c r="DR87" s="121" t="str">
        <f>IF(OR('Main courante'!$F84&lt;&gt;"",'Main courante'!$K84&lt;&gt;""),IF('Main courante'!$K84&lt;&gt;"",TEXT('Main courante'!$K84,"hh:mm"),""),"")</f>
        <v/>
      </c>
      <c r="DS87" s="121" t="str">
        <f>IF(OR('Main courante'!$F84&lt;&gt;"",'Main courante'!$K84&lt;&gt;""),IF('Main courante'!$L84&lt;&gt;"",TEXT('Main courante'!$L84,"hh:mm"),""),"")</f>
        <v/>
      </c>
      <c r="DT87" s="129">
        <f t="shared" si="7"/>
        <v>0</v>
      </c>
      <c r="DU87" s="130">
        <f>'Main courante'!$H84+'Main courante'!$M84</f>
        <v>0</v>
      </c>
      <c r="DV87" s="131">
        <f>'Main courante'!$J84+'Main courante'!$O84</f>
        <v>0</v>
      </c>
      <c r="DW87" s="131">
        <f>'Main courante'!$I84+'Main courante'!$N84</f>
        <v>0</v>
      </c>
      <c r="DX87" s="132" t="str">
        <f>IF('Main courante'!$P84&lt;&gt;"",'Main courante'!$P84,"")</f>
        <v/>
      </c>
      <c r="DY87" s="133" t="str">
        <f>IF('Main courante'!$Q84&lt;&gt;"",'Main courante'!$Q84,"")</f>
        <v/>
      </c>
      <c r="DZ87" s="133" t="str">
        <f>IF('Main courante'!$R84&lt;&gt;"",'Main courante'!$R84,"")</f>
        <v/>
      </c>
      <c r="EA87" s="129">
        <f t="shared" si="8"/>
        <v>0</v>
      </c>
      <c r="EB87" s="129">
        <f t="shared" si="9"/>
        <v>0</v>
      </c>
      <c r="ED87" s="120" t="str">
        <f>IF('Main courante'!$A84=$ED$6,MAX($ED$8:$ED86)+1,"")</f>
        <v/>
      </c>
      <c r="EE87" s="120" t="str">
        <f>IF('Main courante'!$A84=$ED$6,'Main courante'!$S84,"")</f>
        <v/>
      </c>
      <c r="EF87" s="120" t="str">
        <f>IF('Main courante'!$A84=$ED$6,'Main courante'!$T84,"")</f>
        <v/>
      </c>
      <c r="EG87" s="120" t="str">
        <f>IF('Main courante'!$A84=$ED$6,'Main courante'!$U84,"")</f>
        <v/>
      </c>
      <c r="EH87" s="134" t="str">
        <f>IF('Main courante'!$A84=$ED$6,'Main courante'!$V84,"")</f>
        <v/>
      </c>
      <c r="EJ87" s="120" t="str">
        <f>IF('Main courante'!$A84=$EJ$6,MAX($EJ$8:$EJ86)+1,"")</f>
        <v/>
      </c>
      <c r="EK87" s="120" t="str">
        <f>IF('Main courante'!$A84=$EJ$6,'Main courante'!$S84,"")</f>
        <v/>
      </c>
      <c r="EL87" s="120" t="str">
        <f>IF('Main courante'!$A84=$EJ$6,'Main courante'!$T84,"")</f>
        <v/>
      </c>
      <c r="EM87" s="120" t="str">
        <f>IF('Main courante'!$A84=$EJ$6,'Main courante'!$U84,"")</f>
        <v/>
      </c>
      <c r="EN87" s="134" t="str">
        <f>IF('Main courante'!$A84=$EJ$6,'Main courante'!$V84,"")</f>
        <v/>
      </c>
      <c r="EP87" s="120" t="str">
        <f>IF('Main courante'!$A84=$EP$6,MAX($EP$8:$EP86)+1,"")</f>
        <v/>
      </c>
      <c r="EQ87" s="120" t="str">
        <f>IF('Main courante'!$A84=$EP$6,'Main courante'!$S84,"")</f>
        <v/>
      </c>
      <c r="ER87" s="120" t="str">
        <f>IF('Main courante'!$A84=$EP$6,'Main courante'!$T84,"")</f>
        <v/>
      </c>
      <c r="ES87" s="120" t="str">
        <f>IF('Main courante'!$A84=$EP$6,'Main courante'!$U84,"")</f>
        <v/>
      </c>
      <c r="ET87" s="134" t="str">
        <f>IF('Main courante'!$A84=$EP$6,'Main courante'!$V84,"")</f>
        <v/>
      </c>
      <c r="EU87" s="125"/>
      <c r="EV87" s="120" t="str">
        <f>IF('Main courante'!$A84=$EV$6,MAX($EV$8:$EV86)+1,"")</f>
        <v/>
      </c>
      <c r="EW87" s="121" t="str">
        <f>IF('Main courante'!$A84=$EV$6,TEXT('Main courante'!$B84,"j mmm aa"),"")</f>
        <v/>
      </c>
      <c r="EX87" s="122" t="str">
        <f>IF('Main courante'!$A84=$EV$6,TEXT('Main courante'!$C84,"hh:mm"),"")</f>
        <v/>
      </c>
      <c r="EY87" s="122" t="str">
        <f>IF('Main courante'!$A84=$EV$6,TEXT('Main courante'!$D84,"hh:mm"),"")</f>
        <v/>
      </c>
      <c r="EZ87" s="123" t="str">
        <f>IF('Main courante'!$A84=$EV$6,MOD($EY87-$EX87,1),"")</f>
        <v/>
      </c>
      <c r="FA87" s="123" t="str">
        <f>IF('Main courante'!$A84=$EV$6,'Main courante'!$E84,"")</f>
        <v/>
      </c>
      <c r="FB87" s="128"/>
    </row>
    <row r="88" spans="1:158">
      <c r="A88" s="120" t="str">
        <f>IF('Main courante'!$A85=$A$6,MAX($A$8:$A87)+1,"")</f>
        <v/>
      </c>
      <c r="B88" s="121" t="str">
        <f>IF('Main courante'!$A85=$A$6,TEXT('Main courante'!$B85,"j mmm aa"),"")</f>
        <v/>
      </c>
      <c r="C88" s="122" t="str">
        <f>IF('Main courante'!$A85=$A$6,TEXT('Main courante'!$C85,"hh:mm"),"")</f>
        <v/>
      </c>
      <c r="D88" s="122" t="str">
        <f>IF('Main courante'!$A85=$A$6,TEXT('Main courante'!$D85,"hh:mm"),"")</f>
        <v/>
      </c>
      <c r="E88" s="123" t="str">
        <f>IF('Main courante'!$A85=$A$6,MOD($D88-$C88,1),"")</f>
        <v/>
      </c>
      <c r="F88" s="123" t="str">
        <f>IF('Main courante'!$A85=$A$6,'Main courante'!$E85,"")</f>
        <v/>
      </c>
      <c r="G88" s="125"/>
      <c r="H88" s="126" t="str">
        <f>IF('Main courante'!$A85=$H$6,MAX($H$8:$H87)+1,"")</f>
        <v/>
      </c>
      <c r="I88" s="121" t="str">
        <f>IF('Main courante'!$A85=$H$6,TEXT('Main courante'!$B85,"j mmm aa"),"")</f>
        <v/>
      </c>
      <c r="J88" s="122" t="str">
        <f>IF('Main courante'!$A85=$H$6,TEXT('Main courante'!$C85,"hh:mm"),"")</f>
        <v/>
      </c>
      <c r="K88" s="122" t="str">
        <f>IF('Main courante'!$A85=$H$6,TEXT('Main courante'!$D85,"hh:mm"),"")</f>
        <v/>
      </c>
      <c r="L88" s="123" t="str">
        <f>IF('Main courante'!$A85=$H$6,MOD($K88-$J88,1),"")</f>
        <v/>
      </c>
      <c r="M88" s="123" t="str">
        <f>IF('Main courante'!$A85=$H$6,'Main courante'!$E85,"")</f>
        <v/>
      </c>
      <c r="N88" s="125"/>
      <c r="O88" s="120" t="str">
        <f>IF('Main courante'!$A85=$O$6,MAX($O$8:$O87)+1,"")</f>
        <v/>
      </c>
      <c r="P88" s="121" t="str">
        <f>IF('Main courante'!$A85=$O$6,TEXT('Main courante'!$B85,"j mmm aa"),"")</f>
        <v/>
      </c>
      <c r="Q88" s="122" t="str">
        <f>IF('Main courante'!$A85=$O$6,TEXT('Main courante'!$C85,"hh:mm"),"")</f>
        <v/>
      </c>
      <c r="R88" s="122" t="str">
        <f>IF('Main courante'!$A85=$O$6,TEXT('Main courante'!$D85,"hh:mm"),"")</f>
        <v/>
      </c>
      <c r="S88" s="123" t="str">
        <f>IF('Main courante'!$A85=$O$6,MOD($R88-$Q88,1),"")</f>
        <v/>
      </c>
      <c r="T88" s="124" t="str">
        <f>IF('Main courante'!$A85=$O$6,'Main courante'!$E85,"")</f>
        <v/>
      </c>
      <c r="U88" s="127" t="str">
        <f>IF('Main courante'!$A85=$O$6,DU88,"")</f>
        <v/>
      </c>
      <c r="V88" s="125"/>
      <c r="W88" s="120" t="str">
        <f>IF('Main courante'!$A85=$W$6,MAX($W$8:$W87)+1,"")</f>
        <v/>
      </c>
      <c r="X88" s="121" t="str">
        <f>IF('Main courante'!$A85=$W$6,TEXT('Main courante'!$B85,"j mmm aa"),"")</f>
        <v/>
      </c>
      <c r="Y88" s="122" t="str">
        <f>IF('Main courante'!$A85=$W$6,TEXT('Main courante'!$C85,"hh:mm"),"")</f>
        <v/>
      </c>
      <c r="Z88" s="122" t="str">
        <f>IF('Main courante'!$A85=$W$6,TEXT('Main courante'!$D85,"hh:mm"),"")</f>
        <v/>
      </c>
      <c r="AA88" s="123" t="str">
        <f>IF('Main courante'!$A85=$W$6,MOD($Z88-$Y88,1),"")</f>
        <v/>
      </c>
      <c r="AB88" s="123" t="str">
        <f>IF('Main courante'!$A85=$W$6,'Main courante'!$E85,"")</f>
        <v/>
      </c>
      <c r="AC88" s="122" t="str">
        <f>IF('Main courante'!$A85=$W$6,DU88,"")</f>
        <v/>
      </c>
      <c r="AD88" s="125"/>
      <c r="AE88" s="120" t="str">
        <f>IF('Main courante'!$A85=$AE$6,MAX($AE$8:$AE87)+1,"")</f>
        <v/>
      </c>
      <c r="AF88" s="121" t="str">
        <f>IF('Main courante'!$A85=$AE$6,TEXT('Main courante'!$B85,"j mmm aa"),"")</f>
        <v/>
      </c>
      <c r="AG88" s="122" t="str">
        <f>IF('Main courante'!$A85=$AE$6,TEXT('Main courante'!$C85,"hh:mm"),"")</f>
        <v/>
      </c>
      <c r="AH88" s="122" t="str">
        <f>IF('Main courante'!$A85=$AE$6,TEXT('Main courante'!$D85,"hh:mm"),"")</f>
        <v/>
      </c>
      <c r="AI88" s="123" t="str">
        <f>IF('Main courante'!$A85=$AE$6,MOD($AH88-$AG88,1),"")</f>
        <v/>
      </c>
      <c r="AJ88" s="123" t="str">
        <f>IF('Main courante'!$A85=$AE$6,'Main courante'!$E85,"")</f>
        <v/>
      </c>
      <c r="AK88" s="122" t="str">
        <f>IF('Main courante'!$A85=$AE$6,DU88,"")</f>
        <v/>
      </c>
      <c r="AL88" s="125"/>
      <c r="AM88" s="120" t="str">
        <f>IF('Main courante'!$A85=$AM$6,MAX($AM$8:$AM87)+1,"")</f>
        <v/>
      </c>
      <c r="AN88" s="121" t="str">
        <f>IF('Main courante'!$A85=$AM$6,TEXT('Main courante'!$B85,"j mmm aa"),"")</f>
        <v/>
      </c>
      <c r="AO88" s="122" t="str">
        <f>IF('Main courante'!$A85=$AM$6,TEXT('Main courante'!$C85,"hh:mm"),"")</f>
        <v/>
      </c>
      <c r="AP88" s="122" t="str">
        <f>IF('Main courante'!$A85=$AM$6,TEXT('Main courante'!$D85,"hh:mm"),"")</f>
        <v/>
      </c>
      <c r="AQ88" s="123" t="str">
        <f>IF('Main courante'!$A85=$AM$6,MOD($AP88-$AO88,1),"")</f>
        <v/>
      </c>
      <c r="AR88" s="123" t="str">
        <f>IF('Main courante'!$A85=$AM$6,'Main courante'!$E85,"")</f>
        <v/>
      </c>
      <c r="AS88" s="122" t="str">
        <f>IF('Main courante'!$A85=$AM$6,DU88,"")</f>
        <v/>
      </c>
      <c r="AT88" s="125"/>
      <c r="AU88" s="120" t="str">
        <f>IF('Main courante'!$A85=$AU$6,MAX($AU$8:$AU87)+1,"")</f>
        <v/>
      </c>
      <c r="AV88" s="121" t="str">
        <f>IF('Main courante'!$A85=$AU$6,TEXT('Main courante'!$B85,"j mmm aa"),"")</f>
        <v/>
      </c>
      <c r="AW88" s="122" t="str">
        <f>IF('Main courante'!$A85=$AU$6,TEXT('Main courante'!$C85,"hh:mm"),"")</f>
        <v/>
      </c>
      <c r="AX88" s="122" t="str">
        <f>IF('Main courante'!$A85=$AU$6,TEXT('Main courante'!$D85,"hh:mm"),"")</f>
        <v/>
      </c>
      <c r="AY88" s="123" t="str">
        <f>IF('Main courante'!$A85=$AU$6,MOD($AX88-$AW88,1),"")</f>
        <v/>
      </c>
      <c r="AZ88" s="123" t="str">
        <f>IF('Main courante'!$A85=$AU$6,'Main courante'!$E85,"")</f>
        <v/>
      </c>
      <c r="BA88" s="122" t="str">
        <f>IF('Main courante'!$A85=$AU$6,DU88,"")</f>
        <v/>
      </c>
      <c r="BB88" s="125"/>
      <c r="BC88" s="120" t="str">
        <f>IF('Main courante'!$A85=$BC$6,MAX($BC$8:$BC87)+1,"")</f>
        <v/>
      </c>
      <c r="BD88" s="121" t="str">
        <f>IF('Main courante'!$A85=$BC$6,TEXT('Main courante'!$B85,"j mmm aa"),"")</f>
        <v/>
      </c>
      <c r="BE88" s="122" t="str">
        <f>IF('Main courante'!$A85=$BC$6,TEXT('Main courante'!$C85,"hh:mm"),"")</f>
        <v/>
      </c>
      <c r="BF88" s="122" t="str">
        <f>IF('Main courante'!$A85=$BC$6,TEXT('Main courante'!$D85,"hh:mm"),"")</f>
        <v/>
      </c>
      <c r="BG88" s="123" t="str">
        <f>IF('Main courante'!$A85=$BC$6,MOD($BF88-$BE88,1),"")</f>
        <v/>
      </c>
      <c r="BH88" s="123" t="str">
        <f>IF('Main courante'!$A85=$BC$6,'Main courante'!$E85,"")</f>
        <v/>
      </c>
      <c r="BI88" s="122" t="str">
        <f>IF('Main courante'!$A85=$BC$6,DU88,"")</f>
        <v/>
      </c>
      <c r="BJ88" s="125"/>
      <c r="BK88" s="120" t="str">
        <f>IF('Main courante'!$A85=$BK$6,MAX($BK$8:$BK87)+1,"")</f>
        <v/>
      </c>
      <c r="BL88" s="121" t="str">
        <f>IF('Main courante'!$A85=$BK$6,TEXT('Main courante'!$B85,"j mmm aa"),"")</f>
        <v/>
      </c>
      <c r="BM88" s="122" t="str">
        <f>IF('Main courante'!$A85=$BK$6,TEXT('Main courante'!$C85,"hh:mm"),"")</f>
        <v/>
      </c>
      <c r="BN88" s="122" t="str">
        <f>IF('Main courante'!$A85=$BK$6,TEXT('Main courante'!$D85,"hh:mm"),"")</f>
        <v/>
      </c>
      <c r="BO88" s="123" t="str">
        <f>IF('Main courante'!$A85=$BK$6,MOD($BN88-$BM88,1),"")</f>
        <v/>
      </c>
      <c r="BP88" s="123" t="str">
        <f>IF('Main courante'!$A85=$BK$6,'Main courante'!$E85,"")</f>
        <v/>
      </c>
      <c r="BQ88" s="122" t="str">
        <f>IF('Main courante'!$A85=$BK$6,DU88,"")</f>
        <v/>
      </c>
      <c r="BR88" s="125"/>
      <c r="BS88" s="120" t="str">
        <f>IF('Main courante'!$A85=$BS$6,MAX($BS$8:$BS87)+1,"")</f>
        <v/>
      </c>
      <c r="BT88" s="121" t="str">
        <f>IF('Main courante'!$A85=$BS$6,TEXT('Main courante'!$B85,"j mmm aa"),"")</f>
        <v/>
      </c>
      <c r="BU88" s="122" t="str">
        <f>IF('Main courante'!$A85=$BS$6,TEXT('Main courante'!$C85,"hh:mm"),"")</f>
        <v/>
      </c>
      <c r="BV88" s="122" t="str">
        <f>IF('Main courante'!$A85=$BS$6,TEXT('Main courante'!$D85,"hh:mm"),"")</f>
        <v/>
      </c>
      <c r="BW88" s="123" t="str">
        <f>IF('Main courante'!$A85=$BS$6,MOD($BV88-$BU88,1),"")</f>
        <v/>
      </c>
      <c r="BX88" s="123" t="str">
        <f>IF('Main courante'!$A85=$BS$6,'Main courante'!$E85,"")</f>
        <v/>
      </c>
      <c r="BY88" s="122" t="str">
        <f>IF('Main courante'!$A85=$BS$6,DU88,"")</f>
        <v/>
      </c>
      <c r="BZ88" s="125"/>
      <c r="CA88" s="120" t="str">
        <f>IF('Main courante'!$A85=$CA$6,MAX($CA$8:$CA87)+1,"")</f>
        <v/>
      </c>
      <c r="CB88" s="121" t="str">
        <f>IF('Main courante'!$A85=$CA$6,TEXT('Main courante'!$B85,"j mmm aa"),"")</f>
        <v/>
      </c>
      <c r="CC88" s="122" t="str">
        <f>IF('Main courante'!$A85=$CA$6,TEXT('Main courante'!$C85,"hh:mm"),"")</f>
        <v/>
      </c>
      <c r="CD88" s="122" t="str">
        <f>IF('Main courante'!$A85=$CA$6,TEXT('Main courante'!$D85,"hh:mm"),"")</f>
        <v/>
      </c>
      <c r="CE88" s="123" t="str">
        <f>IF('Main courante'!$A85=$CA$6,MOD($CD88-$CC88,1),"")</f>
        <v/>
      </c>
      <c r="CF88" s="123" t="str">
        <f>IF('Main courante'!$A85=$CA$6,'Main courante'!$E85,"")</f>
        <v/>
      </c>
      <c r="CG88" s="122" t="str">
        <f>IF('Main courante'!$A85=$CA$6,DU88,"")</f>
        <v/>
      </c>
      <c r="CH88" s="125"/>
      <c r="CI88" s="120" t="str">
        <f>IF('Main courante'!$A85=$CI$6,MAX($CI$8:$CI87)+1,"")</f>
        <v/>
      </c>
      <c r="CJ88" s="121" t="str">
        <f>IF('Main courante'!$A85=$CI$6,TEXT('Main courante'!$B85,"j mmm aa"),"")</f>
        <v/>
      </c>
      <c r="CK88" s="122" t="str">
        <f>IF('Main courante'!$A85=$CI$6,TEXT('Main courante'!$C85,"hh:mm"),"")</f>
        <v/>
      </c>
      <c r="CL88" s="122" t="str">
        <f>IF('Main courante'!$A85=$CI$6,TEXT('Main courante'!$D85,"hh:mm"),"")</f>
        <v/>
      </c>
      <c r="CM88" s="123" t="str">
        <f>IF('Main courante'!$A85=$CI$6,MOD($CL88-$CK88,1),"")</f>
        <v/>
      </c>
      <c r="CN88" s="123" t="str">
        <f>IF('Main courante'!$A85=$CI$6,'Main courante'!$E85,"")</f>
        <v/>
      </c>
      <c r="CO88" s="125"/>
      <c r="CP88" s="120" t="str">
        <f>IF('Main courante'!$A85=$CP$6,MAX($CP$8:$CP87)+1,"")</f>
        <v/>
      </c>
      <c r="CQ88" s="121" t="str">
        <f>IF('Main courante'!$A85=$CP$6,TEXT('Main courante'!$B85,"j mmm aa"),"")</f>
        <v/>
      </c>
      <c r="CR88" s="122" t="str">
        <f>IF('Main courante'!$A85=$CP$6,TEXT('Main courante'!$C85,"hh:mm"),"")</f>
        <v/>
      </c>
      <c r="CS88" s="122" t="str">
        <f>IF('Main courante'!$A85=$CP$6,TEXT('Main courante'!$D85,"hh:mm"),"")</f>
        <v/>
      </c>
      <c r="CT88" s="123" t="str">
        <f>IF('Main courante'!$A85=$CP$6,MOD($CS88-$CR88,1),"")</f>
        <v/>
      </c>
      <c r="CU88" s="123" t="str">
        <f>IF('Main courante'!$A85=$CP$6,'Main courante'!$E85,"")</f>
        <v/>
      </c>
      <c r="CV88" s="122" t="str">
        <f>IF('Main courante'!$A85=$CP$6,DU88,"")</f>
        <v/>
      </c>
      <c r="CW88" s="125"/>
      <c r="CX88" s="120" t="str">
        <f>IF('Main courante'!$A85=$CX$6,MAX($CX$8:$CX87)+1,"")</f>
        <v/>
      </c>
      <c r="CY88" s="121" t="str">
        <f>IF('Main courante'!$A85=$CX$6,TEXT('Main courante'!$B85,"j mmm aa"),"")</f>
        <v/>
      </c>
      <c r="CZ88" s="122" t="str">
        <f>IF('Main courante'!$A85=$CX$6,TEXT('Main courante'!$C85,"hh:mm"),"")</f>
        <v/>
      </c>
      <c r="DA88" s="122" t="str">
        <f>IF('Main courante'!$A85=$CX$6,TEXT('Main courante'!$D85,"hh:mm"),"")</f>
        <v/>
      </c>
      <c r="DB88" s="123" t="str">
        <f>IF('Main courante'!$A85=$CX$6,MOD($DA88-$CZ88,1),"")</f>
        <v/>
      </c>
      <c r="DC88" s="123" t="str">
        <f>IF('Main courante'!$A85=$CX$6,'Main courante'!$E85,"")</f>
        <v/>
      </c>
      <c r="DD88" s="122" t="str">
        <f>IF('Main courante'!$A85=$CX$6,DU88,"")</f>
        <v/>
      </c>
      <c r="DE88" s="125"/>
      <c r="DF88" s="120" t="str">
        <f>IF('Main courante'!$A85=$DF$6,MAX($DF$8:$DF87)+1,"")</f>
        <v/>
      </c>
      <c r="DG88" s="121" t="str">
        <f>IF('Main courante'!$A85=$DF$6,TEXT('Main courante'!$B85,"j mmm aa"),"")</f>
        <v/>
      </c>
      <c r="DH88" s="122" t="str">
        <f>IF('Main courante'!$A85=$DF$6,TEXT('Main courante'!$C85,"hh:mm"),"")</f>
        <v/>
      </c>
      <c r="DI88" s="122" t="str">
        <f>IF('Main courante'!$A85=$DF$6,TEXT('Main courante'!$D85,"hh:mm"),"")</f>
        <v/>
      </c>
      <c r="DJ88" s="123" t="str">
        <f>IF('Main courante'!$A85=$DF$6,MOD($DI88-$DH88,1),"")</f>
        <v/>
      </c>
      <c r="DK88" s="123" t="str">
        <f>IF('Main courante'!$A85=$DF$6,'Main courante'!$E85,"")</f>
        <v/>
      </c>
      <c r="DL88" s="128"/>
      <c r="DM88" s="120" t="str">
        <f>IF(OR('Main courante'!$F85&lt;&gt;"",'Main courante'!$K85&lt;&gt;""),MAX($DM$8:$DM87)+1,"")</f>
        <v/>
      </c>
      <c r="DN88" s="121" t="str">
        <f>IF('Main courante'!$F85,TEXT('Main courante'!$B85,"j mmm aa"),"")</f>
        <v/>
      </c>
      <c r="DO88" s="121" t="str">
        <f>IF('Main courante'!$F85,'Main courante'!$E85,"")</f>
        <v/>
      </c>
      <c r="DP88" s="121" t="str">
        <f>IF(OR('Main courante'!$F85&lt;&gt;"",'Main courante'!$K85&lt;&gt;""),IF('Main courante'!$F85&lt;&gt;"",TEXT('Main courante'!$F85,"hh:mm"),""),"")</f>
        <v/>
      </c>
      <c r="DQ88" s="121" t="str">
        <f>IF(OR('Main courante'!$F85&lt;&gt;"",'Main courante'!$K85&lt;&gt;""),IF('Main courante'!$G85&lt;&gt;"",TEXT('Main courante'!$G85,"hh:mm"),""),"")</f>
        <v/>
      </c>
      <c r="DR88" s="121" t="str">
        <f>IF(OR('Main courante'!$F85&lt;&gt;"",'Main courante'!$K85&lt;&gt;""),IF('Main courante'!$K85&lt;&gt;"",TEXT('Main courante'!$K85,"hh:mm"),""),"")</f>
        <v/>
      </c>
      <c r="DS88" s="121" t="str">
        <f>IF(OR('Main courante'!$F85&lt;&gt;"",'Main courante'!$K85&lt;&gt;""),IF('Main courante'!$L85&lt;&gt;"",TEXT('Main courante'!$L85,"hh:mm"),""),"")</f>
        <v/>
      </c>
      <c r="DT88" s="129">
        <f t="shared" si="7"/>
        <v>0</v>
      </c>
      <c r="DU88" s="130">
        <f>'Main courante'!$H85+'Main courante'!$M85</f>
        <v>0</v>
      </c>
      <c r="DV88" s="131">
        <f>'Main courante'!$J85+'Main courante'!$O85</f>
        <v>0</v>
      </c>
      <c r="DW88" s="131">
        <f>'Main courante'!$I85+'Main courante'!$N85</f>
        <v>0</v>
      </c>
      <c r="DX88" s="132" t="str">
        <f>IF('Main courante'!$P85&lt;&gt;"",'Main courante'!$P85,"")</f>
        <v/>
      </c>
      <c r="DY88" s="133" t="str">
        <f>IF('Main courante'!$Q85&lt;&gt;"",'Main courante'!$Q85,"")</f>
        <v/>
      </c>
      <c r="DZ88" s="133" t="str">
        <f>IF('Main courante'!$R85&lt;&gt;"",'Main courante'!$R85,"")</f>
        <v/>
      </c>
      <c r="EA88" s="129">
        <f t="shared" si="8"/>
        <v>0</v>
      </c>
      <c r="EB88" s="129">
        <f t="shared" si="9"/>
        <v>0</v>
      </c>
      <c r="ED88" s="120" t="str">
        <f>IF('Main courante'!$A85=$ED$6,MAX($ED$8:$ED87)+1,"")</f>
        <v/>
      </c>
      <c r="EE88" s="120" t="str">
        <f>IF('Main courante'!$A85=$ED$6,'Main courante'!$S85,"")</f>
        <v/>
      </c>
      <c r="EF88" s="120" t="str">
        <f>IF('Main courante'!$A85=$ED$6,'Main courante'!$T85,"")</f>
        <v/>
      </c>
      <c r="EG88" s="120" t="str">
        <f>IF('Main courante'!$A85=$ED$6,'Main courante'!$U85,"")</f>
        <v/>
      </c>
      <c r="EH88" s="134" t="str">
        <f>IF('Main courante'!$A85=$ED$6,'Main courante'!$V85,"")</f>
        <v/>
      </c>
      <c r="EJ88" s="120" t="str">
        <f>IF('Main courante'!$A85=$EJ$6,MAX($EJ$8:$EJ87)+1,"")</f>
        <v/>
      </c>
      <c r="EK88" s="120" t="str">
        <f>IF('Main courante'!$A85=$EJ$6,'Main courante'!$S85,"")</f>
        <v/>
      </c>
      <c r="EL88" s="120" t="str">
        <f>IF('Main courante'!$A85=$EJ$6,'Main courante'!$T85,"")</f>
        <v/>
      </c>
      <c r="EM88" s="120" t="str">
        <f>IF('Main courante'!$A85=$EJ$6,'Main courante'!$U85,"")</f>
        <v/>
      </c>
      <c r="EN88" s="134" t="str">
        <f>IF('Main courante'!$A85=$EJ$6,'Main courante'!$V85,"")</f>
        <v/>
      </c>
      <c r="EP88" s="120" t="str">
        <f>IF('Main courante'!$A85=$EP$6,MAX($EP$8:$EP87)+1,"")</f>
        <v/>
      </c>
      <c r="EQ88" s="120" t="str">
        <f>IF('Main courante'!$A85=$EP$6,'Main courante'!$S85,"")</f>
        <v/>
      </c>
      <c r="ER88" s="120" t="str">
        <f>IF('Main courante'!$A85=$EP$6,'Main courante'!$T85,"")</f>
        <v/>
      </c>
      <c r="ES88" s="120" t="str">
        <f>IF('Main courante'!$A85=$EP$6,'Main courante'!$U85,"")</f>
        <v/>
      </c>
      <c r="ET88" s="134" t="str">
        <f>IF('Main courante'!$A85=$EP$6,'Main courante'!$V85,"")</f>
        <v/>
      </c>
      <c r="EU88" s="125"/>
      <c r="EV88" s="120" t="str">
        <f>IF('Main courante'!$A85=$EV$6,MAX($EV$8:$EV87)+1,"")</f>
        <v/>
      </c>
      <c r="EW88" s="121" t="str">
        <f>IF('Main courante'!$A85=$EV$6,TEXT('Main courante'!$B85,"j mmm aa"),"")</f>
        <v/>
      </c>
      <c r="EX88" s="122" t="str">
        <f>IF('Main courante'!$A85=$EV$6,TEXT('Main courante'!$C85,"hh:mm"),"")</f>
        <v/>
      </c>
      <c r="EY88" s="122" t="str">
        <f>IF('Main courante'!$A85=$EV$6,TEXT('Main courante'!$D85,"hh:mm"),"")</f>
        <v/>
      </c>
      <c r="EZ88" s="123" t="str">
        <f>IF('Main courante'!$A85=$EV$6,MOD($EY88-$EX88,1),"")</f>
        <v/>
      </c>
      <c r="FA88" s="123" t="str">
        <f>IF('Main courante'!$A85=$EV$6,'Main courante'!$E85,"")</f>
        <v/>
      </c>
      <c r="FB88" s="128"/>
    </row>
    <row r="89" spans="1:158">
      <c r="A89" s="120" t="str">
        <f>IF('Main courante'!$A86=$A$6,MAX($A$8:$A88)+1,"")</f>
        <v/>
      </c>
      <c r="B89" s="121" t="str">
        <f>IF('Main courante'!$A86=$A$6,TEXT('Main courante'!$B86,"j mmm aa"),"")</f>
        <v/>
      </c>
      <c r="C89" s="122" t="str">
        <f>IF('Main courante'!$A86=$A$6,TEXT('Main courante'!$C86,"hh:mm"),"")</f>
        <v/>
      </c>
      <c r="D89" s="122" t="str">
        <f>IF('Main courante'!$A86=$A$6,TEXT('Main courante'!$D86,"hh:mm"),"")</f>
        <v/>
      </c>
      <c r="E89" s="123" t="str">
        <f>IF('Main courante'!$A86=$A$6,MOD($D89-$C89,1),"")</f>
        <v/>
      </c>
      <c r="F89" s="123" t="str">
        <f>IF('Main courante'!$A86=$A$6,'Main courante'!$E86,"")</f>
        <v/>
      </c>
      <c r="G89" s="125"/>
      <c r="H89" s="126" t="str">
        <f>IF('Main courante'!$A86=$H$6,MAX($H$8:$H88)+1,"")</f>
        <v/>
      </c>
      <c r="I89" s="121" t="str">
        <f>IF('Main courante'!$A86=$H$6,TEXT('Main courante'!$B86,"j mmm aa"),"")</f>
        <v/>
      </c>
      <c r="J89" s="122" t="str">
        <f>IF('Main courante'!$A86=$H$6,TEXT('Main courante'!$C86,"hh:mm"),"")</f>
        <v/>
      </c>
      <c r="K89" s="122" t="str">
        <f>IF('Main courante'!$A86=$H$6,TEXT('Main courante'!$D86,"hh:mm"),"")</f>
        <v/>
      </c>
      <c r="L89" s="123" t="str">
        <f>IF('Main courante'!$A86=$H$6,MOD($K89-$J89,1),"")</f>
        <v/>
      </c>
      <c r="M89" s="123" t="str">
        <f>IF('Main courante'!$A86=$H$6,'Main courante'!$E86,"")</f>
        <v/>
      </c>
      <c r="N89" s="125"/>
      <c r="O89" s="120" t="str">
        <f>IF('Main courante'!$A86=$O$6,MAX($O$8:$O88)+1,"")</f>
        <v/>
      </c>
      <c r="P89" s="121" t="str">
        <f>IF('Main courante'!$A86=$O$6,TEXT('Main courante'!$B86,"j mmm aa"),"")</f>
        <v/>
      </c>
      <c r="Q89" s="122" t="str">
        <f>IF('Main courante'!$A86=$O$6,TEXT('Main courante'!$C86,"hh:mm"),"")</f>
        <v/>
      </c>
      <c r="R89" s="122" t="str">
        <f>IF('Main courante'!$A86=$O$6,TEXT('Main courante'!$D86,"hh:mm"),"")</f>
        <v/>
      </c>
      <c r="S89" s="123" t="str">
        <f>IF('Main courante'!$A86=$O$6,MOD($R89-$Q89,1),"")</f>
        <v/>
      </c>
      <c r="T89" s="124" t="str">
        <f>IF('Main courante'!$A86=$O$6,'Main courante'!$E86,"")</f>
        <v/>
      </c>
      <c r="U89" s="127" t="str">
        <f>IF('Main courante'!$A86=$O$6,DU89,"")</f>
        <v/>
      </c>
      <c r="V89" s="125"/>
      <c r="W89" s="120" t="str">
        <f>IF('Main courante'!$A86=$W$6,MAX($W$8:$W88)+1,"")</f>
        <v/>
      </c>
      <c r="X89" s="121" t="str">
        <f>IF('Main courante'!$A86=$W$6,TEXT('Main courante'!$B86,"j mmm aa"),"")</f>
        <v/>
      </c>
      <c r="Y89" s="122" t="str">
        <f>IF('Main courante'!$A86=$W$6,TEXT('Main courante'!$C86,"hh:mm"),"")</f>
        <v/>
      </c>
      <c r="Z89" s="122" t="str">
        <f>IF('Main courante'!$A86=$W$6,TEXT('Main courante'!$D86,"hh:mm"),"")</f>
        <v/>
      </c>
      <c r="AA89" s="123" t="str">
        <f>IF('Main courante'!$A86=$W$6,MOD($Z89-$Y89,1),"")</f>
        <v/>
      </c>
      <c r="AB89" s="123" t="str">
        <f>IF('Main courante'!$A86=$W$6,'Main courante'!$E86,"")</f>
        <v/>
      </c>
      <c r="AC89" s="122" t="str">
        <f>IF('Main courante'!$A86=$W$6,DU89,"")</f>
        <v/>
      </c>
      <c r="AD89" s="125"/>
      <c r="AE89" s="120" t="str">
        <f>IF('Main courante'!$A86=$AE$6,MAX($AE$8:$AE88)+1,"")</f>
        <v/>
      </c>
      <c r="AF89" s="121" t="str">
        <f>IF('Main courante'!$A86=$AE$6,TEXT('Main courante'!$B86,"j mmm aa"),"")</f>
        <v/>
      </c>
      <c r="AG89" s="122" t="str">
        <f>IF('Main courante'!$A86=$AE$6,TEXT('Main courante'!$C86,"hh:mm"),"")</f>
        <v/>
      </c>
      <c r="AH89" s="122" t="str">
        <f>IF('Main courante'!$A86=$AE$6,TEXT('Main courante'!$D86,"hh:mm"),"")</f>
        <v/>
      </c>
      <c r="AI89" s="123" t="str">
        <f>IF('Main courante'!$A86=$AE$6,MOD($AH89-$AG89,1),"")</f>
        <v/>
      </c>
      <c r="AJ89" s="123" t="str">
        <f>IF('Main courante'!$A86=$AE$6,'Main courante'!$E86,"")</f>
        <v/>
      </c>
      <c r="AK89" s="122" t="str">
        <f>IF('Main courante'!$A86=$AE$6,DU89,"")</f>
        <v/>
      </c>
      <c r="AL89" s="125"/>
      <c r="AM89" s="120" t="str">
        <f>IF('Main courante'!$A86=$AM$6,MAX($AM$8:$AM88)+1,"")</f>
        <v/>
      </c>
      <c r="AN89" s="121" t="str">
        <f>IF('Main courante'!$A86=$AM$6,TEXT('Main courante'!$B86,"j mmm aa"),"")</f>
        <v/>
      </c>
      <c r="AO89" s="122" t="str">
        <f>IF('Main courante'!$A86=$AM$6,TEXT('Main courante'!$C86,"hh:mm"),"")</f>
        <v/>
      </c>
      <c r="AP89" s="122" t="str">
        <f>IF('Main courante'!$A86=$AM$6,TEXT('Main courante'!$D86,"hh:mm"),"")</f>
        <v/>
      </c>
      <c r="AQ89" s="123" t="str">
        <f>IF('Main courante'!$A86=$AM$6,MOD($AP89-$AO89,1),"")</f>
        <v/>
      </c>
      <c r="AR89" s="123" t="str">
        <f>IF('Main courante'!$A86=$AM$6,'Main courante'!$E86,"")</f>
        <v/>
      </c>
      <c r="AS89" s="122" t="str">
        <f>IF('Main courante'!$A86=$AM$6,DU89,"")</f>
        <v/>
      </c>
      <c r="AT89" s="125"/>
      <c r="AU89" s="120" t="str">
        <f>IF('Main courante'!$A86=$AU$6,MAX($AU$8:$AU88)+1,"")</f>
        <v/>
      </c>
      <c r="AV89" s="121" t="str">
        <f>IF('Main courante'!$A86=$AU$6,TEXT('Main courante'!$B86,"j mmm aa"),"")</f>
        <v/>
      </c>
      <c r="AW89" s="122" t="str">
        <f>IF('Main courante'!$A86=$AU$6,TEXT('Main courante'!$C86,"hh:mm"),"")</f>
        <v/>
      </c>
      <c r="AX89" s="122" t="str">
        <f>IF('Main courante'!$A86=$AU$6,TEXT('Main courante'!$D86,"hh:mm"),"")</f>
        <v/>
      </c>
      <c r="AY89" s="123" t="str">
        <f>IF('Main courante'!$A86=$AU$6,MOD($AX89-$AW89,1),"")</f>
        <v/>
      </c>
      <c r="AZ89" s="123" t="str">
        <f>IF('Main courante'!$A86=$AU$6,'Main courante'!$E86,"")</f>
        <v/>
      </c>
      <c r="BA89" s="122" t="str">
        <f>IF('Main courante'!$A86=$AU$6,DU89,"")</f>
        <v/>
      </c>
      <c r="BB89" s="125"/>
      <c r="BC89" s="120" t="str">
        <f>IF('Main courante'!$A86=$BC$6,MAX($BC$8:$BC88)+1,"")</f>
        <v/>
      </c>
      <c r="BD89" s="121" t="str">
        <f>IF('Main courante'!$A86=$BC$6,TEXT('Main courante'!$B86,"j mmm aa"),"")</f>
        <v/>
      </c>
      <c r="BE89" s="122" t="str">
        <f>IF('Main courante'!$A86=$BC$6,TEXT('Main courante'!$C86,"hh:mm"),"")</f>
        <v/>
      </c>
      <c r="BF89" s="122" t="str">
        <f>IF('Main courante'!$A86=$BC$6,TEXT('Main courante'!$D86,"hh:mm"),"")</f>
        <v/>
      </c>
      <c r="BG89" s="123" t="str">
        <f>IF('Main courante'!$A86=$BC$6,MOD($BF89-$BE89,1),"")</f>
        <v/>
      </c>
      <c r="BH89" s="123" t="str">
        <f>IF('Main courante'!$A86=$BC$6,'Main courante'!$E86,"")</f>
        <v/>
      </c>
      <c r="BI89" s="122" t="str">
        <f>IF('Main courante'!$A86=$BC$6,DU89,"")</f>
        <v/>
      </c>
      <c r="BJ89" s="125"/>
      <c r="BK89" s="120" t="str">
        <f>IF('Main courante'!$A86=$BK$6,MAX($BK$8:$BK88)+1,"")</f>
        <v/>
      </c>
      <c r="BL89" s="121" t="str">
        <f>IF('Main courante'!$A86=$BK$6,TEXT('Main courante'!$B86,"j mmm aa"),"")</f>
        <v/>
      </c>
      <c r="BM89" s="122" t="str">
        <f>IF('Main courante'!$A86=$BK$6,TEXT('Main courante'!$C86,"hh:mm"),"")</f>
        <v/>
      </c>
      <c r="BN89" s="122" t="str">
        <f>IF('Main courante'!$A86=$BK$6,TEXT('Main courante'!$D86,"hh:mm"),"")</f>
        <v/>
      </c>
      <c r="BO89" s="123" t="str">
        <f>IF('Main courante'!$A86=$BK$6,MOD($BN89-$BM89,1),"")</f>
        <v/>
      </c>
      <c r="BP89" s="123" t="str">
        <f>IF('Main courante'!$A86=$BK$6,'Main courante'!$E86,"")</f>
        <v/>
      </c>
      <c r="BQ89" s="122" t="str">
        <f>IF('Main courante'!$A86=$BK$6,DU89,"")</f>
        <v/>
      </c>
      <c r="BR89" s="125"/>
      <c r="BS89" s="120" t="str">
        <f>IF('Main courante'!$A86=$BS$6,MAX($BS$8:$BS88)+1,"")</f>
        <v/>
      </c>
      <c r="BT89" s="121" t="str">
        <f>IF('Main courante'!$A86=$BS$6,TEXT('Main courante'!$B86,"j mmm aa"),"")</f>
        <v/>
      </c>
      <c r="BU89" s="122" t="str">
        <f>IF('Main courante'!$A86=$BS$6,TEXT('Main courante'!$C86,"hh:mm"),"")</f>
        <v/>
      </c>
      <c r="BV89" s="122" t="str">
        <f>IF('Main courante'!$A86=$BS$6,TEXT('Main courante'!$D86,"hh:mm"),"")</f>
        <v/>
      </c>
      <c r="BW89" s="123" t="str">
        <f>IF('Main courante'!$A86=$BS$6,MOD($BV89-$BU89,1),"")</f>
        <v/>
      </c>
      <c r="BX89" s="123" t="str">
        <f>IF('Main courante'!$A86=$BS$6,'Main courante'!$E86,"")</f>
        <v/>
      </c>
      <c r="BY89" s="122" t="str">
        <f>IF('Main courante'!$A86=$BS$6,DU89,"")</f>
        <v/>
      </c>
      <c r="BZ89" s="125"/>
      <c r="CA89" s="120" t="str">
        <f>IF('Main courante'!$A86=$CA$6,MAX($CA$8:$CA88)+1,"")</f>
        <v/>
      </c>
      <c r="CB89" s="121" t="str">
        <f>IF('Main courante'!$A86=$CA$6,TEXT('Main courante'!$B86,"j mmm aa"),"")</f>
        <v/>
      </c>
      <c r="CC89" s="122" t="str">
        <f>IF('Main courante'!$A86=$CA$6,TEXT('Main courante'!$C86,"hh:mm"),"")</f>
        <v/>
      </c>
      <c r="CD89" s="122" t="str">
        <f>IF('Main courante'!$A86=$CA$6,TEXT('Main courante'!$D86,"hh:mm"),"")</f>
        <v/>
      </c>
      <c r="CE89" s="123" t="str">
        <f>IF('Main courante'!$A86=$CA$6,MOD($CD89-$CC89,1),"")</f>
        <v/>
      </c>
      <c r="CF89" s="123" t="str">
        <f>IF('Main courante'!$A86=$CA$6,'Main courante'!$E86,"")</f>
        <v/>
      </c>
      <c r="CG89" s="122" t="str">
        <f>IF('Main courante'!$A86=$CA$6,DU89,"")</f>
        <v/>
      </c>
      <c r="CH89" s="125"/>
      <c r="CI89" s="120" t="str">
        <f>IF('Main courante'!$A86=$CI$6,MAX($CI$8:$CI88)+1,"")</f>
        <v/>
      </c>
      <c r="CJ89" s="121" t="str">
        <f>IF('Main courante'!$A86=$CI$6,TEXT('Main courante'!$B86,"j mmm aa"),"")</f>
        <v/>
      </c>
      <c r="CK89" s="122" t="str">
        <f>IF('Main courante'!$A86=$CI$6,TEXT('Main courante'!$C86,"hh:mm"),"")</f>
        <v/>
      </c>
      <c r="CL89" s="122" t="str">
        <f>IF('Main courante'!$A86=$CI$6,TEXT('Main courante'!$D86,"hh:mm"),"")</f>
        <v/>
      </c>
      <c r="CM89" s="123" t="str">
        <f>IF('Main courante'!$A86=$CI$6,MOD($CL89-$CK89,1),"")</f>
        <v/>
      </c>
      <c r="CN89" s="123" t="str">
        <f>IF('Main courante'!$A86=$CI$6,'Main courante'!$E86,"")</f>
        <v/>
      </c>
      <c r="CO89" s="125"/>
      <c r="CP89" s="120" t="str">
        <f>IF('Main courante'!$A86=$CP$6,MAX($CP$8:$CP88)+1,"")</f>
        <v/>
      </c>
      <c r="CQ89" s="121" t="str">
        <f>IF('Main courante'!$A86=$CP$6,TEXT('Main courante'!$B86,"j mmm aa"),"")</f>
        <v/>
      </c>
      <c r="CR89" s="122" t="str">
        <f>IF('Main courante'!$A86=$CP$6,TEXT('Main courante'!$C86,"hh:mm"),"")</f>
        <v/>
      </c>
      <c r="CS89" s="122" t="str">
        <f>IF('Main courante'!$A86=$CP$6,TEXT('Main courante'!$D86,"hh:mm"),"")</f>
        <v/>
      </c>
      <c r="CT89" s="123" t="str">
        <f>IF('Main courante'!$A86=$CP$6,MOD($CS89-$CR89,1),"")</f>
        <v/>
      </c>
      <c r="CU89" s="123" t="str">
        <f>IF('Main courante'!$A86=$CP$6,'Main courante'!$E86,"")</f>
        <v/>
      </c>
      <c r="CV89" s="122" t="str">
        <f>IF('Main courante'!$A86=$CP$6,DU89,"")</f>
        <v/>
      </c>
      <c r="CW89" s="125"/>
      <c r="CX89" s="120" t="str">
        <f>IF('Main courante'!$A86=$CX$6,MAX($CX$8:$CX88)+1,"")</f>
        <v/>
      </c>
      <c r="CY89" s="121" t="str">
        <f>IF('Main courante'!$A86=$CX$6,TEXT('Main courante'!$B86,"j mmm aa"),"")</f>
        <v/>
      </c>
      <c r="CZ89" s="122" t="str">
        <f>IF('Main courante'!$A86=$CX$6,TEXT('Main courante'!$C86,"hh:mm"),"")</f>
        <v/>
      </c>
      <c r="DA89" s="122" t="str">
        <f>IF('Main courante'!$A86=$CX$6,TEXT('Main courante'!$D86,"hh:mm"),"")</f>
        <v/>
      </c>
      <c r="DB89" s="123" t="str">
        <f>IF('Main courante'!$A86=$CX$6,MOD($DA89-$CZ89,1),"")</f>
        <v/>
      </c>
      <c r="DC89" s="123" t="str">
        <f>IF('Main courante'!$A86=$CX$6,'Main courante'!$E86,"")</f>
        <v/>
      </c>
      <c r="DD89" s="122" t="str">
        <f>IF('Main courante'!$A86=$CX$6,DU89,"")</f>
        <v/>
      </c>
      <c r="DE89" s="125"/>
      <c r="DF89" s="120" t="str">
        <f>IF('Main courante'!$A86=$DF$6,MAX($DF$8:$DF88)+1,"")</f>
        <v/>
      </c>
      <c r="DG89" s="121" t="str">
        <f>IF('Main courante'!$A86=$DF$6,TEXT('Main courante'!$B86,"j mmm aa"),"")</f>
        <v/>
      </c>
      <c r="DH89" s="122" t="str">
        <f>IF('Main courante'!$A86=$DF$6,TEXT('Main courante'!$C86,"hh:mm"),"")</f>
        <v/>
      </c>
      <c r="DI89" s="122" t="str">
        <f>IF('Main courante'!$A86=$DF$6,TEXT('Main courante'!$D86,"hh:mm"),"")</f>
        <v/>
      </c>
      <c r="DJ89" s="123" t="str">
        <f>IF('Main courante'!$A86=$DF$6,MOD($DI89-$DH89,1),"")</f>
        <v/>
      </c>
      <c r="DK89" s="123" t="str">
        <f>IF('Main courante'!$A86=$DF$6,'Main courante'!$E86,"")</f>
        <v/>
      </c>
      <c r="DL89" s="128"/>
      <c r="DM89" s="120" t="str">
        <f>IF(OR('Main courante'!$F86&lt;&gt;"",'Main courante'!$K86&lt;&gt;""),MAX($DM$8:$DM88)+1,"")</f>
        <v/>
      </c>
      <c r="DN89" s="121" t="str">
        <f>IF('Main courante'!$F86,TEXT('Main courante'!$B86,"j mmm aa"),"")</f>
        <v/>
      </c>
      <c r="DO89" s="121" t="str">
        <f>IF('Main courante'!$F86,'Main courante'!$E86,"")</f>
        <v/>
      </c>
      <c r="DP89" s="121" t="str">
        <f>IF(OR('Main courante'!$F86&lt;&gt;"",'Main courante'!$K86&lt;&gt;""),IF('Main courante'!$F86&lt;&gt;"",TEXT('Main courante'!$F86,"hh:mm"),""),"")</f>
        <v/>
      </c>
      <c r="DQ89" s="121" t="str">
        <f>IF(OR('Main courante'!$F86&lt;&gt;"",'Main courante'!$K86&lt;&gt;""),IF('Main courante'!$G86&lt;&gt;"",TEXT('Main courante'!$G86,"hh:mm"),""),"")</f>
        <v/>
      </c>
      <c r="DR89" s="121" t="str">
        <f>IF(OR('Main courante'!$F86&lt;&gt;"",'Main courante'!$K86&lt;&gt;""),IF('Main courante'!$K86&lt;&gt;"",TEXT('Main courante'!$K86,"hh:mm"),""),"")</f>
        <v/>
      </c>
      <c r="DS89" s="121" t="str">
        <f>IF(OR('Main courante'!$F86&lt;&gt;"",'Main courante'!$K86&lt;&gt;""),IF('Main courante'!$L86&lt;&gt;"",TEXT('Main courante'!$L86,"hh:mm"),""),"")</f>
        <v/>
      </c>
      <c r="DT89" s="129">
        <f t="shared" si="7"/>
        <v>0</v>
      </c>
      <c r="DU89" s="130">
        <f>'Main courante'!$H86+'Main courante'!$M86</f>
        <v>0</v>
      </c>
      <c r="DV89" s="131">
        <f>'Main courante'!$J86+'Main courante'!$O86</f>
        <v>0</v>
      </c>
      <c r="DW89" s="131">
        <f>'Main courante'!$I86+'Main courante'!$N86</f>
        <v>0</v>
      </c>
      <c r="DX89" s="132" t="str">
        <f>IF('Main courante'!$P86&lt;&gt;"",'Main courante'!$P86,"")</f>
        <v/>
      </c>
      <c r="DY89" s="133" t="str">
        <f>IF('Main courante'!$Q86&lt;&gt;"",'Main courante'!$Q86,"")</f>
        <v/>
      </c>
      <c r="DZ89" s="133" t="str">
        <f>IF('Main courante'!$R86&lt;&gt;"",'Main courante'!$R86,"")</f>
        <v/>
      </c>
      <c r="EA89" s="129">
        <f t="shared" si="8"/>
        <v>0</v>
      </c>
      <c r="EB89" s="129">
        <f t="shared" si="9"/>
        <v>0</v>
      </c>
      <c r="ED89" s="120" t="str">
        <f>IF('Main courante'!$A86=$ED$6,MAX($ED$8:$ED88)+1,"")</f>
        <v/>
      </c>
      <c r="EE89" s="120" t="str">
        <f>IF('Main courante'!$A86=$ED$6,'Main courante'!$S86,"")</f>
        <v/>
      </c>
      <c r="EF89" s="120" t="str">
        <f>IF('Main courante'!$A86=$ED$6,'Main courante'!$T86,"")</f>
        <v/>
      </c>
      <c r="EG89" s="120" t="str">
        <f>IF('Main courante'!$A86=$ED$6,'Main courante'!$U86,"")</f>
        <v/>
      </c>
      <c r="EH89" s="134" t="str">
        <f>IF('Main courante'!$A86=$ED$6,'Main courante'!$V86,"")</f>
        <v/>
      </c>
      <c r="EJ89" s="120" t="str">
        <f>IF('Main courante'!$A86=$EJ$6,MAX($EJ$8:$EJ88)+1,"")</f>
        <v/>
      </c>
      <c r="EK89" s="120" t="str">
        <f>IF('Main courante'!$A86=$EJ$6,'Main courante'!$S86,"")</f>
        <v/>
      </c>
      <c r="EL89" s="120" t="str">
        <f>IF('Main courante'!$A86=$EJ$6,'Main courante'!$T86,"")</f>
        <v/>
      </c>
      <c r="EM89" s="120" t="str">
        <f>IF('Main courante'!$A86=$EJ$6,'Main courante'!$U86,"")</f>
        <v/>
      </c>
      <c r="EN89" s="134" t="str">
        <f>IF('Main courante'!$A86=$EJ$6,'Main courante'!$V86,"")</f>
        <v/>
      </c>
      <c r="EP89" s="120" t="str">
        <f>IF('Main courante'!$A86=$EP$6,MAX($EP$8:$EP88)+1,"")</f>
        <v/>
      </c>
      <c r="EQ89" s="120" t="str">
        <f>IF('Main courante'!$A86=$EP$6,'Main courante'!$S86,"")</f>
        <v/>
      </c>
      <c r="ER89" s="120" t="str">
        <f>IF('Main courante'!$A86=$EP$6,'Main courante'!$T86,"")</f>
        <v/>
      </c>
      <c r="ES89" s="120" t="str">
        <f>IF('Main courante'!$A86=$EP$6,'Main courante'!$U86,"")</f>
        <v/>
      </c>
      <c r="ET89" s="134" t="str">
        <f>IF('Main courante'!$A86=$EP$6,'Main courante'!$V86,"")</f>
        <v/>
      </c>
      <c r="EU89" s="125"/>
      <c r="EV89" s="120" t="str">
        <f>IF('Main courante'!$A86=$EV$6,MAX($EV$8:$EV88)+1,"")</f>
        <v/>
      </c>
      <c r="EW89" s="121" t="str">
        <f>IF('Main courante'!$A86=$EV$6,TEXT('Main courante'!$B86,"j mmm aa"),"")</f>
        <v/>
      </c>
      <c r="EX89" s="122" t="str">
        <f>IF('Main courante'!$A86=$EV$6,TEXT('Main courante'!$C86,"hh:mm"),"")</f>
        <v/>
      </c>
      <c r="EY89" s="122" t="str">
        <f>IF('Main courante'!$A86=$EV$6,TEXT('Main courante'!$D86,"hh:mm"),"")</f>
        <v/>
      </c>
      <c r="EZ89" s="123" t="str">
        <f>IF('Main courante'!$A86=$EV$6,MOD($EY89-$EX89,1),"")</f>
        <v/>
      </c>
      <c r="FA89" s="123" t="str">
        <f>IF('Main courante'!$A86=$EV$6,'Main courante'!$E86,"")</f>
        <v/>
      </c>
      <c r="FB89" s="128"/>
    </row>
    <row r="90" spans="1:158">
      <c r="A90" s="120" t="str">
        <f>IF('Main courante'!$A87=$A$6,MAX($A$8:$A89)+1,"")</f>
        <v/>
      </c>
      <c r="B90" s="121" t="str">
        <f>IF('Main courante'!$A87=$A$6,TEXT('Main courante'!$B87,"j mmm aa"),"")</f>
        <v/>
      </c>
      <c r="C90" s="122" t="str">
        <f>IF('Main courante'!$A87=$A$6,TEXT('Main courante'!$C87,"hh:mm"),"")</f>
        <v/>
      </c>
      <c r="D90" s="122" t="str">
        <f>IF('Main courante'!$A87=$A$6,TEXT('Main courante'!$D87,"hh:mm"),"")</f>
        <v/>
      </c>
      <c r="E90" s="123" t="str">
        <f>IF('Main courante'!$A87=$A$6,MOD($D90-$C90,1),"")</f>
        <v/>
      </c>
      <c r="F90" s="123" t="str">
        <f>IF('Main courante'!$A87=$A$6,'Main courante'!$E87,"")</f>
        <v/>
      </c>
      <c r="G90" s="125"/>
      <c r="H90" s="126" t="str">
        <f>IF('Main courante'!$A87=$H$6,MAX($H$8:$H89)+1,"")</f>
        <v/>
      </c>
      <c r="I90" s="121" t="str">
        <f>IF('Main courante'!$A87=$H$6,TEXT('Main courante'!$B87,"j mmm aa"),"")</f>
        <v/>
      </c>
      <c r="J90" s="122" t="str">
        <f>IF('Main courante'!$A87=$H$6,TEXT('Main courante'!$C87,"hh:mm"),"")</f>
        <v/>
      </c>
      <c r="K90" s="122" t="str">
        <f>IF('Main courante'!$A87=$H$6,TEXT('Main courante'!$D87,"hh:mm"),"")</f>
        <v/>
      </c>
      <c r="L90" s="123" t="str">
        <f>IF('Main courante'!$A87=$H$6,MOD($K90-$J90,1),"")</f>
        <v/>
      </c>
      <c r="M90" s="123" t="str">
        <f>IF('Main courante'!$A87=$H$6,'Main courante'!$E87,"")</f>
        <v/>
      </c>
      <c r="N90" s="125"/>
      <c r="O90" s="120" t="str">
        <f>IF('Main courante'!$A87=$O$6,MAX($O$8:$O89)+1,"")</f>
        <v/>
      </c>
      <c r="P90" s="121" t="str">
        <f>IF('Main courante'!$A87=$O$6,TEXT('Main courante'!$B87,"j mmm aa"),"")</f>
        <v/>
      </c>
      <c r="Q90" s="122" t="str">
        <f>IF('Main courante'!$A87=$O$6,TEXT('Main courante'!$C87,"hh:mm"),"")</f>
        <v/>
      </c>
      <c r="R90" s="122" t="str">
        <f>IF('Main courante'!$A87=$O$6,TEXT('Main courante'!$D87,"hh:mm"),"")</f>
        <v/>
      </c>
      <c r="S90" s="123" t="str">
        <f>IF('Main courante'!$A87=$O$6,MOD($R90-$Q90,1),"")</f>
        <v/>
      </c>
      <c r="T90" s="124" t="str">
        <f>IF('Main courante'!$A87=$O$6,'Main courante'!$E87,"")</f>
        <v/>
      </c>
      <c r="U90" s="127" t="str">
        <f>IF('Main courante'!$A87=$O$6,DU90,"")</f>
        <v/>
      </c>
      <c r="V90" s="125"/>
      <c r="W90" s="120" t="str">
        <f>IF('Main courante'!$A87=$W$6,MAX($W$8:$W89)+1,"")</f>
        <v/>
      </c>
      <c r="X90" s="121" t="str">
        <f>IF('Main courante'!$A87=$W$6,TEXT('Main courante'!$B87,"j mmm aa"),"")</f>
        <v/>
      </c>
      <c r="Y90" s="122" t="str">
        <f>IF('Main courante'!$A87=$W$6,TEXT('Main courante'!$C87,"hh:mm"),"")</f>
        <v/>
      </c>
      <c r="Z90" s="122" t="str">
        <f>IF('Main courante'!$A87=$W$6,TEXT('Main courante'!$D87,"hh:mm"),"")</f>
        <v/>
      </c>
      <c r="AA90" s="123" t="str">
        <f>IF('Main courante'!$A87=$W$6,MOD($Z90-$Y90,1),"")</f>
        <v/>
      </c>
      <c r="AB90" s="123" t="str">
        <f>IF('Main courante'!$A87=$W$6,'Main courante'!$E87,"")</f>
        <v/>
      </c>
      <c r="AC90" s="122" t="str">
        <f>IF('Main courante'!$A87=$W$6,DU90,"")</f>
        <v/>
      </c>
      <c r="AD90" s="125"/>
      <c r="AE90" s="120" t="str">
        <f>IF('Main courante'!$A87=$AE$6,MAX($AE$8:$AE89)+1,"")</f>
        <v/>
      </c>
      <c r="AF90" s="121" t="str">
        <f>IF('Main courante'!$A87=$AE$6,TEXT('Main courante'!$B87,"j mmm aa"),"")</f>
        <v/>
      </c>
      <c r="AG90" s="122" t="str">
        <f>IF('Main courante'!$A87=$AE$6,TEXT('Main courante'!$C87,"hh:mm"),"")</f>
        <v/>
      </c>
      <c r="AH90" s="122" t="str">
        <f>IF('Main courante'!$A87=$AE$6,TEXT('Main courante'!$D87,"hh:mm"),"")</f>
        <v/>
      </c>
      <c r="AI90" s="123" t="str">
        <f>IF('Main courante'!$A87=$AE$6,MOD($AH90-$AG90,1),"")</f>
        <v/>
      </c>
      <c r="AJ90" s="123" t="str">
        <f>IF('Main courante'!$A87=$AE$6,'Main courante'!$E87,"")</f>
        <v/>
      </c>
      <c r="AK90" s="122" t="str">
        <f>IF('Main courante'!$A87=$AE$6,DU90,"")</f>
        <v/>
      </c>
      <c r="AL90" s="125"/>
      <c r="AM90" s="120" t="str">
        <f>IF('Main courante'!$A87=$AM$6,MAX($AM$8:$AM89)+1,"")</f>
        <v/>
      </c>
      <c r="AN90" s="121" t="str">
        <f>IF('Main courante'!$A87=$AM$6,TEXT('Main courante'!$B87,"j mmm aa"),"")</f>
        <v/>
      </c>
      <c r="AO90" s="122" t="str">
        <f>IF('Main courante'!$A87=$AM$6,TEXT('Main courante'!$C87,"hh:mm"),"")</f>
        <v/>
      </c>
      <c r="AP90" s="122" t="str">
        <f>IF('Main courante'!$A87=$AM$6,TEXT('Main courante'!$D87,"hh:mm"),"")</f>
        <v/>
      </c>
      <c r="AQ90" s="123" t="str">
        <f>IF('Main courante'!$A87=$AM$6,MOD($AP90-$AO90,1),"")</f>
        <v/>
      </c>
      <c r="AR90" s="123" t="str">
        <f>IF('Main courante'!$A87=$AM$6,'Main courante'!$E87,"")</f>
        <v/>
      </c>
      <c r="AS90" s="122" t="str">
        <f>IF('Main courante'!$A87=$AM$6,DU90,"")</f>
        <v/>
      </c>
      <c r="AT90" s="125"/>
      <c r="AU90" s="120" t="str">
        <f>IF('Main courante'!$A87=$AU$6,MAX($AU$8:$AU89)+1,"")</f>
        <v/>
      </c>
      <c r="AV90" s="121" t="str">
        <f>IF('Main courante'!$A87=$AU$6,TEXT('Main courante'!$B87,"j mmm aa"),"")</f>
        <v/>
      </c>
      <c r="AW90" s="122" t="str">
        <f>IF('Main courante'!$A87=$AU$6,TEXT('Main courante'!$C87,"hh:mm"),"")</f>
        <v/>
      </c>
      <c r="AX90" s="122" t="str">
        <f>IF('Main courante'!$A87=$AU$6,TEXT('Main courante'!$D87,"hh:mm"),"")</f>
        <v/>
      </c>
      <c r="AY90" s="123" t="str">
        <f>IF('Main courante'!$A87=$AU$6,MOD($AX90-$AW90,1),"")</f>
        <v/>
      </c>
      <c r="AZ90" s="123" t="str">
        <f>IF('Main courante'!$A87=$AU$6,'Main courante'!$E87,"")</f>
        <v/>
      </c>
      <c r="BA90" s="122" t="str">
        <f>IF('Main courante'!$A87=$AU$6,DU90,"")</f>
        <v/>
      </c>
      <c r="BB90" s="125"/>
      <c r="BC90" s="120" t="str">
        <f>IF('Main courante'!$A87=$BC$6,MAX($BC$8:$BC89)+1,"")</f>
        <v/>
      </c>
      <c r="BD90" s="121" t="str">
        <f>IF('Main courante'!$A87=$BC$6,TEXT('Main courante'!$B87,"j mmm aa"),"")</f>
        <v/>
      </c>
      <c r="BE90" s="122" t="str">
        <f>IF('Main courante'!$A87=$BC$6,TEXT('Main courante'!$C87,"hh:mm"),"")</f>
        <v/>
      </c>
      <c r="BF90" s="122" t="str">
        <f>IF('Main courante'!$A87=$BC$6,TEXT('Main courante'!$D87,"hh:mm"),"")</f>
        <v/>
      </c>
      <c r="BG90" s="123" t="str">
        <f>IF('Main courante'!$A87=$BC$6,MOD($BF90-$BE90,1),"")</f>
        <v/>
      </c>
      <c r="BH90" s="123" t="str">
        <f>IF('Main courante'!$A87=$BC$6,'Main courante'!$E87,"")</f>
        <v/>
      </c>
      <c r="BI90" s="122" t="str">
        <f>IF('Main courante'!$A87=$BC$6,DU90,"")</f>
        <v/>
      </c>
      <c r="BJ90" s="125"/>
      <c r="BK90" s="120" t="str">
        <f>IF('Main courante'!$A87=$BK$6,MAX($BK$8:$BK89)+1,"")</f>
        <v/>
      </c>
      <c r="BL90" s="121" t="str">
        <f>IF('Main courante'!$A87=$BK$6,TEXT('Main courante'!$B87,"j mmm aa"),"")</f>
        <v/>
      </c>
      <c r="BM90" s="122" t="str">
        <f>IF('Main courante'!$A87=$BK$6,TEXT('Main courante'!$C87,"hh:mm"),"")</f>
        <v/>
      </c>
      <c r="BN90" s="122" t="str">
        <f>IF('Main courante'!$A87=$BK$6,TEXT('Main courante'!$D87,"hh:mm"),"")</f>
        <v/>
      </c>
      <c r="BO90" s="123" t="str">
        <f>IF('Main courante'!$A87=$BK$6,MOD($BN90-$BM90,1),"")</f>
        <v/>
      </c>
      <c r="BP90" s="123" t="str">
        <f>IF('Main courante'!$A87=$BK$6,'Main courante'!$E87,"")</f>
        <v/>
      </c>
      <c r="BQ90" s="122" t="str">
        <f>IF('Main courante'!$A87=$BK$6,DU90,"")</f>
        <v/>
      </c>
      <c r="BR90" s="125"/>
      <c r="BS90" s="120" t="str">
        <f>IF('Main courante'!$A87=$BS$6,MAX($BS$8:$BS89)+1,"")</f>
        <v/>
      </c>
      <c r="BT90" s="121" t="str">
        <f>IF('Main courante'!$A87=$BS$6,TEXT('Main courante'!$B87,"j mmm aa"),"")</f>
        <v/>
      </c>
      <c r="BU90" s="122" t="str">
        <f>IF('Main courante'!$A87=$BS$6,TEXT('Main courante'!$C87,"hh:mm"),"")</f>
        <v/>
      </c>
      <c r="BV90" s="122" t="str">
        <f>IF('Main courante'!$A87=$BS$6,TEXT('Main courante'!$D87,"hh:mm"),"")</f>
        <v/>
      </c>
      <c r="BW90" s="123" t="str">
        <f>IF('Main courante'!$A87=$BS$6,MOD($BV90-$BU90,1),"")</f>
        <v/>
      </c>
      <c r="BX90" s="123" t="str">
        <f>IF('Main courante'!$A87=$BS$6,'Main courante'!$E87,"")</f>
        <v/>
      </c>
      <c r="BY90" s="122" t="str">
        <f>IF('Main courante'!$A87=$BS$6,DU90,"")</f>
        <v/>
      </c>
      <c r="BZ90" s="125"/>
      <c r="CA90" s="120" t="str">
        <f>IF('Main courante'!$A87=$CA$6,MAX($CA$8:$CA89)+1,"")</f>
        <v/>
      </c>
      <c r="CB90" s="121" t="str">
        <f>IF('Main courante'!$A87=$CA$6,TEXT('Main courante'!$B87,"j mmm aa"),"")</f>
        <v/>
      </c>
      <c r="CC90" s="122" t="str">
        <f>IF('Main courante'!$A87=$CA$6,TEXT('Main courante'!$C87,"hh:mm"),"")</f>
        <v/>
      </c>
      <c r="CD90" s="122" t="str">
        <f>IF('Main courante'!$A87=$CA$6,TEXT('Main courante'!$D87,"hh:mm"),"")</f>
        <v/>
      </c>
      <c r="CE90" s="123" t="str">
        <f>IF('Main courante'!$A87=$CA$6,MOD($CD90-$CC90,1),"")</f>
        <v/>
      </c>
      <c r="CF90" s="123" t="str">
        <f>IF('Main courante'!$A87=$CA$6,'Main courante'!$E87,"")</f>
        <v/>
      </c>
      <c r="CG90" s="122" t="str">
        <f>IF('Main courante'!$A87=$CA$6,DU90,"")</f>
        <v/>
      </c>
      <c r="CH90" s="125"/>
      <c r="CI90" s="120" t="str">
        <f>IF('Main courante'!$A87=$CI$6,MAX($CI$8:$CI89)+1,"")</f>
        <v/>
      </c>
      <c r="CJ90" s="121" t="str">
        <f>IF('Main courante'!$A87=$CI$6,TEXT('Main courante'!$B87,"j mmm aa"),"")</f>
        <v/>
      </c>
      <c r="CK90" s="122" t="str">
        <f>IF('Main courante'!$A87=$CI$6,TEXT('Main courante'!$C87,"hh:mm"),"")</f>
        <v/>
      </c>
      <c r="CL90" s="122" t="str">
        <f>IF('Main courante'!$A87=$CI$6,TEXT('Main courante'!$D87,"hh:mm"),"")</f>
        <v/>
      </c>
      <c r="CM90" s="123" t="str">
        <f>IF('Main courante'!$A87=$CI$6,MOD($CL90-$CK90,1),"")</f>
        <v/>
      </c>
      <c r="CN90" s="123" t="str">
        <f>IF('Main courante'!$A87=$CI$6,'Main courante'!$E87,"")</f>
        <v/>
      </c>
      <c r="CO90" s="125"/>
      <c r="CP90" s="120" t="str">
        <f>IF('Main courante'!$A87=$CP$6,MAX($CP$8:$CP89)+1,"")</f>
        <v/>
      </c>
      <c r="CQ90" s="121" t="str">
        <f>IF('Main courante'!$A87=$CP$6,TEXT('Main courante'!$B87,"j mmm aa"),"")</f>
        <v/>
      </c>
      <c r="CR90" s="122" t="str">
        <f>IF('Main courante'!$A87=$CP$6,TEXT('Main courante'!$C87,"hh:mm"),"")</f>
        <v/>
      </c>
      <c r="CS90" s="122" t="str">
        <f>IF('Main courante'!$A87=$CP$6,TEXT('Main courante'!$D87,"hh:mm"),"")</f>
        <v/>
      </c>
      <c r="CT90" s="123" t="str">
        <f>IF('Main courante'!$A87=$CP$6,MOD($CS90-$CR90,1),"")</f>
        <v/>
      </c>
      <c r="CU90" s="123" t="str">
        <f>IF('Main courante'!$A87=$CP$6,'Main courante'!$E87,"")</f>
        <v/>
      </c>
      <c r="CV90" s="122" t="str">
        <f>IF('Main courante'!$A87=$CP$6,DU90,"")</f>
        <v/>
      </c>
      <c r="CW90" s="125"/>
      <c r="CX90" s="120" t="str">
        <f>IF('Main courante'!$A87=$CX$6,MAX($CX$8:$CX89)+1,"")</f>
        <v/>
      </c>
      <c r="CY90" s="121" t="str">
        <f>IF('Main courante'!$A87=$CX$6,TEXT('Main courante'!$B87,"j mmm aa"),"")</f>
        <v/>
      </c>
      <c r="CZ90" s="122" t="str">
        <f>IF('Main courante'!$A87=$CX$6,TEXT('Main courante'!$C87,"hh:mm"),"")</f>
        <v/>
      </c>
      <c r="DA90" s="122" t="str">
        <f>IF('Main courante'!$A87=$CX$6,TEXT('Main courante'!$D87,"hh:mm"),"")</f>
        <v/>
      </c>
      <c r="DB90" s="123" t="str">
        <f>IF('Main courante'!$A87=$CX$6,MOD($DA90-$CZ90,1),"")</f>
        <v/>
      </c>
      <c r="DC90" s="123" t="str">
        <f>IF('Main courante'!$A87=$CX$6,'Main courante'!$E87,"")</f>
        <v/>
      </c>
      <c r="DD90" s="122" t="str">
        <f>IF('Main courante'!$A87=$CX$6,DU90,"")</f>
        <v/>
      </c>
      <c r="DE90" s="125"/>
      <c r="DF90" s="120" t="str">
        <f>IF('Main courante'!$A87=$DF$6,MAX($DF$8:$DF89)+1,"")</f>
        <v/>
      </c>
      <c r="DG90" s="121" t="str">
        <f>IF('Main courante'!$A87=$DF$6,TEXT('Main courante'!$B87,"j mmm aa"),"")</f>
        <v/>
      </c>
      <c r="DH90" s="122" t="str">
        <f>IF('Main courante'!$A87=$DF$6,TEXT('Main courante'!$C87,"hh:mm"),"")</f>
        <v/>
      </c>
      <c r="DI90" s="122" t="str">
        <f>IF('Main courante'!$A87=$DF$6,TEXT('Main courante'!$D87,"hh:mm"),"")</f>
        <v/>
      </c>
      <c r="DJ90" s="123" t="str">
        <f>IF('Main courante'!$A87=$DF$6,MOD($DI90-$DH90,1),"")</f>
        <v/>
      </c>
      <c r="DK90" s="123" t="str">
        <f>IF('Main courante'!$A87=$DF$6,'Main courante'!$E87,"")</f>
        <v/>
      </c>
      <c r="DL90" s="128"/>
      <c r="DM90" s="120" t="str">
        <f>IF(OR('Main courante'!$F87&lt;&gt;"",'Main courante'!$K87&lt;&gt;""),MAX($DM$8:$DM89)+1,"")</f>
        <v/>
      </c>
      <c r="DN90" s="121" t="str">
        <f>IF('Main courante'!$F87,TEXT('Main courante'!$B87,"j mmm aa"),"")</f>
        <v/>
      </c>
      <c r="DO90" s="121" t="str">
        <f>IF('Main courante'!$F87,'Main courante'!$E87,"")</f>
        <v/>
      </c>
      <c r="DP90" s="121" t="str">
        <f>IF(OR('Main courante'!$F87&lt;&gt;"",'Main courante'!$K87&lt;&gt;""),IF('Main courante'!$F87&lt;&gt;"",TEXT('Main courante'!$F87,"hh:mm"),""),"")</f>
        <v/>
      </c>
      <c r="DQ90" s="121" t="str">
        <f>IF(OR('Main courante'!$F87&lt;&gt;"",'Main courante'!$K87&lt;&gt;""),IF('Main courante'!$G87&lt;&gt;"",TEXT('Main courante'!$G87,"hh:mm"),""),"")</f>
        <v/>
      </c>
      <c r="DR90" s="121" t="str">
        <f>IF(OR('Main courante'!$F87&lt;&gt;"",'Main courante'!$K87&lt;&gt;""),IF('Main courante'!$K87&lt;&gt;"",TEXT('Main courante'!$K87,"hh:mm"),""),"")</f>
        <v/>
      </c>
      <c r="DS90" s="121" t="str">
        <f>IF(OR('Main courante'!$F87&lt;&gt;"",'Main courante'!$K87&lt;&gt;""),IF('Main courante'!$L87&lt;&gt;"",TEXT('Main courante'!$L87,"hh:mm"),""),"")</f>
        <v/>
      </c>
      <c r="DT90" s="129">
        <f t="shared" si="7"/>
        <v>0</v>
      </c>
      <c r="DU90" s="130">
        <f>'Main courante'!$H87+'Main courante'!$M87</f>
        <v>0</v>
      </c>
      <c r="DV90" s="131">
        <f>'Main courante'!$J87+'Main courante'!$O87</f>
        <v>0</v>
      </c>
      <c r="DW90" s="131">
        <f>'Main courante'!$I87+'Main courante'!$N87</f>
        <v>0</v>
      </c>
      <c r="DX90" s="132" t="str">
        <f>IF('Main courante'!$P87&lt;&gt;"",'Main courante'!$P87,"")</f>
        <v/>
      </c>
      <c r="DY90" s="133" t="str">
        <f>IF('Main courante'!$Q87&lt;&gt;"",'Main courante'!$Q87,"")</f>
        <v/>
      </c>
      <c r="DZ90" s="133" t="str">
        <f>IF('Main courante'!$R87&lt;&gt;"",'Main courante'!$R87,"")</f>
        <v/>
      </c>
      <c r="EA90" s="129">
        <f t="shared" si="8"/>
        <v>0</v>
      </c>
      <c r="EB90" s="129">
        <f t="shared" si="9"/>
        <v>0</v>
      </c>
      <c r="ED90" s="120" t="str">
        <f>IF('Main courante'!$A87=$ED$6,MAX($ED$8:$ED89)+1,"")</f>
        <v/>
      </c>
      <c r="EE90" s="120" t="str">
        <f>IF('Main courante'!$A87=$ED$6,'Main courante'!$S87,"")</f>
        <v/>
      </c>
      <c r="EF90" s="120" t="str">
        <f>IF('Main courante'!$A87=$ED$6,'Main courante'!$T87,"")</f>
        <v/>
      </c>
      <c r="EG90" s="120" t="str">
        <f>IF('Main courante'!$A87=$ED$6,'Main courante'!$U87,"")</f>
        <v/>
      </c>
      <c r="EH90" s="134" t="str">
        <f>IF('Main courante'!$A87=$ED$6,'Main courante'!$V87,"")</f>
        <v/>
      </c>
      <c r="EJ90" s="120" t="str">
        <f>IF('Main courante'!$A87=$EJ$6,MAX($EJ$8:$EJ89)+1,"")</f>
        <v/>
      </c>
      <c r="EK90" s="120" t="str">
        <f>IF('Main courante'!$A87=$EJ$6,'Main courante'!$S87,"")</f>
        <v/>
      </c>
      <c r="EL90" s="120" t="str">
        <f>IF('Main courante'!$A87=$EJ$6,'Main courante'!$T87,"")</f>
        <v/>
      </c>
      <c r="EM90" s="120" t="str">
        <f>IF('Main courante'!$A87=$EJ$6,'Main courante'!$U87,"")</f>
        <v/>
      </c>
      <c r="EN90" s="134" t="str">
        <f>IF('Main courante'!$A87=$EJ$6,'Main courante'!$V87,"")</f>
        <v/>
      </c>
      <c r="EP90" s="120" t="str">
        <f>IF('Main courante'!$A87=$EP$6,MAX($EP$8:$EP89)+1,"")</f>
        <v/>
      </c>
      <c r="EQ90" s="120" t="str">
        <f>IF('Main courante'!$A87=$EP$6,'Main courante'!$S87,"")</f>
        <v/>
      </c>
      <c r="ER90" s="120" t="str">
        <f>IF('Main courante'!$A87=$EP$6,'Main courante'!$T87,"")</f>
        <v/>
      </c>
      <c r="ES90" s="120" t="str">
        <f>IF('Main courante'!$A87=$EP$6,'Main courante'!$U87,"")</f>
        <v/>
      </c>
      <c r="ET90" s="134" t="str">
        <f>IF('Main courante'!$A87=$EP$6,'Main courante'!$V87,"")</f>
        <v/>
      </c>
      <c r="EU90" s="125"/>
      <c r="EV90" s="120" t="str">
        <f>IF('Main courante'!$A87=$EV$6,MAX($EV$8:$EV89)+1,"")</f>
        <v/>
      </c>
      <c r="EW90" s="121" t="str">
        <f>IF('Main courante'!$A87=$EV$6,TEXT('Main courante'!$B87,"j mmm aa"),"")</f>
        <v/>
      </c>
      <c r="EX90" s="122" t="str">
        <f>IF('Main courante'!$A87=$EV$6,TEXT('Main courante'!$C87,"hh:mm"),"")</f>
        <v/>
      </c>
      <c r="EY90" s="122" t="str">
        <f>IF('Main courante'!$A87=$EV$6,TEXT('Main courante'!$D87,"hh:mm"),"")</f>
        <v/>
      </c>
      <c r="EZ90" s="123" t="str">
        <f>IF('Main courante'!$A87=$EV$6,MOD($EY90-$EX90,1),"")</f>
        <v/>
      </c>
      <c r="FA90" s="123" t="str">
        <f>IF('Main courante'!$A87=$EV$6,'Main courante'!$E87,"")</f>
        <v/>
      </c>
      <c r="FB90" s="128"/>
    </row>
    <row r="91" spans="1:158">
      <c r="A91" s="120" t="str">
        <f>IF('Main courante'!$A88=$A$6,MAX($A$8:$A90)+1,"")</f>
        <v/>
      </c>
      <c r="B91" s="121" t="str">
        <f>IF('Main courante'!$A88=$A$6,TEXT('Main courante'!$B88,"j mmm aa"),"")</f>
        <v/>
      </c>
      <c r="C91" s="122" t="str">
        <f>IF('Main courante'!$A88=$A$6,TEXT('Main courante'!$C88,"hh:mm"),"")</f>
        <v/>
      </c>
      <c r="D91" s="122" t="str">
        <f>IF('Main courante'!$A88=$A$6,TEXT('Main courante'!$D88,"hh:mm"),"")</f>
        <v/>
      </c>
      <c r="E91" s="123" t="str">
        <f>IF('Main courante'!$A88=$A$6,MOD($D91-$C91,1),"")</f>
        <v/>
      </c>
      <c r="F91" s="123" t="str">
        <f>IF('Main courante'!$A88=$A$6,'Main courante'!$E88,"")</f>
        <v/>
      </c>
      <c r="G91" s="125"/>
      <c r="H91" s="126" t="str">
        <f>IF('Main courante'!$A88=$H$6,MAX($H$8:$H90)+1,"")</f>
        <v/>
      </c>
      <c r="I91" s="121" t="str">
        <f>IF('Main courante'!$A88=$H$6,TEXT('Main courante'!$B88,"j mmm aa"),"")</f>
        <v/>
      </c>
      <c r="J91" s="122" t="str">
        <f>IF('Main courante'!$A88=$H$6,TEXT('Main courante'!$C88,"hh:mm"),"")</f>
        <v/>
      </c>
      <c r="K91" s="122" t="str">
        <f>IF('Main courante'!$A88=$H$6,TEXT('Main courante'!$D88,"hh:mm"),"")</f>
        <v/>
      </c>
      <c r="L91" s="123" t="str">
        <f>IF('Main courante'!$A88=$H$6,MOD($K91-$J91,1),"")</f>
        <v/>
      </c>
      <c r="M91" s="123" t="str">
        <f>IF('Main courante'!$A88=$H$6,'Main courante'!$E88,"")</f>
        <v/>
      </c>
      <c r="N91" s="125"/>
      <c r="O91" s="120" t="str">
        <f>IF('Main courante'!$A88=$O$6,MAX($O$8:$O90)+1,"")</f>
        <v/>
      </c>
      <c r="P91" s="121" t="str">
        <f>IF('Main courante'!$A88=$O$6,TEXT('Main courante'!$B88,"j mmm aa"),"")</f>
        <v/>
      </c>
      <c r="Q91" s="122" t="str">
        <f>IF('Main courante'!$A88=$O$6,TEXT('Main courante'!$C88,"hh:mm"),"")</f>
        <v/>
      </c>
      <c r="R91" s="122" t="str">
        <f>IF('Main courante'!$A88=$O$6,TEXT('Main courante'!$D88,"hh:mm"),"")</f>
        <v/>
      </c>
      <c r="S91" s="123" t="str">
        <f>IF('Main courante'!$A88=$O$6,MOD($R91-$Q91,1),"")</f>
        <v/>
      </c>
      <c r="T91" s="124" t="str">
        <f>IF('Main courante'!$A88=$O$6,'Main courante'!$E88,"")</f>
        <v/>
      </c>
      <c r="U91" s="127" t="str">
        <f>IF('Main courante'!$A88=$O$6,DU91,"")</f>
        <v/>
      </c>
      <c r="V91" s="125"/>
      <c r="W91" s="120" t="str">
        <f>IF('Main courante'!$A88=$W$6,MAX($W$8:$W90)+1,"")</f>
        <v/>
      </c>
      <c r="X91" s="121" t="str">
        <f>IF('Main courante'!$A88=$W$6,TEXT('Main courante'!$B88,"j mmm aa"),"")</f>
        <v/>
      </c>
      <c r="Y91" s="122" t="str">
        <f>IF('Main courante'!$A88=$W$6,TEXT('Main courante'!$C88,"hh:mm"),"")</f>
        <v/>
      </c>
      <c r="Z91" s="122" t="str">
        <f>IF('Main courante'!$A88=$W$6,TEXT('Main courante'!$D88,"hh:mm"),"")</f>
        <v/>
      </c>
      <c r="AA91" s="123" t="str">
        <f>IF('Main courante'!$A88=$W$6,MOD($Z91-$Y91,1),"")</f>
        <v/>
      </c>
      <c r="AB91" s="123" t="str">
        <f>IF('Main courante'!$A88=$W$6,'Main courante'!$E88,"")</f>
        <v/>
      </c>
      <c r="AC91" s="122" t="str">
        <f>IF('Main courante'!$A88=$W$6,DU91,"")</f>
        <v/>
      </c>
      <c r="AD91" s="125"/>
      <c r="AE91" s="120" t="str">
        <f>IF('Main courante'!$A88=$AE$6,MAX($AE$8:$AE90)+1,"")</f>
        <v/>
      </c>
      <c r="AF91" s="121" t="str">
        <f>IF('Main courante'!$A88=$AE$6,TEXT('Main courante'!$B88,"j mmm aa"),"")</f>
        <v/>
      </c>
      <c r="AG91" s="122" t="str">
        <f>IF('Main courante'!$A88=$AE$6,TEXT('Main courante'!$C88,"hh:mm"),"")</f>
        <v/>
      </c>
      <c r="AH91" s="122" t="str">
        <f>IF('Main courante'!$A88=$AE$6,TEXT('Main courante'!$D88,"hh:mm"),"")</f>
        <v/>
      </c>
      <c r="AI91" s="123" t="str">
        <f>IF('Main courante'!$A88=$AE$6,MOD($AH91-$AG91,1),"")</f>
        <v/>
      </c>
      <c r="AJ91" s="123" t="str">
        <f>IF('Main courante'!$A88=$AE$6,'Main courante'!$E88,"")</f>
        <v/>
      </c>
      <c r="AK91" s="122" t="str">
        <f>IF('Main courante'!$A88=$AE$6,DU91,"")</f>
        <v/>
      </c>
      <c r="AL91" s="125"/>
      <c r="AM91" s="120" t="str">
        <f>IF('Main courante'!$A88=$AM$6,MAX($AM$8:$AM90)+1,"")</f>
        <v/>
      </c>
      <c r="AN91" s="121" t="str">
        <f>IF('Main courante'!$A88=$AM$6,TEXT('Main courante'!$B88,"j mmm aa"),"")</f>
        <v/>
      </c>
      <c r="AO91" s="122" t="str">
        <f>IF('Main courante'!$A88=$AM$6,TEXT('Main courante'!$C88,"hh:mm"),"")</f>
        <v/>
      </c>
      <c r="AP91" s="122" t="str">
        <f>IF('Main courante'!$A88=$AM$6,TEXT('Main courante'!$D88,"hh:mm"),"")</f>
        <v/>
      </c>
      <c r="AQ91" s="123" t="str">
        <f>IF('Main courante'!$A88=$AM$6,MOD($AP91-$AO91,1),"")</f>
        <v/>
      </c>
      <c r="AR91" s="123" t="str">
        <f>IF('Main courante'!$A88=$AM$6,'Main courante'!$E88,"")</f>
        <v/>
      </c>
      <c r="AS91" s="122" t="str">
        <f>IF('Main courante'!$A88=$AM$6,DU91,"")</f>
        <v/>
      </c>
      <c r="AT91" s="125"/>
      <c r="AU91" s="120" t="str">
        <f>IF('Main courante'!$A88=$AU$6,MAX($AU$8:$AU90)+1,"")</f>
        <v/>
      </c>
      <c r="AV91" s="121" t="str">
        <f>IF('Main courante'!$A88=$AU$6,TEXT('Main courante'!$B88,"j mmm aa"),"")</f>
        <v/>
      </c>
      <c r="AW91" s="122" t="str">
        <f>IF('Main courante'!$A88=$AU$6,TEXT('Main courante'!$C88,"hh:mm"),"")</f>
        <v/>
      </c>
      <c r="AX91" s="122" t="str">
        <f>IF('Main courante'!$A88=$AU$6,TEXT('Main courante'!$D88,"hh:mm"),"")</f>
        <v/>
      </c>
      <c r="AY91" s="123" t="str">
        <f>IF('Main courante'!$A88=$AU$6,MOD($AX91-$AW91,1),"")</f>
        <v/>
      </c>
      <c r="AZ91" s="123" t="str">
        <f>IF('Main courante'!$A88=$AU$6,'Main courante'!$E88,"")</f>
        <v/>
      </c>
      <c r="BA91" s="122" t="str">
        <f>IF('Main courante'!$A88=$AU$6,DU91,"")</f>
        <v/>
      </c>
      <c r="BB91" s="125"/>
      <c r="BC91" s="120" t="str">
        <f>IF('Main courante'!$A88=$BC$6,MAX($BC$8:$BC90)+1,"")</f>
        <v/>
      </c>
      <c r="BD91" s="121" t="str">
        <f>IF('Main courante'!$A88=$BC$6,TEXT('Main courante'!$B88,"j mmm aa"),"")</f>
        <v/>
      </c>
      <c r="BE91" s="122" t="str">
        <f>IF('Main courante'!$A88=$BC$6,TEXT('Main courante'!$C88,"hh:mm"),"")</f>
        <v/>
      </c>
      <c r="BF91" s="122" t="str">
        <f>IF('Main courante'!$A88=$BC$6,TEXT('Main courante'!$D88,"hh:mm"),"")</f>
        <v/>
      </c>
      <c r="BG91" s="123" t="str">
        <f>IF('Main courante'!$A88=$BC$6,MOD($BF91-$BE91,1),"")</f>
        <v/>
      </c>
      <c r="BH91" s="123" t="str">
        <f>IF('Main courante'!$A88=$BC$6,'Main courante'!$E88,"")</f>
        <v/>
      </c>
      <c r="BI91" s="122" t="str">
        <f>IF('Main courante'!$A88=$BC$6,DU91,"")</f>
        <v/>
      </c>
      <c r="BJ91" s="125"/>
      <c r="BK91" s="120" t="str">
        <f>IF('Main courante'!$A88=$BK$6,MAX($BK$8:$BK90)+1,"")</f>
        <v/>
      </c>
      <c r="BL91" s="121" t="str">
        <f>IF('Main courante'!$A88=$BK$6,TEXT('Main courante'!$B88,"j mmm aa"),"")</f>
        <v/>
      </c>
      <c r="BM91" s="122" t="str">
        <f>IF('Main courante'!$A88=$BK$6,TEXT('Main courante'!$C88,"hh:mm"),"")</f>
        <v/>
      </c>
      <c r="BN91" s="122" t="str">
        <f>IF('Main courante'!$A88=$BK$6,TEXT('Main courante'!$D88,"hh:mm"),"")</f>
        <v/>
      </c>
      <c r="BO91" s="123" t="str">
        <f>IF('Main courante'!$A88=$BK$6,MOD($BN91-$BM91,1),"")</f>
        <v/>
      </c>
      <c r="BP91" s="123" t="str">
        <f>IF('Main courante'!$A88=$BK$6,'Main courante'!$E88,"")</f>
        <v/>
      </c>
      <c r="BQ91" s="122" t="str">
        <f>IF('Main courante'!$A88=$BK$6,DU91,"")</f>
        <v/>
      </c>
      <c r="BR91" s="125"/>
      <c r="BS91" s="120" t="str">
        <f>IF('Main courante'!$A88=$BS$6,MAX($BS$8:$BS90)+1,"")</f>
        <v/>
      </c>
      <c r="BT91" s="121" t="str">
        <f>IF('Main courante'!$A88=$BS$6,TEXT('Main courante'!$B88,"j mmm aa"),"")</f>
        <v/>
      </c>
      <c r="BU91" s="122" t="str">
        <f>IF('Main courante'!$A88=$BS$6,TEXT('Main courante'!$C88,"hh:mm"),"")</f>
        <v/>
      </c>
      <c r="BV91" s="122" t="str">
        <f>IF('Main courante'!$A88=$BS$6,TEXT('Main courante'!$D88,"hh:mm"),"")</f>
        <v/>
      </c>
      <c r="BW91" s="123" t="str">
        <f>IF('Main courante'!$A88=$BS$6,MOD($BV91-$BU91,1),"")</f>
        <v/>
      </c>
      <c r="BX91" s="123" t="str">
        <f>IF('Main courante'!$A88=$BS$6,'Main courante'!$E88,"")</f>
        <v/>
      </c>
      <c r="BY91" s="122" t="str">
        <f>IF('Main courante'!$A88=$BS$6,DU91,"")</f>
        <v/>
      </c>
      <c r="BZ91" s="125"/>
      <c r="CA91" s="120" t="str">
        <f>IF('Main courante'!$A88=$CA$6,MAX($CA$8:$CA90)+1,"")</f>
        <v/>
      </c>
      <c r="CB91" s="121" t="str">
        <f>IF('Main courante'!$A88=$CA$6,TEXT('Main courante'!$B88,"j mmm aa"),"")</f>
        <v/>
      </c>
      <c r="CC91" s="122" t="str">
        <f>IF('Main courante'!$A88=$CA$6,TEXT('Main courante'!$C88,"hh:mm"),"")</f>
        <v/>
      </c>
      <c r="CD91" s="122" t="str">
        <f>IF('Main courante'!$A88=$CA$6,TEXT('Main courante'!$D88,"hh:mm"),"")</f>
        <v/>
      </c>
      <c r="CE91" s="123" t="str">
        <f>IF('Main courante'!$A88=$CA$6,MOD($CD91-$CC91,1),"")</f>
        <v/>
      </c>
      <c r="CF91" s="123" t="str">
        <f>IF('Main courante'!$A88=$CA$6,'Main courante'!$E88,"")</f>
        <v/>
      </c>
      <c r="CG91" s="122" t="str">
        <f>IF('Main courante'!$A88=$CA$6,DU91,"")</f>
        <v/>
      </c>
      <c r="CH91" s="125"/>
      <c r="CI91" s="120" t="str">
        <f>IF('Main courante'!$A88=$CI$6,MAX($CI$8:$CI90)+1,"")</f>
        <v/>
      </c>
      <c r="CJ91" s="121" t="str">
        <f>IF('Main courante'!$A88=$CI$6,TEXT('Main courante'!$B88,"j mmm aa"),"")</f>
        <v/>
      </c>
      <c r="CK91" s="122" t="str">
        <f>IF('Main courante'!$A88=$CI$6,TEXT('Main courante'!$C88,"hh:mm"),"")</f>
        <v/>
      </c>
      <c r="CL91" s="122" t="str">
        <f>IF('Main courante'!$A88=$CI$6,TEXT('Main courante'!$D88,"hh:mm"),"")</f>
        <v/>
      </c>
      <c r="CM91" s="123" t="str">
        <f>IF('Main courante'!$A88=$CI$6,MOD($CL91-$CK91,1),"")</f>
        <v/>
      </c>
      <c r="CN91" s="123" t="str">
        <f>IF('Main courante'!$A88=$CI$6,'Main courante'!$E88,"")</f>
        <v/>
      </c>
      <c r="CO91" s="125"/>
      <c r="CP91" s="120" t="str">
        <f>IF('Main courante'!$A88=$CP$6,MAX($CP$8:$CP90)+1,"")</f>
        <v/>
      </c>
      <c r="CQ91" s="121" t="str">
        <f>IF('Main courante'!$A88=$CP$6,TEXT('Main courante'!$B88,"j mmm aa"),"")</f>
        <v/>
      </c>
      <c r="CR91" s="122" t="str">
        <f>IF('Main courante'!$A88=$CP$6,TEXT('Main courante'!$C88,"hh:mm"),"")</f>
        <v/>
      </c>
      <c r="CS91" s="122" t="str">
        <f>IF('Main courante'!$A88=$CP$6,TEXT('Main courante'!$D88,"hh:mm"),"")</f>
        <v/>
      </c>
      <c r="CT91" s="123" t="str">
        <f>IF('Main courante'!$A88=$CP$6,MOD($CS91-$CR91,1),"")</f>
        <v/>
      </c>
      <c r="CU91" s="123" t="str">
        <f>IF('Main courante'!$A88=$CP$6,'Main courante'!$E88,"")</f>
        <v/>
      </c>
      <c r="CV91" s="122" t="str">
        <f>IF('Main courante'!$A88=$CP$6,DU91,"")</f>
        <v/>
      </c>
      <c r="CW91" s="125"/>
      <c r="CX91" s="120" t="str">
        <f>IF('Main courante'!$A88=$CX$6,MAX($CX$8:$CX90)+1,"")</f>
        <v/>
      </c>
      <c r="CY91" s="121" t="str">
        <f>IF('Main courante'!$A88=$CX$6,TEXT('Main courante'!$B88,"j mmm aa"),"")</f>
        <v/>
      </c>
      <c r="CZ91" s="122" t="str">
        <f>IF('Main courante'!$A88=$CX$6,TEXT('Main courante'!$C88,"hh:mm"),"")</f>
        <v/>
      </c>
      <c r="DA91" s="122" t="str">
        <f>IF('Main courante'!$A88=$CX$6,TEXT('Main courante'!$D88,"hh:mm"),"")</f>
        <v/>
      </c>
      <c r="DB91" s="123" t="str">
        <f>IF('Main courante'!$A88=$CX$6,MOD($DA91-$CZ91,1),"")</f>
        <v/>
      </c>
      <c r="DC91" s="123" t="str">
        <f>IF('Main courante'!$A88=$CX$6,'Main courante'!$E88,"")</f>
        <v/>
      </c>
      <c r="DD91" s="122" t="str">
        <f>IF('Main courante'!$A88=$CX$6,DU91,"")</f>
        <v/>
      </c>
      <c r="DE91" s="125"/>
      <c r="DF91" s="120" t="str">
        <f>IF('Main courante'!$A88=$DF$6,MAX($DF$8:$DF90)+1,"")</f>
        <v/>
      </c>
      <c r="DG91" s="121" t="str">
        <f>IF('Main courante'!$A88=$DF$6,TEXT('Main courante'!$B88,"j mmm aa"),"")</f>
        <v/>
      </c>
      <c r="DH91" s="122" t="str">
        <f>IF('Main courante'!$A88=$DF$6,TEXT('Main courante'!$C88,"hh:mm"),"")</f>
        <v/>
      </c>
      <c r="DI91" s="122" t="str">
        <f>IF('Main courante'!$A88=$DF$6,TEXT('Main courante'!$D88,"hh:mm"),"")</f>
        <v/>
      </c>
      <c r="DJ91" s="123" t="str">
        <f>IF('Main courante'!$A88=$DF$6,MOD($DI91-$DH91,1),"")</f>
        <v/>
      </c>
      <c r="DK91" s="123" t="str">
        <f>IF('Main courante'!$A88=$DF$6,'Main courante'!$E88,"")</f>
        <v/>
      </c>
      <c r="DL91" s="128"/>
      <c r="DM91" s="120" t="str">
        <f>IF(OR('Main courante'!$F88&lt;&gt;"",'Main courante'!$K88&lt;&gt;""),MAX($DM$8:$DM90)+1,"")</f>
        <v/>
      </c>
      <c r="DN91" s="121" t="str">
        <f>IF('Main courante'!$F88,TEXT('Main courante'!$B88,"j mmm aa"),"")</f>
        <v/>
      </c>
      <c r="DO91" s="121" t="str">
        <f>IF('Main courante'!$F88,'Main courante'!$E88,"")</f>
        <v/>
      </c>
      <c r="DP91" s="121" t="str">
        <f>IF(OR('Main courante'!$F88&lt;&gt;"",'Main courante'!$K88&lt;&gt;""),IF('Main courante'!$F88&lt;&gt;"",TEXT('Main courante'!$F88,"hh:mm"),""),"")</f>
        <v/>
      </c>
      <c r="DQ91" s="121" t="str">
        <f>IF(OR('Main courante'!$F88&lt;&gt;"",'Main courante'!$K88&lt;&gt;""),IF('Main courante'!$G88&lt;&gt;"",TEXT('Main courante'!$G88,"hh:mm"),""),"")</f>
        <v/>
      </c>
      <c r="DR91" s="121" t="str">
        <f>IF(OR('Main courante'!$F88&lt;&gt;"",'Main courante'!$K88&lt;&gt;""),IF('Main courante'!$K88&lt;&gt;"",TEXT('Main courante'!$K88,"hh:mm"),""),"")</f>
        <v/>
      </c>
      <c r="DS91" s="121" t="str">
        <f>IF(OR('Main courante'!$F88&lt;&gt;"",'Main courante'!$K88&lt;&gt;""),IF('Main courante'!$L88&lt;&gt;"",TEXT('Main courante'!$L88,"hh:mm"),""),"")</f>
        <v/>
      </c>
      <c r="DT91" s="129">
        <f t="shared" si="7"/>
        <v>0</v>
      </c>
      <c r="DU91" s="130">
        <f>'Main courante'!$H88+'Main courante'!$M88</f>
        <v>0</v>
      </c>
      <c r="DV91" s="131">
        <f>'Main courante'!$J88+'Main courante'!$O88</f>
        <v>0</v>
      </c>
      <c r="DW91" s="131">
        <f>'Main courante'!$I88+'Main courante'!$N88</f>
        <v>0</v>
      </c>
      <c r="DX91" s="132" t="str">
        <f>IF('Main courante'!$P88&lt;&gt;"",'Main courante'!$P88,"")</f>
        <v/>
      </c>
      <c r="DY91" s="133" t="str">
        <f>IF('Main courante'!$Q88&lt;&gt;"",'Main courante'!$Q88,"")</f>
        <v/>
      </c>
      <c r="DZ91" s="133" t="str">
        <f>IF('Main courante'!$R88&lt;&gt;"",'Main courante'!$R88,"")</f>
        <v/>
      </c>
      <c r="EA91" s="129">
        <f t="shared" si="8"/>
        <v>0</v>
      </c>
      <c r="EB91" s="129">
        <f t="shared" si="9"/>
        <v>0</v>
      </c>
      <c r="ED91" s="120" t="str">
        <f>IF('Main courante'!$A88=$ED$6,MAX($ED$8:$ED90)+1,"")</f>
        <v/>
      </c>
      <c r="EE91" s="120" t="str">
        <f>IF('Main courante'!$A88=$ED$6,'Main courante'!$S88,"")</f>
        <v/>
      </c>
      <c r="EF91" s="120" t="str">
        <f>IF('Main courante'!$A88=$ED$6,'Main courante'!$T88,"")</f>
        <v/>
      </c>
      <c r="EG91" s="120" t="str">
        <f>IF('Main courante'!$A88=$ED$6,'Main courante'!$U88,"")</f>
        <v/>
      </c>
      <c r="EH91" s="134" t="str">
        <f>IF('Main courante'!$A88=$ED$6,'Main courante'!$V88,"")</f>
        <v/>
      </c>
      <c r="EJ91" s="120" t="str">
        <f>IF('Main courante'!$A88=$EJ$6,MAX($EJ$8:$EJ90)+1,"")</f>
        <v/>
      </c>
      <c r="EK91" s="120" t="str">
        <f>IF('Main courante'!$A88=$EJ$6,'Main courante'!$S88,"")</f>
        <v/>
      </c>
      <c r="EL91" s="120" t="str">
        <f>IF('Main courante'!$A88=$EJ$6,'Main courante'!$T88,"")</f>
        <v/>
      </c>
      <c r="EM91" s="120" t="str">
        <f>IF('Main courante'!$A88=$EJ$6,'Main courante'!$U88,"")</f>
        <v/>
      </c>
      <c r="EN91" s="134" t="str">
        <f>IF('Main courante'!$A88=$EJ$6,'Main courante'!$V88,"")</f>
        <v/>
      </c>
      <c r="EP91" s="120" t="str">
        <f>IF('Main courante'!$A88=$EP$6,MAX($EP$8:$EP90)+1,"")</f>
        <v/>
      </c>
      <c r="EQ91" s="120" t="str">
        <f>IF('Main courante'!$A88=$EP$6,'Main courante'!$S88,"")</f>
        <v/>
      </c>
      <c r="ER91" s="120" t="str">
        <f>IF('Main courante'!$A88=$EP$6,'Main courante'!$T88,"")</f>
        <v/>
      </c>
      <c r="ES91" s="120" t="str">
        <f>IF('Main courante'!$A88=$EP$6,'Main courante'!$U88,"")</f>
        <v/>
      </c>
      <c r="ET91" s="134" t="str">
        <f>IF('Main courante'!$A88=$EP$6,'Main courante'!$V88,"")</f>
        <v/>
      </c>
      <c r="EU91" s="125"/>
      <c r="EV91" s="120" t="str">
        <f>IF('Main courante'!$A88=$EV$6,MAX($EV$8:$EV90)+1,"")</f>
        <v/>
      </c>
      <c r="EW91" s="121" t="str">
        <f>IF('Main courante'!$A88=$EV$6,TEXT('Main courante'!$B88,"j mmm aa"),"")</f>
        <v/>
      </c>
      <c r="EX91" s="122" t="str">
        <f>IF('Main courante'!$A88=$EV$6,TEXT('Main courante'!$C88,"hh:mm"),"")</f>
        <v/>
      </c>
      <c r="EY91" s="122" t="str">
        <f>IF('Main courante'!$A88=$EV$6,TEXT('Main courante'!$D88,"hh:mm"),"")</f>
        <v/>
      </c>
      <c r="EZ91" s="123" t="str">
        <f>IF('Main courante'!$A88=$EV$6,MOD($EY91-$EX91,1),"")</f>
        <v/>
      </c>
      <c r="FA91" s="123" t="str">
        <f>IF('Main courante'!$A88=$EV$6,'Main courante'!$E88,"")</f>
        <v/>
      </c>
      <c r="FB91" s="128"/>
    </row>
    <row r="92" spans="1:158">
      <c r="A92" s="120" t="str">
        <f>IF('Main courante'!$A89=$A$6,MAX($A$8:$A91)+1,"")</f>
        <v/>
      </c>
      <c r="B92" s="121" t="str">
        <f>IF('Main courante'!$A89=$A$6,TEXT('Main courante'!$B89,"j mmm aa"),"")</f>
        <v/>
      </c>
      <c r="C92" s="122" t="str">
        <f>IF('Main courante'!$A89=$A$6,TEXT('Main courante'!$C89,"hh:mm"),"")</f>
        <v/>
      </c>
      <c r="D92" s="122" t="str">
        <f>IF('Main courante'!$A89=$A$6,TEXT('Main courante'!$D89,"hh:mm"),"")</f>
        <v/>
      </c>
      <c r="E92" s="123" t="str">
        <f>IF('Main courante'!$A89=$A$6,MOD($D92-$C92,1),"")</f>
        <v/>
      </c>
      <c r="F92" s="123" t="str">
        <f>IF('Main courante'!$A89=$A$6,'Main courante'!$E89,"")</f>
        <v/>
      </c>
      <c r="G92" s="125"/>
      <c r="H92" s="126" t="str">
        <f>IF('Main courante'!$A89=$H$6,MAX($H$8:$H91)+1,"")</f>
        <v/>
      </c>
      <c r="I92" s="121" t="str">
        <f>IF('Main courante'!$A89=$H$6,TEXT('Main courante'!$B89,"j mmm aa"),"")</f>
        <v/>
      </c>
      <c r="J92" s="122" t="str">
        <f>IF('Main courante'!$A89=$H$6,TEXT('Main courante'!$C89,"hh:mm"),"")</f>
        <v/>
      </c>
      <c r="K92" s="122" t="str">
        <f>IF('Main courante'!$A89=$H$6,TEXT('Main courante'!$D89,"hh:mm"),"")</f>
        <v/>
      </c>
      <c r="L92" s="123" t="str">
        <f>IF('Main courante'!$A89=$H$6,MOD($K92-$J92,1),"")</f>
        <v/>
      </c>
      <c r="M92" s="123" t="str">
        <f>IF('Main courante'!$A89=$H$6,'Main courante'!$E89,"")</f>
        <v/>
      </c>
      <c r="N92" s="125"/>
      <c r="O92" s="120" t="str">
        <f>IF('Main courante'!$A89=$O$6,MAX($O$8:$O91)+1,"")</f>
        <v/>
      </c>
      <c r="P92" s="121" t="str">
        <f>IF('Main courante'!$A89=$O$6,TEXT('Main courante'!$B89,"j mmm aa"),"")</f>
        <v/>
      </c>
      <c r="Q92" s="122" t="str">
        <f>IF('Main courante'!$A89=$O$6,TEXT('Main courante'!$C89,"hh:mm"),"")</f>
        <v/>
      </c>
      <c r="R92" s="122" t="str">
        <f>IF('Main courante'!$A89=$O$6,TEXT('Main courante'!$D89,"hh:mm"),"")</f>
        <v/>
      </c>
      <c r="S92" s="123" t="str">
        <f>IF('Main courante'!$A89=$O$6,MOD($R92-$Q92,1),"")</f>
        <v/>
      </c>
      <c r="T92" s="124" t="str">
        <f>IF('Main courante'!$A89=$O$6,'Main courante'!$E89,"")</f>
        <v/>
      </c>
      <c r="U92" s="127" t="str">
        <f>IF('Main courante'!$A89=$O$6,DU92,"")</f>
        <v/>
      </c>
      <c r="V92" s="125"/>
      <c r="W92" s="120" t="str">
        <f>IF('Main courante'!$A89=$W$6,MAX($W$8:$W91)+1,"")</f>
        <v/>
      </c>
      <c r="X92" s="121" t="str">
        <f>IF('Main courante'!$A89=$W$6,TEXT('Main courante'!$B89,"j mmm aa"),"")</f>
        <v/>
      </c>
      <c r="Y92" s="122" t="str">
        <f>IF('Main courante'!$A89=$W$6,TEXT('Main courante'!$C89,"hh:mm"),"")</f>
        <v/>
      </c>
      <c r="Z92" s="122" t="str">
        <f>IF('Main courante'!$A89=$W$6,TEXT('Main courante'!$D89,"hh:mm"),"")</f>
        <v/>
      </c>
      <c r="AA92" s="123" t="str">
        <f>IF('Main courante'!$A89=$W$6,MOD($Z92-$Y92,1),"")</f>
        <v/>
      </c>
      <c r="AB92" s="123" t="str">
        <f>IF('Main courante'!$A89=$W$6,'Main courante'!$E89,"")</f>
        <v/>
      </c>
      <c r="AC92" s="122" t="str">
        <f>IF('Main courante'!$A89=$W$6,DU92,"")</f>
        <v/>
      </c>
      <c r="AD92" s="125"/>
      <c r="AE92" s="120" t="str">
        <f>IF('Main courante'!$A89=$AE$6,MAX($AE$8:$AE91)+1,"")</f>
        <v/>
      </c>
      <c r="AF92" s="121" t="str">
        <f>IF('Main courante'!$A89=$AE$6,TEXT('Main courante'!$B89,"j mmm aa"),"")</f>
        <v/>
      </c>
      <c r="AG92" s="122" t="str">
        <f>IF('Main courante'!$A89=$AE$6,TEXT('Main courante'!$C89,"hh:mm"),"")</f>
        <v/>
      </c>
      <c r="AH92" s="122" t="str">
        <f>IF('Main courante'!$A89=$AE$6,TEXT('Main courante'!$D89,"hh:mm"),"")</f>
        <v/>
      </c>
      <c r="AI92" s="123" t="str">
        <f>IF('Main courante'!$A89=$AE$6,MOD($AH92-$AG92,1),"")</f>
        <v/>
      </c>
      <c r="AJ92" s="123" t="str">
        <f>IF('Main courante'!$A89=$AE$6,'Main courante'!$E89,"")</f>
        <v/>
      </c>
      <c r="AK92" s="122" t="str">
        <f>IF('Main courante'!$A89=$AE$6,DU92,"")</f>
        <v/>
      </c>
      <c r="AL92" s="125"/>
      <c r="AM92" s="120" t="str">
        <f>IF('Main courante'!$A89=$AM$6,MAX($AM$8:$AM91)+1,"")</f>
        <v/>
      </c>
      <c r="AN92" s="121" t="str">
        <f>IF('Main courante'!$A89=$AM$6,TEXT('Main courante'!$B89,"j mmm aa"),"")</f>
        <v/>
      </c>
      <c r="AO92" s="122" t="str">
        <f>IF('Main courante'!$A89=$AM$6,TEXT('Main courante'!$C89,"hh:mm"),"")</f>
        <v/>
      </c>
      <c r="AP92" s="122" t="str">
        <f>IF('Main courante'!$A89=$AM$6,TEXT('Main courante'!$D89,"hh:mm"),"")</f>
        <v/>
      </c>
      <c r="AQ92" s="123" t="str">
        <f>IF('Main courante'!$A89=$AM$6,MOD($AP92-$AO92,1),"")</f>
        <v/>
      </c>
      <c r="AR92" s="123" t="str">
        <f>IF('Main courante'!$A89=$AM$6,'Main courante'!$E89,"")</f>
        <v/>
      </c>
      <c r="AS92" s="122" t="str">
        <f>IF('Main courante'!$A89=$AM$6,DU92,"")</f>
        <v/>
      </c>
      <c r="AT92" s="125"/>
      <c r="AU92" s="120" t="str">
        <f>IF('Main courante'!$A89=$AU$6,MAX($AU$8:$AU91)+1,"")</f>
        <v/>
      </c>
      <c r="AV92" s="121" t="str">
        <f>IF('Main courante'!$A89=$AU$6,TEXT('Main courante'!$B89,"j mmm aa"),"")</f>
        <v/>
      </c>
      <c r="AW92" s="122" t="str">
        <f>IF('Main courante'!$A89=$AU$6,TEXT('Main courante'!$C89,"hh:mm"),"")</f>
        <v/>
      </c>
      <c r="AX92" s="122" t="str">
        <f>IF('Main courante'!$A89=$AU$6,TEXT('Main courante'!$D89,"hh:mm"),"")</f>
        <v/>
      </c>
      <c r="AY92" s="123" t="str">
        <f>IF('Main courante'!$A89=$AU$6,MOD($AX92-$AW92,1),"")</f>
        <v/>
      </c>
      <c r="AZ92" s="123" t="str">
        <f>IF('Main courante'!$A89=$AU$6,'Main courante'!$E89,"")</f>
        <v/>
      </c>
      <c r="BA92" s="122" t="str">
        <f>IF('Main courante'!$A89=$AU$6,DU92,"")</f>
        <v/>
      </c>
      <c r="BB92" s="125"/>
      <c r="BC92" s="120" t="str">
        <f>IF('Main courante'!$A89=$BC$6,MAX($BC$8:$BC91)+1,"")</f>
        <v/>
      </c>
      <c r="BD92" s="121" t="str">
        <f>IF('Main courante'!$A89=$BC$6,TEXT('Main courante'!$B89,"j mmm aa"),"")</f>
        <v/>
      </c>
      <c r="BE92" s="122" t="str">
        <f>IF('Main courante'!$A89=$BC$6,TEXT('Main courante'!$C89,"hh:mm"),"")</f>
        <v/>
      </c>
      <c r="BF92" s="122" t="str">
        <f>IF('Main courante'!$A89=$BC$6,TEXT('Main courante'!$D89,"hh:mm"),"")</f>
        <v/>
      </c>
      <c r="BG92" s="123" t="str">
        <f>IF('Main courante'!$A89=$BC$6,MOD($BF92-$BE92,1),"")</f>
        <v/>
      </c>
      <c r="BH92" s="123" t="str">
        <f>IF('Main courante'!$A89=$BC$6,'Main courante'!$E89,"")</f>
        <v/>
      </c>
      <c r="BI92" s="122" t="str">
        <f>IF('Main courante'!$A89=$BC$6,DU92,"")</f>
        <v/>
      </c>
      <c r="BJ92" s="125"/>
      <c r="BK92" s="120" t="str">
        <f>IF('Main courante'!$A89=$BK$6,MAX($BK$8:$BK91)+1,"")</f>
        <v/>
      </c>
      <c r="BL92" s="121" t="str">
        <f>IF('Main courante'!$A89=$BK$6,TEXT('Main courante'!$B89,"j mmm aa"),"")</f>
        <v/>
      </c>
      <c r="BM92" s="122" t="str">
        <f>IF('Main courante'!$A89=$BK$6,TEXT('Main courante'!$C89,"hh:mm"),"")</f>
        <v/>
      </c>
      <c r="BN92" s="122" t="str">
        <f>IF('Main courante'!$A89=$BK$6,TEXT('Main courante'!$D89,"hh:mm"),"")</f>
        <v/>
      </c>
      <c r="BO92" s="123" t="str">
        <f>IF('Main courante'!$A89=$BK$6,MOD($BN92-$BM92,1),"")</f>
        <v/>
      </c>
      <c r="BP92" s="123" t="str">
        <f>IF('Main courante'!$A89=$BK$6,'Main courante'!$E89,"")</f>
        <v/>
      </c>
      <c r="BQ92" s="122" t="str">
        <f>IF('Main courante'!$A89=$BK$6,DU92,"")</f>
        <v/>
      </c>
      <c r="BR92" s="125"/>
      <c r="BS92" s="120" t="str">
        <f>IF('Main courante'!$A89=$BS$6,MAX($BS$8:$BS91)+1,"")</f>
        <v/>
      </c>
      <c r="BT92" s="121" t="str">
        <f>IF('Main courante'!$A89=$BS$6,TEXT('Main courante'!$B89,"j mmm aa"),"")</f>
        <v/>
      </c>
      <c r="BU92" s="122" t="str">
        <f>IF('Main courante'!$A89=$BS$6,TEXT('Main courante'!$C89,"hh:mm"),"")</f>
        <v/>
      </c>
      <c r="BV92" s="122" t="str">
        <f>IF('Main courante'!$A89=$BS$6,TEXT('Main courante'!$D89,"hh:mm"),"")</f>
        <v/>
      </c>
      <c r="BW92" s="123" t="str">
        <f>IF('Main courante'!$A89=$BS$6,MOD($BV92-$BU92,1),"")</f>
        <v/>
      </c>
      <c r="BX92" s="123" t="str">
        <f>IF('Main courante'!$A89=$BS$6,'Main courante'!$E89,"")</f>
        <v/>
      </c>
      <c r="BY92" s="122" t="str">
        <f>IF('Main courante'!$A89=$BS$6,DU92,"")</f>
        <v/>
      </c>
      <c r="BZ92" s="125"/>
      <c r="CA92" s="120" t="str">
        <f>IF('Main courante'!$A89=$CA$6,MAX($CA$8:$CA91)+1,"")</f>
        <v/>
      </c>
      <c r="CB92" s="121" t="str">
        <f>IF('Main courante'!$A89=$CA$6,TEXT('Main courante'!$B89,"j mmm aa"),"")</f>
        <v/>
      </c>
      <c r="CC92" s="122" t="str">
        <f>IF('Main courante'!$A89=$CA$6,TEXT('Main courante'!$C89,"hh:mm"),"")</f>
        <v/>
      </c>
      <c r="CD92" s="122" t="str">
        <f>IF('Main courante'!$A89=$CA$6,TEXT('Main courante'!$D89,"hh:mm"),"")</f>
        <v/>
      </c>
      <c r="CE92" s="123" t="str">
        <f>IF('Main courante'!$A89=$CA$6,MOD($CD92-$CC92,1),"")</f>
        <v/>
      </c>
      <c r="CF92" s="123" t="str">
        <f>IF('Main courante'!$A89=$CA$6,'Main courante'!$E89,"")</f>
        <v/>
      </c>
      <c r="CG92" s="122" t="str">
        <f>IF('Main courante'!$A89=$CA$6,DU92,"")</f>
        <v/>
      </c>
      <c r="CH92" s="125"/>
      <c r="CI92" s="120" t="str">
        <f>IF('Main courante'!$A89=$CI$6,MAX($CI$8:$CI91)+1,"")</f>
        <v/>
      </c>
      <c r="CJ92" s="121" t="str">
        <f>IF('Main courante'!$A89=$CI$6,TEXT('Main courante'!$B89,"j mmm aa"),"")</f>
        <v/>
      </c>
      <c r="CK92" s="122" t="str">
        <f>IF('Main courante'!$A89=$CI$6,TEXT('Main courante'!$C89,"hh:mm"),"")</f>
        <v/>
      </c>
      <c r="CL92" s="122" t="str">
        <f>IF('Main courante'!$A89=$CI$6,TEXT('Main courante'!$D89,"hh:mm"),"")</f>
        <v/>
      </c>
      <c r="CM92" s="123" t="str">
        <f>IF('Main courante'!$A89=$CI$6,MOD($CL92-$CK92,1),"")</f>
        <v/>
      </c>
      <c r="CN92" s="123" t="str">
        <f>IF('Main courante'!$A89=$CI$6,'Main courante'!$E89,"")</f>
        <v/>
      </c>
      <c r="CO92" s="125"/>
      <c r="CP92" s="120" t="str">
        <f>IF('Main courante'!$A89=$CP$6,MAX($CP$8:$CP91)+1,"")</f>
        <v/>
      </c>
      <c r="CQ92" s="121" t="str">
        <f>IF('Main courante'!$A89=$CP$6,TEXT('Main courante'!$B89,"j mmm aa"),"")</f>
        <v/>
      </c>
      <c r="CR92" s="122" t="str">
        <f>IF('Main courante'!$A89=$CP$6,TEXT('Main courante'!$C89,"hh:mm"),"")</f>
        <v/>
      </c>
      <c r="CS92" s="122" t="str">
        <f>IF('Main courante'!$A89=$CP$6,TEXT('Main courante'!$D89,"hh:mm"),"")</f>
        <v/>
      </c>
      <c r="CT92" s="123" t="str">
        <f>IF('Main courante'!$A89=$CP$6,MOD($CS92-$CR92,1),"")</f>
        <v/>
      </c>
      <c r="CU92" s="123" t="str">
        <f>IF('Main courante'!$A89=$CP$6,'Main courante'!$E89,"")</f>
        <v/>
      </c>
      <c r="CV92" s="122" t="str">
        <f>IF('Main courante'!$A89=$CP$6,DU92,"")</f>
        <v/>
      </c>
      <c r="CW92" s="125"/>
      <c r="CX92" s="120" t="str">
        <f>IF('Main courante'!$A89=$CX$6,MAX($CX$8:$CX91)+1,"")</f>
        <v/>
      </c>
      <c r="CY92" s="121" t="str">
        <f>IF('Main courante'!$A89=$CX$6,TEXT('Main courante'!$B89,"j mmm aa"),"")</f>
        <v/>
      </c>
      <c r="CZ92" s="122" t="str">
        <f>IF('Main courante'!$A89=$CX$6,TEXT('Main courante'!$C89,"hh:mm"),"")</f>
        <v/>
      </c>
      <c r="DA92" s="122" t="str">
        <f>IF('Main courante'!$A89=$CX$6,TEXT('Main courante'!$D89,"hh:mm"),"")</f>
        <v/>
      </c>
      <c r="DB92" s="123" t="str">
        <f>IF('Main courante'!$A89=$CX$6,MOD($DA92-$CZ92,1),"")</f>
        <v/>
      </c>
      <c r="DC92" s="123" t="str">
        <f>IF('Main courante'!$A89=$CX$6,'Main courante'!$E89,"")</f>
        <v/>
      </c>
      <c r="DD92" s="122" t="str">
        <f>IF('Main courante'!$A89=$CX$6,DU92,"")</f>
        <v/>
      </c>
      <c r="DE92" s="125"/>
      <c r="DF92" s="120" t="str">
        <f>IF('Main courante'!$A89=$DF$6,MAX($DF$8:$DF91)+1,"")</f>
        <v/>
      </c>
      <c r="DG92" s="121" t="str">
        <f>IF('Main courante'!$A89=$DF$6,TEXT('Main courante'!$B89,"j mmm aa"),"")</f>
        <v/>
      </c>
      <c r="DH92" s="122" t="str">
        <f>IF('Main courante'!$A89=$DF$6,TEXT('Main courante'!$C89,"hh:mm"),"")</f>
        <v/>
      </c>
      <c r="DI92" s="122" t="str">
        <f>IF('Main courante'!$A89=$DF$6,TEXT('Main courante'!$D89,"hh:mm"),"")</f>
        <v/>
      </c>
      <c r="DJ92" s="123" t="str">
        <f>IF('Main courante'!$A89=$DF$6,MOD($DI92-$DH92,1),"")</f>
        <v/>
      </c>
      <c r="DK92" s="123" t="str">
        <f>IF('Main courante'!$A89=$DF$6,'Main courante'!$E89,"")</f>
        <v/>
      </c>
      <c r="DL92" s="128"/>
      <c r="DM92" s="120" t="str">
        <f>IF(OR('Main courante'!$F89&lt;&gt;"",'Main courante'!$K89&lt;&gt;""),MAX($DM$8:$DM91)+1,"")</f>
        <v/>
      </c>
      <c r="DN92" s="121" t="str">
        <f>IF('Main courante'!$F89,TEXT('Main courante'!$B89,"j mmm aa"),"")</f>
        <v/>
      </c>
      <c r="DO92" s="121" t="str">
        <f>IF('Main courante'!$F89,'Main courante'!$E89,"")</f>
        <v/>
      </c>
      <c r="DP92" s="121" t="str">
        <f>IF(OR('Main courante'!$F89&lt;&gt;"",'Main courante'!$K89&lt;&gt;""),IF('Main courante'!$F89&lt;&gt;"",TEXT('Main courante'!$F89,"hh:mm"),""),"")</f>
        <v/>
      </c>
      <c r="DQ92" s="121" t="str">
        <f>IF(OR('Main courante'!$F89&lt;&gt;"",'Main courante'!$K89&lt;&gt;""),IF('Main courante'!$G89&lt;&gt;"",TEXT('Main courante'!$G89,"hh:mm"),""),"")</f>
        <v/>
      </c>
      <c r="DR92" s="121" t="str">
        <f>IF(OR('Main courante'!$F89&lt;&gt;"",'Main courante'!$K89&lt;&gt;""),IF('Main courante'!$K89&lt;&gt;"",TEXT('Main courante'!$K89,"hh:mm"),""),"")</f>
        <v/>
      </c>
      <c r="DS92" s="121" t="str">
        <f>IF(OR('Main courante'!$F89&lt;&gt;"",'Main courante'!$K89&lt;&gt;""),IF('Main courante'!$L89&lt;&gt;"",TEXT('Main courante'!$L89,"hh:mm"),""),"")</f>
        <v/>
      </c>
      <c r="DT92" s="129">
        <f t="shared" si="7"/>
        <v>0</v>
      </c>
      <c r="DU92" s="130">
        <f>'Main courante'!$H89+'Main courante'!$M89</f>
        <v>0</v>
      </c>
      <c r="DV92" s="131">
        <f>'Main courante'!$J89+'Main courante'!$O89</f>
        <v>0</v>
      </c>
      <c r="DW92" s="131">
        <f>'Main courante'!$I89+'Main courante'!$N89</f>
        <v>0</v>
      </c>
      <c r="DX92" s="132" t="str">
        <f>IF('Main courante'!$P89&lt;&gt;"",'Main courante'!$P89,"")</f>
        <v/>
      </c>
      <c r="DY92" s="133" t="str">
        <f>IF('Main courante'!$Q89&lt;&gt;"",'Main courante'!$Q89,"")</f>
        <v/>
      </c>
      <c r="DZ92" s="133" t="str">
        <f>IF('Main courante'!$R89&lt;&gt;"",'Main courante'!$R89,"")</f>
        <v/>
      </c>
      <c r="EA92" s="129">
        <f t="shared" si="8"/>
        <v>0</v>
      </c>
      <c r="EB92" s="129">
        <f t="shared" si="9"/>
        <v>0</v>
      </c>
      <c r="ED92" s="120" t="str">
        <f>IF('Main courante'!$A89=$ED$6,MAX($ED$8:$ED91)+1,"")</f>
        <v/>
      </c>
      <c r="EE92" s="120" t="str">
        <f>IF('Main courante'!$A89=$ED$6,'Main courante'!$S89,"")</f>
        <v/>
      </c>
      <c r="EF92" s="120" t="str">
        <f>IF('Main courante'!$A89=$ED$6,'Main courante'!$T89,"")</f>
        <v/>
      </c>
      <c r="EG92" s="120" t="str">
        <f>IF('Main courante'!$A89=$ED$6,'Main courante'!$U89,"")</f>
        <v/>
      </c>
      <c r="EH92" s="134" t="str">
        <f>IF('Main courante'!$A89=$ED$6,'Main courante'!$V89,"")</f>
        <v/>
      </c>
      <c r="EJ92" s="120" t="str">
        <f>IF('Main courante'!$A89=$EJ$6,MAX($EJ$8:$EJ91)+1,"")</f>
        <v/>
      </c>
      <c r="EK92" s="120" t="str">
        <f>IF('Main courante'!$A89=$EJ$6,'Main courante'!$S89,"")</f>
        <v/>
      </c>
      <c r="EL92" s="120" t="str">
        <f>IF('Main courante'!$A89=$EJ$6,'Main courante'!$T89,"")</f>
        <v/>
      </c>
      <c r="EM92" s="120" t="str">
        <f>IF('Main courante'!$A89=$EJ$6,'Main courante'!$U89,"")</f>
        <v/>
      </c>
      <c r="EN92" s="134" t="str">
        <f>IF('Main courante'!$A89=$EJ$6,'Main courante'!$V89,"")</f>
        <v/>
      </c>
      <c r="EP92" s="120" t="str">
        <f>IF('Main courante'!$A89=$EP$6,MAX($EP$8:$EP91)+1,"")</f>
        <v/>
      </c>
      <c r="EQ92" s="120" t="str">
        <f>IF('Main courante'!$A89=$EP$6,'Main courante'!$S89,"")</f>
        <v/>
      </c>
      <c r="ER92" s="120" t="str">
        <f>IF('Main courante'!$A89=$EP$6,'Main courante'!$T89,"")</f>
        <v/>
      </c>
      <c r="ES92" s="120" t="str">
        <f>IF('Main courante'!$A89=$EP$6,'Main courante'!$U89,"")</f>
        <v/>
      </c>
      <c r="ET92" s="134" t="str">
        <f>IF('Main courante'!$A89=$EP$6,'Main courante'!$V89,"")</f>
        <v/>
      </c>
      <c r="EU92" s="125"/>
      <c r="EV92" s="120" t="str">
        <f>IF('Main courante'!$A89=$EV$6,MAX($EV$8:$EV91)+1,"")</f>
        <v/>
      </c>
      <c r="EW92" s="121" t="str">
        <f>IF('Main courante'!$A89=$EV$6,TEXT('Main courante'!$B89,"j mmm aa"),"")</f>
        <v/>
      </c>
      <c r="EX92" s="122" t="str">
        <f>IF('Main courante'!$A89=$EV$6,TEXT('Main courante'!$C89,"hh:mm"),"")</f>
        <v/>
      </c>
      <c r="EY92" s="122" t="str">
        <f>IF('Main courante'!$A89=$EV$6,TEXT('Main courante'!$D89,"hh:mm"),"")</f>
        <v/>
      </c>
      <c r="EZ92" s="123" t="str">
        <f>IF('Main courante'!$A89=$EV$6,MOD($EY92-$EX92,1),"")</f>
        <v/>
      </c>
      <c r="FA92" s="123" t="str">
        <f>IF('Main courante'!$A89=$EV$6,'Main courante'!$E89,"")</f>
        <v/>
      </c>
      <c r="FB92" s="128"/>
    </row>
    <row r="93" spans="1:158">
      <c r="A93" s="120" t="str">
        <f>IF('Main courante'!$A90=$A$6,MAX($A$8:$A92)+1,"")</f>
        <v/>
      </c>
      <c r="B93" s="121" t="str">
        <f>IF('Main courante'!$A90=$A$6,TEXT('Main courante'!$B90,"j mmm aa"),"")</f>
        <v/>
      </c>
      <c r="C93" s="122" t="str">
        <f>IF('Main courante'!$A90=$A$6,TEXT('Main courante'!$C90,"hh:mm"),"")</f>
        <v/>
      </c>
      <c r="D93" s="122" t="str">
        <f>IF('Main courante'!$A90=$A$6,TEXT('Main courante'!$D90,"hh:mm"),"")</f>
        <v/>
      </c>
      <c r="E93" s="123" t="str">
        <f>IF('Main courante'!$A90=$A$6,MOD($D93-$C93,1),"")</f>
        <v/>
      </c>
      <c r="F93" s="123" t="str">
        <f>IF('Main courante'!$A90=$A$6,'Main courante'!$E90,"")</f>
        <v/>
      </c>
      <c r="G93" s="125"/>
      <c r="H93" s="126" t="str">
        <f>IF('Main courante'!$A90=$H$6,MAX($H$8:$H92)+1,"")</f>
        <v/>
      </c>
      <c r="I93" s="121" t="str">
        <f>IF('Main courante'!$A90=$H$6,TEXT('Main courante'!$B90,"j mmm aa"),"")</f>
        <v/>
      </c>
      <c r="J93" s="122" t="str">
        <f>IF('Main courante'!$A90=$H$6,TEXT('Main courante'!$C90,"hh:mm"),"")</f>
        <v/>
      </c>
      <c r="K93" s="122" t="str">
        <f>IF('Main courante'!$A90=$H$6,TEXT('Main courante'!$D90,"hh:mm"),"")</f>
        <v/>
      </c>
      <c r="L93" s="123" t="str">
        <f>IF('Main courante'!$A90=$H$6,MOD($K93-$J93,1),"")</f>
        <v/>
      </c>
      <c r="M93" s="123" t="str">
        <f>IF('Main courante'!$A90=$H$6,'Main courante'!$E90,"")</f>
        <v/>
      </c>
      <c r="N93" s="125"/>
      <c r="O93" s="120" t="str">
        <f>IF('Main courante'!$A90=$O$6,MAX($O$8:$O92)+1,"")</f>
        <v/>
      </c>
      <c r="P93" s="121" t="str">
        <f>IF('Main courante'!$A90=$O$6,TEXT('Main courante'!$B90,"j mmm aa"),"")</f>
        <v/>
      </c>
      <c r="Q93" s="122" t="str">
        <f>IF('Main courante'!$A90=$O$6,TEXT('Main courante'!$C90,"hh:mm"),"")</f>
        <v/>
      </c>
      <c r="R93" s="122" t="str">
        <f>IF('Main courante'!$A90=$O$6,TEXT('Main courante'!$D90,"hh:mm"),"")</f>
        <v/>
      </c>
      <c r="S93" s="123" t="str">
        <f>IF('Main courante'!$A90=$O$6,MOD($R93-$Q93,1),"")</f>
        <v/>
      </c>
      <c r="T93" s="124" t="str">
        <f>IF('Main courante'!$A90=$O$6,'Main courante'!$E90,"")</f>
        <v/>
      </c>
      <c r="U93" s="127" t="str">
        <f>IF('Main courante'!$A90=$O$6,DU93,"")</f>
        <v/>
      </c>
      <c r="V93" s="125"/>
      <c r="W93" s="120" t="str">
        <f>IF('Main courante'!$A90=$W$6,MAX($W$8:$W92)+1,"")</f>
        <v/>
      </c>
      <c r="X93" s="121" t="str">
        <f>IF('Main courante'!$A90=$W$6,TEXT('Main courante'!$B90,"j mmm aa"),"")</f>
        <v/>
      </c>
      <c r="Y93" s="122" t="str">
        <f>IF('Main courante'!$A90=$W$6,TEXT('Main courante'!$C90,"hh:mm"),"")</f>
        <v/>
      </c>
      <c r="Z93" s="122" t="str">
        <f>IF('Main courante'!$A90=$W$6,TEXT('Main courante'!$D90,"hh:mm"),"")</f>
        <v/>
      </c>
      <c r="AA93" s="123" t="str">
        <f>IF('Main courante'!$A90=$W$6,MOD($Z93-$Y93,1),"")</f>
        <v/>
      </c>
      <c r="AB93" s="123" t="str">
        <f>IF('Main courante'!$A90=$W$6,'Main courante'!$E90,"")</f>
        <v/>
      </c>
      <c r="AC93" s="122" t="str">
        <f>IF('Main courante'!$A90=$W$6,DU93,"")</f>
        <v/>
      </c>
      <c r="AD93" s="125"/>
      <c r="AE93" s="120" t="str">
        <f>IF('Main courante'!$A90=$AE$6,MAX($AE$8:$AE92)+1,"")</f>
        <v/>
      </c>
      <c r="AF93" s="121" t="str">
        <f>IF('Main courante'!$A90=$AE$6,TEXT('Main courante'!$B90,"j mmm aa"),"")</f>
        <v/>
      </c>
      <c r="AG93" s="122" t="str">
        <f>IF('Main courante'!$A90=$AE$6,TEXT('Main courante'!$C90,"hh:mm"),"")</f>
        <v/>
      </c>
      <c r="AH93" s="122" t="str">
        <f>IF('Main courante'!$A90=$AE$6,TEXT('Main courante'!$D90,"hh:mm"),"")</f>
        <v/>
      </c>
      <c r="AI93" s="123" t="str">
        <f>IF('Main courante'!$A90=$AE$6,MOD($AH93-$AG93,1),"")</f>
        <v/>
      </c>
      <c r="AJ93" s="123" t="str">
        <f>IF('Main courante'!$A90=$AE$6,'Main courante'!$E90,"")</f>
        <v/>
      </c>
      <c r="AK93" s="122" t="str">
        <f>IF('Main courante'!$A90=$AE$6,DU93,"")</f>
        <v/>
      </c>
      <c r="AL93" s="125"/>
      <c r="AM93" s="120" t="str">
        <f>IF('Main courante'!$A90=$AM$6,MAX($AM$8:$AM92)+1,"")</f>
        <v/>
      </c>
      <c r="AN93" s="121" t="str">
        <f>IF('Main courante'!$A90=$AM$6,TEXT('Main courante'!$B90,"j mmm aa"),"")</f>
        <v/>
      </c>
      <c r="AO93" s="122" t="str">
        <f>IF('Main courante'!$A90=$AM$6,TEXT('Main courante'!$C90,"hh:mm"),"")</f>
        <v/>
      </c>
      <c r="AP93" s="122" t="str">
        <f>IF('Main courante'!$A90=$AM$6,TEXT('Main courante'!$D90,"hh:mm"),"")</f>
        <v/>
      </c>
      <c r="AQ93" s="123" t="str">
        <f>IF('Main courante'!$A90=$AM$6,MOD($AP93-$AO93,1),"")</f>
        <v/>
      </c>
      <c r="AR93" s="123" t="str">
        <f>IF('Main courante'!$A90=$AM$6,'Main courante'!$E90,"")</f>
        <v/>
      </c>
      <c r="AS93" s="122" t="str">
        <f>IF('Main courante'!$A90=$AM$6,DU93,"")</f>
        <v/>
      </c>
      <c r="AT93" s="125"/>
      <c r="AU93" s="120" t="str">
        <f>IF('Main courante'!$A90=$AU$6,MAX($AU$8:$AU92)+1,"")</f>
        <v/>
      </c>
      <c r="AV93" s="121" t="str">
        <f>IF('Main courante'!$A90=$AU$6,TEXT('Main courante'!$B90,"j mmm aa"),"")</f>
        <v/>
      </c>
      <c r="AW93" s="122" t="str">
        <f>IF('Main courante'!$A90=$AU$6,TEXT('Main courante'!$C90,"hh:mm"),"")</f>
        <v/>
      </c>
      <c r="AX93" s="122" t="str">
        <f>IF('Main courante'!$A90=$AU$6,TEXT('Main courante'!$D90,"hh:mm"),"")</f>
        <v/>
      </c>
      <c r="AY93" s="123" t="str">
        <f>IF('Main courante'!$A90=$AU$6,MOD($AX93-$AW93,1),"")</f>
        <v/>
      </c>
      <c r="AZ93" s="123" t="str">
        <f>IF('Main courante'!$A90=$AU$6,'Main courante'!$E90,"")</f>
        <v/>
      </c>
      <c r="BA93" s="122" t="str">
        <f>IF('Main courante'!$A90=$AU$6,DU93,"")</f>
        <v/>
      </c>
      <c r="BB93" s="125"/>
      <c r="BC93" s="120" t="str">
        <f>IF('Main courante'!$A90=$BC$6,MAX($BC$8:$BC92)+1,"")</f>
        <v/>
      </c>
      <c r="BD93" s="121" t="str">
        <f>IF('Main courante'!$A90=$BC$6,TEXT('Main courante'!$B90,"j mmm aa"),"")</f>
        <v/>
      </c>
      <c r="BE93" s="122" t="str">
        <f>IF('Main courante'!$A90=$BC$6,TEXT('Main courante'!$C90,"hh:mm"),"")</f>
        <v/>
      </c>
      <c r="BF93" s="122" t="str">
        <f>IF('Main courante'!$A90=$BC$6,TEXT('Main courante'!$D90,"hh:mm"),"")</f>
        <v/>
      </c>
      <c r="BG93" s="123" t="str">
        <f>IF('Main courante'!$A90=$BC$6,MOD($BF93-$BE93,1),"")</f>
        <v/>
      </c>
      <c r="BH93" s="123" t="str">
        <f>IF('Main courante'!$A90=$BC$6,'Main courante'!$E90,"")</f>
        <v/>
      </c>
      <c r="BI93" s="122" t="str">
        <f>IF('Main courante'!$A90=$BC$6,DU93,"")</f>
        <v/>
      </c>
      <c r="BJ93" s="125"/>
      <c r="BK93" s="120" t="str">
        <f>IF('Main courante'!$A90=$BK$6,MAX($BK$8:$BK92)+1,"")</f>
        <v/>
      </c>
      <c r="BL93" s="121" t="str">
        <f>IF('Main courante'!$A90=$BK$6,TEXT('Main courante'!$B90,"j mmm aa"),"")</f>
        <v/>
      </c>
      <c r="BM93" s="122" t="str">
        <f>IF('Main courante'!$A90=$BK$6,TEXT('Main courante'!$C90,"hh:mm"),"")</f>
        <v/>
      </c>
      <c r="BN93" s="122" t="str">
        <f>IF('Main courante'!$A90=$BK$6,TEXT('Main courante'!$D90,"hh:mm"),"")</f>
        <v/>
      </c>
      <c r="BO93" s="123" t="str">
        <f>IF('Main courante'!$A90=$BK$6,MOD($BN93-$BM93,1),"")</f>
        <v/>
      </c>
      <c r="BP93" s="123" t="str">
        <f>IF('Main courante'!$A90=$BK$6,'Main courante'!$E90,"")</f>
        <v/>
      </c>
      <c r="BQ93" s="122" t="str">
        <f>IF('Main courante'!$A90=$BK$6,DU93,"")</f>
        <v/>
      </c>
      <c r="BR93" s="125"/>
      <c r="BS93" s="120" t="str">
        <f>IF('Main courante'!$A90=$BS$6,MAX($BS$8:$BS92)+1,"")</f>
        <v/>
      </c>
      <c r="BT93" s="121" t="str">
        <f>IF('Main courante'!$A90=$BS$6,TEXT('Main courante'!$B90,"j mmm aa"),"")</f>
        <v/>
      </c>
      <c r="BU93" s="122" t="str">
        <f>IF('Main courante'!$A90=$BS$6,TEXT('Main courante'!$C90,"hh:mm"),"")</f>
        <v/>
      </c>
      <c r="BV93" s="122" t="str">
        <f>IF('Main courante'!$A90=$BS$6,TEXT('Main courante'!$D90,"hh:mm"),"")</f>
        <v/>
      </c>
      <c r="BW93" s="123" t="str">
        <f>IF('Main courante'!$A90=$BS$6,MOD($BV93-$BU93,1),"")</f>
        <v/>
      </c>
      <c r="BX93" s="123" t="str">
        <f>IF('Main courante'!$A90=$BS$6,'Main courante'!$E90,"")</f>
        <v/>
      </c>
      <c r="BY93" s="122" t="str">
        <f>IF('Main courante'!$A90=$BS$6,DU93,"")</f>
        <v/>
      </c>
      <c r="BZ93" s="125"/>
      <c r="CA93" s="120" t="str">
        <f>IF('Main courante'!$A90=$CA$6,MAX($CA$8:$CA92)+1,"")</f>
        <v/>
      </c>
      <c r="CB93" s="121" t="str">
        <f>IF('Main courante'!$A90=$CA$6,TEXT('Main courante'!$B90,"j mmm aa"),"")</f>
        <v/>
      </c>
      <c r="CC93" s="122" t="str">
        <f>IF('Main courante'!$A90=$CA$6,TEXT('Main courante'!$C90,"hh:mm"),"")</f>
        <v/>
      </c>
      <c r="CD93" s="122" t="str">
        <f>IF('Main courante'!$A90=$CA$6,TEXT('Main courante'!$D90,"hh:mm"),"")</f>
        <v/>
      </c>
      <c r="CE93" s="123" t="str">
        <f>IF('Main courante'!$A90=$CA$6,MOD($CD93-$CC93,1),"")</f>
        <v/>
      </c>
      <c r="CF93" s="123" t="str">
        <f>IF('Main courante'!$A90=$CA$6,'Main courante'!$E90,"")</f>
        <v/>
      </c>
      <c r="CG93" s="122" t="str">
        <f>IF('Main courante'!$A90=$CA$6,DU93,"")</f>
        <v/>
      </c>
      <c r="CH93" s="125"/>
      <c r="CI93" s="120" t="str">
        <f>IF('Main courante'!$A90=$CI$6,MAX($CI$8:$CI92)+1,"")</f>
        <v/>
      </c>
      <c r="CJ93" s="121" t="str">
        <f>IF('Main courante'!$A90=$CI$6,TEXT('Main courante'!$B90,"j mmm aa"),"")</f>
        <v/>
      </c>
      <c r="CK93" s="122" t="str">
        <f>IF('Main courante'!$A90=$CI$6,TEXT('Main courante'!$C90,"hh:mm"),"")</f>
        <v/>
      </c>
      <c r="CL93" s="122" t="str">
        <f>IF('Main courante'!$A90=$CI$6,TEXT('Main courante'!$D90,"hh:mm"),"")</f>
        <v/>
      </c>
      <c r="CM93" s="123" t="str">
        <f>IF('Main courante'!$A90=$CI$6,MOD($CL93-$CK93,1),"")</f>
        <v/>
      </c>
      <c r="CN93" s="123" t="str">
        <f>IF('Main courante'!$A90=$CI$6,'Main courante'!$E90,"")</f>
        <v/>
      </c>
      <c r="CO93" s="125"/>
      <c r="CP93" s="120" t="str">
        <f>IF('Main courante'!$A90=$CP$6,MAX($CP$8:$CP92)+1,"")</f>
        <v/>
      </c>
      <c r="CQ93" s="121" t="str">
        <f>IF('Main courante'!$A90=$CP$6,TEXT('Main courante'!$B90,"j mmm aa"),"")</f>
        <v/>
      </c>
      <c r="CR93" s="122" t="str">
        <f>IF('Main courante'!$A90=$CP$6,TEXT('Main courante'!$C90,"hh:mm"),"")</f>
        <v/>
      </c>
      <c r="CS93" s="122" t="str">
        <f>IF('Main courante'!$A90=$CP$6,TEXT('Main courante'!$D90,"hh:mm"),"")</f>
        <v/>
      </c>
      <c r="CT93" s="123" t="str">
        <f>IF('Main courante'!$A90=$CP$6,MOD($CS93-$CR93,1),"")</f>
        <v/>
      </c>
      <c r="CU93" s="123" t="str">
        <f>IF('Main courante'!$A90=$CP$6,'Main courante'!$E90,"")</f>
        <v/>
      </c>
      <c r="CV93" s="122" t="str">
        <f>IF('Main courante'!$A90=$CP$6,DU93,"")</f>
        <v/>
      </c>
      <c r="CW93" s="125"/>
      <c r="CX93" s="120" t="str">
        <f>IF('Main courante'!$A90=$CX$6,MAX($CX$8:$CX92)+1,"")</f>
        <v/>
      </c>
      <c r="CY93" s="121" t="str">
        <f>IF('Main courante'!$A90=$CX$6,TEXT('Main courante'!$B90,"j mmm aa"),"")</f>
        <v/>
      </c>
      <c r="CZ93" s="122" t="str">
        <f>IF('Main courante'!$A90=$CX$6,TEXT('Main courante'!$C90,"hh:mm"),"")</f>
        <v/>
      </c>
      <c r="DA93" s="122" t="str">
        <f>IF('Main courante'!$A90=$CX$6,TEXT('Main courante'!$D90,"hh:mm"),"")</f>
        <v/>
      </c>
      <c r="DB93" s="123" t="str">
        <f>IF('Main courante'!$A90=$CX$6,MOD($DA93-$CZ93,1),"")</f>
        <v/>
      </c>
      <c r="DC93" s="123" t="str">
        <f>IF('Main courante'!$A90=$CX$6,'Main courante'!$E90,"")</f>
        <v/>
      </c>
      <c r="DD93" s="122" t="str">
        <f>IF('Main courante'!$A90=$CX$6,DU93,"")</f>
        <v/>
      </c>
      <c r="DE93" s="125"/>
      <c r="DF93" s="120" t="str">
        <f>IF('Main courante'!$A90=$DF$6,MAX($DF$8:$DF92)+1,"")</f>
        <v/>
      </c>
      <c r="DG93" s="121" t="str">
        <f>IF('Main courante'!$A90=$DF$6,TEXT('Main courante'!$B90,"j mmm aa"),"")</f>
        <v/>
      </c>
      <c r="DH93" s="122" t="str">
        <f>IF('Main courante'!$A90=$DF$6,TEXT('Main courante'!$C90,"hh:mm"),"")</f>
        <v/>
      </c>
      <c r="DI93" s="122" t="str">
        <f>IF('Main courante'!$A90=$DF$6,TEXT('Main courante'!$D90,"hh:mm"),"")</f>
        <v/>
      </c>
      <c r="DJ93" s="123" t="str">
        <f>IF('Main courante'!$A90=$DF$6,MOD($DI93-$DH93,1),"")</f>
        <v/>
      </c>
      <c r="DK93" s="123" t="str">
        <f>IF('Main courante'!$A90=$DF$6,'Main courante'!$E90,"")</f>
        <v/>
      </c>
      <c r="DL93" s="128"/>
      <c r="DM93" s="120" t="str">
        <f>IF(OR('Main courante'!$F90&lt;&gt;"",'Main courante'!$K90&lt;&gt;""),MAX($DM$8:$DM92)+1,"")</f>
        <v/>
      </c>
      <c r="DN93" s="121" t="str">
        <f>IF('Main courante'!$F90,TEXT('Main courante'!$B90,"j mmm aa"),"")</f>
        <v/>
      </c>
      <c r="DO93" s="121" t="str">
        <f>IF('Main courante'!$F90,'Main courante'!$E90,"")</f>
        <v/>
      </c>
      <c r="DP93" s="121" t="str">
        <f>IF(OR('Main courante'!$F90&lt;&gt;"",'Main courante'!$K90&lt;&gt;""),IF('Main courante'!$F90&lt;&gt;"",TEXT('Main courante'!$F90,"hh:mm"),""),"")</f>
        <v/>
      </c>
      <c r="DQ93" s="121" t="str">
        <f>IF(OR('Main courante'!$F90&lt;&gt;"",'Main courante'!$K90&lt;&gt;""),IF('Main courante'!$G90&lt;&gt;"",TEXT('Main courante'!$G90,"hh:mm"),""),"")</f>
        <v/>
      </c>
      <c r="DR93" s="121" t="str">
        <f>IF(OR('Main courante'!$F90&lt;&gt;"",'Main courante'!$K90&lt;&gt;""),IF('Main courante'!$K90&lt;&gt;"",TEXT('Main courante'!$K90,"hh:mm"),""),"")</f>
        <v/>
      </c>
      <c r="DS93" s="121" t="str">
        <f>IF(OR('Main courante'!$F90&lt;&gt;"",'Main courante'!$K90&lt;&gt;""),IF('Main courante'!$L90&lt;&gt;"",TEXT('Main courante'!$L90,"hh:mm"),""),"")</f>
        <v/>
      </c>
      <c r="DT93" s="129">
        <f t="shared" si="7"/>
        <v>0</v>
      </c>
      <c r="DU93" s="130">
        <f>'Main courante'!$H90+'Main courante'!$M90</f>
        <v>0</v>
      </c>
      <c r="DV93" s="131">
        <f>'Main courante'!$J90+'Main courante'!$O90</f>
        <v>0</v>
      </c>
      <c r="DW93" s="131">
        <f>'Main courante'!$I90+'Main courante'!$N90</f>
        <v>0</v>
      </c>
      <c r="DX93" s="132" t="str">
        <f>IF('Main courante'!$P90&lt;&gt;"",'Main courante'!$P90,"")</f>
        <v/>
      </c>
      <c r="DY93" s="133" t="str">
        <f>IF('Main courante'!$Q90&lt;&gt;"",'Main courante'!$Q90,"")</f>
        <v/>
      </c>
      <c r="DZ93" s="133" t="str">
        <f>IF('Main courante'!$R90&lt;&gt;"",'Main courante'!$R90,"")</f>
        <v/>
      </c>
      <c r="EA93" s="129">
        <f t="shared" si="8"/>
        <v>0</v>
      </c>
      <c r="EB93" s="129">
        <f t="shared" si="9"/>
        <v>0</v>
      </c>
      <c r="ED93" s="120" t="str">
        <f>IF('Main courante'!$A90=$ED$6,MAX($ED$8:$ED92)+1,"")</f>
        <v/>
      </c>
      <c r="EE93" s="120" t="str">
        <f>IF('Main courante'!$A90=$ED$6,'Main courante'!$S90,"")</f>
        <v/>
      </c>
      <c r="EF93" s="120" t="str">
        <f>IF('Main courante'!$A90=$ED$6,'Main courante'!$T90,"")</f>
        <v/>
      </c>
      <c r="EG93" s="120" t="str">
        <f>IF('Main courante'!$A90=$ED$6,'Main courante'!$U90,"")</f>
        <v/>
      </c>
      <c r="EH93" s="134" t="str">
        <f>IF('Main courante'!$A90=$ED$6,'Main courante'!$V90,"")</f>
        <v/>
      </c>
      <c r="EJ93" s="120" t="str">
        <f>IF('Main courante'!$A90=$EJ$6,MAX($EJ$8:$EJ92)+1,"")</f>
        <v/>
      </c>
      <c r="EK93" s="120" t="str">
        <f>IF('Main courante'!$A90=$EJ$6,'Main courante'!$S90,"")</f>
        <v/>
      </c>
      <c r="EL93" s="120" t="str">
        <f>IF('Main courante'!$A90=$EJ$6,'Main courante'!$T90,"")</f>
        <v/>
      </c>
      <c r="EM93" s="120" t="str">
        <f>IF('Main courante'!$A90=$EJ$6,'Main courante'!$U90,"")</f>
        <v/>
      </c>
      <c r="EN93" s="134" t="str">
        <f>IF('Main courante'!$A90=$EJ$6,'Main courante'!$V90,"")</f>
        <v/>
      </c>
      <c r="EP93" s="120" t="str">
        <f>IF('Main courante'!$A90=$EP$6,MAX($EP$8:$EP92)+1,"")</f>
        <v/>
      </c>
      <c r="EQ93" s="120" t="str">
        <f>IF('Main courante'!$A90=$EP$6,'Main courante'!$S90,"")</f>
        <v/>
      </c>
      <c r="ER93" s="120" t="str">
        <f>IF('Main courante'!$A90=$EP$6,'Main courante'!$T90,"")</f>
        <v/>
      </c>
      <c r="ES93" s="120" t="str">
        <f>IF('Main courante'!$A90=$EP$6,'Main courante'!$U90,"")</f>
        <v/>
      </c>
      <c r="ET93" s="134" t="str">
        <f>IF('Main courante'!$A90=$EP$6,'Main courante'!$V90,"")</f>
        <v/>
      </c>
      <c r="EU93" s="125"/>
      <c r="EV93" s="120" t="str">
        <f>IF('Main courante'!$A90=$EV$6,MAX($EV$8:$EV92)+1,"")</f>
        <v/>
      </c>
      <c r="EW93" s="121" t="str">
        <f>IF('Main courante'!$A90=$EV$6,TEXT('Main courante'!$B90,"j mmm aa"),"")</f>
        <v/>
      </c>
      <c r="EX93" s="122" t="str">
        <f>IF('Main courante'!$A90=$EV$6,TEXT('Main courante'!$C90,"hh:mm"),"")</f>
        <v/>
      </c>
      <c r="EY93" s="122" t="str">
        <f>IF('Main courante'!$A90=$EV$6,TEXT('Main courante'!$D90,"hh:mm"),"")</f>
        <v/>
      </c>
      <c r="EZ93" s="123" t="str">
        <f>IF('Main courante'!$A90=$EV$6,MOD($EY93-$EX93,1),"")</f>
        <v/>
      </c>
      <c r="FA93" s="123" t="str">
        <f>IF('Main courante'!$A90=$EV$6,'Main courante'!$E90,"")</f>
        <v/>
      </c>
      <c r="FB93" s="128"/>
    </row>
    <row r="94" spans="1:158">
      <c r="A94" s="120" t="str">
        <f>IF('Main courante'!$A91=$A$6,MAX($A$8:$A93)+1,"")</f>
        <v/>
      </c>
      <c r="B94" s="121" t="str">
        <f>IF('Main courante'!$A91=$A$6,TEXT('Main courante'!$B91,"j mmm aa"),"")</f>
        <v/>
      </c>
      <c r="C94" s="122" t="str">
        <f>IF('Main courante'!$A91=$A$6,TEXT('Main courante'!$C91,"hh:mm"),"")</f>
        <v/>
      </c>
      <c r="D94" s="122" t="str">
        <f>IF('Main courante'!$A91=$A$6,TEXT('Main courante'!$D91,"hh:mm"),"")</f>
        <v/>
      </c>
      <c r="E94" s="123" t="str">
        <f>IF('Main courante'!$A91=$A$6,MOD($D94-$C94,1),"")</f>
        <v/>
      </c>
      <c r="F94" s="123" t="str">
        <f>IF('Main courante'!$A91=$A$6,'Main courante'!$E91,"")</f>
        <v/>
      </c>
      <c r="G94" s="125"/>
      <c r="H94" s="126" t="str">
        <f>IF('Main courante'!$A91=$H$6,MAX($H$8:$H93)+1,"")</f>
        <v/>
      </c>
      <c r="I94" s="121" t="str">
        <f>IF('Main courante'!$A91=$H$6,TEXT('Main courante'!$B91,"j mmm aa"),"")</f>
        <v/>
      </c>
      <c r="J94" s="122" t="str">
        <f>IF('Main courante'!$A91=$H$6,TEXT('Main courante'!$C91,"hh:mm"),"")</f>
        <v/>
      </c>
      <c r="K94" s="122" t="str">
        <f>IF('Main courante'!$A91=$H$6,TEXT('Main courante'!$D91,"hh:mm"),"")</f>
        <v/>
      </c>
      <c r="L94" s="123" t="str">
        <f>IF('Main courante'!$A91=$H$6,MOD($K94-$J94,1),"")</f>
        <v/>
      </c>
      <c r="M94" s="123" t="str">
        <f>IF('Main courante'!$A91=$H$6,'Main courante'!$E91,"")</f>
        <v/>
      </c>
      <c r="N94" s="125"/>
      <c r="O94" s="120" t="str">
        <f>IF('Main courante'!$A91=$O$6,MAX($O$8:$O93)+1,"")</f>
        <v/>
      </c>
      <c r="P94" s="121" t="str">
        <f>IF('Main courante'!$A91=$O$6,TEXT('Main courante'!$B91,"j mmm aa"),"")</f>
        <v/>
      </c>
      <c r="Q94" s="122" t="str">
        <f>IF('Main courante'!$A91=$O$6,TEXT('Main courante'!$C91,"hh:mm"),"")</f>
        <v/>
      </c>
      <c r="R94" s="122" t="str">
        <f>IF('Main courante'!$A91=$O$6,TEXT('Main courante'!$D91,"hh:mm"),"")</f>
        <v/>
      </c>
      <c r="S94" s="123" t="str">
        <f>IF('Main courante'!$A91=$O$6,MOD($R94-$Q94,1),"")</f>
        <v/>
      </c>
      <c r="T94" s="124" t="str">
        <f>IF('Main courante'!$A91=$O$6,'Main courante'!$E91,"")</f>
        <v/>
      </c>
      <c r="U94" s="127" t="str">
        <f>IF('Main courante'!$A91=$O$6,DU94,"")</f>
        <v/>
      </c>
      <c r="V94" s="125"/>
      <c r="W94" s="120" t="str">
        <f>IF('Main courante'!$A91=$W$6,MAX($W$8:$W93)+1,"")</f>
        <v/>
      </c>
      <c r="X94" s="121" t="str">
        <f>IF('Main courante'!$A91=$W$6,TEXT('Main courante'!$B91,"j mmm aa"),"")</f>
        <v/>
      </c>
      <c r="Y94" s="122" t="str">
        <f>IF('Main courante'!$A91=$W$6,TEXT('Main courante'!$C91,"hh:mm"),"")</f>
        <v/>
      </c>
      <c r="Z94" s="122" t="str">
        <f>IF('Main courante'!$A91=$W$6,TEXT('Main courante'!$D91,"hh:mm"),"")</f>
        <v/>
      </c>
      <c r="AA94" s="123" t="str">
        <f>IF('Main courante'!$A91=$W$6,MOD($Z94-$Y94,1),"")</f>
        <v/>
      </c>
      <c r="AB94" s="123" t="str">
        <f>IF('Main courante'!$A91=$W$6,'Main courante'!$E91,"")</f>
        <v/>
      </c>
      <c r="AC94" s="122" t="str">
        <f>IF('Main courante'!$A91=$W$6,DU94,"")</f>
        <v/>
      </c>
      <c r="AD94" s="125"/>
      <c r="AE94" s="120" t="str">
        <f>IF('Main courante'!$A91=$AE$6,MAX($AE$8:$AE93)+1,"")</f>
        <v/>
      </c>
      <c r="AF94" s="121" t="str">
        <f>IF('Main courante'!$A91=$AE$6,TEXT('Main courante'!$B91,"j mmm aa"),"")</f>
        <v/>
      </c>
      <c r="AG94" s="122" t="str">
        <f>IF('Main courante'!$A91=$AE$6,TEXT('Main courante'!$C91,"hh:mm"),"")</f>
        <v/>
      </c>
      <c r="AH94" s="122" t="str">
        <f>IF('Main courante'!$A91=$AE$6,TEXT('Main courante'!$D91,"hh:mm"),"")</f>
        <v/>
      </c>
      <c r="AI94" s="123" t="str">
        <f>IF('Main courante'!$A91=$AE$6,MOD($AH94-$AG94,1),"")</f>
        <v/>
      </c>
      <c r="AJ94" s="123" t="str">
        <f>IF('Main courante'!$A91=$AE$6,'Main courante'!$E91,"")</f>
        <v/>
      </c>
      <c r="AK94" s="122" t="str">
        <f>IF('Main courante'!$A91=$AE$6,DU94,"")</f>
        <v/>
      </c>
      <c r="AL94" s="125"/>
      <c r="AM94" s="120" t="str">
        <f>IF('Main courante'!$A91=$AM$6,MAX($AM$8:$AM93)+1,"")</f>
        <v/>
      </c>
      <c r="AN94" s="121" t="str">
        <f>IF('Main courante'!$A91=$AM$6,TEXT('Main courante'!$B91,"j mmm aa"),"")</f>
        <v/>
      </c>
      <c r="AO94" s="122" t="str">
        <f>IF('Main courante'!$A91=$AM$6,TEXT('Main courante'!$C91,"hh:mm"),"")</f>
        <v/>
      </c>
      <c r="AP94" s="122" t="str">
        <f>IF('Main courante'!$A91=$AM$6,TEXT('Main courante'!$D91,"hh:mm"),"")</f>
        <v/>
      </c>
      <c r="AQ94" s="123" t="str">
        <f>IF('Main courante'!$A91=$AM$6,MOD($AP94-$AO94,1),"")</f>
        <v/>
      </c>
      <c r="AR94" s="123" t="str">
        <f>IF('Main courante'!$A91=$AM$6,'Main courante'!$E91,"")</f>
        <v/>
      </c>
      <c r="AS94" s="122" t="str">
        <f>IF('Main courante'!$A91=$AM$6,DU94,"")</f>
        <v/>
      </c>
      <c r="AT94" s="125"/>
      <c r="AU94" s="120" t="str">
        <f>IF('Main courante'!$A91=$AU$6,MAX($AU$8:$AU93)+1,"")</f>
        <v/>
      </c>
      <c r="AV94" s="121" t="str">
        <f>IF('Main courante'!$A91=$AU$6,TEXT('Main courante'!$B91,"j mmm aa"),"")</f>
        <v/>
      </c>
      <c r="AW94" s="122" t="str">
        <f>IF('Main courante'!$A91=$AU$6,TEXT('Main courante'!$C91,"hh:mm"),"")</f>
        <v/>
      </c>
      <c r="AX94" s="122" t="str">
        <f>IF('Main courante'!$A91=$AU$6,TEXT('Main courante'!$D91,"hh:mm"),"")</f>
        <v/>
      </c>
      <c r="AY94" s="123" t="str">
        <f>IF('Main courante'!$A91=$AU$6,MOD($AX94-$AW94,1),"")</f>
        <v/>
      </c>
      <c r="AZ94" s="123" t="str">
        <f>IF('Main courante'!$A91=$AU$6,'Main courante'!$E91,"")</f>
        <v/>
      </c>
      <c r="BA94" s="122" t="str">
        <f>IF('Main courante'!$A91=$AU$6,DU94,"")</f>
        <v/>
      </c>
      <c r="BB94" s="125"/>
      <c r="BC94" s="120" t="str">
        <f>IF('Main courante'!$A91=$BC$6,MAX($BC$8:$BC93)+1,"")</f>
        <v/>
      </c>
      <c r="BD94" s="121" t="str">
        <f>IF('Main courante'!$A91=$BC$6,TEXT('Main courante'!$B91,"j mmm aa"),"")</f>
        <v/>
      </c>
      <c r="BE94" s="122" t="str">
        <f>IF('Main courante'!$A91=$BC$6,TEXT('Main courante'!$C91,"hh:mm"),"")</f>
        <v/>
      </c>
      <c r="BF94" s="122" t="str">
        <f>IF('Main courante'!$A91=$BC$6,TEXT('Main courante'!$D91,"hh:mm"),"")</f>
        <v/>
      </c>
      <c r="BG94" s="123" t="str">
        <f>IF('Main courante'!$A91=$BC$6,MOD($BF94-$BE94,1),"")</f>
        <v/>
      </c>
      <c r="BH94" s="123" t="str">
        <f>IF('Main courante'!$A91=$BC$6,'Main courante'!$E91,"")</f>
        <v/>
      </c>
      <c r="BI94" s="122" t="str">
        <f>IF('Main courante'!$A91=$BC$6,DU94,"")</f>
        <v/>
      </c>
      <c r="BJ94" s="125"/>
      <c r="BK94" s="120" t="str">
        <f>IF('Main courante'!$A91=$BK$6,MAX($BK$8:$BK93)+1,"")</f>
        <v/>
      </c>
      <c r="BL94" s="121" t="str">
        <f>IF('Main courante'!$A91=$BK$6,TEXT('Main courante'!$B91,"j mmm aa"),"")</f>
        <v/>
      </c>
      <c r="BM94" s="122" t="str">
        <f>IF('Main courante'!$A91=$BK$6,TEXT('Main courante'!$C91,"hh:mm"),"")</f>
        <v/>
      </c>
      <c r="BN94" s="122" t="str">
        <f>IF('Main courante'!$A91=$BK$6,TEXT('Main courante'!$D91,"hh:mm"),"")</f>
        <v/>
      </c>
      <c r="BO94" s="123" t="str">
        <f>IF('Main courante'!$A91=$BK$6,MOD($BN94-$BM94,1),"")</f>
        <v/>
      </c>
      <c r="BP94" s="123" t="str">
        <f>IF('Main courante'!$A91=$BK$6,'Main courante'!$E91,"")</f>
        <v/>
      </c>
      <c r="BQ94" s="122" t="str">
        <f>IF('Main courante'!$A91=$BK$6,DU94,"")</f>
        <v/>
      </c>
      <c r="BR94" s="125"/>
      <c r="BS94" s="120" t="str">
        <f>IF('Main courante'!$A91=$BS$6,MAX($BS$8:$BS93)+1,"")</f>
        <v/>
      </c>
      <c r="BT94" s="121" t="str">
        <f>IF('Main courante'!$A91=$BS$6,TEXT('Main courante'!$B91,"j mmm aa"),"")</f>
        <v/>
      </c>
      <c r="BU94" s="122" t="str">
        <f>IF('Main courante'!$A91=$BS$6,TEXT('Main courante'!$C91,"hh:mm"),"")</f>
        <v/>
      </c>
      <c r="BV94" s="122" t="str">
        <f>IF('Main courante'!$A91=$BS$6,TEXT('Main courante'!$D91,"hh:mm"),"")</f>
        <v/>
      </c>
      <c r="BW94" s="123" t="str">
        <f>IF('Main courante'!$A91=$BS$6,MOD($BV94-$BU94,1),"")</f>
        <v/>
      </c>
      <c r="BX94" s="123" t="str">
        <f>IF('Main courante'!$A91=$BS$6,'Main courante'!$E91,"")</f>
        <v/>
      </c>
      <c r="BY94" s="122" t="str">
        <f>IF('Main courante'!$A91=$BS$6,DU94,"")</f>
        <v/>
      </c>
      <c r="BZ94" s="125"/>
      <c r="CA94" s="120" t="str">
        <f>IF('Main courante'!$A91=$CA$6,MAX($CA$8:$CA93)+1,"")</f>
        <v/>
      </c>
      <c r="CB94" s="121" t="str">
        <f>IF('Main courante'!$A91=$CA$6,TEXT('Main courante'!$B91,"j mmm aa"),"")</f>
        <v/>
      </c>
      <c r="CC94" s="122" t="str">
        <f>IF('Main courante'!$A91=$CA$6,TEXT('Main courante'!$C91,"hh:mm"),"")</f>
        <v/>
      </c>
      <c r="CD94" s="122" t="str">
        <f>IF('Main courante'!$A91=$CA$6,TEXT('Main courante'!$D91,"hh:mm"),"")</f>
        <v/>
      </c>
      <c r="CE94" s="123" t="str">
        <f>IF('Main courante'!$A91=$CA$6,MOD($CD94-$CC94,1),"")</f>
        <v/>
      </c>
      <c r="CF94" s="123" t="str">
        <f>IF('Main courante'!$A91=$CA$6,'Main courante'!$E91,"")</f>
        <v/>
      </c>
      <c r="CG94" s="122" t="str">
        <f>IF('Main courante'!$A91=$CA$6,DU94,"")</f>
        <v/>
      </c>
      <c r="CH94" s="125"/>
      <c r="CI94" s="120" t="str">
        <f>IF('Main courante'!$A91=$CI$6,MAX($CI$8:$CI93)+1,"")</f>
        <v/>
      </c>
      <c r="CJ94" s="121" t="str">
        <f>IF('Main courante'!$A91=$CI$6,TEXT('Main courante'!$B91,"j mmm aa"),"")</f>
        <v/>
      </c>
      <c r="CK94" s="122" t="str">
        <f>IF('Main courante'!$A91=$CI$6,TEXT('Main courante'!$C91,"hh:mm"),"")</f>
        <v/>
      </c>
      <c r="CL94" s="122" t="str">
        <f>IF('Main courante'!$A91=$CI$6,TEXT('Main courante'!$D91,"hh:mm"),"")</f>
        <v/>
      </c>
      <c r="CM94" s="123" t="str">
        <f>IF('Main courante'!$A91=$CI$6,MOD($CL94-$CK94,1),"")</f>
        <v/>
      </c>
      <c r="CN94" s="123" t="str">
        <f>IF('Main courante'!$A91=$CI$6,'Main courante'!$E91,"")</f>
        <v/>
      </c>
      <c r="CO94" s="125"/>
      <c r="CP94" s="120" t="str">
        <f>IF('Main courante'!$A91=$CP$6,MAX($CP$8:$CP93)+1,"")</f>
        <v/>
      </c>
      <c r="CQ94" s="121" t="str">
        <f>IF('Main courante'!$A91=$CP$6,TEXT('Main courante'!$B91,"j mmm aa"),"")</f>
        <v/>
      </c>
      <c r="CR94" s="122" t="str">
        <f>IF('Main courante'!$A91=$CP$6,TEXT('Main courante'!$C91,"hh:mm"),"")</f>
        <v/>
      </c>
      <c r="CS94" s="122" t="str">
        <f>IF('Main courante'!$A91=$CP$6,TEXT('Main courante'!$D91,"hh:mm"),"")</f>
        <v/>
      </c>
      <c r="CT94" s="123" t="str">
        <f>IF('Main courante'!$A91=$CP$6,MOD($CS94-$CR94,1),"")</f>
        <v/>
      </c>
      <c r="CU94" s="123" t="str">
        <f>IF('Main courante'!$A91=$CP$6,'Main courante'!$E91,"")</f>
        <v/>
      </c>
      <c r="CV94" s="122" t="str">
        <f>IF('Main courante'!$A91=$CP$6,DU94,"")</f>
        <v/>
      </c>
      <c r="CW94" s="125"/>
      <c r="CX94" s="120" t="str">
        <f>IF('Main courante'!$A91=$CX$6,MAX($CX$8:$CX93)+1,"")</f>
        <v/>
      </c>
      <c r="CY94" s="121" t="str">
        <f>IF('Main courante'!$A91=$CX$6,TEXT('Main courante'!$B91,"j mmm aa"),"")</f>
        <v/>
      </c>
      <c r="CZ94" s="122" t="str">
        <f>IF('Main courante'!$A91=$CX$6,TEXT('Main courante'!$C91,"hh:mm"),"")</f>
        <v/>
      </c>
      <c r="DA94" s="122" t="str">
        <f>IF('Main courante'!$A91=$CX$6,TEXT('Main courante'!$D91,"hh:mm"),"")</f>
        <v/>
      </c>
      <c r="DB94" s="123" t="str">
        <f>IF('Main courante'!$A91=$CX$6,MOD($DA94-$CZ94,1),"")</f>
        <v/>
      </c>
      <c r="DC94" s="123" t="str">
        <f>IF('Main courante'!$A91=$CX$6,'Main courante'!$E91,"")</f>
        <v/>
      </c>
      <c r="DD94" s="122" t="str">
        <f>IF('Main courante'!$A91=$CX$6,DU94,"")</f>
        <v/>
      </c>
      <c r="DE94" s="125"/>
      <c r="DF94" s="120" t="str">
        <f>IF('Main courante'!$A91=$DF$6,MAX($DF$8:$DF93)+1,"")</f>
        <v/>
      </c>
      <c r="DG94" s="121" t="str">
        <f>IF('Main courante'!$A91=$DF$6,TEXT('Main courante'!$B91,"j mmm aa"),"")</f>
        <v/>
      </c>
      <c r="DH94" s="122" t="str">
        <f>IF('Main courante'!$A91=$DF$6,TEXT('Main courante'!$C91,"hh:mm"),"")</f>
        <v/>
      </c>
      <c r="DI94" s="122" t="str">
        <f>IF('Main courante'!$A91=$DF$6,TEXT('Main courante'!$D91,"hh:mm"),"")</f>
        <v/>
      </c>
      <c r="DJ94" s="123" t="str">
        <f>IF('Main courante'!$A91=$DF$6,MOD($DI94-$DH94,1),"")</f>
        <v/>
      </c>
      <c r="DK94" s="123" t="str">
        <f>IF('Main courante'!$A91=$DF$6,'Main courante'!$E91,"")</f>
        <v/>
      </c>
      <c r="DL94" s="128"/>
      <c r="DM94" s="120" t="str">
        <f>IF(OR('Main courante'!$F91&lt;&gt;"",'Main courante'!$K91&lt;&gt;""),MAX($DM$8:$DM93)+1,"")</f>
        <v/>
      </c>
      <c r="DN94" s="121" t="str">
        <f>IF('Main courante'!$F91,TEXT('Main courante'!$B91,"j mmm aa"),"")</f>
        <v/>
      </c>
      <c r="DO94" s="121" t="str">
        <f>IF('Main courante'!$F91,'Main courante'!$E91,"")</f>
        <v/>
      </c>
      <c r="DP94" s="121" t="str">
        <f>IF(OR('Main courante'!$F91&lt;&gt;"",'Main courante'!$K91&lt;&gt;""),IF('Main courante'!$F91&lt;&gt;"",TEXT('Main courante'!$F91,"hh:mm"),""),"")</f>
        <v/>
      </c>
      <c r="DQ94" s="121" t="str">
        <f>IF(OR('Main courante'!$F91&lt;&gt;"",'Main courante'!$K91&lt;&gt;""),IF('Main courante'!$G91&lt;&gt;"",TEXT('Main courante'!$G91,"hh:mm"),""),"")</f>
        <v/>
      </c>
      <c r="DR94" s="121" t="str">
        <f>IF(OR('Main courante'!$F91&lt;&gt;"",'Main courante'!$K91&lt;&gt;""),IF('Main courante'!$K91&lt;&gt;"",TEXT('Main courante'!$K91,"hh:mm"),""),"")</f>
        <v/>
      </c>
      <c r="DS94" s="121" t="str">
        <f>IF(OR('Main courante'!$F91&lt;&gt;"",'Main courante'!$K91&lt;&gt;""),IF('Main courante'!$L91&lt;&gt;"",TEXT('Main courante'!$L91,"hh:mm"),""),"")</f>
        <v/>
      </c>
      <c r="DT94" s="129">
        <f t="shared" si="7"/>
        <v>0</v>
      </c>
      <c r="DU94" s="130">
        <f>'Main courante'!$H91+'Main courante'!$M91</f>
        <v>0</v>
      </c>
      <c r="DV94" s="131">
        <f>'Main courante'!$J91+'Main courante'!$O91</f>
        <v>0</v>
      </c>
      <c r="DW94" s="131">
        <f>'Main courante'!$I91+'Main courante'!$N91</f>
        <v>0</v>
      </c>
      <c r="DX94" s="132" t="str">
        <f>IF('Main courante'!$P91&lt;&gt;"",'Main courante'!$P91,"")</f>
        <v/>
      </c>
      <c r="DY94" s="133" t="str">
        <f>IF('Main courante'!$Q91&lt;&gt;"",'Main courante'!$Q91,"")</f>
        <v/>
      </c>
      <c r="DZ94" s="133" t="str">
        <f>IF('Main courante'!$R91&lt;&gt;"",'Main courante'!$R91,"")</f>
        <v/>
      </c>
      <c r="EA94" s="129">
        <f t="shared" si="8"/>
        <v>0</v>
      </c>
      <c r="EB94" s="129">
        <f t="shared" si="9"/>
        <v>0</v>
      </c>
      <c r="ED94" s="120" t="str">
        <f>IF('Main courante'!$A91=$ED$6,MAX($ED$8:$ED93)+1,"")</f>
        <v/>
      </c>
      <c r="EE94" s="120" t="str">
        <f>IF('Main courante'!$A91=$ED$6,'Main courante'!$S91,"")</f>
        <v/>
      </c>
      <c r="EF94" s="120" t="str">
        <f>IF('Main courante'!$A91=$ED$6,'Main courante'!$T91,"")</f>
        <v/>
      </c>
      <c r="EG94" s="120" t="str">
        <f>IF('Main courante'!$A91=$ED$6,'Main courante'!$U91,"")</f>
        <v/>
      </c>
      <c r="EH94" s="134" t="str">
        <f>IF('Main courante'!$A91=$ED$6,'Main courante'!$V91,"")</f>
        <v/>
      </c>
      <c r="EJ94" s="120" t="str">
        <f>IF('Main courante'!$A91=$EJ$6,MAX($EJ$8:$EJ93)+1,"")</f>
        <v/>
      </c>
      <c r="EK94" s="120" t="str">
        <f>IF('Main courante'!$A91=$EJ$6,'Main courante'!$S91,"")</f>
        <v/>
      </c>
      <c r="EL94" s="120" t="str">
        <f>IF('Main courante'!$A91=$EJ$6,'Main courante'!$T91,"")</f>
        <v/>
      </c>
      <c r="EM94" s="120" t="str">
        <f>IF('Main courante'!$A91=$EJ$6,'Main courante'!$U91,"")</f>
        <v/>
      </c>
      <c r="EN94" s="134" t="str">
        <f>IF('Main courante'!$A91=$EJ$6,'Main courante'!$V91,"")</f>
        <v/>
      </c>
      <c r="EP94" s="120" t="str">
        <f>IF('Main courante'!$A91=$EP$6,MAX($EP$8:$EP93)+1,"")</f>
        <v/>
      </c>
      <c r="EQ94" s="120" t="str">
        <f>IF('Main courante'!$A91=$EP$6,'Main courante'!$S91,"")</f>
        <v/>
      </c>
      <c r="ER94" s="120" t="str">
        <f>IF('Main courante'!$A91=$EP$6,'Main courante'!$T91,"")</f>
        <v/>
      </c>
      <c r="ES94" s="120" t="str">
        <f>IF('Main courante'!$A91=$EP$6,'Main courante'!$U91,"")</f>
        <v/>
      </c>
      <c r="ET94" s="134" t="str">
        <f>IF('Main courante'!$A91=$EP$6,'Main courante'!$V91,"")</f>
        <v/>
      </c>
      <c r="EU94" s="125"/>
      <c r="EV94" s="120" t="str">
        <f>IF('Main courante'!$A91=$EV$6,MAX($EV$8:$EV93)+1,"")</f>
        <v/>
      </c>
      <c r="EW94" s="121" t="str">
        <f>IF('Main courante'!$A91=$EV$6,TEXT('Main courante'!$B91,"j mmm aa"),"")</f>
        <v/>
      </c>
      <c r="EX94" s="122" t="str">
        <f>IF('Main courante'!$A91=$EV$6,TEXT('Main courante'!$C91,"hh:mm"),"")</f>
        <v/>
      </c>
      <c r="EY94" s="122" t="str">
        <f>IF('Main courante'!$A91=$EV$6,TEXT('Main courante'!$D91,"hh:mm"),"")</f>
        <v/>
      </c>
      <c r="EZ94" s="123" t="str">
        <f>IF('Main courante'!$A91=$EV$6,MOD($EY94-$EX94,1),"")</f>
        <v/>
      </c>
      <c r="FA94" s="123" t="str">
        <f>IF('Main courante'!$A91=$EV$6,'Main courante'!$E91,"")</f>
        <v/>
      </c>
      <c r="FB94" s="128"/>
    </row>
    <row r="95" spans="1:158">
      <c r="A95" s="120" t="str">
        <f>IF('Main courante'!$A92=$A$6,MAX($A$8:$A94)+1,"")</f>
        <v/>
      </c>
      <c r="B95" s="121" t="str">
        <f>IF('Main courante'!$A92=$A$6,TEXT('Main courante'!$B92,"j mmm aa"),"")</f>
        <v/>
      </c>
      <c r="C95" s="122" t="str">
        <f>IF('Main courante'!$A92=$A$6,TEXT('Main courante'!$C92,"hh:mm"),"")</f>
        <v/>
      </c>
      <c r="D95" s="122" t="str">
        <f>IF('Main courante'!$A92=$A$6,TEXT('Main courante'!$D92,"hh:mm"),"")</f>
        <v/>
      </c>
      <c r="E95" s="123" t="str">
        <f>IF('Main courante'!$A92=$A$6,MOD($D95-$C95,1),"")</f>
        <v/>
      </c>
      <c r="F95" s="123" t="str">
        <f>IF('Main courante'!$A92=$A$6,'Main courante'!$E92,"")</f>
        <v/>
      </c>
      <c r="G95" s="125"/>
      <c r="H95" s="126" t="str">
        <f>IF('Main courante'!$A92=$H$6,MAX($H$8:$H94)+1,"")</f>
        <v/>
      </c>
      <c r="I95" s="121" t="str">
        <f>IF('Main courante'!$A92=$H$6,TEXT('Main courante'!$B92,"j mmm aa"),"")</f>
        <v/>
      </c>
      <c r="J95" s="122" t="str">
        <f>IF('Main courante'!$A92=$H$6,TEXT('Main courante'!$C92,"hh:mm"),"")</f>
        <v/>
      </c>
      <c r="K95" s="122" t="str">
        <f>IF('Main courante'!$A92=$H$6,TEXT('Main courante'!$D92,"hh:mm"),"")</f>
        <v/>
      </c>
      <c r="L95" s="123" t="str">
        <f>IF('Main courante'!$A92=$H$6,MOD($K95-$J95,1),"")</f>
        <v/>
      </c>
      <c r="M95" s="123" t="str">
        <f>IF('Main courante'!$A92=$H$6,'Main courante'!$E92,"")</f>
        <v/>
      </c>
      <c r="N95" s="125"/>
      <c r="O95" s="120" t="str">
        <f>IF('Main courante'!$A92=$O$6,MAX($O$8:$O94)+1,"")</f>
        <v/>
      </c>
      <c r="P95" s="121" t="str">
        <f>IF('Main courante'!$A92=$O$6,TEXT('Main courante'!$B92,"j mmm aa"),"")</f>
        <v/>
      </c>
      <c r="Q95" s="122" t="str">
        <f>IF('Main courante'!$A92=$O$6,TEXT('Main courante'!$C92,"hh:mm"),"")</f>
        <v/>
      </c>
      <c r="R95" s="122" t="str">
        <f>IF('Main courante'!$A92=$O$6,TEXT('Main courante'!$D92,"hh:mm"),"")</f>
        <v/>
      </c>
      <c r="S95" s="123" t="str">
        <f>IF('Main courante'!$A92=$O$6,MOD($R95-$Q95,1),"")</f>
        <v/>
      </c>
      <c r="T95" s="124" t="str">
        <f>IF('Main courante'!$A92=$O$6,'Main courante'!$E92,"")</f>
        <v/>
      </c>
      <c r="U95" s="127" t="str">
        <f>IF('Main courante'!$A92=$O$6,DU95,"")</f>
        <v/>
      </c>
      <c r="V95" s="125"/>
      <c r="W95" s="120" t="str">
        <f>IF('Main courante'!$A92=$W$6,MAX($W$8:$W94)+1,"")</f>
        <v/>
      </c>
      <c r="X95" s="121" t="str">
        <f>IF('Main courante'!$A92=$W$6,TEXT('Main courante'!$B92,"j mmm aa"),"")</f>
        <v/>
      </c>
      <c r="Y95" s="122" t="str">
        <f>IF('Main courante'!$A92=$W$6,TEXT('Main courante'!$C92,"hh:mm"),"")</f>
        <v/>
      </c>
      <c r="Z95" s="122" t="str">
        <f>IF('Main courante'!$A92=$W$6,TEXT('Main courante'!$D92,"hh:mm"),"")</f>
        <v/>
      </c>
      <c r="AA95" s="123" t="str">
        <f>IF('Main courante'!$A92=$W$6,MOD($Z95-$Y95,1),"")</f>
        <v/>
      </c>
      <c r="AB95" s="123" t="str">
        <f>IF('Main courante'!$A92=$W$6,'Main courante'!$E92,"")</f>
        <v/>
      </c>
      <c r="AC95" s="122" t="str">
        <f>IF('Main courante'!$A92=$W$6,DU95,"")</f>
        <v/>
      </c>
      <c r="AD95" s="125"/>
      <c r="AE95" s="120" t="str">
        <f>IF('Main courante'!$A92=$AE$6,MAX($AE$8:$AE94)+1,"")</f>
        <v/>
      </c>
      <c r="AF95" s="121" t="str">
        <f>IF('Main courante'!$A92=$AE$6,TEXT('Main courante'!$B92,"j mmm aa"),"")</f>
        <v/>
      </c>
      <c r="AG95" s="122" t="str">
        <f>IF('Main courante'!$A92=$AE$6,TEXT('Main courante'!$C92,"hh:mm"),"")</f>
        <v/>
      </c>
      <c r="AH95" s="122" t="str">
        <f>IF('Main courante'!$A92=$AE$6,TEXT('Main courante'!$D92,"hh:mm"),"")</f>
        <v/>
      </c>
      <c r="AI95" s="123" t="str">
        <f>IF('Main courante'!$A92=$AE$6,MOD($AH95-$AG95,1),"")</f>
        <v/>
      </c>
      <c r="AJ95" s="123" t="str">
        <f>IF('Main courante'!$A92=$AE$6,'Main courante'!$E92,"")</f>
        <v/>
      </c>
      <c r="AK95" s="122" t="str">
        <f>IF('Main courante'!$A92=$AE$6,DU95,"")</f>
        <v/>
      </c>
      <c r="AL95" s="125"/>
      <c r="AM95" s="120" t="str">
        <f>IF('Main courante'!$A92=$AM$6,MAX($AM$8:$AM94)+1,"")</f>
        <v/>
      </c>
      <c r="AN95" s="121" t="str">
        <f>IF('Main courante'!$A92=$AM$6,TEXT('Main courante'!$B92,"j mmm aa"),"")</f>
        <v/>
      </c>
      <c r="AO95" s="122" t="str">
        <f>IF('Main courante'!$A92=$AM$6,TEXT('Main courante'!$C92,"hh:mm"),"")</f>
        <v/>
      </c>
      <c r="AP95" s="122" t="str">
        <f>IF('Main courante'!$A92=$AM$6,TEXT('Main courante'!$D92,"hh:mm"),"")</f>
        <v/>
      </c>
      <c r="AQ95" s="123" t="str">
        <f>IF('Main courante'!$A92=$AM$6,MOD($AP95-$AO95,1),"")</f>
        <v/>
      </c>
      <c r="AR95" s="123" t="str">
        <f>IF('Main courante'!$A92=$AM$6,'Main courante'!$E92,"")</f>
        <v/>
      </c>
      <c r="AS95" s="122" t="str">
        <f>IF('Main courante'!$A92=$AM$6,DU95,"")</f>
        <v/>
      </c>
      <c r="AT95" s="125"/>
      <c r="AU95" s="120" t="str">
        <f>IF('Main courante'!$A92=$AU$6,MAX($AU$8:$AU94)+1,"")</f>
        <v/>
      </c>
      <c r="AV95" s="121" t="str">
        <f>IF('Main courante'!$A92=$AU$6,TEXT('Main courante'!$B92,"j mmm aa"),"")</f>
        <v/>
      </c>
      <c r="AW95" s="122" t="str">
        <f>IF('Main courante'!$A92=$AU$6,TEXT('Main courante'!$C92,"hh:mm"),"")</f>
        <v/>
      </c>
      <c r="AX95" s="122" t="str">
        <f>IF('Main courante'!$A92=$AU$6,TEXT('Main courante'!$D92,"hh:mm"),"")</f>
        <v/>
      </c>
      <c r="AY95" s="123" t="str">
        <f>IF('Main courante'!$A92=$AU$6,MOD($AX95-$AW95,1),"")</f>
        <v/>
      </c>
      <c r="AZ95" s="123" t="str">
        <f>IF('Main courante'!$A92=$AU$6,'Main courante'!$E92,"")</f>
        <v/>
      </c>
      <c r="BA95" s="122" t="str">
        <f>IF('Main courante'!$A92=$AU$6,DU95,"")</f>
        <v/>
      </c>
      <c r="BB95" s="125"/>
      <c r="BC95" s="120" t="str">
        <f>IF('Main courante'!$A92=$BC$6,MAX($BC$8:$BC94)+1,"")</f>
        <v/>
      </c>
      <c r="BD95" s="121" t="str">
        <f>IF('Main courante'!$A92=$BC$6,TEXT('Main courante'!$B92,"j mmm aa"),"")</f>
        <v/>
      </c>
      <c r="BE95" s="122" t="str">
        <f>IF('Main courante'!$A92=$BC$6,TEXT('Main courante'!$C92,"hh:mm"),"")</f>
        <v/>
      </c>
      <c r="BF95" s="122" t="str">
        <f>IF('Main courante'!$A92=$BC$6,TEXT('Main courante'!$D92,"hh:mm"),"")</f>
        <v/>
      </c>
      <c r="BG95" s="123" t="str">
        <f>IF('Main courante'!$A92=$BC$6,MOD($BF95-$BE95,1),"")</f>
        <v/>
      </c>
      <c r="BH95" s="123" t="str">
        <f>IF('Main courante'!$A92=$BC$6,'Main courante'!$E92,"")</f>
        <v/>
      </c>
      <c r="BI95" s="122" t="str">
        <f>IF('Main courante'!$A92=$BC$6,DU95,"")</f>
        <v/>
      </c>
      <c r="BJ95" s="125"/>
      <c r="BK95" s="120" t="str">
        <f>IF('Main courante'!$A92=$BK$6,MAX($BK$8:$BK94)+1,"")</f>
        <v/>
      </c>
      <c r="BL95" s="121" t="str">
        <f>IF('Main courante'!$A92=$BK$6,TEXT('Main courante'!$B92,"j mmm aa"),"")</f>
        <v/>
      </c>
      <c r="BM95" s="122" t="str">
        <f>IF('Main courante'!$A92=$BK$6,TEXT('Main courante'!$C92,"hh:mm"),"")</f>
        <v/>
      </c>
      <c r="BN95" s="122" t="str">
        <f>IF('Main courante'!$A92=$BK$6,TEXT('Main courante'!$D92,"hh:mm"),"")</f>
        <v/>
      </c>
      <c r="BO95" s="123" t="str">
        <f>IF('Main courante'!$A92=$BK$6,MOD($BN95-$BM95,1),"")</f>
        <v/>
      </c>
      <c r="BP95" s="123" t="str">
        <f>IF('Main courante'!$A92=$BK$6,'Main courante'!$E92,"")</f>
        <v/>
      </c>
      <c r="BQ95" s="122" t="str">
        <f>IF('Main courante'!$A92=$BK$6,DU95,"")</f>
        <v/>
      </c>
      <c r="BR95" s="125"/>
      <c r="BS95" s="120" t="str">
        <f>IF('Main courante'!$A92=$BS$6,MAX($BS$8:$BS94)+1,"")</f>
        <v/>
      </c>
      <c r="BT95" s="121" t="str">
        <f>IF('Main courante'!$A92=$BS$6,TEXT('Main courante'!$B92,"j mmm aa"),"")</f>
        <v/>
      </c>
      <c r="BU95" s="122" t="str">
        <f>IF('Main courante'!$A92=$BS$6,TEXT('Main courante'!$C92,"hh:mm"),"")</f>
        <v/>
      </c>
      <c r="BV95" s="122" t="str">
        <f>IF('Main courante'!$A92=$BS$6,TEXT('Main courante'!$D92,"hh:mm"),"")</f>
        <v/>
      </c>
      <c r="BW95" s="123" t="str">
        <f>IF('Main courante'!$A92=$BS$6,MOD($BV95-$BU95,1),"")</f>
        <v/>
      </c>
      <c r="BX95" s="123" t="str">
        <f>IF('Main courante'!$A92=$BS$6,'Main courante'!$E92,"")</f>
        <v/>
      </c>
      <c r="BY95" s="122" t="str">
        <f>IF('Main courante'!$A92=$BS$6,DU95,"")</f>
        <v/>
      </c>
      <c r="BZ95" s="125"/>
      <c r="CA95" s="120" t="str">
        <f>IF('Main courante'!$A92=$CA$6,MAX($CA$8:$CA94)+1,"")</f>
        <v/>
      </c>
      <c r="CB95" s="121" t="str">
        <f>IF('Main courante'!$A92=$CA$6,TEXT('Main courante'!$B92,"j mmm aa"),"")</f>
        <v/>
      </c>
      <c r="CC95" s="122" t="str">
        <f>IF('Main courante'!$A92=$CA$6,TEXT('Main courante'!$C92,"hh:mm"),"")</f>
        <v/>
      </c>
      <c r="CD95" s="122" t="str">
        <f>IF('Main courante'!$A92=$CA$6,TEXT('Main courante'!$D92,"hh:mm"),"")</f>
        <v/>
      </c>
      <c r="CE95" s="123" t="str">
        <f>IF('Main courante'!$A92=$CA$6,MOD($CD95-$CC95,1),"")</f>
        <v/>
      </c>
      <c r="CF95" s="123" t="str">
        <f>IF('Main courante'!$A92=$CA$6,'Main courante'!$E92,"")</f>
        <v/>
      </c>
      <c r="CG95" s="122" t="str">
        <f>IF('Main courante'!$A92=$CA$6,DU95,"")</f>
        <v/>
      </c>
      <c r="CH95" s="125"/>
      <c r="CI95" s="120" t="str">
        <f>IF('Main courante'!$A92=$CI$6,MAX($CI$8:$CI94)+1,"")</f>
        <v/>
      </c>
      <c r="CJ95" s="121" t="str">
        <f>IF('Main courante'!$A92=$CI$6,TEXT('Main courante'!$B92,"j mmm aa"),"")</f>
        <v/>
      </c>
      <c r="CK95" s="122" t="str">
        <f>IF('Main courante'!$A92=$CI$6,TEXT('Main courante'!$C92,"hh:mm"),"")</f>
        <v/>
      </c>
      <c r="CL95" s="122" t="str">
        <f>IF('Main courante'!$A92=$CI$6,TEXT('Main courante'!$D92,"hh:mm"),"")</f>
        <v/>
      </c>
      <c r="CM95" s="123" t="str">
        <f>IF('Main courante'!$A92=$CI$6,MOD($CL95-$CK95,1),"")</f>
        <v/>
      </c>
      <c r="CN95" s="123" t="str">
        <f>IF('Main courante'!$A92=$CI$6,'Main courante'!$E92,"")</f>
        <v/>
      </c>
      <c r="CO95" s="125"/>
      <c r="CP95" s="120" t="str">
        <f>IF('Main courante'!$A92=$CP$6,MAX($CP$8:$CP94)+1,"")</f>
        <v/>
      </c>
      <c r="CQ95" s="121" t="str">
        <f>IF('Main courante'!$A92=$CP$6,TEXT('Main courante'!$B92,"j mmm aa"),"")</f>
        <v/>
      </c>
      <c r="CR95" s="122" t="str">
        <f>IF('Main courante'!$A92=$CP$6,TEXT('Main courante'!$C92,"hh:mm"),"")</f>
        <v/>
      </c>
      <c r="CS95" s="122" t="str">
        <f>IF('Main courante'!$A92=$CP$6,TEXT('Main courante'!$D92,"hh:mm"),"")</f>
        <v/>
      </c>
      <c r="CT95" s="123" t="str">
        <f>IF('Main courante'!$A92=$CP$6,MOD($CS95-$CR95,1),"")</f>
        <v/>
      </c>
      <c r="CU95" s="123" t="str">
        <f>IF('Main courante'!$A92=$CP$6,'Main courante'!$E92,"")</f>
        <v/>
      </c>
      <c r="CV95" s="122" t="str">
        <f>IF('Main courante'!$A92=$CP$6,DU95,"")</f>
        <v/>
      </c>
      <c r="CW95" s="125"/>
      <c r="CX95" s="120" t="str">
        <f>IF('Main courante'!$A92=$CX$6,MAX($CX$8:$CX94)+1,"")</f>
        <v/>
      </c>
      <c r="CY95" s="121" t="str">
        <f>IF('Main courante'!$A92=$CX$6,TEXT('Main courante'!$B92,"j mmm aa"),"")</f>
        <v/>
      </c>
      <c r="CZ95" s="122" t="str">
        <f>IF('Main courante'!$A92=$CX$6,TEXT('Main courante'!$C92,"hh:mm"),"")</f>
        <v/>
      </c>
      <c r="DA95" s="122" t="str">
        <f>IF('Main courante'!$A92=$CX$6,TEXT('Main courante'!$D92,"hh:mm"),"")</f>
        <v/>
      </c>
      <c r="DB95" s="123" t="str">
        <f>IF('Main courante'!$A92=$CX$6,MOD($DA95-$CZ95,1),"")</f>
        <v/>
      </c>
      <c r="DC95" s="123" t="str">
        <f>IF('Main courante'!$A92=$CX$6,'Main courante'!$E92,"")</f>
        <v/>
      </c>
      <c r="DD95" s="122" t="str">
        <f>IF('Main courante'!$A92=$CX$6,DU95,"")</f>
        <v/>
      </c>
      <c r="DE95" s="125"/>
      <c r="DF95" s="120" t="str">
        <f>IF('Main courante'!$A92=$DF$6,MAX($DF$8:$DF94)+1,"")</f>
        <v/>
      </c>
      <c r="DG95" s="121" t="str">
        <f>IF('Main courante'!$A92=$DF$6,TEXT('Main courante'!$B92,"j mmm aa"),"")</f>
        <v/>
      </c>
      <c r="DH95" s="122" t="str">
        <f>IF('Main courante'!$A92=$DF$6,TEXT('Main courante'!$C92,"hh:mm"),"")</f>
        <v/>
      </c>
      <c r="DI95" s="122" t="str">
        <f>IF('Main courante'!$A92=$DF$6,TEXT('Main courante'!$D92,"hh:mm"),"")</f>
        <v/>
      </c>
      <c r="DJ95" s="123" t="str">
        <f>IF('Main courante'!$A92=$DF$6,MOD($DI95-$DH95,1),"")</f>
        <v/>
      </c>
      <c r="DK95" s="123" t="str">
        <f>IF('Main courante'!$A92=$DF$6,'Main courante'!$E92,"")</f>
        <v/>
      </c>
      <c r="DL95" s="128"/>
      <c r="DM95" s="120" t="str">
        <f>IF(OR('Main courante'!$F92&lt;&gt;"",'Main courante'!$K92&lt;&gt;""),MAX($DM$8:$DM94)+1,"")</f>
        <v/>
      </c>
      <c r="DN95" s="121" t="str">
        <f>IF('Main courante'!$F92,TEXT('Main courante'!$B92,"j mmm aa"),"")</f>
        <v/>
      </c>
      <c r="DO95" s="121" t="str">
        <f>IF('Main courante'!$F92,'Main courante'!$E92,"")</f>
        <v/>
      </c>
      <c r="DP95" s="121" t="str">
        <f>IF(OR('Main courante'!$F92&lt;&gt;"",'Main courante'!$K92&lt;&gt;""),IF('Main courante'!$F92&lt;&gt;"",TEXT('Main courante'!$F92,"hh:mm"),""),"")</f>
        <v/>
      </c>
      <c r="DQ95" s="121" t="str">
        <f>IF(OR('Main courante'!$F92&lt;&gt;"",'Main courante'!$K92&lt;&gt;""),IF('Main courante'!$G92&lt;&gt;"",TEXT('Main courante'!$G92,"hh:mm"),""),"")</f>
        <v/>
      </c>
      <c r="DR95" s="121" t="str">
        <f>IF(OR('Main courante'!$F92&lt;&gt;"",'Main courante'!$K92&lt;&gt;""),IF('Main courante'!$K92&lt;&gt;"",TEXT('Main courante'!$K92,"hh:mm"),""),"")</f>
        <v/>
      </c>
      <c r="DS95" s="121" t="str">
        <f>IF(OR('Main courante'!$F92&lt;&gt;"",'Main courante'!$K92&lt;&gt;""),IF('Main courante'!$L92&lt;&gt;"",TEXT('Main courante'!$L92,"hh:mm"),""),"")</f>
        <v/>
      </c>
      <c r="DT95" s="129">
        <f t="shared" si="7"/>
        <v>0</v>
      </c>
      <c r="DU95" s="130">
        <f>'Main courante'!$H92+'Main courante'!$M92</f>
        <v>0</v>
      </c>
      <c r="DV95" s="131">
        <f>'Main courante'!$J92+'Main courante'!$O92</f>
        <v>0</v>
      </c>
      <c r="DW95" s="131">
        <f>'Main courante'!$I92+'Main courante'!$N92</f>
        <v>0</v>
      </c>
      <c r="DX95" s="132" t="str">
        <f>IF('Main courante'!$P92&lt;&gt;"",'Main courante'!$P92,"")</f>
        <v/>
      </c>
      <c r="DY95" s="133" t="str">
        <f>IF('Main courante'!$Q92&lt;&gt;"",'Main courante'!$Q92,"")</f>
        <v/>
      </c>
      <c r="DZ95" s="133" t="str">
        <f>IF('Main courante'!$R92&lt;&gt;"",'Main courante'!$R92,"")</f>
        <v/>
      </c>
      <c r="EA95" s="129">
        <f t="shared" si="8"/>
        <v>0</v>
      </c>
      <c r="EB95" s="129">
        <f t="shared" si="9"/>
        <v>0</v>
      </c>
      <c r="ED95" s="120" t="str">
        <f>IF('Main courante'!$A92=$ED$6,MAX($ED$8:$ED94)+1,"")</f>
        <v/>
      </c>
      <c r="EE95" s="120" t="str">
        <f>IF('Main courante'!$A92=$ED$6,'Main courante'!$S92,"")</f>
        <v/>
      </c>
      <c r="EF95" s="120" t="str">
        <f>IF('Main courante'!$A92=$ED$6,'Main courante'!$T92,"")</f>
        <v/>
      </c>
      <c r="EG95" s="120" t="str">
        <f>IF('Main courante'!$A92=$ED$6,'Main courante'!$U92,"")</f>
        <v/>
      </c>
      <c r="EH95" s="134" t="str">
        <f>IF('Main courante'!$A92=$ED$6,'Main courante'!$V92,"")</f>
        <v/>
      </c>
      <c r="EJ95" s="120" t="str">
        <f>IF('Main courante'!$A92=$EJ$6,MAX($EJ$8:$EJ94)+1,"")</f>
        <v/>
      </c>
      <c r="EK95" s="120" t="str">
        <f>IF('Main courante'!$A92=$EJ$6,'Main courante'!$S92,"")</f>
        <v/>
      </c>
      <c r="EL95" s="120" t="str">
        <f>IF('Main courante'!$A92=$EJ$6,'Main courante'!$T92,"")</f>
        <v/>
      </c>
      <c r="EM95" s="120" t="str">
        <f>IF('Main courante'!$A92=$EJ$6,'Main courante'!$U92,"")</f>
        <v/>
      </c>
      <c r="EN95" s="134" t="str">
        <f>IF('Main courante'!$A92=$EJ$6,'Main courante'!$V92,"")</f>
        <v/>
      </c>
      <c r="EP95" s="120" t="str">
        <f>IF('Main courante'!$A92=$EP$6,MAX($EP$8:$EP94)+1,"")</f>
        <v/>
      </c>
      <c r="EQ95" s="120" t="str">
        <f>IF('Main courante'!$A92=$EP$6,'Main courante'!$S92,"")</f>
        <v/>
      </c>
      <c r="ER95" s="120" t="str">
        <f>IF('Main courante'!$A92=$EP$6,'Main courante'!$T92,"")</f>
        <v/>
      </c>
      <c r="ES95" s="120" t="str">
        <f>IF('Main courante'!$A92=$EP$6,'Main courante'!$U92,"")</f>
        <v/>
      </c>
      <c r="ET95" s="134" t="str">
        <f>IF('Main courante'!$A92=$EP$6,'Main courante'!$V92,"")</f>
        <v/>
      </c>
      <c r="EU95" s="125"/>
      <c r="EV95" s="120" t="str">
        <f>IF('Main courante'!$A92=$EV$6,MAX($EV$8:$EV94)+1,"")</f>
        <v/>
      </c>
      <c r="EW95" s="121" t="str">
        <f>IF('Main courante'!$A92=$EV$6,TEXT('Main courante'!$B92,"j mmm aa"),"")</f>
        <v/>
      </c>
      <c r="EX95" s="122" t="str">
        <f>IF('Main courante'!$A92=$EV$6,TEXT('Main courante'!$C92,"hh:mm"),"")</f>
        <v/>
      </c>
      <c r="EY95" s="122" t="str">
        <f>IF('Main courante'!$A92=$EV$6,TEXT('Main courante'!$D92,"hh:mm"),"")</f>
        <v/>
      </c>
      <c r="EZ95" s="123" t="str">
        <f>IF('Main courante'!$A92=$EV$6,MOD($EY95-$EX95,1),"")</f>
        <v/>
      </c>
      <c r="FA95" s="123" t="str">
        <f>IF('Main courante'!$A92=$EV$6,'Main courante'!$E92,"")</f>
        <v/>
      </c>
      <c r="FB95" s="128"/>
    </row>
    <row r="96" spans="1:158">
      <c r="A96" s="120" t="str">
        <f>IF('Main courante'!$A93=$A$6,MAX($A$8:$A95)+1,"")</f>
        <v/>
      </c>
      <c r="B96" s="121" t="str">
        <f>IF('Main courante'!$A93=$A$6,TEXT('Main courante'!$B93,"j mmm aa"),"")</f>
        <v/>
      </c>
      <c r="C96" s="122" t="str">
        <f>IF('Main courante'!$A93=$A$6,TEXT('Main courante'!$C93,"hh:mm"),"")</f>
        <v/>
      </c>
      <c r="D96" s="122" t="str">
        <f>IF('Main courante'!$A93=$A$6,TEXT('Main courante'!$D93,"hh:mm"),"")</f>
        <v/>
      </c>
      <c r="E96" s="123" t="str">
        <f>IF('Main courante'!$A93=$A$6,MOD($D96-$C96,1),"")</f>
        <v/>
      </c>
      <c r="F96" s="123" t="str">
        <f>IF('Main courante'!$A93=$A$6,'Main courante'!$E93,"")</f>
        <v/>
      </c>
      <c r="G96" s="125"/>
      <c r="H96" s="126" t="str">
        <f>IF('Main courante'!$A93=$H$6,MAX($H$8:$H95)+1,"")</f>
        <v/>
      </c>
      <c r="I96" s="121" t="str">
        <f>IF('Main courante'!$A93=$H$6,TEXT('Main courante'!$B93,"j mmm aa"),"")</f>
        <v/>
      </c>
      <c r="J96" s="122" t="str">
        <f>IF('Main courante'!$A93=$H$6,TEXT('Main courante'!$C93,"hh:mm"),"")</f>
        <v/>
      </c>
      <c r="K96" s="122" t="str">
        <f>IF('Main courante'!$A93=$H$6,TEXT('Main courante'!$D93,"hh:mm"),"")</f>
        <v/>
      </c>
      <c r="L96" s="123" t="str">
        <f>IF('Main courante'!$A93=$H$6,MOD($K96-$J96,1),"")</f>
        <v/>
      </c>
      <c r="M96" s="123" t="str">
        <f>IF('Main courante'!$A93=$H$6,'Main courante'!$E93,"")</f>
        <v/>
      </c>
      <c r="N96" s="125"/>
      <c r="O96" s="120" t="str">
        <f>IF('Main courante'!$A93=$O$6,MAX($O$8:$O95)+1,"")</f>
        <v/>
      </c>
      <c r="P96" s="121" t="str">
        <f>IF('Main courante'!$A93=$O$6,TEXT('Main courante'!$B93,"j mmm aa"),"")</f>
        <v/>
      </c>
      <c r="Q96" s="122" t="str">
        <f>IF('Main courante'!$A93=$O$6,TEXT('Main courante'!$C93,"hh:mm"),"")</f>
        <v/>
      </c>
      <c r="R96" s="122" t="str">
        <f>IF('Main courante'!$A93=$O$6,TEXT('Main courante'!$D93,"hh:mm"),"")</f>
        <v/>
      </c>
      <c r="S96" s="123" t="str">
        <f>IF('Main courante'!$A93=$O$6,MOD($R96-$Q96,1),"")</f>
        <v/>
      </c>
      <c r="T96" s="124" t="str">
        <f>IF('Main courante'!$A93=$O$6,'Main courante'!$E93,"")</f>
        <v/>
      </c>
      <c r="U96" s="127" t="str">
        <f>IF('Main courante'!$A93=$O$6,DU96,"")</f>
        <v/>
      </c>
      <c r="V96" s="125"/>
      <c r="W96" s="120" t="str">
        <f>IF('Main courante'!$A93=$W$6,MAX($W$8:$W95)+1,"")</f>
        <v/>
      </c>
      <c r="X96" s="121" t="str">
        <f>IF('Main courante'!$A93=$W$6,TEXT('Main courante'!$B93,"j mmm aa"),"")</f>
        <v/>
      </c>
      <c r="Y96" s="122" t="str">
        <f>IF('Main courante'!$A93=$W$6,TEXT('Main courante'!$C93,"hh:mm"),"")</f>
        <v/>
      </c>
      <c r="Z96" s="122" t="str">
        <f>IF('Main courante'!$A93=$W$6,TEXT('Main courante'!$D93,"hh:mm"),"")</f>
        <v/>
      </c>
      <c r="AA96" s="123" t="str">
        <f>IF('Main courante'!$A93=$W$6,MOD($Z96-$Y96,1),"")</f>
        <v/>
      </c>
      <c r="AB96" s="123" t="str">
        <f>IF('Main courante'!$A93=$W$6,'Main courante'!$E93,"")</f>
        <v/>
      </c>
      <c r="AC96" s="122" t="str">
        <f>IF('Main courante'!$A93=$W$6,DU96,"")</f>
        <v/>
      </c>
      <c r="AD96" s="125"/>
      <c r="AE96" s="120" t="str">
        <f>IF('Main courante'!$A93=$AE$6,MAX($AE$8:$AE95)+1,"")</f>
        <v/>
      </c>
      <c r="AF96" s="121" t="str">
        <f>IF('Main courante'!$A93=$AE$6,TEXT('Main courante'!$B93,"j mmm aa"),"")</f>
        <v/>
      </c>
      <c r="AG96" s="122" t="str">
        <f>IF('Main courante'!$A93=$AE$6,TEXT('Main courante'!$C93,"hh:mm"),"")</f>
        <v/>
      </c>
      <c r="AH96" s="122" t="str">
        <f>IF('Main courante'!$A93=$AE$6,TEXT('Main courante'!$D93,"hh:mm"),"")</f>
        <v/>
      </c>
      <c r="AI96" s="123" t="str">
        <f>IF('Main courante'!$A93=$AE$6,MOD($AH96-$AG96,1),"")</f>
        <v/>
      </c>
      <c r="AJ96" s="123" t="str">
        <f>IF('Main courante'!$A93=$AE$6,'Main courante'!$E93,"")</f>
        <v/>
      </c>
      <c r="AK96" s="122" t="str">
        <f>IF('Main courante'!$A93=$AE$6,DU96,"")</f>
        <v/>
      </c>
      <c r="AL96" s="125"/>
      <c r="AM96" s="120" t="str">
        <f>IF('Main courante'!$A93=$AM$6,MAX($AM$8:$AM95)+1,"")</f>
        <v/>
      </c>
      <c r="AN96" s="121" t="str">
        <f>IF('Main courante'!$A93=$AM$6,TEXT('Main courante'!$B93,"j mmm aa"),"")</f>
        <v/>
      </c>
      <c r="AO96" s="122" t="str">
        <f>IF('Main courante'!$A93=$AM$6,TEXT('Main courante'!$C93,"hh:mm"),"")</f>
        <v/>
      </c>
      <c r="AP96" s="122" t="str">
        <f>IF('Main courante'!$A93=$AM$6,TEXT('Main courante'!$D93,"hh:mm"),"")</f>
        <v/>
      </c>
      <c r="AQ96" s="123" t="str">
        <f>IF('Main courante'!$A93=$AM$6,MOD($AP96-$AO96,1),"")</f>
        <v/>
      </c>
      <c r="AR96" s="123" t="str">
        <f>IF('Main courante'!$A93=$AM$6,'Main courante'!$E93,"")</f>
        <v/>
      </c>
      <c r="AS96" s="122" t="str">
        <f>IF('Main courante'!$A93=$AM$6,DU96,"")</f>
        <v/>
      </c>
      <c r="AT96" s="125"/>
      <c r="AU96" s="120" t="str">
        <f>IF('Main courante'!$A93=$AU$6,MAX($AU$8:$AU95)+1,"")</f>
        <v/>
      </c>
      <c r="AV96" s="121" t="str">
        <f>IF('Main courante'!$A93=$AU$6,TEXT('Main courante'!$B93,"j mmm aa"),"")</f>
        <v/>
      </c>
      <c r="AW96" s="122" t="str">
        <f>IF('Main courante'!$A93=$AU$6,TEXT('Main courante'!$C93,"hh:mm"),"")</f>
        <v/>
      </c>
      <c r="AX96" s="122" t="str">
        <f>IF('Main courante'!$A93=$AU$6,TEXT('Main courante'!$D93,"hh:mm"),"")</f>
        <v/>
      </c>
      <c r="AY96" s="123" t="str">
        <f>IF('Main courante'!$A93=$AU$6,MOD($AX96-$AW96,1),"")</f>
        <v/>
      </c>
      <c r="AZ96" s="123" t="str">
        <f>IF('Main courante'!$A93=$AU$6,'Main courante'!$E93,"")</f>
        <v/>
      </c>
      <c r="BA96" s="122" t="str">
        <f>IF('Main courante'!$A93=$AU$6,DU96,"")</f>
        <v/>
      </c>
      <c r="BB96" s="125"/>
      <c r="BC96" s="120" t="str">
        <f>IF('Main courante'!$A93=$BC$6,MAX($BC$8:$BC95)+1,"")</f>
        <v/>
      </c>
      <c r="BD96" s="121" t="str">
        <f>IF('Main courante'!$A93=$BC$6,TEXT('Main courante'!$B93,"j mmm aa"),"")</f>
        <v/>
      </c>
      <c r="BE96" s="122" t="str">
        <f>IF('Main courante'!$A93=$BC$6,TEXT('Main courante'!$C93,"hh:mm"),"")</f>
        <v/>
      </c>
      <c r="BF96" s="122" t="str">
        <f>IF('Main courante'!$A93=$BC$6,TEXT('Main courante'!$D93,"hh:mm"),"")</f>
        <v/>
      </c>
      <c r="BG96" s="123" t="str">
        <f>IF('Main courante'!$A93=$BC$6,MOD($BF96-$BE96,1),"")</f>
        <v/>
      </c>
      <c r="BH96" s="123" t="str">
        <f>IF('Main courante'!$A93=$BC$6,'Main courante'!$E93,"")</f>
        <v/>
      </c>
      <c r="BI96" s="122" t="str">
        <f>IF('Main courante'!$A93=$BC$6,DU96,"")</f>
        <v/>
      </c>
      <c r="BJ96" s="125"/>
      <c r="BK96" s="120" t="str">
        <f>IF('Main courante'!$A93=$BK$6,MAX($BK$8:$BK95)+1,"")</f>
        <v/>
      </c>
      <c r="BL96" s="121" t="str">
        <f>IF('Main courante'!$A93=$BK$6,TEXT('Main courante'!$B93,"j mmm aa"),"")</f>
        <v/>
      </c>
      <c r="BM96" s="122" t="str">
        <f>IF('Main courante'!$A93=$BK$6,TEXT('Main courante'!$C93,"hh:mm"),"")</f>
        <v/>
      </c>
      <c r="BN96" s="122" t="str">
        <f>IF('Main courante'!$A93=$BK$6,TEXT('Main courante'!$D93,"hh:mm"),"")</f>
        <v/>
      </c>
      <c r="BO96" s="123" t="str">
        <f>IF('Main courante'!$A93=$BK$6,MOD($BN96-$BM96,1),"")</f>
        <v/>
      </c>
      <c r="BP96" s="123" t="str">
        <f>IF('Main courante'!$A93=$BK$6,'Main courante'!$E93,"")</f>
        <v/>
      </c>
      <c r="BQ96" s="122" t="str">
        <f>IF('Main courante'!$A93=$BK$6,DU96,"")</f>
        <v/>
      </c>
      <c r="BR96" s="125"/>
      <c r="BS96" s="120" t="str">
        <f>IF('Main courante'!$A93=$BS$6,MAX($BS$8:$BS95)+1,"")</f>
        <v/>
      </c>
      <c r="BT96" s="121" t="str">
        <f>IF('Main courante'!$A93=$BS$6,TEXT('Main courante'!$B93,"j mmm aa"),"")</f>
        <v/>
      </c>
      <c r="BU96" s="122" t="str">
        <f>IF('Main courante'!$A93=$BS$6,TEXT('Main courante'!$C93,"hh:mm"),"")</f>
        <v/>
      </c>
      <c r="BV96" s="122" t="str">
        <f>IF('Main courante'!$A93=$BS$6,TEXT('Main courante'!$D93,"hh:mm"),"")</f>
        <v/>
      </c>
      <c r="BW96" s="123" t="str">
        <f>IF('Main courante'!$A93=$BS$6,MOD($BV96-$BU96,1),"")</f>
        <v/>
      </c>
      <c r="BX96" s="123" t="str">
        <f>IF('Main courante'!$A93=$BS$6,'Main courante'!$E93,"")</f>
        <v/>
      </c>
      <c r="BY96" s="122" t="str">
        <f>IF('Main courante'!$A93=$BS$6,DU96,"")</f>
        <v/>
      </c>
      <c r="BZ96" s="125"/>
      <c r="CA96" s="120" t="str">
        <f>IF('Main courante'!$A93=$CA$6,MAX($CA$8:$CA95)+1,"")</f>
        <v/>
      </c>
      <c r="CB96" s="121" t="str">
        <f>IF('Main courante'!$A93=$CA$6,TEXT('Main courante'!$B93,"j mmm aa"),"")</f>
        <v/>
      </c>
      <c r="CC96" s="122" t="str">
        <f>IF('Main courante'!$A93=$CA$6,TEXT('Main courante'!$C93,"hh:mm"),"")</f>
        <v/>
      </c>
      <c r="CD96" s="122" t="str">
        <f>IF('Main courante'!$A93=$CA$6,TEXT('Main courante'!$D93,"hh:mm"),"")</f>
        <v/>
      </c>
      <c r="CE96" s="123" t="str">
        <f>IF('Main courante'!$A93=$CA$6,MOD($CD96-$CC96,1),"")</f>
        <v/>
      </c>
      <c r="CF96" s="123" t="str">
        <f>IF('Main courante'!$A93=$CA$6,'Main courante'!$E93,"")</f>
        <v/>
      </c>
      <c r="CG96" s="122" t="str">
        <f>IF('Main courante'!$A93=$CA$6,DU96,"")</f>
        <v/>
      </c>
      <c r="CH96" s="125"/>
      <c r="CI96" s="120" t="str">
        <f>IF('Main courante'!$A93=$CI$6,MAX($CI$8:$CI95)+1,"")</f>
        <v/>
      </c>
      <c r="CJ96" s="121" t="str">
        <f>IF('Main courante'!$A93=$CI$6,TEXT('Main courante'!$B93,"j mmm aa"),"")</f>
        <v/>
      </c>
      <c r="CK96" s="122" t="str">
        <f>IF('Main courante'!$A93=$CI$6,TEXT('Main courante'!$C93,"hh:mm"),"")</f>
        <v/>
      </c>
      <c r="CL96" s="122" t="str">
        <f>IF('Main courante'!$A93=$CI$6,TEXT('Main courante'!$D93,"hh:mm"),"")</f>
        <v/>
      </c>
      <c r="CM96" s="123" t="str">
        <f>IF('Main courante'!$A93=$CI$6,MOD($CL96-$CK96,1),"")</f>
        <v/>
      </c>
      <c r="CN96" s="123" t="str">
        <f>IF('Main courante'!$A93=$CI$6,'Main courante'!$E93,"")</f>
        <v/>
      </c>
      <c r="CO96" s="125"/>
      <c r="CP96" s="120" t="str">
        <f>IF('Main courante'!$A93=$CP$6,MAX($CP$8:$CP95)+1,"")</f>
        <v/>
      </c>
      <c r="CQ96" s="121" t="str">
        <f>IF('Main courante'!$A93=$CP$6,TEXT('Main courante'!$B93,"j mmm aa"),"")</f>
        <v/>
      </c>
      <c r="CR96" s="122" t="str">
        <f>IF('Main courante'!$A93=$CP$6,TEXT('Main courante'!$C93,"hh:mm"),"")</f>
        <v/>
      </c>
      <c r="CS96" s="122" t="str">
        <f>IF('Main courante'!$A93=$CP$6,TEXT('Main courante'!$D93,"hh:mm"),"")</f>
        <v/>
      </c>
      <c r="CT96" s="123" t="str">
        <f>IF('Main courante'!$A93=$CP$6,MOD($CS96-$CR96,1),"")</f>
        <v/>
      </c>
      <c r="CU96" s="123" t="str">
        <f>IF('Main courante'!$A93=$CP$6,'Main courante'!$E93,"")</f>
        <v/>
      </c>
      <c r="CV96" s="122" t="str">
        <f>IF('Main courante'!$A93=$CP$6,DU96,"")</f>
        <v/>
      </c>
      <c r="CW96" s="125"/>
      <c r="CX96" s="120" t="str">
        <f>IF('Main courante'!$A93=$CX$6,MAX($CX$8:$CX95)+1,"")</f>
        <v/>
      </c>
      <c r="CY96" s="121" t="str">
        <f>IF('Main courante'!$A93=$CX$6,TEXT('Main courante'!$B93,"j mmm aa"),"")</f>
        <v/>
      </c>
      <c r="CZ96" s="122" t="str">
        <f>IF('Main courante'!$A93=$CX$6,TEXT('Main courante'!$C93,"hh:mm"),"")</f>
        <v/>
      </c>
      <c r="DA96" s="122" t="str">
        <f>IF('Main courante'!$A93=$CX$6,TEXT('Main courante'!$D93,"hh:mm"),"")</f>
        <v/>
      </c>
      <c r="DB96" s="123" t="str">
        <f>IF('Main courante'!$A93=$CX$6,MOD($DA96-$CZ96,1),"")</f>
        <v/>
      </c>
      <c r="DC96" s="123" t="str">
        <f>IF('Main courante'!$A93=$CX$6,'Main courante'!$E93,"")</f>
        <v/>
      </c>
      <c r="DD96" s="122" t="str">
        <f>IF('Main courante'!$A93=$CX$6,DU96,"")</f>
        <v/>
      </c>
      <c r="DE96" s="125"/>
      <c r="DF96" s="120" t="str">
        <f>IF('Main courante'!$A93=$DF$6,MAX($DF$8:$DF95)+1,"")</f>
        <v/>
      </c>
      <c r="DG96" s="121" t="str">
        <f>IF('Main courante'!$A93=$DF$6,TEXT('Main courante'!$B93,"j mmm aa"),"")</f>
        <v/>
      </c>
      <c r="DH96" s="122" t="str">
        <f>IF('Main courante'!$A93=$DF$6,TEXT('Main courante'!$C93,"hh:mm"),"")</f>
        <v/>
      </c>
      <c r="DI96" s="122" t="str">
        <f>IF('Main courante'!$A93=$DF$6,TEXT('Main courante'!$D93,"hh:mm"),"")</f>
        <v/>
      </c>
      <c r="DJ96" s="123" t="str">
        <f>IF('Main courante'!$A93=$DF$6,MOD($DI96-$DH96,1),"")</f>
        <v/>
      </c>
      <c r="DK96" s="123" t="str">
        <f>IF('Main courante'!$A93=$DF$6,'Main courante'!$E93,"")</f>
        <v/>
      </c>
      <c r="DL96" s="128"/>
      <c r="DM96" s="120" t="str">
        <f>IF(OR('Main courante'!$F93&lt;&gt;"",'Main courante'!$K93&lt;&gt;""),MAX($DM$8:$DM95)+1,"")</f>
        <v/>
      </c>
      <c r="DN96" s="121" t="str">
        <f>IF('Main courante'!$F93,TEXT('Main courante'!$B93,"j mmm aa"),"")</f>
        <v/>
      </c>
      <c r="DO96" s="121" t="str">
        <f>IF('Main courante'!$F93,'Main courante'!$E93,"")</f>
        <v/>
      </c>
      <c r="DP96" s="121" t="str">
        <f>IF(OR('Main courante'!$F93&lt;&gt;"",'Main courante'!$K93&lt;&gt;""),IF('Main courante'!$F93&lt;&gt;"",TEXT('Main courante'!$F93,"hh:mm"),""),"")</f>
        <v/>
      </c>
      <c r="DQ96" s="121" t="str">
        <f>IF(OR('Main courante'!$F93&lt;&gt;"",'Main courante'!$K93&lt;&gt;""),IF('Main courante'!$G93&lt;&gt;"",TEXT('Main courante'!$G93,"hh:mm"),""),"")</f>
        <v/>
      </c>
      <c r="DR96" s="121" t="str">
        <f>IF(OR('Main courante'!$F93&lt;&gt;"",'Main courante'!$K93&lt;&gt;""),IF('Main courante'!$K93&lt;&gt;"",TEXT('Main courante'!$K93,"hh:mm"),""),"")</f>
        <v/>
      </c>
      <c r="DS96" s="121" t="str">
        <f>IF(OR('Main courante'!$F93&lt;&gt;"",'Main courante'!$K93&lt;&gt;""),IF('Main courante'!$L93&lt;&gt;"",TEXT('Main courante'!$L93,"hh:mm"),""),"")</f>
        <v/>
      </c>
      <c r="DT96" s="129">
        <f t="shared" si="7"/>
        <v>0</v>
      </c>
      <c r="DU96" s="130">
        <f>'Main courante'!$H93+'Main courante'!$M93</f>
        <v>0</v>
      </c>
      <c r="DV96" s="131">
        <f>'Main courante'!$J93+'Main courante'!$O93</f>
        <v>0</v>
      </c>
      <c r="DW96" s="131">
        <f>'Main courante'!$I93+'Main courante'!$N93</f>
        <v>0</v>
      </c>
      <c r="DX96" s="132" t="str">
        <f>IF('Main courante'!$P93&lt;&gt;"",'Main courante'!$P93,"")</f>
        <v/>
      </c>
      <c r="DY96" s="133" t="str">
        <f>IF('Main courante'!$Q93&lt;&gt;"",'Main courante'!$Q93,"")</f>
        <v/>
      </c>
      <c r="DZ96" s="133" t="str">
        <f>IF('Main courante'!$R93&lt;&gt;"",'Main courante'!$R93,"")</f>
        <v/>
      </c>
      <c r="EA96" s="129">
        <f t="shared" si="8"/>
        <v>0</v>
      </c>
      <c r="EB96" s="129">
        <f t="shared" si="9"/>
        <v>0</v>
      </c>
      <c r="ED96" s="120" t="str">
        <f>IF('Main courante'!$A93=$ED$6,MAX($ED$8:$ED95)+1,"")</f>
        <v/>
      </c>
      <c r="EE96" s="120" t="str">
        <f>IF('Main courante'!$A93=$ED$6,'Main courante'!$S93,"")</f>
        <v/>
      </c>
      <c r="EF96" s="120" t="str">
        <f>IF('Main courante'!$A93=$ED$6,'Main courante'!$T93,"")</f>
        <v/>
      </c>
      <c r="EG96" s="120" t="str">
        <f>IF('Main courante'!$A93=$ED$6,'Main courante'!$U93,"")</f>
        <v/>
      </c>
      <c r="EH96" s="134" t="str">
        <f>IF('Main courante'!$A93=$ED$6,'Main courante'!$V93,"")</f>
        <v/>
      </c>
      <c r="EJ96" s="120" t="str">
        <f>IF('Main courante'!$A93=$EJ$6,MAX($EJ$8:$EJ95)+1,"")</f>
        <v/>
      </c>
      <c r="EK96" s="120" t="str">
        <f>IF('Main courante'!$A93=$EJ$6,'Main courante'!$S93,"")</f>
        <v/>
      </c>
      <c r="EL96" s="120" t="str">
        <f>IF('Main courante'!$A93=$EJ$6,'Main courante'!$T93,"")</f>
        <v/>
      </c>
      <c r="EM96" s="120" t="str">
        <f>IF('Main courante'!$A93=$EJ$6,'Main courante'!$U93,"")</f>
        <v/>
      </c>
      <c r="EN96" s="134" t="str">
        <f>IF('Main courante'!$A93=$EJ$6,'Main courante'!$V93,"")</f>
        <v/>
      </c>
      <c r="EP96" s="120" t="str">
        <f>IF('Main courante'!$A93=$EP$6,MAX($EP$8:$EP95)+1,"")</f>
        <v/>
      </c>
      <c r="EQ96" s="120" t="str">
        <f>IF('Main courante'!$A93=$EP$6,'Main courante'!$S93,"")</f>
        <v/>
      </c>
      <c r="ER96" s="120" t="str">
        <f>IF('Main courante'!$A93=$EP$6,'Main courante'!$T93,"")</f>
        <v/>
      </c>
      <c r="ES96" s="120" t="str">
        <f>IF('Main courante'!$A93=$EP$6,'Main courante'!$U93,"")</f>
        <v/>
      </c>
      <c r="ET96" s="134" t="str">
        <f>IF('Main courante'!$A93=$EP$6,'Main courante'!$V93,"")</f>
        <v/>
      </c>
      <c r="EU96" s="125"/>
      <c r="EV96" s="120" t="str">
        <f>IF('Main courante'!$A93=$EV$6,MAX($EV$8:$EV95)+1,"")</f>
        <v/>
      </c>
      <c r="EW96" s="121" t="str">
        <f>IF('Main courante'!$A93=$EV$6,TEXT('Main courante'!$B93,"j mmm aa"),"")</f>
        <v/>
      </c>
      <c r="EX96" s="122" t="str">
        <f>IF('Main courante'!$A93=$EV$6,TEXT('Main courante'!$C93,"hh:mm"),"")</f>
        <v/>
      </c>
      <c r="EY96" s="122" t="str">
        <f>IF('Main courante'!$A93=$EV$6,TEXT('Main courante'!$D93,"hh:mm"),"")</f>
        <v/>
      </c>
      <c r="EZ96" s="123" t="str">
        <f>IF('Main courante'!$A93=$EV$6,MOD($EY96-$EX96,1),"")</f>
        <v/>
      </c>
      <c r="FA96" s="123" t="str">
        <f>IF('Main courante'!$A93=$EV$6,'Main courante'!$E93,"")</f>
        <v/>
      </c>
      <c r="FB96" s="128"/>
    </row>
    <row r="97" spans="1:158">
      <c r="A97" s="120" t="str">
        <f>IF('Main courante'!$A94=$A$6,MAX($A$8:$A96)+1,"")</f>
        <v/>
      </c>
      <c r="B97" s="121" t="str">
        <f>IF('Main courante'!$A94=$A$6,TEXT('Main courante'!$B94,"j mmm aa"),"")</f>
        <v/>
      </c>
      <c r="C97" s="122" t="str">
        <f>IF('Main courante'!$A94=$A$6,TEXT('Main courante'!$C94,"hh:mm"),"")</f>
        <v/>
      </c>
      <c r="D97" s="122" t="str">
        <f>IF('Main courante'!$A94=$A$6,TEXT('Main courante'!$D94,"hh:mm"),"")</f>
        <v/>
      </c>
      <c r="E97" s="123" t="str">
        <f>IF('Main courante'!$A94=$A$6,MOD($D97-$C97,1),"")</f>
        <v/>
      </c>
      <c r="F97" s="123" t="str">
        <f>IF('Main courante'!$A94=$A$6,'Main courante'!$E94,"")</f>
        <v/>
      </c>
      <c r="G97" s="125"/>
      <c r="H97" s="126" t="str">
        <f>IF('Main courante'!$A94=$H$6,MAX($H$8:$H96)+1,"")</f>
        <v/>
      </c>
      <c r="I97" s="121" t="str">
        <f>IF('Main courante'!$A94=$H$6,TEXT('Main courante'!$B94,"j mmm aa"),"")</f>
        <v/>
      </c>
      <c r="J97" s="122" t="str">
        <f>IF('Main courante'!$A94=$H$6,TEXT('Main courante'!$C94,"hh:mm"),"")</f>
        <v/>
      </c>
      <c r="K97" s="122" t="str">
        <f>IF('Main courante'!$A94=$H$6,TEXT('Main courante'!$D94,"hh:mm"),"")</f>
        <v/>
      </c>
      <c r="L97" s="123" t="str">
        <f>IF('Main courante'!$A94=$H$6,MOD($K97-$J97,1),"")</f>
        <v/>
      </c>
      <c r="M97" s="123" t="str">
        <f>IF('Main courante'!$A94=$H$6,'Main courante'!$E94,"")</f>
        <v/>
      </c>
      <c r="N97" s="125"/>
      <c r="O97" s="120" t="str">
        <f>IF('Main courante'!$A94=$O$6,MAX($O$8:$O96)+1,"")</f>
        <v/>
      </c>
      <c r="P97" s="121" t="str">
        <f>IF('Main courante'!$A94=$O$6,TEXT('Main courante'!$B94,"j mmm aa"),"")</f>
        <v/>
      </c>
      <c r="Q97" s="122" t="str">
        <f>IF('Main courante'!$A94=$O$6,TEXT('Main courante'!$C94,"hh:mm"),"")</f>
        <v/>
      </c>
      <c r="R97" s="122" t="str">
        <f>IF('Main courante'!$A94=$O$6,TEXT('Main courante'!$D94,"hh:mm"),"")</f>
        <v/>
      </c>
      <c r="S97" s="123" t="str">
        <f>IF('Main courante'!$A94=$O$6,MOD($R97-$Q97,1),"")</f>
        <v/>
      </c>
      <c r="T97" s="124" t="str">
        <f>IF('Main courante'!$A94=$O$6,'Main courante'!$E94,"")</f>
        <v/>
      </c>
      <c r="U97" s="127" t="str">
        <f>IF('Main courante'!$A94=$O$6,DU97,"")</f>
        <v/>
      </c>
      <c r="V97" s="125"/>
      <c r="W97" s="120" t="str">
        <f>IF('Main courante'!$A94=$W$6,MAX($W$8:$W96)+1,"")</f>
        <v/>
      </c>
      <c r="X97" s="121" t="str">
        <f>IF('Main courante'!$A94=$W$6,TEXT('Main courante'!$B94,"j mmm aa"),"")</f>
        <v/>
      </c>
      <c r="Y97" s="122" t="str">
        <f>IF('Main courante'!$A94=$W$6,TEXT('Main courante'!$C94,"hh:mm"),"")</f>
        <v/>
      </c>
      <c r="Z97" s="122" t="str">
        <f>IF('Main courante'!$A94=$W$6,TEXT('Main courante'!$D94,"hh:mm"),"")</f>
        <v/>
      </c>
      <c r="AA97" s="123" t="str">
        <f>IF('Main courante'!$A94=$W$6,MOD($Z97-$Y97,1),"")</f>
        <v/>
      </c>
      <c r="AB97" s="123" t="str">
        <f>IF('Main courante'!$A94=$W$6,'Main courante'!$E94,"")</f>
        <v/>
      </c>
      <c r="AC97" s="122" t="str">
        <f>IF('Main courante'!$A94=$W$6,DU97,"")</f>
        <v/>
      </c>
      <c r="AD97" s="125"/>
      <c r="AE97" s="120" t="str">
        <f>IF('Main courante'!$A94=$AE$6,MAX($AE$8:$AE96)+1,"")</f>
        <v/>
      </c>
      <c r="AF97" s="121" t="str">
        <f>IF('Main courante'!$A94=$AE$6,TEXT('Main courante'!$B94,"j mmm aa"),"")</f>
        <v/>
      </c>
      <c r="AG97" s="122" t="str">
        <f>IF('Main courante'!$A94=$AE$6,TEXT('Main courante'!$C94,"hh:mm"),"")</f>
        <v/>
      </c>
      <c r="AH97" s="122" t="str">
        <f>IF('Main courante'!$A94=$AE$6,TEXT('Main courante'!$D94,"hh:mm"),"")</f>
        <v/>
      </c>
      <c r="AI97" s="123" t="str">
        <f>IF('Main courante'!$A94=$AE$6,MOD($AH97-$AG97,1),"")</f>
        <v/>
      </c>
      <c r="AJ97" s="123" t="str">
        <f>IF('Main courante'!$A94=$AE$6,'Main courante'!$E94,"")</f>
        <v/>
      </c>
      <c r="AK97" s="122" t="str">
        <f>IF('Main courante'!$A94=$AE$6,DU97,"")</f>
        <v/>
      </c>
      <c r="AL97" s="125"/>
      <c r="AM97" s="120" t="str">
        <f>IF('Main courante'!$A94=$AM$6,MAX($AM$8:$AM96)+1,"")</f>
        <v/>
      </c>
      <c r="AN97" s="121" t="str">
        <f>IF('Main courante'!$A94=$AM$6,TEXT('Main courante'!$B94,"j mmm aa"),"")</f>
        <v/>
      </c>
      <c r="AO97" s="122" t="str">
        <f>IF('Main courante'!$A94=$AM$6,TEXT('Main courante'!$C94,"hh:mm"),"")</f>
        <v/>
      </c>
      <c r="AP97" s="122" t="str">
        <f>IF('Main courante'!$A94=$AM$6,TEXT('Main courante'!$D94,"hh:mm"),"")</f>
        <v/>
      </c>
      <c r="AQ97" s="123" t="str">
        <f>IF('Main courante'!$A94=$AM$6,MOD($AP97-$AO97,1),"")</f>
        <v/>
      </c>
      <c r="AR97" s="123" t="str">
        <f>IF('Main courante'!$A94=$AM$6,'Main courante'!$E94,"")</f>
        <v/>
      </c>
      <c r="AS97" s="122" t="str">
        <f>IF('Main courante'!$A94=$AM$6,DU97,"")</f>
        <v/>
      </c>
      <c r="AT97" s="125"/>
      <c r="AU97" s="120" t="str">
        <f>IF('Main courante'!$A94=$AU$6,MAX($AU$8:$AU96)+1,"")</f>
        <v/>
      </c>
      <c r="AV97" s="121" t="str">
        <f>IF('Main courante'!$A94=$AU$6,TEXT('Main courante'!$B94,"j mmm aa"),"")</f>
        <v/>
      </c>
      <c r="AW97" s="122" t="str">
        <f>IF('Main courante'!$A94=$AU$6,TEXT('Main courante'!$C94,"hh:mm"),"")</f>
        <v/>
      </c>
      <c r="AX97" s="122" t="str">
        <f>IF('Main courante'!$A94=$AU$6,TEXT('Main courante'!$D94,"hh:mm"),"")</f>
        <v/>
      </c>
      <c r="AY97" s="123" t="str">
        <f>IF('Main courante'!$A94=$AU$6,MOD($AX97-$AW97,1),"")</f>
        <v/>
      </c>
      <c r="AZ97" s="123" t="str">
        <f>IF('Main courante'!$A94=$AU$6,'Main courante'!$E94,"")</f>
        <v/>
      </c>
      <c r="BA97" s="122" t="str">
        <f>IF('Main courante'!$A94=$AU$6,DU97,"")</f>
        <v/>
      </c>
      <c r="BB97" s="125"/>
      <c r="BC97" s="120" t="str">
        <f>IF('Main courante'!$A94=$BC$6,MAX($BC$8:$BC96)+1,"")</f>
        <v/>
      </c>
      <c r="BD97" s="121" t="str">
        <f>IF('Main courante'!$A94=$BC$6,TEXT('Main courante'!$B94,"j mmm aa"),"")</f>
        <v/>
      </c>
      <c r="BE97" s="122" t="str">
        <f>IF('Main courante'!$A94=$BC$6,TEXT('Main courante'!$C94,"hh:mm"),"")</f>
        <v/>
      </c>
      <c r="BF97" s="122" t="str">
        <f>IF('Main courante'!$A94=$BC$6,TEXT('Main courante'!$D94,"hh:mm"),"")</f>
        <v/>
      </c>
      <c r="BG97" s="123" t="str">
        <f>IF('Main courante'!$A94=$BC$6,MOD($BF97-$BE97,1),"")</f>
        <v/>
      </c>
      <c r="BH97" s="123" t="str">
        <f>IF('Main courante'!$A94=$BC$6,'Main courante'!$E94,"")</f>
        <v/>
      </c>
      <c r="BI97" s="122" t="str">
        <f>IF('Main courante'!$A94=$BC$6,DU97,"")</f>
        <v/>
      </c>
      <c r="BJ97" s="125"/>
      <c r="BK97" s="120" t="str">
        <f>IF('Main courante'!$A94=$BK$6,MAX($BK$8:$BK96)+1,"")</f>
        <v/>
      </c>
      <c r="BL97" s="121" t="str">
        <f>IF('Main courante'!$A94=$BK$6,TEXT('Main courante'!$B94,"j mmm aa"),"")</f>
        <v/>
      </c>
      <c r="BM97" s="122" t="str">
        <f>IF('Main courante'!$A94=$BK$6,TEXT('Main courante'!$C94,"hh:mm"),"")</f>
        <v/>
      </c>
      <c r="BN97" s="122" t="str">
        <f>IF('Main courante'!$A94=$BK$6,TEXT('Main courante'!$D94,"hh:mm"),"")</f>
        <v/>
      </c>
      <c r="BO97" s="123" t="str">
        <f>IF('Main courante'!$A94=$BK$6,MOD($BN97-$BM97,1),"")</f>
        <v/>
      </c>
      <c r="BP97" s="123" t="str">
        <f>IF('Main courante'!$A94=$BK$6,'Main courante'!$E94,"")</f>
        <v/>
      </c>
      <c r="BQ97" s="122" t="str">
        <f>IF('Main courante'!$A94=$BK$6,DU97,"")</f>
        <v/>
      </c>
      <c r="BR97" s="125"/>
      <c r="BS97" s="120" t="str">
        <f>IF('Main courante'!$A94=$BS$6,MAX($BS$8:$BS96)+1,"")</f>
        <v/>
      </c>
      <c r="BT97" s="121" t="str">
        <f>IF('Main courante'!$A94=$BS$6,TEXT('Main courante'!$B94,"j mmm aa"),"")</f>
        <v/>
      </c>
      <c r="BU97" s="122" t="str">
        <f>IF('Main courante'!$A94=$BS$6,TEXT('Main courante'!$C94,"hh:mm"),"")</f>
        <v/>
      </c>
      <c r="BV97" s="122" t="str">
        <f>IF('Main courante'!$A94=$BS$6,TEXT('Main courante'!$D94,"hh:mm"),"")</f>
        <v/>
      </c>
      <c r="BW97" s="123" t="str">
        <f>IF('Main courante'!$A94=$BS$6,MOD($BV97-$BU97,1),"")</f>
        <v/>
      </c>
      <c r="BX97" s="123" t="str">
        <f>IF('Main courante'!$A94=$BS$6,'Main courante'!$E94,"")</f>
        <v/>
      </c>
      <c r="BY97" s="122" t="str">
        <f>IF('Main courante'!$A94=$BS$6,DU97,"")</f>
        <v/>
      </c>
      <c r="BZ97" s="125"/>
      <c r="CA97" s="120" t="str">
        <f>IF('Main courante'!$A94=$CA$6,MAX($CA$8:$CA96)+1,"")</f>
        <v/>
      </c>
      <c r="CB97" s="121" t="str">
        <f>IF('Main courante'!$A94=$CA$6,TEXT('Main courante'!$B94,"j mmm aa"),"")</f>
        <v/>
      </c>
      <c r="CC97" s="122" t="str">
        <f>IF('Main courante'!$A94=$CA$6,TEXT('Main courante'!$C94,"hh:mm"),"")</f>
        <v/>
      </c>
      <c r="CD97" s="122" t="str">
        <f>IF('Main courante'!$A94=$CA$6,TEXT('Main courante'!$D94,"hh:mm"),"")</f>
        <v/>
      </c>
      <c r="CE97" s="123" t="str">
        <f>IF('Main courante'!$A94=$CA$6,MOD($CD97-$CC97,1),"")</f>
        <v/>
      </c>
      <c r="CF97" s="123" t="str">
        <f>IF('Main courante'!$A94=$CA$6,'Main courante'!$E94,"")</f>
        <v/>
      </c>
      <c r="CG97" s="122" t="str">
        <f>IF('Main courante'!$A94=$CA$6,DU97,"")</f>
        <v/>
      </c>
      <c r="CH97" s="125"/>
      <c r="CI97" s="120" t="str">
        <f>IF('Main courante'!$A94=$CI$6,MAX($CI$8:$CI96)+1,"")</f>
        <v/>
      </c>
      <c r="CJ97" s="121" t="str">
        <f>IF('Main courante'!$A94=$CI$6,TEXT('Main courante'!$B94,"j mmm aa"),"")</f>
        <v/>
      </c>
      <c r="CK97" s="122" t="str">
        <f>IF('Main courante'!$A94=$CI$6,TEXT('Main courante'!$C94,"hh:mm"),"")</f>
        <v/>
      </c>
      <c r="CL97" s="122" t="str">
        <f>IF('Main courante'!$A94=$CI$6,TEXT('Main courante'!$D94,"hh:mm"),"")</f>
        <v/>
      </c>
      <c r="CM97" s="123" t="str">
        <f>IF('Main courante'!$A94=$CI$6,MOD($CL97-$CK97,1),"")</f>
        <v/>
      </c>
      <c r="CN97" s="123" t="str">
        <f>IF('Main courante'!$A94=$CI$6,'Main courante'!$E94,"")</f>
        <v/>
      </c>
      <c r="CO97" s="125"/>
      <c r="CP97" s="120" t="str">
        <f>IF('Main courante'!$A94=$CP$6,MAX($CP$8:$CP96)+1,"")</f>
        <v/>
      </c>
      <c r="CQ97" s="121" t="str">
        <f>IF('Main courante'!$A94=$CP$6,TEXT('Main courante'!$B94,"j mmm aa"),"")</f>
        <v/>
      </c>
      <c r="CR97" s="122" t="str">
        <f>IF('Main courante'!$A94=$CP$6,TEXT('Main courante'!$C94,"hh:mm"),"")</f>
        <v/>
      </c>
      <c r="CS97" s="122" t="str">
        <f>IF('Main courante'!$A94=$CP$6,TEXT('Main courante'!$D94,"hh:mm"),"")</f>
        <v/>
      </c>
      <c r="CT97" s="123" t="str">
        <f>IF('Main courante'!$A94=$CP$6,MOD($CS97-$CR97,1),"")</f>
        <v/>
      </c>
      <c r="CU97" s="123" t="str">
        <f>IF('Main courante'!$A94=$CP$6,'Main courante'!$E94,"")</f>
        <v/>
      </c>
      <c r="CV97" s="122" t="str">
        <f>IF('Main courante'!$A94=$CP$6,DU97,"")</f>
        <v/>
      </c>
      <c r="CW97" s="125"/>
      <c r="CX97" s="120" t="str">
        <f>IF('Main courante'!$A94=$CX$6,MAX($CX$8:$CX96)+1,"")</f>
        <v/>
      </c>
      <c r="CY97" s="121" t="str">
        <f>IF('Main courante'!$A94=$CX$6,TEXT('Main courante'!$B94,"j mmm aa"),"")</f>
        <v/>
      </c>
      <c r="CZ97" s="122" t="str">
        <f>IF('Main courante'!$A94=$CX$6,TEXT('Main courante'!$C94,"hh:mm"),"")</f>
        <v/>
      </c>
      <c r="DA97" s="122" t="str">
        <f>IF('Main courante'!$A94=$CX$6,TEXT('Main courante'!$D94,"hh:mm"),"")</f>
        <v/>
      </c>
      <c r="DB97" s="123" t="str">
        <f>IF('Main courante'!$A94=$CX$6,MOD($DA97-$CZ97,1),"")</f>
        <v/>
      </c>
      <c r="DC97" s="123" t="str">
        <f>IF('Main courante'!$A94=$CX$6,'Main courante'!$E94,"")</f>
        <v/>
      </c>
      <c r="DD97" s="122" t="str">
        <f>IF('Main courante'!$A94=$CX$6,DU97,"")</f>
        <v/>
      </c>
      <c r="DE97" s="125"/>
      <c r="DF97" s="120" t="str">
        <f>IF('Main courante'!$A94=$DF$6,MAX($DF$8:$DF96)+1,"")</f>
        <v/>
      </c>
      <c r="DG97" s="121" t="str">
        <f>IF('Main courante'!$A94=$DF$6,TEXT('Main courante'!$B94,"j mmm aa"),"")</f>
        <v/>
      </c>
      <c r="DH97" s="122" t="str">
        <f>IF('Main courante'!$A94=$DF$6,TEXT('Main courante'!$C94,"hh:mm"),"")</f>
        <v/>
      </c>
      <c r="DI97" s="122" t="str">
        <f>IF('Main courante'!$A94=$DF$6,TEXT('Main courante'!$D94,"hh:mm"),"")</f>
        <v/>
      </c>
      <c r="DJ97" s="123" t="str">
        <f>IF('Main courante'!$A94=$DF$6,MOD($DI97-$DH97,1),"")</f>
        <v/>
      </c>
      <c r="DK97" s="123" t="str">
        <f>IF('Main courante'!$A94=$DF$6,'Main courante'!$E94,"")</f>
        <v/>
      </c>
      <c r="DL97" s="128"/>
      <c r="DM97" s="120" t="str">
        <f>IF(OR('Main courante'!$F94&lt;&gt;"",'Main courante'!$K94&lt;&gt;""),MAX($DM$8:$DM96)+1,"")</f>
        <v/>
      </c>
      <c r="DN97" s="121" t="str">
        <f>IF('Main courante'!$F94,TEXT('Main courante'!$B94,"j mmm aa"),"")</f>
        <v/>
      </c>
      <c r="DO97" s="121" t="str">
        <f>IF('Main courante'!$F94,'Main courante'!$E94,"")</f>
        <v/>
      </c>
      <c r="DP97" s="121" t="str">
        <f>IF(OR('Main courante'!$F94&lt;&gt;"",'Main courante'!$K94&lt;&gt;""),IF('Main courante'!$F94&lt;&gt;"",TEXT('Main courante'!$F94,"hh:mm"),""),"")</f>
        <v/>
      </c>
      <c r="DQ97" s="121" t="str">
        <f>IF(OR('Main courante'!$F94&lt;&gt;"",'Main courante'!$K94&lt;&gt;""),IF('Main courante'!$G94&lt;&gt;"",TEXT('Main courante'!$G94,"hh:mm"),""),"")</f>
        <v/>
      </c>
      <c r="DR97" s="121" t="str">
        <f>IF(OR('Main courante'!$F94&lt;&gt;"",'Main courante'!$K94&lt;&gt;""),IF('Main courante'!$K94&lt;&gt;"",TEXT('Main courante'!$K94,"hh:mm"),""),"")</f>
        <v/>
      </c>
      <c r="DS97" s="121" t="str">
        <f>IF(OR('Main courante'!$F94&lt;&gt;"",'Main courante'!$K94&lt;&gt;""),IF('Main courante'!$L94&lt;&gt;"",TEXT('Main courante'!$L94,"hh:mm"),""),"")</f>
        <v/>
      </c>
      <c r="DT97" s="129">
        <f t="shared" si="7"/>
        <v>0</v>
      </c>
      <c r="DU97" s="130">
        <f>'Main courante'!$H94+'Main courante'!$M94</f>
        <v>0</v>
      </c>
      <c r="DV97" s="131">
        <f>'Main courante'!$J94+'Main courante'!$O94</f>
        <v>0</v>
      </c>
      <c r="DW97" s="131">
        <f>'Main courante'!$I94+'Main courante'!$N94</f>
        <v>0</v>
      </c>
      <c r="DX97" s="132" t="str">
        <f>IF('Main courante'!$P94&lt;&gt;"",'Main courante'!$P94,"")</f>
        <v/>
      </c>
      <c r="DY97" s="133" t="str">
        <f>IF('Main courante'!$Q94&lt;&gt;"",'Main courante'!$Q94,"")</f>
        <v/>
      </c>
      <c r="DZ97" s="133" t="str">
        <f>IF('Main courante'!$R94&lt;&gt;"",'Main courante'!$R94,"")</f>
        <v/>
      </c>
      <c r="EA97" s="129">
        <f t="shared" si="8"/>
        <v>0</v>
      </c>
      <c r="EB97" s="129">
        <f t="shared" si="9"/>
        <v>0</v>
      </c>
      <c r="ED97" s="120" t="str">
        <f>IF('Main courante'!$A94=$ED$6,MAX($ED$8:$ED96)+1,"")</f>
        <v/>
      </c>
      <c r="EE97" s="120" t="str">
        <f>IF('Main courante'!$A94=$ED$6,'Main courante'!$S94,"")</f>
        <v/>
      </c>
      <c r="EF97" s="120" t="str">
        <f>IF('Main courante'!$A94=$ED$6,'Main courante'!$T94,"")</f>
        <v/>
      </c>
      <c r="EG97" s="120" t="str">
        <f>IF('Main courante'!$A94=$ED$6,'Main courante'!$U94,"")</f>
        <v/>
      </c>
      <c r="EH97" s="134" t="str">
        <f>IF('Main courante'!$A94=$ED$6,'Main courante'!$V94,"")</f>
        <v/>
      </c>
      <c r="EJ97" s="120" t="str">
        <f>IF('Main courante'!$A94=$EJ$6,MAX($EJ$8:$EJ96)+1,"")</f>
        <v/>
      </c>
      <c r="EK97" s="120" t="str">
        <f>IF('Main courante'!$A94=$EJ$6,'Main courante'!$S94,"")</f>
        <v/>
      </c>
      <c r="EL97" s="120" t="str">
        <f>IF('Main courante'!$A94=$EJ$6,'Main courante'!$T94,"")</f>
        <v/>
      </c>
      <c r="EM97" s="120" t="str">
        <f>IF('Main courante'!$A94=$EJ$6,'Main courante'!$U94,"")</f>
        <v/>
      </c>
      <c r="EN97" s="134" t="str">
        <f>IF('Main courante'!$A94=$EJ$6,'Main courante'!$V94,"")</f>
        <v/>
      </c>
      <c r="EP97" s="120" t="str">
        <f>IF('Main courante'!$A94=$EP$6,MAX($EP$8:$EP96)+1,"")</f>
        <v/>
      </c>
      <c r="EQ97" s="120" t="str">
        <f>IF('Main courante'!$A94=$EP$6,'Main courante'!$S94,"")</f>
        <v/>
      </c>
      <c r="ER97" s="120" t="str">
        <f>IF('Main courante'!$A94=$EP$6,'Main courante'!$T94,"")</f>
        <v/>
      </c>
      <c r="ES97" s="120" t="str">
        <f>IF('Main courante'!$A94=$EP$6,'Main courante'!$U94,"")</f>
        <v/>
      </c>
      <c r="ET97" s="134" t="str">
        <f>IF('Main courante'!$A94=$EP$6,'Main courante'!$V94,"")</f>
        <v/>
      </c>
      <c r="EU97" s="125"/>
      <c r="EV97" s="120" t="str">
        <f>IF('Main courante'!$A94=$EV$6,MAX($EV$8:$EV96)+1,"")</f>
        <v/>
      </c>
      <c r="EW97" s="121" t="str">
        <f>IF('Main courante'!$A94=$EV$6,TEXT('Main courante'!$B94,"j mmm aa"),"")</f>
        <v/>
      </c>
      <c r="EX97" s="122" t="str">
        <f>IF('Main courante'!$A94=$EV$6,TEXT('Main courante'!$C94,"hh:mm"),"")</f>
        <v/>
      </c>
      <c r="EY97" s="122" t="str">
        <f>IF('Main courante'!$A94=$EV$6,TEXT('Main courante'!$D94,"hh:mm"),"")</f>
        <v/>
      </c>
      <c r="EZ97" s="123" t="str">
        <f>IF('Main courante'!$A94=$EV$6,MOD($EY97-$EX97,1),"")</f>
        <v/>
      </c>
      <c r="FA97" s="123" t="str">
        <f>IF('Main courante'!$A94=$EV$6,'Main courante'!$E94,"")</f>
        <v/>
      </c>
      <c r="FB97" s="128"/>
    </row>
    <row r="98" spans="1:158">
      <c r="A98" s="120" t="str">
        <f>IF('Main courante'!$A95=$A$6,MAX($A$8:$A97)+1,"")</f>
        <v/>
      </c>
      <c r="B98" s="121" t="str">
        <f>IF('Main courante'!$A95=$A$6,TEXT('Main courante'!$B95,"j mmm aa"),"")</f>
        <v/>
      </c>
      <c r="C98" s="122" t="str">
        <f>IF('Main courante'!$A95=$A$6,TEXT('Main courante'!$C95,"hh:mm"),"")</f>
        <v/>
      </c>
      <c r="D98" s="122" t="str">
        <f>IF('Main courante'!$A95=$A$6,TEXT('Main courante'!$D95,"hh:mm"),"")</f>
        <v/>
      </c>
      <c r="E98" s="123" t="str">
        <f>IF('Main courante'!$A95=$A$6,MOD($D98-$C98,1),"")</f>
        <v/>
      </c>
      <c r="F98" s="123" t="str">
        <f>IF('Main courante'!$A95=$A$6,'Main courante'!$E95,"")</f>
        <v/>
      </c>
      <c r="G98" s="125"/>
      <c r="H98" s="126" t="str">
        <f>IF('Main courante'!$A95=$H$6,MAX($H$8:$H97)+1,"")</f>
        <v/>
      </c>
      <c r="I98" s="121" t="str">
        <f>IF('Main courante'!$A95=$H$6,TEXT('Main courante'!$B95,"j mmm aa"),"")</f>
        <v/>
      </c>
      <c r="J98" s="122" t="str">
        <f>IF('Main courante'!$A95=$H$6,TEXT('Main courante'!$C95,"hh:mm"),"")</f>
        <v/>
      </c>
      <c r="K98" s="122" t="str">
        <f>IF('Main courante'!$A95=$H$6,TEXT('Main courante'!$D95,"hh:mm"),"")</f>
        <v/>
      </c>
      <c r="L98" s="123" t="str">
        <f>IF('Main courante'!$A95=$H$6,MOD($K98-$J98,1),"")</f>
        <v/>
      </c>
      <c r="M98" s="123" t="str">
        <f>IF('Main courante'!$A95=$H$6,'Main courante'!$E95,"")</f>
        <v/>
      </c>
      <c r="N98" s="125"/>
      <c r="O98" s="120" t="str">
        <f>IF('Main courante'!$A95=$O$6,MAX($O$8:$O97)+1,"")</f>
        <v/>
      </c>
      <c r="P98" s="121" t="str">
        <f>IF('Main courante'!$A95=$O$6,TEXT('Main courante'!$B95,"j mmm aa"),"")</f>
        <v/>
      </c>
      <c r="Q98" s="122" t="str">
        <f>IF('Main courante'!$A95=$O$6,TEXT('Main courante'!$C95,"hh:mm"),"")</f>
        <v/>
      </c>
      <c r="R98" s="122" t="str">
        <f>IF('Main courante'!$A95=$O$6,TEXT('Main courante'!$D95,"hh:mm"),"")</f>
        <v/>
      </c>
      <c r="S98" s="123" t="str">
        <f>IF('Main courante'!$A95=$O$6,MOD($R98-$Q98,1),"")</f>
        <v/>
      </c>
      <c r="T98" s="124" t="str">
        <f>IF('Main courante'!$A95=$O$6,'Main courante'!$E95,"")</f>
        <v/>
      </c>
      <c r="U98" s="127" t="str">
        <f>IF('Main courante'!$A95=$O$6,DU98,"")</f>
        <v/>
      </c>
      <c r="V98" s="125"/>
      <c r="W98" s="120" t="str">
        <f>IF('Main courante'!$A95=$W$6,MAX($W$8:$W97)+1,"")</f>
        <v/>
      </c>
      <c r="X98" s="121" t="str">
        <f>IF('Main courante'!$A95=$W$6,TEXT('Main courante'!$B95,"j mmm aa"),"")</f>
        <v/>
      </c>
      <c r="Y98" s="122" t="str">
        <f>IF('Main courante'!$A95=$W$6,TEXT('Main courante'!$C95,"hh:mm"),"")</f>
        <v/>
      </c>
      <c r="Z98" s="122" t="str">
        <f>IF('Main courante'!$A95=$W$6,TEXT('Main courante'!$D95,"hh:mm"),"")</f>
        <v/>
      </c>
      <c r="AA98" s="123" t="str">
        <f>IF('Main courante'!$A95=$W$6,MOD($Z98-$Y98,1),"")</f>
        <v/>
      </c>
      <c r="AB98" s="123" t="str">
        <f>IF('Main courante'!$A95=$W$6,'Main courante'!$E95,"")</f>
        <v/>
      </c>
      <c r="AC98" s="122" t="str">
        <f>IF('Main courante'!$A95=$W$6,DU98,"")</f>
        <v/>
      </c>
      <c r="AD98" s="125"/>
      <c r="AE98" s="120" t="str">
        <f>IF('Main courante'!$A95=$AE$6,MAX($AE$8:$AE97)+1,"")</f>
        <v/>
      </c>
      <c r="AF98" s="121" t="str">
        <f>IF('Main courante'!$A95=$AE$6,TEXT('Main courante'!$B95,"j mmm aa"),"")</f>
        <v/>
      </c>
      <c r="AG98" s="122" t="str">
        <f>IF('Main courante'!$A95=$AE$6,TEXT('Main courante'!$C95,"hh:mm"),"")</f>
        <v/>
      </c>
      <c r="AH98" s="122" t="str">
        <f>IF('Main courante'!$A95=$AE$6,TEXT('Main courante'!$D95,"hh:mm"),"")</f>
        <v/>
      </c>
      <c r="AI98" s="123" t="str">
        <f>IF('Main courante'!$A95=$AE$6,MOD($AH98-$AG98,1),"")</f>
        <v/>
      </c>
      <c r="AJ98" s="123" t="str">
        <f>IF('Main courante'!$A95=$AE$6,'Main courante'!$E95,"")</f>
        <v/>
      </c>
      <c r="AK98" s="122" t="str">
        <f>IF('Main courante'!$A95=$AE$6,DU98,"")</f>
        <v/>
      </c>
      <c r="AL98" s="125"/>
      <c r="AM98" s="120" t="str">
        <f>IF('Main courante'!$A95=$AM$6,MAX($AM$8:$AM97)+1,"")</f>
        <v/>
      </c>
      <c r="AN98" s="121" t="str">
        <f>IF('Main courante'!$A95=$AM$6,TEXT('Main courante'!$B95,"j mmm aa"),"")</f>
        <v/>
      </c>
      <c r="AO98" s="122" t="str">
        <f>IF('Main courante'!$A95=$AM$6,TEXT('Main courante'!$C95,"hh:mm"),"")</f>
        <v/>
      </c>
      <c r="AP98" s="122" t="str">
        <f>IF('Main courante'!$A95=$AM$6,TEXT('Main courante'!$D95,"hh:mm"),"")</f>
        <v/>
      </c>
      <c r="AQ98" s="123" t="str">
        <f>IF('Main courante'!$A95=$AM$6,MOD($AP98-$AO98,1),"")</f>
        <v/>
      </c>
      <c r="AR98" s="123" t="str">
        <f>IF('Main courante'!$A95=$AM$6,'Main courante'!$E95,"")</f>
        <v/>
      </c>
      <c r="AS98" s="122" t="str">
        <f>IF('Main courante'!$A95=$AM$6,DU98,"")</f>
        <v/>
      </c>
      <c r="AT98" s="125"/>
      <c r="AU98" s="120" t="str">
        <f>IF('Main courante'!$A95=$AU$6,MAX($AU$8:$AU97)+1,"")</f>
        <v/>
      </c>
      <c r="AV98" s="121" t="str">
        <f>IF('Main courante'!$A95=$AU$6,TEXT('Main courante'!$B95,"j mmm aa"),"")</f>
        <v/>
      </c>
      <c r="AW98" s="122" t="str">
        <f>IF('Main courante'!$A95=$AU$6,TEXT('Main courante'!$C95,"hh:mm"),"")</f>
        <v/>
      </c>
      <c r="AX98" s="122" t="str">
        <f>IF('Main courante'!$A95=$AU$6,TEXT('Main courante'!$D95,"hh:mm"),"")</f>
        <v/>
      </c>
      <c r="AY98" s="123" t="str">
        <f>IF('Main courante'!$A95=$AU$6,MOD($AX98-$AW98,1),"")</f>
        <v/>
      </c>
      <c r="AZ98" s="123" t="str">
        <f>IF('Main courante'!$A95=$AU$6,'Main courante'!$E95,"")</f>
        <v/>
      </c>
      <c r="BA98" s="122" t="str">
        <f>IF('Main courante'!$A95=$AU$6,DU98,"")</f>
        <v/>
      </c>
      <c r="BB98" s="125"/>
      <c r="BC98" s="120" t="str">
        <f>IF('Main courante'!$A95=$BC$6,MAX($BC$8:$BC97)+1,"")</f>
        <v/>
      </c>
      <c r="BD98" s="121" t="str">
        <f>IF('Main courante'!$A95=$BC$6,TEXT('Main courante'!$B95,"j mmm aa"),"")</f>
        <v/>
      </c>
      <c r="BE98" s="122" t="str">
        <f>IF('Main courante'!$A95=$BC$6,TEXT('Main courante'!$C95,"hh:mm"),"")</f>
        <v/>
      </c>
      <c r="BF98" s="122" t="str">
        <f>IF('Main courante'!$A95=$BC$6,TEXT('Main courante'!$D95,"hh:mm"),"")</f>
        <v/>
      </c>
      <c r="BG98" s="123" t="str">
        <f>IF('Main courante'!$A95=$BC$6,MOD($BF98-$BE98,1),"")</f>
        <v/>
      </c>
      <c r="BH98" s="123" t="str">
        <f>IF('Main courante'!$A95=$BC$6,'Main courante'!$E95,"")</f>
        <v/>
      </c>
      <c r="BI98" s="122" t="str">
        <f>IF('Main courante'!$A95=$BC$6,DU98,"")</f>
        <v/>
      </c>
      <c r="BJ98" s="125"/>
      <c r="BK98" s="120" t="str">
        <f>IF('Main courante'!$A95=$BK$6,MAX($BK$8:$BK97)+1,"")</f>
        <v/>
      </c>
      <c r="BL98" s="121" t="str">
        <f>IF('Main courante'!$A95=$BK$6,TEXT('Main courante'!$B95,"j mmm aa"),"")</f>
        <v/>
      </c>
      <c r="BM98" s="122" t="str">
        <f>IF('Main courante'!$A95=$BK$6,TEXT('Main courante'!$C95,"hh:mm"),"")</f>
        <v/>
      </c>
      <c r="BN98" s="122" t="str">
        <f>IF('Main courante'!$A95=$BK$6,TEXT('Main courante'!$D95,"hh:mm"),"")</f>
        <v/>
      </c>
      <c r="BO98" s="123" t="str">
        <f>IF('Main courante'!$A95=$BK$6,MOD($BN98-$BM98,1),"")</f>
        <v/>
      </c>
      <c r="BP98" s="123" t="str">
        <f>IF('Main courante'!$A95=$BK$6,'Main courante'!$E95,"")</f>
        <v/>
      </c>
      <c r="BQ98" s="122" t="str">
        <f>IF('Main courante'!$A95=$BK$6,DU98,"")</f>
        <v/>
      </c>
      <c r="BR98" s="125"/>
      <c r="BS98" s="120" t="str">
        <f>IF('Main courante'!$A95=$BS$6,MAX($BS$8:$BS97)+1,"")</f>
        <v/>
      </c>
      <c r="BT98" s="121" t="str">
        <f>IF('Main courante'!$A95=$BS$6,TEXT('Main courante'!$B95,"j mmm aa"),"")</f>
        <v/>
      </c>
      <c r="BU98" s="122" t="str">
        <f>IF('Main courante'!$A95=$BS$6,TEXT('Main courante'!$C95,"hh:mm"),"")</f>
        <v/>
      </c>
      <c r="BV98" s="122" t="str">
        <f>IF('Main courante'!$A95=$BS$6,TEXT('Main courante'!$D95,"hh:mm"),"")</f>
        <v/>
      </c>
      <c r="BW98" s="123" t="str">
        <f>IF('Main courante'!$A95=$BS$6,MOD($BV98-$BU98,1),"")</f>
        <v/>
      </c>
      <c r="BX98" s="123" t="str">
        <f>IF('Main courante'!$A95=$BS$6,'Main courante'!$E95,"")</f>
        <v/>
      </c>
      <c r="BY98" s="122" t="str">
        <f>IF('Main courante'!$A95=$BS$6,DU98,"")</f>
        <v/>
      </c>
      <c r="BZ98" s="125"/>
      <c r="CA98" s="120" t="str">
        <f>IF('Main courante'!$A95=$CA$6,MAX($CA$8:$CA97)+1,"")</f>
        <v/>
      </c>
      <c r="CB98" s="121" t="str">
        <f>IF('Main courante'!$A95=$CA$6,TEXT('Main courante'!$B95,"j mmm aa"),"")</f>
        <v/>
      </c>
      <c r="CC98" s="122" t="str">
        <f>IF('Main courante'!$A95=$CA$6,TEXT('Main courante'!$C95,"hh:mm"),"")</f>
        <v/>
      </c>
      <c r="CD98" s="122" t="str">
        <f>IF('Main courante'!$A95=$CA$6,TEXT('Main courante'!$D95,"hh:mm"),"")</f>
        <v/>
      </c>
      <c r="CE98" s="123" t="str">
        <f>IF('Main courante'!$A95=$CA$6,MOD($CD98-$CC98,1),"")</f>
        <v/>
      </c>
      <c r="CF98" s="123" t="str">
        <f>IF('Main courante'!$A95=$CA$6,'Main courante'!$E95,"")</f>
        <v/>
      </c>
      <c r="CG98" s="122" t="str">
        <f>IF('Main courante'!$A95=$CA$6,DU98,"")</f>
        <v/>
      </c>
      <c r="CH98" s="125"/>
      <c r="CI98" s="120" t="str">
        <f>IF('Main courante'!$A95=$CI$6,MAX($CI$8:$CI97)+1,"")</f>
        <v/>
      </c>
      <c r="CJ98" s="121" t="str">
        <f>IF('Main courante'!$A95=$CI$6,TEXT('Main courante'!$B95,"j mmm aa"),"")</f>
        <v/>
      </c>
      <c r="CK98" s="122" t="str">
        <f>IF('Main courante'!$A95=$CI$6,TEXT('Main courante'!$C95,"hh:mm"),"")</f>
        <v/>
      </c>
      <c r="CL98" s="122" t="str">
        <f>IF('Main courante'!$A95=$CI$6,TEXT('Main courante'!$D95,"hh:mm"),"")</f>
        <v/>
      </c>
      <c r="CM98" s="123" t="str">
        <f>IF('Main courante'!$A95=$CI$6,MOD($CL98-$CK98,1),"")</f>
        <v/>
      </c>
      <c r="CN98" s="123" t="str">
        <f>IF('Main courante'!$A95=$CI$6,'Main courante'!$E95,"")</f>
        <v/>
      </c>
      <c r="CO98" s="125"/>
      <c r="CP98" s="120" t="str">
        <f>IF('Main courante'!$A95=$CP$6,MAX($CP$8:$CP97)+1,"")</f>
        <v/>
      </c>
      <c r="CQ98" s="121" t="str">
        <f>IF('Main courante'!$A95=$CP$6,TEXT('Main courante'!$B95,"j mmm aa"),"")</f>
        <v/>
      </c>
      <c r="CR98" s="122" t="str">
        <f>IF('Main courante'!$A95=$CP$6,TEXT('Main courante'!$C95,"hh:mm"),"")</f>
        <v/>
      </c>
      <c r="CS98" s="122" t="str">
        <f>IF('Main courante'!$A95=$CP$6,TEXT('Main courante'!$D95,"hh:mm"),"")</f>
        <v/>
      </c>
      <c r="CT98" s="123" t="str">
        <f>IF('Main courante'!$A95=$CP$6,MOD($CS98-$CR98,1),"")</f>
        <v/>
      </c>
      <c r="CU98" s="123" t="str">
        <f>IF('Main courante'!$A95=$CP$6,'Main courante'!$E95,"")</f>
        <v/>
      </c>
      <c r="CV98" s="122" t="str">
        <f>IF('Main courante'!$A95=$CP$6,DU98,"")</f>
        <v/>
      </c>
      <c r="CW98" s="125"/>
      <c r="CX98" s="120" t="str">
        <f>IF('Main courante'!$A95=$CX$6,MAX($CX$8:$CX97)+1,"")</f>
        <v/>
      </c>
      <c r="CY98" s="121" t="str">
        <f>IF('Main courante'!$A95=$CX$6,TEXT('Main courante'!$B95,"j mmm aa"),"")</f>
        <v/>
      </c>
      <c r="CZ98" s="122" t="str">
        <f>IF('Main courante'!$A95=$CX$6,TEXT('Main courante'!$C95,"hh:mm"),"")</f>
        <v/>
      </c>
      <c r="DA98" s="122" t="str">
        <f>IF('Main courante'!$A95=$CX$6,TEXT('Main courante'!$D95,"hh:mm"),"")</f>
        <v/>
      </c>
      <c r="DB98" s="123" t="str">
        <f>IF('Main courante'!$A95=$CX$6,MOD($DA98-$CZ98,1),"")</f>
        <v/>
      </c>
      <c r="DC98" s="123" t="str">
        <f>IF('Main courante'!$A95=$CX$6,'Main courante'!$E95,"")</f>
        <v/>
      </c>
      <c r="DD98" s="122" t="str">
        <f>IF('Main courante'!$A95=$CX$6,DU98,"")</f>
        <v/>
      </c>
      <c r="DE98" s="125"/>
      <c r="DF98" s="120" t="str">
        <f>IF('Main courante'!$A95=$DF$6,MAX($DF$8:$DF97)+1,"")</f>
        <v/>
      </c>
      <c r="DG98" s="121" t="str">
        <f>IF('Main courante'!$A95=$DF$6,TEXT('Main courante'!$B95,"j mmm aa"),"")</f>
        <v/>
      </c>
      <c r="DH98" s="122" t="str">
        <f>IF('Main courante'!$A95=$DF$6,TEXT('Main courante'!$C95,"hh:mm"),"")</f>
        <v/>
      </c>
      <c r="DI98" s="122" t="str">
        <f>IF('Main courante'!$A95=$DF$6,TEXT('Main courante'!$D95,"hh:mm"),"")</f>
        <v/>
      </c>
      <c r="DJ98" s="123" t="str">
        <f>IF('Main courante'!$A95=$DF$6,MOD($DI98-$DH98,1),"")</f>
        <v/>
      </c>
      <c r="DK98" s="123" t="str">
        <f>IF('Main courante'!$A95=$DF$6,'Main courante'!$E95,"")</f>
        <v/>
      </c>
      <c r="DL98" s="128"/>
      <c r="DM98" s="120" t="str">
        <f>IF(OR('Main courante'!$F95&lt;&gt;"",'Main courante'!$K95&lt;&gt;""),MAX($DM$8:$DM97)+1,"")</f>
        <v/>
      </c>
      <c r="DN98" s="121" t="str">
        <f>IF('Main courante'!$F95,TEXT('Main courante'!$B95,"j mmm aa"),"")</f>
        <v/>
      </c>
      <c r="DO98" s="121" t="str">
        <f>IF('Main courante'!$F95,'Main courante'!$E95,"")</f>
        <v/>
      </c>
      <c r="DP98" s="121" t="str">
        <f>IF(OR('Main courante'!$F95&lt;&gt;"",'Main courante'!$K95&lt;&gt;""),IF('Main courante'!$F95&lt;&gt;"",TEXT('Main courante'!$F95,"hh:mm"),""),"")</f>
        <v/>
      </c>
      <c r="DQ98" s="121" t="str">
        <f>IF(OR('Main courante'!$F95&lt;&gt;"",'Main courante'!$K95&lt;&gt;""),IF('Main courante'!$G95&lt;&gt;"",TEXT('Main courante'!$G95,"hh:mm"),""),"")</f>
        <v/>
      </c>
      <c r="DR98" s="121" t="str">
        <f>IF(OR('Main courante'!$F95&lt;&gt;"",'Main courante'!$K95&lt;&gt;""),IF('Main courante'!$K95&lt;&gt;"",TEXT('Main courante'!$K95,"hh:mm"),""),"")</f>
        <v/>
      </c>
      <c r="DS98" s="121" t="str">
        <f>IF(OR('Main courante'!$F95&lt;&gt;"",'Main courante'!$K95&lt;&gt;""),IF('Main courante'!$L95&lt;&gt;"",TEXT('Main courante'!$L95,"hh:mm"),""),"")</f>
        <v/>
      </c>
      <c r="DT98" s="129">
        <f t="shared" si="7"/>
        <v>0</v>
      </c>
      <c r="DU98" s="130">
        <f>'Main courante'!$H95+'Main courante'!$M95</f>
        <v>0</v>
      </c>
      <c r="DV98" s="131">
        <f>'Main courante'!$J95+'Main courante'!$O95</f>
        <v>0</v>
      </c>
      <c r="DW98" s="131">
        <f>'Main courante'!$I95+'Main courante'!$N95</f>
        <v>0</v>
      </c>
      <c r="DX98" s="132" t="str">
        <f>IF('Main courante'!$P95&lt;&gt;"",'Main courante'!$P95,"")</f>
        <v/>
      </c>
      <c r="DY98" s="133" t="str">
        <f>IF('Main courante'!$Q95&lt;&gt;"",'Main courante'!$Q95,"")</f>
        <v/>
      </c>
      <c r="DZ98" s="133" t="str">
        <f>IF('Main courante'!$R95&lt;&gt;"",'Main courante'!$R95,"")</f>
        <v/>
      </c>
      <c r="EA98" s="129">
        <f t="shared" si="8"/>
        <v>0</v>
      </c>
      <c r="EB98" s="129">
        <f t="shared" si="9"/>
        <v>0</v>
      </c>
      <c r="ED98" s="120" t="str">
        <f>IF('Main courante'!$A95=$ED$6,MAX($ED$8:$ED97)+1,"")</f>
        <v/>
      </c>
      <c r="EE98" s="120" t="str">
        <f>IF('Main courante'!$A95=$ED$6,'Main courante'!$S95,"")</f>
        <v/>
      </c>
      <c r="EF98" s="120" t="str">
        <f>IF('Main courante'!$A95=$ED$6,'Main courante'!$T95,"")</f>
        <v/>
      </c>
      <c r="EG98" s="120" t="str">
        <f>IF('Main courante'!$A95=$ED$6,'Main courante'!$U95,"")</f>
        <v/>
      </c>
      <c r="EH98" s="134" t="str">
        <f>IF('Main courante'!$A95=$ED$6,'Main courante'!$V95,"")</f>
        <v/>
      </c>
      <c r="EJ98" s="120" t="str">
        <f>IF('Main courante'!$A95=$EJ$6,MAX($EJ$8:$EJ97)+1,"")</f>
        <v/>
      </c>
      <c r="EK98" s="120" t="str">
        <f>IF('Main courante'!$A95=$EJ$6,'Main courante'!$S95,"")</f>
        <v/>
      </c>
      <c r="EL98" s="120" t="str">
        <f>IF('Main courante'!$A95=$EJ$6,'Main courante'!$T95,"")</f>
        <v/>
      </c>
      <c r="EM98" s="120" t="str">
        <f>IF('Main courante'!$A95=$EJ$6,'Main courante'!$U95,"")</f>
        <v/>
      </c>
      <c r="EN98" s="134" t="str">
        <f>IF('Main courante'!$A95=$EJ$6,'Main courante'!$V95,"")</f>
        <v/>
      </c>
      <c r="EP98" s="120" t="str">
        <f>IF('Main courante'!$A95=$EP$6,MAX($EP$8:$EP97)+1,"")</f>
        <v/>
      </c>
      <c r="EQ98" s="120" t="str">
        <f>IF('Main courante'!$A95=$EP$6,'Main courante'!$S95,"")</f>
        <v/>
      </c>
      <c r="ER98" s="120" t="str">
        <f>IF('Main courante'!$A95=$EP$6,'Main courante'!$T95,"")</f>
        <v/>
      </c>
      <c r="ES98" s="120" t="str">
        <f>IF('Main courante'!$A95=$EP$6,'Main courante'!$U95,"")</f>
        <v/>
      </c>
      <c r="ET98" s="134" t="str">
        <f>IF('Main courante'!$A95=$EP$6,'Main courante'!$V95,"")</f>
        <v/>
      </c>
      <c r="EU98" s="125"/>
      <c r="EV98" s="120" t="str">
        <f>IF('Main courante'!$A95=$EV$6,MAX($EV$8:$EV97)+1,"")</f>
        <v/>
      </c>
      <c r="EW98" s="121" t="str">
        <f>IF('Main courante'!$A95=$EV$6,TEXT('Main courante'!$B95,"j mmm aa"),"")</f>
        <v/>
      </c>
      <c r="EX98" s="122" t="str">
        <f>IF('Main courante'!$A95=$EV$6,TEXT('Main courante'!$C95,"hh:mm"),"")</f>
        <v/>
      </c>
      <c r="EY98" s="122" t="str">
        <f>IF('Main courante'!$A95=$EV$6,TEXT('Main courante'!$D95,"hh:mm"),"")</f>
        <v/>
      </c>
      <c r="EZ98" s="123" t="str">
        <f>IF('Main courante'!$A95=$EV$6,MOD($EY98-$EX98,1),"")</f>
        <v/>
      </c>
      <c r="FA98" s="123" t="str">
        <f>IF('Main courante'!$A95=$EV$6,'Main courante'!$E95,"")</f>
        <v/>
      </c>
      <c r="FB98" s="128"/>
    </row>
    <row r="99" spans="1:158">
      <c r="A99" s="120" t="str">
        <f>IF('Main courante'!$A96=$A$6,MAX($A$8:$A98)+1,"")</f>
        <v/>
      </c>
      <c r="B99" s="121" t="str">
        <f>IF('Main courante'!$A96=$A$6,TEXT('Main courante'!$B96,"j mmm aa"),"")</f>
        <v/>
      </c>
      <c r="C99" s="122" t="str">
        <f>IF('Main courante'!$A96=$A$6,TEXT('Main courante'!$C96,"hh:mm"),"")</f>
        <v/>
      </c>
      <c r="D99" s="122" t="str">
        <f>IF('Main courante'!$A96=$A$6,TEXT('Main courante'!$D96,"hh:mm"),"")</f>
        <v/>
      </c>
      <c r="E99" s="123" t="str">
        <f>IF('Main courante'!$A96=$A$6,MOD($D99-$C99,1),"")</f>
        <v/>
      </c>
      <c r="F99" s="123" t="str">
        <f>IF('Main courante'!$A96=$A$6,'Main courante'!$E96,"")</f>
        <v/>
      </c>
      <c r="G99" s="125"/>
      <c r="H99" s="126" t="str">
        <f>IF('Main courante'!$A96=$H$6,MAX($H$8:$H98)+1,"")</f>
        <v/>
      </c>
      <c r="I99" s="121" t="str">
        <f>IF('Main courante'!$A96=$H$6,TEXT('Main courante'!$B96,"j mmm aa"),"")</f>
        <v/>
      </c>
      <c r="J99" s="122" t="str">
        <f>IF('Main courante'!$A96=$H$6,TEXT('Main courante'!$C96,"hh:mm"),"")</f>
        <v/>
      </c>
      <c r="K99" s="122" t="str">
        <f>IF('Main courante'!$A96=$H$6,TEXT('Main courante'!$D96,"hh:mm"),"")</f>
        <v/>
      </c>
      <c r="L99" s="123" t="str">
        <f>IF('Main courante'!$A96=$H$6,MOD($K99-$J99,1),"")</f>
        <v/>
      </c>
      <c r="M99" s="123" t="str">
        <f>IF('Main courante'!$A96=$H$6,'Main courante'!$E96,"")</f>
        <v/>
      </c>
      <c r="N99" s="125"/>
      <c r="O99" s="120" t="str">
        <f>IF('Main courante'!$A96=$O$6,MAX($O$8:$O98)+1,"")</f>
        <v/>
      </c>
      <c r="P99" s="121" t="str">
        <f>IF('Main courante'!$A96=$O$6,TEXT('Main courante'!$B96,"j mmm aa"),"")</f>
        <v/>
      </c>
      <c r="Q99" s="122" t="str">
        <f>IF('Main courante'!$A96=$O$6,TEXT('Main courante'!$C96,"hh:mm"),"")</f>
        <v/>
      </c>
      <c r="R99" s="122" t="str">
        <f>IF('Main courante'!$A96=$O$6,TEXT('Main courante'!$D96,"hh:mm"),"")</f>
        <v/>
      </c>
      <c r="S99" s="123" t="str">
        <f>IF('Main courante'!$A96=$O$6,MOD($R99-$Q99,1),"")</f>
        <v/>
      </c>
      <c r="T99" s="124" t="str">
        <f>IF('Main courante'!$A96=$O$6,'Main courante'!$E96,"")</f>
        <v/>
      </c>
      <c r="U99" s="127" t="str">
        <f>IF('Main courante'!$A96=$O$6,DU99,"")</f>
        <v/>
      </c>
      <c r="V99" s="125"/>
      <c r="W99" s="120" t="str">
        <f>IF('Main courante'!$A96=$W$6,MAX($W$8:$W98)+1,"")</f>
        <v/>
      </c>
      <c r="X99" s="121" t="str">
        <f>IF('Main courante'!$A96=$W$6,TEXT('Main courante'!$B96,"j mmm aa"),"")</f>
        <v/>
      </c>
      <c r="Y99" s="122" t="str">
        <f>IF('Main courante'!$A96=$W$6,TEXT('Main courante'!$C96,"hh:mm"),"")</f>
        <v/>
      </c>
      <c r="Z99" s="122" t="str">
        <f>IF('Main courante'!$A96=$W$6,TEXT('Main courante'!$D96,"hh:mm"),"")</f>
        <v/>
      </c>
      <c r="AA99" s="123" t="str">
        <f>IF('Main courante'!$A96=$W$6,MOD($Z99-$Y99,1),"")</f>
        <v/>
      </c>
      <c r="AB99" s="123" t="str">
        <f>IF('Main courante'!$A96=$W$6,'Main courante'!$E96,"")</f>
        <v/>
      </c>
      <c r="AC99" s="122" t="str">
        <f>IF('Main courante'!$A96=$W$6,DU99,"")</f>
        <v/>
      </c>
      <c r="AD99" s="125"/>
      <c r="AE99" s="120" t="str">
        <f>IF('Main courante'!$A96=$AE$6,MAX($AE$8:$AE98)+1,"")</f>
        <v/>
      </c>
      <c r="AF99" s="121" t="str">
        <f>IF('Main courante'!$A96=$AE$6,TEXT('Main courante'!$B96,"j mmm aa"),"")</f>
        <v/>
      </c>
      <c r="AG99" s="122" t="str">
        <f>IF('Main courante'!$A96=$AE$6,TEXT('Main courante'!$C96,"hh:mm"),"")</f>
        <v/>
      </c>
      <c r="AH99" s="122" t="str">
        <f>IF('Main courante'!$A96=$AE$6,TEXT('Main courante'!$D96,"hh:mm"),"")</f>
        <v/>
      </c>
      <c r="AI99" s="123" t="str">
        <f>IF('Main courante'!$A96=$AE$6,MOD($AH99-$AG99,1),"")</f>
        <v/>
      </c>
      <c r="AJ99" s="123" t="str">
        <f>IF('Main courante'!$A96=$AE$6,'Main courante'!$E96,"")</f>
        <v/>
      </c>
      <c r="AK99" s="122" t="str">
        <f>IF('Main courante'!$A96=$AE$6,DU99,"")</f>
        <v/>
      </c>
      <c r="AL99" s="125"/>
      <c r="AM99" s="120" t="str">
        <f>IF('Main courante'!$A96=$AM$6,MAX($AM$8:$AM98)+1,"")</f>
        <v/>
      </c>
      <c r="AN99" s="121" t="str">
        <f>IF('Main courante'!$A96=$AM$6,TEXT('Main courante'!$B96,"j mmm aa"),"")</f>
        <v/>
      </c>
      <c r="AO99" s="122" t="str">
        <f>IF('Main courante'!$A96=$AM$6,TEXT('Main courante'!$C96,"hh:mm"),"")</f>
        <v/>
      </c>
      <c r="AP99" s="122" t="str">
        <f>IF('Main courante'!$A96=$AM$6,TEXT('Main courante'!$D96,"hh:mm"),"")</f>
        <v/>
      </c>
      <c r="AQ99" s="123" t="str">
        <f>IF('Main courante'!$A96=$AM$6,MOD($AP99-$AO99,1),"")</f>
        <v/>
      </c>
      <c r="AR99" s="123" t="str">
        <f>IF('Main courante'!$A96=$AM$6,'Main courante'!$E96,"")</f>
        <v/>
      </c>
      <c r="AS99" s="122" t="str">
        <f>IF('Main courante'!$A96=$AM$6,DU99,"")</f>
        <v/>
      </c>
      <c r="AT99" s="125"/>
      <c r="AU99" s="120" t="str">
        <f>IF('Main courante'!$A96=$AU$6,MAX($AU$8:$AU98)+1,"")</f>
        <v/>
      </c>
      <c r="AV99" s="121" t="str">
        <f>IF('Main courante'!$A96=$AU$6,TEXT('Main courante'!$B96,"j mmm aa"),"")</f>
        <v/>
      </c>
      <c r="AW99" s="122" t="str">
        <f>IF('Main courante'!$A96=$AU$6,TEXT('Main courante'!$C96,"hh:mm"),"")</f>
        <v/>
      </c>
      <c r="AX99" s="122" t="str">
        <f>IF('Main courante'!$A96=$AU$6,TEXT('Main courante'!$D96,"hh:mm"),"")</f>
        <v/>
      </c>
      <c r="AY99" s="123" t="str">
        <f>IF('Main courante'!$A96=$AU$6,MOD($AX99-$AW99,1),"")</f>
        <v/>
      </c>
      <c r="AZ99" s="123" t="str">
        <f>IF('Main courante'!$A96=$AU$6,'Main courante'!$E96,"")</f>
        <v/>
      </c>
      <c r="BA99" s="122" t="str">
        <f>IF('Main courante'!$A96=$AU$6,DU99,"")</f>
        <v/>
      </c>
      <c r="BB99" s="125"/>
      <c r="BC99" s="120" t="str">
        <f>IF('Main courante'!$A96=$BC$6,MAX($BC$8:$BC98)+1,"")</f>
        <v/>
      </c>
      <c r="BD99" s="121" t="str">
        <f>IF('Main courante'!$A96=$BC$6,TEXT('Main courante'!$B96,"j mmm aa"),"")</f>
        <v/>
      </c>
      <c r="BE99" s="122" t="str">
        <f>IF('Main courante'!$A96=$BC$6,TEXT('Main courante'!$C96,"hh:mm"),"")</f>
        <v/>
      </c>
      <c r="BF99" s="122" t="str">
        <f>IF('Main courante'!$A96=$BC$6,TEXT('Main courante'!$D96,"hh:mm"),"")</f>
        <v/>
      </c>
      <c r="BG99" s="123" t="str">
        <f>IF('Main courante'!$A96=$BC$6,MOD($BF99-$BE99,1),"")</f>
        <v/>
      </c>
      <c r="BH99" s="123" t="str">
        <f>IF('Main courante'!$A96=$BC$6,'Main courante'!$E96,"")</f>
        <v/>
      </c>
      <c r="BI99" s="122" t="str">
        <f>IF('Main courante'!$A96=$BC$6,DU99,"")</f>
        <v/>
      </c>
      <c r="BJ99" s="125"/>
      <c r="BK99" s="120" t="str">
        <f>IF('Main courante'!$A96=$BK$6,MAX($BK$8:$BK98)+1,"")</f>
        <v/>
      </c>
      <c r="BL99" s="121" t="str">
        <f>IF('Main courante'!$A96=$BK$6,TEXT('Main courante'!$B96,"j mmm aa"),"")</f>
        <v/>
      </c>
      <c r="BM99" s="122" t="str">
        <f>IF('Main courante'!$A96=$BK$6,TEXT('Main courante'!$C96,"hh:mm"),"")</f>
        <v/>
      </c>
      <c r="BN99" s="122" t="str">
        <f>IF('Main courante'!$A96=$BK$6,TEXT('Main courante'!$D96,"hh:mm"),"")</f>
        <v/>
      </c>
      <c r="BO99" s="123" t="str">
        <f>IF('Main courante'!$A96=$BK$6,MOD($BN99-$BM99,1),"")</f>
        <v/>
      </c>
      <c r="BP99" s="123" t="str">
        <f>IF('Main courante'!$A96=$BK$6,'Main courante'!$E96,"")</f>
        <v/>
      </c>
      <c r="BQ99" s="122" t="str">
        <f>IF('Main courante'!$A96=$BK$6,DU99,"")</f>
        <v/>
      </c>
      <c r="BR99" s="125"/>
      <c r="BS99" s="120" t="str">
        <f>IF('Main courante'!$A96=$BS$6,MAX($BS$8:$BS98)+1,"")</f>
        <v/>
      </c>
      <c r="BT99" s="121" t="str">
        <f>IF('Main courante'!$A96=$BS$6,TEXT('Main courante'!$B96,"j mmm aa"),"")</f>
        <v/>
      </c>
      <c r="BU99" s="122" t="str">
        <f>IF('Main courante'!$A96=$BS$6,TEXT('Main courante'!$C96,"hh:mm"),"")</f>
        <v/>
      </c>
      <c r="BV99" s="122" t="str">
        <f>IF('Main courante'!$A96=$BS$6,TEXT('Main courante'!$D96,"hh:mm"),"")</f>
        <v/>
      </c>
      <c r="BW99" s="123" t="str">
        <f>IF('Main courante'!$A96=$BS$6,MOD($BV99-$BU99,1),"")</f>
        <v/>
      </c>
      <c r="BX99" s="123" t="str">
        <f>IF('Main courante'!$A96=$BS$6,'Main courante'!$E96,"")</f>
        <v/>
      </c>
      <c r="BY99" s="122" t="str">
        <f>IF('Main courante'!$A96=$BS$6,DU99,"")</f>
        <v/>
      </c>
      <c r="BZ99" s="125"/>
      <c r="CA99" s="120" t="str">
        <f>IF('Main courante'!$A96=$CA$6,MAX($CA$8:$CA98)+1,"")</f>
        <v/>
      </c>
      <c r="CB99" s="121" t="str">
        <f>IF('Main courante'!$A96=$CA$6,TEXT('Main courante'!$B96,"j mmm aa"),"")</f>
        <v/>
      </c>
      <c r="CC99" s="122" t="str">
        <f>IF('Main courante'!$A96=$CA$6,TEXT('Main courante'!$C96,"hh:mm"),"")</f>
        <v/>
      </c>
      <c r="CD99" s="122" t="str">
        <f>IF('Main courante'!$A96=$CA$6,TEXT('Main courante'!$D96,"hh:mm"),"")</f>
        <v/>
      </c>
      <c r="CE99" s="123" t="str">
        <f>IF('Main courante'!$A96=$CA$6,MOD($CD99-$CC99,1),"")</f>
        <v/>
      </c>
      <c r="CF99" s="123" t="str">
        <f>IF('Main courante'!$A96=$CA$6,'Main courante'!$E96,"")</f>
        <v/>
      </c>
      <c r="CG99" s="122" t="str">
        <f>IF('Main courante'!$A96=$CA$6,DU99,"")</f>
        <v/>
      </c>
      <c r="CH99" s="125"/>
      <c r="CI99" s="120" t="str">
        <f>IF('Main courante'!$A96=$CI$6,MAX($CI$8:$CI98)+1,"")</f>
        <v/>
      </c>
      <c r="CJ99" s="121" t="str">
        <f>IF('Main courante'!$A96=$CI$6,TEXT('Main courante'!$B96,"j mmm aa"),"")</f>
        <v/>
      </c>
      <c r="CK99" s="122" t="str">
        <f>IF('Main courante'!$A96=$CI$6,TEXT('Main courante'!$C96,"hh:mm"),"")</f>
        <v/>
      </c>
      <c r="CL99" s="122" t="str">
        <f>IF('Main courante'!$A96=$CI$6,TEXT('Main courante'!$D96,"hh:mm"),"")</f>
        <v/>
      </c>
      <c r="CM99" s="123" t="str">
        <f>IF('Main courante'!$A96=$CI$6,MOD($CL99-$CK99,1),"")</f>
        <v/>
      </c>
      <c r="CN99" s="123" t="str">
        <f>IF('Main courante'!$A96=$CI$6,'Main courante'!$E96,"")</f>
        <v/>
      </c>
      <c r="CO99" s="125"/>
      <c r="CP99" s="120" t="str">
        <f>IF('Main courante'!$A96=$CP$6,MAX($CP$8:$CP98)+1,"")</f>
        <v/>
      </c>
      <c r="CQ99" s="121" t="str">
        <f>IF('Main courante'!$A96=$CP$6,TEXT('Main courante'!$B96,"j mmm aa"),"")</f>
        <v/>
      </c>
      <c r="CR99" s="122" t="str">
        <f>IF('Main courante'!$A96=$CP$6,TEXT('Main courante'!$C96,"hh:mm"),"")</f>
        <v/>
      </c>
      <c r="CS99" s="122" t="str">
        <f>IF('Main courante'!$A96=$CP$6,TEXT('Main courante'!$D96,"hh:mm"),"")</f>
        <v/>
      </c>
      <c r="CT99" s="123" t="str">
        <f>IF('Main courante'!$A96=$CP$6,MOD($CS99-$CR99,1),"")</f>
        <v/>
      </c>
      <c r="CU99" s="123" t="str">
        <f>IF('Main courante'!$A96=$CP$6,'Main courante'!$E96,"")</f>
        <v/>
      </c>
      <c r="CV99" s="122" t="str">
        <f>IF('Main courante'!$A96=$CP$6,DU99,"")</f>
        <v/>
      </c>
      <c r="CW99" s="125"/>
      <c r="CX99" s="120" t="str">
        <f>IF('Main courante'!$A96=$CX$6,MAX($CX$8:$CX98)+1,"")</f>
        <v/>
      </c>
      <c r="CY99" s="121" t="str">
        <f>IF('Main courante'!$A96=$CX$6,TEXT('Main courante'!$B96,"j mmm aa"),"")</f>
        <v/>
      </c>
      <c r="CZ99" s="122" t="str">
        <f>IF('Main courante'!$A96=$CX$6,TEXT('Main courante'!$C96,"hh:mm"),"")</f>
        <v/>
      </c>
      <c r="DA99" s="122" t="str">
        <f>IF('Main courante'!$A96=$CX$6,TEXT('Main courante'!$D96,"hh:mm"),"")</f>
        <v/>
      </c>
      <c r="DB99" s="123" t="str">
        <f>IF('Main courante'!$A96=$CX$6,MOD($DA99-$CZ99,1),"")</f>
        <v/>
      </c>
      <c r="DC99" s="123" t="str">
        <f>IF('Main courante'!$A96=$CX$6,'Main courante'!$E96,"")</f>
        <v/>
      </c>
      <c r="DD99" s="122" t="str">
        <f>IF('Main courante'!$A96=$CX$6,DU99,"")</f>
        <v/>
      </c>
      <c r="DE99" s="125"/>
      <c r="DF99" s="120" t="str">
        <f>IF('Main courante'!$A96=$DF$6,MAX($DF$8:$DF98)+1,"")</f>
        <v/>
      </c>
      <c r="DG99" s="121" t="str">
        <f>IF('Main courante'!$A96=$DF$6,TEXT('Main courante'!$B96,"j mmm aa"),"")</f>
        <v/>
      </c>
      <c r="DH99" s="122" t="str">
        <f>IF('Main courante'!$A96=$DF$6,TEXT('Main courante'!$C96,"hh:mm"),"")</f>
        <v/>
      </c>
      <c r="DI99" s="122" t="str">
        <f>IF('Main courante'!$A96=$DF$6,TEXT('Main courante'!$D96,"hh:mm"),"")</f>
        <v/>
      </c>
      <c r="DJ99" s="123" t="str">
        <f>IF('Main courante'!$A96=$DF$6,MOD($DI99-$DH99,1),"")</f>
        <v/>
      </c>
      <c r="DK99" s="123" t="str">
        <f>IF('Main courante'!$A96=$DF$6,'Main courante'!$E96,"")</f>
        <v/>
      </c>
      <c r="DL99" s="128"/>
      <c r="DM99" s="120" t="str">
        <f>IF(OR('Main courante'!$F96&lt;&gt;"",'Main courante'!$K96&lt;&gt;""),MAX($DM$8:$DM98)+1,"")</f>
        <v/>
      </c>
      <c r="DN99" s="121" t="str">
        <f>IF('Main courante'!$F96,TEXT('Main courante'!$B96,"j mmm aa"),"")</f>
        <v/>
      </c>
      <c r="DO99" s="121" t="str">
        <f>IF('Main courante'!$F96,'Main courante'!$E96,"")</f>
        <v/>
      </c>
      <c r="DP99" s="121" t="str">
        <f>IF(OR('Main courante'!$F96&lt;&gt;"",'Main courante'!$K96&lt;&gt;""),IF('Main courante'!$F96&lt;&gt;"",TEXT('Main courante'!$F96,"hh:mm"),""),"")</f>
        <v/>
      </c>
      <c r="DQ99" s="121" t="str">
        <f>IF(OR('Main courante'!$F96&lt;&gt;"",'Main courante'!$K96&lt;&gt;""),IF('Main courante'!$G96&lt;&gt;"",TEXT('Main courante'!$G96,"hh:mm"),""),"")</f>
        <v/>
      </c>
      <c r="DR99" s="121" t="str">
        <f>IF(OR('Main courante'!$F96&lt;&gt;"",'Main courante'!$K96&lt;&gt;""),IF('Main courante'!$K96&lt;&gt;"",TEXT('Main courante'!$K96,"hh:mm"),""),"")</f>
        <v/>
      </c>
      <c r="DS99" s="121" t="str">
        <f>IF(OR('Main courante'!$F96&lt;&gt;"",'Main courante'!$K96&lt;&gt;""),IF('Main courante'!$L96&lt;&gt;"",TEXT('Main courante'!$L96,"hh:mm"),""),"")</f>
        <v/>
      </c>
      <c r="DT99" s="129">
        <f t="shared" si="7"/>
        <v>0</v>
      </c>
      <c r="DU99" s="130">
        <f>'Main courante'!$H96+'Main courante'!$M96</f>
        <v>0</v>
      </c>
      <c r="DV99" s="131">
        <f>'Main courante'!$J96+'Main courante'!$O96</f>
        <v>0</v>
      </c>
      <c r="DW99" s="131">
        <f>'Main courante'!$I96+'Main courante'!$N96</f>
        <v>0</v>
      </c>
      <c r="DX99" s="132" t="str">
        <f>IF('Main courante'!$P96&lt;&gt;"",'Main courante'!$P96,"")</f>
        <v/>
      </c>
      <c r="DY99" s="133" t="str">
        <f>IF('Main courante'!$Q96&lt;&gt;"",'Main courante'!$Q96,"")</f>
        <v/>
      </c>
      <c r="DZ99" s="133" t="str">
        <f>IF('Main courante'!$R96&lt;&gt;"",'Main courante'!$R96,"")</f>
        <v/>
      </c>
      <c r="EA99" s="129">
        <f t="shared" si="8"/>
        <v>0</v>
      </c>
      <c r="EB99" s="129">
        <f t="shared" si="9"/>
        <v>0</v>
      </c>
      <c r="ED99" s="120" t="str">
        <f>IF('Main courante'!$A96=$ED$6,MAX($ED$8:$ED98)+1,"")</f>
        <v/>
      </c>
      <c r="EE99" s="120" t="str">
        <f>IF('Main courante'!$A96=$ED$6,'Main courante'!$S96,"")</f>
        <v/>
      </c>
      <c r="EF99" s="120" t="str">
        <f>IF('Main courante'!$A96=$ED$6,'Main courante'!$T96,"")</f>
        <v/>
      </c>
      <c r="EG99" s="120" t="str">
        <f>IF('Main courante'!$A96=$ED$6,'Main courante'!$U96,"")</f>
        <v/>
      </c>
      <c r="EH99" s="134" t="str">
        <f>IF('Main courante'!$A96=$ED$6,'Main courante'!$V96,"")</f>
        <v/>
      </c>
      <c r="EJ99" s="120" t="str">
        <f>IF('Main courante'!$A96=$EJ$6,MAX($EJ$8:$EJ98)+1,"")</f>
        <v/>
      </c>
      <c r="EK99" s="120" t="str">
        <f>IF('Main courante'!$A96=$EJ$6,'Main courante'!$S96,"")</f>
        <v/>
      </c>
      <c r="EL99" s="120" t="str">
        <f>IF('Main courante'!$A96=$EJ$6,'Main courante'!$T96,"")</f>
        <v/>
      </c>
      <c r="EM99" s="120" t="str">
        <f>IF('Main courante'!$A96=$EJ$6,'Main courante'!$U96,"")</f>
        <v/>
      </c>
      <c r="EN99" s="134" t="str">
        <f>IF('Main courante'!$A96=$EJ$6,'Main courante'!$V96,"")</f>
        <v/>
      </c>
      <c r="EP99" s="120" t="str">
        <f>IF('Main courante'!$A96=$EP$6,MAX($EP$8:$EP98)+1,"")</f>
        <v/>
      </c>
      <c r="EQ99" s="120" t="str">
        <f>IF('Main courante'!$A96=$EP$6,'Main courante'!$S96,"")</f>
        <v/>
      </c>
      <c r="ER99" s="120" t="str">
        <f>IF('Main courante'!$A96=$EP$6,'Main courante'!$T96,"")</f>
        <v/>
      </c>
      <c r="ES99" s="120" t="str">
        <f>IF('Main courante'!$A96=$EP$6,'Main courante'!$U96,"")</f>
        <v/>
      </c>
      <c r="ET99" s="134" t="str">
        <f>IF('Main courante'!$A96=$EP$6,'Main courante'!$V96,"")</f>
        <v/>
      </c>
      <c r="EU99" s="125"/>
      <c r="EV99" s="120" t="str">
        <f>IF('Main courante'!$A96=$EV$6,MAX($EV$8:$EV98)+1,"")</f>
        <v/>
      </c>
      <c r="EW99" s="121" t="str">
        <f>IF('Main courante'!$A96=$EV$6,TEXT('Main courante'!$B96,"j mmm aa"),"")</f>
        <v/>
      </c>
      <c r="EX99" s="122" t="str">
        <f>IF('Main courante'!$A96=$EV$6,TEXT('Main courante'!$C96,"hh:mm"),"")</f>
        <v/>
      </c>
      <c r="EY99" s="122" t="str">
        <f>IF('Main courante'!$A96=$EV$6,TEXT('Main courante'!$D96,"hh:mm"),"")</f>
        <v/>
      </c>
      <c r="EZ99" s="123" t="str">
        <f>IF('Main courante'!$A96=$EV$6,MOD($EY99-$EX99,1),"")</f>
        <v/>
      </c>
      <c r="FA99" s="123" t="str">
        <f>IF('Main courante'!$A96=$EV$6,'Main courante'!$E96,"")</f>
        <v/>
      </c>
      <c r="FB99" s="128"/>
    </row>
    <row r="100" spans="1:158">
      <c r="A100" s="120" t="str">
        <f>IF('Main courante'!$A97=$A$6,MAX($A$8:$A99)+1,"")</f>
        <v/>
      </c>
      <c r="B100" s="121" t="str">
        <f>IF('Main courante'!$A97=$A$6,TEXT('Main courante'!$B97,"j mmm aa"),"")</f>
        <v/>
      </c>
      <c r="C100" s="122" t="str">
        <f>IF('Main courante'!$A97=$A$6,TEXT('Main courante'!$C97,"hh:mm"),"")</f>
        <v/>
      </c>
      <c r="D100" s="122" t="str">
        <f>IF('Main courante'!$A97=$A$6,TEXT('Main courante'!$D97,"hh:mm"),"")</f>
        <v/>
      </c>
      <c r="E100" s="123" t="str">
        <f>IF('Main courante'!$A97=$A$6,MOD($D100-$C100,1),"")</f>
        <v/>
      </c>
      <c r="F100" s="123" t="str">
        <f>IF('Main courante'!$A97=$A$6,'Main courante'!$E97,"")</f>
        <v/>
      </c>
      <c r="G100" s="125"/>
      <c r="H100" s="126" t="str">
        <f>IF('Main courante'!$A97=$H$6,MAX($H$8:$H99)+1,"")</f>
        <v/>
      </c>
      <c r="I100" s="121" t="str">
        <f>IF('Main courante'!$A97=$H$6,TEXT('Main courante'!$B97,"j mmm aa"),"")</f>
        <v/>
      </c>
      <c r="J100" s="122" t="str">
        <f>IF('Main courante'!$A97=$H$6,TEXT('Main courante'!$C97,"hh:mm"),"")</f>
        <v/>
      </c>
      <c r="K100" s="122" t="str">
        <f>IF('Main courante'!$A97=$H$6,TEXT('Main courante'!$D97,"hh:mm"),"")</f>
        <v/>
      </c>
      <c r="L100" s="123" t="str">
        <f>IF('Main courante'!$A97=$H$6,MOD($K100-$J100,1),"")</f>
        <v/>
      </c>
      <c r="M100" s="123" t="str">
        <f>IF('Main courante'!$A97=$H$6,'Main courante'!$E97,"")</f>
        <v/>
      </c>
      <c r="N100" s="125"/>
      <c r="O100" s="120" t="str">
        <f>IF('Main courante'!$A97=$O$6,MAX($O$8:$O99)+1,"")</f>
        <v/>
      </c>
      <c r="P100" s="121" t="str">
        <f>IF('Main courante'!$A97=$O$6,TEXT('Main courante'!$B97,"j mmm aa"),"")</f>
        <v/>
      </c>
      <c r="Q100" s="122" t="str">
        <f>IF('Main courante'!$A97=$O$6,TEXT('Main courante'!$C97,"hh:mm"),"")</f>
        <v/>
      </c>
      <c r="R100" s="122" t="str">
        <f>IF('Main courante'!$A97=$O$6,TEXT('Main courante'!$D97,"hh:mm"),"")</f>
        <v/>
      </c>
      <c r="S100" s="123" t="str">
        <f>IF('Main courante'!$A97=$O$6,MOD($R100-$Q100,1),"")</f>
        <v/>
      </c>
      <c r="T100" s="124" t="str">
        <f>IF('Main courante'!$A97=$O$6,'Main courante'!$E97,"")</f>
        <v/>
      </c>
      <c r="U100" s="127" t="str">
        <f>IF('Main courante'!$A97=$O$6,DU100,"")</f>
        <v/>
      </c>
      <c r="V100" s="125"/>
      <c r="W100" s="120" t="str">
        <f>IF('Main courante'!$A97=$W$6,MAX($W$8:$W99)+1,"")</f>
        <v/>
      </c>
      <c r="X100" s="121" t="str">
        <f>IF('Main courante'!$A97=$W$6,TEXT('Main courante'!$B97,"j mmm aa"),"")</f>
        <v/>
      </c>
      <c r="Y100" s="122" t="str">
        <f>IF('Main courante'!$A97=$W$6,TEXT('Main courante'!$C97,"hh:mm"),"")</f>
        <v/>
      </c>
      <c r="Z100" s="122" t="str">
        <f>IF('Main courante'!$A97=$W$6,TEXT('Main courante'!$D97,"hh:mm"),"")</f>
        <v/>
      </c>
      <c r="AA100" s="123" t="str">
        <f>IF('Main courante'!$A97=$W$6,MOD($Z100-$Y100,1),"")</f>
        <v/>
      </c>
      <c r="AB100" s="123" t="str">
        <f>IF('Main courante'!$A97=$W$6,'Main courante'!$E97,"")</f>
        <v/>
      </c>
      <c r="AC100" s="122" t="str">
        <f>IF('Main courante'!$A97=$W$6,DU100,"")</f>
        <v/>
      </c>
      <c r="AD100" s="125"/>
      <c r="AE100" s="120" t="str">
        <f>IF('Main courante'!$A97=$AE$6,MAX($AE$8:$AE99)+1,"")</f>
        <v/>
      </c>
      <c r="AF100" s="121" t="str">
        <f>IF('Main courante'!$A97=$AE$6,TEXT('Main courante'!$B97,"j mmm aa"),"")</f>
        <v/>
      </c>
      <c r="AG100" s="122" t="str">
        <f>IF('Main courante'!$A97=$AE$6,TEXT('Main courante'!$C97,"hh:mm"),"")</f>
        <v/>
      </c>
      <c r="AH100" s="122" t="str">
        <f>IF('Main courante'!$A97=$AE$6,TEXT('Main courante'!$D97,"hh:mm"),"")</f>
        <v/>
      </c>
      <c r="AI100" s="123" t="str">
        <f>IF('Main courante'!$A97=$AE$6,MOD($AH100-$AG100,1),"")</f>
        <v/>
      </c>
      <c r="AJ100" s="123" t="str">
        <f>IF('Main courante'!$A97=$AE$6,'Main courante'!$E97,"")</f>
        <v/>
      </c>
      <c r="AK100" s="122" t="str">
        <f>IF('Main courante'!$A97=$AE$6,DU100,"")</f>
        <v/>
      </c>
      <c r="AL100" s="125"/>
      <c r="AM100" s="120" t="str">
        <f>IF('Main courante'!$A97=$AM$6,MAX($AM$8:$AM99)+1,"")</f>
        <v/>
      </c>
      <c r="AN100" s="121" t="str">
        <f>IF('Main courante'!$A97=$AM$6,TEXT('Main courante'!$B97,"j mmm aa"),"")</f>
        <v/>
      </c>
      <c r="AO100" s="122" t="str">
        <f>IF('Main courante'!$A97=$AM$6,TEXT('Main courante'!$C97,"hh:mm"),"")</f>
        <v/>
      </c>
      <c r="AP100" s="122" t="str">
        <f>IF('Main courante'!$A97=$AM$6,TEXT('Main courante'!$D97,"hh:mm"),"")</f>
        <v/>
      </c>
      <c r="AQ100" s="123" t="str">
        <f>IF('Main courante'!$A97=$AM$6,MOD($AP100-$AO100,1),"")</f>
        <v/>
      </c>
      <c r="AR100" s="123" t="str">
        <f>IF('Main courante'!$A97=$AM$6,'Main courante'!$E97,"")</f>
        <v/>
      </c>
      <c r="AS100" s="122" t="str">
        <f>IF('Main courante'!$A97=$AM$6,DU100,"")</f>
        <v/>
      </c>
      <c r="AT100" s="125"/>
      <c r="AU100" s="120" t="str">
        <f>IF('Main courante'!$A97=$AU$6,MAX($AU$8:$AU99)+1,"")</f>
        <v/>
      </c>
      <c r="AV100" s="121" t="str">
        <f>IF('Main courante'!$A97=$AU$6,TEXT('Main courante'!$B97,"j mmm aa"),"")</f>
        <v/>
      </c>
      <c r="AW100" s="122" t="str">
        <f>IF('Main courante'!$A97=$AU$6,TEXT('Main courante'!$C97,"hh:mm"),"")</f>
        <v/>
      </c>
      <c r="AX100" s="122" t="str">
        <f>IF('Main courante'!$A97=$AU$6,TEXT('Main courante'!$D97,"hh:mm"),"")</f>
        <v/>
      </c>
      <c r="AY100" s="123" t="str">
        <f>IF('Main courante'!$A97=$AU$6,MOD($AX100-$AW100,1),"")</f>
        <v/>
      </c>
      <c r="AZ100" s="123" t="str">
        <f>IF('Main courante'!$A97=$AU$6,'Main courante'!$E97,"")</f>
        <v/>
      </c>
      <c r="BA100" s="122" t="str">
        <f>IF('Main courante'!$A97=$AU$6,DU100,"")</f>
        <v/>
      </c>
      <c r="BB100" s="125"/>
      <c r="BC100" s="120" t="str">
        <f>IF('Main courante'!$A97=$BC$6,MAX($BC$8:$BC99)+1,"")</f>
        <v/>
      </c>
      <c r="BD100" s="121" t="str">
        <f>IF('Main courante'!$A97=$BC$6,TEXT('Main courante'!$B97,"j mmm aa"),"")</f>
        <v/>
      </c>
      <c r="BE100" s="122" t="str">
        <f>IF('Main courante'!$A97=$BC$6,TEXT('Main courante'!$C97,"hh:mm"),"")</f>
        <v/>
      </c>
      <c r="BF100" s="122" t="str">
        <f>IF('Main courante'!$A97=$BC$6,TEXT('Main courante'!$D97,"hh:mm"),"")</f>
        <v/>
      </c>
      <c r="BG100" s="123" t="str">
        <f>IF('Main courante'!$A97=$BC$6,MOD($BF100-$BE100,1),"")</f>
        <v/>
      </c>
      <c r="BH100" s="123" t="str">
        <f>IF('Main courante'!$A97=$BC$6,'Main courante'!$E97,"")</f>
        <v/>
      </c>
      <c r="BI100" s="122" t="str">
        <f>IF('Main courante'!$A97=$BC$6,DU100,"")</f>
        <v/>
      </c>
      <c r="BJ100" s="125"/>
      <c r="BK100" s="120" t="str">
        <f>IF('Main courante'!$A97=$BK$6,MAX($BK$8:$BK99)+1,"")</f>
        <v/>
      </c>
      <c r="BL100" s="121" t="str">
        <f>IF('Main courante'!$A97=$BK$6,TEXT('Main courante'!$B97,"j mmm aa"),"")</f>
        <v/>
      </c>
      <c r="BM100" s="122" t="str">
        <f>IF('Main courante'!$A97=$BK$6,TEXT('Main courante'!$C97,"hh:mm"),"")</f>
        <v/>
      </c>
      <c r="BN100" s="122" t="str">
        <f>IF('Main courante'!$A97=$BK$6,TEXT('Main courante'!$D97,"hh:mm"),"")</f>
        <v/>
      </c>
      <c r="BO100" s="123" t="str">
        <f>IF('Main courante'!$A97=$BK$6,MOD($BN100-$BM100,1),"")</f>
        <v/>
      </c>
      <c r="BP100" s="123" t="str">
        <f>IF('Main courante'!$A97=$BK$6,'Main courante'!$E97,"")</f>
        <v/>
      </c>
      <c r="BQ100" s="122" t="str">
        <f>IF('Main courante'!$A97=$BK$6,DU100,"")</f>
        <v/>
      </c>
      <c r="BR100" s="125"/>
      <c r="BS100" s="120" t="str">
        <f>IF('Main courante'!$A97=$BS$6,MAX($BS$8:$BS99)+1,"")</f>
        <v/>
      </c>
      <c r="BT100" s="121" t="str">
        <f>IF('Main courante'!$A97=$BS$6,TEXT('Main courante'!$B97,"j mmm aa"),"")</f>
        <v/>
      </c>
      <c r="BU100" s="122" t="str">
        <f>IF('Main courante'!$A97=$BS$6,TEXT('Main courante'!$C97,"hh:mm"),"")</f>
        <v/>
      </c>
      <c r="BV100" s="122" t="str">
        <f>IF('Main courante'!$A97=$BS$6,TEXT('Main courante'!$D97,"hh:mm"),"")</f>
        <v/>
      </c>
      <c r="BW100" s="123" t="str">
        <f>IF('Main courante'!$A97=$BS$6,MOD($BV100-$BU100,1),"")</f>
        <v/>
      </c>
      <c r="BX100" s="123" t="str">
        <f>IF('Main courante'!$A97=$BS$6,'Main courante'!$E97,"")</f>
        <v/>
      </c>
      <c r="BY100" s="122" t="str">
        <f>IF('Main courante'!$A97=$BS$6,DU100,"")</f>
        <v/>
      </c>
      <c r="BZ100" s="125"/>
      <c r="CA100" s="120" t="str">
        <f>IF('Main courante'!$A97=$CA$6,MAX($CA$8:$CA99)+1,"")</f>
        <v/>
      </c>
      <c r="CB100" s="121" t="str">
        <f>IF('Main courante'!$A97=$CA$6,TEXT('Main courante'!$B97,"j mmm aa"),"")</f>
        <v/>
      </c>
      <c r="CC100" s="122" t="str">
        <f>IF('Main courante'!$A97=$CA$6,TEXT('Main courante'!$C97,"hh:mm"),"")</f>
        <v/>
      </c>
      <c r="CD100" s="122" t="str">
        <f>IF('Main courante'!$A97=$CA$6,TEXT('Main courante'!$D97,"hh:mm"),"")</f>
        <v/>
      </c>
      <c r="CE100" s="123" t="str">
        <f>IF('Main courante'!$A97=$CA$6,MOD($CD100-$CC100,1),"")</f>
        <v/>
      </c>
      <c r="CF100" s="123" t="str">
        <f>IF('Main courante'!$A97=$CA$6,'Main courante'!$E97,"")</f>
        <v/>
      </c>
      <c r="CG100" s="122" t="str">
        <f>IF('Main courante'!$A97=$CA$6,DU100,"")</f>
        <v/>
      </c>
      <c r="CH100" s="125"/>
      <c r="CI100" s="120" t="str">
        <f>IF('Main courante'!$A97=$CI$6,MAX($CI$8:$CI99)+1,"")</f>
        <v/>
      </c>
      <c r="CJ100" s="121" t="str">
        <f>IF('Main courante'!$A97=$CI$6,TEXT('Main courante'!$B97,"j mmm aa"),"")</f>
        <v/>
      </c>
      <c r="CK100" s="122" t="str">
        <f>IF('Main courante'!$A97=$CI$6,TEXT('Main courante'!$C97,"hh:mm"),"")</f>
        <v/>
      </c>
      <c r="CL100" s="122" t="str">
        <f>IF('Main courante'!$A97=$CI$6,TEXT('Main courante'!$D97,"hh:mm"),"")</f>
        <v/>
      </c>
      <c r="CM100" s="123" t="str">
        <f>IF('Main courante'!$A97=$CI$6,MOD($CL100-$CK100,1),"")</f>
        <v/>
      </c>
      <c r="CN100" s="123" t="str">
        <f>IF('Main courante'!$A97=$CI$6,'Main courante'!$E97,"")</f>
        <v/>
      </c>
      <c r="CO100" s="125"/>
      <c r="CP100" s="120" t="str">
        <f>IF('Main courante'!$A97=$CP$6,MAX($CP$8:$CP99)+1,"")</f>
        <v/>
      </c>
      <c r="CQ100" s="121" t="str">
        <f>IF('Main courante'!$A97=$CP$6,TEXT('Main courante'!$B97,"j mmm aa"),"")</f>
        <v/>
      </c>
      <c r="CR100" s="122" t="str">
        <f>IF('Main courante'!$A97=$CP$6,TEXT('Main courante'!$C97,"hh:mm"),"")</f>
        <v/>
      </c>
      <c r="CS100" s="122" t="str">
        <f>IF('Main courante'!$A97=$CP$6,TEXT('Main courante'!$D97,"hh:mm"),"")</f>
        <v/>
      </c>
      <c r="CT100" s="123" t="str">
        <f>IF('Main courante'!$A97=$CP$6,MOD($CS100-$CR100,1),"")</f>
        <v/>
      </c>
      <c r="CU100" s="123" t="str">
        <f>IF('Main courante'!$A97=$CP$6,'Main courante'!$E97,"")</f>
        <v/>
      </c>
      <c r="CV100" s="122" t="str">
        <f>IF('Main courante'!$A97=$CP$6,DU100,"")</f>
        <v/>
      </c>
      <c r="CW100" s="125"/>
      <c r="CX100" s="120" t="str">
        <f>IF('Main courante'!$A97=$CX$6,MAX($CX$8:$CX99)+1,"")</f>
        <v/>
      </c>
      <c r="CY100" s="121" t="str">
        <f>IF('Main courante'!$A97=$CX$6,TEXT('Main courante'!$B97,"j mmm aa"),"")</f>
        <v/>
      </c>
      <c r="CZ100" s="122" t="str">
        <f>IF('Main courante'!$A97=$CX$6,TEXT('Main courante'!$C97,"hh:mm"),"")</f>
        <v/>
      </c>
      <c r="DA100" s="122" t="str">
        <f>IF('Main courante'!$A97=$CX$6,TEXT('Main courante'!$D97,"hh:mm"),"")</f>
        <v/>
      </c>
      <c r="DB100" s="123" t="str">
        <f>IF('Main courante'!$A97=$CX$6,MOD($DA100-$CZ100,1),"")</f>
        <v/>
      </c>
      <c r="DC100" s="123" t="str">
        <f>IF('Main courante'!$A97=$CX$6,'Main courante'!$E97,"")</f>
        <v/>
      </c>
      <c r="DD100" s="122" t="str">
        <f>IF('Main courante'!$A97=$CX$6,DU100,"")</f>
        <v/>
      </c>
      <c r="DE100" s="125"/>
      <c r="DF100" s="120" t="str">
        <f>IF('Main courante'!$A97=$DF$6,MAX($DF$8:$DF99)+1,"")</f>
        <v/>
      </c>
      <c r="DG100" s="121" t="str">
        <f>IF('Main courante'!$A97=$DF$6,TEXT('Main courante'!$B97,"j mmm aa"),"")</f>
        <v/>
      </c>
      <c r="DH100" s="122" t="str">
        <f>IF('Main courante'!$A97=$DF$6,TEXT('Main courante'!$C97,"hh:mm"),"")</f>
        <v/>
      </c>
      <c r="DI100" s="122" t="str">
        <f>IF('Main courante'!$A97=$DF$6,TEXT('Main courante'!$D97,"hh:mm"),"")</f>
        <v/>
      </c>
      <c r="DJ100" s="123" t="str">
        <f>IF('Main courante'!$A97=$DF$6,MOD($DI100-$DH100,1),"")</f>
        <v/>
      </c>
      <c r="DK100" s="123" t="str">
        <f>IF('Main courante'!$A97=$DF$6,'Main courante'!$E97,"")</f>
        <v/>
      </c>
      <c r="DL100" s="128"/>
      <c r="DM100" s="120" t="str">
        <f>IF(OR('Main courante'!$F97&lt;&gt;"",'Main courante'!$K97&lt;&gt;""),MAX($DM$8:$DM99)+1,"")</f>
        <v/>
      </c>
      <c r="DN100" s="121" t="str">
        <f>IF('Main courante'!$F97,TEXT('Main courante'!$B97,"j mmm aa"),"")</f>
        <v/>
      </c>
      <c r="DO100" s="121" t="str">
        <f>IF('Main courante'!$F97,'Main courante'!$E97,"")</f>
        <v/>
      </c>
      <c r="DP100" s="121" t="str">
        <f>IF(OR('Main courante'!$F97&lt;&gt;"",'Main courante'!$K97&lt;&gt;""),IF('Main courante'!$F97&lt;&gt;"",TEXT('Main courante'!$F97,"hh:mm"),""),"")</f>
        <v/>
      </c>
      <c r="DQ100" s="121" t="str">
        <f>IF(OR('Main courante'!$F97&lt;&gt;"",'Main courante'!$K97&lt;&gt;""),IF('Main courante'!$G97&lt;&gt;"",TEXT('Main courante'!$G97,"hh:mm"),""),"")</f>
        <v/>
      </c>
      <c r="DR100" s="121" t="str">
        <f>IF(OR('Main courante'!$F97&lt;&gt;"",'Main courante'!$K97&lt;&gt;""),IF('Main courante'!$K97&lt;&gt;"",TEXT('Main courante'!$K97,"hh:mm"),""),"")</f>
        <v/>
      </c>
      <c r="DS100" s="121" t="str">
        <f>IF(OR('Main courante'!$F97&lt;&gt;"",'Main courante'!$K97&lt;&gt;""),IF('Main courante'!$L97&lt;&gt;"",TEXT('Main courante'!$L97,"hh:mm"),""),"")</f>
        <v/>
      </c>
      <c r="DT100" s="129">
        <f t="shared" si="7"/>
        <v>0</v>
      </c>
      <c r="DU100" s="130">
        <f>'Main courante'!$H97+'Main courante'!$M97</f>
        <v>0</v>
      </c>
      <c r="DV100" s="131">
        <f>'Main courante'!$J97+'Main courante'!$O97</f>
        <v>0</v>
      </c>
      <c r="DW100" s="131">
        <f>'Main courante'!$I97+'Main courante'!$N97</f>
        <v>0</v>
      </c>
      <c r="DX100" s="132" t="str">
        <f>IF('Main courante'!$P97&lt;&gt;"",'Main courante'!$P97,"")</f>
        <v/>
      </c>
      <c r="DY100" s="133" t="str">
        <f>IF('Main courante'!$Q97&lt;&gt;"",'Main courante'!$Q97,"")</f>
        <v/>
      </c>
      <c r="DZ100" s="133" t="str">
        <f>IF('Main courante'!$R97&lt;&gt;"",'Main courante'!$R97,"")</f>
        <v/>
      </c>
      <c r="EA100" s="129">
        <f t="shared" si="8"/>
        <v>0</v>
      </c>
      <c r="EB100" s="129">
        <f t="shared" si="9"/>
        <v>0</v>
      </c>
      <c r="ED100" s="120" t="str">
        <f>IF('Main courante'!$A97=$ED$6,MAX($ED$8:$ED99)+1,"")</f>
        <v/>
      </c>
      <c r="EE100" s="120" t="str">
        <f>IF('Main courante'!$A97=$ED$6,'Main courante'!$S97,"")</f>
        <v/>
      </c>
      <c r="EF100" s="120" t="str">
        <f>IF('Main courante'!$A97=$ED$6,'Main courante'!$T97,"")</f>
        <v/>
      </c>
      <c r="EG100" s="120" t="str">
        <f>IF('Main courante'!$A97=$ED$6,'Main courante'!$U97,"")</f>
        <v/>
      </c>
      <c r="EH100" s="134" t="str">
        <f>IF('Main courante'!$A97=$ED$6,'Main courante'!$V97,"")</f>
        <v/>
      </c>
      <c r="EJ100" s="120" t="str">
        <f>IF('Main courante'!$A97=$EJ$6,MAX($EJ$8:$EJ99)+1,"")</f>
        <v/>
      </c>
      <c r="EK100" s="120" t="str">
        <f>IF('Main courante'!$A97=$EJ$6,'Main courante'!$S97,"")</f>
        <v/>
      </c>
      <c r="EL100" s="120" t="str">
        <f>IF('Main courante'!$A97=$EJ$6,'Main courante'!$T97,"")</f>
        <v/>
      </c>
      <c r="EM100" s="120" t="str">
        <f>IF('Main courante'!$A97=$EJ$6,'Main courante'!$U97,"")</f>
        <v/>
      </c>
      <c r="EN100" s="134" t="str">
        <f>IF('Main courante'!$A97=$EJ$6,'Main courante'!$V97,"")</f>
        <v/>
      </c>
      <c r="EP100" s="120" t="str">
        <f>IF('Main courante'!$A97=$EP$6,MAX($EP$8:$EP99)+1,"")</f>
        <v/>
      </c>
      <c r="EQ100" s="120" t="str">
        <f>IF('Main courante'!$A97=$EP$6,'Main courante'!$S97,"")</f>
        <v/>
      </c>
      <c r="ER100" s="120" t="str">
        <f>IF('Main courante'!$A97=$EP$6,'Main courante'!$T97,"")</f>
        <v/>
      </c>
      <c r="ES100" s="120" t="str">
        <f>IF('Main courante'!$A97=$EP$6,'Main courante'!$U97,"")</f>
        <v/>
      </c>
      <c r="ET100" s="134" t="str">
        <f>IF('Main courante'!$A97=$EP$6,'Main courante'!$V97,"")</f>
        <v/>
      </c>
      <c r="EU100" s="125"/>
      <c r="EV100" s="120" t="str">
        <f>IF('Main courante'!$A97=$EV$6,MAX($EV$8:$EV99)+1,"")</f>
        <v/>
      </c>
      <c r="EW100" s="121" t="str">
        <f>IF('Main courante'!$A97=$EV$6,TEXT('Main courante'!$B97,"j mmm aa"),"")</f>
        <v/>
      </c>
      <c r="EX100" s="122" t="str">
        <f>IF('Main courante'!$A97=$EV$6,TEXT('Main courante'!$C97,"hh:mm"),"")</f>
        <v/>
      </c>
      <c r="EY100" s="122" t="str">
        <f>IF('Main courante'!$A97=$EV$6,TEXT('Main courante'!$D97,"hh:mm"),"")</f>
        <v/>
      </c>
      <c r="EZ100" s="123" t="str">
        <f>IF('Main courante'!$A97=$EV$6,MOD($EY100-$EX100,1),"")</f>
        <v/>
      </c>
      <c r="FA100" s="123" t="str">
        <f>IF('Main courante'!$A97=$EV$6,'Main courante'!$E97,"")</f>
        <v/>
      </c>
      <c r="FB100" s="128"/>
    </row>
    <row r="101" spans="1:158">
      <c r="A101" s="120" t="str">
        <f>IF('Main courante'!$A98=$A$6,MAX($A$8:$A100)+1,"")</f>
        <v/>
      </c>
      <c r="B101" s="121" t="str">
        <f>IF('Main courante'!$A98=$A$6,TEXT('Main courante'!$B98,"j mmm aa"),"")</f>
        <v/>
      </c>
      <c r="C101" s="122" t="str">
        <f>IF('Main courante'!$A98=$A$6,TEXT('Main courante'!$C98,"hh:mm"),"")</f>
        <v/>
      </c>
      <c r="D101" s="122" t="str">
        <f>IF('Main courante'!$A98=$A$6,TEXT('Main courante'!$D98,"hh:mm"),"")</f>
        <v/>
      </c>
      <c r="E101" s="123" t="str">
        <f>IF('Main courante'!$A98=$A$6,MOD($D101-$C101,1),"")</f>
        <v/>
      </c>
      <c r="F101" s="123" t="str">
        <f>IF('Main courante'!$A98=$A$6,'Main courante'!$E98,"")</f>
        <v/>
      </c>
      <c r="G101" s="125"/>
      <c r="H101" s="126" t="str">
        <f>IF('Main courante'!$A98=$H$6,MAX($H$8:$H100)+1,"")</f>
        <v/>
      </c>
      <c r="I101" s="121" t="str">
        <f>IF('Main courante'!$A98=$H$6,TEXT('Main courante'!$B98,"j mmm aa"),"")</f>
        <v/>
      </c>
      <c r="J101" s="122" t="str">
        <f>IF('Main courante'!$A98=$H$6,TEXT('Main courante'!$C98,"hh:mm"),"")</f>
        <v/>
      </c>
      <c r="K101" s="122" t="str">
        <f>IF('Main courante'!$A98=$H$6,TEXT('Main courante'!$D98,"hh:mm"),"")</f>
        <v/>
      </c>
      <c r="L101" s="123" t="str">
        <f>IF('Main courante'!$A98=$H$6,MOD($K101-$J101,1),"")</f>
        <v/>
      </c>
      <c r="M101" s="123" t="str">
        <f>IF('Main courante'!$A98=$H$6,'Main courante'!$E98,"")</f>
        <v/>
      </c>
      <c r="N101" s="125"/>
      <c r="O101" s="120" t="str">
        <f>IF('Main courante'!$A98=$O$6,MAX($O$8:$O100)+1,"")</f>
        <v/>
      </c>
      <c r="P101" s="121" t="str">
        <f>IF('Main courante'!$A98=$O$6,TEXT('Main courante'!$B98,"j mmm aa"),"")</f>
        <v/>
      </c>
      <c r="Q101" s="122" t="str">
        <f>IF('Main courante'!$A98=$O$6,TEXT('Main courante'!$C98,"hh:mm"),"")</f>
        <v/>
      </c>
      <c r="R101" s="122" t="str">
        <f>IF('Main courante'!$A98=$O$6,TEXT('Main courante'!$D98,"hh:mm"),"")</f>
        <v/>
      </c>
      <c r="S101" s="123" t="str">
        <f>IF('Main courante'!$A98=$O$6,MOD($R101-$Q101,1),"")</f>
        <v/>
      </c>
      <c r="T101" s="124" t="str">
        <f>IF('Main courante'!$A98=$O$6,'Main courante'!$E98,"")</f>
        <v/>
      </c>
      <c r="U101" s="127" t="str">
        <f>IF('Main courante'!$A98=$O$6,DU101,"")</f>
        <v/>
      </c>
      <c r="V101" s="125"/>
      <c r="W101" s="120" t="str">
        <f>IF('Main courante'!$A98=$W$6,MAX($W$8:$W100)+1,"")</f>
        <v/>
      </c>
      <c r="X101" s="121" t="str">
        <f>IF('Main courante'!$A98=$W$6,TEXT('Main courante'!$B98,"j mmm aa"),"")</f>
        <v/>
      </c>
      <c r="Y101" s="122" t="str">
        <f>IF('Main courante'!$A98=$W$6,TEXT('Main courante'!$C98,"hh:mm"),"")</f>
        <v/>
      </c>
      <c r="Z101" s="122" t="str">
        <f>IF('Main courante'!$A98=$W$6,TEXT('Main courante'!$D98,"hh:mm"),"")</f>
        <v/>
      </c>
      <c r="AA101" s="123" t="str">
        <f>IF('Main courante'!$A98=$W$6,MOD($Z101-$Y101,1),"")</f>
        <v/>
      </c>
      <c r="AB101" s="123" t="str">
        <f>IF('Main courante'!$A98=$W$6,'Main courante'!$E98,"")</f>
        <v/>
      </c>
      <c r="AC101" s="122" t="str">
        <f>IF('Main courante'!$A98=$W$6,DU101,"")</f>
        <v/>
      </c>
      <c r="AD101" s="125"/>
      <c r="AE101" s="120" t="str">
        <f>IF('Main courante'!$A98=$AE$6,MAX($AE$8:$AE100)+1,"")</f>
        <v/>
      </c>
      <c r="AF101" s="121" t="str">
        <f>IF('Main courante'!$A98=$AE$6,TEXT('Main courante'!$B98,"j mmm aa"),"")</f>
        <v/>
      </c>
      <c r="AG101" s="122" t="str">
        <f>IF('Main courante'!$A98=$AE$6,TEXT('Main courante'!$C98,"hh:mm"),"")</f>
        <v/>
      </c>
      <c r="AH101" s="122" t="str">
        <f>IF('Main courante'!$A98=$AE$6,TEXT('Main courante'!$D98,"hh:mm"),"")</f>
        <v/>
      </c>
      <c r="AI101" s="123" t="str">
        <f>IF('Main courante'!$A98=$AE$6,MOD($AH101-$AG101,1),"")</f>
        <v/>
      </c>
      <c r="AJ101" s="123" t="str">
        <f>IF('Main courante'!$A98=$AE$6,'Main courante'!$E98,"")</f>
        <v/>
      </c>
      <c r="AK101" s="122" t="str">
        <f>IF('Main courante'!$A98=$AE$6,DU101,"")</f>
        <v/>
      </c>
      <c r="AL101" s="125"/>
      <c r="AM101" s="120" t="str">
        <f>IF('Main courante'!$A98=$AM$6,MAX($AM$8:$AM100)+1,"")</f>
        <v/>
      </c>
      <c r="AN101" s="121" t="str">
        <f>IF('Main courante'!$A98=$AM$6,TEXT('Main courante'!$B98,"j mmm aa"),"")</f>
        <v/>
      </c>
      <c r="AO101" s="122" t="str">
        <f>IF('Main courante'!$A98=$AM$6,TEXT('Main courante'!$C98,"hh:mm"),"")</f>
        <v/>
      </c>
      <c r="AP101" s="122" t="str">
        <f>IF('Main courante'!$A98=$AM$6,TEXT('Main courante'!$D98,"hh:mm"),"")</f>
        <v/>
      </c>
      <c r="AQ101" s="123" t="str">
        <f>IF('Main courante'!$A98=$AM$6,MOD($AP101-$AO101,1),"")</f>
        <v/>
      </c>
      <c r="AR101" s="123" t="str">
        <f>IF('Main courante'!$A98=$AM$6,'Main courante'!$E98,"")</f>
        <v/>
      </c>
      <c r="AS101" s="122" t="str">
        <f>IF('Main courante'!$A98=$AM$6,DU101,"")</f>
        <v/>
      </c>
      <c r="AT101" s="125"/>
      <c r="AU101" s="120" t="str">
        <f>IF('Main courante'!$A98=$AU$6,MAX($AU$8:$AU100)+1,"")</f>
        <v/>
      </c>
      <c r="AV101" s="121" t="str">
        <f>IF('Main courante'!$A98=$AU$6,TEXT('Main courante'!$B98,"j mmm aa"),"")</f>
        <v/>
      </c>
      <c r="AW101" s="122" t="str">
        <f>IF('Main courante'!$A98=$AU$6,TEXT('Main courante'!$C98,"hh:mm"),"")</f>
        <v/>
      </c>
      <c r="AX101" s="122" t="str">
        <f>IF('Main courante'!$A98=$AU$6,TEXT('Main courante'!$D98,"hh:mm"),"")</f>
        <v/>
      </c>
      <c r="AY101" s="123" t="str">
        <f>IF('Main courante'!$A98=$AU$6,MOD($AX101-$AW101,1),"")</f>
        <v/>
      </c>
      <c r="AZ101" s="123" t="str">
        <f>IF('Main courante'!$A98=$AU$6,'Main courante'!$E98,"")</f>
        <v/>
      </c>
      <c r="BA101" s="122" t="str">
        <f>IF('Main courante'!$A98=$AU$6,DU101,"")</f>
        <v/>
      </c>
      <c r="BB101" s="125"/>
      <c r="BC101" s="120" t="str">
        <f>IF('Main courante'!$A98=$BC$6,MAX($BC$8:$BC100)+1,"")</f>
        <v/>
      </c>
      <c r="BD101" s="121" t="str">
        <f>IF('Main courante'!$A98=$BC$6,TEXT('Main courante'!$B98,"j mmm aa"),"")</f>
        <v/>
      </c>
      <c r="BE101" s="122" t="str">
        <f>IF('Main courante'!$A98=$BC$6,TEXT('Main courante'!$C98,"hh:mm"),"")</f>
        <v/>
      </c>
      <c r="BF101" s="122" t="str">
        <f>IF('Main courante'!$A98=$BC$6,TEXT('Main courante'!$D98,"hh:mm"),"")</f>
        <v/>
      </c>
      <c r="BG101" s="123" t="str">
        <f>IF('Main courante'!$A98=$BC$6,MOD($BF101-$BE101,1),"")</f>
        <v/>
      </c>
      <c r="BH101" s="123" t="str">
        <f>IF('Main courante'!$A98=$BC$6,'Main courante'!$E98,"")</f>
        <v/>
      </c>
      <c r="BI101" s="122" t="str">
        <f>IF('Main courante'!$A98=$BC$6,DU101,"")</f>
        <v/>
      </c>
      <c r="BJ101" s="125"/>
      <c r="BK101" s="120" t="str">
        <f>IF('Main courante'!$A98=$BK$6,MAX($BK$8:$BK100)+1,"")</f>
        <v/>
      </c>
      <c r="BL101" s="121" t="str">
        <f>IF('Main courante'!$A98=$BK$6,TEXT('Main courante'!$B98,"j mmm aa"),"")</f>
        <v/>
      </c>
      <c r="BM101" s="122" t="str">
        <f>IF('Main courante'!$A98=$BK$6,TEXT('Main courante'!$C98,"hh:mm"),"")</f>
        <v/>
      </c>
      <c r="BN101" s="122" t="str">
        <f>IF('Main courante'!$A98=$BK$6,TEXT('Main courante'!$D98,"hh:mm"),"")</f>
        <v/>
      </c>
      <c r="BO101" s="123" t="str">
        <f>IF('Main courante'!$A98=$BK$6,MOD($BN101-$BM101,1),"")</f>
        <v/>
      </c>
      <c r="BP101" s="123" t="str">
        <f>IF('Main courante'!$A98=$BK$6,'Main courante'!$E98,"")</f>
        <v/>
      </c>
      <c r="BQ101" s="122" t="str">
        <f>IF('Main courante'!$A98=$BK$6,DU101,"")</f>
        <v/>
      </c>
      <c r="BR101" s="125"/>
      <c r="BS101" s="120" t="str">
        <f>IF('Main courante'!$A98=$BS$6,MAX($BS$8:$BS100)+1,"")</f>
        <v/>
      </c>
      <c r="BT101" s="121" t="str">
        <f>IF('Main courante'!$A98=$BS$6,TEXT('Main courante'!$B98,"j mmm aa"),"")</f>
        <v/>
      </c>
      <c r="BU101" s="122" t="str">
        <f>IF('Main courante'!$A98=$BS$6,TEXT('Main courante'!$C98,"hh:mm"),"")</f>
        <v/>
      </c>
      <c r="BV101" s="122" t="str">
        <f>IF('Main courante'!$A98=$BS$6,TEXT('Main courante'!$D98,"hh:mm"),"")</f>
        <v/>
      </c>
      <c r="BW101" s="123" t="str">
        <f>IF('Main courante'!$A98=$BS$6,MOD($BV101-$BU101,1),"")</f>
        <v/>
      </c>
      <c r="BX101" s="123" t="str">
        <f>IF('Main courante'!$A98=$BS$6,'Main courante'!$E98,"")</f>
        <v/>
      </c>
      <c r="BY101" s="122" t="str">
        <f>IF('Main courante'!$A98=$BS$6,DU101,"")</f>
        <v/>
      </c>
      <c r="BZ101" s="125"/>
      <c r="CA101" s="120" t="str">
        <f>IF('Main courante'!$A98=$CA$6,MAX($CA$8:$CA100)+1,"")</f>
        <v/>
      </c>
      <c r="CB101" s="121" t="str">
        <f>IF('Main courante'!$A98=$CA$6,TEXT('Main courante'!$B98,"j mmm aa"),"")</f>
        <v/>
      </c>
      <c r="CC101" s="122" t="str">
        <f>IF('Main courante'!$A98=$CA$6,TEXT('Main courante'!$C98,"hh:mm"),"")</f>
        <v/>
      </c>
      <c r="CD101" s="122" t="str">
        <f>IF('Main courante'!$A98=$CA$6,TEXT('Main courante'!$D98,"hh:mm"),"")</f>
        <v/>
      </c>
      <c r="CE101" s="123" t="str">
        <f>IF('Main courante'!$A98=$CA$6,MOD($CD101-$CC101,1),"")</f>
        <v/>
      </c>
      <c r="CF101" s="123" t="str">
        <f>IF('Main courante'!$A98=$CA$6,'Main courante'!$E98,"")</f>
        <v/>
      </c>
      <c r="CG101" s="122" t="str">
        <f>IF('Main courante'!$A98=$CA$6,DU101,"")</f>
        <v/>
      </c>
      <c r="CH101" s="125"/>
      <c r="CI101" s="120" t="str">
        <f>IF('Main courante'!$A98=$CI$6,MAX($CI$8:$CI100)+1,"")</f>
        <v/>
      </c>
      <c r="CJ101" s="121" t="str">
        <f>IF('Main courante'!$A98=$CI$6,TEXT('Main courante'!$B98,"j mmm aa"),"")</f>
        <v/>
      </c>
      <c r="CK101" s="122" t="str">
        <f>IF('Main courante'!$A98=$CI$6,TEXT('Main courante'!$C98,"hh:mm"),"")</f>
        <v/>
      </c>
      <c r="CL101" s="122" t="str">
        <f>IF('Main courante'!$A98=$CI$6,TEXT('Main courante'!$D98,"hh:mm"),"")</f>
        <v/>
      </c>
      <c r="CM101" s="123" t="str">
        <f>IF('Main courante'!$A98=$CI$6,MOD($CL101-$CK101,1),"")</f>
        <v/>
      </c>
      <c r="CN101" s="123" t="str">
        <f>IF('Main courante'!$A98=$CI$6,'Main courante'!$E98,"")</f>
        <v/>
      </c>
      <c r="CO101" s="125"/>
      <c r="CP101" s="120" t="str">
        <f>IF('Main courante'!$A98=$CP$6,MAX($CP$8:$CP100)+1,"")</f>
        <v/>
      </c>
      <c r="CQ101" s="121" t="str">
        <f>IF('Main courante'!$A98=$CP$6,TEXT('Main courante'!$B98,"j mmm aa"),"")</f>
        <v/>
      </c>
      <c r="CR101" s="122" t="str">
        <f>IF('Main courante'!$A98=$CP$6,TEXT('Main courante'!$C98,"hh:mm"),"")</f>
        <v/>
      </c>
      <c r="CS101" s="122" t="str">
        <f>IF('Main courante'!$A98=$CP$6,TEXT('Main courante'!$D98,"hh:mm"),"")</f>
        <v/>
      </c>
      <c r="CT101" s="123" t="str">
        <f>IF('Main courante'!$A98=$CP$6,MOD($CS101-$CR101,1),"")</f>
        <v/>
      </c>
      <c r="CU101" s="123" t="str">
        <f>IF('Main courante'!$A98=$CP$6,'Main courante'!$E98,"")</f>
        <v/>
      </c>
      <c r="CV101" s="122" t="str">
        <f>IF('Main courante'!$A98=$CP$6,DU101,"")</f>
        <v/>
      </c>
      <c r="CW101" s="125"/>
      <c r="CX101" s="120" t="str">
        <f>IF('Main courante'!$A98=$CX$6,MAX($CX$8:$CX100)+1,"")</f>
        <v/>
      </c>
      <c r="CY101" s="121" t="str">
        <f>IF('Main courante'!$A98=$CX$6,TEXT('Main courante'!$B98,"j mmm aa"),"")</f>
        <v/>
      </c>
      <c r="CZ101" s="122" t="str">
        <f>IF('Main courante'!$A98=$CX$6,TEXT('Main courante'!$C98,"hh:mm"),"")</f>
        <v/>
      </c>
      <c r="DA101" s="122" t="str">
        <f>IF('Main courante'!$A98=$CX$6,TEXT('Main courante'!$D98,"hh:mm"),"")</f>
        <v/>
      </c>
      <c r="DB101" s="123" t="str">
        <f>IF('Main courante'!$A98=$CX$6,MOD($DA101-$CZ101,1),"")</f>
        <v/>
      </c>
      <c r="DC101" s="123" t="str">
        <f>IF('Main courante'!$A98=$CX$6,'Main courante'!$E98,"")</f>
        <v/>
      </c>
      <c r="DD101" s="122" t="str">
        <f>IF('Main courante'!$A98=$CX$6,DU101,"")</f>
        <v/>
      </c>
      <c r="DE101" s="125"/>
      <c r="DF101" s="120" t="str">
        <f>IF('Main courante'!$A98=$DF$6,MAX($DF$8:$DF100)+1,"")</f>
        <v/>
      </c>
      <c r="DG101" s="121" t="str">
        <f>IF('Main courante'!$A98=$DF$6,TEXT('Main courante'!$B98,"j mmm aa"),"")</f>
        <v/>
      </c>
      <c r="DH101" s="122" t="str">
        <f>IF('Main courante'!$A98=$DF$6,TEXT('Main courante'!$C98,"hh:mm"),"")</f>
        <v/>
      </c>
      <c r="DI101" s="122" t="str">
        <f>IF('Main courante'!$A98=$DF$6,TEXT('Main courante'!$D98,"hh:mm"),"")</f>
        <v/>
      </c>
      <c r="DJ101" s="123" t="str">
        <f>IF('Main courante'!$A98=$DF$6,MOD($DI101-$DH101,1),"")</f>
        <v/>
      </c>
      <c r="DK101" s="123" t="str">
        <f>IF('Main courante'!$A98=$DF$6,'Main courante'!$E98,"")</f>
        <v/>
      </c>
      <c r="DL101" s="128"/>
      <c r="DM101" s="120" t="str">
        <f>IF(OR('Main courante'!$F98&lt;&gt;"",'Main courante'!$K98&lt;&gt;""),MAX($DM$8:$DM100)+1,"")</f>
        <v/>
      </c>
      <c r="DN101" s="121" t="str">
        <f>IF('Main courante'!$F98,TEXT('Main courante'!$B98,"j mmm aa"),"")</f>
        <v/>
      </c>
      <c r="DO101" s="121" t="str">
        <f>IF('Main courante'!$F98,'Main courante'!$E98,"")</f>
        <v/>
      </c>
      <c r="DP101" s="121" t="str">
        <f>IF(OR('Main courante'!$F98&lt;&gt;"",'Main courante'!$K98&lt;&gt;""),IF('Main courante'!$F98&lt;&gt;"",TEXT('Main courante'!$F98,"hh:mm"),""),"")</f>
        <v/>
      </c>
      <c r="DQ101" s="121" t="str">
        <f>IF(OR('Main courante'!$F98&lt;&gt;"",'Main courante'!$K98&lt;&gt;""),IF('Main courante'!$G98&lt;&gt;"",TEXT('Main courante'!$G98,"hh:mm"),""),"")</f>
        <v/>
      </c>
      <c r="DR101" s="121" t="str">
        <f>IF(OR('Main courante'!$F98&lt;&gt;"",'Main courante'!$K98&lt;&gt;""),IF('Main courante'!$K98&lt;&gt;"",TEXT('Main courante'!$K98,"hh:mm"),""),"")</f>
        <v/>
      </c>
      <c r="DS101" s="121" t="str">
        <f>IF(OR('Main courante'!$F98&lt;&gt;"",'Main courante'!$K98&lt;&gt;""),IF('Main courante'!$L98&lt;&gt;"",TEXT('Main courante'!$L98,"hh:mm"),""),"")</f>
        <v/>
      </c>
      <c r="DT101" s="129">
        <f t="shared" si="7"/>
        <v>0</v>
      </c>
      <c r="DU101" s="130">
        <f>'Main courante'!$H98+'Main courante'!$M98</f>
        <v>0</v>
      </c>
      <c r="DV101" s="131">
        <f>'Main courante'!$J98+'Main courante'!$O98</f>
        <v>0</v>
      </c>
      <c r="DW101" s="131">
        <f>'Main courante'!$I98+'Main courante'!$N98</f>
        <v>0</v>
      </c>
      <c r="DX101" s="132" t="str">
        <f>IF('Main courante'!$P98&lt;&gt;"",'Main courante'!$P98,"")</f>
        <v/>
      </c>
      <c r="DY101" s="133" t="str">
        <f>IF('Main courante'!$Q98&lt;&gt;"",'Main courante'!$Q98,"")</f>
        <v/>
      </c>
      <c r="DZ101" s="133" t="str">
        <f>IF('Main courante'!$R98&lt;&gt;"",'Main courante'!$R98,"")</f>
        <v/>
      </c>
      <c r="EA101" s="129">
        <f t="shared" si="8"/>
        <v>0</v>
      </c>
      <c r="EB101" s="129">
        <f t="shared" si="9"/>
        <v>0</v>
      </c>
      <c r="ED101" s="120" t="str">
        <f>IF('Main courante'!$A98=$ED$6,MAX($ED$8:$ED100)+1,"")</f>
        <v/>
      </c>
      <c r="EE101" s="120" t="str">
        <f>IF('Main courante'!$A98=$ED$6,'Main courante'!$S98,"")</f>
        <v/>
      </c>
      <c r="EF101" s="120" t="str">
        <f>IF('Main courante'!$A98=$ED$6,'Main courante'!$T98,"")</f>
        <v/>
      </c>
      <c r="EG101" s="120" t="str">
        <f>IF('Main courante'!$A98=$ED$6,'Main courante'!$U98,"")</f>
        <v/>
      </c>
      <c r="EH101" s="134" t="str">
        <f>IF('Main courante'!$A98=$ED$6,'Main courante'!$V98,"")</f>
        <v/>
      </c>
      <c r="EJ101" s="120" t="str">
        <f>IF('Main courante'!$A98=$EJ$6,MAX($EJ$8:$EJ100)+1,"")</f>
        <v/>
      </c>
      <c r="EK101" s="120" t="str">
        <f>IF('Main courante'!$A98=$EJ$6,'Main courante'!$S98,"")</f>
        <v/>
      </c>
      <c r="EL101" s="120" t="str">
        <f>IF('Main courante'!$A98=$EJ$6,'Main courante'!$T98,"")</f>
        <v/>
      </c>
      <c r="EM101" s="120" t="str">
        <f>IF('Main courante'!$A98=$EJ$6,'Main courante'!$U98,"")</f>
        <v/>
      </c>
      <c r="EN101" s="134" t="str">
        <f>IF('Main courante'!$A98=$EJ$6,'Main courante'!$V98,"")</f>
        <v/>
      </c>
      <c r="EP101" s="120" t="str">
        <f>IF('Main courante'!$A98=$EP$6,MAX($EP$8:$EP100)+1,"")</f>
        <v/>
      </c>
      <c r="EQ101" s="120" t="str">
        <f>IF('Main courante'!$A98=$EP$6,'Main courante'!$S98,"")</f>
        <v/>
      </c>
      <c r="ER101" s="120" t="str">
        <f>IF('Main courante'!$A98=$EP$6,'Main courante'!$T98,"")</f>
        <v/>
      </c>
      <c r="ES101" s="120" t="str">
        <f>IF('Main courante'!$A98=$EP$6,'Main courante'!$U98,"")</f>
        <v/>
      </c>
      <c r="ET101" s="134" t="str">
        <f>IF('Main courante'!$A98=$EP$6,'Main courante'!$V98,"")</f>
        <v/>
      </c>
      <c r="EU101" s="125"/>
      <c r="EV101" s="120" t="str">
        <f>IF('Main courante'!$A98=$EV$6,MAX($EV$8:$EV100)+1,"")</f>
        <v/>
      </c>
      <c r="EW101" s="121" t="str">
        <f>IF('Main courante'!$A98=$EV$6,TEXT('Main courante'!$B98,"j mmm aa"),"")</f>
        <v/>
      </c>
      <c r="EX101" s="122" t="str">
        <f>IF('Main courante'!$A98=$EV$6,TEXT('Main courante'!$C98,"hh:mm"),"")</f>
        <v/>
      </c>
      <c r="EY101" s="122" t="str">
        <f>IF('Main courante'!$A98=$EV$6,TEXT('Main courante'!$D98,"hh:mm"),"")</f>
        <v/>
      </c>
      <c r="EZ101" s="123" t="str">
        <f>IF('Main courante'!$A98=$EV$6,MOD($EY101-$EX101,1),"")</f>
        <v/>
      </c>
      <c r="FA101" s="123" t="str">
        <f>IF('Main courante'!$A98=$EV$6,'Main courante'!$E98,"")</f>
        <v/>
      </c>
      <c r="FB101" s="128"/>
    </row>
    <row r="102" spans="1:158">
      <c r="A102" s="120" t="str">
        <f>IF('Main courante'!$A99=$A$6,MAX($A$8:$A101)+1,"")</f>
        <v/>
      </c>
      <c r="B102" s="121" t="str">
        <f>IF('Main courante'!$A99=$A$6,TEXT('Main courante'!$B99,"j mmm aa"),"")</f>
        <v/>
      </c>
      <c r="C102" s="122" t="str">
        <f>IF('Main courante'!$A99=$A$6,TEXT('Main courante'!$C99,"hh:mm"),"")</f>
        <v/>
      </c>
      <c r="D102" s="122" t="str">
        <f>IF('Main courante'!$A99=$A$6,TEXT('Main courante'!$D99,"hh:mm"),"")</f>
        <v/>
      </c>
      <c r="E102" s="123" t="str">
        <f>IF('Main courante'!$A99=$A$6,MOD($D102-$C102,1),"")</f>
        <v/>
      </c>
      <c r="F102" s="123" t="str">
        <f>IF('Main courante'!$A99=$A$6,'Main courante'!$E99,"")</f>
        <v/>
      </c>
      <c r="G102" s="125"/>
      <c r="H102" s="126" t="str">
        <f>IF('Main courante'!$A99=$H$6,MAX($H$8:$H101)+1,"")</f>
        <v/>
      </c>
      <c r="I102" s="121" t="str">
        <f>IF('Main courante'!$A99=$H$6,TEXT('Main courante'!$B99,"j mmm aa"),"")</f>
        <v/>
      </c>
      <c r="J102" s="122" t="str">
        <f>IF('Main courante'!$A99=$H$6,TEXT('Main courante'!$C99,"hh:mm"),"")</f>
        <v/>
      </c>
      <c r="K102" s="122" t="str">
        <f>IF('Main courante'!$A99=$H$6,TEXT('Main courante'!$D99,"hh:mm"),"")</f>
        <v/>
      </c>
      <c r="L102" s="123" t="str">
        <f>IF('Main courante'!$A99=$H$6,MOD($K102-$J102,1),"")</f>
        <v/>
      </c>
      <c r="M102" s="123" t="str">
        <f>IF('Main courante'!$A99=$H$6,'Main courante'!$E99,"")</f>
        <v/>
      </c>
      <c r="N102" s="125"/>
      <c r="O102" s="120" t="str">
        <f>IF('Main courante'!$A99=$O$6,MAX($O$8:$O101)+1,"")</f>
        <v/>
      </c>
      <c r="P102" s="121" t="str">
        <f>IF('Main courante'!$A99=$O$6,TEXT('Main courante'!$B99,"j mmm aa"),"")</f>
        <v/>
      </c>
      <c r="Q102" s="122" t="str">
        <f>IF('Main courante'!$A99=$O$6,TEXT('Main courante'!$C99,"hh:mm"),"")</f>
        <v/>
      </c>
      <c r="R102" s="122" t="str">
        <f>IF('Main courante'!$A99=$O$6,TEXT('Main courante'!$D99,"hh:mm"),"")</f>
        <v/>
      </c>
      <c r="S102" s="123" t="str">
        <f>IF('Main courante'!$A99=$O$6,MOD($R102-$Q102,1),"")</f>
        <v/>
      </c>
      <c r="T102" s="124" t="str">
        <f>IF('Main courante'!$A99=$O$6,'Main courante'!$E99,"")</f>
        <v/>
      </c>
      <c r="U102" s="127" t="str">
        <f>IF('Main courante'!$A99=$O$6,DU102,"")</f>
        <v/>
      </c>
      <c r="V102" s="125"/>
      <c r="W102" s="120" t="str">
        <f>IF('Main courante'!$A99=$W$6,MAX($W$8:$W101)+1,"")</f>
        <v/>
      </c>
      <c r="X102" s="121" t="str">
        <f>IF('Main courante'!$A99=$W$6,TEXT('Main courante'!$B99,"j mmm aa"),"")</f>
        <v/>
      </c>
      <c r="Y102" s="122" t="str">
        <f>IF('Main courante'!$A99=$W$6,TEXT('Main courante'!$C99,"hh:mm"),"")</f>
        <v/>
      </c>
      <c r="Z102" s="122" t="str">
        <f>IF('Main courante'!$A99=$W$6,TEXT('Main courante'!$D99,"hh:mm"),"")</f>
        <v/>
      </c>
      <c r="AA102" s="123" t="str">
        <f>IF('Main courante'!$A99=$W$6,MOD($Z102-$Y102,1),"")</f>
        <v/>
      </c>
      <c r="AB102" s="123" t="str">
        <f>IF('Main courante'!$A99=$W$6,'Main courante'!$E99,"")</f>
        <v/>
      </c>
      <c r="AC102" s="122" t="str">
        <f>IF('Main courante'!$A99=$W$6,DU102,"")</f>
        <v/>
      </c>
      <c r="AD102" s="125"/>
      <c r="AE102" s="120" t="str">
        <f>IF('Main courante'!$A99=$AE$6,MAX($AE$8:$AE101)+1,"")</f>
        <v/>
      </c>
      <c r="AF102" s="121" t="str">
        <f>IF('Main courante'!$A99=$AE$6,TEXT('Main courante'!$B99,"j mmm aa"),"")</f>
        <v/>
      </c>
      <c r="AG102" s="122" t="str">
        <f>IF('Main courante'!$A99=$AE$6,TEXT('Main courante'!$C99,"hh:mm"),"")</f>
        <v/>
      </c>
      <c r="AH102" s="122" t="str">
        <f>IF('Main courante'!$A99=$AE$6,TEXT('Main courante'!$D99,"hh:mm"),"")</f>
        <v/>
      </c>
      <c r="AI102" s="123" t="str">
        <f>IF('Main courante'!$A99=$AE$6,MOD($AH102-$AG102,1),"")</f>
        <v/>
      </c>
      <c r="AJ102" s="123" t="str">
        <f>IF('Main courante'!$A99=$AE$6,'Main courante'!$E99,"")</f>
        <v/>
      </c>
      <c r="AK102" s="122" t="str">
        <f>IF('Main courante'!$A99=$AE$6,DU102,"")</f>
        <v/>
      </c>
      <c r="AL102" s="125"/>
      <c r="AM102" s="120" t="str">
        <f>IF('Main courante'!$A99=$AM$6,MAX($AM$8:$AM101)+1,"")</f>
        <v/>
      </c>
      <c r="AN102" s="121" t="str">
        <f>IF('Main courante'!$A99=$AM$6,TEXT('Main courante'!$B99,"j mmm aa"),"")</f>
        <v/>
      </c>
      <c r="AO102" s="122" t="str">
        <f>IF('Main courante'!$A99=$AM$6,TEXT('Main courante'!$C99,"hh:mm"),"")</f>
        <v/>
      </c>
      <c r="AP102" s="122" t="str">
        <f>IF('Main courante'!$A99=$AM$6,TEXT('Main courante'!$D99,"hh:mm"),"")</f>
        <v/>
      </c>
      <c r="AQ102" s="123" t="str">
        <f>IF('Main courante'!$A99=$AM$6,MOD($AP102-$AO102,1),"")</f>
        <v/>
      </c>
      <c r="AR102" s="123" t="str">
        <f>IF('Main courante'!$A99=$AM$6,'Main courante'!$E99,"")</f>
        <v/>
      </c>
      <c r="AS102" s="122" t="str">
        <f>IF('Main courante'!$A99=$AM$6,DU102,"")</f>
        <v/>
      </c>
      <c r="AT102" s="125"/>
      <c r="AU102" s="120" t="str">
        <f>IF('Main courante'!$A99=$AU$6,MAX($AU$8:$AU101)+1,"")</f>
        <v/>
      </c>
      <c r="AV102" s="121" t="str">
        <f>IF('Main courante'!$A99=$AU$6,TEXT('Main courante'!$B99,"j mmm aa"),"")</f>
        <v/>
      </c>
      <c r="AW102" s="122" t="str">
        <f>IF('Main courante'!$A99=$AU$6,TEXT('Main courante'!$C99,"hh:mm"),"")</f>
        <v/>
      </c>
      <c r="AX102" s="122" t="str">
        <f>IF('Main courante'!$A99=$AU$6,TEXT('Main courante'!$D99,"hh:mm"),"")</f>
        <v/>
      </c>
      <c r="AY102" s="123" t="str">
        <f>IF('Main courante'!$A99=$AU$6,MOD($AX102-$AW102,1),"")</f>
        <v/>
      </c>
      <c r="AZ102" s="123" t="str">
        <f>IF('Main courante'!$A99=$AU$6,'Main courante'!$E99,"")</f>
        <v/>
      </c>
      <c r="BA102" s="122" t="str">
        <f>IF('Main courante'!$A99=$AU$6,DU102,"")</f>
        <v/>
      </c>
      <c r="BB102" s="125"/>
      <c r="BC102" s="120" t="str">
        <f>IF('Main courante'!$A99=$BC$6,MAX($BC$8:$BC101)+1,"")</f>
        <v/>
      </c>
      <c r="BD102" s="121" t="str">
        <f>IF('Main courante'!$A99=$BC$6,TEXT('Main courante'!$B99,"j mmm aa"),"")</f>
        <v/>
      </c>
      <c r="BE102" s="122" t="str">
        <f>IF('Main courante'!$A99=$BC$6,TEXT('Main courante'!$C99,"hh:mm"),"")</f>
        <v/>
      </c>
      <c r="BF102" s="122" t="str">
        <f>IF('Main courante'!$A99=$BC$6,TEXT('Main courante'!$D99,"hh:mm"),"")</f>
        <v/>
      </c>
      <c r="BG102" s="123" t="str">
        <f>IF('Main courante'!$A99=$BC$6,MOD($BF102-$BE102,1),"")</f>
        <v/>
      </c>
      <c r="BH102" s="123" t="str">
        <f>IF('Main courante'!$A99=$BC$6,'Main courante'!$E99,"")</f>
        <v/>
      </c>
      <c r="BI102" s="122" t="str">
        <f>IF('Main courante'!$A99=$BC$6,DU102,"")</f>
        <v/>
      </c>
      <c r="BJ102" s="125"/>
      <c r="BK102" s="120" t="str">
        <f>IF('Main courante'!$A99=$BK$6,MAX($BK$8:$BK101)+1,"")</f>
        <v/>
      </c>
      <c r="BL102" s="121" t="str">
        <f>IF('Main courante'!$A99=$BK$6,TEXT('Main courante'!$B99,"j mmm aa"),"")</f>
        <v/>
      </c>
      <c r="BM102" s="122" t="str">
        <f>IF('Main courante'!$A99=$BK$6,TEXT('Main courante'!$C99,"hh:mm"),"")</f>
        <v/>
      </c>
      <c r="BN102" s="122" t="str">
        <f>IF('Main courante'!$A99=$BK$6,TEXT('Main courante'!$D99,"hh:mm"),"")</f>
        <v/>
      </c>
      <c r="BO102" s="123" t="str">
        <f>IF('Main courante'!$A99=$BK$6,MOD($BN102-$BM102,1),"")</f>
        <v/>
      </c>
      <c r="BP102" s="123" t="str">
        <f>IF('Main courante'!$A99=$BK$6,'Main courante'!$E99,"")</f>
        <v/>
      </c>
      <c r="BQ102" s="122" t="str">
        <f>IF('Main courante'!$A99=$BK$6,DU102,"")</f>
        <v/>
      </c>
      <c r="BR102" s="125"/>
      <c r="BS102" s="120" t="str">
        <f>IF('Main courante'!$A99=$BS$6,MAX($BS$8:$BS101)+1,"")</f>
        <v/>
      </c>
      <c r="BT102" s="121" t="str">
        <f>IF('Main courante'!$A99=$BS$6,TEXT('Main courante'!$B99,"j mmm aa"),"")</f>
        <v/>
      </c>
      <c r="BU102" s="122" t="str">
        <f>IF('Main courante'!$A99=$BS$6,TEXT('Main courante'!$C99,"hh:mm"),"")</f>
        <v/>
      </c>
      <c r="BV102" s="122" t="str">
        <f>IF('Main courante'!$A99=$BS$6,TEXT('Main courante'!$D99,"hh:mm"),"")</f>
        <v/>
      </c>
      <c r="BW102" s="123" t="str">
        <f>IF('Main courante'!$A99=$BS$6,MOD($BV102-$BU102,1),"")</f>
        <v/>
      </c>
      <c r="BX102" s="123" t="str">
        <f>IF('Main courante'!$A99=$BS$6,'Main courante'!$E99,"")</f>
        <v/>
      </c>
      <c r="BY102" s="122" t="str">
        <f>IF('Main courante'!$A99=$BS$6,DU102,"")</f>
        <v/>
      </c>
      <c r="BZ102" s="125"/>
      <c r="CA102" s="120" t="str">
        <f>IF('Main courante'!$A99=$CA$6,MAX($CA$8:$CA101)+1,"")</f>
        <v/>
      </c>
      <c r="CB102" s="121" t="str">
        <f>IF('Main courante'!$A99=$CA$6,TEXT('Main courante'!$B99,"j mmm aa"),"")</f>
        <v/>
      </c>
      <c r="CC102" s="122" t="str">
        <f>IF('Main courante'!$A99=$CA$6,TEXT('Main courante'!$C99,"hh:mm"),"")</f>
        <v/>
      </c>
      <c r="CD102" s="122" t="str">
        <f>IF('Main courante'!$A99=$CA$6,TEXT('Main courante'!$D99,"hh:mm"),"")</f>
        <v/>
      </c>
      <c r="CE102" s="123" t="str">
        <f>IF('Main courante'!$A99=$CA$6,MOD($CD102-$CC102,1),"")</f>
        <v/>
      </c>
      <c r="CF102" s="123" t="str">
        <f>IF('Main courante'!$A99=$CA$6,'Main courante'!$E99,"")</f>
        <v/>
      </c>
      <c r="CG102" s="122" t="str">
        <f>IF('Main courante'!$A99=$CA$6,DU102,"")</f>
        <v/>
      </c>
      <c r="CH102" s="125"/>
      <c r="CI102" s="120" t="str">
        <f>IF('Main courante'!$A99=$CI$6,MAX($CI$8:$CI101)+1,"")</f>
        <v/>
      </c>
      <c r="CJ102" s="121" t="str">
        <f>IF('Main courante'!$A99=$CI$6,TEXT('Main courante'!$B99,"j mmm aa"),"")</f>
        <v/>
      </c>
      <c r="CK102" s="122" t="str">
        <f>IF('Main courante'!$A99=$CI$6,TEXT('Main courante'!$C99,"hh:mm"),"")</f>
        <v/>
      </c>
      <c r="CL102" s="122" t="str">
        <f>IF('Main courante'!$A99=$CI$6,TEXT('Main courante'!$D99,"hh:mm"),"")</f>
        <v/>
      </c>
      <c r="CM102" s="123" t="str">
        <f>IF('Main courante'!$A99=$CI$6,MOD($CL102-$CK102,1),"")</f>
        <v/>
      </c>
      <c r="CN102" s="123" t="str">
        <f>IF('Main courante'!$A99=$CI$6,'Main courante'!$E99,"")</f>
        <v/>
      </c>
      <c r="CO102" s="125"/>
      <c r="CP102" s="120" t="str">
        <f>IF('Main courante'!$A99=$CP$6,MAX($CP$8:$CP101)+1,"")</f>
        <v/>
      </c>
      <c r="CQ102" s="121" t="str">
        <f>IF('Main courante'!$A99=$CP$6,TEXT('Main courante'!$B99,"j mmm aa"),"")</f>
        <v/>
      </c>
      <c r="CR102" s="122" t="str">
        <f>IF('Main courante'!$A99=$CP$6,TEXT('Main courante'!$C99,"hh:mm"),"")</f>
        <v/>
      </c>
      <c r="CS102" s="122" t="str">
        <f>IF('Main courante'!$A99=$CP$6,TEXT('Main courante'!$D99,"hh:mm"),"")</f>
        <v/>
      </c>
      <c r="CT102" s="123" t="str">
        <f>IF('Main courante'!$A99=$CP$6,MOD($CS102-$CR102,1),"")</f>
        <v/>
      </c>
      <c r="CU102" s="123" t="str">
        <f>IF('Main courante'!$A99=$CP$6,'Main courante'!$E99,"")</f>
        <v/>
      </c>
      <c r="CV102" s="122" t="str">
        <f>IF('Main courante'!$A99=$CP$6,DU102,"")</f>
        <v/>
      </c>
      <c r="CW102" s="125"/>
      <c r="CX102" s="120" t="str">
        <f>IF('Main courante'!$A99=$CX$6,MAX($CX$8:$CX101)+1,"")</f>
        <v/>
      </c>
      <c r="CY102" s="121" t="str">
        <f>IF('Main courante'!$A99=$CX$6,TEXT('Main courante'!$B99,"j mmm aa"),"")</f>
        <v/>
      </c>
      <c r="CZ102" s="122" t="str">
        <f>IF('Main courante'!$A99=$CX$6,TEXT('Main courante'!$C99,"hh:mm"),"")</f>
        <v/>
      </c>
      <c r="DA102" s="122" t="str">
        <f>IF('Main courante'!$A99=$CX$6,TEXT('Main courante'!$D99,"hh:mm"),"")</f>
        <v/>
      </c>
      <c r="DB102" s="123" t="str">
        <f>IF('Main courante'!$A99=$CX$6,MOD($DA102-$CZ102,1),"")</f>
        <v/>
      </c>
      <c r="DC102" s="123" t="str">
        <f>IF('Main courante'!$A99=$CX$6,'Main courante'!$E99,"")</f>
        <v/>
      </c>
      <c r="DD102" s="122" t="str">
        <f>IF('Main courante'!$A99=$CX$6,DU102,"")</f>
        <v/>
      </c>
      <c r="DE102" s="125"/>
      <c r="DF102" s="120" t="str">
        <f>IF('Main courante'!$A99=$DF$6,MAX($DF$8:$DF101)+1,"")</f>
        <v/>
      </c>
      <c r="DG102" s="121" t="str">
        <f>IF('Main courante'!$A99=$DF$6,TEXT('Main courante'!$B99,"j mmm aa"),"")</f>
        <v/>
      </c>
      <c r="DH102" s="122" t="str">
        <f>IF('Main courante'!$A99=$DF$6,TEXT('Main courante'!$C99,"hh:mm"),"")</f>
        <v/>
      </c>
      <c r="DI102" s="122" t="str">
        <f>IF('Main courante'!$A99=$DF$6,TEXT('Main courante'!$D99,"hh:mm"),"")</f>
        <v/>
      </c>
      <c r="DJ102" s="123" t="str">
        <f>IF('Main courante'!$A99=$DF$6,MOD($DI102-$DH102,1),"")</f>
        <v/>
      </c>
      <c r="DK102" s="123" t="str">
        <f>IF('Main courante'!$A99=$DF$6,'Main courante'!$E99,"")</f>
        <v/>
      </c>
      <c r="DL102" s="128"/>
      <c r="DM102" s="120" t="str">
        <f>IF(OR('Main courante'!$F99&lt;&gt;"",'Main courante'!$K99&lt;&gt;""),MAX($DM$8:$DM101)+1,"")</f>
        <v/>
      </c>
      <c r="DN102" s="121" t="str">
        <f>IF('Main courante'!$F99,TEXT('Main courante'!$B99,"j mmm aa"),"")</f>
        <v/>
      </c>
      <c r="DO102" s="121" t="str">
        <f>IF('Main courante'!$F99,'Main courante'!$E99,"")</f>
        <v/>
      </c>
      <c r="DP102" s="121" t="str">
        <f>IF(OR('Main courante'!$F99&lt;&gt;"",'Main courante'!$K99&lt;&gt;""),IF('Main courante'!$F99&lt;&gt;"",TEXT('Main courante'!$F99,"hh:mm"),""),"")</f>
        <v/>
      </c>
      <c r="DQ102" s="121" t="str">
        <f>IF(OR('Main courante'!$F99&lt;&gt;"",'Main courante'!$K99&lt;&gt;""),IF('Main courante'!$G99&lt;&gt;"",TEXT('Main courante'!$G99,"hh:mm"),""),"")</f>
        <v/>
      </c>
      <c r="DR102" s="121" t="str">
        <f>IF(OR('Main courante'!$F99&lt;&gt;"",'Main courante'!$K99&lt;&gt;""),IF('Main courante'!$K99&lt;&gt;"",TEXT('Main courante'!$K99,"hh:mm"),""),"")</f>
        <v/>
      </c>
      <c r="DS102" s="121" t="str">
        <f>IF(OR('Main courante'!$F99&lt;&gt;"",'Main courante'!$K99&lt;&gt;""),IF('Main courante'!$L99&lt;&gt;"",TEXT('Main courante'!$L99,"hh:mm"),""),"")</f>
        <v/>
      </c>
      <c r="DT102" s="129">
        <f t="shared" si="7"/>
        <v>0</v>
      </c>
      <c r="DU102" s="130">
        <f>'Main courante'!$H99+'Main courante'!$M99</f>
        <v>0</v>
      </c>
      <c r="DV102" s="131">
        <f>'Main courante'!$J99+'Main courante'!$O99</f>
        <v>0</v>
      </c>
      <c r="DW102" s="131">
        <f>'Main courante'!$I99+'Main courante'!$N99</f>
        <v>0</v>
      </c>
      <c r="DX102" s="132" t="str">
        <f>IF('Main courante'!$P99&lt;&gt;"",'Main courante'!$P99,"")</f>
        <v/>
      </c>
      <c r="DY102" s="133" t="str">
        <f>IF('Main courante'!$Q99&lt;&gt;"",'Main courante'!$Q99,"")</f>
        <v/>
      </c>
      <c r="DZ102" s="133" t="str">
        <f>IF('Main courante'!$R99&lt;&gt;"",'Main courante'!$R99,"")</f>
        <v/>
      </c>
      <c r="EA102" s="129">
        <f t="shared" si="8"/>
        <v>0</v>
      </c>
      <c r="EB102" s="129">
        <f t="shared" si="9"/>
        <v>0</v>
      </c>
      <c r="ED102" s="120" t="str">
        <f>IF('Main courante'!$A99=$ED$6,MAX($ED$8:$ED101)+1,"")</f>
        <v/>
      </c>
      <c r="EE102" s="120" t="str">
        <f>IF('Main courante'!$A99=$ED$6,'Main courante'!$S99,"")</f>
        <v/>
      </c>
      <c r="EF102" s="120" t="str">
        <f>IF('Main courante'!$A99=$ED$6,'Main courante'!$T99,"")</f>
        <v/>
      </c>
      <c r="EG102" s="120" t="str">
        <f>IF('Main courante'!$A99=$ED$6,'Main courante'!$U99,"")</f>
        <v/>
      </c>
      <c r="EH102" s="134" t="str">
        <f>IF('Main courante'!$A99=$ED$6,'Main courante'!$V99,"")</f>
        <v/>
      </c>
      <c r="EJ102" s="120" t="str">
        <f>IF('Main courante'!$A99=$EJ$6,MAX($EJ$8:$EJ101)+1,"")</f>
        <v/>
      </c>
      <c r="EK102" s="120" t="str">
        <f>IF('Main courante'!$A99=$EJ$6,'Main courante'!$S99,"")</f>
        <v/>
      </c>
      <c r="EL102" s="120" t="str">
        <f>IF('Main courante'!$A99=$EJ$6,'Main courante'!$T99,"")</f>
        <v/>
      </c>
      <c r="EM102" s="120" t="str">
        <f>IF('Main courante'!$A99=$EJ$6,'Main courante'!$U99,"")</f>
        <v/>
      </c>
      <c r="EN102" s="134" t="str">
        <f>IF('Main courante'!$A99=$EJ$6,'Main courante'!$V99,"")</f>
        <v/>
      </c>
      <c r="EP102" s="120" t="str">
        <f>IF('Main courante'!$A99=$EP$6,MAX($EP$8:$EP101)+1,"")</f>
        <v/>
      </c>
      <c r="EQ102" s="120" t="str">
        <f>IF('Main courante'!$A99=$EP$6,'Main courante'!$S99,"")</f>
        <v/>
      </c>
      <c r="ER102" s="120" t="str">
        <f>IF('Main courante'!$A99=$EP$6,'Main courante'!$T99,"")</f>
        <v/>
      </c>
      <c r="ES102" s="120" t="str">
        <f>IF('Main courante'!$A99=$EP$6,'Main courante'!$U99,"")</f>
        <v/>
      </c>
      <c r="ET102" s="134" t="str">
        <f>IF('Main courante'!$A99=$EP$6,'Main courante'!$V99,"")</f>
        <v/>
      </c>
      <c r="EU102" s="125"/>
      <c r="EV102" s="120" t="str">
        <f>IF('Main courante'!$A99=$EV$6,MAX($EV$8:$EV101)+1,"")</f>
        <v/>
      </c>
      <c r="EW102" s="121" t="str">
        <f>IF('Main courante'!$A99=$EV$6,TEXT('Main courante'!$B99,"j mmm aa"),"")</f>
        <v/>
      </c>
      <c r="EX102" s="122" t="str">
        <f>IF('Main courante'!$A99=$EV$6,TEXT('Main courante'!$C99,"hh:mm"),"")</f>
        <v/>
      </c>
      <c r="EY102" s="122" t="str">
        <f>IF('Main courante'!$A99=$EV$6,TEXT('Main courante'!$D99,"hh:mm"),"")</f>
        <v/>
      </c>
      <c r="EZ102" s="123" t="str">
        <f>IF('Main courante'!$A99=$EV$6,MOD($EY102-$EX102,1),"")</f>
        <v/>
      </c>
      <c r="FA102" s="123" t="str">
        <f>IF('Main courante'!$A99=$EV$6,'Main courante'!$E99,"")</f>
        <v/>
      </c>
      <c r="FB102" s="128"/>
    </row>
    <row r="103" spans="1:158">
      <c r="A103" s="120" t="str">
        <f>IF('Main courante'!$A100=$A$6,MAX($A$8:$A102)+1,"")</f>
        <v/>
      </c>
      <c r="B103" s="121" t="str">
        <f>IF('Main courante'!$A100=$A$6,TEXT('Main courante'!$B100,"j mmm aa"),"")</f>
        <v/>
      </c>
      <c r="C103" s="122" t="str">
        <f>IF('Main courante'!$A100=$A$6,TEXT('Main courante'!$C100,"hh:mm"),"")</f>
        <v/>
      </c>
      <c r="D103" s="122" t="str">
        <f>IF('Main courante'!$A100=$A$6,TEXT('Main courante'!$D100,"hh:mm"),"")</f>
        <v/>
      </c>
      <c r="E103" s="123" t="str">
        <f>IF('Main courante'!$A100=$A$6,MOD($D103-$C103,1),"")</f>
        <v/>
      </c>
      <c r="F103" s="123" t="str">
        <f>IF('Main courante'!$A100=$A$6,'Main courante'!$E100,"")</f>
        <v/>
      </c>
      <c r="G103" s="125"/>
      <c r="H103" s="126" t="str">
        <f>IF('Main courante'!$A100=$H$6,MAX($H$8:$H102)+1,"")</f>
        <v/>
      </c>
      <c r="I103" s="121" t="str">
        <f>IF('Main courante'!$A100=$H$6,TEXT('Main courante'!$B100,"j mmm aa"),"")</f>
        <v/>
      </c>
      <c r="J103" s="122" t="str">
        <f>IF('Main courante'!$A100=$H$6,TEXT('Main courante'!$C100,"hh:mm"),"")</f>
        <v/>
      </c>
      <c r="K103" s="122" t="str">
        <f>IF('Main courante'!$A100=$H$6,TEXT('Main courante'!$D100,"hh:mm"),"")</f>
        <v/>
      </c>
      <c r="L103" s="123" t="str">
        <f>IF('Main courante'!$A100=$H$6,MOD($K103-$J103,1),"")</f>
        <v/>
      </c>
      <c r="M103" s="123" t="str">
        <f>IF('Main courante'!$A100=$H$6,'Main courante'!$E100,"")</f>
        <v/>
      </c>
      <c r="N103" s="125"/>
      <c r="O103" s="120" t="str">
        <f>IF('Main courante'!$A100=$O$6,MAX($O$8:$O102)+1,"")</f>
        <v/>
      </c>
      <c r="P103" s="121" t="str">
        <f>IF('Main courante'!$A100=$O$6,TEXT('Main courante'!$B100,"j mmm aa"),"")</f>
        <v/>
      </c>
      <c r="Q103" s="122" t="str">
        <f>IF('Main courante'!$A100=$O$6,TEXT('Main courante'!$C100,"hh:mm"),"")</f>
        <v/>
      </c>
      <c r="R103" s="122" t="str">
        <f>IF('Main courante'!$A100=$O$6,TEXT('Main courante'!$D100,"hh:mm"),"")</f>
        <v/>
      </c>
      <c r="S103" s="123" t="str">
        <f>IF('Main courante'!$A100=$O$6,MOD($R103-$Q103,1),"")</f>
        <v/>
      </c>
      <c r="T103" s="124" t="str">
        <f>IF('Main courante'!$A100=$O$6,'Main courante'!$E100,"")</f>
        <v/>
      </c>
      <c r="U103" s="127" t="str">
        <f>IF('Main courante'!$A100=$O$6,DU103,"")</f>
        <v/>
      </c>
      <c r="V103" s="125"/>
      <c r="W103" s="120" t="str">
        <f>IF('Main courante'!$A100=$W$6,MAX($W$8:$W102)+1,"")</f>
        <v/>
      </c>
      <c r="X103" s="121" t="str">
        <f>IF('Main courante'!$A100=$W$6,TEXT('Main courante'!$B100,"j mmm aa"),"")</f>
        <v/>
      </c>
      <c r="Y103" s="122" t="str">
        <f>IF('Main courante'!$A100=$W$6,TEXT('Main courante'!$C100,"hh:mm"),"")</f>
        <v/>
      </c>
      <c r="Z103" s="122" t="str">
        <f>IF('Main courante'!$A100=$W$6,TEXT('Main courante'!$D100,"hh:mm"),"")</f>
        <v/>
      </c>
      <c r="AA103" s="123" t="str">
        <f>IF('Main courante'!$A100=$W$6,MOD($Z103-$Y103,1),"")</f>
        <v/>
      </c>
      <c r="AB103" s="123" t="str">
        <f>IF('Main courante'!$A100=$W$6,'Main courante'!$E100,"")</f>
        <v/>
      </c>
      <c r="AC103" s="122" t="str">
        <f>IF('Main courante'!$A100=$W$6,DU103,"")</f>
        <v/>
      </c>
      <c r="AD103" s="125"/>
      <c r="AE103" s="120" t="str">
        <f>IF('Main courante'!$A100=$AE$6,MAX($AE$8:$AE102)+1,"")</f>
        <v/>
      </c>
      <c r="AF103" s="121" t="str">
        <f>IF('Main courante'!$A100=$AE$6,TEXT('Main courante'!$B100,"j mmm aa"),"")</f>
        <v/>
      </c>
      <c r="AG103" s="122" t="str">
        <f>IF('Main courante'!$A100=$AE$6,TEXT('Main courante'!$C100,"hh:mm"),"")</f>
        <v/>
      </c>
      <c r="AH103" s="122" t="str">
        <f>IF('Main courante'!$A100=$AE$6,TEXT('Main courante'!$D100,"hh:mm"),"")</f>
        <v/>
      </c>
      <c r="AI103" s="123" t="str">
        <f>IF('Main courante'!$A100=$AE$6,MOD($AH103-$AG103,1),"")</f>
        <v/>
      </c>
      <c r="AJ103" s="123" t="str">
        <f>IF('Main courante'!$A100=$AE$6,'Main courante'!$E100,"")</f>
        <v/>
      </c>
      <c r="AK103" s="122" t="str">
        <f>IF('Main courante'!$A100=$AE$6,DU103,"")</f>
        <v/>
      </c>
      <c r="AL103" s="125"/>
      <c r="AM103" s="120" t="str">
        <f>IF('Main courante'!$A100=$AM$6,MAX($AM$8:$AM102)+1,"")</f>
        <v/>
      </c>
      <c r="AN103" s="121" t="str">
        <f>IF('Main courante'!$A100=$AM$6,TEXT('Main courante'!$B100,"j mmm aa"),"")</f>
        <v/>
      </c>
      <c r="AO103" s="122" t="str">
        <f>IF('Main courante'!$A100=$AM$6,TEXT('Main courante'!$C100,"hh:mm"),"")</f>
        <v/>
      </c>
      <c r="AP103" s="122" t="str">
        <f>IF('Main courante'!$A100=$AM$6,TEXT('Main courante'!$D100,"hh:mm"),"")</f>
        <v/>
      </c>
      <c r="AQ103" s="123" t="str">
        <f>IF('Main courante'!$A100=$AM$6,MOD($AP103-$AO103,1),"")</f>
        <v/>
      </c>
      <c r="AR103" s="123" t="str">
        <f>IF('Main courante'!$A100=$AM$6,'Main courante'!$E100,"")</f>
        <v/>
      </c>
      <c r="AS103" s="122" t="str">
        <f>IF('Main courante'!$A100=$AM$6,DU103,"")</f>
        <v/>
      </c>
      <c r="AT103" s="125"/>
      <c r="AU103" s="120" t="str">
        <f>IF('Main courante'!$A100=$AU$6,MAX($AU$8:$AU102)+1,"")</f>
        <v/>
      </c>
      <c r="AV103" s="121" t="str">
        <f>IF('Main courante'!$A100=$AU$6,TEXT('Main courante'!$B100,"j mmm aa"),"")</f>
        <v/>
      </c>
      <c r="AW103" s="122" t="str">
        <f>IF('Main courante'!$A100=$AU$6,TEXT('Main courante'!$C100,"hh:mm"),"")</f>
        <v/>
      </c>
      <c r="AX103" s="122" t="str">
        <f>IF('Main courante'!$A100=$AU$6,TEXT('Main courante'!$D100,"hh:mm"),"")</f>
        <v/>
      </c>
      <c r="AY103" s="123" t="str">
        <f>IF('Main courante'!$A100=$AU$6,MOD($AX103-$AW103,1),"")</f>
        <v/>
      </c>
      <c r="AZ103" s="123" t="str">
        <f>IF('Main courante'!$A100=$AU$6,'Main courante'!$E100,"")</f>
        <v/>
      </c>
      <c r="BA103" s="122" t="str">
        <f>IF('Main courante'!$A100=$AU$6,DU103,"")</f>
        <v/>
      </c>
      <c r="BB103" s="125"/>
      <c r="BC103" s="120" t="str">
        <f>IF('Main courante'!$A100=$BC$6,MAX($BC$8:$BC102)+1,"")</f>
        <v/>
      </c>
      <c r="BD103" s="121" t="str">
        <f>IF('Main courante'!$A100=$BC$6,TEXT('Main courante'!$B100,"j mmm aa"),"")</f>
        <v/>
      </c>
      <c r="BE103" s="122" t="str">
        <f>IF('Main courante'!$A100=$BC$6,TEXT('Main courante'!$C100,"hh:mm"),"")</f>
        <v/>
      </c>
      <c r="BF103" s="122" t="str">
        <f>IF('Main courante'!$A100=$BC$6,TEXT('Main courante'!$D100,"hh:mm"),"")</f>
        <v/>
      </c>
      <c r="BG103" s="123" t="str">
        <f>IF('Main courante'!$A100=$BC$6,MOD($BF103-$BE103,1),"")</f>
        <v/>
      </c>
      <c r="BH103" s="123" t="str">
        <f>IF('Main courante'!$A100=$BC$6,'Main courante'!$E100,"")</f>
        <v/>
      </c>
      <c r="BI103" s="122" t="str">
        <f>IF('Main courante'!$A100=$BC$6,DU103,"")</f>
        <v/>
      </c>
      <c r="BJ103" s="125"/>
      <c r="BK103" s="120" t="str">
        <f>IF('Main courante'!$A100=$BK$6,MAX($BK$8:$BK102)+1,"")</f>
        <v/>
      </c>
      <c r="BL103" s="121" t="str">
        <f>IF('Main courante'!$A100=$BK$6,TEXT('Main courante'!$B100,"j mmm aa"),"")</f>
        <v/>
      </c>
      <c r="BM103" s="122" t="str">
        <f>IF('Main courante'!$A100=$BK$6,TEXT('Main courante'!$C100,"hh:mm"),"")</f>
        <v/>
      </c>
      <c r="BN103" s="122" t="str">
        <f>IF('Main courante'!$A100=$BK$6,TEXT('Main courante'!$D100,"hh:mm"),"")</f>
        <v/>
      </c>
      <c r="BO103" s="123" t="str">
        <f>IF('Main courante'!$A100=$BK$6,MOD($BN103-$BM103,1),"")</f>
        <v/>
      </c>
      <c r="BP103" s="123" t="str">
        <f>IF('Main courante'!$A100=$BK$6,'Main courante'!$E100,"")</f>
        <v/>
      </c>
      <c r="BQ103" s="122" t="str">
        <f>IF('Main courante'!$A100=$BK$6,DU103,"")</f>
        <v/>
      </c>
      <c r="BR103" s="125"/>
      <c r="BS103" s="120" t="str">
        <f>IF('Main courante'!$A100=$BS$6,MAX($BS$8:$BS102)+1,"")</f>
        <v/>
      </c>
      <c r="BT103" s="121" t="str">
        <f>IF('Main courante'!$A100=$BS$6,TEXT('Main courante'!$B100,"j mmm aa"),"")</f>
        <v/>
      </c>
      <c r="BU103" s="122" t="str">
        <f>IF('Main courante'!$A100=$BS$6,TEXT('Main courante'!$C100,"hh:mm"),"")</f>
        <v/>
      </c>
      <c r="BV103" s="122" t="str">
        <f>IF('Main courante'!$A100=$BS$6,TEXT('Main courante'!$D100,"hh:mm"),"")</f>
        <v/>
      </c>
      <c r="BW103" s="123" t="str">
        <f>IF('Main courante'!$A100=$BS$6,MOD($BV103-$BU103,1),"")</f>
        <v/>
      </c>
      <c r="BX103" s="123" t="str">
        <f>IF('Main courante'!$A100=$BS$6,'Main courante'!$E100,"")</f>
        <v/>
      </c>
      <c r="BY103" s="122" t="str">
        <f>IF('Main courante'!$A100=$BS$6,DU103,"")</f>
        <v/>
      </c>
      <c r="BZ103" s="125"/>
      <c r="CA103" s="120" t="str">
        <f>IF('Main courante'!$A100=$CA$6,MAX($CA$8:$CA102)+1,"")</f>
        <v/>
      </c>
      <c r="CB103" s="121" t="str">
        <f>IF('Main courante'!$A100=$CA$6,TEXT('Main courante'!$B100,"j mmm aa"),"")</f>
        <v/>
      </c>
      <c r="CC103" s="122" t="str">
        <f>IF('Main courante'!$A100=$CA$6,TEXT('Main courante'!$C100,"hh:mm"),"")</f>
        <v/>
      </c>
      <c r="CD103" s="122" t="str">
        <f>IF('Main courante'!$A100=$CA$6,TEXT('Main courante'!$D100,"hh:mm"),"")</f>
        <v/>
      </c>
      <c r="CE103" s="123" t="str">
        <f>IF('Main courante'!$A100=$CA$6,MOD($CD103-$CC103,1),"")</f>
        <v/>
      </c>
      <c r="CF103" s="123" t="str">
        <f>IF('Main courante'!$A100=$CA$6,'Main courante'!$E100,"")</f>
        <v/>
      </c>
      <c r="CG103" s="122" t="str">
        <f>IF('Main courante'!$A100=$CA$6,DU103,"")</f>
        <v/>
      </c>
      <c r="CH103" s="125"/>
      <c r="CI103" s="120" t="str">
        <f>IF('Main courante'!$A100=$CI$6,MAX($CI$8:$CI102)+1,"")</f>
        <v/>
      </c>
      <c r="CJ103" s="121" t="str">
        <f>IF('Main courante'!$A100=$CI$6,TEXT('Main courante'!$B100,"j mmm aa"),"")</f>
        <v/>
      </c>
      <c r="CK103" s="122" t="str">
        <f>IF('Main courante'!$A100=$CI$6,TEXT('Main courante'!$C100,"hh:mm"),"")</f>
        <v/>
      </c>
      <c r="CL103" s="122" t="str">
        <f>IF('Main courante'!$A100=$CI$6,TEXT('Main courante'!$D100,"hh:mm"),"")</f>
        <v/>
      </c>
      <c r="CM103" s="123" t="str">
        <f>IF('Main courante'!$A100=$CI$6,MOD($CL103-$CK103,1),"")</f>
        <v/>
      </c>
      <c r="CN103" s="123" t="str">
        <f>IF('Main courante'!$A100=$CI$6,'Main courante'!$E100,"")</f>
        <v/>
      </c>
      <c r="CO103" s="125"/>
      <c r="CP103" s="120" t="str">
        <f>IF('Main courante'!$A100=$CP$6,MAX($CP$8:$CP102)+1,"")</f>
        <v/>
      </c>
      <c r="CQ103" s="121" t="str">
        <f>IF('Main courante'!$A100=$CP$6,TEXT('Main courante'!$B100,"j mmm aa"),"")</f>
        <v/>
      </c>
      <c r="CR103" s="122" t="str">
        <f>IF('Main courante'!$A100=$CP$6,TEXT('Main courante'!$C100,"hh:mm"),"")</f>
        <v/>
      </c>
      <c r="CS103" s="122" t="str">
        <f>IF('Main courante'!$A100=$CP$6,TEXT('Main courante'!$D100,"hh:mm"),"")</f>
        <v/>
      </c>
      <c r="CT103" s="123" t="str">
        <f>IF('Main courante'!$A100=$CP$6,MOD($CS103-$CR103,1),"")</f>
        <v/>
      </c>
      <c r="CU103" s="123" t="str">
        <f>IF('Main courante'!$A100=$CP$6,'Main courante'!$E100,"")</f>
        <v/>
      </c>
      <c r="CV103" s="122" t="str">
        <f>IF('Main courante'!$A100=$CP$6,DU103,"")</f>
        <v/>
      </c>
      <c r="CW103" s="125"/>
      <c r="CX103" s="120" t="str">
        <f>IF('Main courante'!$A100=$CX$6,MAX($CX$8:$CX102)+1,"")</f>
        <v/>
      </c>
      <c r="CY103" s="121" t="str">
        <f>IF('Main courante'!$A100=$CX$6,TEXT('Main courante'!$B100,"j mmm aa"),"")</f>
        <v/>
      </c>
      <c r="CZ103" s="122" t="str">
        <f>IF('Main courante'!$A100=$CX$6,TEXT('Main courante'!$C100,"hh:mm"),"")</f>
        <v/>
      </c>
      <c r="DA103" s="122" t="str">
        <f>IF('Main courante'!$A100=$CX$6,TEXT('Main courante'!$D100,"hh:mm"),"")</f>
        <v/>
      </c>
      <c r="DB103" s="123" t="str">
        <f>IF('Main courante'!$A100=$CX$6,MOD($DA103-$CZ103,1),"")</f>
        <v/>
      </c>
      <c r="DC103" s="123" t="str">
        <f>IF('Main courante'!$A100=$CX$6,'Main courante'!$E100,"")</f>
        <v/>
      </c>
      <c r="DD103" s="122" t="str">
        <f>IF('Main courante'!$A100=$CX$6,DU103,"")</f>
        <v/>
      </c>
      <c r="DE103" s="125"/>
      <c r="DF103" s="120" t="str">
        <f>IF('Main courante'!$A100=$DF$6,MAX($DF$8:$DF102)+1,"")</f>
        <v/>
      </c>
      <c r="DG103" s="121" t="str">
        <f>IF('Main courante'!$A100=$DF$6,TEXT('Main courante'!$B100,"j mmm aa"),"")</f>
        <v/>
      </c>
      <c r="DH103" s="122" t="str">
        <f>IF('Main courante'!$A100=$DF$6,TEXT('Main courante'!$C100,"hh:mm"),"")</f>
        <v/>
      </c>
      <c r="DI103" s="122" t="str">
        <f>IF('Main courante'!$A100=$DF$6,TEXT('Main courante'!$D100,"hh:mm"),"")</f>
        <v/>
      </c>
      <c r="DJ103" s="123" t="str">
        <f>IF('Main courante'!$A100=$DF$6,MOD($DI103-$DH103,1),"")</f>
        <v/>
      </c>
      <c r="DK103" s="123" t="str">
        <f>IF('Main courante'!$A100=$DF$6,'Main courante'!$E100,"")</f>
        <v/>
      </c>
      <c r="DL103" s="128"/>
      <c r="DM103" s="120" t="str">
        <f>IF(OR('Main courante'!$F100&lt;&gt;"",'Main courante'!$K100&lt;&gt;""),MAX($DM$8:$DM102)+1,"")</f>
        <v/>
      </c>
      <c r="DN103" s="121" t="str">
        <f>IF('Main courante'!$F100,TEXT('Main courante'!$B100,"j mmm aa"),"")</f>
        <v/>
      </c>
      <c r="DO103" s="121" t="str">
        <f>IF('Main courante'!$F100,'Main courante'!$E100,"")</f>
        <v/>
      </c>
      <c r="DP103" s="121" t="str">
        <f>IF(OR('Main courante'!$F100&lt;&gt;"",'Main courante'!$K100&lt;&gt;""),IF('Main courante'!$F100&lt;&gt;"",TEXT('Main courante'!$F100,"hh:mm"),""),"")</f>
        <v/>
      </c>
      <c r="DQ103" s="121" t="str">
        <f>IF(OR('Main courante'!$F100&lt;&gt;"",'Main courante'!$K100&lt;&gt;""),IF('Main courante'!$G100&lt;&gt;"",TEXT('Main courante'!$G100,"hh:mm"),""),"")</f>
        <v/>
      </c>
      <c r="DR103" s="121" t="str">
        <f>IF(OR('Main courante'!$F100&lt;&gt;"",'Main courante'!$K100&lt;&gt;""),IF('Main courante'!$K100&lt;&gt;"",TEXT('Main courante'!$K100,"hh:mm"),""),"")</f>
        <v/>
      </c>
      <c r="DS103" s="121" t="str">
        <f>IF(OR('Main courante'!$F100&lt;&gt;"",'Main courante'!$K100&lt;&gt;""),IF('Main courante'!$L100&lt;&gt;"",TEXT('Main courante'!$L100,"hh:mm"),""),"")</f>
        <v/>
      </c>
      <c r="DT103" s="129">
        <f t="shared" si="7"/>
        <v>0</v>
      </c>
      <c r="DU103" s="130">
        <f>'Main courante'!$H100+'Main courante'!$M100</f>
        <v>0</v>
      </c>
      <c r="DV103" s="131">
        <f>'Main courante'!$J100+'Main courante'!$O100</f>
        <v>0</v>
      </c>
      <c r="DW103" s="131">
        <f>'Main courante'!$I100+'Main courante'!$N100</f>
        <v>0</v>
      </c>
      <c r="DX103" s="132" t="str">
        <f>IF('Main courante'!$P100&lt;&gt;"",'Main courante'!$P100,"")</f>
        <v/>
      </c>
      <c r="DY103" s="133" t="str">
        <f>IF('Main courante'!$Q100&lt;&gt;"",'Main courante'!$Q100,"")</f>
        <v/>
      </c>
      <c r="DZ103" s="133" t="str">
        <f>IF('Main courante'!$R100&lt;&gt;"",'Main courante'!$R100,"")</f>
        <v/>
      </c>
      <c r="EA103" s="129">
        <f t="shared" si="8"/>
        <v>0</v>
      </c>
      <c r="EB103" s="129">
        <f t="shared" si="9"/>
        <v>0</v>
      </c>
      <c r="ED103" s="120" t="str">
        <f>IF('Main courante'!$A100=$ED$6,MAX($ED$8:$ED102)+1,"")</f>
        <v/>
      </c>
      <c r="EE103" s="120" t="str">
        <f>IF('Main courante'!$A100=$ED$6,'Main courante'!$S100,"")</f>
        <v/>
      </c>
      <c r="EF103" s="120" t="str">
        <f>IF('Main courante'!$A100=$ED$6,'Main courante'!$T100,"")</f>
        <v/>
      </c>
      <c r="EG103" s="120" t="str">
        <f>IF('Main courante'!$A100=$ED$6,'Main courante'!$U100,"")</f>
        <v/>
      </c>
      <c r="EH103" s="134" t="str">
        <f>IF('Main courante'!$A100=$ED$6,'Main courante'!$V100,"")</f>
        <v/>
      </c>
      <c r="EJ103" s="120" t="str">
        <f>IF('Main courante'!$A100=$EJ$6,MAX($EJ$8:$EJ102)+1,"")</f>
        <v/>
      </c>
      <c r="EK103" s="120" t="str">
        <f>IF('Main courante'!$A100=$EJ$6,'Main courante'!$S100,"")</f>
        <v/>
      </c>
      <c r="EL103" s="120" t="str">
        <f>IF('Main courante'!$A100=$EJ$6,'Main courante'!$T100,"")</f>
        <v/>
      </c>
      <c r="EM103" s="120" t="str">
        <f>IF('Main courante'!$A100=$EJ$6,'Main courante'!$U100,"")</f>
        <v/>
      </c>
      <c r="EN103" s="134" t="str">
        <f>IF('Main courante'!$A100=$EJ$6,'Main courante'!$V100,"")</f>
        <v/>
      </c>
      <c r="EP103" s="120" t="str">
        <f>IF('Main courante'!$A100=$EP$6,MAX($EP$8:$EP102)+1,"")</f>
        <v/>
      </c>
      <c r="EQ103" s="120" t="str">
        <f>IF('Main courante'!$A100=$EP$6,'Main courante'!$S100,"")</f>
        <v/>
      </c>
      <c r="ER103" s="120" t="str">
        <f>IF('Main courante'!$A100=$EP$6,'Main courante'!$T100,"")</f>
        <v/>
      </c>
      <c r="ES103" s="120" t="str">
        <f>IF('Main courante'!$A100=$EP$6,'Main courante'!$U100,"")</f>
        <v/>
      </c>
      <c r="ET103" s="134" t="str">
        <f>IF('Main courante'!$A100=$EP$6,'Main courante'!$V100,"")</f>
        <v/>
      </c>
      <c r="EU103" s="125"/>
      <c r="EV103" s="120" t="str">
        <f>IF('Main courante'!$A100=$EV$6,MAX($EV$8:$EV102)+1,"")</f>
        <v/>
      </c>
      <c r="EW103" s="121" t="str">
        <f>IF('Main courante'!$A100=$EV$6,TEXT('Main courante'!$B100,"j mmm aa"),"")</f>
        <v/>
      </c>
      <c r="EX103" s="122" t="str">
        <f>IF('Main courante'!$A100=$EV$6,TEXT('Main courante'!$C100,"hh:mm"),"")</f>
        <v/>
      </c>
      <c r="EY103" s="122" t="str">
        <f>IF('Main courante'!$A100=$EV$6,TEXT('Main courante'!$D100,"hh:mm"),"")</f>
        <v/>
      </c>
      <c r="EZ103" s="123" t="str">
        <f>IF('Main courante'!$A100=$EV$6,MOD($EY103-$EX103,1),"")</f>
        <v/>
      </c>
      <c r="FA103" s="123" t="str">
        <f>IF('Main courante'!$A100=$EV$6,'Main courante'!$E100,"")</f>
        <v/>
      </c>
      <c r="FB103" s="128"/>
    </row>
    <row r="104" spans="1:158">
      <c r="A104" s="120" t="str">
        <f>IF('Main courante'!$A101=$A$6,MAX($A$8:$A103)+1,"")</f>
        <v/>
      </c>
      <c r="B104" s="121" t="str">
        <f>IF('Main courante'!$A101=$A$6,TEXT('Main courante'!$B101,"j mmm aa"),"")</f>
        <v/>
      </c>
      <c r="C104" s="122" t="str">
        <f>IF('Main courante'!$A101=$A$6,TEXT('Main courante'!$C101,"hh:mm"),"")</f>
        <v/>
      </c>
      <c r="D104" s="122" t="str">
        <f>IF('Main courante'!$A101=$A$6,TEXT('Main courante'!$D101,"hh:mm"),"")</f>
        <v/>
      </c>
      <c r="E104" s="123" t="str">
        <f>IF('Main courante'!$A101=$A$6,MOD($D104-$C104,1),"")</f>
        <v/>
      </c>
      <c r="F104" s="123" t="str">
        <f>IF('Main courante'!$A101=$A$6,'Main courante'!$E101,"")</f>
        <v/>
      </c>
      <c r="G104" s="125"/>
      <c r="H104" s="126" t="str">
        <f>IF('Main courante'!$A101=$H$6,MAX($H$8:$H103)+1,"")</f>
        <v/>
      </c>
      <c r="I104" s="121" t="str">
        <f>IF('Main courante'!$A101=$H$6,TEXT('Main courante'!$B101,"j mmm aa"),"")</f>
        <v/>
      </c>
      <c r="J104" s="122" t="str">
        <f>IF('Main courante'!$A101=$H$6,TEXT('Main courante'!$C101,"hh:mm"),"")</f>
        <v/>
      </c>
      <c r="K104" s="122" t="str">
        <f>IF('Main courante'!$A101=$H$6,TEXT('Main courante'!$D101,"hh:mm"),"")</f>
        <v/>
      </c>
      <c r="L104" s="123" t="str">
        <f>IF('Main courante'!$A101=$H$6,MOD($K104-$J104,1),"")</f>
        <v/>
      </c>
      <c r="M104" s="123" t="str">
        <f>IF('Main courante'!$A101=$H$6,'Main courante'!$E101,"")</f>
        <v/>
      </c>
      <c r="N104" s="125"/>
      <c r="O104" s="120" t="str">
        <f>IF('Main courante'!$A101=$O$6,MAX($O$8:$O103)+1,"")</f>
        <v/>
      </c>
      <c r="P104" s="121" t="str">
        <f>IF('Main courante'!$A101=$O$6,TEXT('Main courante'!$B101,"j mmm aa"),"")</f>
        <v/>
      </c>
      <c r="Q104" s="122" t="str">
        <f>IF('Main courante'!$A101=$O$6,TEXT('Main courante'!$C101,"hh:mm"),"")</f>
        <v/>
      </c>
      <c r="R104" s="122" t="str">
        <f>IF('Main courante'!$A101=$O$6,TEXT('Main courante'!$D101,"hh:mm"),"")</f>
        <v/>
      </c>
      <c r="S104" s="123" t="str">
        <f>IF('Main courante'!$A101=$O$6,MOD($R104-$Q104,1),"")</f>
        <v/>
      </c>
      <c r="T104" s="124" t="str">
        <f>IF('Main courante'!$A101=$O$6,'Main courante'!$E101,"")</f>
        <v/>
      </c>
      <c r="U104" s="127" t="str">
        <f>IF('Main courante'!$A101=$O$6,DU104,"")</f>
        <v/>
      </c>
      <c r="V104" s="125"/>
      <c r="W104" s="120" t="str">
        <f>IF('Main courante'!$A101=$W$6,MAX($W$8:$W103)+1,"")</f>
        <v/>
      </c>
      <c r="X104" s="121" t="str">
        <f>IF('Main courante'!$A101=$W$6,TEXT('Main courante'!$B101,"j mmm aa"),"")</f>
        <v/>
      </c>
      <c r="Y104" s="122" t="str">
        <f>IF('Main courante'!$A101=$W$6,TEXT('Main courante'!$C101,"hh:mm"),"")</f>
        <v/>
      </c>
      <c r="Z104" s="122" t="str">
        <f>IF('Main courante'!$A101=$W$6,TEXT('Main courante'!$D101,"hh:mm"),"")</f>
        <v/>
      </c>
      <c r="AA104" s="123" t="str">
        <f>IF('Main courante'!$A101=$W$6,MOD($Z104-$Y104,1),"")</f>
        <v/>
      </c>
      <c r="AB104" s="123" t="str">
        <f>IF('Main courante'!$A101=$W$6,'Main courante'!$E101,"")</f>
        <v/>
      </c>
      <c r="AC104" s="122" t="str">
        <f>IF('Main courante'!$A101=$W$6,DU104,"")</f>
        <v/>
      </c>
      <c r="AD104" s="125"/>
      <c r="AE104" s="120" t="str">
        <f>IF('Main courante'!$A101=$AE$6,MAX($AE$8:$AE103)+1,"")</f>
        <v/>
      </c>
      <c r="AF104" s="121" t="str">
        <f>IF('Main courante'!$A101=$AE$6,TEXT('Main courante'!$B101,"j mmm aa"),"")</f>
        <v/>
      </c>
      <c r="AG104" s="122" t="str">
        <f>IF('Main courante'!$A101=$AE$6,TEXT('Main courante'!$C101,"hh:mm"),"")</f>
        <v/>
      </c>
      <c r="AH104" s="122" t="str">
        <f>IF('Main courante'!$A101=$AE$6,TEXT('Main courante'!$D101,"hh:mm"),"")</f>
        <v/>
      </c>
      <c r="AI104" s="123" t="str">
        <f>IF('Main courante'!$A101=$AE$6,MOD($AH104-$AG104,1),"")</f>
        <v/>
      </c>
      <c r="AJ104" s="123" t="str">
        <f>IF('Main courante'!$A101=$AE$6,'Main courante'!$E101,"")</f>
        <v/>
      </c>
      <c r="AK104" s="122" t="str">
        <f>IF('Main courante'!$A101=$AE$6,DU104,"")</f>
        <v/>
      </c>
      <c r="AL104" s="125"/>
      <c r="AM104" s="120" t="str">
        <f>IF('Main courante'!$A101=$AM$6,MAX($AM$8:$AM103)+1,"")</f>
        <v/>
      </c>
      <c r="AN104" s="121" t="str">
        <f>IF('Main courante'!$A101=$AM$6,TEXT('Main courante'!$B101,"j mmm aa"),"")</f>
        <v/>
      </c>
      <c r="AO104" s="122" t="str">
        <f>IF('Main courante'!$A101=$AM$6,TEXT('Main courante'!$C101,"hh:mm"),"")</f>
        <v/>
      </c>
      <c r="AP104" s="122" t="str">
        <f>IF('Main courante'!$A101=$AM$6,TEXT('Main courante'!$D101,"hh:mm"),"")</f>
        <v/>
      </c>
      <c r="AQ104" s="123" t="str">
        <f>IF('Main courante'!$A101=$AM$6,MOD($AP104-$AO104,1),"")</f>
        <v/>
      </c>
      <c r="AR104" s="123" t="str">
        <f>IF('Main courante'!$A101=$AM$6,'Main courante'!$E101,"")</f>
        <v/>
      </c>
      <c r="AS104" s="122" t="str">
        <f>IF('Main courante'!$A101=$AM$6,DU104,"")</f>
        <v/>
      </c>
      <c r="AT104" s="125"/>
      <c r="AU104" s="120" t="str">
        <f>IF('Main courante'!$A101=$AU$6,MAX($AU$8:$AU103)+1,"")</f>
        <v/>
      </c>
      <c r="AV104" s="121" t="str">
        <f>IF('Main courante'!$A101=$AU$6,TEXT('Main courante'!$B101,"j mmm aa"),"")</f>
        <v/>
      </c>
      <c r="AW104" s="122" t="str">
        <f>IF('Main courante'!$A101=$AU$6,TEXT('Main courante'!$C101,"hh:mm"),"")</f>
        <v/>
      </c>
      <c r="AX104" s="122" t="str">
        <f>IF('Main courante'!$A101=$AU$6,TEXT('Main courante'!$D101,"hh:mm"),"")</f>
        <v/>
      </c>
      <c r="AY104" s="123" t="str">
        <f>IF('Main courante'!$A101=$AU$6,MOD($AX104-$AW104,1),"")</f>
        <v/>
      </c>
      <c r="AZ104" s="123" t="str">
        <f>IF('Main courante'!$A101=$AU$6,'Main courante'!$E101,"")</f>
        <v/>
      </c>
      <c r="BA104" s="122" t="str">
        <f>IF('Main courante'!$A101=$AU$6,DU104,"")</f>
        <v/>
      </c>
      <c r="BB104" s="125"/>
      <c r="BC104" s="120" t="str">
        <f>IF('Main courante'!$A101=$BC$6,MAX($BC$8:$BC103)+1,"")</f>
        <v/>
      </c>
      <c r="BD104" s="121" t="str">
        <f>IF('Main courante'!$A101=$BC$6,TEXT('Main courante'!$B101,"j mmm aa"),"")</f>
        <v/>
      </c>
      <c r="BE104" s="122" t="str">
        <f>IF('Main courante'!$A101=$BC$6,TEXT('Main courante'!$C101,"hh:mm"),"")</f>
        <v/>
      </c>
      <c r="BF104" s="122" t="str">
        <f>IF('Main courante'!$A101=$BC$6,TEXT('Main courante'!$D101,"hh:mm"),"")</f>
        <v/>
      </c>
      <c r="BG104" s="123" t="str">
        <f>IF('Main courante'!$A101=$BC$6,MOD($BF104-$BE104,1),"")</f>
        <v/>
      </c>
      <c r="BH104" s="123" t="str">
        <f>IF('Main courante'!$A101=$BC$6,'Main courante'!$E101,"")</f>
        <v/>
      </c>
      <c r="BI104" s="122" t="str">
        <f>IF('Main courante'!$A101=$BC$6,DU104,"")</f>
        <v/>
      </c>
      <c r="BJ104" s="125"/>
      <c r="BK104" s="120" t="str">
        <f>IF('Main courante'!$A101=$BK$6,MAX($BK$8:$BK103)+1,"")</f>
        <v/>
      </c>
      <c r="BL104" s="121" t="str">
        <f>IF('Main courante'!$A101=$BK$6,TEXT('Main courante'!$B101,"j mmm aa"),"")</f>
        <v/>
      </c>
      <c r="BM104" s="122" t="str">
        <f>IF('Main courante'!$A101=$BK$6,TEXT('Main courante'!$C101,"hh:mm"),"")</f>
        <v/>
      </c>
      <c r="BN104" s="122" t="str">
        <f>IF('Main courante'!$A101=$BK$6,TEXT('Main courante'!$D101,"hh:mm"),"")</f>
        <v/>
      </c>
      <c r="BO104" s="123" t="str">
        <f>IF('Main courante'!$A101=$BK$6,MOD($BN104-$BM104,1),"")</f>
        <v/>
      </c>
      <c r="BP104" s="123" t="str">
        <f>IF('Main courante'!$A101=$BK$6,'Main courante'!$E101,"")</f>
        <v/>
      </c>
      <c r="BQ104" s="122" t="str">
        <f>IF('Main courante'!$A101=$BK$6,DU104,"")</f>
        <v/>
      </c>
      <c r="BR104" s="125"/>
      <c r="BS104" s="120" t="str">
        <f>IF('Main courante'!$A101=$BS$6,MAX($BS$8:$BS103)+1,"")</f>
        <v/>
      </c>
      <c r="BT104" s="121" t="str">
        <f>IF('Main courante'!$A101=$BS$6,TEXT('Main courante'!$B101,"j mmm aa"),"")</f>
        <v/>
      </c>
      <c r="BU104" s="122" t="str">
        <f>IF('Main courante'!$A101=$BS$6,TEXT('Main courante'!$C101,"hh:mm"),"")</f>
        <v/>
      </c>
      <c r="BV104" s="122" t="str">
        <f>IF('Main courante'!$A101=$BS$6,TEXT('Main courante'!$D101,"hh:mm"),"")</f>
        <v/>
      </c>
      <c r="BW104" s="123" t="str">
        <f>IF('Main courante'!$A101=$BS$6,MOD($BV104-$BU104,1),"")</f>
        <v/>
      </c>
      <c r="BX104" s="123" t="str">
        <f>IF('Main courante'!$A101=$BS$6,'Main courante'!$E101,"")</f>
        <v/>
      </c>
      <c r="BY104" s="122" t="str">
        <f>IF('Main courante'!$A101=$BS$6,DU104,"")</f>
        <v/>
      </c>
      <c r="BZ104" s="125"/>
      <c r="CA104" s="120" t="str">
        <f>IF('Main courante'!$A101=$CA$6,MAX($CA$8:$CA103)+1,"")</f>
        <v/>
      </c>
      <c r="CB104" s="121" t="str">
        <f>IF('Main courante'!$A101=$CA$6,TEXT('Main courante'!$B101,"j mmm aa"),"")</f>
        <v/>
      </c>
      <c r="CC104" s="122" t="str">
        <f>IF('Main courante'!$A101=$CA$6,TEXT('Main courante'!$C101,"hh:mm"),"")</f>
        <v/>
      </c>
      <c r="CD104" s="122" t="str">
        <f>IF('Main courante'!$A101=$CA$6,TEXT('Main courante'!$D101,"hh:mm"),"")</f>
        <v/>
      </c>
      <c r="CE104" s="123" t="str">
        <f>IF('Main courante'!$A101=$CA$6,MOD($CD104-$CC104,1),"")</f>
        <v/>
      </c>
      <c r="CF104" s="123" t="str">
        <f>IF('Main courante'!$A101=$CA$6,'Main courante'!$E101,"")</f>
        <v/>
      </c>
      <c r="CG104" s="122" t="str">
        <f>IF('Main courante'!$A101=$CA$6,DU104,"")</f>
        <v/>
      </c>
      <c r="CH104" s="125"/>
      <c r="CI104" s="120" t="str">
        <f>IF('Main courante'!$A101=$CI$6,MAX($CI$8:$CI103)+1,"")</f>
        <v/>
      </c>
      <c r="CJ104" s="121" t="str">
        <f>IF('Main courante'!$A101=$CI$6,TEXT('Main courante'!$B101,"j mmm aa"),"")</f>
        <v/>
      </c>
      <c r="CK104" s="122" t="str">
        <f>IF('Main courante'!$A101=$CI$6,TEXT('Main courante'!$C101,"hh:mm"),"")</f>
        <v/>
      </c>
      <c r="CL104" s="122" t="str">
        <f>IF('Main courante'!$A101=$CI$6,TEXT('Main courante'!$D101,"hh:mm"),"")</f>
        <v/>
      </c>
      <c r="CM104" s="123" t="str">
        <f>IF('Main courante'!$A101=$CI$6,MOD($CL104-$CK104,1),"")</f>
        <v/>
      </c>
      <c r="CN104" s="123" t="str">
        <f>IF('Main courante'!$A101=$CI$6,'Main courante'!$E101,"")</f>
        <v/>
      </c>
      <c r="CO104" s="125"/>
      <c r="CP104" s="120" t="str">
        <f>IF('Main courante'!$A101=$CP$6,MAX($CP$8:$CP103)+1,"")</f>
        <v/>
      </c>
      <c r="CQ104" s="121" t="str">
        <f>IF('Main courante'!$A101=$CP$6,TEXT('Main courante'!$B101,"j mmm aa"),"")</f>
        <v/>
      </c>
      <c r="CR104" s="122" t="str">
        <f>IF('Main courante'!$A101=$CP$6,TEXT('Main courante'!$C101,"hh:mm"),"")</f>
        <v/>
      </c>
      <c r="CS104" s="122" t="str">
        <f>IF('Main courante'!$A101=$CP$6,TEXT('Main courante'!$D101,"hh:mm"),"")</f>
        <v/>
      </c>
      <c r="CT104" s="123" t="str">
        <f>IF('Main courante'!$A101=$CP$6,MOD($CS104-$CR104,1),"")</f>
        <v/>
      </c>
      <c r="CU104" s="123" t="str">
        <f>IF('Main courante'!$A101=$CP$6,'Main courante'!$E101,"")</f>
        <v/>
      </c>
      <c r="CV104" s="122" t="str">
        <f>IF('Main courante'!$A101=$CP$6,DU104,"")</f>
        <v/>
      </c>
      <c r="CW104" s="125"/>
      <c r="CX104" s="120" t="str">
        <f>IF('Main courante'!$A101=$CX$6,MAX($CX$8:$CX103)+1,"")</f>
        <v/>
      </c>
      <c r="CY104" s="121" t="str">
        <f>IF('Main courante'!$A101=$CX$6,TEXT('Main courante'!$B101,"j mmm aa"),"")</f>
        <v/>
      </c>
      <c r="CZ104" s="122" t="str">
        <f>IF('Main courante'!$A101=$CX$6,TEXT('Main courante'!$C101,"hh:mm"),"")</f>
        <v/>
      </c>
      <c r="DA104" s="122" t="str">
        <f>IF('Main courante'!$A101=$CX$6,TEXT('Main courante'!$D101,"hh:mm"),"")</f>
        <v/>
      </c>
      <c r="DB104" s="123" t="str">
        <f>IF('Main courante'!$A101=$CX$6,MOD($DA104-$CZ104,1),"")</f>
        <v/>
      </c>
      <c r="DC104" s="123" t="str">
        <f>IF('Main courante'!$A101=$CX$6,'Main courante'!$E101,"")</f>
        <v/>
      </c>
      <c r="DD104" s="122" t="str">
        <f>IF('Main courante'!$A101=$CX$6,DU104,"")</f>
        <v/>
      </c>
      <c r="DE104" s="125"/>
      <c r="DF104" s="120" t="str">
        <f>IF('Main courante'!$A101=$DF$6,MAX($DF$8:$DF103)+1,"")</f>
        <v/>
      </c>
      <c r="DG104" s="121" t="str">
        <f>IF('Main courante'!$A101=$DF$6,TEXT('Main courante'!$B101,"j mmm aa"),"")</f>
        <v/>
      </c>
      <c r="DH104" s="122" t="str">
        <f>IF('Main courante'!$A101=$DF$6,TEXT('Main courante'!$C101,"hh:mm"),"")</f>
        <v/>
      </c>
      <c r="DI104" s="122" t="str">
        <f>IF('Main courante'!$A101=$DF$6,TEXT('Main courante'!$D101,"hh:mm"),"")</f>
        <v/>
      </c>
      <c r="DJ104" s="123" t="str">
        <f>IF('Main courante'!$A101=$DF$6,MOD($DI104-$DH104,1),"")</f>
        <v/>
      </c>
      <c r="DK104" s="123" t="str">
        <f>IF('Main courante'!$A101=$DF$6,'Main courante'!$E101,"")</f>
        <v/>
      </c>
      <c r="DL104" s="128"/>
      <c r="DM104" s="120" t="str">
        <f>IF(OR('Main courante'!$F101&lt;&gt;"",'Main courante'!$K101&lt;&gt;""),MAX($DM$8:$DM103)+1,"")</f>
        <v/>
      </c>
      <c r="DN104" s="121" t="str">
        <f>IF('Main courante'!$F101,TEXT('Main courante'!$B101,"j mmm aa"),"")</f>
        <v/>
      </c>
      <c r="DO104" s="121" t="str">
        <f>IF('Main courante'!$F101,'Main courante'!$E101,"")</f>
        <v/>
      </c>
      <c r="DP104" s="121" t="str">
        <f>IF(OR('Main courante'!$F101&lt;&gt;"",'Main courante'!$K101&lt;&gt;""),IF('Main courante'!$F101&lt;&gt;"",TEXT('Main courante'!$F101,"hh:mm"),""),"")</f>
        <v/>
      </c>
      <c r="DQ104" s="121" t="str">
        <f>IF(OR('Main courante'!$F101&lt;&gt;"",'Main courante'!$K101&lt;&gt;""),IF('Main courante'!$G101&lt;&gt;"",TEXT('Main courante'!$G101,"hh:mm"),""),"")</f>
        <v/>
      </c>
      <c r="DR104" s="121" t="str">
        <f>IF(OR('Main courante'!$F101&lt;&gt;"",'Main courante'!$K101&lt;&gt;""),IF('Main courante'!$K101&lt;&gt;"",TEXT('Main courante'!$K101,"hh:mm"),""),"")</f>
        <v/>
      </c>
      <c r="DS104" s="121" t="str">
        <f>IF(OR('Main courante'!$F101&lt;&gt;"",'Main courante'!$K101&lt;&gt;""),IF('Main courante'!$L101&lt;&gt;"",TEXT('Main courante'!$L101,"hh:mm"),""),"")</f>
        <v/>
      </c>
      <c r="DT104" s="129">
        <f t="shared" si="7"/>
        <v>0</v>
      </c>
      <c r="DU104" s="130">
        <f>'Main courante'!$H101+'Main courante'!$M101</f>
        <v>0</v>
      </c>
      <c r="DV104" s="131">
        <f>'Main courante'!$J101+'Main courante'!$O101</f>
        <v>0</v>
      </c>
      <c r="DW104" s="131">
        <f>'Main courante'!$I101+'Main courante'!$N101</f>
        <v>0</v>
      </c>
      <c r="DX104" s="132" t="str">
        <f>IF('Main courante'!$P101&lt;&gt;"",'Main courante'!$P101,"")</f>
        <v/>
      </c>
      <c r="DY104" s="133" t="str">
        <f>IF('Main courante'!$Q101&lt;&gt;"",'Main courante'!$Q101,"")</f>
        <v/>
      </c>
      <c r="DZ104" s="133" t="str">
        <f>IF('Main courante'!$R101&lt;&gt;"",'Main courante'!$R101,"")</f>
        <v/>
      </c>
      <c r="EA104" s="129">
        <f t="shared" si="8"/>
        <v>0</v>
      </c>
      <c r="EB104" s="129">
        <f t="shared" si="9"/>
        <v>0</v>
      </c>
      <c r="ED104" s="120" t="str">
        <f>IF('Main courante'!$A101=$ED$6,MAX($ED$8:$ED103)+1,"")</f>
        <v/>
      </c>
      <c r="EE104" s="120" t="str">
        <f>IF('Main courante'!$A101=$ED$6,'Main courante'!$S101,"")</f>
        <v/>
      </c>
      <c r="EF104" s="120" t="str">
        <f>IF('Main courante'!$A101=$ED$6,'Main courante'!$T101,"")</f>
        <v/>
      </c>
      <c r="EG104" s="120" t="str">
        <f>IF('Main courante'!$A101=$ED$6,'Main courante'!$U101,"")</f>
        <v/>
      </c>
      <c r="EH104" s="134" t="str">
        <f>IF('Main courante'!$A101=$ED$6,'Main courante'!$V101,"")</f>
        <v/>
      </c>
      <c r="EJ104" s="120" t="str">
        <f>IF('Main courante'!$A101=$EJ$6,MAX($EJ$8:$EJ103)+1,"")</f>
        <v/>
      </c>
      <c r="EK104" s="120" t="str">
        <f>IF('Main courante'!$A101=$EJ$6,'Main courante'!$S101,"")</f>
        <v/>
      </c>
      <c r="EL104" s="120" t="str">
        <f>IF('Main courante'!$A101=$EJ$6,'Main courante'!$T101,"")</f>
        <v/>
      </c>
      <c r="EM104" s="120" t="str">
        <f>IF('Main courante'!$A101=$EJ$6,'Main courante'!$U101,"")</f>
        <v/>
      </c>
      <c r="EN104" s="134" t="str">
        <f>IF('Main courante'!$A101=$EJ$6,'Main courante'!$V101,"")</f>
        <v/>
      </c>
      <c r="EP104" s="120" t="str">
        <f>IF('Main courante'!$A101=$EP$6,MAX($EP$8:$EP103)+1,"")</f>
        <v/>
      </c>
      <c r="EQ104" s="120" t="str">
        <f>IF('Main courante'!$A101=$EP$6,'Main courante'!$S101,"")</f>
        <v/>
      </c>
      <c r="ER104" s="120" t="str">
        <f>IF('Main courante'!$A101=$EP$6,'Main courante'!$T101,"")</f>
        <v/>
      </c>
      <c r="ES104" s="120" t="str">
        <f>IF('Main courante'!$A101=$EP$6,'Main courante'!$U101,"")</f>
        <v/>
      </c>
      <c r="ET104" s="134" t="str">
        <f>IF('Main courante'!$A101=$EP$6,'Main courante'!$V101,"")</f>
        <v/>
      </c>
      <c r="EU104" s="125"/>
      <c r="EV104" s="120" t="str">
        <f>IF('Main courante'!$A101=$EV$6,MAX($EV$8:$EV103)+1,"")</f>
        <v/>
      </c>
      <c r="EW104" s="121" t="str">
        <f>IF('Main courante'!$A101=$EV$6,TEXT('Main courante'!$B101,"j mmm aa"),"")</f>
        <v/>
      </c>
      <c r="EX104" s="122" t="str">
        <f>IF('Main courante'!$A101=$EV$6,TEXT('Main courante'!$C101,"hh:mm"),"")</f>
        <v/>
      </c>
      <c r="EY104" s="122" t="str">
        <f>IF('Main courante'!$A101=$EV$6,TEXT('Main courante'!$D101,"hh:mm"),"")</f>
        <v/>
      </c>
      <c r="EZ104" s="123" t="str">
        <f>IF('Main courante'!$A101=$EV$6,MOD($EY104-$EX104,1),"")</f>
        <v/>
      </c>
      <c r="FA104" s="123" t="str">
        <f>IF('Main courante'!$A101=$EV$6,'Main courante'!$E101,"")</f>
        <v/>
      </c>
      <c r="FB104" s="128"/>
    </row>
    <row r="105" spans="1:158">
      <c r="A105" s="120" t="str">
        <f>IF('Main courante'!$A102=$A$6,MAX($A$8:$A104)+1,"")</f>
        <v/>
      </c>
      <c r="B105" s="121" t="str">
        <f>IF('Main courante'!$A102=$A$6,TEXT('Main courante'!$B102,"j mmm aa"),"")</f>
        <v/>
      </c>
      <c r="C105" s="122" t="str">
        <f>IF('Main courante'!$A102=$A$6,TEXT('Main courante'!$C102,"hh:mm"),"")</f>
        <v/>
      </c>
      <c r="D105" s="122" t="str">
        <f>IF('Main courante'!$A102=$A$6,TEXT('Main courante'!$D102,"hh:mm"),"")</f>
        <v/>
      </c>
      <c r="E105" s="123" t="str">
        <f>IF('Main courante'!$A102=$A$6,MOD($D105-$C105,1),"")</f>
        <v/>
      </c>
      <c r="F105" s="123" t="str">
        <f>IF('Main courante'!$A102=$A$6,'Main courante'!$E102,"")</f>
        <v/>
      </c>
      <c r="G105" s="125"/>
      <c r="H105" s="126" t="str">
        <f>IF('Main courante'!$A102=$H$6,MAX($H$8:$H104)+1,"")</f>
        <v/>
      </c>
      <c r="I105" s="121" t="str">
        <f>IF('Main courante'!$A102=$H$6,TEXT('Main courante'!$B102,"j mmm aa"),"")</f>
        <v/>
      </c>
      <c r="J105" s="122" t="str">
        <f>IF('Main courante'!$A102=$H$6,TEXT('Main courante'!$C102,"hh:mm"),"")</f>
        <v/>
      </c>
      <c r="K105" s="122" t="str">
        <f>IF('Main courante'!$A102=$H$6,TEXT('Main courante'!$D102,"hh:mm"),"")</f>
        <v/>
      </c>
      <c r="L105" s="123" t="str">
        <f>IF('Main courante'!$A102=$H$6,MOD($K105-$J105,1),"")</f>
        <v/>
      </c>
      <c r="M105" s="123" t="str">
        <f>IF('Main courante'!$A102=$H$6,'Main courante'!$E102,"")</f>
        <v/>
      </c>
      <c r="N105" s="125"/>
      <c r="O105" s="120" t="str">
        <f>IF('Main courante'!$A102=$O$6,MAX($O$8:$O104)+1,"")</f>
        <v/>
      </c>
      <c r="P105" s="121" t="str">
        <f>IF('Main courante'!$A102=$O$6,TEXT('Main courante'!$B102,"j mmm aa"),"")</f>
        <v/>
      </c>
      <c r="Q105" s="122" t="str">
        <f>IF('Main courante'!$A102=$O$6,TEXT('Main courante'!$C102,"hh:mm"),"")</f>
        <v/>
      </c>
      <c r="R105" s="122" t="str">
        <f>IF('Main courante'!$A102=$O$6,TEXT('Main courante'!$D102,"hh:mm"),"")</f>
        <v/>
      </c>
      <c r="S105" s="123" t="str">
        <f>IF('Main courante'!$A102=$O$6,MOD($R105-$Q105,1),"")</f>
        <v/>
      </c>
      <c r="T105" s="124" t="str">
        <f>IF('Main courante'!$A102=$O$6,'Main courante'!$E102,"")</f>
        <v/>
      </c>
      <c r="U105" s="127" t="str">
        <f>IF('Main courante'!$A102=$O$6,DU105,"")</f>
        <v/>
      </c>
      <c r="V105" s="125"/>
      <c r="W105" s="120" t="str">
        <f>IF('Main courante'!$A102=$W$6,MAX($W$8:$W104)+1,"")</f>
        <v/>
      </c>
      <c r="X105" s="121" t="str">
        <f>IF('Main courante'!$A102=$W$6,TEXT('Main courante'!$B102,"j mmm aa"),"")</f>
        <v/>
      </c>
      <c r="Y105" s="122" t="str">
        <f>IF('Main courante'!$A102=$W$6,TEXT('Main courante'!$C102,"hh:mm"),"")</f>
        <v/>
      </c>
      <c r="Z105" s="122" t="str">
        <f>IF('Main courante'!$A102=$W$6,TEXT('Main courante'!$D102,"hh:mm"),"")</f>
        <v/>
      </c>
      <c r="AA105" s="123" t="str">
        <f>IF('Main courante'!$A102=$W$6,MOD($Z105-$Y105,1),"")</f>
        <v/>
      </c>
      <c r="AB105" s="123" t="str">
        <f>IF('Main courante'!$A102=$W$6,'Main courante'!$E102,"")</f>
        <v/>
      </c>
      <c r="AC105" s="122" t="str">
        <f>IF('Main courante'!$A102=$W$6,DU105,"")</f>
        <v/>
      </c>
      <c r="AD105" s="125"/>
      <c r="AE105" s="120" t="str">
        <f>IF('Main courante'!$A102=$AE$6,MAX($AE$8:$AE104)+1,"")</f>
        <v/>
      </c>
      <c r="AF105" s="121" t="str">
        <f>IF('Main courante'!$A102=$AE$6,TEXT('Main courante'!$B102,"j mmm aa"),"")</f>
        <v/>
      </c>
      <c r="AG105" s="122" t="str">
        <f>IF('Main courante'!$A102=$AE$6,TEXT('Main courante'!$C102,"hh:mm"),"")</f>
        <v/>
      </c>
      <c r="AH105" s="122" t="str">
        <f>IF('Main courante'!$A102=$AE$6,TEXT('Main courante'!$D102,"hh:mm"),"")</f>
        <v/>
      </c>
      <c r="AI105" s="123" t="str">
        <f>IF('Main courante'!$A102=$AE$6,MOD($AH105-$AG105,1),"")</f>
        <v/>
      </c>
      <c r="AJ105" s="123" t="str">
        <f>IF('Main courante'!$A102=$AE$6,'Main courante'!$E102,"")</f>
        <v/>
      </c>
      <c r="AK105" s="122" t="str">
        <f>IF('Main courante'!$A102=$AE$6,DU105,"")</f>
        <v/>
      </c>
      <c r="AL105" s="125"/>
      <c r="AM105" s="120" t="str">
        <f>IF('Main courante'!$A102=$AM$6,MAX($AM$8:$AM104)+1,"")</f>
        <v/>
      </c>
      <c r="AN105" s="121" t="str">
        <f>IF('Main courante'!$A102=$AM$6,TEXT('Main courante'!$B102,"j mmm aa"),"")</f>
        <v/>
      </c>
      <c r="AO105" s="122" t="str">
        <f>IF('Main courante'!$A102=$AM$6,TEXT('Main courante'!$C102,"hh:mm"),"")</f>
        <v/>
      </c>
      <c r="AP105" s="122" t="str">
        <f>IF('Main courante'!$A102=$AM$6,TEXT('Main courante'!$D102,"hh:mm"),"")</f>
        <v/>
      </c>
      <c r="AQ105" s="123" t="str">
        <f>IF('Main courante'!$A102=$AM$6,MOD($AP105-$AO105,1),"")</f>
        <v/>
      </c>
      <c r="AR105" s="123" t="str">
        <f>IF('Main courante'!$A102=$AM$6,'Main courante'!$E102,"")</f>
        <v/>
      </c>
      <c r="AS105" s="122" t="str">
        <f>IF('Main courante'!$A102=$AM$6,DU105,"")</f>
        <v/>
      </c>
      <c r="AT105" s="125"/>
      <c r="AU105" s="120" t="str">
        <f>IF('Main courante'!$A102=$AU$6,MAX($AU$8:$AU104)+1,"")</f>
        <v/>
      </c>
      <c r="AV105" s="121" t="str">
        <f>IF('Main courante'!$A102=$AU$6,TEXT('Main courante'!$B102,"j mmm aa"),"")</f>
        <v/>
      </c>
      <c r="AW105" s="122" t="str">
        <f>IF('Main courante'!$A102=$AU$6,TEXT('Main courante'!$C102,"hh:mm"),"")</f>
        <v/>
      </c>
      <c r="AX105" s="122" t="str">
        <f>IF('Main courante'!$A102=$AU$6,TEXT('Main courante'!$D102,"hh:mm"),"")</f>
        <v/>
      </c>
      <c r="AY105" s="123" t="str">
        <f>IF('Main courante'!$A102=$AU$6,MOD($AX105-$AW105,1),"")</f>
        <v/>
      </c>
      <c r="AZ105" s="123" t="str">
        <f>IF('Main courante'!$A102=$AU$6,'Main courante'!$E102,"")</f>
        <v/>
      </c>
      <c r="BA105" s="122" t="str">
        <f>IF('Main courante'!$A102=$AU$6,DU105,"")</f>
        <v/>
      </c>
      <c r="BB105" s="125"/>
      <c r="BC105" s="120" t="str">
        <f>IF('Main courante'!$A102=$BC$6,MAX($BC$8:$BC104)+1,"")</f>
        <v/>
      </c>
      <c r="BD105" s="121" t="str">
        <f>IF('Main courante'!$A102=$BC$6,TEXT('Main courante'!$B102,"j mmm aa"),"")</f>
        <v/>
      </c>
      <c r="BE105" s="122" t="str">
        <f>IF('Main courante'!$A102=$BC$6,TEXT('Main courante'!$C102,"hh:mm"),"")</f>
        <v/>
      </c>
      <c r="BF105" s="122" t="str">
        <f>IF('Main courante'!$A102=$BC$6,TEXT('Main courante'!$D102,"hh:mm"),"")</f>
        <v/>
      </c>
      <c r="BG105" s="123" t="str">
        <f>IF('Main courante'!$A102=$BC$6,MOD($BF105-$BE105,1),"")</f>
        <v/>
      </c>
      <c r="BH105" s="123" t="str">
        <f>IF('Main courante'!$A102=$BC$6,'Main courante'!$E102,"")</f>
        <v/>
      </c>
      <c r="BI105" s="122" t="str">
        <f>IF('Main courante'!$A102=$BC$6,DU105,"")</f>
        <v/>
      </c>
      <c r="BJ105" s="125"/>
      <c r="BK105" s="120" t="str">
        <f>IF('Main courante'!$A102=$BK$6,MAX($BK$8:$BK104)+1,"")</f>
        <v/>
      </c>
      <c r="BL105" s="121" t="str">
        <f>IF('Main courante'!$A102=$BK$6,TEXT('Main courante'!$B102,"j mmm aa"),"")</f>
        <v/>
      </c>
      <c r="BM105" s="122" t="str">
        <f>IF('Main courante'!$A102=$BK$6,TEXT('Main courante'!$C102,"hh:mm"),"")</f>
        <v/>
      </c>
      <c r="BN105" s="122" t="str">
        <f>IF('Main courante'!$A102=$BK$6,TEXT('Main courante'!$D102,"hh:mm"),"")</f>
        <v/>
      </c>
      <c r="BO105" s="123" t="str">
        <f>IF('Main courante'!$A102=$BK$6,MOD($BN105-$BM105,1),"")</f>
        <v/>
      </c>
      <c r="BP105" s="123" t="str">
        <f>IF('Main courante'!$A102=$BK$6,'Main courante'!$E102,"")</f>
        <v/>
      </c>
      <c r="BQ105" s="122" t="str">
        <f>IF('Main courante'!$A102=$BK$6,DU105,"")</f>
        <v/>
      </c>
      <c r="BR105" s="125"/>
      <c r="BS105" s="120" t="str">
        <f>IF('Main courante'!$A102=$BS$6,MAX($BS$8:$BS104)+1,"")</f>
        <v/>
      </c>
      <c r="BT105" s="121" t="str">
        <f>IF('Main courante'!$A102=$BS$6,TEXT('Main courante'!$B102,"j mmm aa"),"")</f>
        <v/>
      </c>
      <c r="BU105" s="122" t="str">
        <f>IF('Main courante'!$A102=$BS$6,TEXT('Main courante'!$C102,"hh:mm"),"")</f>
        <v/>
      </c>
      <c r="BV105" s="122" t="str">
        <f>IF('Main courante'!$A102=$BS$6,TEXT('Main courante'!$D102,"hh:mm"),"")</f>
        <v/>
      </c>
      <c r="BW105" s="123" t="str">
        <f>IF('Main courante'!$A102=$BS$6,MOD($BV105-$BU105,1),"")</f>
        <v/>
      </c>
      <c r="BX105" s="123" t="str">
        <f>IF('Main courante'!$A102=$BS$6,'Main courante'!$E102,"")</f>
        <v/>
      </c>
      <c r="BY105" s="122" t="str">
        <f>IF('Main courante'!$A102=$BS$6,DU105,"")</f>
        <v/>
      </c>
      <c r="BZ105" s="125"/>
      <c r="CA105" s="120" t="str">
        <f>IF('Main courante'!$A102=$CA$6,MAX($CA$8:$CA104)+1,"")</f>
        <v/>
      </c>
      <c r="CB105" s="121" t="str">
        <f>IF('Main courante'!$A102=$CA$6,TEXT('Main courante'!$B102,"j mmm aa"),"")</f>
        <v/>
      </c>
      <c r="CC105" s="122" t="str">
        <f>IF('Main courante'!$A102=$CA$6,TEXT('Main courante'!$C102,"hh:mm"),"")</f>
        <v/>
      </c>
      <c r="CD105" s="122" t="str">
        <f>IF('Main courante'!$A102=$CA$6,TEXT('Main courante'!$D102,"hh:mm"),"")</f>
        <v/>
      </c>
      <c r="CE105" s="123" t="str">
        <f>IF('Main courante'!$A102=$CA$6,MOD($CD105-$CC105,1),"")</f>
        <v/>
      </c>
      <c r="CF105" s="123" t="str">
        <f>IF('Main courante'!$A102=$CA$6,'Main courante'!$E102,"")</f>
        <v/>
      </c>
      <c r="CG105" s="122" t="str">
        <f>IF('Main courante'!$A102=$CA$6,DU105,"")</f>
        <v/>
      </c>
      <c r="CH105" s="125"/>
      <c r="CI105" s="120" t="str">
        <f>IF('Main courante'!$A102=$CI$6,MAX($CI$8:$CI104)+1,"")</f>
        <v/>
      </c>
      <c r="CJ105" s="121" t="str">
        <f>IF('Main courante'!$A102=$CI$6,TEXT('Main courante'!$B102,"j mmm aa"),"")</f>
        <v/>
      </c>
      <c r="CK105" s="122" t="str">
        <f>IF('Main courante'!$A102=$CI$6,TEXT('Main courante'!$C102,"hh:mm"),"")</f>
        <v/>
      </c>
      <c r="CL105" s="122" t="str">
        <f>IF('Main courante'!$A102=$CI$6,TEXT('Main courante'!$D102,"hh:mm"),"")</f>
        <v/>
      </c>
      <c r="CM105" s="123" t="str">
        <f>IF('Main courante'!$A102=$CI$6,MOD($CL105-$CK105,1),"")</f>
        <v/>
      </c>
      <c r="CN105" s="123" t="str">
        <f>IF('Main courante'!$A102=$CI$6,'Main courante'!$E102,"")</f>
        <v/>
      </c>
      <c r="CO105" s="125"/>
      <c r="CP105" s="120" t="str">
        <f>IF('Main courante'!$A102=$CP$6,MAX($CP$8:$CP104)+1,"")</f>
        <v/>
      </c>
      <c r="CQ105" s="121" t="str">
        <f>IF('Main courante'!$A102=$CP$6,TEXT('Main courante'!$B102,"j mmm aa"),"")</f>
        <v/>
      </c>
      <c r="CR105" s="122" t="str">
        <f>IF('Main courante'!$A102=$CP$6,TEXT('Main courante'!$C102,"hh:mm"),"")</f>
        <v/>
      </c>
      <c r="CS105" s="122" t="str">
        <f>IF('Main courante'!$A102=$CP$6,TEXT('Main courante'!$D102,"hh:mm"),"")</f>
        <v/>
      </c>
      <c r="CT105" s="123" t="str">
        <f>IF('Main courante'!$A102=$CP$6,MOD($CS105-$CR105,1),"")</f>
        <v/>
      </c>
      <c r="CU105" s="123" t="str">
        <f>IF('Main courante'!$A102=$CP$6,'Main courante'!$E102,"")</f>
        <v/>
      </c>
      <c r="CV105" s="122" t="str">
        <f>IF('Main courante'!$A102=$CP$6,DU105,"")</f>
        <v/>
      </c>
      <c r="CW105" s="125"/>
      <c r="CX105" s="120" t="str">
        <f>IF('Main courante'!$A102=$CX$6,MAX($CX$8:$CX104)+1,"")</f>
        <v/>
      </c>
      <c r="CY105" s="121" t="str">
        <f>IF('Main courante'!$A102=$CX$6,TEXT('Main courante'!$B102,"j mmm aa"),"")</f>
        <v/>
      </c>
      <c r="CZ105" s="122" t="str">
        <f>IF('Main courante'!$A102=$CX$6,TEXT('Main courante'!$C102,"hh:mm"),"")</f>
        <v/>
      </c>
      <c r="DA105" s="122" t="str">
        <f>IF('Main courante'!$A102=$CX$6,TEXT('Main courante'!$D102,"hh:mm"),"")</f>
        <v/>
      </c>
      <c r="DB105" s="123" t="str">
        <f>IF('Main courante'!$A102=$CX$6,MOD($DA105-$CZ105,1),"")</f>
        <v/>
      </c>
      <c r="DC105" s="123" t="str">
        <f>IF('Main courante'!$A102=$CX$6,'Main courante'!$E102,"")</f>
        <v/>
      </c>
      <c r="DD105" s="122" t="str">
        <f>IF('Main courante'!$A102=$CX$6,DU105,"")</f>
        <v/>
      </c>
      <c r="DE105" s="125"/>
      <c r="DF105" s="120" t="str">
        <f>IF('Main courante'!$A102=$DF$6,MAX($DF$8:$DF104)+1,"")</f>
        <v/>
      </c>
      <c r="DG105" s="121" t="str">
        <f>IF('Main courante'!$A102=$DF$6,TEXT('Main courante'!$B102,"j mmm aa"),"")</f>
        <v/>
      </c>
      <c r="DH105" s="122" t="str">
        <f>IF('Main courante'!$A102=$DF$6,TEXT('Main courante'!$C102,"hh:mm"),"")</f>
        <v/>
      </c>
      <c r="DI105" s="122" t="str">
        <f>IF('Main courante'!$A102=$DF$6,TEXT('Main courante'!$D102,"hh:mm"),"")</f>
        <v/>
      </c>
      <c r="DJ105" s="123" t="str">
        <f>IF('Main courante'!$A102=$DF$6,MOD($DI105-$DH105,1),"")</f>
        <v/>
      </c>
      <c r="DK105" s="123" t="str">
        <f>IF('Main courante'!$A102=$DF$6,'Main courante'!$E102,"")</f>
        <v/>
      </c>
      <c r="DL105" s="128"/>
      <c r="DM105" s="120" t="str">
        <f>IF(OR('Main courante'!$F102&lt;&gt;"",'Main courante'!$K102&lt;&gt;""),MAX($DM$8:$DM104)+1,"")</f>
        <v/>
      </c>
      <c r="DN105" s="121" t="str">
        <f>IF('Main courante'!$F102,TEXT('Main courante'!$B102,"j mmm aa"),"")</f>
        <v/>
      </c>
      <c r="DO105" s="121" t="str">
        <f>IF('Main courante'!$F102,'Main courante'!$E102,"")</f>
        <v/>
      </c>
      <c r="DP105" s="121" t="str">
        <f>IF(OR('Main courante'!$F102&lt;&gt;"",'Main courante'!$K102&lt;&gt;""),IF('Main courante'!$F102&lt;&gt;"",TEXT('Main courante'!$F102,"hh:mm"),""),"")</f>
        <v/>
      </c>
      <c r="DQ105" s="121" t="str">
        <f>IF(OR('Main courante'!$F102&lt;&gt;"",'Main courante'!$K102&lt;&gt;""),IF('Main courante'!$G102&lt;&gt;"",TEXT('Main courante'!$G102,"hh:mm"),""),"")</f>
        <v/>
      </c>
      <c r="DR105" s="121" t="str">
        <f>IF(OR('Main courante'!$F102&lt;&gt;"",'Main courante'!$K102&lt;&gt;""),IF('Main courante'!$K102&lt;&gt;"",TEXT('Main courante'!$K102,"hh:mm"),""),"")</f>
        <v/>
      </c>
      <c r="DS105" s="121" t="str">
        <f>IF(OR('Main courante'!$F102&lt;&gt;"",'Main courante'!$K102&lt;&gt;""),IF('Main courante'!$L102&lt;&gt;"",TEXT('Main courante'!$L102,"hh:mm"),""),"")</f>
        <v/>
      </c>
      <c r="DT105" s="129">
        <f t="shared" si="7"/>
        <v>0</v>
      </c>
      <c r="DU105" s="130">
        <f>'Main courante'!$H102+'Main courante'!$M102</f>
        <v>0</v>
      </c>
      <c r="DV105" s="131">
        <f>'Main courante'!$J102+'Main courante'!$O102</f>
        <v>0</v>
      </c>
      <c r="DW105" s="131">
        <f>'Main courante'!$I102+'Main courante'!$N102</f>
        <v>0</v>
      </c>
      <c r="DX105" s="132" t="str">
        <f>IF('Main courante'!$P102&lt;&gt;"",'Main courante'!$P102,"")</f>
        <v/>
      </c>
      <c r="DY105" s="133" t="str">
        <f>IF('Main courante'!$Q102&lt;&gt;"",'Main courante'!$Q102,"")</f>
        <v/>
      </c>
      <c r="DZ105" s="133" t="str">
        <f>IF('Main courante'!$R102&lt;&gt;"",'Main courante'!$R102,"")</f>
        <v/>
      </c>
      <c r="EA105" s="129">
        <f t="shared" si="8"/>
        <v>0</v>
      </c>
      <c r="EB105" s="129">
        <f t="shared" si="9"/>
        <v>0</v>
      </c>
      <c r="ED105" s="120" t="str">
        <f>IF('Main courante'!$A102=$ED$6,MAX($ED$8:$ED104)+1,"")</f>
        <v/>
      </c>
      <c r="EE105" s="120" t="str">
        <f>IF('Main courante'!$A102=$ED$6,'Main courante'!$S102,"")</f>
        <v/>
      </c>
      <c r="EF105" s="120" t="str">
        <f>IF('Main courante'!$A102=$ED$6,'Main courante'!$T102,"")</f>
        <v/>
      </c>
      <c r="EG105" s="120" t="str">
        <f>IF('Main courante'!$A102=$ED$6,'Main courante'!$U102,"")</f>
        <v/>
      </c>
      <c r="EH105" s="134" t="str">
        <f>IF('Main courante'!$A102=$ED$6,'Main courante'!$V102,"")</f>
        <v/>
      </c>
      <c r="EJ105" s="120" t="str">
        <f>IF('Main courante'!$A102=$EJ$6,MAX($EJ$8:$EJ104)+1,"")</f>
        <v/>
      </c>
      <c r="EK105" s="120" t="str">
        <f>IF('Main courante'!$A102=$EJ$6,'Main courante'!$S102,"")</f>
        <v/>
      </c>
      <c r="EL105" s="120" t="str">
        <f>IF('Main courante'!$A102=$EJ$6,'Main courante'!$T102,"")</f>
        <v/>
      </c>
      <c r="EM105" s="120" t="str">
        <f>IF('Main courante'!$A102=$EJ$6,'Main courante'!$U102,"")</f>
        <v/>
      </c>
      <c r="EN105" s="134" t="str">
        <f>IF('Main courante'!$A102=$EJ$6,'Main courante'!$V102,"")</f>
        <v/>
      </c>
      <c r="EP105" s="120" t="str">
        <f>IF('Main courante'!$A102=$EP$6,MAX($EP$8:$EP104)+1,"")</f>
        <v/>
      </c>
      <c r="EQ105" s="120" t="str">
        <f>IF('Main courante'!$A102=$EP$6,'Main courante'!$S102,"")</f>
        <v/>
      </c>
      <c r="ER105" s="120" t="str">
        <f>IF('Main courante'!$A102=$EP$6,'Main courante'!$T102,"")</f>
        <v/>
      </c>
      <c r="ES105" s="120" t="str">
        <f>IF('Main courante'!$A102=$EP$6,'Main courante'!$U102,"")</f>
        <v/>
      </c>
      <c r="ET105" s="134" t="str">
        <f>IF('Main courante'!$A102=$EP$6,'Main courante'!$V102,"")</f>
        <v/>
      </c>
      <c r="EU105" s="125"/>
      <c r="EV105" s="120" t="str">
        <f>IF('Main courante'!$A102=$EV$6,MAX($EV$8:$EV104)+1,"")</f>
        <v/>
      </c>
      <c r="EW105" s="121" t="str">
        <f>IF('Main courante'!$A102=$EV$6,TEXT('Main courante'!$B102,"j mmm aa"),"")</f>
        <v/>
      </c>
      <c r="EX105" s="122" t="str">
        <f>IF('Main courante'!$A102=$EV$6,TEXT('Main courante'!$C102,"hh:mm"),"")</f>
        <v/>
      </c>
      <c r="EY105" s="122" t="str">
        <f>IF('Main courante'!$A102=$EV$6,TEXT('Main courante'!$D102,"hh:mm"),"")</f>
        <v/>
      </c>
      <c r="EZ105" s="123" t="str">
        <f>IF('Main courante'!$A102=$EV$6,MOD($EY105-$EX105,1),"")</f>
        <v/>
      </c>
      <c r="FA105" s="123" t="str">
        <f>IF('Main courante'!$A102=$EV$6,'Main courante'!$E102,"")</f>
        <v/>
      </c>
      <c r="FB105" s="128"/>
    </row>
    <row r="106" spans="1:158">
      <c r="A106" s="120" t="str">
        <f>IF('Main courante'!$A103=$A$6,MAX($A$8:$A105)+1,"")</f>
        <v/>
      </c>
      <c r="B106" s="121" t="str">
        <f>IF('Main courante'!$A103=$A$6,TEXT('Main courante'!$B103,"j mmm aa"),"")</f>
        <v/>
      </c>
      <c r="C106" s="122" t="str">
        <f>IF('Main courante'!$A103=$A$6,TEXT('Main courante'!$C103,"hh:mm"),"")</f>
        <v/>
      </c>
      <c r="D106" s="122" t="str">
        <f>IF('Main courante'!$A103=$A$6,TEXT('Main courante'!$D103,"hh:mm"),"")</f>
        <v/>
      </c>
      <c r="E106" s="123" t="str">
        <f>IF('Main courante'!$A103=$A$6,MOD($D106-$C106,1),"")</f>
        <v/>
      </c>
      <c r="F106" s="123" t="str">
        <f>IF('Main courante'!$A103=$A$6,'Main courante'!$E103,"")</f>
        <v/>
      </c>
      <c r="G106" s="125"/>
      <c r="H106" s="126" t="str">
        <f>IF('Main courante'!$A103=$H$6,MAX($H$8:$H105)+1,"")</f>
        <v/>
      </c>
      <c r="I106" s="121" t="str">
        <f>IF('Main courante'!$A103=$H$6,TEXT('Main courante'!$B103,"j mmm aa"),"")</f>
        <v/>
      </c>
      <c r="J106" s="122" t="str">
        <f>IF('Main courante'!$A103=$H$6,TEXT('Main courante'!$C103,"hh:mm"),"")</f>
        <v/>
      </c>
      <c r="K106" s="122" t="str">
        <f>IF('Main courante'!$A103=$H$6,TEXT('Main courante'!$D103,"hh:mm"),"")</f>
        <v/>
      </c>
      <c r="L106" s="123" t="str">
        <f>IF('Main courante'!$A103=$H$6,MOD($K106-$J106,1),"")</f>
        <v/>
      </c>
      <c r="M106" s="123" t="str">
        <f>IF('Main courante'!$A103=$H$6,'Main courante'!$E103,"")</f>
        <v/>
      </c>
      <c r="N106" s="125"/>
      <c r="O106" s="120" t="str">
        <f>IF('Main courante'!$A103=$O$6,MAX($O$8:$O105)+1,"")</f>
        <v/>
      </c>
      <c r="P106" s="121" t="str">
        <f>IF('Main courante'!$A103=$O$6,TEXT('Main courante'!$B103,"j mmm aa"),"")</f>
        <v/>
      </c>
      <c r="Q106" s="122" t="str">
        <f>IF('Main courante'!$A103=$O$6,TEXT('Main courante'!$C103,"hh:mm"),"")</f>
        <v/>
      </c>
      <c r="R106" s="122" t="str">
        <f>IF('Main courante'!$A103=$O$6,TEXT('Main courante'!$D103,"hh:mm"),"")</f>
        <v/>
      </c>
      <c r="S106" s="123" t="str">
        <f>IF('Main courante'!$A103=$O$6,MOD($R106-$Q106,1),"")</f>
        <v/>
      </c>
      <c r="T106" s="124" t="str">
        <f>IF('Main courante'!$A103=$O$6,'Main courante'!$E103,"")</f>
        <v/>
      </c>
      <c r="U106" s="127" t="str">
        <f>IF('Main courante'!$A103=$O$6,DU106,"")</f>
        <v/>
      </c>
      <c r="V106" s="125"/>
      <c r="W106" s="120" t="str">
        <f>IF('Main courante'!$A103=$W$6,MAX($W$8:$W105)+1,"")</f>
        <v/>
      </c>
      <c r="X106" s="121" t="str">
        <f>IF('Main courante'!$A103=$W$6,TEXT('Main courante'!$B103,"j mmm aa"),"")</f>
        <v/>
      </c>
      <c r="Y106" s="122" t="str">
        <f>IF('Main courante'!$A103=$W$6,TEXT('Main courante'!$C103,"hh:mm"),"")</f>
        <v/>
      </c>
      <c r="Z106" s="122" t="str">
        <f>IF('Main courante'!$A103=$W$6,TEXT('Main courante'!$D103,"hh:mm"),"")</f>
        <v/>
      </c>
      <c r="AA106" s="123" t="str">
        <f>IF('Main courante'!$A103=$W$6,MOD($Z106-$Y106,1),"")</f>
        <v/>
      </c>
      <c r="AB106" s="123" t="str">
        <f>IF('Main courante'!$A103=$W$6,'Main courante'!$E103,"")</f>
        <v/>
      </c>
      <c r="AC106" s="122" t="str">
        <f>IF('Main courante'!$A103=$W$6,DU106,"")</f>
        <v/>
      </c>
      <c r="AD106" s="125"/>
      <c r="AE106" s="120" t="str">
        <f>IF('Main courante'!$A103=$AE$6,MAX($AE$8:$AE105)+1,"")</f>
        <v/>
      </c>
      <c r="AF106" s="121" t="str">
        <f>IF('Main courante'!$A103=$AE$6,TEXT('Main courante'!$B103,"j mmm aa"),"")</f>
        <v/>
      </c>
      <c r="AG106" s="122" t="str">
        <f>IF('Main courante'!$A103=$AE$6,TEXT('Main courante'!$C103,"hh:mm"),"")</f>
        <v/>
      </c>
      <c r="AH106" s="122" t="str">
        <f>IF('Main courante'!$A103=$AE$6,TEXT('Main courante'!$D103,"hh:mm"),"")</f>
        <v/>
      </c>
      <c r="AI106" s="123" t="str">
        <f>IF('Main courante'!$A103=$AE$6,MOD($AH106-$AG106,1),"")</f>
        <v/>
      </c>
      <c r="AJ106" s="123" t="str">
        <f>IF('Main courante'!$A103=$AE$6,'Main courante'!$E103,"")</f>
        <v/>
      </c>
      <c r="AK106" s="122" t="str">
        <f>IF('Main courante'!$A103=$AE$6,DU106,"")</f>
        <v/>
      </c>
      <c r="AL106" s="125"/>
      <c r="AM106" s="120" t="str">
        <f>IF('Main courante'!$A103=$AM$6,MAX($AM$8:$AM105)+1,"")</f>
        <v/>
      </c>
      <c r="AN106" s="121" t="str">
        <f>IF('Main courante'!$A103=$AM$6,TEXT('Main courante'!$B103,"j mmm aa"),"")</f>
        <v/>
      </c>
      <c r="AO106" s="122" t="str">
        <f>IF('Main courante'!$A103=$AM$6,TEXT('Main courante'!$C103,"hh:mm"),"")</f>
        <v/>
      </c>
      <c r="AP106" s="122" t="str">
        <f>IF('Main courante'!$A103=$AM$6,TEXT('Main courante'!$D103,"hh:mm"),"")</f>
        <v/>
      </c>
      <c r="AQ106" s="123" t="str">
        <f>IF('Main courante'!$A103=$AM$6,MOD($AP106-$AO106,1),"")</f>
        <v/>
      </c>
      <c r="AR106" s="123" t="str">
        <f>IF('Main courante'!$A103=$AM$6,'Main courante'!$E103,"")</f>
        <v/>
      </c>
      <c r="AS106" s="122" t="str">
        <f>IF('Main courante'!$A103=$AM$6,DU106,"")</f>
        <v/>
      </c>
      <c r="AT106" s="125"/>
      <c r="AU106" s="120" t="str">
        <f>IF('Main courante'!$A103=$AU$6,MAX($AU$8:$AU105)+1,"")</f>
        <v/>
      </c>
      <c r="AV106" s="121" t="str">
        <f>IF('Main courante'!$A103=$AU$6,TEXT('Main courante'!$B103,"j mmm aa"),"")</f>
        <v/>
      </c>
      <c r="AW106" s="122" t="str">
        <f>IF('Main courante'!$A103=$AU$6,TEXT('Main courante'!$C103,"hh:mm"),"")</f>
        <v/>
      </c>
      <c r="AX106" s="122" t="str">
        <f>IF('Main courante'!$A103=$AU$6,TEXT('Main courante'!$D103,"hh:mm"),"")</f>
        <v/>
      </c>
      <c r="AY106" s="123" t="str">
        <f>IF('Main courante'!$A103=$AU$6,MOD($AX106-$AW106,1),"")</f>
        <v/>
      </c>
      <c r="AZ106" s="123" t="str">
        <f>IF('Main courante'!$A103=$AU$6,'Main courante'!$E103,"")</f>
        <v/>
      </c>
      <c r="BA106" s="122" t="str">
        <f>IF('Main courante'!$A103=$AU$6,DU106,"")</f>
        <v/>
      </c>
      <c r="BB106" s="125"/>
      <c r="BC106" s="120" t="str">
        <f>IF('Main courante'!$A103=$BC$6,MAX($BC$8:$BC105)+1,"")</f>
        <v/>
      </c>
      <c r="BD106" s="121" t="str">
        <f>IF('Main courante'!$A103=$BC$6,TEXT('Main courante'!$B103,"j mmm aa"),"")</f>
        <v/>
      </c>
      <c r="BE106" s="122" t="str">
        <f>IF('Main courante'!$A103=$BC$6,TEXT('Main courante'!$C103,"hh:mm"),"")</f>
        <v/>
      </c>
      <c r="BF106" s="122" t="str">
        <f>IF('Main courante'!$A103=$BC$6,TEXT('Main courante'!$D103,"hh:mm"),"")</f>
        <v/>
      </c>
      <c r="BG106" s="123" t="str">
        <f>IF('Main courante'!$A103=$BC$6,MOD($BF106-$BE106,1),"")</f>
        <v/>
      </c>
      <c r="BH106" s="123" t="str">
        <f>IF('Main courante'!$A103=$BC$6,'Main courante'!$E103,"")</f>
        <v/>
      </c>
      <c r="BI106" s="122" t="str">
        <f>IF('Main courante'!$A103=$BC$6,DU106,"")</f>
        <v/>
      </c>
      <c r="BJ106" s="125"/>
      <c r="BK106" s="120" t="str">
        <f>IF('Main courante'!$A103=$BK$6,MAX($BK$8:$BK105)+1,"")</f>
        <v/>
      </c>
      <c r="BL106" s="121" t="str">
        <f>IF('Main courante'!$A103=$BK$6,TEXT('Main courante'!$B103,"j mmm aa"),"")</f>
        <v/>
      </c>
      <c r="BM106" s="122" t="str">
        <f>IF('Main courante'!$A103=$BK$6,TEXT('Main courante'!$C103,"hh:mm"),"")</f>
        <v/>
      </c>
      <c r="BN106" s="122" t="str">
        <f>IF('Main courante'!$A103=$BK$6,TEXT('Main courante'!$D103,"hh:mm"),"")</f>
        <v/>
      </c>
      <c r="BO106" s="123" t="str">
        <f>IF('Main courante'!$A103=$BK$6,MOD($BN106-$BM106,1),"")</f>
        <v/>
      </c>
      <c r="BP106" s="123" t="str">
        <f>IF('Main courante'!$A103=$BK$6,'Main courante'!$E103,"")</f>
        <v/>
      </c>
      <c r="BQ106" s="122" t="str">
        <f>IF('Main courante'!$A103=$BK$6,DU106,"")</f>
        <v/>
      </c>
      <c r="BR106" s="125"/>
      <c r="BS106" s="120" t="str">
        <f>IF('Main courante'!$A103=$BS$6,MAX($BS$8:$BS105)+1,"")</f>
        <v/>
      </c>
      <c r="BT106" s="121" t="str">
        <f>IF('Main courante'!$A103=$BS$6,TEXT('Main courante'!$B103,"j mmm aa"),"")</f>
        <v/>
      </c>
      <c r="BU106" s="122" t="str">
        <f>IF('Main courante'!$A103=$BS$6,TEXT('Main courante'!$C103,"hh:mm"),"")</f>
        <v/>
      </c>
      <c r="BV106" s="122" t="str">
        <f>IF('Main courante'!$A103=$BS$6,TEXT('Main courante'!$D103,"hh:mm"),"")</f>
        <v/>
      </c>
      <c r="BW106" s="123" t="str">
        <f>IF('Main courante'!$A103=$BS$6,MOD($BV106-$BU106,1),"")</f>
        <v/>
      </c>
      <c r="BX106" s="123" t="str">
        <f>IF('Main courante'!$A103=$BS$6,'Main courante'!$E103,"")</f>
        <v/>
      </c>
      <c r="BY106" s="122" t="str">
        <f>IF('Main courante'!$A103=$BS$6,DU106,"")</f>
        <v/>
      </c>
      <c r="BZ106" s="125"/>
      <c r="CA106" s="120" t="str">
        <f>IF('Main courante'!$A103=$CA$6,MAX($CA$8:$CA105)+1,"")</f>
        <v/>
      </c>
      <c r="CB106" s="121" t="str">
        <f>IF('Main courante'!$A103=$CA$6,TEXT('Main courante'!$B103,"j mmm aa"),"")</f>
        <v/>
      </c>
      <c r="CC106" s="122" t="str">
        <f>IF('Main courante'!$A103=$CA$6,TEXT('Main courante'!$C103,"hh:mm"),"")</f>
        <v/>
      </c>
      <c r="CD106" s="122" t="str">
        <f>IF('Main courante'!$A103=$CA$6,TEXT('Main courante'!$D103,"hh:mm"),"")</f>
        <v/>
      </c>
      <c r="CE106" s="123" t="str">
        <f>IF('Main courante'!$A103=$CA$6,MOD($CD106-$CC106,1),"")</f>
        <v/>
      </c>
      <c r="CF106" s="123" t="str">
        <f>IF('Main courante'!$A103=$CA$6,'Main courante'!$E103,"")</f>
        <v/>
      </c>
      <c r="CG106" s="122" t="str">
        <f>IF('Main courante'!$A103=$CA$6,DU106,"")</f>
        <v/>
      </c>
      <c r="CH106" s="125"/>
      <c r="CI106" s="120" t="str">
        <f>IF('Main courante'!$A103=$CI$6,MAX($CI$8:$CI105)+1,"")</f>
        <v/>
      </c>
      <c r="CJ106" s="121" t="str">
        <f>IF('Main courante'!$A103=$CI$6,TEXT('Main courante'!$B103,"j mmm aa"),"")</f>
        <v/>
      </c>
      <c r="CK106" s="122" t="str">
        <f>IF('Main courante'!$A103=$CI$6,TEXT('Main courante'!$C103,"hh:mm"),"")</f>
        <v/>
      </c>
      <c r="CL106" s="122" t="str">
        <f>IF('Main courante'!$A103=$CI$6,TEXT('Main courante'!$D103,"hh:mm"),"")</f>
        <v/>
      </c>
      <c r="CM106" s="123" t="str">
        <f>IF('Main courante'!$A103=$CI$6,MOD($CL106-$CK106,1),"")</f>
        <v/>
      </c>
      <c r="CN106" s="123" t="str">
        <f>IF('Main courante'!$A103=$CI$6,'Main courante'!$E103,"")</f>
        <v/>
      </c>
      <c r="CO106" s="125"/>
      <c r="CP106" s="120" t="str">
        <f>IF('Main courante'!$A103=$CP$6,MAX($CP$8:$CP105)+1,"")</f>
        <v/>
      </c>
      <c r="CQ106" s="121" t="str">
        <f>IF('Main courante'!$A103=$CP$6,TEXT('Main courante'!$B103,"j mmm aa"),"")</f>
        <v/>
      </c>
      <c r="CR106" s="122" t="str">
        <f>IF('Main courante'!$A103=$CP$6,TEXT('Main courante'!$C103,"hh:mm"),"")</f>
        <v/>
      </c>
      <c r="CS106" s="122" t="str">
        <f>IF('Main courante'!$A103=$CP$6,TEXT('Main courante'!$D103,"hh:mm"),"")</f>
        <v/>
      </c>
      <c r="CT106" s="123" t="str">
        <f>IF('Main courante'!$A103=$CP$6,MOD($CS106-$CR106,1),"")</f>
        <v/>
      </c>
      <c r="CU106" s="123" t="str">
        <f>IF('Main courante'!$A103=$CP$6,'Main courante'!$E103,"")</f>
        <v/>
      </c>
      <c r="CV106" s="122" t="str">
        <f>IF('Main courante'!$A103=$CP$6,DU106,"")</f>
        <v/>
      </c>
      <c r="CW106" s="125"/>
      <c r="CX106" s="120" t="str">
        <f>IF('Main courante'!$A103=$CX$6,MAX($CX$8:$CX105)+1,"")</f>
        <v/>
      </c>
      <c r="CY106" s="121" t="str">
        <f>IF('Main courante'!$A103=$CX$6,TEXT('Main courante'!$B103,"j mmm aa"),"")</f>
        <v/>
      </c>
      <c r="CZ106" s="122" t="str">
        <f>IF('Main courante'!$A103=$CX$6,TEXT('Main courante'!$C103,"hh:mm"),"")</f>
        <v/>
      </c>
      <c r="DA106" s="122" t="str">
        <f>IF('Main courante'!$A103=$CX$6,TEXT('Main courante'!$D103,"hh:mm"),"")</f>
        <v/>
      </c>
      <c r="DB106" s="123" t="str">
        <f>IF('Main courante'!$A103=$CX$6,MOD($DA106-$CZ106,1),"")</f>
        <v/>
      </c>
      <c r="DC106" s="123" t="str">
        <f>IF('Main courante'!$A103=$CX$6,'Main courante'!$E103,"")</f>
        <v/>
      </c>
      <c r="DD106" s="122" t="str">
        <f>IF('Main courante'!$A103=$CX$6,DU106,"")</f>
        <v/>
      </c>
      <c r="DE106" s="125"/>
      <c r="DF106" s="120" t="str">
        <f>IF('Main courante'!$A103=$DF$6,MAX($DF$8:$DF105)+1,"")</f>
        <v/>
      </c>
      <c r="DG106" s="121" t="str">
        <f>IF('Main courante'!$A103=$DF$6,TEXT('Main courante'!$B103,"j mmm aa"),"")</f>
        <v/>
      </c>
      <c r="DH106" s="122" t="str">
        <f>IF('Main courante'!$A103=$DF$6,TEXT('Main courante'!$C103,"hh:mm"),"")</f>
        <v/>
      </c>
      <c r="DI106" s="122" t="str">
        <f>IF('Main courante'!$A103=$DF$6,TEXT('Main courante'!$D103,"hh:mm"),"")</f>
        <v/>
      </c>
      <c r="DJ106" s="123" t="str">
        <f>IF('Main courante'!$A103=$DF$6,MOD($DI106-$DH106,1),"")</f>
        <v/>
      </c>
      <c r="DK106" s="123" t="str">
        <f>IF('Main courante'!$A103=$DF$6,'Main courante'!$E103,"")</f>
        <v/>
      </c>
      <c r="DL106" s="128"/>
      <c r="DM106" s="120" t="str">
        <f>IF(OR('Main courante'!$F103&lt;&gt;"",'Main courante'!$K103&lt;&gt;""),MAX($DM$8:$DM105)+1,"")</f>
        <v/>
      </c>
      <c r="DN106" s="121" t="str">
        <f>IF('Main courante'!$F103,TEXT('Main courante'!$B103,"j mmm aa"),"")</f>
        <v/>
      </c>
      <c r="DO106" s="121" t="str">
        <f>IF('Main courante'!$F103,'Main courante'!$E103,"")</f>
        <v/>
      </c>
      <c r="DP106" s="121" t="str">
        <f>IF(OR('Main courante'!$F103&lt;&gt;"",'Main courante'!$K103&lt;&gt;""),IF('Main courante'!$F103&lt;&gt;"",TEXT('Main courante'!$F103,"hh:mm"),""),"")</f>
        <v/>
      </c>
      <c r="DQ106" s="121" t="str">
        <f>IF(OR('Main courante'!$F103&lt;&gt;"",'Main courante'!$K103&lt;&gt;""),IF('Main courante'!$G103&lt;&gt;"",TEXT('Main courante'!$G103,"hh:mm"),""),"")</f>
        <v/>
      </c>
      <c r="DR106" s="121" t="str">
        <f>IF(OR('Main courante'!$F103&lt;&gt;"",'Main courante'!$K103&lt;&gt;""),IF('Main courante'!$K103&lt;&gt;"",TEXT('Main courante'!$K103,"hh:mm"),""),"")</f>
        <v/>
      </c>
      <c r="DS106" s="121" t="str">
        <f>IF(OR('Main courante'!$F103&lt;&gt;"",'Main courante'!$K103&lt;&gt;""),IF('Main courante'!$L103&lt;&gt;"",TEXT('Main courante'!$L103,"hh:mm"),""),"")</f>
        <v/>
      </c>
      <c r="DT106" s="129">
        <f t="shared" si="7"/>
        <v>0</v>
      </c>
      <c r="DU106" s="130">
        <f>'Main courante'!$H103+'Main courante'!$M103</f>
        <v>0</v>
      </c>
      <c r="DV106" s="131">
        <f>'Main courante'!$J103+'Main courante'!$O103</f>
        <v>0</v>
      </c>
      <c r="DW106" s="131">
        <f>'Main courante'!$I103+'Main courante'!$N103</f>
        <v>0</v>
      </c>
      <c r="DX106" s="132" t="str">
        <f>IF('Main courante'!$P103&lt;&gt;"",'Main courante'!$P103,"")</f>
        <v/>
      </c>
      <c r="DY106" s="133" t="str">
        <f>IF('Main courante'!$Q103&lt;&gt;"",'Main courante'!$Q103,"")</f>
        <v/>
      </c>
      <c r="DZ106" s="133" t="str">
        <f>IF('Main courante'!$R103&lt;&gt;"",'Main courante'!$R103,"")</f>
        <v/>
      </c>
      <c r="EA106" s="129">
        <f t="shared" si="8"/>
        <v>0</v>
      </c>
      <c r="EB106" s="129">
        <f t="shared" si="9"/>
        <v>0</v>
      </c>
      <c r="ED106" s="120" t="str">
        <f>IF('Main courante'!$A103=$ED$6,MAX($ED$8:$ED105)+1,"")</f>
        <v/>
      </c>
      <c r="EE106" s="120" t="str">
        <f>IF('Main courante'!$A103=$ED$6,'Main courante'!$S103,"")</f>
        <v/>
      </c>
      <c r="EF106" s="120" t="str">
        <f>IF('Main courante'!$A103=$ED$6,'Main courante'!$T103,"")</f>
        <v/>
      </c>
      <c r="EG106" s="120" t="str">
        <f>IF('Main courante'!$A103=$ED$6,'Main courante'!$U103,"")</f>
        <v/>
      </c>
      <c r="EH106" s="134" t="str">
        <f>IF('Main courante'!$A103=$ED$6,'Main courante'!$V103,"")</f>
        <v/>
      </c>
      <c r="EJ106" s="120" t="str">
        <f>IF('Main courante'!$A103=$EJ$6,MAX($EJ$8:$EJ105)+1,"")</f>
        <v/>
      </c>
      <c r="EK106" s="120" t="str">
        <f>IF('Main courante'!$A103=$EJ$6,'Main courante'!$S103,"")</f>
        <v/>
      </c>
      <c r="EL106" s="120" t="str">
        <f>IF('Main courante'!$A103=$EJ$6,'Main courante'!$T103,"")</f>
        <v/>
      </c>
      <c r="EM106" s="120" t="str">
        <f>IF('Main courante'!$A103=$EJ$6,'Main courante'!$U103,"")</f>
        <v/>
      </c>
      <c r="EN106" s="134" t="str">
        <f>IF('Main courante'!$A103=$EJ$6,'Main courante'!$V103,"")</f>
        <v/>
      </c>
      <c r="EP106" s="120" t="str">
        <f>IF('Main courante'!$A103=$EP$6,MAX($EP$8:$EP105)+1,"")</f>
        <v/>
      </c>
      <c r="EQ106" s="120" t="str">
        <f>IF('Main courante'!$A103=$EP$6,'Main courante'!$S103,"")</f>
        <v/>
      </c>
      <c r="ER106" s="120" t="str">
        <f>IF('Main courante'!$A103=$EP$6,'Main courante'!$T103,"")</f>
        <v/>
      </c>
      <c r="ES106" s="120" t="str">
        <f>IF('Main courante'!$A103=$EP$6,'Main courante'!$U103,"")</f>
        <v/>
      </c>
      <c r="ET106" s="134" t="str">
        <f>IF('Main courante'!$A103=$EP$6,'Main courante'!$V103,"")</f>
        <v/>
      </c>
      <c r="EU106" s="125"/>
      <c r="EV106" s="120" t="str">
        <f>IF('Main courante'!$A103=$EV$6,MAX($EV$8:$EV105)+1,"")</f>
        <v/>
      </c>
      <c r="EW106" s="121" t="str">
        <f>IF('Main courante'!$A103=$EV$6,TEXT('Main courante'!$B103,"j mmm aa"),"")</f>
        <v/>
      </c>
      <c r="EX106" s="122" t="str">
        <f>IF('Main courante'!$A103=$EV$6,TEXT('Main courante'!$C103,"hh:mm"),"")</f>
        <v/>
      </c>
      <c r="EY106" s="122" t="str">
        <f>IF('Main courante'!$A103=$EV$6,TEXT('Main courante'!$D103,"hh:mm"),"")</f>
        <v/>
      </c>
      <c r="EZ106" s="123" t="str">
        <f>IF('Main courante'!$A103=$EV$6,MOD($EY106-$EX106,1),"")</f>
        <v/>
      </c>
      <c r="FA106" s="123" t="str">
        <f>IF('Main courante'!$A103=$EV$6,'Main courante'!$E103,"")</f>
        <v/>
      </c>
      <c r="FB106" s="128"/>
    </row>
    <row r="107" spans="1:158">
      <c r="A107" s="120" t="str">
        <f>IF('Main courante'!$A104=$A$6,MAX($A$8:$A106)+1,"")</f>
        <v/>
      </c>
      <c r="B107" s="121" t="str">
        <f>IF('Main courante'!$A104=$A$6,TEXT('Main courante'!$B104,"j mmm aa"),"")</f>
        <v/>
      </c>
      <c r="C107" s="122" t="str">
        <f>IF('Main courante'!$A104=$A$6,TEXT('Main courante'!$C104,"hh:mm"),"")</f>
        <v/>
      </c>
      <c r="D107" s="122" t="str">
        <f>IF('Main courante'!$A104=$A$6,TEXT('Main courante'!$D104,"hh:mm"),"")</f>
        <v/>
      </c>
      <c r="E107" s="123" t="str">
        <f>IF('Main courante'!$A104=$A$6,MOD($D107-$C107,1),"")</f>
        <v/>
      </c>
      <c r="F107" s="123" t="str">
        <f>IF('Main courante'!$A104=$A$6,'Main courante'!$E104,"")</f>
        <v/>
      </c>
      <c r="G107" s="125"/>
      <c r="H107" s="126" t="str">
        <f>IF('Main courante'!$A104=$H$6,MAX($H$8:$H106)+1,"")</f>
        <v/>
      </c>
      <c r="I107" s="121" t="str">
        <f>IF('Main courante'!$A104=$H$6,TEXT('Main courante'!$B104,"j mmm aa"),"")</f>
        <v/>
      </c>
      <c r="J107" s="122" t="str">
        <f>IF('Main courante'!$A104=$H$6,TEXT('Main courante'!$C104,"hh:mm"),"")</f>
        <v/>
      </c>
      <c r="K107" s="122" t="str">
        <f>IF('Main courante'!$A104=$H$6,TEXT('Main courante'!$D104,"hh:mm"),"")</f>
        <v/>
      </c>
      <c r="L107" s="123" t="str">
        <f>IF('Main courante'!$A104=$H$6,MOD($K107-$J107,1),"")</f>
        <v/>
      </c>
      <c r="M107" s="123" t="str">
        <f>IF('Main courante'!$A104=$H$6,'Main courante'!$E104,"")</f>
        <v/>
      </c>
      <c r="N107" s="125"/>
      <c r="O107" s="120" t="str">
        <f>IF('Main courante'!$A104=$O$6,MAX($O$8:$O106)+1,"")</f>
        <v/>
      </c>
      <c r="P107" s="121" t="str">
        <f>IF('Main courante'!$A104=$O$6,TEXT('Main courante'!$B104,"j mmm aa"),"")</f>
        <v/>
      </c>
      <c r="Q107" s="122" t="str">
        <f>IF('Main courante'!$A104=$O$6,TEXT('Main courante'!$C104,"hh:mm"),"")</f>
        <v/>
      </c>
      <c r="R107" s="122" t="str">
        <f>IF('Main courante'!$A104=$O$6,TEXT('Main courante'!$D104,"hh:mm"),"")</f>
        <v/>
      </c>
      <c r="S107" s="123" t="str">
        <f>IF('Main courante'!$A104=$O$6,MOD($R107-$Q107,1),"")</f>
        <v/>
      </c>
      <c r="T107" s="124" t="str">
        <f>IF('Main courante'!$A104=$O$6,'Main courante'!$E104,"")</f>
        <v/>
      </c>
      <c r="U107" s="127" t="str">
        <f>IF('Main courante'!$A104=$O$6,DU107,"")</f>
        <v/>
      </c>
      <c r="V107" s="125"/>
      <c r="W107" s="120" t="str">
        <f>IF('Main courante'!$A104=$W$6,MAX($W$8:$W106)+1,"")</f>
        <v/>
      </c>
      <c r="X107" s="121" t="str">
        <f>IF('Main courante'!$A104=$W$6,TEXT('Main courante'!$B104,"j mmm aa"),"")</f>
        <v/>
      </c>
      <c r="Y107" s="122" t="str">
        <f>IF('Main courante'!$A104=$W$6,TEXT('Main courante'!$C104,"hh:mm"),"")</f>
        <v/>
      </c>
      <c r="Z107" s="122" t="str">
        <f>IF('Main courante'!$A104=$W$6,TEXT('Main courante'!$D104,"hh:mm"),"")</f>
        <v/>
      </c>
      <c r="AA107" s="123" t="str">
        <f>IF('Main courante'!$A104=$W$6,MOD($Z107-$Y107,1),"")</f>
        <v/>
      </c>
      <c r="AB107" s="123" t="str">
        <f>IF('Main courante'!$A104=$W$6,'Main courante'!$E104,"")</f>
        <v/>
      </c>
      <c r="AC107" s="122" t="str">
        <f>IF('Main courante'!$A104=$W$6,DU107,"")</f>
        <v/>
      </c>
      <c r="AD107" s="125"/>
      <c r="AE107" s="120" t="str">
        <f>IF('Main courante'!$A104=$AE$6,MAX($AE$8:$AE106)+1,"")</f>
        <v/>
      </c>
      <c r="AF107" s="121" t="str">
        <f>IF('Main courante'!$A104=$AE$6,TEXT('Main courante'!$B104,"j mmm aa"),"")</f>
        <v/>
      </c>
      <c r="AG107" s="122" t="str">
        <f>IF('Main courante'!$A104=$AE$6,TEXT('Main courante'!$C104,"hh:mm"),"")</f>
        <v/>
      </c>
      <c r="AH107" s="122" t="str">
        <f>IF('Main courante'!$A104=$AE$6,TEXT('Main courante'!$D104,"hh:mm"),"")</f>
        <v/>
      </c>
      <c r="AI107" s="123" t="str">
        <f>IF('Main courante'!$A104=$AE$6,MOD($AH107-$AG107,1),"")</f>
        <v/>
      </c>
      <c r="AJ107" s="123" t="str">
        <f>IF('Main courante'!$A104=$AE$6,'Main courante'!$E104,"")</f>
        <v/>
      </c>
      <c r="AK107" s="122" t="str">
        <f>IF('Main courante'!$A104=$AE$6,DU107,"")</f>
        <v/>
      </c>
      <c r="AL107" s="125"/>
      <c r="AM107" s="120" t="str">
        <f>IF('Main courante'!$A104=$AM$6,MAX($AM$8:$AM106)+1,"")</f>
        <v/>
      </c>
      <c r="AN107" s="121" t="str">
        <f>IF('Main courante'!$A104=$AM$6,TEXT('Main courante'!$B104,"j mmm aa"),"")</f>
        <v/>
      </c>
      <c r="AO107" s="122" t="str">
        <f>IF('Main courante'!$A104=$AM$6,TEXT('Main courante'!$C104,"hh:mm"),"")</f>
        <v/>
      </c>
      <c r="AP107" s="122" t="str">
        <f>IF('Main courante'!$A104=$AM$6,TEXT('Main courante'!$D104,"hh:mm"),"")</f>
        <v/>
      </c>
      <c r="AQ107" s="123" t="str">
        <f>IF('Main courante'!$A104=$AM$6,MOD($AP107-$AO107,1),"")</f>
        <v/>
      </c>
      <c r="AR107" s="123" t="str">
        <f>IF('Main courante'!$A104=$AM$6,'Main courante'!$E104,"")</f>
        <v/>
      </c>
      <c r="AS107" s="122" t="str">
        <f>IF('Main courante'!$A104=$AM$6,DU107,"")</f>
        <v/>
      </c>
      <c r="AT107" s="125"/>
      <c r="AU107" s="120" t="str">
        <f>IF('Main courante'!$A104=$AU$6,MAX($AU$8:$AU106)+1,"")</f>
        <v/>
      </c>
      <c r="AV107" s="121" t="str">
        <f>IF('Main courante'!$A104=$AU$6,TEXT('Main courante'!$B104,"j mmm aa"),"")</f>
        <v/>
      </c>
      <c r="AW107" s="122" t="str">
        <f>IF('Main courante'!$A104=$AU$6,TEXT('Main courante'!$C104,"hh:mm"),"")</f>
        <v/>
      </c>
      <c r="AX107" s="122" t="str">
        <f>IF('Main courante'!$A104=$AU$6,TEXT('Main courante'!$D104,"hh:mm"),"")</f>
        <v/>
      </c>
      <c r="AY107" s="123" t="str">
        <f>IF('Main courante'!$A104=$AU$6,MOD($AX107-$AW107,1),"")</f>
        <v/>
      </c>
      <c r="AZ107" s="123" t="str">
        <f>IF('Main courante'!$A104=$AU$6,'Main courante'!$E104,"")</f>
        <v/>
      </c>
      <c r="BA107" s="122" t="str">
        <f>IF('Main courante'!$A104=$AU$6,DU107,"")</f>
        <v/>
      </c>
      <c r="BB107" s="125"/>
      <c r="BC107" s="120" t="str">
        <f>IF('Main courante'!$A104=$BC$6,MAX($BC$8:$BC106)+1,"")</f>
        <v/>
      </c>
      <c r="BD107" s="121" t="str">
        <f>IF('Main courante'!$A104=$BC$6,TEXT('Main courante'!$B104,"j mmm aa"),"")</f>
        <v/>
      </c>
      <c r="BE107" s="122" t="str">
        <f>IF('Main courante'!$A104=$BC$6,TEXT('Main courante'!$C104,"hh:mm"),"")</f>
        <v/>
      </c>
      <c r="BF107" s="122" t="str">
        <f>IF('Main courante'!$A104=$BC$6,TEXT('Main courante'!$D104,"hh:mm"),"")</f>
        <v/>
      </c>
      <c r="BG107" s="123" t="str">
        <f>IF('Main courante'!$A104=$BC$6,MOD($BF107-$BE107,1),"")</f>
        <v/>
      </c>
      <c r="BH107" s="123" t="str">
        <f>IF('Main courante'!$A104=$BC$6,'Main courante'!$E104,"")</f>
        <v/>
      </c>
      <c r="BI107" s="122" t="str">
        <f>IF('Main courante'!$A104=$BC$6,DU107,"")</f>
        <v/>
      </c>
      <c r="BJ107" s="125"/>
      <c r="BK107" s="120" t="str">
        <f>IF('Main courante'!$A104=$BK$6,MAX($BK$8:$BK106)+1,"")</f>
        <v/>
      </c>
      <c r="BL107" s="121" t="str">
        <f>IF('Main courante'!$A104=$BK$6,TEXT('Main courante'!$B104,"j mmm aa"),"")</f>
        <v/>
      </c>
      <c r="BM107" s="122" t="str">
        <f>IF('Main courante'!$A104=$BK$6,TEXT('Main courante'!$C104,"hh:mm"),"")</f>
        <v/>
      </c>
      <c r="BN107" s="122" t="str">
        <f>IF('Main courante'!$A104=$BK$6,TEXT('Main courante'!$D104,"hh:mm"),"")</f>
        <v/>
      </c>
      <c r="BO107" s="123" t="str">
        <f>IF('Main courante'!$A104=$BK$6,MOD($BN107-$BM107,1),"")</f>
        <v/>
      </c>
      <c r="BP107" s="123" t="str">
        <f>IF('Main courante'!$A104=$BK$6,'Main courante'!$E104,"")</f>
        <v/>
      </c>
      <c r="BQ107" s="122" t="str">
        <f>IF('Main courante'!$A104=$BK$6,DU107,"")</f>
        <v/>
      </c>
      <c r="BR107" s="125"/>
      <c r="BS107" s="120" t="str">
        <f>IF('Main courante'!$A104=$BS$6,MAX($BS$8:$BS106)+1,"")</f>
        <v/>
      </c>
      <c r="BT107" s="121" t="str">
        <f>IF('Main courante'!$A104=$BS$6,TEXT('Main courante'!$B104,"j mmm aa"),"")</f>
        <v/>
      </c>
      <c r="BU107" s="122" t="str">
        <f>IF('Main courante'!$A104=$BS$6,TEXT('Main courante'!$C104,"hh:mm"),"")</f>
        <v/>
      </c>
      <c r="BV107" s="122" t="str">
        <f>IF('Main courante'!$A104=$BS$6,TEXT('Main courante'!$D104,"hh:mm"),"")</f>
        <v/>
      </c>
      <c r="BW107" s="123" t="str">
        <f>IF('Main courante'!$A104=$BS$6,MOD($BV107-$BU107,1),"")</f>
        <v/>
      </c>
      <c r="BX107" s="123" t="str">
        <f>IF('Main courante'!$A104=$BS$6,'Main courante'!$E104,"")</f>
        <v/>
      </c>
      <c r="BY107" s="122" t="str">
        <f>IF('Main courante'!$A104=$BS$6,DU107,"")</f>
        <v/>
      </c>
      <c r="BZ107" s="125"/>
      <c r="CA107" s="120" t="str">
        <f>IF('Main courante'!$A104=$CA$6,MAX($CA$8:$CA106)+1,"")</f>
        <v/>
      </c>
      <c r="CB107" s="121" t="str">
        <f>IF('Main courante'!$A104=$CA$6,TEXT('Main courante'!$B104,"j mmm aa"),"")</f>
        <v/>
      </c>
      <c r="CC107" s="122" t="str">
        <f>IF('Main courante'!$A104=$CA$6,TEXT('Main courante'!$C104,"hh:mm"),"")</f>
        <v/>
      </c>
      <c r="CD107" s="122" t="str">
        <f>IF('Main courante'!$A104=$CA$6,TEXT('Main courante'!$D104,"hh:mm"),"")</f>
        <v/>
      </c>
      <c r="CE107" s="123" t="str">
        <f>IF('Main courante'!$A104=$CA$6,MOD($CD107-$CC107,1),"")</f>
        <v/>
      </c>
      <c r="CF107" s="123" t="str">
        <f>IF('Main courante'!$A104=$CA$6,'Main courante'!$E104,"")</f>
        <v/>
      </c>
      <c r="CG107" s="122" t="str">
        <f>IF('Main courante'!$A104=$CA$6,DU107,"")</f>
        <v/>
      </c>
      <c r="CH107" s="125"/>
      <c r="CI107" s="120" t="str">
        <f>IF('Main courante'!$A104=$CI$6,MAX($CI$8:$CI106)+1,"")</f>
        <v/>
      </c>
      <c r="CJ107" s="121" t="str">
        <f>IF('Main courante'!$A104=$CI$6,TEXT('Main courante'!$B104,"j mmm aa"),"")</f>
        <v/>
      </c>
      <c r="CK107" s="122" t="str">
        <f>IF('Main courante'!$A104=$CI$6,TEXT('Main courante'!$C104,"hh:mm"),"")</f>
        <v/>
      </c>
      <c r="CL107" s="122" t="str">
        <f>IF('Main courante'!$A104=$CI$6,TEXT('Main courante'!$D104,"hh:mm"),"")</f>
        <v/>
      </c>
      <c r="CM107" s="123" t="str">
        <f>IF('Main courante'!$A104=$CI$6,MOD($CL107-$CK107,1),"")</f>
        <v/>
      </c>
      <c r="CN107" s="123" t="str">
        <f>IF('Main courante'!$A104=$CI$6,'Main courante'!$E104,"")</f>
        <v/>
      </c>
      <c r="CO107" s="125"/>
      <c r="CP107" s="120" t="str">
        <f>IF('Main courante'!$A104=$CP$6,MAX($CP$8:$CP106)+1,"")</f>
        <v/>
      </c>
      <c r="CQ107" s="121" t="str">
        <f>IF('Main courante'!$A104=$CP$6,TEXT('Main courante'!$B104,"j mmm aa"),"")</f>
        <v/>
      </c>
      <c r="CR107" s="122" t="str">
        <f>IF('Main courante'!$A104=$CP$6,TEXT('Main courante'!$C104,"hh:mm"),"")</f>
        <v/>
      </c>
      <c r="CS107" s="122" t="str">
        <f>IF('Main courante'!$A104=$CP$6,TEXT('Main courante'!$D104,"hh:mm"),"")</f>
        <v/>
      </c>
      <c r="CT107" s="123" t="str">
        <f>IF('Main courante'!$A104=$CP$6,MOD($CS107-$CR107,1),"")</f>
        <v/>
      </c>
      <c r="CU107" s="123" t="str">
        <f>IF('Main courante'!$A104=$CP$6,'Main courante'!$E104,"")</f>
        <v/>
      </c>
      <c r="CV107" s="122" t="str">
        <f>IF('Main courante'!$A104=$CP$6,DU107,"")</f>
        <v/>
      </c>
      <c r="CW107" s="125"/>
      <c r="CX107" s="120" t="str">
        <f>IF('Main courante'!$A104=$CX$6,MAX($CX$8:$CX106)+1,"")</f>
        <v/>
      </c>
      <c r="CY107" s="121" t="str">
        <f>IF('Main courante'!$A104=$CX$6,TEXT('Main courante'!$B104,"j mmm aa"),"")</f>
        <v/>
      </c>
      <c r="CZ107" s="122" t="str">
        <f>IF('Main courante'!$A104=$CX$6,TEXT('Main courante'!$C104,"hh:mm"),"")</f>
        <v/>
      </c>
      <c r="DA107" s="122" t="str">
        <f>IF('Main courante'!$A104=$CX$6,TEXT('Main courante'!$D104,"hh:mm"),"")</f>
        <v/>
      </c>
      <c r="DB107" s="123" t="str">
        <f>IF('Main courante'!$A104=$CX$6,MOD($DA107-$CZ107,1),"")</f>
        <v/>
      </c>
      <c r="DC107" s="123" t="str">
        <f>IF('Main courante'!$A104=$CX$6,'Main courante'!$E104,"")</f>
        <v/>
      </c>
      <c r="DD107" s="122" t="str">
        <f>IF('Main courante'!$A104=$CX$6,DU107,"")</f>
        <v/>
      </c>
      <c r="DE107" s="125"/>
      <c r="DF107" s="120" t="str">
        <f>IF('Main courante'!$A104=$DF$6,MAX($DF$8:$DF106)+1,"")</f>
        <v/>
      </c>
      <c r="DG107" s="121" t="str">
        <f>IF('Main courante'!$A104=$DF$6,TEXT('Main courante'!$B104,"j mmm aa"),"")</f>
        <v/>
      </c>
      <c r="DH107" s="122" t="str">
        <f>IF('Main courante'!$A104=$DF$6,TEXT('Main courante'!$C104,"hh:mm"),"")</f>
        <v/>
      </c>
      <c r="DI107" s="122" t="str">
        <f>IF('Main courante'!$A104=$DF$6,TEXT('Main courante'!$D104,"hh:mm"),"")</f>
        <v/>
      </c>
      <c r="DJ107" s="123" t="str">
        <f>IF('Main courante'!$A104=$DF$6,MOD($DI107-$DH107,1),"")</f>
        <v/>
      </c>
      <c r="DK107" s="123" t="str">
        <f>IF('Main courante'!$A104=$DF$6,'Main courante'!$E104,"")</f>
        <v/>
      </c>
      <c r="DL107" s="128"/>
      <c r="DM107" s="120" t="str">
        <f>IF(OR('Main courante'!$F104&lt;&gt;"",'Main courante'!$K104&lt;&gt;""),MAX($DM$8:$DM106)+1,"")</f>
        <v/>
      </c>
      <c r="DN107" s="121" t="str">
        <f>IF('Main courante'!$F104,TEXT('Main courante'!$B104,"j mmm aa"),"")</f>
        <v/>
      </c>
      <c r="DO107" s="121" t="str">
        <f>IF('Main courante'!$F104,'Main courante'!$E104,"")</f>
        <v/>
      </c>
      <c r="DP107" s="121" t="str">
        <f>IF(OR('Main courante'!$F104&lt;&gt;"",'Main courante'!$K104&lt;&gt;""),IF('Main courante'!$F104&lt;&gt;"",TEXT('Main courante'!$F104,"hh:mm"),""),"")</f>
        <v/>
      </c>
      <c r="DQ107" s="121" t="str">
        <f>IF(OR('Main courante'!$F104&lt;&gt;"",'Main courante'!$K104&lt;&gt;""),IF('Main courante'!$G104&lt;&gt;"",TEXT('Main courante'!$G104,"hh:mm"),""),"")</f>
        <v/>
      </c>
      <c r="DR107" s="121" t="str">
        <f>IF(OR('Main courante'!$F104&lt;&gt;"",'Main courante'!$K104&lt;&gt;""),IF('Main courante'!$K104&lt;&gt;"",TEXT('Main courante'!$K104,"hh:mm"),""),"")</f>
        <v/>
      </c>
      <c r="DS107" s="121" t="str">
        <f>IF(OR('Main courante'!$F104&lt;&gt;"",'Main courante'!$K104&lt;&gt;""),IF('Main courante'!$L104&lt;&gt;"",TEXT('Main courante'!$L104,"hh:mm"),""),"")</f>
        <v/>
      </c>
      <c r="DT107" s="129">
        <f t="shared" si="7"/>
        <v>0</v>
      </c>
      <c r="DU107" s="130">
        <f>'Main courante'!$H104+'Main courante'!$M104</f>
        <v>0</v>
      </c>
      <c r="DV107" s="131">
        <f>'Main courante'!$J104+'Main courante'!$O104</f>
        <v>0</v>
      </c>
      <c r="DW107" s="131">
        <f>'Main courante'!$I104+'Main courante'!$N104</f>
        <v>0</v>
      </c>
      <c r="DX107" s="132" t="str">
        <f>IF('Main courante'!$P104&lt;&gt;"",'Main courante'!$P104,"")</f>
        <v/>
      </c>
      <c r="DY107" s="133" t="str">
        <f>IF('Main courante'!$Q104&lt;&gt;"",'Main courante'!$Q104,"")</f>
        <v/>
      </c>
      <c r="DZ107" s="133" t="str">
        <f>IF('Main courante'!$R104&lt;&gt;"",'Main courante'!$R104,"")</f>
        <v/>
      </c>
      <c r="EA107" s="129">
        <f t="shared" si="8"/>
        <v>0</v>
      </c>
      <c r="EB107" s="129">
        <f t="shared" si="9"/>
        <v>0</v>
      </c>
      <c r="ED107" s="120" t="str">
        <f>IF('Main courante'!$A104=$ED$6,MAX($ED$8:$ED106)+1,"")</f>
        <v/>
      </c>
      <c r="EE107" s="120" t="str">
        <f>IF('Main courante'!$A104=$ED$6,'Main courante'!$S104,"")</f>
        <v/>
      </c>
      <c r="EF107" s="120" t="str">
        <f>IF('Main courante'!$A104=$ED$6,'Main courante'!$T104,"")</f>
        <v/>
      </c>
      <c r="EG107" s="120" t="str">
        <f>IF('Main courante'!$A104=$ED$6,'Main courante'!$U104,"")</f>
        <v/>
      </c>
      <c r="EH107" s="134" t="str">
        <f>IF('Main courante'!$A104=$ED$6,'Main courante'!$V104,"")</f>
        <v/>
      </c>
      <c r="EJ107" s="120" t="str">
        <f>IF('Main courante'!$A104=$EJ$6,MAX($EJ$8:$EJ106)+1,"")</f>
        <v/>
      </c>
      <c r="EK107" s="120" t="str">
        <f>IF('Main courante'!$A104=$EJ$6,'Main courante'!$S104,"")</f>
        <v/>
      </c>
      <c r="EL107" s="120" t="str">
        <f>IF('Main courante'!$A104=$EJ$6,'Main courante'!$T104,"")</f>
        <v/>
      </c>
      <c r="EM107" s="120" t="str">
        <f>IF('Main courante'!$A104=$EJ$6,'Main courante'!$U104,"")</f>
        <v/>
      </c>
      <c r="EN107" s="134" t="str">
        <f>IF('Main courante'!$A104=$EJ$6,'Main courante'!$V104,"")</f>
        <v/>
      </c>
      <c r="EP107" s="120" t="str">
        <f>IF('Main courante'!$A104=$EP$6,MAX($EP$8:$EP106)+1,"")</f>
        <v/>
      </c>
      <c r="EQ107" s="120" t="str">
        <f>IF('Main courante'!$A104=$EP$6,'Main courante'!$S104,"")</f>
        <v/>
      </c>
      <c r="ER107" s="120" t="str">
        <f>IF('Main courante'!$A104=$EP$6,'Main courante'!$T104,"")</f>
        <v/>
      </c>
      <c r="ES107" s="120" t="str">
        <f>IF('Main courante'!$A104=$EP$6,'Main courante'!$U104,"")</f>
        <v/>
      </c>
      <c r="ET107" s="134" t="str">
        <f>IF('Main courante'!$A104=$EP$6,'Main courante'!$V104,"")</f>
        <v/>
      </c>
      <c r="EU107" s="125"/>
      <c r="EV107" s="120" t="str">
        <f>IF('Main courante'!$A104=$EV$6,MAX($EV$8:$EV106)+1,"")</f>
        <v/>
      </c>
      <c r="EW107" s="121" t="str">
        <f>IF('Main courante'!$A104=$EV$6,TEXT('Main courante'!$B104,"j mmm aa"),"")</f>
        <v/>
      </c>
      <c r="EX107" s="122" t="str">
        <f>IF('Main courante'!$A104=$EV$6,TEXT('Main courante'!$C104,"hh:mm"),"")</f>
        <v/>
      </c>
      <c r="EY107" s="122" t="str">
        <f>IF('Main courante'!$A104=$EV$6,TEXT('Main courante'!$D104,"hh:mm"),"")</f>
        <v/>
      </c>
      <c r="EZ107" s="123" t="str">
        <f>IF('Main courante'!$A104=$EV$6,MOD($EY107-$EX107,1),"")</f>
        <v/>
      </c>
      <c r="FA107" s="123" t="str">
        <f>IF('Main courante'!$A104=$EV$6,'Main courante'!$E104,"")</f>
        <v/>
      </c>
      <c r="FB107" s="128"/>
    </row>
    <row r="108" spans="1:158">
      <c r="A108" s="120" t="str">
        <f>IF('Main courante'!$A105=$A$6,MAX($A$8:$A107)+1,"")</f>
        <v/>
      </c>
      <c r="B108" s="121" t="str">
        <f>IF('Main courante'!$A105=$A$6,TEXT('Main courante'!$B105,"j mmm aa"),"")</f>
        <v/>
      </c>
      <c r="C108" s="122" t="str">
        <f>IF('Main courante'!$A105=$A$6,TEXT('Main courante'!$C105,"hh:mm"),"")</f>
        <v/>
      </c>
      <c r="D108" s="122" t="str">
        <f>IF('Main courante'!$A105=$A$6,TEXT('Main courante'!$D105,"hh:mm"),"")</f>
        <v/>
      </c>
      <c r="E108" s="123" t="str">
        <f>IF('Main courante'!$A105=$A$6,MOD($D108-$C108,1),"")</f>
        <v/>
      </c>
      <c r="F108" s="123" t="str">
        <f>IF('Main courante'!$A105=$A$6,'Main courante'!$E105,"")</f>
        <v/>
      </c>
      <c r="G108" s="125"/>
      <c r="H108" s="126" t="str">
        <f>IF('Main courante'!$A105=$H$6,MAX($H$8:$H107)+1,"")</f>
        <v/>
      </c>
      <c r="I108" s="121" t="str">
        <f>IF('Main courante'!$A105=$H$6,TEXT('Main courante'!$B105,"j mmm aa"),"")</f>
        <v/>
      </c>
      <c r="J108" s="122" t="str">
        <f>IF('Main courante'!$A105=$H$6,TEXT('Main courante'!$C105,"hh:mm"),"")</f>
        <v/>
      </c>
      <c r="K108" s="122" t="str">
        <f>IF('Main courante'!$A105=$H$6,TEXT('Main courante'!$D105,"hh:mm"),"")</f>
        <v/>
      </c>
      <c r="L108" s="123" t="str">
        <f>IF('Main courante'!$A105=$H$6,MOD($K108-$J108,1),"")</f>
        <v/>
      </c>
      <c r="M108" s="123" t="str">
        <f>IF('Main courante'!$A105=$H$6,'Main courante'!$E105,"")</f>
        <v/>
      </c>
      <c r="N108" s="125"/>
      <c r="O108" s="120" t="str">
        <f>IF('Main courante'!$A105=$O$6,MAX($O$8:$O107)+1,"")</f>
        <v/>
      </c>
      <c r="P108" s="121" t="str">
        <f>IF('Main courante'!$A105=$O$6,TEXT('Main courante'!$B105,"j mmm aa"),"")</f>
        <v/>
      </c>
      <c r="Q108" s="122" t="str">
        <f>IF('Main courante'!$A105=$O$6,TEXT('Main courante'!$C105,"hh:mm"),"")</f>
        <v/>
      </c>
      <c r="R108" s="122" t="str">
        <f>IF('Main courante'!$A105=$O$6,TEXT('Main courante'!$D105,"hh:mm"),"")</f>
        <v/>
      </c>
      <c r="S108" s="123" t="str">
        <f>IF('Main courante'!$A105=$O$6,MOD($R108-$Q108,1),"")</f>
        <v/>
      </c>
      <c r="T108" s="124" t="str">
        <f>IF('Main courante'!$A105=$O$6,'Main courante'!$E105,"")</f>
        <v/>
      </c>
      <c r="U108" s="127" t="str">
        <f>IF('Main courante'!$A105=$O$6,DU108,"")</f>
        <v/>
      </c>
      <c r="V108" s="125"/>
      <c r="W108" s="120" t="str">
        <f>IF('Main courante'!$A105=$W$6,MAX($W$8:$W107)+1,"")</f>
        <v/>
      </c>
      <c r="X108" s="121" t="str">
        <f>IF('Main courante'!$A105=$W$6,TEXT('Main courante'!$B105,"j mmm aa"),"")</f>
        <v/>
      </c>
      <c r="Y108" s="122" t="str">
        <f>IF('Main courante'!$A105=$W$6,TEXT('Main courante'!$C105,"hh:mm"),"")</f>
        <v/>
      </c>
      <c r="Z108" s="122" t="str">
        <f>IF('Main courante'!$A105=$W$6,TEXT('Main courante'!$D105,"hh:mm"),"")</f>
        <v/>
      </c>
      <c r="AA108" s="123" t="str">
        <f>IF('Main courante'!$A105=$W$6,MOD($Z108-$Y108,1),"")</f>
        <v/>
      </c>
      <c r="AB108" s="123" t="str">
        <f>IF('Main courante'!$A105=$W$6,'Main courante'!$E105,"")</f>
        <v/>
      </c>
      <c r="AC108" s="122" t="str">
        <f>IF('Main courante'!$A105=$W$6,DU108,"")</f>
        <v/>
      </c>
      <c r="AD108" s="125"/>
      <c r="AE108" s="120" t="str">
        <f>IF('Main courante'!$A105=$AE$6,MAX($AE$8:$AE107)+1,"")</f>
        <v/>
      </c>
      <c r="AF108" s="121" t="str">
        <f>IF('Main courante'!$A105=$AE$6,TEXT('Main courante'!$B105,"j mmm aa"),"")</f>
        <v/>
      </c>
      <c r="AG108" s="122" t="str">
        <f>IF('Main courante'!$A105=$AE$6,TEXT('Main courante'!$C105,"hh:mm"),"")</f>
        <v/>
      </c>
      <c r="AH108" s="122" t="str">
        <f>IF('Main courante'!$A105=$AE$6,TEXT('Main courante'!$D105,"hh:mm"),"")</f>
        <v/>
      </c>
      <c r="AI108" s="123" t="str">
        <f>IF('Main courante'!$A105=$AE$6,MOD($AH108-$AG108,1),"")</f>
        <v/>
      </c>
      <c r="AJ108" s="123" t="str">
        <f>IF('Main courante'!$A105=$AE$6,'Main courante'!$E105,"")</f>
        <v/>
      </c>
      <c r="AK108" s="122" t="str">
        <f>IF('Main courante'!$A105=$AE$6,DU108,"")</f>
        <v/>
      </c>
      <c r="AL108" s="125"/>
      <c r="AM108" s="120" t="str">
        <f>IF('Main courante'!$A105=$AM$6,MAX($AM$8:$AM107)+1,"")</f>
        <v/>
      </c>
      <c r="AN108" s="121" t="str">
        <f>IF('Main courante'!$A105=$AM$6,TEXT('Main courante'!$B105,"j mmm aa"),"")</f>
        <v/>
      </c>
      <c r="AO108" s="122" t="str">
        <f>IF('Main courante'!$A105=$AM$6,TEXT('Main courante'!$C105,"hh:mm"),"")</f>
        <v/>
      </c>
      <c r="AP108" s="122" t="str">
        <f>IF('Main courante'!$A105=$AM$6,TEXT('Main courante'!$D105,"hh:mm"),"")</f>
        <v/>
      </c>
      <c r="AQ108" s="123" t="str">
        <f>IF('Main courante'!$A105=$AM$6,MOD($AP108-$AO108,1),"")</f>
        <v/>
      </c>
      <c r="AR108" s="123" t="str">
        <f>IF('Main courante'!$A105=$AM$6,'Main courante'!$E105,"")</f>
        <v/>
      </c>
      <c r="AS108" s="122" t="str">
        <f>IF('Main courante'!$A105=$AM$6,DU108,"")</f>
        <v/>
      </c>
      <c r="AT108" s="125"/>
      <c r="AU108" s="120" t="str">
        <f>IF('Main courante'!$A105=$AU$6,MAX($AU$8:$AU107)+1,"")</f>
        <v/>
      </c>
      <c r="AV108" s="121" t="str">
        <f>IF('Main courante'!$A105=$AU$6,TEXT('Main courante'!$B105,"j mmm aa"),"")</f>
        <v/>
      </c>
      <c r="AW108" s="122" t="str">
        <f>IF('Main courante'!$A105=$AU$6,TEXT('Main courante'!$C105,"hh:mm"),"")</f>
        <v/>
      </c>
      <c r="AX108" s="122" t="str">
        <f>IF('Main courante'!$A105=$AU$6,TEXT('Main courante'!$D105,"hh:mm"),"")</f>
        <v/>
      </c>
      <c r="AY108" s="123" t="str">
        <f>IF('Main courante'!$A105=$AU$6,MOD($AX108-$AW108,1),"")</f>
        <v/>
      </c>
      <c r="AZ108" s="123" t="str">
        <f>IF('Main courante'!$A105=$AU$6,'Main courante'!$E105,"")</f>
        <v/>
      </c>
      <c r="BA108" s="122" t="str">
        <f>IF('Main courante'!$A105=$AU$6,DU108,"")</f>
        <v/>
      </c>
      <c r="BB108" s="125"/>
      <c r="BC108" s="120" t="str">
        <f>IF('Main courante'!$A105=$BC$6,MAX($BC$8:$BC107)+1,"")</f>
        <v/>
      </c>
      <c r="BD108" s="121" t="str">
        <f>IF('Main courante'!$A105=$BC$6,TEXT('Main courante'!$B105,"j mmm aa"),"")</f>
        <v/>
      </c>
      <c r="BE108" s="122" t="str">
        <f>IF('Main courante'!$A105=$BC$6,TEXT('Main courante'!$C105,"hh:mm"),"")</f>
        <v/>
      </c>
      <c r="BF108" s="122" t="str">
        <f>IF('Main courante'!$A105=$BC$6,TEXT('Main courante'!$D105,"hh:mm"),"")</f>
        <v/>
      </c>
      <c r="BG108" s="123" t="str">
        <f>IF('Main courante'!$A105=$BC$6,MOD($BF108-$BE108,1),"")</f>
        <v/>
      </c>
      <c r="BH108" s="123" t="str">
        <f>IF('Main courante'!$A105=$BC$6,'Main courante'!$E105,"")</f>
        <v/>
      </c>
      <c r="BI108" s="122" t="str">
        <f>IF('Main courante'!$A105=$BC$6,DU108,"")</f>
        <v/>
      </c>
      <c r="BJ108" s="125"/>
      <c r="BK108" s="120" t="str">
        <f>IF('Main courante'!$A105=$BK$6,MAX($BK$8:$BK107)+1,"")</f>
        <v/>
      </c>
      <c r="BL108" s="121" t="str">
        <f>IF('Main courante'!$A105=$BK$6,TEXT('Main courante'!$B105,"j mmm aa"),"")</f>
        <v/>
      </c>
      <c r="BM108" s="122" t="str">
        <f>IF('Main courante'!$A105=$BK$6,TEXT('Main courante'!$C105,"hh:mm"),"")</f>
        <v/>
      </c>
      <c r="BN108" s="122" t="str">
        <f>IF('Main courante'!$A105=$BK$6,TEXT('Main courante'!$D105,"hh:mm"),"")</f>
        <v/>
      </c>
      <c r="BO108" s="123" t="str">
        <f>IF('Main courante'!$A105=$BK$6,MOD($BN108-$BM108,1),"")</f>
        <v/>
      </c>
      <c r="BP108" s="123" t="str">
        <f>IF('Main courante'!$A105=$BK$6,'Main courante'!$E105,"")</f>
        <v/>
      </c>
      <c r="BQ108" s="122" t="str">
        <f>IF('Main courante'!$A105=$BK$6,DU108,"")</f>
        <v/>
      </c>
      <c r="BR108" s="125"/>
      <c r="BS108" s="120" t="str">
        <f>IF('Main courante'!$A105=$BS$6,MAX($BS$8:$BS107)+1,"")</f>
        <v/>
      </c>
      <c r="BT108" s="121" t="str">
        <f>IF('Main courante'!$A105=$BS$6,TEXT('Main courante'!$B105,"j mmm aa"),"")</f>
        <v/>
      </c>
      <c r="BU108" s="122" t="str">
        <f>IF('Main courante'!$A105=$BS$6,TEXT('Main courante'!$C105,"hh:mm"),"")</f>
        <v/>
      </c>
      <c r="BV108" s="122" t="str">
        <f>IF('Main courante'!$A105=$BS$6,TEXT('Main courante'!$D105,"hh:mm"),"")</f>
        <v/>
      </c>
      <c r="BW108" s="123" t="str">
        <f>IF('Main courante'!$A105=$BS$6,MOD($BV108-$BU108,1),"")</f>
        <v/>
      </c>
      <c r="BX108" s="123" t="str">
        <f>IF('Main courante'!$A105=$BS$6,'Main courante'!$E105,"")</f>
        <v/>
      </c>
      <c r="BY108" s="122" t="str">
        <f>IF('Main courante'!$A105=$BS$6,DU108,"")</f>
        <v/>
      </c>
      <c r="BZ108" s="125"/>
      <c r="CA108" s="120" t="str">
        <f>IF('Main courante'!$A105=$CA$6,MAX($CA$8:$CA107)+1,"")</f>
        <v/>
      </c>
      <c r="CB108" s="121" t="str">
        <f>IF('Main courante'!$A105=$CA$6,TEXT('Main courante'!$B105,"j mmm aa"),"")</f>
        <v/>
      </c>
      <c r="CC108" s="122" t="str">
        <f>IF('Main courante'!$A105=$CA$6,TEXT('Main courante'!$C105,"hh:mm"),"")</f>
        <v/>
      </c>
      <c r="CD108" s="122" t="str">
        <f>IF('Main courante'!$A105=$CA$6,TEXT('Main courante'!$D105,"hh:mm"),"")</f>
        <v/>
      </c>
      <c r="CE108" s="123" t="str">
        <f>IF('Main courante'!$A105=$CA$6,MOD($CD108-$CC108,1),"")</f>
        <v/>
      </c>
      <c r="CF108" s="123" t="str">
        <f>IF('Main courante'!$A105=$CA$6,'Main courante'!$E105,"")</f>
        <v/>
      </c>
      <c r="CG108" s="122" t="str">
        <f>IF('Main courante'!$A105=$CA$6,DU108,"")</f>
        <v/>
      </c>
      <c r="CH108" s="125"/>
      <c r="CI108" s="120" t="str">
        <f>IF('Main courante'!$A105=$CI$6,MAX($CI$8:$CI107)+1,"")</f>
        <v/>
      </c>
      <c r="CJ108" s="121" t="str">
        <f>IF('Main courante'!$A105=$CI$6,TEXT('Main courante'!$B105,"j mmm aa"),"")</f>
        <v/>
      </c>
      <c r="CK108" s="122" t="str">
        <f>IF('Main courante'!$A105=$CI$6,TEXT('Main courante'!$C105,"hh:mm"),"")</f>
        <v/>
      </c>
      <c r="CL108" s="122" t="str">
        <f>IF('Main courante'!$A105=$CI$6,TEXT('Main courante'!$D105,"hh:mm"),"")</f>
        <v/>
      </c>
      <c r="CM108" s="123" t="str">
        <f>IF('Main courante'!$A105=$CI$6,MOD($CL108-$CK108,1),"")</f>
        <v/>
      </c>
      <c r="CN108" s="123" t="str">
        <f>IF('Main courante'!$A105=$CI$6,'Main courante'!$E105,"")</f>
        <v/>
      </c>
      <c r="CO108" s="125"/>
      <c r="CP108" s="120" t="str">
        <f>IF('Main courante'!$A105=$CP$6,MAX($CP$8:$CP107)+1,"")</f>
        <v/>
      </c>
      <c r="CQ108" s="121" t="str">
        <f>IF('Main courante'!$A105=$CP$6,TEXT('Main courante'!$B105,"j mmm aa"),"")</f>
        <v/>
      </c>
      <c r="CR108" s="122" t="str">
        <f>IF('Main courante'!$A105=$CP$6,TEXT('Main courante'!$C105,"hh:mm"),"")</f>
        <v/>
      </c>
      <c r="CS108" s="122" t="str">
        <f>IF('Main courante'!$A105=$CP$6,TEXT('Main courante'!$D105,"hh:mm"),"")</f>
        <v/>
      </c>
      <c r="CT108" s="123" t="str">
        <f>IF('Main courante'!$A105=$CP$6,MOD($CS108-$CR108,1),"")</f>
        <v/>
      </c>
      <c r="CU108" s="123" t="str">
        <f>IF('Main courante'!$A105=$CP$6,'Main courante'!$E105,"")</f>
        <v/>
      </c>
      <c r="CV108" s="122" t="str">
        <f>IF('Main courante'!$A105=$CP$6,DU108,"")</f>
        <v/>
      </c>
      <c r="CW108" s="125"/>
      <c r="CX108" s="120" t="str">
        <f>IF('Main courante'!$A105=$CX$6,MAX($CX$8:$CX107)+1,"")</f>
        <v/>
      </c>
      <c r="CY108" s="121" t="str">
        <f>IF('Main courante'!$A105=$CX$6,TEXT('Main courante'!$B105,"j mmm aa"),"")</f>
        <v/>
      </c>
      <c r="CZ108" s="122" t="str">
        <f>IF('Main courante'!$A105=$CX$6,TEXT('Main courante'!$C105,"hh:mm"),"")</f>
        <v/>
      </c>
      <c r="DA108" s="122" t="str">
        <f>IF('Main courante'!$A105=$CX$6,TEXT('Main courante'!$D105,"hh:mm"),"")</f>
        <v/>
      </c>
      <c r="DB108" s="123" t="str">
        <f>IF('Main courante'!$A105=$CX$6,MOD($DA108-$CZ108,1),"")</f>
        <v/>
      </c>
      <c r="DC108" s="123" t="str">
        <f>IF('Main courante'!$A105=$CX$6,'Main courante'!$E105,"")</f>
        <v/>
      </c>
      <c r="DD108" s="122" t="str">
        <f>IF('Main courante'!$A105=$CX$6,DU108,"")</f>
        <v/>
      </c>
      <c r="DE108" s="125"/>
      <c r="DF108" s="120" t="str">
        <f>IF('Main courante'!$A105=$DF$6,MAX($DF$8:$DF107)+1,"")</f>
        <v/>
      </c>
      <c r="DG108" s="121" t="str">
        <f>IF('Main courante'!$A105=$DF$6,TEXT('Main courante'!$B105,"j mmm aa"),"")</f>
        <v/>
      </c>
      <c r="DH108" s="122" t="str">
        <f>IF('Main courante'!$A105=$DF$6,TEXT('Main courante'!$C105,"hh:mm"),"")</f>
        <v/>
      </c>
      <c r="DI108" s="122" t="str">
        <f>IF('Main courante'!$A105=$DF$6,TEXT('Main courante'!$D105,"hh:mm"),"")</f>
        <v/>
      </c>
      <c r="DJ108" s="123" t="str">
        <f>IF('Main courante'!$A105=$DF$6,MOD($DI108-$DH108,1),"")</f>
        <v/>
      </c>
      <c r="DK108" s="123" t="str">
        <f>IF('Main courante'!$A105=$DF$6,'Main courante'!$E105,"")</f>
        <v/>
      </c>
      <c r="DL108" s="128"/>
      <c r="DM108" s="120" t="str">
        <f>IF(OR('Main courante'!$F105&lt;&gt;"",'Main courante'!$K105&lt;&gt;""),MAX($DM$8:$DM107)+1,"")</f>
        <v/>
      </c>
      <c r="DN108" s="121" t="str">
        <f>IF('Main courante'!$F105,TEXT('Main courante'!$B105,"j mmm aa"),"")</f>
        <v/>
      </c>
      <c r="DO108" s="121" t="str">
        <f>IF('Main courante'!$F105,'Main courante'!$E105,"")</f>
        <v/>
      </c>
      <c r="DP108" s="121" t="str">
        <f>IF(OR('Main courante'!$F105&lt;&gt;"",'Main courante'!$K105&lt;&gt;""),IF('Main courante'!$F105&lt;&gt;"",TEXT('Main courante'!$F105,"hh:mm"),""),"")</f>
        <v/>
      </c>
      <c r="DQ108" s="121" t="str">
        <f>IF(OR('Main courante'!$F105&lt;&gt;"",'Main courante'!$K105&lt;&gt;""),IF('Main courante'!$G105&lt;&gt;"",TEXT('Main courante'!$G105,"hh:mm"),""),"")</f>
        <v/>
      </c>
      <c r="DR108" s="121" t="str">
        <f>IF(OR('Main courante'!$F105&lt;&gt;"",'Main courante'!$K105&lt;&gt;""),IF('Main courante'!$K105&lt;&gt;"",TEXT('Main courante'!$K105,"hh:mm"),""),"")</f>
        <v/>
      </c>
      <c r="DS108" s="121" t="str">
        <f>IF(OR('Main courante'!$F105&lt;&gt;"",'Main courante'!$K105&lt;&gt;""),IF('Main courante'!$L105&lt;&gt;"",TEXT('Main courante'!$L105,"hh:mm"),""),"")</f>
        <v/>
      </c>
      <c r="DT108" s="129">
        <f t="shared" si="7"/>
        <v>0</v>
      </c>
      <c r="DU108" s="130">
        <f>'Main courante'!$H105+'Main courante'!$M105</f>
        <v>0</v>
      </c>
      <c r="DV108" s="131">
        <f>'Main courante'!$J105+'Main courante'!$O105</f>
        <v>0</v>
      </c>
      <c r="DW108" s="131">
        <f>'Main courante'!$I105+'Main courante'!$N105</f>
        <v>0</v>
      </c>
      <c r="DX108" s="132" t="str">
        <f>IF('Main courante'!$P105&lt;&gt;"",'Main courante'!$P105,"")</f>
        <v/>
      </c>
      <c r="DY108" s="133" t="str">
        <f>IF('Main courante'!$Q105&lt;&gt;"",'Main courante'!$Q105,"")</f>
        <v/>
      </c>
      <c r="DZ108" s="133" t="str">
        <f>IF('Main courante'!$R105&lt;&gt;"",'Main courante'!$R105,"")</f>
        <v/>
      </c>
      <c r="EA108" s="129">
        <f t="shared" si="8"/>
        <v>0</v>
      </c>
      <c r="EB108" s="129">
        <f t="shared" si="9"/>
        <v>0</v>
      </c>
      <c r="ED108" s="120" t="str">
        <f>IF('Main courante'!$A105=$ED$6,MAX($ED$8:$ED107)+1,"")</f>
        <v/>
      </c>
      <c r="EE108" s="120" t="str">
        <f>IF('Main courante'!$A105=$ED$6,'Main courante'!$S105,"")</f>
        <v/>
      </c>
      <c r="EF108" s="120" t="str">
        <f>IF('Main courante'!$A105=$ED$6,'Main courante'!$T105,"")</f>
        <v/>
      </c>
      <c r="EG108" s="120" t="str">
        <f>IF('Main courante'!$A105=$ED$6,'Main courante'!$U105,"")</f>
        <v/>
      </c>
      <c r="EH108" s="134" t="str">
        <f>IF('Main courante'!$A105=$ED$6,'Main courante'!$V105,"")</f>
        <v/>
      </c>
      <c r="EJ108" s="120" t="str">
        <f>IF('Main courante'!$A105=$EJ$6,MAX($EJ$8:$EJ107)+1,"")</f>
        <v/>
      </c>
      <c r="EK108" s="120" t="str">
        <f>IF('Main courante'!$A105=$EJ$6,'Main courante'!$S105,"")</f>
        <v/>
      </c>
      <c r="EL108" s="120" t="str">
        <f>IF('Main courante'!$A105=$EJ$6,'Main courante'!$T105,"")</f>
        <v/>
      </c>
      <c r="EM108" s="120" t="str">
        <f>IF('Main courante'!$A105=$EJ$6,'Main courante'!$U105,"")</f>
        <v/>
      </c>
      <c r="EN108" s="134" t="str">
        <f>IF('Main courante'!$A105=$EJ$6,'Main courante'!$V105,"")</f>
        <v/>
      </c>
      <c r="EP108" s="120" t="str">
        <f>IF('Main courante'!$A105=$EP$6,MAX($EP$8:$EP107)+1,"")</f>
        <v/>
      </c>
      <c r="EQ108" s="120" t="str">
        <f>IF('Main courante'!$A105=$EP$6,'Main courante'!$S105,"")</f>
        <v/>
      </c>
      <c r="ER108" s="120" t="str">
        <f>IF('Main courante'!$A105=$EP$6,'Main courante'!$T105,"")</f>
        <v/>
      </c>
      <c r="ES108" s="120" t="str">
        <f>IF('Main courante'!$A105=$EP$6,'Main courante'!$U105,"")</f>
        <v/>
      </c>
      <c r="ET108" s="134" t="str">
        <f>IF('Main courante'!$A105=$EP$6,'Main courante'!$V105,"")</f>
        <v/>
      </c>
      <c r="EU108" s="125"/>
      <c r="EV108" s="120" t="str">
        <f>IF('Main courante'!$A105=$EV$6,MAX($EV$8:$EV107)+1,"")</f>
        <v/>
      </c>
      <c r="EW108" s="121" t="str">
        <f>IF('Main courante'!$A105=$EV$6,TEXT('Main courante'!$B105,"j mmm aa"),"")</f>
        <v/>
      </c>
      <c r="EX108" s="122" t="str">
        <f>IF('Main courante'!$A105=$EV$6,TEXT('Main courante'!$C105,"hh:mm"),"")</f>
        <v/>
      </c>
      <c r="EY108" s="122" t="str">
        <f>IF('Main courante'!$A105=$EV$6,TEXT('Main courante'!$D105,"hh:mm"),"")</f>
        <v/>
      </c>
      <c r="EZ108" s="123" t="str">
        <f>IF('Main courante'!$A105=$EV$6,MOD($EY108-$EX108,1),"")</f>
        <v/>
      </c>
      <c r="FA108" s="123" t="str">
        <f>IF('Main courante'!$A105=$EV$6,'Main courante'!$E105,"")</f>
        <v/>
      </c>
      <c r="FB108" s="128"/>
    </row>
    <row r="109" spans="1:158">
      <c r="A109" s="120" t="str">
        <f>IF('Main courante'!$A106=$A$6,MAX($A$8:$A108)+1,"")</f>
        <v/>
      </c>
      <c r="B109" s="121" t="str">
        <f>IF('Main courante'!$A106=$A$6,TEXT('Main courante'!$B106,"j mmm aa"),"")</f>
        <v/>
      </c>
      <c r="C109" s="122" t="str">
        <f>IF('Main courante'!$A106=$A$6,TEXT('Main courante'!$C106,"hh:mm"),"")</f>
        <v/>
      </c>
      <c r="D109" s="122" t="str">
        <f>IF('Main courante'!$A106=$A$6,TEXT('Main courante'!$D106,"hh:mm"),"")</f>
        <v/>
      </c>
      <c r="E109" s="123" t="str">
        <f>IF('Main courante'!$A106=$A$6,MOD($D109-$C109,1),"")</f>
        <v/>
      </c>
      <c r="F109" s="123" t="str">
        <f>IF('Main courante'!$A106=$A$6,'Main courante'!$E106,"")</f>
        <v/>
      </c>
      <c r="G109" s="125"/>
      <c r="H109" s="126" t="str">
        <f>IF('Main courante'!$A106=$H$6,MAX($H$8:$H108)+1,"")</f>
        <v/>
      </c>
      <c r="I109" s="121" t="str">
        <f>IF('Main courante'!$A106=$H$6,TEXT('Main courante'!$B106,"j mmm aa"),"")</f>
        <v/>
      </c>
      <c r="J109" s="122" t="str">
        <f>IF('Main courante'!$A106=$H$6,TEXT('Main courante'!$C106,"hh:mm"),"")</f>
        <v/>
      </c>
      <c r="K109" s="122" t="str">
        <f>IF('Main courante'!$A106=$H$6,TEXT('Main courante'!$D106,"hh:mm"),"")</f>
        <v/>
      </c>
      <c r="L109" s="123" t="str">
        <f>IF('Main courante'!$A106=$H$6,MOD($K109-$J109,1),"")</f>
        <v/>
      </c>
      <c r="M109" s="123" t="str">
        <f>IF('Main courante'!$A106=$H$6,'Main courante'!$E106,"")</f>
        <v/>
      </c>
      <c r="N109" s="125"/>
      <c r="O109" s="120" t="str">
        <f>IF('Main courante'!$A106=$O$6,MAX($O$8:$O108)+1,"")</f>
        <v/>
      </c>
      <c r="P109" s="121" t="str">
        <f>IF('Main courante'!$A106=$O$6,TEXT('Main courante'!$B106,"j mmm aa"),"")</f>
        <v/>
      </c>
      <c r="Q109" s="122" t="str">
        <f>IF('Main courante'!$A106=$O$6,TEXT('Main courante'!$C106,"hh:mm"),"")</f>
        <v/>
      </c>
      <c r="R109" s="122" t="str">
        <f>IF('Main courante'!$A106=$O$6,TEXT('Main courante'!$D106,"hh:mm"),"")</f>
        <v/>
      </c>
      <c r="S109" s="123" t="str">
        <f>IF('Main courante'!$A106=$O$6,MOD($R109-$Q109,1),"")</f>
        <v/>
      </c>
      <c r="T109" s="124" t="str">
        <f>IF('Main courante'!$A106=$O$6,'Main courante'!$E106,"")</f>
        <v/>
      </c>
      <c r="U109" s="127" t="str">
        <f>IF('Main courante'!$A106=$O$6,DU109,"")</f>
        <v/>
      </c>
      <c r="V109" s="125"/>
      <c r="W109" s="120" t="str">
        <f>IF('Main courante'!$A106=$W$6,MAX($W$8:$W108)+1,"")</f>
        <v/>
      </c>
      <c r="X109" s="121" t="str">
        <f>IF('Main courante'!$A106=$W$6,TEXT('Main courante'!$B106,"j mmm aa"),"")</f>
        <v/>
      </c>
      <c r="Y109" s="122" t="str">
        <f>IF('Main courante'!$A106=$W$6,TEXT('Main courante'!$C106,"hh:mm"),"")</f>
        <v/>
      </c>
      <c r="Z109" s="122" t="str">
        <f>IF('Main courante'!$A106=$W$6,TEXT('Main courante'!$D106,"hh:mm"),"")</f>
        <v/>
      </c>
      <c r="AA109" s="123" t="str">
        <f>IF('Main courante'!$A106=$W$6,MOD($Z109-$Y109,1),"")</f>
        <v/>
      </c>
      <c r="AB109" s="123" t="str">
        <f>IF('Main courante'!$A106=$W$6,'Main courante'!$E106,"")</f>
        <v/>
      </c>
      <c r="AC109" s="122" t="str">
        <f>IF('Main courante'!$A106=$W$6,DU109,"")</f>
        <v/>
      </c>
      <c r="AD109" s="125"/>
      <c r="AE109" s="120" t="str">
        <f>IF('Main courante'!$A106=$AE$6,MAX($AE$8:$AE108)+1,"")</f>
        <v/>
      </c>
      <c r="AF109" s="121" t="str">
        <f>IF('Main courante'!$A106=$AE$6,TEXT('Main courante'!$B106,"j mmm aa"),"")</f>
        <v/>
      </c>
      <c r="AG109" s="122" t="str">
        <f>IF('Main courante'!$A106=$AE$6,TEXT('Main courante'!$C106,"hh:mm"),"")</f>
        <v/>
      </c>
      <c r="AH109" s="122" t="str">
        <f>IF('Main courante'!$A106=$AE$6,TEXT('Main courante'!$D106,"hh:mm"),"")</f>
        <v/>
      </c>
      <c r="AI109" s="123" t="str">
        <f>IF('Main courante'!$A106=$AE$6,MOD($AH109-$AG109,1),"")</f>
        <v/>
      </c>
      <c r="AJ109" s="123" t="str">
        <f>IF('Main courante'!$A106=$AE$6,'Main courante'!$E106,"")</f>
        <v/>
      </c>
      <c r="AK109" s="122" t="str">
        <f>IF('Main courante'!$A106=$AE$6,DU109,"")</f>
        <v/>
      </c>
      <c r="AL109" s="125"/>
      <c r="AM109" s="120" t="str">
        <f>IF('Main courante'!$A106=$AM$6,MAX($AM$8:$AM108)+1,"")</f>
        <v/>
      </c>
      <c r="AN109" s="121" t="str">
        <f>IF('Main courante'!$A106=$AM$6,TEXT('Main courante'!$B106,"j mmm aa"),"")</f>
        <v/>
      </c>
      <c r="AO109" s="122" t="str">
        <f>IF('Main courante'!$A106=$AM$6,TEXT('Main courante'!$C106,"hh:mm"),"")</f>
        <v/>
      </c>
      <c r="AP109" s="122" t="str">
        <f>IF('Main courante'!$A106=$AM$6,TEXT('Main courante'!$D106,"hh:mm"),"")</f>
        <v/>
      </c>
      <c r="AQ109" s="123" t="str">
        <f>IF('Main courante'!$A106=$AM$6,MOD($AP109-$AO109,1),"")</f>
        <v/>
      </c>
      <c r="AR109" s="123" t="str">
        <f>IF('Main courante'!$A106=$AM$6,'Main courante'!$E106,"")</f>
        <v/>
      </c>
      <c r="AS109" s="122" t="str">
        <f>IF('Main courante'!$A106=$AM$6,DU109,"")</f>
        <v/>
      </c>
      <c r="AT109" s="125"/>
      <c r="AU109" s="120" t="str">
        <f>IF('Main courante'!$A106=$AU$6,MAX($AU$8:$AU108)+1,"")</f>
        <v/>
      </c>
      <c r="AV109" s="121" t="str">
        <f>IF('Main courante'!$A106=$AU$6,TEXT('Main courante'!$B106,"j mmm aa"),"")</f>
        <v/>
      </c>
      <c r="AW109" s="122" t="str">
        <f>IF('Main courante'!$A106=$AU$6,TEXT('Main courante'!$C106,"hh:mm"),"")</f>
        <v/>
      </c>
      <c r="AX109" s="122" t="str">
        <f>IF('Main courante'!$A106=$AU$6,TEXT('Main courante'!$D106,"hh:mm"),"")</f>
        <v/>
      </c>
      <c r="AY109" s="123" t="str">
        <f>IF('Main courante'!$A106=$AU$6,MOD($AX109-$AW109,1),"")</f>
        <v/>
      </c>
      <c r="AZ109" s="123" t="str">
        <f>IF('Main courante'!$A106=$AU$6,'Main courante'!$E106,"")</f>
        <v/>
      </c>
      <c r="BA109" s="122" t="str">
        <f>IF('Main courante'!$A106=$AU$6,DU109,"")</f>
        <v/>
      </c>
      <c r="BB109" s="125"/>
      <c r="BC109" s="120" t="str">
        <f>IF('Main courante'!$A106=$BC$6,MAX($BC$8:$BC108)+1,"")</f>
        <v/>
      </c>
      <c r="BD109" s="121" t="str">
        <f>IF('Main courante'!$A106=$BC$6,TEXT('Main courante'!$B106,"j mmm aa"),"")</f>
        <v/>
      </c>
      <c r="BE109" s="122" t="str">
        <f>IF('Main courante'!$A106=$BC$6,TEXT('Main courante'!$C106,"hh:mm"),"")</f>
        <v/>
      </c>
      <c r="BF109" s="122" t="str">
        <f>IF('Main courante'!$A106=$BC$6,TEXT('Main courante'!$D106,"hh:mm"),"")</f>
        <v/>
      </c>
      <c r="BG109" s="123" t="str">
        <f>IF('Main courante'!$A106=$BC$6,MOD($BF109-$BE109,1),"")</f>
        <v/>
      </c>
      <c r="BH109" s="123" t="str">
        <f>IF('Main courante'!$A106=$BC$6,'Main courante'!$E106,"")</f>
        <v/>
      </c>
      <c r="BI109" s="122" t="str">
        <f>IF('Main courante'!$A106=$BC$6,DU109,"")</f>
        <v/>
      </c>
      <c r="BJ109" s="125"/>
      <c r="BK109" s="120" t="str">
        <f>IF('Main courante'!$A106=$BK$6,MAX($BK$8:$BK108)+1,"")</f>
        <v/>
      </c>
      <c r="BL109" s="121" t="str">
        <f>IF('Main courante'!$A106=$BK$6,TEXT('Main courante'!$B106,"j mmm aa"),"")</f>
        <v/>
      </c>
      <c r="BM109" s="122" t="str">
        <f>IF('Main courante'!$A106=$BK$6,TEXT('Main courante'!$C106,"hh:mm"),"")</f>
        <v/>
      </c>
      <c r="BN109" s="122" t="str">
        <f>IF('Main courante'!$A106=$BK$6,TEXT('Main courante'!$D106,"hh:mm"),"")</f>
        <v/>
      </c>
      <c r="BO109" s="123" t="str">
        <f>IF('Main courante'!$A106=$BK$6,MOD($BN109-$BM109,1),"")</f>
        <v/>
      </c>
      <c r="BP109" s="123" t="str">
        <f>IF('Main courante'!$A106=$BK$6,'Main courante'!$E106,"")</f>
        <v/>
      </c>
      <c r="BQ109" s="122" t="str">
        <f>IF('Main courante'!$A106=$BK$6,DU109,"")</f>
        <v/>
      </c>
      <c r="BR109" s="125"/>
      <c r="BS109" s="120" t="str">
        <f>IF('Main courante'!$A106=$BS$6,MAX($BS$8:$BS108)+1,"")</f>
        <v/>
      </c>
      <c r="BT109" s="121" t="str">
        <f>IF('Main courante'!$A106=$BS$6,TEXT('Main courante'!$B106,"j mmm aa"),"")</f>
        <v/>
      </c>
      <c r="BU109" s="122" t="str">
        <f>IF('Main courante'!$A106=$BS$6,TEXT('Main courante'!$C106,"hh:mm"),"")</f>
        <v/>
      </c>
      <c r="BV109" s="122" t="str">
        <f>IF('Main courante'!$A106=$BS$6,TEXT('Main courante'!$D106,"hh:mm"),"")</f>
        <v/>
      </c>
      <c r="BW109" s="123" t="str">
        <f>IF('Main courante'!$A106=$BS$6,MOD($BV109-$BU109,1),"")</f>
        <v/>
      </c>
      <c r="BX109" s="123" t="str">
        <f>IF('Main courante'!$A106=$BS$6,'Main courante'!$E106,"")</f>
        <v/>
      </c>
      <c r="BY109" s="122" t="str">
        <f>IF('Main courante'!$A106=$BS$6,DU109,"")</f>
        <v/>
      </c>
      <c r="BZ109" s="125"/>
      <c r="CA109" s="120" t="str">
        <f>IF('Main courante'!$A106=$CA$6,MAX($CA$8:$CA108)+1,"")</f>
        <v/>
      </c>
      <c r="CB109" s="121" t="str">
        <f>IF('Main courante'!$A106=$CA$6,TEXT('Main courante'!$B106,"j mmm aa"),"")</f>
        <v/>
      </c>
      <c r="CC109" s="122" t="str">
        <f>IF('Main courante'!$A106=$CA$6,TEXT('Main courante'!$C106,"hh:mm"),"")</f>
        <v/>
      </c>
      <c r="CD109" s="122" t="str">
        <f>IF('Main courante'!$A106=$CA$6,TEXT('Main courante'!$D106,"hh:mm"),"")</f>
        <v/>
      </c>
      <c r="CE109" s="123" t="str">
        <f>IF('Main courante'!$A106=$CA$6,MOD($CD109-$CC109,1),"")</f>
        <v/>
      </c>
      <c r="CF109" s="123" t="str">
        <f>IF('Main courante'!$A106=$CA$6,'Main courante'!$E106,"")</f>
        <v/>
      </c>
      <c r="CG109" s="122" t="str">
        <f>IF('Main courante'!$A106=$CA$6,DU109,"")</f>
        <v/>
      </c>
      <c r="CH109" s="125"/>
      <c r="CI109" s="120" t="str">
        <f>IF('Main courante'!$A106=$CI$6,MAX($CI$8:$CI108)+1,"")</f>
        <v/>
      </c>
      <c r="CJ109" s="121" t="str">
        <f>IF('Main courante'!$A106=$CI$6,TEXT('Main courante'!$B106,"j mmm aa"),"")</f>
        <v/>
      </c>
      <c r="CK109" s="122" t="str">
        <f>IF('Main courante'!$A106=$CI$6,TEXT('Main courante'!$C106,"hh:mm"),"")</f>
        <v/>
      </c>
      <c r="CL109" s="122" t="str">
        <f>IF('Main courante'!$A106=$CI$6,TEXT('Main courante'!$D106,"hh:mm"),"")</f>
        <v/>
      </c>
      <c r="CM109" s="123" t="str">
        <f>IF('Main courante'!$A106=$CI$6,MOD($CL109-$CK109,1),"")</f>
        <v/>
      </c>
      <c r="CN109" s="123" t="str">
        <f>IF('Main courante'!$A106=$CI$6,'Main courante'!$E106,"")</f>
        <v/>
      </c>
      <c r="CO109" s="125"/>
      <c r="CP109" s="120" t="str">
        <f>IF('Main courante'!$A106=$CP$6,MAX($CP$8:$CP108)+1,"")</f>
        <v/>
      </c>
      <c r="CQ109" s="121" t="str">
        <f>IF('Main courante'!$A106=$CP$6,TEXT('Main courante'!$B106,"j mmm aa"),"")</f>
        <v/>
      </c>
      <c r="CR109" s="122" t="str">
        <f>IF('Main courante'!$A106=$CP$6,TEXT('Main courante'!$C106,"hh:mm"),"")</f>
        <v/>
      </c>
      <c r="CS109" s="122" t="str">
        <f>IF('Main courante'!$A106=$CP$6,TEXT('Main courante'!$D106,"hh:mm"),"")</f>
        <v/>
      </c>
      <c r="CT109" s="123" t="str">
        <f>IF('Main courante'!$A106=$CP$6,MOD($CS109-$CR109,1),"")</f>
        <v/>
      </c>
      <c r="CU109" s="123" t="str">
        <f>IF('Main courante'!$A106=$CP$6,'Main courante'!$E106,"")</f>
        <v/>
      </c>
      <c r="CV109" s="122" t="str">
        <f>IF('Main courante'!$A106=$CP$6,DU109,"")</f>
        <v/>
      </c>
      <c r="CW109" s="125"/>
      <c r="CX109" s="120" t="str">
        <f>IF('Main courante'!$A106=$CX$6,MAX($CX$8:$CX108)+1,"")</f>
        <v/>
      </c>
      <c r="CY109" s="121" t="str">
        <f>IF('Main courante'!$A106=$CX$6,TEXT('Main courante'!$B106,"j mmm aa"),"")</f>
        <v/>
      </c>
      <c r="CZ109" s="122" t="str">
        <f>IF('Main courante'!$A106=$CX$6,TEXT('Main courante'!$C106,"hh:mm"),"")</f>
        <v/>
      </c>
      <c r="DA109" s="122" t="str">
        <f>IF('Main courante'!$A106=$CX$6,TEXT('Main courante'!$D106,"hh:mm"),"")</f>
        <v/>
      </c>
      <c r="DB109" s="123" t="str">
        <f>IF('Main courante'!$A106=$CX$6,MOD($DA109-$CZ109,1),"")</f>
        <v/>
      </c>
      <c r="DC109" s="123" t="str">
        <f>IF('Main courante'!$A106=$CX$6,'Main courante'!$E106,"")</f>
        <v/>
      </c>
      <c r="DD109" s="122" t="str">
        <f>IF('Main courante'!$A106=$CX$6,DU109,"")</f>
        <v/>
      </c>
      <c r="DE109" s="125"/>
      <c r="DF109" s="120" t="str">
        <f>IF('Main courante'!$A106=$DF$6,MAX($DF$8:$DF108)+1,"")</f>
        <v/>
      </c>
      <c r="DG109" s="121" t="str">
        <f>IF('Main courante'!$A106=$DF$6,TEXT('Main courante'!$B106,"j mmm aa"),"")</f>
        <v/>
      </c>
      <c r="DH109" s="122" t="str">
        <f>IF('Main courante'!$A106=$DF$6,TEXT('Main courante'!$C106,"hh:mm"),"")</f>
        <v/>
      </c>
      <c r="DI109" s="122" t="str">
        <f>IF('Main courante'!$A106=$DF$6,TEXT('Main courante'!$D106,"hh:mm"),"")</f>
        <v/>
      </c>
      <c r="DJ109" s="123" t="str">
        <f>IF('Main courante'!$A106=$DF$6,MOD($DI109-$DH109,1),"")</f>
        <v/>
      </c>
      <c r="DK109" s="123" t="str">
        <f>IF('Main courante'!$A106=$DF$6,'Main courante'!$E106,"")</f>
        <v/>
      </c>
      <c r="DL109" s="128"/>
      <c r="DM109" s="120" t="str">
        <f>IF(OR('Main courante'!$F106&lt;&gt;"",'Main courante'!$K106&lt;&gt;""),MAX($DM$8:$DM108)+1,"")</f>
        <v/>
      </c>
      <c r="DN109" s="121" t="str">
        <f>IF('Main courante'!$F106,TEXT('Main courante'!$B106,"j mmm aa"),"")</f>
        <v/>
      </c>
      <c r="DO109" s="121" t="str">
        <f>IF('Main courante'!$F106,'Main courante'!$E106,"")</f>
        <v/>
      </c>
      <c r="DP109" s="121" t="str">
        <f>IF(OR('Main courante'!$F106&lt;&gt;"",'Main courante'!$K106&lt;&gt;""),IF('Main courante'!$F106&lt;&gt;"",TEXT('Main courante'!$F106,"hh:mm"),""),"")</f>
        <v/>
      </c>
      <c r="DQ109" s="121" t="str">
        <f>IF(OR('Main courante'!$F106&lt;&gt;"",'Main courante'!$K106&lt;&gt;""),IF('Main courante'!$G106&lt;&gt;"",TEXT('Main courante'!$G106,"hh:mm"),""),"")</f>
        <v/>
      </c>
      <c r="DR109" s="121" t="str">
        <f>IF(OR('Main courante'!$F106&lt;&gt;"",'Main courante'!$K106&lt;&gt;""),IF('Main courante'!$K106&lt;&gt;"",TEXT('Main courante'!$K106,"hh:mm"),""),"")</f>
        <v/>
      </c>
      <c r="DS109" s="121" t="str">
        <f>IF(OR('Main courante'!$F106&lt;&gt;"",'Main courante'!$K106&lt;&gt;""),IF('Main courante'!$L106&lt;&gt;"",TEXT('Main courante'!$L106,"hh:mm"),""),"")</f>
        <v/>
      </c>
      <c r="DT109" s="129">
        <f t="shared" si="7"/>
        <v>0</v>
      </c>
      <c r="DU109" s="130">
        <f>'Main courante'!$H106+'Main courante'!$M106</f>
        <v>0</v>
      </c>
      <c r="DV109" s="131">
        <f>'Main courante'!$J106+'Main courante'!$O106</f>
        <v>0</v>
      </c>
      <c r="DW109" s="131">
        <f>'Main courante'!$I106+'Main courante'!$N106</f>
        <v>0</v>
      </c>
      <c r="DX109" s="132" t="str">
        <f>IF('Main courante'!$P106&lt;&gt;"",'Main courante'!$P106,"")</f>
        <v/>
      </c>
      <c r="DY109" s="133" t="str">
        <f>IF('Main courante'!$Q106&lt;&gt;"",'Main courante'!$Q106,"")</f>
        <v/>
      </c>
      <c r="DZ109" s="133" t="str">
        <f>IF('Main courante'!$R106&lt;&gt;"",'Main courante'!$R106,"")</f>
        <v/>
      </c>
      <c r="EA109" s="129">
        <f t="shared" si="8"/>
        <v>0</v>
      </c>
      <c r="EB109" s="129">
        <f t="shared" si="9"/>
        <v>0</v>
      </c>
      <c r="ED109" s="120" t="str">
        <f>IF('Main courante'!$A106=$ED$6,MAX($ED$8:$ED108)+1,"")</f>
        <v/>
      </c>
      <c r="EE109" s="120" t="str">
        <f>IF('Main courante'!$A106=$ED$6,'Main courante'!$S106,"")</f>
        <v/>
      </c>
      <c r="EF109" s="120" t="str">
        <f>IF('Main courante'!$A106=$ED$6,'Main courante'!$T106,"")</f>
        <v/>
      </c>
      <c r="EG109" s="120" t="str">
        <f>IF('Main courante'!$A106=$ED$6,'Main courante'!$U106,"")</f>
        <v/>
      </c>
      <c r="EH109" s="134" t="str">
        <f>IF('Main courante'!$A106=$ED$6,'Main courante'!$V106,"")</f>
        <v/>
      </c>
      <c r="EJ109" s="120" t="str">
        <f>IF('Main courante'!$A106=$EJ$6,MAX($EJ$8:$EJ108)+1,"")</f>
        <v/>
      </c>
      <c r="EK109" s="120" t="str">
        <f>IF('Main courante'!$A106=$EJ$6,'Main courante'!$S106,"")</f>
        <v/>
      </c>
      <c r="EL109" s="120" t="str">
        <f>IF('Main courante'!$A106=$EJ$6,'Main courante'!$T106,"")</f>
        <v/>
      </c>
      <c r="EM109" s="120" t="str">
        <f>IF('Main courante'!$A106=$EJ$6,'Main courante'!$U106,"")</f>
        <v/>
      </c>
      <c r="EN109" s="134" t="str">
        <f>IF('Main courante'!$A106=$EJ$6,'Main courante'!$V106,"")</f>
        <v/>
      </c>
      <c r="EP109" s="120" t="str">
        <f>IF('Main courante'!$A106=$EP$6,MAX($EP$8:$EP108)+1,"")</f>
        <v/>
      </c>
      <c r="EQ109" s="120" t="str">
        <f>IF('Main courante'!$A106=$EP$6,'Main courante'!$S106,"")</f>
        <v/>
      </c>
      <c r="ER109" s="120" t="str">
        <f>IF('Main courante'!$A106=$EP$6,'Main courante'!$T106,"")</f>
        <v/>
      </c>
      <c r="ES109" s="120" t="str">
        <f>IF('Main courante'!$A106=$EP$6,'Main courante'!$U106,"")</f>
        <v/>
      </c>
      <c r="ET109" s="134" t="str">
        <f>IF('Main courante'!$A106=$EP$6,'Main courante'!$V106,"")</f>
        <v/>
      </c>
      <c r="EU109" s="125"/>
      <c r="EV109" s="120" t="str">
        <f>IF('Main courante'!$A106=$EV$6,MAX($EV$8:$EV108)+1,"")</f>
        <v/>
      </c>
      <c r="EW109" s="121" t="str">
        <f>IF('Main courante'!$A106=$EV$6,TEXT('Main courante'!$B106,"j mmm aa"),"")</f>
        <v/>
      </c>
      <c r="EX109" s="122" t="str">
        <f>IF('Main courante'!$A106=$EV$6,TEXT('Main courante'!$C106,"hh:mm"),"")</f>
        <v/>
      </c>
      <c r="EY109" s="122" t="str">
        <f>IF('Main courante'!$A106=$EV$6,TEXT('Main courante'!$D106,"hh:mm"),"")</f>
        <v/>
      </c>
      <c r="EZ109" s="123" t="str">
        <f>IF('Main courante'!$A106=$EV$6,MOD($EY109-$EX109,1),"")</f>
        <v/>
      </c>
      <c r="FA109" s="123" t="str">
        <f>IF('Main courante'!$A106=$EV$6,'Main courante'!$E106,"")</f>
        <v/>
      </c>
      <c r="FB109" s="128"/>
    </row>
    <row r="110" spans="1:158">
      <c r="A110" s="120" t="str">
        <f>IF('Main courante'!$A107=$A$6,MAX($A$8:$A109)+1,"")</f>
        <v/>
      </c>
      <c r="B110" s="121" t="str">
        <f>IF('Main courante'!$A107=$A$6,TEXT('Main courante'!$B107,"j mmm aa"),"")</f>
        <v/>
      </c>
      <c r="C110" s="122" t="str">
        <f>IF('Main courante'!$A107=$A$6,TEXT('Main courante'!$C107,"hh:mm"),"")</f>
        <v/>
      </c>
      <c r="D110" s="122" t="str">
        <f>IF('Main courante'!$A107=$A$6,TEXT('Main courante'!$D107,"hh:mm"),"")</f>
        <v/>
      </c>
      <c r="E110" s="123" t="str">
        <f>IF('Main courante'!$A107=$A$6,MOD($D110-$C110,1),"")</f>
        <v/>
      </c>
      <c r="F110" s="123" t="str">
        <f>IF('Main courante'!$A107=$A$6,'Main courante'!$E107,"")</f>
        <v/>
      </c>
      <c r="G110" s="125"/>
      <c r="H110" s="126" t="str">
        <f>IF('Main courante'!$A107=$H$6,MAX($H$8:$H109)+1,"")</f>
        <v/>
      </c>
      <c r="I110" s="121" t="str">
        <f>IF('Main courante'!$A107=$H$6,TEXT('Main courante'!$B107,"j mmm aa"),"")</f>
        <v/>
      </c>
      <c r="J110" s="122" t="str">
        <f>IF('Main courante'!$A107=$H$6,TEXT('Main courante'!$C107,"hh:mm"),"")</f>
        <v/>
      </c>
      <c r="K110" s="122" t="str">
        <f>IF('Main courante'!$A107=$H$6,TEXT('Main courante'!$D107,"hh:mm"),"")</f>
        <v/>
      </c>
      <c r="L110" s="123" t="str">
        <f>IF('Main courante'!$A107=$H$6,MOD($K110-$J110,1),"")</f>
        <v/>
      </c>
      <c r="M110" s="123" t="str">
        <f>IF('Main courante'!$A107=$H$6,'Main courante'!$E107,"")</f>
        <v/>
      </c>
      <c r="N110" s="125"/>
      <c r="O110" s="120" t="str">
        <f>IF('Main courante'!$A107=$O$6,MAX($O$8:$O109)+1,"")</f>
        <v/>
      </c>
      <c r="P110" s="121" t="str">
        <f>IF('Main courante'!$A107=$O$6,TEXT('Main courante'!$B107,"j mmm aa"),"")</f>
        <v/>
      </c>
      <c r="Q110" s="122" t="str">
        <f>IF('Main courante'!$A107=$O$6,TEXT('Main courante'!$C107,"hh:mm"),"")</f>
        <v/>
      </c>
      <c r="R110" s="122" t="str">
        <f>IF('Main courante'!$A107=$O$6,TEXT('Main courante'!$D107,"hh:mm"),"")</f>
        <v/>
      </c>
      <c r="S110" s="123" t="str">
        <f>IF('Main courante'!$A107=$O$6,MOD($R110-$Q110,1),"")</f>
        <v/>
      </c>
      <c r="T110" s="124" t="str">
        <f>IF('Main courante'!$A107=$O$6,'Main courante'!$E107,"")</f>
        <v/>
      </c>
      <c r="U110" s="127" t="str">
        <f>IF('Main courante'!$A107=$O$6,DU110,"")</f>
        <v/>
      </c>
      <c r="V110" s="125"/>
      <c r="W110" s="120" t="str">
        <f>IF('Main courante'!$A107=$W$6,MAX($W$8:$W109)+1,"")</f>
        <v/>
      </c>
      <c r="X110" s="121" t="str">
        <f>IF('Main courante'!$A107=$W$6,TEXT('Main courante'!$B107,"j mmm aa"),"")</f>
        <v/>
      </c>
      <c r="Y110" s="122" t="str">
        <f>IF('Main courante'!$A107=$W$6,TEXT('Main courante'!$C107,"hh:mm"),"")</f>
        <v/>
      </c>
      <c r="Z110" s="122" t="str">
        <f>IF('Main courante'!$A107=$W$6,TEXT('Main courante'!$D107,"hh:mm"),"")</f>
        <v/>
      </c>
      <c r="AA110" s="123" t="str">
        <f>IF('Main courante'!$A107=$W$6,MOD($Z110-$Y110,1),"")</f>
        <v/>
      </c>
      <c r="AB110" s="123" t="str">
        <f>IF('Main courante'!$A107=$W$6,'Main courante'!$E107,"")</f>
        <v/>
      </c>
      <c r="AC110" s="122" t="str">
        <f>IF('Main courante'!$A107=$W$6,DU110,"")</f>
        <v/>
      </c>
      <c r="AD110" s="125"/>
      <c r="AE110" s="120" t="str">
        <f>IF('Main courante'!$A107=$AE$6,MAX($AE$8:$AE109)+1,"")</f>
        <v/>
      </c>
      <c r="AF110" s="121" t="str">
        <f>IF('Main courante'!$A107=$AE$6,TEXT('Main courante'!$B107,"j mmm aa"),"")</f>
        <v/>
      </c>
      <c r="AG110" s="122" t="str">
        <f>IF('Main courante'!$A107=$AE$6,TEXT('Main courante'!$C107,"hh:mm"),"")</f>
        <v/>
      </c>
      <c r="AH110" s="122" t="str">
        <f>IF('Main courante'!$A107=$AE$6,TEXT('Main courante'!$D107,"hh:mm"),"")</f>
        <v/>
      </c>
      <c r="AI110" s="123" t="str">
        <f>IF('Main courante'!$A107=$AE$6,MOD($AH110-$AG110,1),"")</f>
        <v/>
      </c>
      <c r="AJ110" s="123" t="str">
        <f>IF('Main courante'!$A107=$AE$6,'Main courante'!$E107,"")</f>
        <v/>
      </c>
      <c r="AK110" s="122" t="str">
        <f>IF('Main courante'!$A107=$AE$6,DU110,"")</f>
        <v/>
      </c>
      <c r="AL110" s="125"/>
      <c r="AM110" s="120" t="str">
        <f>IF('Main courante'!$A107=$AM$6,MAX($AM$8:$AM109)+1,"")</f>
        <v/>
      </c>
      <c r="AN110" s="121" t="str">
        <f>IF('Main courante'!$A107=$AM$6,TEXT('Main courante'!$B107,"j mmm aa"),"")</f>
        <v/>
      </c>
      <c r="AO110" s="122" t="str">
        <f>IF('Main courante'!$A107=$AM$6,TEXT('Main courante'!$C107,"hh:mm"),"")</f>
        <v/>
      </c>
      <c r="AP110" s="122" t="str">
        <f>IF('Main courante'!$A107=$AM$6,TEXT('Main courante'!$D107,"hh:mm"),"")</f>
        <v/>
      </c>
      <c r="AQ110" s="123" t="str">
        <f>IF('Main courante'!$A107=$AM$6,MOD($AP110-$AO110,1),"")</f>
        <v/>
      </c>
      <c r="AR110" s="123" t="str">
        <f>IF('Main courante'!$A107=$AM$6,'Main courante'!$E107,"")</f>
        <v/>
      </c>
      <c r="AS110" s="122" t="str">
        <f>IF('Main courante'!$A107=$AM$6,DU110,"")</f>
        <v/>
      </c>
      <c r="AT110" s="125"/>
      <c r="AU110" s="120" t="str">
        <f>IF('Main courante'!$A107=$AU$6,MAX($AU$8:$AU109)+1,"")</f>
        <v/>
      </c>
      <c r="AV110" s="121" t="str">
        <f>IF('Main courante'!$A107=$AU$6,TEXT('Main courante'!$B107,"j mmm aa"),"")</f>
        <v/>
      </c>
      <c r="AW110" s="122" t="str">
        <f>IF('Main courante'!$A107=$AU$6,TEXT('Main courante'!$C107,"hh:mm"),"")</f>
        <v/>
      </c>
      <c r="AX110" s="122" t="str">
        <f>IF('Main courante'!$A107=$AU$6,TEXT('Main courante'!$D107,"hh:mm"),"")</f>
        <v/>
      </c>
      <c r="AY110" s="123" t="str">
        <f>IF('Main courante'!$A107=$AU$6,MOD($AX110-$AW110,1),"")</f>
        <v/>
      </c>
      <c r="AZ110" s="123" t="str">
        <f>IF('Main courante'!$A107=$AU$6,'Main courante'!$E107,"")</f>
        <v/>
      </c>
      <c r="BA110" s="122" t="str">
        <f>IF('Main courante'!$A107=$AU$6,DU110,"")</f>
        <v/>
      </c>
      <c r="BB110" s="125"/>
      <c r="BC110" s="120" t="str">
        <f>IF('Main courante'!$A107=$BC$6,MAX($BC$8:$BC109)+1,"")</f>
        <v/>
      </c>
      <c r="BD110" s="121" t="str">
        <f>IF('Main courante'!$A107=$BC$6,TEXT('Main courante'!$B107,"j mmm aa"),"")</f>
        <v/>
      </c>
      <c r="BE110" s="122" t="str">
        <f>IF('Main courante'!$A107=$BC$6,TEXT('Main courante'!$C107,"hh:mm"),"")</f>
        <v/>
      </c>
      <c r="BF110" s="122" t="str">
        <f>IF('Main courante'!$A107=$BC$6,TEXT('Main courante'!$D107,"hh:mm"),"")</f>
        <v/>
      </c>
      <c r="BG110" s="123" t="str">
        <f>IF('Main courante'!$A107=$BC$6,MOD($BF110-$BE110,1),"")</f>
        <v/>
      </c>
      <c r="BH110" s="123" t="str">
        <f>IF('Main courante'!$A107=$BC$6,'Main courante'!$E107,"")</f>
        <v/>
      </c>
      <c r="BI110" s="122" t="str">
        <f>IF('Main courante'!$A107=$BC$6,DU110,"")</f>
        <v/>
      </c>
      <c r="BJ110" s="125"/>
      <c r="BK110" s="120" t="str">
        <f>IF('Main courante'!$A107=$BK$6,MAX($BK$8:$BK109)+1,"")</f>
        <v/>
      </c>
      <c r="BL110" s="121" t="str">
        <f>IF('Main courante'!$A107=$BK$6,TEXT('Main courante'!$B107,"j mmm aa"),"")</f>
        <v/>
      </c>
      <c r="BM110" s="122" t="str">
        <f>IF('Main courante'!$A107=$BK$6,TEXT('Main courante'!$C107,"hh:mm"),"")</f>
        <v/>
      </c>
      <c r="BN110" s="122" t="str">
        <f>IF('Main courante'!$A107=$BK$6,TEXT('Main courante'!$D107,"hh:mm"),"")</f>
        <v/>
      </c>
      <c r="BO110" s="123" t="str">
        <f>IF('Main courante'!$A107=$BK$6,MOD($BN110-$BM110,1),"")</f>
        <v/>
      </c>
      <c r="BP110" s="123" t="str">
        <f>IF('Main courante'!$A107=$BK$6,'Main courante'!$E107,"")</f>
        <v/>
      </c>
      <c r="BQ110" s="122" t="str">
        <f>IF('Main courante'!$A107=$BK$6,DU110,"")</f>
        <v/>
      </c>
      <c r="BR110" s="125"/>
      <c r="BS110" s="120" t="str">
        <f>IF('Main courante'!$A107=$BS$6,MAX($BS$8:$BS109)+1,"")</f>
        <v/>
      </c>
      <c r="BT110" s="121" t="str">
        <f>IF('Main courante'!$A107=$BS$6,TEXT('Main courante'!$B107,"j mmm aa"),"")</f>
        <v/>
      </c>
      <c r="BU110" s="122" t="str">
        <f>IF('Main courante'!$A107=$BS$6,TEXT('Main courante'!$C107,"hh:mm"),"")</f>
        <v/>
      </c>
      <c r="BV110" s="122" t="str">
        <f>IF('Main courante'!$A107=$BS$6,TEXT('Main courante'!$D107,"hh:mm"),"")</f>
        <v/>
      </c>
      <c r="BW110" s="123" t="str">
        <f>IF('Main courante'!$A107=$BS$6,MOD($BV110-$BU110,1),"")</f>
        <v/>
      </c>
      <c r="BX110" s="123" t="str">
        <f>IF('Main courante'!$A107=$BS$6,'Main courante'!$E107,"")</f>
        <v/>
      </c>
      <c r="BY110" s="122" t="str">
        <f>IF('Main courante'!$A107=$BS$6,DU110,"")</f>
        <v/>
      </c>
      <c r="BZ110" s="125"/>
      <c r="CA110" s="120" t="str">
        <f>IF('Main courante'!$A107=$CA$6,MAX($CA$8:$CA109)+1,"")</f>
        <v/>
      </c>
      <c r="CB110" s="121" t="str">
        <f>IF('Main courante'!$A107=$CA$6,TEXT('Main courante'!$B107,"j mmm aa"),"")</f>
        <v/>
      </c>
      <c r="CC110" s="122" t="str">
        <f>IF('Main courante'!$A107=$CA$6,TEXT('Main courante'!$C107,"hh:mm"),"")</f>
        <v/>
      </c>
      <c r="CD110" s="122" t="str">
        <f>IF('Main courante'!$A107=$CA$6,TEXT('Main courante'!$D107,"hh:mm"),"")</f>
        <v/>
      </c>
      <c r="CE110" s="123" t="str">
        <f>IF('Main courante'!$A107=$CA$6,MOD($CD110-$CC110,1),"")</f>
        <v/>
      </c>
      <c r="CF110" s="123" t="str">
        <f>IF('Main courante'!$A107=$CA$6,'Main courante'!$E107,"")</f>
        <v/>
      </c>
      <c r="CG110" s="122" t="str">
        <f>IF('Main courante'!$A107=$CA$6,DU110,"")</f>
        <v/>
      </c>
      <c r="CH110" s="125"/>
      <c r="CI110" s="120" t="str">
        <f>IF('Main courante'!$A107=$CI$6,MAX($CI$8:$CI109)+1,"")</f>
        <v/>
      </c>
      <c r="CJ110" s="121" t="str">
        <f>IF('Main courante'!$A107=$CI$6,TEXT('Main courante'!$B107,"j mmm aa"),"")</f>
        <v/>
      </c>
      <c r="CK110" s="122" t="str">
        <f>IF('Main courante'!$A107=$CI$6,TEXT('Main courante'!$C107,"hh:mm"),"")</f>
        <v/>
      </c>
      <c r="CL110" s="122" t="str">
        <f>IF('Main courante'!$A107=$CI$6,TEXT('Main courante'!$D107,"hh:mm"),"")</f>
        <v/>
      </c>
      <c r="CM110" s="123" t="str">
        <f>IF('Main courante'!$A107=$CI$6,MOD($CL110-$CK110,1),"")</f>
        <v/>
      </c>
      <c r="CN110" s="123" t="str">
        <f>IF('Main courante'!$A107=$CI$6,'Main courante'!$E107,"")</f>
        <v/>
      </c>
      <c r="CO110" s="125"/>
      <c r="CP110" s="120" t="str">
        <f>IF('Main courante'!$A107=$CP$6,MAX($CP$8:$CP109)+1,"")</f>
        <v/>
      </c>
      <c r="CQ110" s="121" t="str">
        <f>IF('Main courante'!$A107=$CP$6,TEXT('Main courante'!$B107,"j mmm aa"),"")</f>
        <v/>
      </c>
      <c r="CR110" s="122" t="str">
        <f>IF('Main courante'!$A107=$CP$6,TEXT('Main courante'!$C107,"hh:mm"),"")</f>
        <v/>
      </c>
      <c r="CS110" s="122" t="str">
        <f>IF('Main courante'!$A107=$CP$6,TEXT('Main courante'!$D107,"hh:mm"),"")</f>
        <v/>
      </c>
      <c r="CT110" s="123" t="str">
        <f>IF('Main courante'!$A107=$CP$6,MOD($CS110-$CR110,1),"")</f>
        <v/>
      </c>
      <c r="CU110" s="123" t="str">
        <f>IF('Main courante'!$A107=$CP$6,'Main courante'!$E107,"")</f>
        <v/>
      </c>
      <c r="CV110" s="122" t="str">
        <f>IF('Main courante'!$A107=$CP$6,DU110,"")</f>
        <v/>
      </c>
      <c r="CW110" s="125"/>
      <c r="CX110" s="120" t="str">
        <f>IF('Main courante'!$A107=$CX$6,MAX($CX$8:$CX109)+1,"")</f>
        <v/>
      </c>
      <c r="CY110" s="121" t="str">
        <f>IF('Main courante'!$A107=$CX$6,TEXT('Main courante'!$B107,"j mmm aa"),"")</f>
        <v/>
      </c>
      <c r="CZ110" s="122" t="str">
        <f>IF('Main courante'!$A107=$CX$6,TEXT('Main courante'!$C107,"hh:mm"),"")</f>
        <v/>
      </c>
      <c r="DA110" s="122" t="str">
        <f>IF('Main courante'!$A107=$CX$6,TEXT('Main courante'!$D107,"hh:mm"),"")</f>
        <v/>
      </c>
      <c r="DB110" s="123" t="str">
        <f>IF('Main courante'!$A107=$CX$6,MOD($DA110-$CZ110,1),"")</f>
        <v/>
      </c>
      <c r="DC110" s="123" t="str">
        <f>IF('Main courante'!$A107=$CX$6,'Main courante'!$E107,"")</f>
        <v/>
      </c>
      <c r="DD110" s="122" t="str">
        <f>IF('Main courante'!$A107=$CX$6,DU110,"")</f>
        <v/>
      </c>
      <c r="DE110" s="125"/>
      <c r="DF110" s="120" t="str">
        <f>IF('Main courante'!$A107=$DF$6,MAX($DF$8:$DF109)+1,"")</f>
        <v/>
      </c>
      <c r="DG110" s="121" t="str">
        <f>IF('Main courante'!$A107=$DF$6,TEXT('Main courante'!$B107,"j mmm aa"),"")</f>
        <v/>
      </c>
      <c r="DH110" s="122" t="str">
        <f>IF('Main courante'!$A107=$DF$6,TEXT('Main courante'!$C107,"hh:mm"),"")</f>
        <v/>
      </c>
      <c r="DI110" s="122" t="str">
        <f>IF('Main courante'!$A107=$DF$6,TEXT('Main courante'!$D107,"hh:mm"),"")</f>
        <v/>
      </c>
      <c r="DJ110" s="123" t="str">
        <f>IF('Main courante'!$A107=$DF$6,MOD($DI110-$DH110,1),"")</f>
        <v/>
      </c>
      <c r="DK110" s="123" t="str">
        <f>IF('Main courante'!$A107=$DF$6,'Main courante'!$E107,"")</f>
        <v/>
      </c>
      <c r="DL110" s="128"/>
      <c r="DM110" s="120" t="str">
        <f>IF(OR('Main courante'!$F107&lt;&gt;"",'Main courante'!$K107&lt;&gt;""),MAX($DM$8:$DM109)+1,"")</f>
        <v/>
      </c>
      <c r="DN110" s="121" t="str">
        <f>IF('Main courante'!$F107,TEXT('Main courante'!$B107,"j mmm aa"),"")</f>
        <v/>
      </c>
      <c r="DO110" s="121" t="str">
        <f>IF('Main courante'!$F107,'Main courante'!$E107,"")</f>
        <v/>
      </c>
      <c r="DP110" s="121" t="str">
        <f>IF(OR('Main courante'!$F107&lt;&gt;"",'Main courante'!$K107&lt;&gt;""),IF('Main courante'!$F107&lt;&gt;"",TEXT('Main courante'!$F107,"hh:mm"),""),"")</f>
        <v/>
      </c>
      <c r="DQ110" s="121" t="str">
        <f>IF(OR('Main courante'!$F107&lt;&gt;"",'Main courante'!$K107&lt;&gt;""),IF('Main courante'!$G107&lt;&gt;"",TEXT('Main courante'!$G107,"hh:mm"),""),"")</f>
        <v/>
      </c>
      <c r="DR110" s="121" t="str">
        <f>IF(OR('Main courante'!$F107&lt;&gt;"",'Main courante'!$K107&lt;&gt;""),IF('Main courante'!$K107&lt;&gt;"",TEXT('Main courante'!$K107,"hh:mm"),""),"")</f>
        <v/>
      </c>
      <c r="DS110" s="121" t="str">
        <f>IF(OR('Main courante'!$F107&lt;&gt;"",'Main courante'!$K107&lt;&gt;""),IF('Main courante'!$L107&lt;&gt;"",TEXT('Main courante'!$L107,"hh:mm"),""),"")</f>
        <v/>
      </c>
      <c r="DT110" s="129">
        <f t="shared" si="7"/>
        <v>0</v>
      </c>
      <c r="DU110" s="130">
        <f>'Main courante'!$H107+'Main courante'!$M107</f>
        <v>0</v>
      </c>
      <c r="DV110" s="131">
        <f>'Main courante'!$J107+'Main courante'!$O107</f>
        <v>0</v>
      </c>
      <c r="DW110" s="131">
        <f>'Main courante'!$I107+'Main courante'!$N107</f>
        <v>0</v>
      </c>
      <c r="DX110" s="132" t="str">
        <f>IF('Main courante'!$P107&lt;&gt;"",'Main courante'!$P107,"")</f>
        <v/>
      </c>
      <c r="DY110" s="133" t="str">
        <f>IF('Main courante'!$Q107&lt;&gt;"",'Main courante'!$Q107,"")</f>
        <v/>
      </c>
      <c r="DZ110" s="133" t="str">
        <f>IF('Main courante'!$R107&lt;&gt;"",'Main courante'!$R107,"")</f>
        <v/>
      </c>
      <c r="EA110" s="129">
        <f t="shared" si="8"/>
        <v>0</v>
      </c>
      <c r="EB110" s="129">
        <f t="shared" si="9"/>
        <v>0</v>
      </c>
      <c r="ED110" s="120" t="str">
        <f>IF('Main courante'!$A107=$ED$6,MAX($ED$8:$ED109)+1,"")</f>
        <v/>
      </c>
      <c r="EE110" s="120" t="str">
        <f>IF('Main courante'!$A107=$ED$6,'Main courante'!$S107,"")</f>
        <v/>
      </c>
      <c r="EF110" s="120" t="str">
        <f>IF('Main courante'!$A107=$ED$6,'Main courante'!$T107,"")</f>
        <v/>
      </c>
      <c r="EG110" s="120" t="str">
        <f>IF('Main courante'!$A107=$ED$6,'Main courante'!$U107,"")</f>
        <v/>
      </c>
      <c r="EH110" s="134" t="str">
        <f>IF('Main courante'!$A107=$ED$6,'Main courante'!$V107,"")</f>
        <v/>
      </c>
      <c r="EJ110" s="120" t="str">
        <f>IF('Main courante'!$A107=$EJ$6,MAX($EJ$8:$EJ109)+1,"")</f>
        <v/>
      </c>
      <c r="EK110" s="120" t="str">
        <f>IF('Main courante'!$A107=$EJ$6,'Main courante'!$S107,"")</f>
        <v/>
      </c>
      <c r="EL110" s="120" t="str">
        <f>IF('Main courante'!$A107=$EJ$6,'Main courante'!$T107,"")</f>
        <v/>
      </c>
      <c r="EM110" s="120" t="str">
        <f>IF('Main courante'!$A107=$EJ$6,'Main courante'!$U107,"")</f>
        <v/>
      </c>
      <c r="EN110" s="134" t="str">
        <f>IF('Main courante'!$A107=$EJ$6,'Main courante'!$V107,"")</f>
        <v/>
      </c>
      <c r="EP110" s="120" t="str">
        <f>IF('Main courante'!$A107=$EP$6,MAX($EP$8:$EP109)+1,"")</f>
        <v/>
      </c>
      <c r="EQ110" s="120" t="str">
        <f>IF('Main courante'!$A107=$EP$6,'Main courante'!$S107,"")</f>
        <v/>
      </c>
      <c r="ER110" s="120" t="str">
        <f>IF('Main courante'!$A107=$EP$6,'Main courante'!$T107,"")</f>
        <v/>
      </c>
      <c r="ES110" s="120" t="str">
        <f>IF('Main courante'!$A107=$EP$6,'Main courante'!$U107,"")</f>
        <v/>
      </c>
      <c r="ET110" s="134" t="str">
        <f>IF('Main courante'!$A107=$EP$6,'Main courante'!$V107,"")</f>
        <v/>
      </c>
      <c r="EU110" s="125"/>
      <c r="EV110" s="120" t="str">
        <f>IF('Main courante'!$A107=$EV$6,MAX($EV$8:$EV109)+1,"")</f>
        <v/>
      </c>
      <c r="EW110" s="121" t="str">
        <f>IF('Main courante'!$A107=$EV$6,TEXT('Main courante'!$B107,"j mmm aa"),"")</f>
        <v/>
      </c>
      <c r="EX110" s="122" t="str">
        <f>IF('Main courante'!$A107=$EV$6,TEXT('Main courante'!$C107,"hh:mm"),"")</f>
        <v/>
      </c>
      <c r="EY110" s="122" t="str">
        <f>IF('Main courante'!$A107=$EV$6,TEXT('Main courante'!$D107,"hh:mm"),"")</f>
        <v/>
      </c>
      <c r="EZ110" s="123" t="str">
        <f>IF('Main courante'!$A107=$EV$6,MOD($EY110-$EX110,1),"")</f>
        <v/>
      </c>
      <c r="FA110" s="123" t="str">
        <f>IF('Main courante'!$A107=$EV$6,'Main courante'!$E107,"")</f>
        <v/>
      </c>
      <c r="FB110" s="128"/>
    </row>
    <row r="111" spans="1:158">
      <c r="A111" s="120" t="str">
        <f>IF('Main courante'!$A108=$A$6,MAX($A$8:$A110)+1,"")</f>
        <v/>
      </c>
      <c r="B111" s="121" t="str">
        <f>IF('Main courante'!$A108=$A$6,TEXT('Main courante'!$B108,"j mmm aa"),"")</f>
        <v/>
      </c>
      <c r="C111" s="122" t="str">
        <f>IF('Main courante'!$A108=$A$6,TEXT('Main courante'!$C108,"hh:mm"),"")</f>
        <v/>
      </c>
      <c r="D111" s="122" t="str">
        <f>IF('Main courante'!$A108=$A$6,TEXT('Main courante'!$D108,"hh:mm"),"")</f>
        <v/>
      </c>
      <c r="E111" s="123" t="str">
        <f>IF('Main courante'!$A108=$A$6,MOD($D111-$C111,1),"")</f>
        <v/>
      </c>
      <c r="F111" s="123" t="str">
        <f>IF('Main courante'!$A108=$A$6,'Main courante'!$E108,"")</f>
        <v/>
      </c>
      <c r="G111" s="125"/>
      <c r="H111" s="126" t="str">
        <f>IF('Main courante'!$A108=$H$6,MAX($H$8:$H110)+1,"")</f>
        <v/>
      </c>
      <c r="I111" s="121" t="str">
        <f>IF('Main courante'!$A108=$H$6,TEXT('Main courante'!$B108,"j mmm aa"),"")</f>
        <v/>
      </c>
      <c r="J111" s="122" t="str">
        <f>IF('Main courante'!$A108=$H$6,TEXT('Main courante'!$C108,"hh:mm"),"")</f>
        <v/>
      </c>
      <c r="K111" s="122" t="str">
        <f>IF('Main courante'!$A108=$H$6,TEXT('Main courante'!$D108,"hh:mm"),"")</f>
        <v/>
      </c>
      <c r="L111" s="123" t="str">
        <f>IF('Main courante'!$A108=$H$6,MOD($K111-$J111,1),"")</f>
        <v/>
      </c>
      <c r="M111" s="123" t="str">
        <f>IF('Main courante'!$A108=$H$6,'Main courante'!$E108,"")</f>
        <v/>
      </c>
      <c r="N111" s="125"/>
      <c r="O111" s="120" t="str">
        <f>IF('Main courante'!$A108=$O$6,MAX($O$8:$O110)+1,"")</f>
        <v/>
      </c>
      <c r="P111" s="121" t="str">
        <f>IF('Main courante'!$A108=$O$6,TEXT('Main courante'!$B108,"j mmm aa"),"")</f>
        <v/>
      </c>
      <c r="Q111" s="122" t="str">
        <f>IF('Main courante'!$A108=$O$6,TEXT('Main courante'!$C108,"hh:mm"),"")</f>
        <v/>
      </c>
      <c r="R111" s="122" t="str">
        <f>IF('Main courante'!$A108=$O$6,TEXT('Main courante'!$D108,"hh:mm"),"")</f>
        <v/>
      </c>
      <c r="S111" s="123" t="str">
        <f>IF('Main courante'!$A108=$O$6,MOD($R111-$Q111,1),"")</f>
        <v/>
      </c>
      <c r="T111" s="124" t="str">
        <f>IF('Main courante'!$A108=$O$6,'Main courante'!$E108,"")</f>
        <v/>
      </c>
      <c r="U111" s="127" t="str">
        <f>IF('Main courante'!$A108=$O$6,DU111,"")</f>
        <v/>
      </c>
      <c r="V111" s="125"/>
      <c r="W111" s="120" t="str">
        <f>IF('Main courante'!$A108=$W$6,MAX($W$8:$W110)+1,"")</f>
        <v/>
      </c>
      <c r="X111" s="121" t="str">
        <f>IF('Main courante'!$A108=$W$6,TEXT('Main courante'!$B108,"j mmm aa"),"")</f>
        <v/>
      </c>
      <c r="Y111" s="122" t="str">
        <f>IF('Main courante'!$A108=$W$6,TEXT('Main courante'!$C108,"hh:mm"),"")</f>
        <v/>
      </c>
      <c r="Z111" s="122" t="str">
        <f>IF('Main courante'!$A108=$W$6,TEXT('Main courante'!$D108,"hh:mm"),"")</f>
        <v/>
      </c>
      <c r="AA111" s="123" t="str">
        <f>IF('Main courante'!$A108=$W$6,MOD($Z111-$Y111,1),"")</f>
        <v/>
      </c>
      <c r="AB111" s="123" t="str">
        <f>IF('Main courante'!$A108=$W$6,'Main courante'!$E108,"")</f>
        <v/>
      </c>
      <c r="AC111" s="122" t="str">
        <f>IF('Main courante'!$A108=$W$6,DU111,"")</f>
        <v/>
      </c>
      <c r="AD111" s="125"/>
      <c r="AE111" s="120" t="str">
        <f>IF('Main courante'!$A108=$AE$6,MAX($AE$8:$AE110)+1,"")</f>
        <v/>
      </c>
      <c r="AF111" s="121" t="str">
        <f>IF('Main courante'!$A108=$AE$6,TEXT('Main courante'!$B108,"j mmm aa"),"")</f>
        <v/>
      </c>
      <c r="AG111" s="122" t="str">
        <f>IF('Main courante'!$A108=$AE$6,TEXT('Main courante'!$C108,"hh:mm"),"")</f>
        <v/>
      </c>
      <c r="AH111" s="122" t="str">
        <f>IF('Main courante'!$A108=$AE$6,TEXT('Main courante'!$D108,"hh:mm"),"")</f>
        <v/>
      </c>
      <c r="AI111" s="123" t="str">
        <f>IF('Main courante'!$A108=$AE$6,MOD($AH111-$AG111,1),"")</f>
        <v/>
      </c>
      <c r="AJ111" s="123" t="str">
        <f>IF('Main courante'!$A108=$AE$6,'Main courante'!$E108,"")</f>
        <v/>
      </c>
      <c r="AK111" s="122" t="str">
        <f>IF('Main courante'!$A108=$AE$6,DU111,"")</f>
        <v/>
      </c>
      <c r="AL111" s="125"/>
      <c r="AM111" s="120" t="str">
        <f>IF('Main courante'!$A108=$AM$6,MAX($AM$8:$AM110)+1,"")</f>
        <v/>
      </c>
      <c r="AN111" s="121" t="str">
        <f>IF('Main courante'!$A108=$AM$6,TEXT('Main courante'!$B108,"j mmm aa"),"")</f>
        <v/>
      </c>
      <c r="AO111" s="122" t="str">
        <f>IF('Main courante'!$A108=$AM$6,TEXT('Main courante'!$C108,"hh:mm"),"")</f>
        <v/>
      </c>
      <c r="AP111" s="122" t="str">
        <f>IF('Main courante'!$A108=$AM$6,TEXT('Main courante'!$D108,"hh:mm"),"")</f>
        <v/>
      </c>
      <c r="AQ111" s="123" t="str">
        <f>IF('Main courante'!$A108=$AM$6,MOD($AP111-$AO111,1),"")</f>
        <v/>
      </c>
      <c r="AR111" s="123" t="str">
        <f>IF('Main courante'!$A108=$AM$6,'Main courante'!$E108,"")</f>
        <v/>
      </c>
      <c r="AS111" s="122" t="str">
        <f>IF('Main courante'!$A108=$AM$6,DU111,"")</f>
        <v/>
      </c>
      <c r="AT111" s="125"/>
      <c r="AU111" s="120" t="str">
        <f>IF('Main courante'!$A108=$AU$6,MAX($AU$8:$AU110)+1,"")</f>
        <v/>
      </c>
      <c r="AV111" s="121" t="str">
        <f>IF('Main courante'!$A108=$AU$6,TEXT('Main courante'!$B108,"j mmm aa"),"")</f>
        <v/>
      </c>
      <c r="AW111" s="122" t="str">
        <f>IF('Main courante'!$A108=$AU$6,TEXT('Main courante'!$C108,"hh:mm"),"")</f>
        <v/>
      </c>
      <c r="AX111" s="122" t="str">
        <f>IF('Main courante'!$A108=$AU$6,TEXT('Main courante'!$D108,"hh:mm"),"")</f>
        <v/>
      </c>
      <c r="AY111" s="123" t="str">
        <f>IF('Main courante'!$A108=$AU$6,MOD($AX111-$AW111,1),"")</f>
        <v/>
      </c>
      <c r="AZ111" s="123" t="str">
        <f>IF('Main courante'!$A108=$AU$6,'Main courante'!$E108,"")</f>
        <v/>
      </c>
      <c r="BA111" s="122" t="str">
        <f>IF('Main courante'!$A108=$AU$6,DU111,"")</f>
        <v/>
      </c>
      <c r="BB111" s="125"/>
      <c r="BC111" s="120" t="str">
        <f>IF('Main courante'!$A108=$BC$6,MAX($BC$8:$BC110)+1,"")</f>
        <v/>
      </c>
      <c r="BD111" s="121" t="str">
        <f>IF('Main courante'!$A108=$BC$6,TEXT('Main courante'!$B108,"j mmm aa"),"")</f>
        <v/>
      </c>
      <c r="BE111" s="122" t="str">
        <f>IF('Main courante'!$A108=$BC$6,TEXT('Main courante'!$C108,"hh:mm"),"")</f>
        <v/>
      </c>
      <c r="BF111" s="122" t="str">
        <f>IF('Main courante'!$A108=$BC$6,TEXT('Main courante'!$D108,"hh:mm"),"")</f>
        <v/>
      </c>
      <c r="BG111" s="123" t="str">
        <f>IF('Main courante'!$A108=$BC$6,MOD($BF111-$BE111,1),"")</f>
        <v/>
      </c>
      <c r="BH111" s="123" t="str">
        <f>IF('Main courante'!$A108=$BC$6,'Main courante'!$E108,"")</f>
        <v/>
      </c>
      <c r="BI111" s="122" t="str">
        <f>IF('Main courante'!$A108=$BC$6,DU111,"")</f>
        <v/>
      </c>
      <c r="BJ111" s="125"/>
      <c r="BK111" s="120" t="str">
        <f>IF('Main courante'!$A108=$BK$6,MAX($BK$8:$BK110)+1,"")</f>
        <v/>
      </c>
      <c r="BL111" s="121" t="str">
        <f>IF('Main courante'!$A108=$BK$6,TEXT('Main courante'!$B108,"j mmm aa"),"")</f>
        <v/>
      </c>
      <c r="BM111" s="122" t="str">
        <f>IF('Main courante'!$A108=$BK$6,TEXT('Main courante'!$C108,"hh:mm"),"")</f>
        <v/>
      </c>
      <c r="BN111" s="122" t="str">
        <f>IF('Main courante'!$A108=$BK$6,TEXT('Main courante'!$D108,"hh:mm"),"")</f>
        <v/>
      </c>
      <c r="BO111" s="123" t="str">
        <f>IF('Main courante'!$A108=$BK$6,MOD($BN111-$BM111,1),"")</f>
        <v/>
      </c>
      <c r="BP111" s="123" t="str">
        <f>IF('Main courante'!$A108=$BK$6,'Main courante'!$E108,"")</f>
        <v/>
      </c>
      <c r="BQ111" s="122" t="str">
        <f>IF('Main courante'!$A108=$BK$6,DU111,"")</f>
        <v/>
      </c>
      <c r="BR111" s="125"/>
      <c r="BS111" s="120" t="str">
        <f>IF('Main courante'!$A108=$BS$6,MAX($BS$8:$BS110)+1,"")</f>
        <v/>
      </c>
      <c r="BT111" s="121" t="str">
        <f>IF('Main courante'!$A108=$BS$6,TEXT('Main courante'!$B108,"j mmm aa"),"")</f>
        <v/>
      </c>
      <c r="BU111" s="122" t="str">
        <f>IF('Main courante'!$A108=$BS$6,TEXT('Main courante'!$C108,"hh:mm"),"")</f>
        <v/>
      </c>
      <c r="BV111" s="122" t="str">
        <f>IF('Main courante'!$A108=$BS$6,TEXT('Main courante'!$D108,"hh:mm"),"")</f>
        <v/>
      </c>
      <c r="BW111" s="123" t="str">
        <f>IF('Main courante'!$A108=$BS$6,MOD($BV111-$BU111,1),"")</f>
        <v/>
      </c>
      <c r="BX111" s="123" t="str">
        <f>IF('Main courante'!$A108=$BS$6,'Main courante'!$E108,"")</f>
        <v/>
      </c>
      <c r="BY111" s="122" t="str">
        <f>IF('Main courante'!$A108=$BS$6,DU111,"")</f>
        <v/>
      </c>
      <c r="BZ111" s="125"/>
      <c r="CA111" s="120" t="str">
        <f>IF('Main courante'!$A108=$CA$6,MAX($CA$8:$CA110)+1,"")</f>
        <v/>
      </c>
      <c r="CB111" s="121" t="str">
        <f>IF('Main courante'!$A108=$CA$6,TEXT('Main courante'!$B108,"j mmm aa"),"")</f>
        <v/>
      </c>
      <c r="CC111" s="122" t="str">
        <f>IF('Main courante'!$A108=$CA$6,TEXT('Main courante'!$C108,"hh:mm"),"")</f>
        <v/>
      </c>
      <c r="CD111" s="122" t="str">
        <f>IF('Main courante'!$A108=$CA$6,TEXT('Main courante'!$D108,"hh:mm"),"")</f>
        <v/>
      </c>
      <c r="CE111" s="123" t="str">
        <f>IF('Main courante'!$A108=$CA$6,MOD($CD111-$CC111,1),"")</f>
        <v/>
      </c>
      <c r="CF111" s="123" t="str">
        <f>IF('Main courante'!$A108=$CA$6,'Main courante'!$E108,"")</f>
        <v/>
      </c>
      <c r="CG111" s="122" t="str">
        <f>IF('Main courante'!$A108=$CA$6,DU111,"")</f>
        <v/>
      </c>
      <c r="CH111" s="125"/>
      <c r="CI111" s="120" t="str">
        <f>IF('Main courante'!$A108=$CI$6,MAX($CI$8:$CI110)+1,"")</f>
        <v/>
      </c>
      <c r="CJ111" s="121" t="str">
        <f>IF('Main courante'!$A108=$CI$6,TEXT('Main courante'!$B108,"j mmm aa"),"")</f>
        <v/>
      </c>
      <c r="CK111" s="122" t="str">
        <f>IF('Main courante'!$A108=$CI$6,TEXT('Main courante'!$C108,"hh:mm"),"")</f>
        <v/>
      </c>
      <c r="CL111" s="122" t="str">
        <f>IF('Main courante'!$A108=$CI$6,TEXT('Main courante'!$D108,"hh:mm"),"")</f>
        <v/>
      </c>
      <c r="CM111" s="123" t="str">
        <f>IF('Main courante'!$A108=$CI$6,MOD($CL111-$CK111,1),"")</f>
        <v/>
      </c>
      <c r="CN111" s="123" t="str">
        <f>IF('Main courante'!$A108=$CI$6,'Main courante'!$E108,"")</f>
        <v/>
      </c>
      <c r="CO111" s="125"/>
      <c r="CP111" s="120" t="str">
        <f>IF('Main courante'!$A108=$CP$6,MAX($CP$8:$CP110)+1,"")</f>
        <v/>
      </c>
      <c r="CQ111" s="121" t="str">
        <f>IF('Main courante'!$A108=$CP$6,TEXT('Main courante'!$B108,"j mmm aa"),"")</f>
        <v/>
      </c>
      <c r="CR111" s="122" t="str">
        <f>IF('Main courante'!$A108=$CP$6,TEXT('Main courante'!$C108,"hh:mm"),"")</f>
        <v/>
      </c>
      <c r="CS111" s="122" t="str">
        <f>IF('Main courante'!$A108=$CP$6,TEXT('Main courante'!$D108,"hh:mm"),"")</f>
        <v/>
      </c>
      <c r="CT111" s="123" t="str">
        <f>IF('Main courante'!$A108=$CP$6,MOD($CS111-$CR111,1),"")</f>
        <v/>
      </c>
      <c r="CU111" s="123" t="str">
        <f>IF('Main courante'!$A108=$CP$6,'Main courante'!$E108,"")</f>
        <v/>
      </c>
      <c r="CV111" s="122" t="str">
        <f>IF('Main courante'!$A108=$CP$6,DU111,"")</f>
        <v/>
      </c>
      <c r="CW111" s="125"/>
      <c r="CX111" s="120" t="str">
        <f>IF('Main courante'!$A108=$CX$6,MAX($CX$8:$CX110)+1,"")</f>
        <v/>
      </c>
      <c r="CY111" s="121" t="str">
        <f>IF('Main courante'!$A108=$CX$6,TEXT('Main courante'!$B108,"j mmm aa"),"")</f>
        <v/>
      </c>
      <c r="CZ111" s="122" t="str">
        <f>IF('Main courante'!$A108=$CX$6,TEXT('Main courante'!$C108,"hh:mm"),"")</f>
        <v/>
      </c>
      <c r="DA111" s="122" t="str">
        <f>IF('Main courante'!$A108=$CX$6,TEXT('Main courante'!$D108,"hh:mm"),"")</f>
        <v/>
      </c>
      <c r="DB111" s="123" t="str">
        <f>IF('Main courante'!$A108=$CX$6,MOD($DA111-$CZ111,1),"")</f>
        <v/>
      </c>
      <c r="DC111" s="123" t="str">
        <f>IF('Main courante'!$A108=$CX$6,'Main courante'!$E108,"")</f>
        <v/>
      </c>
      <c r="DD111" s="122" t="str">
        <f>IF('Main courante'!$A108=$CX$6,DU111,"")</f>
        <v/>
      </c>
      <c r="DE111" s="125"/>
      <c r="DF111" s="120" t="str">
        <f>IF('Main courante'!$A108=$DF$6,MAX($DF$8:$DF110)+1,"")</f>
        <v/>
      </c>
      <c r="DG111" s="121" t="str">
        <f>IF('Main courante'!$A108=$DF$6,TEXT('Main courante'!$B108,"j mmm aa"),"")</f>
        <v/>
      </c>
      <c r="DH111" s="122" t="str">
        <f>IF('Main courante'!$A108=$DF$6,TEXT('Main courante'!$C108,"hh:mm"),"")</f>
        <v/>
      </c>
      <c r="DI111" s="122" t="str">
        <f>IF('Main courante'!$A108=$DF$6,TEXT('Main courante'!$D108,"hh:mm"),"")</f>
        <v/>
      </c>
      <c r="DJ111" s="123" t="str">
        <f>IF('Main courante'!$A108=$DF$6,MOD($DI111-$DH111,1),"")</f>
        <v/>
      </c>
      <c r="DK111" s="123" t="str">
        <f>IF('Main courante'!$A108=$DF$6,'Main courante'!$E108,"")</f>
        <v/>
      </c>
      <c r="DL111" s="128"/>
      <c r="DM111" s="120" t="str">
        <f>IF(OR('Main courante'!$F108&lt;&gt;"",'Main courante'!$K108&lt;&gt;""),MAX($DM$8:$DM110)+1,"")</f>
        <v/>
      </c>
      <c r="DN111" s="121" t="str">
        <f>IF('Main courante'!$F108,TEXT('Main courante'!$B108,"j mmm aa"),"")</f>
        <v/>
      </c>
      <c r="DO111" s="121" t="str">
        <f>IF('Main courante'!$F108,'Main courante'!$E108,"")</f>
        <v/>
      </c>
      <c r="DP111" s="121" t="str">
        <f>IF(OR('Main courante'!$F108&lt;&gt;"",'Main courante'!$K108&lt;&gt;""),IF('Main courante'!$F108&lt;&gt;"",TEXT('Main courante'!$F108,"hh:mm"),""),"")</f>
        <v/>
      </c>
      <c r="DQ111" s="121" t="str">
        <f>IF(OR('Main courante'!$F108&lt;&gt;"",'Main courante'!$K108&lt;&gt;""),IF('Main courante'!$G108&lt;&gt;"",TEXT('Main courante'!$G108,"hh:mm"),""),"")</f>
        <v/>
      </c>
      <c r="DR111" s="121" t="str">
        <f>IF(OR('Main courante'!$F108&lt;&gt;"",'Main courante'!$K108&lt;&gt;""),IF('Main courante'!$K108&lt;&gt;"",TEXT('Main courante'!$K108,"hh:mm"),""),"")</f>
        <v/>
      </c>
      <c r="DS111" s="121" t="str">
        <f>IF(OR('Main courante'!$F108&lt;&gt;"",'Main courante'!$K108&lt;&gt;""),IF('Main courante'!$L108&lt;&gt;"",TEXT('Main courante'!$L108,"hh:mm"),""),"")</f>
        <v/>
      </c>
      <c r="DT111" s="129">
        <f t="shared" si="7"/>
        <v>0</v>
      </c>
      <c r="DU111" s="130">
        <f>'Main courante'!$H108+'Main courante'!$M108</f>
        <v>0</v>
      </c>
      <c r="DV111" s="131">
        <f>'Main courante'!$J108+'Main courante'!$O108</f>
        <v>0</v>
      </c>
      <c r="DW111" s="131">
        <f>'Main courante'!$I108+'Main courante'!$N108</f>
        <v>0</v>
      </c>
      <c r="DX111" s="132" t="str">
        <f>IF('Main courante'!$P108&lt;&gt;"",'Main courante'!$P108,"")</f>
        <v/>
      </c>
      <c r="DY111" s="133" t="str">
        <f>IF('Main courante'!$Q108&lt;&gt;"",'Main courante'!$Q108,"")</f>
        <v/>
      </c>
      <c r="DZ111" s="133" t="str">
        <f>IF('Main courante'!$R108&lt;&gt;"",'Main courante'!$R108,"")</f>
        <v/>
      </c>
      <c r="EA111" s="129">
        <f t="shared" si="8"/>
        <v>0</v>
      </c>
      <c r="EB111" s="129">
        <f t="shared" si="9"/>
        <v>0</v>
      </c>
      <c r="ED111" s="120" t="str">
        <f>IF('Main courante'!$A108=$ED$6,MAX($ED$8:$ED110)+1,"")</f>
        <v/>
      </c>
      <c r="EE111" s="120" t="str">
        <f>IF('Main courante'!$A108=$ED$6,'Main courante'!$S108,"")</f>
        <v/>
      </c>
      <c r="EF111" s="120" t="str">
        <f>IF('Main courante'!$A108=$ED$6,'Main courante'!$T108,"")</f>
        <v/>
      </c>
      <c r="EG111" s="120" t="str">
        <f>IF('Main courante'!$A108=$ED$6,'Main courante'!$U108,"")</f>
        <v/>
      </c>
      <c r="EH111" s="134" t="str">
        <f>IF('Main courante'!$A108=$ED$6,'Main courante'!$V108,"")</f>
        <v/>
      </c>
      <c r="EJ111" s="120" t="str">
        <f>IF('Main courante'!$A108=$EJ$6,MAX($EJ$8:$EJ110)+1,"")</f>
        <v/>
      </c>
      <c r="EK111" s="120" t="str">
        <f>IF('Main courante'!$A108=$EJ$6,'Main courante'!$S108,"")</f>
        <v/>
      </c>
      <c r="EL111" s="120" t="str">
        <f>IF('Main courante'!$A108=$EJ$6,'Main courante'!$T108,"")</f>
        <v/>
      </c>
      <c r="EM111" s="120" t="str">
        <f>IF('Main courante'!$A108=$EJ$6,'Main courante'!$U108,"")</f>
        <v/>
      </c>
      <c r="EN111" s="134" t="str">
        <f>IF('Main courante'!$A108=$EJ$6,'Main courante'!$V108,"")</f>
        <v/>
      </c>
      <c r="EP111" s="120" t="str">
        <f>IF('Main courante'!$A108=$EP$6,MAX($EP$8:$EP110)+1,"")</f>
        <v/>
      </c>
      <c r="EQ111" s="120" t="str">
        <f>IF('Main courante'!$A108=$EP$6,'Main courante'!$S108,"")</f>
        <v/>
      </c>
      <c r="ER111" s="120" t="str">
        <f>IF('Main courante'!$A108=$EP$6,'Main courante'!$T108,"")</f>
        <v/>
      </c>
      <c r="ES111" s="120" t="str">
        <f>IF('Main courante'!$A108=$EP$6,'Main courante'!$U108,"")</f>
        <v/>
      </c>
      <c r="ET111" s="134" t="str">
        <f>IF('Main courante'!$A108=$EP$6,'Main courante'!$V108,"")</f>
        <v/>
      </c>
      <c r="EU111" s="125"/>
      <c r="EV111" s="120" t="str">
        <f>IF('Main courante'!$A108=$EV$6,MAX($EV$8:$EV110)+1,"")</f>
        <v/>
      </c>
      <c r="EW111" s="121" t="str">
        <f>IF('Main courante'!$A108=$EV$6,TEXT('Main courante'!$B108,"j mmm aa"),"")</f>
        <v/>
      </c>
      <c r="EX111" s="122" t="str">
        <f>IF('Main courante'!$A108=$EV$6,TEXT('Main courante'!$C108,"hh:mm"),"")</f>
        <v/>
      </c>
      <c r="EY111" s="122" t="str">
        <f>IF('Main courante'!$A108=$EV$6,TEXT('Main courante'!$D108,"hh:mm"),"")</f>
        <v/>
      </c>
      <c r="EZ111" s="123" t="str">
        <f>IF('Main courante'!$A108=$EV$6,MOD($EY111-$EX111,1),"")</f>
        <v/>
      </c>
      <c r="FA111" s="123" t="str">
        <f>IF('Main courante'!$A108=$EV$6,'Main courante'!$E108,"")</f>
        <v/>
      </c>
      <c r="FB111" s="128"/>
    </row>
    <row r="112" spans="1:158">
      <c r="A112" s="120" t="str">
        <f>IF('Main courante'!$A109=$A$6,MAX($A$8:$A111)+1,"")</f>
        <v/>
      </c>
      <c r="B112" s="121" t="str">
        <f>IF('Main courante'!$A109=$A$6,TEXT('Main courante'!$B109,"j mmm aa"),"")</f>
        <v/>
      </c>
      <c r="C112" s="122" t="str">
        <f>IF('Main courante'!$A109=$A$6,TEXT('Main courante'!$C109,"hh:mm"),"")</f>
        <v/>
      </c>
      <c r="D112" s="122" t="str">
        <f>IF('Main courante'!$A109=$A$6,TEXT('Main courante'!$D109,"hh:mm"),"")</f>
        <v/>
      </c>
      <c r="E112" s="123" t="str">
        <f>IF('Main courante'!$A109=$A$6,MOD($D112-$C112,1),"")</f>
        <v/>
      </c>
      <c r="F112" s="123" t="str">
        <f>IF('Main courante'!$A109=$A$6,'Main courante'!$E109,"")</f>
        <v/>
      </c>
      <c r="G112" s="125"/>
      <c r="H112" s="126" t="str">
        <f>IF('Main courante'!$A109=$H$6,MAX($H$8:$H111)+1,"")</f>
        <v/>
      </c>
      <c r="I112" s="121" t="str">
        <f>IF('Main courante'!$A109=$H$6,TEXT('Main courante'!$B109,"j mmm aa"),"")</f>
        <v/>
      </c>
      <c r="J112" s="122" t="str">
        <f>IF('Main courante'!$A109=$H$6,TEXT('Main courante'!$C109,"hh:mm"),"")</f>
        <v/>
      </c>
      <c r="K112" s="122" t="str">
        <f>IF('Main courante'!$A109=$H$6,TEXT('Main courante'!$D109,"hh:mm"),"")</f>
        <v/>
      </c>
      <c r="L112" s="123" t="str">
        <f>IF('Main courante'!$A109=$H$6,MOD($K112-$J112,1),"")</f>
        <v/>
      </c>
      <c r="M112" s="123" t="str">
        <f>IF('Main courante'!$A109=$H$6,'Main courante'!$E109,"")</f>
        <v/>
      </c>
      <c r="N112" s="125"/>
      <c r="O112" s="120" t="str">
        <f>IF('Main courante'!$A109=$O$6,MAX($O$8:$O111)+1,"")</f>
        <v/>
      </c>
      <c r="P112" s="121" t="str">
        <f>IF('Main courante'!$A109=$O$6,TEXT('Main courante'!$B109,"j mmm aa"),"")</f>
        <v/>
      </c>
      <c r="Q112" s="122" t="str">
        <f>IF('Main courante'!$A109=$O$6,TEXT('Main courante'!$C109,"hh:mm"),"")</f>
        <v/>
      </c>
      <c r="R112" s="122" t="str">
        <f>IF('Main courante'!$A109=$O$6,TEXT('Main courante'!$D109,"hh:mm"),"")</f>
        <v/>
      </c>
      <c r="S112" s="123" t="str">
        <f>IF('Main courante'!$A109=$O$6,MOD($R112-$Q112,1),"")</f>
        <v/>
      </c>
      <c r="T112" s="124" t="str">
        <f>IF('Main courante'!$A109=$O$6,'Main courante'!$E109,"")</f>
        <v/>
      </c>
      <c r="U112" s="127" t="str">
        <f>IF('Main courante'!$A109=$O$6,DU112,"")</f>
        <v/>
      </c>
      <c r="V112" s="125"/>
      <c r="W112" s="120" t="str">
        <f>IF('Main courante'!$A109=$W$6,MAX($W$8:$W111)+1,"")</f>
        <v/>
      </c>
      <c r="X112" s="121" t="str">
        <f>IF('Main courante'!$A109=$W$6,TEXT('Main courante'!$B109,"j mmm aa"),"")</f>
        <v/>
      </c>
      <c r="Y112" s="122" t="str">
        <f>IF('Main courante'!$A109=$W$6,TEXT('Main courante'!$C109,"hh:mm"),"")</f>
        <v/>
      </c>
      <c r="Z112" s="122" t="str">
        <f>IF('Main courante'!$A109=$W$6,TEXT('Main courante'!$D109,"hh:mm"),"")</f>
        <v/>
      </c>
      <c r="AA112" s="123" t="str">
        <f>IF('Main courante'!$A109=$W$6,MOD($Z112-$Y112,1),"")</f>
        <v/>
      </c>
      <c r="AB112" s="123" t="str">
        <f>IF('Main courante'!$A109=$W$6,'Main courante'!$E109,"")</f>
        <v/>
      </c>
      <c r="AC112" s="122" t="str">
        <f>IF('Main courante'!$A109=$W$6,DU112,"")</f>
        <v/>
      </c>
      <c r="AD112" s="125"/>
      <c r="AE112" s="120" t="str">
        <f>IF('Main courante'!$A109=$AE$6,MAX($AE$8:$AE111)+1,"")</f>
        <v/>
      </c>
      <c r="AF112" s="121" t="str">
        <f>IF('Main courante'!$A109=$AE$6,TEXT('Main courante'!$B109,"j mmm aa"),"")</f>
        <v/>
      </c>
      <c r="AG112" s="122" t="str">
        <f>IF('Main courante'!$A109=$AE$6,TEXT('Main courante'!$C109,"hh:mm"),"")</f>
        <v/>
      </c>
      <c r="AH112" s="122" t="str">
        <f>IF('Main courante'!$A109=$AE$6,TEXT('Main courante'!$D109,"hh:mm"),"")</f>
        <v/>
      </c>
      <c r="AI112" s="123" t="str">
        <f>IF('Main courante'!$A109=$AE$6,MOD($AH112-$AG112,1),"")</f>
        <v/>
      </c>
      <c r="AJ112" s="123" t="str">
        <f>IF('Main courante'!$A109=$AE$6,'Main courante'!$E109,"")</f>
        <v/>
      </c>
      <c r="AK112" s="122" t="str">
        <f>IF('Main courante'!$A109=$AE$6,DU112,"")</f>
        <v/>
      </c>
      <c r="AL112" s="125"/>
      <c r="AM112" s="120" t="str">
        <f>IF('Main courante'!$A109=$AM$6,MAX($AM$8:$AM111)+1,"")</f>
        <v/>
      </c>
      <c r="AN112" s="121" t="str">
        <f>IF('Main courante'!$A109=$AM$6,TEXT('Main courante'!$B109,"j mmm aa"),"")</f>
        <v/>
      </c>
      <c r="AO112" s="122" t="str">
        <f>IF('Main courante'!$A109=$AM$6,TEXT('Main courante'!$C109,"hh:mm"),"")</f>
        <v/>
      </c>
      <c r="AP112" s="122" t="str">
        <f>IF('Main courante'!$A109=$AM$6,TEXT('Main courante'!$D109,"hh:mm"),"")</f>
        <v/>
      </c>
      <c r="AQ112" s="123" t="str">
        <f>IF('Main courante'!$A109=$AM$6,MOD($AP112-$AO112,1),"")</f>
        <v/>
      </c>
      <c r="AR112" s="123" t="str">
        <f>IF('Main courante'!$A109=$AM$6,'Main courante'!$E109,"")</f>
        <v/>
      </c>
      <c r="AS112" s="122" t="str">
        <f>IF('Main courante'!$A109=$AM$6,DU112,"")</f>
        <v/>
      </c>
      <c r="AT112" s="125"/>
      <c r="AU112" s="120" t="str">
        <f>IF('Main courante'!$A109=$AU$6,MAX($AU$8:$AU111)+1,"")</f>
        <v/>
      </c>
      <c r="AV112" s="121" t="str">
        <f>IF('Main courante'!$A109=$AU$6,TEXT('Main courante'!$B109,"j mmm aa"),"")</f>
        <v/>
      </c>
      <c r="AW112" s="122" t="str">
        <f>IF('Main courante'!$A109=$AU$6,TEXT('Main courante'!$C109,"hh:mm"),"")</f>
        <v/>
      </c>
      <c r="AX112" s="122" t="str">
        <f>IF('Main courante'!$A109=$AU$6,TEXT('Main courante'!$D109,"hh:mm"),"")</f>
        <v/>
      </c>
      <c r="AY112" s="123" t="str">
        <f>IF('Main courante'!$A109=$AU$6,MOD($AX112-$AW112,1),"")</f>
        <v/>
      </c>
      <c r="AZ112" s="123" t="str">
        <f>IF('Main courante'!$A109=$AU$6,'Main courante'!$E109,"")</f>
        <v/>
      </c>
      <c r="BA112" s="122" t="str">
        <f>IF('Main courante'!$A109=$AU$6,DU112,"")</f>
        <v/>
      </c>
      <c r="BB112" s="125"/>
      <c r="BC112" s="120" t="str">
        <f>IF('Main courante'!$A109=$BC$6,MAX($BC$8:$BC111)+1,"")</f>
        <v/>
      </c>
      <c r="BD112" s="121" t="str">
        <f>IF('Main courante'!$A109=$BC$6,TEXT('Main courante'!$B109,"j mmm aa"),"")</f>
        <v/>
      </c>
      <c r="BE112" s="122" t="str">
        <f>IF('Main courante'!$A109=$BC$6,TEXT('Main courante'!$C109,"hh:mm"),"")</f>
        <v/>
      </c>
      <c r="BF112" s="122" t="str">
        <f>IF('Main courante'!$A109=$BC$6,TEXT('Main courante'!$D109,"hh:mm"),"")</f>
        <v/>
      </c>
      <c r="BG112" s="123" t="str">
        <f>IF('Main courante'!$A109=$BC$6,MOD($BF112-$BE112,1),"")</f>
        <v/>
      </c>
      <c r="BH112" s="123" t="str">
        <f>IF('Main courante'!$A109=$BC$6,'Main courante'!$E109,"")</f>
        <v/>
      </c>
      <c r="BI112" s="122" t="str">
        <f>IF('Main courante'!$A109=$BC$6,DU112,"")</f>
        <v/>
      </c>
      <c r="BJ112" s="125"/>
      <c r="BK112" s="120" t="str">
        <f>IF('Main courante'!$A109=$BK$6,MAX($BK$8:$BK111)+1,"")</f>
        <v/>
      </c>
      <c r="BL112" s="121" t="str">
        <f>IF('Main courante'!$A109=$BK$6,TEXT('Main courante'!$B109,"j mmm aa"),"")</f>
        <v/>
      </c>
      <c r="BM112" s="122" t="str">
        <f>IF('Main courante'!$A109=$BK$6,TEXT('Main courante'!$C109,"hh:mm"),"")</f>
        <v/>
      </c>
      <c r="BN112" s="122" t="str">
        <f>IF('Main courante'!$A109=$BK$6,TEXT('Main courante'!$D109,"hh:mm"),"")</f>
        <v/>
      </c>
      <c r="BO112" s="123" t="str">
        <f>IF('Main courante'!$A109=$BK$6,MOD($BN112-$BM112,1),"")</f>
        <v/>
      </c>
      <c r="BP112" s="123" t="str">
        <f>IF('Main courante'!$A109=$BK$6,'Main courante'!$E109,"")</f>
        <v/>
      </c>
      <c r="BQ112" s="122" t="str">
        <f>IF('Main courante'!$A109=$BK$6,DU112,"")</f>
        <v/>
      </c>
      <c r="BR112" s="125"/>
      <c r="BS112" s="120" t="str">
        <f>IF('Main courante'!$A109=$BS$6,MAX($BS$8:$BS111)+1,"")</f>
        <v/>
      </c>
      <c r="BT112" s="121" t="str">
        <f>IF('Main courante'!$A109=$BS$6,TEXT('Main courante'!$B109,"j mmm aa"),"")</f>
        <v/>
      </c>
      <c r="BU112" s="122" t="str">
        <f>IF('Main courante'!$A109=$BS$6,TEXT('Main courante'!$C109,"hh:mm"),"")</f>
        <v/>
      </c>
      <c r="BV112" s="122" t="str">
        <f>IF('Main courante'!$A109=$BS$6,TEXT('Main courante'!$D109,"hh:mm"),"")</f>
        <v/>
      </c>
      <c r="BW112" s="123" t="str">
        <f>IF('Main courante'!$A109=$BS$6,MOD($BV112-$BU112,1),"")</f>
        <v/>
      </c>
      <c r="BX112" s="123" t="str">
        <f>IF('Main courante'!$A109=$BS$6,'Main courante'!$E109,"")</f>
        <v/>
      </c>
      <c r="BY112" s="122" t="str">
        <f>IF('Main courante'!$A109=$BS$6,DU112,"")</f>
        <v/>
      </c>
      <c r="BZ112" s="125"/>
      <c r="CA112" s="120" t="str">
        <f>IF('Main courante'!$A109=$CA$6,MAX($CA$8:$CA111)+1,"")</f>
        <v/>
      </c>
      <c r="CB112" s="121" t="str">
        <f>IF('Main courante'!$A109=$CA$6,TEXT('Main courante'!$B109,"j mmm aa"),"")</f>
        <v/>
      </c>
      <c r="CC112" s="122" t="str">
        <f>IF('Main courante'!$A109=$CA$6,TEXT('Main courante'!$C109,"hh:mm"),"")</f>
        <v/>
      </c>
      <c r="CD112" s="122" t="str">
        <f>IF('Main courante'!$A109=$CA$6,TEXT('Main courante'!$D109,"hh:mm"),"")</f>
        <v/>
      </c>
      <c r="CE112" s="123" t="str">
        <f>IF('Main courante'!$A109=$CA$6,MOD($CD112-$CC112,1),"")</f>
        <v/>
      </c>
      <c r="CF112" s="123" t="str">
        <f>IF('Main courante'!$A109=$CA$6,'Main courante'!$E109,"")</f>
        <v/>
      </c>
      <c r="CG112" s="122" t="str">
        <f>IF('Main courante'!$A109=$CA$6,DU112,"")</f>
        <v/>
      </c>
      <c r="CH112" s="125"/>
      <c r="CI112" s="120" t="str">
        <f>IF('Main courante'!$A109=$CI$6,MAX($CI$8:$CI111)+1,"")</f>
        <v/>
      </c>
      <c r="CJ112" s="121" t="str">
        <f>IF('Main courante'!$A109=$CI$6,TEXT('Main courante'!$B109,"j mmm aa"),"")</f>
        <v/>
      </c>
      <c r="CK112" s="122" t="str">
        <f>IF('Main courante'!$A109=$CI$6,TEXT('Main courante'!$C109,"hh:mm"),"")</f>
        <v/>
      </c>
      <c r="CL112" s="122" t="str">
        <f>IF('Main courante'!$A109=$CI$6,TEXT('Main courante'!$D109,"hh:mm"),"")</f>
        <v/>
      </c>
      <c r="CM112" s="123" t="str">
        <f>IF('Main courante'!$A109=$CI$6,MOD($CL112-$CK112,1),"")</f>
        <v/>
      </c>
      <c r="CN112" s="123" t="str">
        <f>IF('Main courante'!$A109=$CI$6,'Main courante'!$E109,"")</f>
        <v/>
      </c>
      <c r="CO112" s="125"/>
      <c r="CP112" s="120" t="str">
        <f>IF('Main courante'!$A109=$CP$6,MAX($CP$8:$CP111)+1,"")</f>
        <v/>
      </c>
      <c r="CQ112" s="121" t="str">
        <f>IF('Main courante'!$A109=$CP$6,TEXT('Main courante'!$B109,"j mmm aa"),"")</f>
        <v/>
      </c>
      <c r="CR112" s="122" t="str">
        <f>IF('Main courante'!$A109=$CP$6,TEXT('Main courante'!$C109,"hh:mm"),"")</f>
        <v/>
      </c>
      <c r="CS112" s="122" t="str">
        <f>IF('Main courante'!$A109=$CP$6,TEXT('Main courante'!$D109,"hh:mm"),"")</f>
        <v/>
      </c>
      <c r="CT112" s="123" t="str">
        <f>IF('Main courante'!$A109=$CP$6,MOD($CS112-$CR112,1),"")</f>
        <v/>
      </c>
      <c r="CU112" s="123" t="str">
        <f>IF('Main courante'!$A109=$CP$6,'Main courante'!$E109,"")</f>
        <v/>
      </c>
      <c r="CV112" s="122" t="str">
        <f>IF('Main courante'!$A109=$CP$6,DU112,"")</f>
        <v/>
      </c>
      <c r="CW112" s="125"/>
      <c r="CX112" s="120" t="str">
        <f>IF('Main courante'!$A109=$CX$6,MAX($CX$8:$CX111)+1,"")</f>
        <v/>
      </c>
      <c r="CY112" s="121" t="str">
        <f>IF('Main courante'!$A109=$CX$6,TEXT('Main courante'!$B109,"j mmm aa"),"")</f>
        <v/>
      </c>
      <c r="CZ112" s="122" t="str">
        <f>IF('Main courante'!$A109=$CX$6,TEXT('Main courante'!$C109,"hh:mm"),"")</f>
        <v/>
      </c>
      <c r="DA112" s="122" t="str">
        <f>IF('Main courante'!$A109=$CX$6,TEXT('Main courante'!$D109,"hh:mm"),"")</f>
        <v/>
      </c>
      <c r="DB112" s="123" t="str">
        <f>IF('Main courante'!$A109=$CX$6,MOD($DA112-$CZ112,1),"")</f>
        <v/>
      </c>
      <c r="DC112" s="123" t="str">
        <f>IF('Main courante'!$A109=$CX$6,'Main courante'!$E109,"")</f>
        <v/>
      </c>
      <c r="DD112" s="122" t="str">
        <f>IF('Main courante'!$A109=$CX$6,DU112,"")</f>
        <v/>
      </c>
      <c r="DE112" s="125"/>
      <c r="DF112" s="120" t="str">
        <f>IF('Main courante'!$A109=$DF$6,MAX($DF$8:$DF111)+1,"")</f>
        <v/>
      </c>
      <c r="DG112" s="121" t="str">
        <f>IF('Main courante'!$A109=$DF$6,TEXT('Main courante'!$B109,"j mmm aa"),"")</f>
        <v/>
      </c>
      <c r="DH112" s="122" t="str">
        <f>IF('Main courante'!$A109=$DF$6,TEXT('Main courante'!$C109,"hh:mm"),"")</f>
        <v/>
      </c>
      <c r="DI112" s="122" t="str">
        <f>IF('Main courante'!$A109=$DF$6,TEXT('Main courante'!$D109,"hh:mm"),"")</f>
        <v/>
      </c>
      <c r="DJ112" s="123" t="str">
        <f>IF('Main courante'!$A109=$DF$6,MOD($DI112-$DH112,1),"")</f>
        <v/>
      </c>
      <c r="DK112" s="123" t="str">
        <f>IF('Main courante'!$A109=$DF$6,'Main courante'!$E109,"")</f>
        <v/>
      </c>
      <c r="DL112" s="128"/>
      <c r="DM112" s="120" t="str">
        <f>IF(OR('Main courante'!$F109&lt;&gt;"",'Main courante'!$K109&lt;&gt;""),MAX($DM$8:$DM111)+1,"")</f>
        <v/>
      </c>
      <c r="DN112" s="121" t="str">
        <f>IF('Main courante'!$F109,TEXT('Main courante'!$B109,"j mmm aa"),"")</f>
        <v/>
      </c>
      <c r="DO112" s="121" t="str">
        <f>IF('Main courante'!$F109,'Main courante'!$E109,"")</f>
        <v/>
      </c>
      <c r="DP112" s="121" t="str">
        <f>IF(OR('Main courante'!$F109&lt;&gt;"",'Main courante'!$K109&lt;&gt;""),IF('Main courante'!$F109&lt;&gt;"",TEXT('Main courante'!$F109,"hh:mm"),""),"")</f>
        <v/>
      </c>
      <c r="DQ112" s="121" t="str">
        <f>IF(OR('Main courante'!$F109&lt;&gt;"",'Main courante'!$K109&lt;&gt;""),IF('Main courante'!$G109&lt;&gt;"",TEXT('Main courante'!$G109,"hh:mm"),""),"")</f>
        <v/>
      </c>
      <c r="DR112" s="121" t="str">
        <f>IF(OR('Main courante'!$F109&lt;&gt;"",'Main courante'!$K109&lt;&gt;""),IF('Main courante'!$K109&lt;&gt;"",TEXT('Main courante'!$K109,"hh:mm"),""),"")</f>
        <v/>
      </c>
      <c r="DS112" s="121" t="str">
        <f>IF(OR('Main courante'!$F109&lt;&gt;"",'Main courante'!$K109&lt;&gt;""),IF('Main courante'!$L109&lt;&gt;"",TEXT('Main courante'!$L109,"hh:mm"),""),"")</f>
        <v/>
      </c>
      <c r="DT112" s="129">
        <f t="shared" si="7"/>
        <v>0</v>
      </c>
      <c r="DU112" s="130">
        <f>'Main courante'!$H109+'Main courante'!$M109</f>
        <v>0</v>
      </c>
      <c r="DV112" s="131">
        <f>'Main courante'!$J109+'Main courante'!$O109</f>
        <v>0</v>
      </c>
      <c r="DW112" s="131">
        <f>'Main courante'!$I109+'Main courante'!$N109</f>
        <v>0</v>
      </c>
      <c r="DX112" s="132" t="str">
        <f>IF('Main courante'!$P109&lt;&gt;"",'Main courante'!$P109,"")</f>
        <v/>
      </c>
      <c r="DY112" s="133" t="str">
        <f>IF('Main courante'!$Q109&lt;&gt;"",'Main courante'!$Q109,"")</f>
        <v/>
      </c>
      <c r="DZ112" s="133" t="str">
        <f>IF('Main courante'!$R109&lt;&gt;"",'Main courante'!$R109,"")</f>
        <v/>
      </c>
      <c r="EA112" s="129">
        <f t="shared" si="8"/>
        <v>0</v>
      </c>
      <c r="EB112" s="129">
        <f t="shared" si="9"/>
        <v>0</v>
      </c>
      <c r="ED112" s="120" t="str">
        <f>IF('Main courante'!$A109=$ED$6,MAX($ED$8:$ED111)+1,"")</f>
        <v/>
      </c>
      <c r="EE112" s="120" t="str">
        <f>IF('Main courante'!$A109=$ED$6,'Main courante'!$S109,"")</f>
        <v/>
      </c>
      <c r="EF112" s="120" t="str">
        <f>IF('Main courante'!$A109=$ED$6,'Main courante'!$T109,"")</f>
        <v/>
      </c>
      <c r="EG112" s="120" t="str">
        <f>IF('Main courante'!$A109=$ED$6,'Main courante'!$U109,"")</f>
        <v/>
      </c>
      <c r="EH112" s="134" t="str">
        <f>IF('Main courante'!$A109=$ED$6,'Main courante'!$V109,"")</f>
        <v/>
      </c>
      <c r="EJ112" s="120" t="str">
        <f>IF('Main courante'!$A109=$EJ$6,MAX($EJ$8:$EJ111)+1,"")</f>
        <v/>
      </c>
      <c r="EK112" s="120" t="str">
        <f>IF('Main courante'!$A109=$EJ$6,'Main courante'!$S109,"")</f>
        <v/>
      </c>
      <c r="EL112" s="120" t="str">
        <f>IF('Main courante'!$A109=$EJ$6,'Main courante'!$T109,"")</f>
        <v/>
      </c>
      <c r="EM112" s="120" t="str">
        <f>IF('Main courante'!$A109=$EJ$6,'Main courante'!$U109,"")</f>
        <v/>
      </c>
      <c r="EN112" s="134" t="str">
        <f>IF('Main courante'!$A109=$EJ$6,'Main courante'!$V109,"")</f>
        <v/>
      </c>
      <c r="EP112" s="120" t="str">
        <f>IF('Main courante'!$A109=$EP$6,MAX($EP$8:$EP111)+1,"")</f>
        <v/>
      </c>
      <c r="EQ112" s="120" t="str">
        <f>IF('Main courante'!$A109=$EP$6,'Main courante'!$S109,"")</f>
        <v/>
      </c>
      <c r="ER112" s="120" t="str">
        <f>IF('Main courante'!$A109=$EP$6,'Main courante'!$T109,"")</f>
        <v/>
      </c>
      <c r="ES112" s="120" t="str">
        <f>IF('Main courante'!$A109=$EP$6,'Main courante'!$U109,"")</f>
        <v/>
      </c>
      <c r="ET112" s="134" t="str">
        <f>IF('Main courante'!$A109=$EP$6,'Main courante'!$V109,"")</f>
        <v/>
      </c>
      <c r="EU112" s="125"/>
      <c r="EV112" s="120" t="str">
        <f>IF('Main courante'!$A109=$EV$6,MAX($EV$8:$EV111)+1,"")</f>
        <v/>
      </c>
      <c r="EW112" s="121" t="str">
        <f>IF('Main courante'!$A109=$EV$6,TEXT('Main courante'!$B109,"j mmm aa"),"")</f>
        <v/>
      </c>
      <c r="EX112" s="122" t="str">
        <f>IF('Main courante'!$A109=$EV$6,TEXT('Main courante'!$C109,"hh:mm"),"")</f>
        <v/>
      </c>
      <c r="EY112" s="122" t="str">
        <f>IF('Main courante'!$A109=$EV$6,TEXT('Main courante'!$D109,"hh:mm"),"")</f>
        <v/>
      </c>
      <c r="EZ112" s="123" t="str">
        <f>IF('Main courante'!$A109=$EV$6,MOD($EY112-$EX112,1),"")</f>
        <v/>
      </c>
      <c r="FA112" s="123" t="str">
        <f>IF('Main courante'!$A109=$EV$6,'Main courante'!$E109,"")</f>
        <v/>
      </c>
      <c r="FB112" s="128"/>
    </row>
    <row r="113" spans="1:158">
      <c r="A113" s="120" t="str">
        <f>IF('Main courante'!$A110=$A$6,MAX($A$8:$A112)+1,"")</f>
        <v/>
      </c>
      <c r="B113" s="121" t="str">
        <f>IF('Main courante'!$A110=$A$6,TEXT('Main courante'!$B110,"j mmm aa"),"")</f>
        <v/>
      </c>
      <c r="C113" s="122" t="str">
        <f>IF('Main courante'!$A110=$A$6,TEXT('Main courante'!$C110,"hh:mm"),"")</f>
        <v/>
      </c>
      <c r="D113" s="122" t="str">
        <f>IF('Main courante'!$A110=$A$6,TEXT('Main courante'!$D110,"hh:mm"),"")</f>
        <v/>
      </c>
      <c r="E113" s="123" t="str">
        <f>IF('Main courante'!$A110=$A$6,MOD($D113-$C113,1),"")</f>
        <v/>
      </c>
      <c r="F113" s="123" t="str">
        <f>IF('Main courante'!$A110=$A$6,'Main courante'!$E110,"")</f>
        <v/>
      </c>
      <c r="G113" s="125"/>
      <c r="H113" s="126" t="str">
        <f>IF('Main courante'!$A110=$H$6,MAX($H$8:$H112)+1,"")</f>
        <v/>
      </c>
      <c r="I113" s="121" t="str">
        <f>IF('Main courante'!$A110=$H$6,TEXT('Main courante'!$B110,"j mmm aa"),"")</f>
        <v/>
      </c>
      <c r="J113" s="122" t="str">
        <f>IF('Main courante'!$A110=$H$6,TEXT('Main courante'!$C110,"hh:mm"),"")</f>
        <v/>
      </c>
      <c r="K113" s="122" t="str">
        <f>IF('Main courante'!$A110=$H$6,TEXT('Main courante'!$D110,"hh:mm"),"")</f>
        <v/>
      </c>
      <c r="L113" s="123" t="str">
        <f>IF('Main courante'!$A110=$H$6,MOD($K113-$J113,1),"")</f>
        <v/>
      </c>
      <c r="M113" s="123" t="str">
        <f>IF('Main courante'!$A110=$H$6,'Main courante'!$E110,"")</f>
        <v/>
      </c>
      <c r="N113" s="125"/>
      <c r="O113" s="120" t="str">
        <f>IF('Main courante'!$A110=$O$6,MAX($O$8:$O112)+1,"")</f>
        <v/>
      </c>
      <c r="P113" s="121" t="str">
        <f>IF('Main courante'!$A110=$O$6,TEXT('Main courante'!$B110,"j mmm aa"),"")</f>
        <v/>
      </c>
      <c r="Q113" s="122" t="str">
        <f>IF('Main courante'!$A110=$O$6,TEXT('Main courante'!$C110,"hh:mm"),"")</f>
        <v/>
      </c>
      <c r="R113" s="122" t="str">
        <f>IF('Main courante'!$A110=$O$6,TEXT('Main courante'!$D110,"hh:mm"),"")</f>
        <v/>
      </c>
      <c r="S113" s="123" t="str">
        <f>IF('Main courante'!$A110=$O$6,MOD($R113-$Q113,1),"")</f>
        <v/>
      </c>
      <c r="T113" s="124" t="str">
        <f>IF('Main courante'!$A110=$O$6,'Main courante'!$E110,"")</f>
        <v/>
      </c>
      <c r="U113" s="127" t="str">
        <f>IF('Main courante'!$A110=$O$6,DU113,"")</f>
        <v/>
      </c>
      <c r="V113" s="125"/>
      <c r="W113" s="120" t="str">
        <f>IF('Main courante'!$A110=$W$6,MAX($W$8:$W112)+1,"")</f>
        <v/>
      </c>
      <c r="X113" s="121" t="str">
        <f>IF('Main courante'!$A110=$W$6,TEXT('Main courante'!$B110,"j mmm aa"),"")</f>
        <v/>
      </c>
      <c r="Y113" s="122" t="str">
        <f>IF('Main courante'!$A110=$W$6,TEXT('Main courante'!$C110,"hh:mm"),"")</f>
        <v/>
      </c>
      <c r="Z113" s="122" t="str">
        <f>IF('Main courante'!$A110=$W$6,TEXT('Main courante'!$D110,"hh:mm"),"")</f>
        <v/>
      </c>
      <c r="AA113" s="123" t="str">
        <f>IF('Main courante'!$A110=$W$6,MOD($Z113-$Y113,1),"")</f>
        <v/>
      </c>
      <c r="AB113" s="123" t="str">
        <f>IF('Main courante'!$A110=$W$6,'Main courante'!$E110,"")</f>
        <v/>
      </c>
      <c r="AC113" s="122" t="str">
        <f>IF('Main courante'!$A110=$W$6,DU113,"")</f>
        <v/>
      </c>
      <c r="AD113" s="125"/>
      <c r="AE113" s="120" t="str">
        <f>IF('Main courante'!$A110=$AE$6,MAX($AE$8:$AE112)+1,"")</f>
        <v/>
      </c>
      <c r="AF113" s="121" t="str">
        <f>IF('Main courante'!$A110=$AE$6,TEXT('Main courante'!$B110,"j mmm aa"),"")</f>
        <v/>
      </c>
      <c r="AG113" s="122" t="str">
        <f>IF('Main courante'!$A110=$AE$6,TEXT('Main courante'!$C110,"hh:mm"),"")</f>
        <v/>
      </c>
      <c r="AH113" s="122" t="str">
        <f>IF('Main courante'!$A110=$AE$6,TEXT('Main courante'!$D110,"hh:mm"),"")</f>
        <v/>
      </c>
      <c r="AI113" s="123" t="str">
        <f>IF('Main courante'!$A110=$AE$6,MOD($AH113-$AG113,1),"")</f>
        <v/>
      </c>
      <c r="AJ113" s="123" t="str">
        <f>IF('Main courante'!$A110=$AE$6,'Main courante'!$E110,"")</f>
        <v/>
      </c>
      <c r="AK113" s="122" t="str">
        <f>IF('Main courante'!$A110=$AE$6,DU113,"")</f>
        <v/>
      </c>
      <c r="AL113" s="125"/>
      <c r="AM113" s="120" t="str">
        <f>IF('Main courante'!$A110=$AM$6,MAX($AM$8:$AM112)+1,"")</f>
        <v/>
      </c>
      <c r="AN113" s="121" t="str">
        <f>IF('Main courante'!$A110=$AM$6,TEXT('Main courante'!$B110,"j mmm aa"),"")</f>
        <v/>
      </c>
      <c r="AO113" s="122" t="str">
        <f>IF('Main courante'!$A110=$AM$6,TEXT('Main courante'!$C110,"hh:mm"),"")</f>
        <v/>
      </c>
      <c r="AP113" s="122" t="str">
        <f>IF('Main courante'!$A110=$AM$6,TEXT('Main courante'!$D110,"hh:mm"),"")</f>
        <v/>
      </c>
      <c r="AQ113" s="123" t="str">
        <f>IF('Main courante'!$A110=$AM$6,MOD($AP113-$AO113,1),"")</f>
        <v/>
      </c>
      <c r="AR113" s="123" t="str">
        <f>IF('Main courante'!$A110=$AM$6,'Main courante'!$E110,"")</f>
        <v/>
      </c>
      <c r="AS113" s="122" t="str">
        <f>IF('Main courante'!$A110=$AM$6,DU113,"")</f>
        <v/>
      </c>
      <c r="AT113" s="125"/>
      <c r="AU113" s="120" t="str">
        <f>IF('Main courante'!$A110=$AU$6,MAX($AU$8:$AU112)+1,"")</f>
        <v/>
      </c>
      <c r="AV113" s="121" t="str">
        <f>IF('Main courante'!$A110=$AU$6,TEXT('Main courante'!$B110,"j mmm aa"),"")</f>
        <v/>
      </c>
      <c r="AW113" s="122" t="str">
        <f>IF('Main courante'!$A110=$AU$6,TEXT('Main courante'!$C110,"hh:mm"),"")</f>
        <v/>
      </c>
      <c r="AX113" s="122" t="str">
        <f>IF('Main courante'!$A110=$AU$6,TEXT('Main courante'!$D110,"hh:mm"),"")</f>
        <v/>
      </c>
      <c r="AY113" s="123" t="str">
        <f>IF('Main courante'!$A110=$AU$6,MOD($AX113-$AW113,1),"")</f>
        <v/>
      </c>
      <c r="AZ113" s="123" t="str">
        <f>IF('Main courante'!$A110=$AU$6,'Main courante'!$E110,"")</f>
        <v/>
      </c>
      <c r="BA113" s="122" t="str">
        <f>IF('Main courante'!$A110=$AU$6,DU113,"")</f>
        <v/>
      </c>
      <c r="BB113" s="125"/>
      <c r="BC113" s="120" t="str">
        <f>IF('Main courante'!$A110=$BC$6,MAX($BC$8:$BC112)+1,"")</f>
        <v/>
      </c>
      <c r="BD113" s="121" t="str">
        <f>IF('Main courante'!$A110=$BC$6,TEXT('Main courante'!$B110,"j mmm aa"),"")</f>
        <v/>
      </c>
      <c r="BE113" s="122" t="str">
        <f>IF('Main courante'!$A110=$BC$6,TEXT('Main courante'!$C110,"hh:mm"),"")</f>
        <v/>
      </c>
      <c r="BF113" s="122" t="str">
        <f>IF('Main courante'!$A110=$BC$6,TEXT('Main courante'!$D110,"hh:mm"),"")</f>
        <v/>
      </c>
      <c r="BG113" s="123" t="str">
        <f>IF('Main courante'!$A110=$BC$6,MOD($BF113-$BE113,1),"")</f>
        <v/>
      </c>
      <c r="BH113" s="123" t="str">
        <f>IF('Main courante'!$A110=$BC$6,'Main courante'!$E110,"")</f>
        <v/>
      </c>
      <c r="BI113" s="122" t="str">
        <f>IF('Main courante'!$A110=$BC$6,DU113,"")</f>
        <v/>
      </c>
      <c r="BJ113" s="125"/>
      <c r="BK113" s="120" t="str">
        <f>IF('Main courante'!$A110=$BK$6,MAX($BK$8:$BK112)+1,"")</f>
        <v/>
      </c>
      <c r="BL113" s="121" t="str">
        <f>IF('Main courante'!$A110=$BK$6,TEXT('Main courante'!$B110,"j mmm aa"),"")</f>
        <v/>
      </c>
      <c r="BM113" s="122" t="str">
        <f>IF('Main courante'!$A110=$BK$6,TEXT('Main courante'!$C110,"hh:mm"),"")</f>
        <v/>
      </c>
      <c r="BN113" s="122" t="str">
        <f>IF('Main courante'!$A110=$BK$6,TEXT('Main courante'!$D110,"hh:mm"),"")</f>
        <v/>
      </c>
      <c r="BO113" s="123" t="str">
        <f>IF('Main courante'!$A110=$BK$6,MOD($BN113-$BM113,1),"")</f>
        <v/>
      </c>
      <c r="BP113" s="123" t="str">
        <f>IF('Main courante'!$A110=$BK$6,'Main courante'!$E110,"")</f>
        <v/>
      </c>
      <c r="BQ113" s="122" t="str">
        <f>IF('Main courante'!$A110=$BK$6,DU113,"")</f>
        <v/>
      </c>
      <c r="BR113" s="125"/>
      <c r="BS113" s="120" t="str">
        <f>IF('Main courante'!$A110=$BS$6,MAX($BS$8:$BS112)+1,"")</f>
        <v/>
      </c>
      <c r="BT113" s="121" t="str">
        <f>IF('Main courante'!$A110=$BS$6,TEXT('Main courante'!$B110,"j mmm aa"),"")</f>
        <v/>
      </c>
      <c r="BU113" s="122" t="str">
        <f>IF('Main courante'!$A110=$BS$6,TEXT('Main courante'!$C110,"hh:mm"),"")</f>
        <v/>
      </c>
      <c r="BV113" s="122" t="str">
        <f>IF('Main courante'!$A110=$BS$6,TEXT('Main courante'!$D110,"hh:mm"),"")</f>
        <v/>
      </c>
      <c r="BW113" s="123" t="str">
        <f>IF('Main courante'!$A110=$BS$6,MOD($BV113-$BU113,1),"")</f>
        <v/>
      </c>
      <c r="BX113" s="123" t="str">
        <f>IF('Main courante'!$A110=$BS$6,'Main courante'!$E110,"")</f>
        <v/>
      </c>
      <c r="BY113" s="122" t="str">
        <f>IF('Main courante'!$A110=$BS$6,DU113,"")</f>
        <v/>
      </c>
      <c r="BZ113" s="125"/>
      <c r="CA113" s="120" t="str">
        <f>IF('Main courante'!$A110=$CA$6,MAX($CA$8:$CA112)+1,"")</f>
        <v/>
      </c>
      <c r="CB113" s="121" t="str">
        <f>IF('Main courante'!$A110=$CA$6,TEXT('Main courante'!$B110,"j mmm aa"),"")</f>
        <v/>
      </c>
      <c r="CC113" s="122" t="str">
        <f>IF('Main courante'!$A110=$CA$6,TEXT('Main courante'!$C110,"hh:mm"),"")</f>
        <v/>
      </c>
      <c r="CD113" s="122" t="str">
        <f>IF('Main courante'!$A110=$CA$6,TEXT('Main courante'!$D110,"hh:mm"),"")</f>
        <v/>
      </c>
      <c r="CE113" s="123" t="str">
        <f>IF('Main courante'!$A110=$CA$6,MOD($CD113-$CC113,1),"")</f>
        <v/>
      </c>
      <c r="CF113" s="123" t="str">
        <f>IF('Main courante'!$A110=$CA$6,'Main courante'!$E110,"")</f>
        <v/>
      </c>
      <c r="CG113" s="122" t="str">
        <f>IF('Main courante'!$A110=$CA$6,DU113,"")</f>
        <v/>
      </c>
      <c r="CH113" s="125"/>
      <c r="CI113" s="120" t="str">
        <f>IF('Main courante'!$A110=$CI$6,MAX($CI$8:$CI112)+1,"")</f>
        <v/>
      </c>
      <c r="CJ113" s="121" t="str">
        <f>IF('Main courante'!$A110=$CI$6,TEXT('Main courante'!$B110,"j mmm aa"),"")</f>
        <v/>
      </c>
      <c r="CK113" s="122" t="str">
        <f>IF('Main courante'!$A110=$CI$6,TEXT('Main courante'!$C110,"hh:mm"),"")</f>
        <v/>
      </c>
      <c r="CL113" s="122" t="str">
        <f>IF('Main courante'!$A110=$CI$6,TEXT('Main courante'!$D110,"hh:mm"),"")</f>
        <v/>
      </c>
      <c r="CM113" s="123" t="str">
        <f>IF('Main courante'!$A110=$CI$6,MOD($CL113-$CK113,1),"")</f>
        <v/>
      </c>
      <c r="CN113" s="123" t="str">
        <f>IF('Main courante'!$A110=$CI$6,'Main courante'!$E110,"")</f>
        <v/>
      </c>
      <c r="CO113" s="125"/>
      <c r="CP113" s="120" t="str">
        <f>IF('Main courante'!$A110=$CP$6,MAX($CP$8:$CP112)+1,"")</f>
        <v/>
      </c>
      <c r="CQ113" s="121" t="str">
        <f>IF('Main courante'!$A110=$CP$6,TEXT('Main courante'!$B110,"j mmm aa"),"")</f>
        <v/>
      </c>
      <c r="CR113" s="122" t="str">
        <f>IF('Main courante'!$A110=$CP$6,TEXT('Main courante'!$C110,"hh:mm"),"")</f>
        <v/>
      </c>
      <c r="CS113" s="122" t="str">
        <f>IF('Main courante'!$A110=$CP$6,TEXT('Main courante'!$D110,"hh:mm"),"")</f>
        <v/>
      </c>
      <c r="CT113" s="123" t="str">
        <f>IF('Main courante'!$A110=$CP$6,MOD($CS113-$CR113,1),"")</f>
        <v/>
      </c>
      <c r="CU113" s="123" t="str">
        <f>IF('Main courante'!$A110=$CP$6,'Main courante'!$E110,"")</f>
        <v/>
      </c>
      <c r="CV113" s="122" t="str">
        <f>IF('Main courante'!$A110=$CP$6,DU113,"")</f>
        <v/>
      </c>
      <c r="CW113" s="125"/>
      <c r="CX113" s="120" t="str">
        <f>IF('Main courante'!$A110=$CX$6,MAX($CX$8:$CX112)+1,"")</f>
        <v/>
      </c>
      <c r="CY113" s="121" t="str">
        <f>IF('Main courante'!$A110=$CX$6,TEXT('Main courante'!$B110,"j mmm aa"),"")</f>
        <v/>
      </c>
      <c r="CZ113" s="122" t="str">
        <f>IF('Main courante'!$A110=$CX$6,TEXT('Main courante'!$C110,"hh:mm"),"")</f>
        <v/>
      </c>
      <c r="DA113" s="122" t="str">
        <f>IF('Main courante'!$A110=$CX$6,TEXT('Main courante'!$D110,"hh:mm"),"")</f>
        <v/>
      </c>
      <c r="DB113" s="123" t="str">
        <f>IF('Main courante'!$A110=$CX$6,MOD($DA113-$CZ113,1),"")</f>
        <v/>
      </c>
      <c r="DC113" s="123" t="str">
        <f>IF('Main courante'!$A110=$CX$6,'Main courante'!$E110,"")</f>
        <v/>
      </c>
      <c r="DD113" s="122" t="str">
        <f>IF('Main courante'!$A110=$CX$6,DU113,"")</f>
        <v/>
      </c>
      <c r="DE113" s="125"/>
      <c r="DF113" s="120" t="str">
        <f>IF('Main courante'!$A110=$DF$6,MAX($DF$8:$DF112)+1,"")</f>
        <v/>
      </c>
      <c r="DG113" s="121" t="str">
        <f>IF('Main courante'!$A110=$DF$6,TEXT('Main courante'!$B110,"j mmm aa"),"")</f>
        <v/>
      </c>
      <c r="DH113" s="122" t="str">
        <f>IF('Main courante'!$A110=$DF$6,TEXT('Main courante'!$C110,"hh:mm"),"")</f>
        <v/>
      </c>
      <c r="DI113" s="122" t="str">
        <f>IF('Main courante'!$A110=$DF$6,TEXT('Main courante'!$D110,"hh:mm"),"")</f>
        <v/>
      </c>
      <c r="DJ113" s="123" t="str">
        <f>IF('Main courante'!$A110=$DF$6,MOD($DI113-$DH113,1),"")</f>
        <v/>
      </c>
      <c r="DK113" s="123" t="str">
        <f>IF('Main courante'!$A110=$DF$6,'Main courante'!$E110,"")</f>
        <v/>
      </c>
      <c r="DL113" s="128"/>
      <c r="DM113" s="120" t="str">
        <f>IF(OR('Main courante'!$F110&lt;&gt;"",'Main courante'!$K110&lt;&gt;""),MAX($DM$8:$DM112)+1,"")</f>
        <v/>
      </c>
      <c r="DN113" s="121" t="str">
        <f>IF('Main courante'!$F110,TEXT('Main courante'!$B110,"j mmm aa"),"")</f>
        <v/>
      </c>
      <c r="DO113" s="121" t="str">
        <f>IF('Main courante'!$F110,'Main courante'!$E110,"")</f>
        <v/>
      </c>
      <c r="DP113" s="121" t="str">
        <f>IF(OR('Main courante'!$F110&lt;&gt;"",'Main courante'!$K110&lt;&gt;""),IF('Main courante'!$F110&lt;&gt;"",TEXT('Main courante'!$F110,"hh:mm"),""),"")</f>
        <v/>
      </c>
      <c r="DQ113" s="121" t="str">
        <f>IF(OR('Main courante'!$F110&lt;&gt;"",'Main courante'!$K110&lt;&gt;""),IF('Main courante'!$G110&lt;&gt;"",TEXT('Main courante'!$G110,"hh:mm"),""),"")</f>
        <v/>
      </c>
      <c r="DR113" s="121" t="str">
        <f>IF(OR('Main courante'!$F110&lt;&gt;"",'Main courante'!$K110&lt;&gt;""),IF('Main courante'!$K110&lt;&gt;"",TEXT('Main courante'!$K110,"hh:mm"),""),"")</f>
        <v/>
      </c>
      <c r="DS113" s="121" t="str">
        <f>IF(OR('Main courante'!$F110&lt;&gt;"",'Main courante'!$K110&lt;&gt;""),IF('Main courante'!$L110&lt;&gt;"",TEXT('Main courante'!$L110,"hh:mm"),""),"")</f>
        <v/>
      </c>
      <c r="DT113" s="129">
        <f t="shared" si="7"/>
        <v>0</v>
      </c>
      <c r="DU113" s="130">
        <f>'Main courante'!$H110+'Main courante'!$M110</f>
        <v>0</v>
      </c>
      <c r="DV113" s="131">
        <f>'Main courante'!$J110+'Main courante'!$O110</f>
        <v>0</v>
      </c>
      <c r="DW113" s="131">
        <f>'Main courante'!$I110+'Main courante'!$N110</f>
        <v>0</v>
      </c>
      <c r="DX113" s="132" t="str">
        <f>IF('Main courante'!$P110&lt;&gt;"",'Main courante'!$P110,"")</f>
        <v/>
      </c>
      <c r="DY113" s="133" t="str">
        <f>IF('Main courante'!$Q110&lt;&gt;"",'Main courante'!$Q110,"")</f>
        <v/>
      </c>
      <c r="DZ113" s="133" t="str">
        <f>IF('Main courante'!$R110&lt;&gt;"",'Main courante'!$R110,"")</f>
        <v/>
      </c>
      <c r="EA113" s="129">
        <f t="shared" si="8"/>
        <v>0</v>
      </c>
      <c r="EB113" s="129">
        <f t="shared" si="9"/>
        <v>0</v>
      </c>
      <c r="ED113" s="120" t="str">
        <f>IF('Main courante'!$A110=$ED$6,MAX($ED$8:$ED112)+1,"")</f>
        <v/>
      </c>
      <c r="EE113" s="120" t="str">
        <f>IF('Main courante'!$A110=$ED$6,'Main courante'!$S110,"")</f>
        <v/>
      </c>
      <c r="EF113" s="120" t="str">
        <f>IF('Main courante'!$A110=$ED$6,'Main courante'!$T110,"")</f>
        <v/>
      </c>
      <c r="EG113" s="120" t="str">
        <f>IF('Main courante'!$A110=$ED$6,'Main courante'!$U110,"")</f>
        <v/>
      </c>
      <c r="EH113" s="134" t="str">
        <f>IF('Main courante'!$A110=$ED$6,'Main courante'!$V110,"")</f>
        <v/>
      </c>
      <c r="EJ113" s="120" t="str">
        <f>IF('Main courante'!$A110=$EJ$6,MAX($EJ$8:$EJ112)+1,"")</f>
        <v/>
      </c>
      <c r="EK113" s="120" t="str">
        <f>IF('Main courante'!$A110=$EJ$6,'Main courante'!$S110,"")</f>
        <v/>
      </c>
      <c r="EL113" s="120" t="str">
        <f>IF('Main courante'!$A110=$EJ$6,'Main courante'!$T110,"")</f>
        <v/>
      </c>
      <c r="EM113" s="120" t="str">
        <f>IF('Main courante'!$A110=$EJ$6,'Main courante'!$U110,"")</f>
        <v/>
      </c>
      <c r="EN113" s="134" t="str">
        <f>IF('Main courante'!$A110=$EJ$6,'Main courante'!$V110,"")</f>
        <v/>
      </c>
      <c r="EP113" s="120" t="str">
        <f>IF('Main courante'!$A110=$EP$6,MAX($EP$8:$EP112)+1,"")</f>
        <v/>
      </c>
      <c r="EQ113" s="120" t="str">
        <f>IF('Main courante'!$A110=$EP$6,'Main courante'!$S110,"")</f>
        <v/>
      </c>
      <c r="ER113" s="120" t="str">
        <f>IF('Main courante'!$A110=$EP$6,'Main courante'!$T110,"")</f>
        <v/>
      </c>
      <c r="ES113" s="120" t="str">
        <f>IF('Main courante'!$A110=$EP$6,'Main courante'!$U110,"")</f>
        <v/>
      </c>
      <c r="ET113" s="134" t="str">
        <f>IF('Main courante'!$A110=$EP$6,'Main courante'!$V110,"")</f>
        <v/>
      </c>
      <c r="EU113" s="125"/>
      <c r="EV113" s="120" t="str">
        <f>IF('Main courante'!$A110=$EV$6,MAX($EV$8:$EV112)+1,"")</f>
        <v/>
      </c>
      <c r="EW113" s="121" t="str">
        <f>IF('Main courante'!$A110=$EV$6,TEXT('Main courante'!$B110,"j mmm aa"),"")</f>
        <v/>
      </c>
      <c r="EX113" s="122" t="str">
        <f>IF('Main courante'!$A110=$EV$6,TEXT('Main courante'!$C110,"hh:mm"),"")</f>
        <v/>
      </c>
      <c r="EY113" s="122" t="str">
        <f>IF('Main courante'!$A110=$EV$6,TEXT('Main courante'!$D110,"hh:mm"),"")</f>
        <v/>
      </c>
      <c r="EZ113" s="123" t="str">
        <f>IF('Main courante'!$A110=$EV$6,MOD($EY113-$EX113,1),"")</f>
        <v/>
      </c>
      <c r="FA113" s="123" t="str">
        <f>IF('Main courante'!$A110=$EV$6,'Main courante'!$E110,"")</f>
        <v/>
      </c>
      <c r="FB113" s="128"/>
    </row>
    <row r="114" spans="1:158">
      <c r="A114" s="120" t="str">
        <f>IF('Main courante'!$A111=$A$6,MAX($A$8:$A113)+1,"")</f>
        <v/>
      </c>
      <c r="B114" s="121" t="str">
        <f>IF('Main courante'!$A111=$A$6,TEXT('Main courante'!$B111,"j mmm aa"),"")</f>
        <v/>
      </c>
      <c r="C114" s="122" t="str">
        <f>IF('Main courante'!$A111=$A$6,TEXT('Main courante'!$C111,"hh:mm"),"")</f>
        <v/>
      </c>
      <c r="D114" s="122" t="str">
        <f>IF('Main courante'!$A111=$A$6,TEXT('Main courante'!$D111,"hh:mm"),"")</f>
        <v/>
      </c>
      <c r="E114" s="123" t="str">
        <f>IF('Main courante'!$A111=$A$6,MOD($D114-$C114,1),"")</f>
        <v/>
      </c>
      <c r="F114" s="123" t="str">
        <f>IF('Main courante'!$A111=$A$6,'Main courante'!$E111,"")</f>
        <v/>
      </c>
      <c r="G114" s="125"/>
      <c r="H114" s="126" t="str">
        <f>IF('Main courante'!$A111=$H$6,MAX($H$8:$H113)+1,"")</f>
        <v/>
      </c>
      <c r="I114" s="121" t="str">
        <f>IF('Main courante'!$A111=$H$6,TEXT('Main courante'!$B111,"j mmm aa"),"")</f>
        <v/>
      </c>
      <c r="J114" s="122" t="str">
        <f>IF('Main courante'!$A111=$H$6,TEXT('Main courante'!$C111,"hh:mm"),"")</f>
        <v/>
      </c>
      <c r="K114" s="122" t="str">
        <f>IF('Main courante'!$A111=$H$6,TEXT('Main courante'!$D111,"hh:mm"),"")</f>
        <v/>
      </c>
      <c r="L114" s="123" t="str">
        <f>IF('Main courante'!$A111=$H$6,MOD($K114-$J114,1),"")</f>
        <v/>
      </c>
      <c r="M114" s="123" t="str">
        <f>IF('Main courante'!$A111=$H$6,'Main courante'!$E111,"")</f>
        <v/>
      </c>
      <c r="N114" s="125"/>
      <c r="O114" s="120" t="str">
        <f>IF('Main courante'!$A111=$O$6,MAX($O$8:$O113)+1,"")</f>
        <v/>
      </c>
      <c r="P114" s="121" t="str">
        <f>IF('Main courante'!$A111=$O$6,TEXT('Main courante'!$B111,"j mmm aa"),"")</f>
        <v/>
      </c>
      <c r="Q114" s="122" t="str">
        <f>IF('Main courante'!$A111=$O$6,TEXT('Main courante'!$C111,"hh:mm"),"")</f>
        <v/>
      </c>
      <c r="R114" s="122" t="str">
        <f>IF('Main courante'!$A111=$O$6,TEXT('Main courante'!$D111,"hh:mm"),"")</f>
        <v/>
      </c>
      <c r="S114" s="123" t="str">
        <f>IF('Main courante'!$A111=$O$6,MOD($R114-$Q114,1),"")</f>
        <v/>
      </c>
      <c r="T114" s="124" t="str">
        <f>IF('Main courante'!$A111=$O$6,'Main courante'!$E111,"")</f>
        <v/>
      </c>
      <c r="U114" s="127" t="str">
        <f>IF('Main courante'!$A111=$O$6,DU114,"")</f>
        <v/>
      </c>
      <c r="V114" s="125"/>
      <c r="W114" s="120" t="str">
        <f>IF('Main courante'!$A111=$W$6,MAX($W$8:$W113)+1,"")</f>
        <v/>
      </c>
      <c r="X114" s="121" t="str">
        <f>IF('Main courante'!$A111=$W$6,TEXT('Main courante'!$B111,"j mmm aa"),"")</f>
        <v/>
      </c>
      <c r="Y114" s="122" t="str">
        <f>IF('Main courante'!$A111=$W$6,TEXT('Main courante'!$C111,"hh:mm"),"")</f>
        <v/>
      </c>
      <c r="Z114" s="122" t="str">
        <f>IF('Main courante'!$A111=$W$6,TEXT('Main courante'!$D111,"hh:mm"),"")</f>
        <v/>
      </c>
      <c r="AA114" s="123" t="str">
        <f>IF('Main courante'!$A111=$W$6,MOD($Z114-$Y114,1),"")</f>
        <v/>
      </c>
      <c r="AB114" s="123" t="str">
        <f>IF('Main courante'!$A111=$W$6,'Main courante'!$E111,"")</f>
        <v/>
      </c>
      <c r="AC114" s="122" t="str">
        <f>IF('Main courante'!$A111=$W$6,DU114,"")</f>
        <v/>
      </c>
      <c r="AD114" s="125"/>
      <c r="AE114" s="120" t="str">
        <f>IF('Main courante'!$A111=$AE$6,MAX($AE$8:$AE113)+1,"")</f>
        <v/>
      </c>
      <c r="AF114" s="121" t="str">
        <f>IF('Main courante'!$A111=$AE$6,TEXT('Main courante'!$B111,"j mmm aa"),"")</f>
        <v/>
      </c>
      <c r="AG114" s="122" t="str">
        <f>IF('Main courante'!$A111=$AE$6,TEXT('Main courante'!$C111,"hh:mm"),"")</f>
        <v/>
      </c>
      <c r="AH114" s="122" t="str">
        <f>IF('Main courante'!$A111=$AE$6,TEXT('Main courante'!$D111,"hh:mm"),"")</f>
        <v/>
      </c>
      <c r="AI114" s="123" t="str">
        <f>IF('Main courante'!$A111=$AE$6,MOD($AH114-$AG114,1),"")</f>
        <v/>
      </c>
      <c r="AJ114" s="123" t="str">
        <f>IF('Main courante'!$A111=$AE$6,'Main courante'!$E111,"")</f>
        <v/>
      </c>
      <c r="AK114" s="122" t="str">
        <f>IF('Main courante'!$A111=$AE$6,DU114,"")</f>
        <v/>
      </c>
      <c r="AL114" s="125"/>
      <c r="AM114" s="120" t="str">
        <f>IF('Main courante'!$A111=$AM$6,MAX($AM$8:$AM113)+1,"")</f>
        <v/>
      </c>
      <c r="AN114" s="121" t="str">
        <f>IF('Main courante'!$A111=$AM$6,TEXT('Main courante'!$B111,"j mmm aa"),"")</f>
        <v/>
      </c>
      <c r="AO114" s="122" t="str">
        <f>IF('Main courante'!$A111=$AM$6,TEXT('Main courante'!$C111,"hh:mm"),"")</f>
        <v/>
      </c>
      <c r="AP114" s="122" t="str">
        <f>IF('Main courante'!$A111=$AM$6,TEXT('Main courante'!$D111,"hh:mm"),"")</f>
        <v/>
      </c>
      <c r="AQ114" s="123" t="str">
        <f>IF('Main courante'!$A111=$AM$6,MOD($AP114-$AO114,1),"")</f>
        <v/>
      </c>
      <c r="AR114" s="123" t="str">
        <f>IF('Main courante'!$A111=$AM$6,'Main courante'!$E111,"")</f>
        <v/>
      </c>
      <c r="AS114" s="122" t="str">
        <f>IF('Main courante'!$A111=$AM$6,DU114,"")</f>
        <v/>
      </c>
      <c r="AT114" s="125"/>
      <c r="AU114" s="120" t="str">
        <f>IF('Main courante'!$A111=$AU$6,MAX($AU$8:$AU113)+1,"")</f>
        <v/>
      </c>
      <c r="AV114" s="121" t="str">
        <f>IF('Main courante'!$A111=$AU$6,TEXT('Main courante'!$B111,"j mmm aa"),"")</f>
        <v/>
      </c>
      <c r="AW114" s="122" t="str">
        <f>IF('Main courante'!$A111=$AU$6,TEXT('Main courante'!$C111,"hh:mm"),"")</f>
        <v/>
      </c>
      <c r="AX114" s="122" t="str">
        <f>IF('Main courante'!$A111=$AU$6,TEXT('Main courante'!$D111,"hh:mm"),"")</f>
        <v/>
      </c>
      <c r="AY114" s="123" t="str">
        <f>IF('Main courante'!$A111=$AU$6,MOD($AX114-$AW114,1),"")</f>
        <v/>
      </c>
      <c r="AZ114" s="123" t="str">
        <f>IF('Main courante'!$A111=$AU$6,'Main courante'!$E111,"")</f>
        <v/>
      </c>
      <c r="BA114" s="122" t="str">
        <f>IF('Main courante'!$A111=$AU$6,DU114,"")</f>
        <v/>
      </c>
      <c r="BB114" s="125"/>
      <c r="BC114" s="120" t="str">
        <f>IF('Main courante'!$A111=$BC$6,MAX($BC$8:$BC113)+1,"")</f>
        <v/>
      </c>
      <c r="BD114" s="121" t="str">
        <f>IF('Main courante'!$A111=$BC$6,TEXT('Main courante'!$B111,"j mmm aa"),"")</f>
        <v/>
      </c>
      <c r="BE114" s="122" t="str">
        <f>IF('Main courante'!$A111=$BC$6,TEXT('Main courante'!$C111,"hh:mm"),"")</f>
        <v/>
      </c>
      <c r="BF114" s="122" t="str">
        <f>IF('Main courante'!$A111=$BC$6,TEXT('Main courante'!$D111,"hh:mm"),"")</f>
        <v/>
      </c>
      <c r="BG114" s="123" t="str">
        <f>IF('Main courante'!$A111=$BC$6,MOD($BF114-$BE114,1),"")</f>
        <v/>
      </c>
      <c r="BH114" s="123" t="str">
        <f>IF('Main courante'!$A111=$BC$6,'Main courante'!$E111,"")</f>
        <v/>
      </c>
      <c r="BI114" s="122" t="str">
        <f>IF('Main courante'!$A111=$BC$6,DU114,"")</f>
        <v/>
      </c>
      <c r="BJ114" s="125"/>
      <c r="BK114" s="120" t="str">
        <f>IF('Main courante'!$A111=$BK$6,MAX($BK$8:$BK113)+1,"")</f>
        <v/>
      </c>
      <c r="BL114" s="121" t="str">
        <f>IF('Main courante'!$A111=$BK$6,TEXT('Main courante'!$B111,"j mmm aa"),"")</f>
        <v/>
      </c>
      <c r="BM114" s="122" t="str">
        <f>IF('Main courante'!$A111=$BK$6,TEXT('Main courante'!$C111,"hh:mm"),"")</f>
        <v/>
      </c>
      <c r="BN114" s="122" t="str">
        <f>IF('Main courante'!$A111=$BK$6,TEXT('Main courante'!$D111,"hh:mm"),"")</f>
        <v/>
      </c>
      <c r="BO114" s="123" t="str">
        <f>IF('Main courante'!$A111=$BK$6,MOD($BN114-$BM114,1),"")</f>
        <v/>
      </c>
      <c r="BP114" s="123" t="str">
        <f>IF('Main courante'!$A111=$BK$6,'Main courante'!$E111,"")</f>
        <v/>
      </c>
      <c r="BQ114" s="122" t="str">
        <f>IF('Main courante'!$A111=$BK$6,DU114,"")</f>
        <v/>
      </c>
      <c r="BR114" s="125"/>
      <c r="BS114" s="120" t="str">
        <f>IF('Main courante'!$A111=$BS$6,MAX($BS$8:$BS113)+1,"")</f>
        <v/>
      </c>
      <c r="BT114" s="121" t="str">
        <f>IF('Main courante'!$A111=$BS$6,TEXT('Main courante'!$B111,"j mmm aa"),"")</f>
        <v/>
      </c>
      <c r="BU114" s="122" t="str">
        <f>IF('Main courante'!$A111=$BS$6,TEXT('Main courante'!$C111,"hh:mm"),"")</f>
        <v/>
      </c>
      <c r="BV114" s="122" t="str">
        <f>IF('Main courante'!$A111=$BS$6,TEXT('Main courante'!$D111,"hh:mm"),"")</f>
        <v/>
      </c>
      <c r="BW114" s="123" t="str">
        <f>IF('Main courante'!$A111=$BS$6,MOD($BV114-$BU114,1),"")</f>
        <v/>
      </c>
      <c r="BX114" s="123" t="str">
        <f>IF('Main courante'!$A111=$BS$6,'Main courante'!$E111,"")</f>
        <v/>
      </c>
      <c r="BY114" s="122" t="str">
        <f>IF('Main courante'!$A111=$BS$6,DU114,"")</f>
        <v/>
      </c>
      <c r="BZ114" s="125"/>
      <c r="CA114" s="120" t="str">
        <f>IF('Main courante'!$A111=$CA$6,MAX($CA$8:$CA113)+1,"")</f>
        <v/>
      </c>
      <c r="CB114" s="121" t="str">
        <f>IF('Main courante'!$A111=$CA$6,TEXT('Main courante'!$B111,"j mmm aa"),"")</f>
        <v/>
      </c>
      <c r="CC114" s="122" t="str">
        <f>IF('Main courante'!$A111=$CA$6,TEXT('Main courante'!$C111,"hh:mm"),"")</f>
        <v/>
      </c>
      <c r="CD114" s="122" t="str">
        <f>IF('Main courante'!$A111=$CA$6,TEXT('Main courante'!$D111,"hh:mm"),"")</f>
        <v/>
      </c>
      <c r="CE114" s="123" t="str">
        <f>IF('Main courante'!$A111=$CA$6,MOD($CD114-$CC114,1),"")</f>
        <v/>
      </c>
      <c r="CF114" s="123" t="str">
        <f>IF('Main courante'!$A111=$CA$6,'Main courante'!$E111,"")</f>
        <v/>
      </c>
      <c r="CG114" s="122" t="str">
        <f>IF('Main courante'!$A111=$CA$6,DU114,"")</f>
        <v/>
      </c>
      <c r="CH114" s="125"/>
      <c r="CI114" s="120" t="str">
        <f>IF('Main courante'!$A111=$CI$6,MAX($CI$8:$CI113)+1,"")</f>
        <v/>
      </c>
      <c r="CJ114" s="121" t="str">
        <f>IF('Main courante'!$A111=$CI$6,TEXT('Main courante'!$B111,"j mmm aa"),"")</f>
        <v/>
      </c>
      <c r="CK114" s="122" t="str">
        <f>IF('Main courante'!$A111=$CI$6,TEXT('Main courante'!$C111,"hh:mm"),"")</f>
        <v/>
      </c>
      <c r="CL114" s="122" t="str">
        <f>IF('Main courante'!$A111=$CI$6,TEXT('Main courante'!$D111,"hh:mm"),"")</f>
        <v/>
      </c>
      <c r="CM114" s="123" t="str">
        <f>IF('Main courante'!$A111=$CI$6,MOD($CL114-$CK114,1),"")</f>
        <v/>
      </c>
      <c r="CN114" s="123" t="str">
        <f>IF('Main courante'!$A111=$CI$6,'Main courante'!$E111,"")</f>
        <v/>
      </c>
      <c r="CO114" s="125"/>
      <c r="CP114" s="120" t="str">
        <f>IF('Main courante'!$A111=$CP$6,MAX($CP$8:$CP113)+1,"")</f>
        <v/>
      </c>
      <c r="CQ114" s="121" t="str">
        <f>IF('Main courante'!$A111=$CP$6,TEXT('Main courante'!$B111,"j mmm aa"),"")</f>
        <v/>
      </c>
      <c r="CR114" s="122" t="str">
        <f>IF('Main courante'!$A111=$CP$6,TEXT('Main courante'!$C111,"hh:mm"),"")</f>
        <v/>
      </c>
      <c r="CS114" s="122" t="str">
        <f>IF('Main courante'!$A111=$CP$6,TEXT('Main courante'!$D111,"hh:mm"),"")</f>
        <v/>
      </c>
      <c r="CT114" s="123" t="str">
        <f>IF('Main courante'!$A111=$CP$6,MOD($CS114-$CR114,1),"")</f>
        <v/>
      </c>
      <c r="CU114" s="123" t="str">
        <f>IF('Main courante'!$A111=$CP$6,'Main courante'!$E111,"")</f>
        <v/>
      </c>
      <c r="CV114" s="122" t="str">
        <f>IF('Main courante'!$A111=$CP$6,DU114,"")</f>
        <v/>
      </c>
      <c r="CW114" s="125"/>
      <c r="CX114" s="120" t="str">
        <f>IF('Main courante'!$A111=$CX$6,MAX($CX$8:$CX113)+1,"")</f>
        <v/>
      </c>
      <c r="CY114" s="121" t="str">
        <f>IF('Main courante'!$A111=$CX$6,TEXT('Main courante'!$B111,"j mmm aa"),"")</f>
        <v/>
      </c>
      <c r="CZ114" s="122" t="str">
        <f>IF('Main courante'!$A111=$CX$6,TEXT('Main courante'!$C111,"hh:mm"),"")</f>
        <v/>
      </c>
      <c r="DA114" s="122" t="str">
        <f>IF('Main courante'!$A111=$CX$6,TEXT('Main courante'!$D111,"hh:mm"),"")</f>
        <v/>
      </c>
      <c r="DB114" s="123" t="str">
        <f>IF('Main courante'!$A111=$CX$6,MOD($DA114-$CZ114,1),"")</f>
        <v/>
      </c>
      <c r="DC114" s="123" t="str">
        <f>IF('Main courante'!$A111=$CX$6,'Main courante'!$E111,"")</f>
        <v/>
      </c>
      <c r="DD114" s="122" t="str">
        <f>IF('Main courante'!$A111=$CX$6,DU114,"")</f>
        <v/>
      </c>
      <c r="DE114" s="125"/>
      <c r="DF114" s="120" t="str">
        <f>IF('Main courante'!$A111=$DF$6,MAX($DF$8:$DF113)+1,"")</f>
        <v/>
      </c>
      <c r="DG114" s="121" t="str">
        <f>IF('Main courante'!$A111=$DF$6,TEXT('Main courante'!$B111,"j mmm aa"),"")</f>
        <v/>
      </c>
      <c r="DH114" s="122" t="str">
        <f>IF('Main courante'!$A111=$DF$6,TEXT('Main courante'!$C111,"hh:mm"),"")</f>
        <v/>
      </c>
      <c r="DI114" s="122" t="str">
        <f>IF('Main courante'!$A111=$DF$6,TEXT('Main courante'!$D111,"hh:mm"),"")</f>
        <v/>
      </c>
      <c r="DJ114" s="123" t="str">
        <f>IF('Main courante'!$A111=$DF$6,MOD($DI114-$DH114,1),"")</f>
        <v/>
      </c>
      <c r="DK114" s="123" t="str">
        <f>IF('Main courante'!$A111=$DF$6,'Main courante'!$E111,"")</f>
        <v/>
      </c>
      <c r="DL114" s="128"/>
      <c r="DM114" s="120" t="str">
        <f>IF(OR('Main courante'!$F111&lt;&gt;"",'Main courante'!$K111&lt;&gt;""),MAX($DM$8:$DM113)+1,"")</f>
        <v/>
      </c>
      <c r="DN114" s="121" t="str">
        <f>IF('Main courante'!$F111,TEXT('Main courante'!$B111,"j mmm aa"),"")</f>
        <v/>
      </c>
      <c r="DO114" s="121" t="str">
        <f>IF('Main courante'!$F111,'Main courante'!$E111,"")</f>
        <v/>
      </c>
      <c r="DP114" s="121" t="str">
        <f>IF(OR('Main courante'!$F111&lt;&gt;"",'Main courante'!$K111&lt;&gt;""),IF('Main courante'!$F111&lt;&gt;"",TEXT('Main courante'!$F111,"hh:mm"),""),"")</f>
        <v/>
      </c>
      <c r="DQ114" s="121" t="str">
        <f>IF(OR('Main courante'!$F111&lt;&gt;"",'Main courante'!$K111&lt;&gt;""),IF('Main courante'!$G111&lt;&gt;"",TEXT('Main courante'!$G111,"hh:mm"),""),"")</f>
        <v/>
      </c>
      <c r="DR114" s="121" t="str">
        <f>IF(OR('Main courante'!$F111&lt;&gt;"",'Main courante'!$K111&lt;&gt;""),IF('Main courante'!$K111&lt;&gt;"",TEXT('Main courante'!$K111,"hh:mm"),""),"")</f>
        <v/>
      </c>
      <c r="DS114" s="121" t="str">
        <f>IF(OR('Main courante'!$F111&lt;&gt;"",'Main courante'!$K111&lt;&gt;""),IF('Main courante'!$L111&lt;&gt;"",TEXT('Main courante'!$L111,"hh:mm"),""),"")</f>
        <v/>
      </c>
      <c r="DT114" s="129">
        <f t="shared" si="7"/>
        <v>0</v>
      </c>
      <c r="DU114" s="130">
        <f>'Main courante'!$H111+'Main courante'!$M111</f>
        <v>0</v>
      </c>
      <c r="DV114" s="131">
        <f>'Main courante'!$J111+'Main courante'!$O111</f>
        <v>0</v>
      </c>
      <c r="DW114" s="131">
        <f>'Main courante'!$I111+'Main courante'!$N111</f>
        <v>0</v>
      </c>
      <c r="DX114" s="132" t="str">
        <f>IF('Main courante'!$P111&lt;&gt;"",'Main courante'!$P111,"")</f>
        <v/>
      </c>
      <c r="DY114" s="133" t="str">
        <f>IF('Main courante'!$Q111&lt;&gt;"",'Main courante'!$Q111,"")</f>
        <v/>
      </c>
      <c r="DZ114" s="133" t="str">
        <f>IF('Main courante'!$R111&lt;&gt;"",'Main courante'!$R111,"")</f>
        <v/>
      </c>
      <c r="EA114" s="129">
        <f t="shared" si="8"/>
        <v>0</v>
      </c>
      <c r="EB114" s="129">
        <f t="shared" si="9"/>
        <v>0</v>
      </c>
      <c r="ED114" s="120" t="str">
        <f>IF('Main courante'!$A111=$ED$6,MAX($ED$8:$ED113)+1,"")</f>
        <v/>
      </c>
      <c r="EE114" s="120" t="str">
        <f>IF('Main courante'!$A111=$ED$6,'Main courante'!$S111,"")</f>
        <v/>
      </c>
      <c r="EF114" s="120" t="str">
        <f>IF('Main courante'!$A111=$ED$6,'Main courante'!$T111,"")</f>
        <v/>
      </c>
      <c r="EG114" s="120" t="str">
        <f>IF('Main courante'!$A111=$ED$6,'Main courante'!$U111,"")</f>
        <v/>
      </c>
      <c r="EH114" s="134" t="str">
        <f>IF('Main courante'!$A111=$ED$6,'Main courante'!$V111,"")</f>
        <v/>
      </c>
      <c r="EJ114" s="120" t="str">
        <f>IF('Main courante'!$A111=$EJ$6,MAX($EJ$8:$EJ113)+1,"")</f>
        <v/>
      </c>
      <c r="EK114" s="120" t="str">
        <f>IF('Main courante'!$A111=$EJ$6,'Main courante'!$S111,"")</f>
        <v/>
      </c>
      <c r="EL114" s="120" t="str">
        <f>IF('Main courante'!$A111=$EJ$6,'Main courante'!$T111,"")</f>
        <v/>
      </c>
      <c r="EM114" s="120" t="str">
        <f>IF('Main courante'!$A111=$EJ$6,'Main courante'!$U111,"")</f>
        <v/>
      </c>
      <c r="EN114" s="134" t="str">
        <f>IF('Main courante'!$A111=$EJ$6,'Main courante'!$V111,"")</f>
        <v/>
      </c>
      <c r="EP114" s="120" t="str">
        <f>IF('Main courante'!$A111=$EP$6,MAX($EP$8:$EP113)+1,"")</f>
        <v/>
      </c>
      <c r="EQ114" s="120" t="str">
        <f>IF('Main courante'!$A111=$EP$6,'Main courante'!$S111,"")</f>
        <v/>
      </c>
      <c r="ER114" s="120" t="str">
        <f>IF('Main courante'!$A111=$EP$6,'Main courante'!$T111,"")</f>
        <v/>
      </c>
      <c r="ES114" s="120" t="str">
        <f>IF('Main courante'!$A111=$EP$6,'Main courante'!$U111,"")</f>
        <v/>
      </c>
      <c r="ET114" s="134" t="str">
        <f>IF('Main courante'!$A111=$EP$6,'Main courante'!$V111,"")</f>
        <v/>
      </c>
      <c r="EU114" s="125"/>
      <c r="EV114" s="120" t="str">
        <f>IF('Main courante'!$A111=$EV$6,MAX($EV$8:$EV113)+1,"")</f>
        <v/>
      </c>
      <c r="EW114" s="121" t="str">
        <f>IF('Main courante'!$A111=$EV$6,TEXT('Main courante'!$B111,"j mmm aa"),"")</f>
        <v/>
      </c>
      <c r="EX114" s="122" t="str">
        <f>IF('Main courante'!$A111=$EV$6,TEXT('Main courante'!$C111,"hh:mm"),"")</f>
        <v/>
      </c>
      <c r="EY114" s="122" t="str">
        <f>IF('Main courante'!$A111=$EV$6,TEXT('Main courante'!$D111,"hh:mm"),"")</f>
        <v/>
      </c>
      <c r="EZ114" s="123" t="str">
        <f>IF('Main courante'!$A111=$EV$6,MOD($EY114-$EX114,1),"")</f>
        <v/>
      </c>
      <c r="FA114" s="123" t="str">
        <f>IF('Main courante'!$A111=$EV$6,'Main courante'!$E111,"")</f>
        <v/>
      </c>
      <c r="FB114" s="128"/>
    </row>
    <row r="115" spans="1:158">
      <c r="A115" s="120" t="str">
        <f>IF('Main courante'!$A112=$A$6,MAX($A$8:$A114)+1,"")</f>
        <v/>
      </c>
      <c r="B115" s="121" t="str">
        <f>IF('Main courante'!$A112=$A$6,TEXT('Main courante'!$B112,"j mmm aa"),"")</f>
        <v/>
      </c>
      <c r="C115" s="122" t="str">
        <f>IF('Main courante'!$A112=$A$6,TEXT('Main courante'!$C112,"hh:mm"),"")</f>
        <v/>
      </c>
      <c r="D115" s="122" t="str">
        <f>IF('Main courante'!$A112=$A$6,TEXT('Main courante'!$D112,"hh:mm"),"")</f>
        <v/>
      </c>
      <c r="E115" s="123" t="str">
        <f>IF('Main courante'!$A112=$A$6,MOD($D115-$C115,1),"")</f>
        <v/>
      </c>
      <c r="F115" s="123" t="str">
        <f>IF('Main courante'!$A112=$A$6,'Main courante'!$E112,"")</f>
        <v/>
      </c>
      <c r="G115" s="125"/>
      <c r="H115" s="126" t="str">
        <f>IF('Main courante'!$A112=$H$6,MAX($H$8:$H114)+1,"")</f>
        <v/>
      </c>
      <c r="I115" s="121" t="str">
        <f>IF('Main courante'!$A112=$H$6,TEXT('Main courante'!$B112,"j mmm aa"),"")</f>
        <v/>
      </c>
      <c r="J115" s="122" t="str">
        <f>IF('Main courante'!$A112=$H$6,TEXT('Main courante'!$C112,"hh:mm"),"")</f>
        <v/>
      </c>
      <c r="K115" s="122" t="str">
        <f>IF('Main courante'!$A112=$H$6,TEXT('Main courante'!$D112,"hh:mm"),"")</f>
        <v/>
      </c>
      <c r="L115" s="123" t="str">
        <f>IF('Main courante'!$A112=$H$6,MOD($K115-$J115,1),"")</f>
        <v/>
      </c>
      <c r="M115" s="123" t="str">
        <f>IF('Main courante'!$A112=$H$6,'Main courante'!$E112,"")</f>
        <v/>
      </c>
      <c r="N115" s="125"/>
      <c r="O115" s="120" t="str">
        <f>IF('Main courante'!$A112=$O$6,MAX($O$8:$O114)+1,"")</f>
        <v/>
      </c>
      <c r="P115" s="121" t="str">
        <f>IF('Main courante'!$A112=$O$6,TEXT('Main courante'!$B112,"j mmm aa"),"")</f>
        <v/>
      </c>
      <c r="Q115" s="122" t="str">
        <f>IF('Main courante'!$A112=$O$6,TEXT('Main courante'!$C112,"hh:mm"),"")</f>
        <v/>
      </c>
      <c r="R115" s="122" t="str">
        <f>IF('Main courante'!$A112=$O$6,TEXT('Main courante'!$D112,"hh:mm"),"")</f>
        <v/>
      </c>
      <c r="S115" s="123" t="str">
        <f>IF('Main courante'!$A112=$O$6,MOD($R115-$Q115,1),"")</f>
        <v/>
      </c>
      <c r="T115" s="124" t="str">
        <f>IF('Main courante'!$A112=$O$6,'Main courante'!$E112,"")</f>
        <v/>
      </c>
      <c r="U115" s="127" t="str">
        <f>IF('Main courante'!$A112=$O$6,DU115,"")</f>
        <v/>
      </c>
      <c r="V115" s="125"/>
      <c r="W115" s="120" t="str">
        <f>IF('Main courante'!$A112=$W$6,MAX($W$8:$W114)+1,"")</f>
        <v/>
      </c>
      <c r="X115" s="121" t="str">
        <f>IF('Main courante'!$A112=$W$6,TEXT('Main courante'!$B112,"j mmm aa"),"")</f>
        <v/>
      </c>
      <c r="Y115" s="122" t="str">
        <f>IF('Main courante'!$A112=$W$6,TEXT('Main courante'!$C112,"hh:mm"),"")</f>
        <v/>
      </c>
      <c r="Z115" s="122" t="str">
        <f>IF('Main courante'!$A112=$W$6,TEXT('Main courante'!$D112,"hh:mm"),"")</f>
        <v/>
      </c>
      <c r="AA115" s="123" t="str">
        <f>IF('Main courante'!$A112=$W$6,MOD($Z115-$Y115,1),"")</f>
        <v/>
      </c>
      <c r="AB115" s="123" t="str">
        <f>IF('Main courante'!$A112=$W$6,'Main courante'!$E112,"")</f>
        <v/>
      </c>
      <c r="AC115" s="122" t="str">
        <f>IF('Main courante'!$A112=$W$6,DU115,"")</f>
        <v/>
      </c>
      <c r="AD115" s="125"/>
      <c r="AE115" s="120" t="str">
        <f>IF('Main courante'!$A112=$AE$6,MAX($AE$8:$AE114)+1,"")</f>
        <v/>
      </c>
      <c r="AF115" s="121" t="str">
        <f>IF('Main courante'!$A112=$AE$6,TEXT('Main courante'!$B112,"j mmm aa"),"")</f>
        <v/>
      </c>
      <c r="AG115" s="122" t="str">
        <f>IF('Main courante'!$A112=$AE$6,TEXT('Main courante'!$C112,"hh:mm"),"")</f>
        <v/>
      </c>
      <c r="AH115" s="122" t="str">
        <f>IF('Main courante'!$A112=$AE$6,TEXT('Main courante'!$D112,"hh:mm"),"")</f>
        <v/>
      </c>
      <c r="AI115" s="123" t="str">
        <f>IF('Main courante'!$A112=$AE$6,MOD($AH115-$AG115,1),"")</f>
        <v/>
      </c>
      <c r="AJ115" s="123" t="str">
        <f>IF('Main courante'!$A112=$AE$6,'Main courante'!$E112,"")</f>
        <v/>
      </c>
      <c r="AK115" s="122" t="str">
        <f>IF('Main courante'!$A112=$AE$6,DU115,"")</f>
        <v/>
      </c>
      <c r="AL115" s="125"/>
      <c r="AM115" s="120" t="str">
        <f>IF('Main courante'!$A112=$AM$6,MAX($AM$8:$AM114)+1,"")</f>
        <v/>
      </c>
      <c r="AN115" s="121" t="str">
        <f>IF('Main courante'!$A112=$AM$6,TEXT('Main courante'!$B112,"j mmm aa"),"")</f>
        <v/>
      </c>
      <c r="AO115" s="122" t="str">
        <f>IF('Main courante'!$A112=$AM$6,TEXT('Main courante'!$C112,"hh:mm"),"")</f>
        <v/>
      </c>
      <c r="AP115" s="122" t="str">
        <f>IF('Main courante'!$A112=$AM$6,TEXT('Main courante'!$D112,"hh:mm"),"")</f>
        <v/>
      </c>
      <c r="AQ115" s="123" t="str">
        <f>IF('Main courante'!$A112=$AM$6,MOD($AP115-$AO115,1),"")</f>
        <v/>
      </c>
      <c r="AR115" s="123" t="str">
        <f>IF('Main courante'!$A112=$AM$6,'Main courante'!$E112,"")</f>
        <v/>
      </c>
      <c r="AS115" s="122" t="str">
        <f>IF('Main courante'!$A112=$AM$6,DU115,"")</f>
        <v/>
      </c>
      <c r="AT115" s="125"/>
      <c r="AU115" s="120" t="str">
        <f>IF('Main courante'!$A112=$AU$6,MAX($AU$8:$AU114)+1,"")</f>
        <v/>
      </c>
      <c r="AV115" s="121" t="str">
        <f>IF('Main courante'!$A112=$AU$6,TEXT('Main courante'!$B112,"j mmm aa"),"")</f>
        <v/>
      </c>
      <c r="AW115" s="122" t="str">
        <f>IF('Main courante'!$A112=$AU$6,TEXT('Main courante'!$C112,"hh:mm"),"")</f>
        <v/>
      </c>
      <c r="AX115" s="122" t="str">
        <f>IF('Main courante'!$A112=$AU$6,TEXT('Main courante'!$D112,"hh:mm"),"")</f>
        <v/>
      </c>
      <c r="AY115" s="123" t="str">
        <f>IF('Main courante'!$A112=$AU$6,MOD($AX115-$AW115,1),"")</f>
        <v/>
      </c>
      <c r="AZ115" s="123" t="str">
        <f>IF('Main courante'!$A112=$AU$6,'Main courante'!$E112,"")</f>
        <v/>
      </c>
      <c r="BA115" s="122" t="str">
        <f>IF('Main courante'!$A112=$AU$6,DU115,"")</f>
        <v/>
      </c>
      <c r="BB115" s="125"/>
      <c r="BC115" s="120" t="str">
        <f>IF('Main courante'!$A112=$BC$6,MAX($BC$8:$BC114)+1,"")</f>
        <v/>
      </c>
      <c r="BD115" s="121" t="str">
        <f>IF('Main courante'!$A112=$BC$6,TEXT('Main courante'!$B112,"j mmm aa"),"")</f>
        <v/>
      </c>
      <c r="BE115" s="122" t="str">
        <f>IF('Main courante'!$A112=$BC$6,TEXT('Main courante'!$C112,"hh:mm"),"")</f>
        <v/>
      </c>
      <c r="BF115" s="122" t="str">
        <f>IF('Main courante'!$A112=$BC$6,TEXT('Main courante'!$D112,"hh:mm"),"")</f>
        <v/>
      </c>
      <c r="BG115" s="123" t="str">
        <f>IF('Main courante'!$A112=$BC$6,MOD($BF115-$BE115,1),"")</f>
        <v/>
      </c>
      <c r="BH115" s="123" t="str">
        <f>IF('Main courante'!$A112=$BC$6,'Main courante'!$E112,"")</f>
        <v/>
      </c>
      <c r="BI115" s="122" t="str">
        <f>IF('Main courante'!$A112=$BC$6,DU115,"")</f>
        <v/>
      </c>
      <c r="BJ115" s="125"/>
      <c r="BK115" s="120" t="str">
        <f>IF('Main courante'!$A112=$BK$6,MAX($BK$8:$BK114)+1,"")</f>
        <v/>
      </c>
      <c r="BL115" s="121" t="str">
        <f>IF('Main courante'!$A112=$BK$6,TEXT('Main courante'!$B112,"j mmm aa"),"")</f>
        <v/>
      </c>
      <c r="BM115" s="122" t="str">
        <f>IF('Main courante'!$A112=$BK$6,TEXT('Main courante'!$C112,"hh:mm"),"")</f>
        <v/>
      </c>
      <c r="BN115" s="122" t="str">
        <f>IF('Main courante'!$A112=$BK$6,TEXT('Main courante'!$D112,"hh:mm"),"")</f>
        <v/>
      </c>
      <c r="BO115" s="123" t="str">
        <f>IF('Main courante'!$A112=$BK$6,MOD($BN115-$BM115,1),"")</f>
        <v/>
      </c>
      <c r="BP115" s="123" t="str">
        <f>IF('Main courante'!$A112=$BK$6,'Main courante'!$E112,"")</f>
        <v/>
      </c>
      <c r="BQ115" s="122" t="str">
        <f>IF('Main courante'!$A112=$BK$6,DU115,"")</f>
        <v/>
      </c>
      <c r="BR115" s="125"/>
      <c r="BS115" s="120" t="str">
        <f>IF('Main courante'!$A112=$BS$6,MAX($BS$8:$BS114)+1,"")</f>
        <v/>
      </c>
      <c r="BT115" s="121" t="str">
        <f>IF('Main courante'!$A112=$BS$6,TEXT('Main courante'!$B112,"j mmm aa"),"")</f>
        <v/>
      </c>
      <c r="BU115" s="122" t="str">
        <f>IF('Main courante'!$A112=$BS$6,TEXT('Main courante'!$C112,"hh:mm"),"")</f>
        <v/>
      </c>
      <c r="BV115" s="122" t="str">
        <f>IF('Main courante'!$A112=$BS$6,TEXT('Main courante'!$D112,"hh:mm"),"")</f>
        <v/>
      </c>
      <c r="BW115" s="123" t="str">
        <f>IF('Main courante'!$A112=$BS$6,MOD($BV115-$BU115,1),"")</f>
        <v/>
      </c>
      <c r="BX115" s="123" t="str">
        <f>IF('Main courante'!$A112=$BS$6,'Main courante'!$E112,"")</f>
        <v/>
      </c>
      <c r="BY115" s="122" t="str">
        <f>IF('Main courante'!$A112=$BS$6,DU115,"")</f>
        <v/>
      </c>
      <c r="BZ115" s="125"/>
      <c r="CA115" s="120" t="str">
        <f>IF('Main courante'!$A112=$CA$6,MAX($CA$8:$CA114)+1,"")</f>
        <v/>
      </c>
      <c r="CB115" s="121" t="str">
        <f>IF('Main courante'!$A112=$CA$6,TEXT('Main courante'!$B112,"j mmm aa"),"")</f>
        <v/>
      </c>
      <c r="CC115" s="122" t="str">
        <f>IF('Main courante'!$A112=$CA$6,TEXT('Main courante'!$C112,"hh:mm"),"")</f>
        <v/>
      </c>
      <c r="CD115" s="122" t="str">
        <f>IF('Main courante'!$A112=$CA$6,TEXT('Main courante'!$D112,"hh:mm"),"")</f>
        <v/>
      </c>
      <c r="CE115" s="123" t="str">
        <f>IF('Main courante'!$A112=$CA$6,MOD($CD115-$CC115,1),"")</f>
        <v/>
      </c>
      <c r="CF115" s="123" t="str">
        <f>IF('Main courante'!$A112=$CA$6,'Main courante'!$E112,"")</f>
        <v/>
      </c>
      <c r="CG115" s="122" t="str">
        <f>IF('Main courante'!$A112=$CA$6,DU115,"")</f>
        <v/>
      </c>
      <c r="CH115" s="125"/>
      <c r="CI115" s="120" t="str">
        <f>IF('Main courante'!$A112=$CI$6,MAX($CI$8:$CI114)+1,"")</f>
        <v/>
      </c>
      <c r="CJ115" s="121" t="str">
        <f>IF('Main courante'!$A112=$CI$6,TEXT('Main courante'!$B112,"j mmm aa"),"")</f>
        <v/>
      </c>
      <c r="CK115" s="122" t="str">
        <f>IF('Main courante'!$A112=$CI$6,TEXT('Main courante'!$C112,"hh:mm"),"")</f>
        <v/>
      </c>
      <c r="CL115" s="122" t="str">
        <f>IF('Main courante'!$A112=$CI$6,TEXT('Main courante'!$D112,"hh:mm"),"")</f>
        <v/>
      </c>
      <c r="CM115" s="123" t="str">
        <f>IF('Main courante'!$A112=$CI$6,MOD($CL115-$CK115,1),"")</f>
        <v/>
      </c>
      <c r="CN115" s="123" t="str">
        <f>IF('Main courante'!$A112=$CI$6,'Main courante'!$E112,"")</f>
        <v/>
      </c>
      <c r="CO115" s="125"/>
      <c r="CP115" s="120" t="str">
        <f>IF('Main courante'!$A112=$CP$6,MAX($CP$8:$CP114)+1,"")</f>
        <v/>
      </c>
      <c r="CQ115" s="121" t="str">
        <f>IF('Main courante'!$A112=$CP$6,TEXT('Main courante'!$B112,"j mmm aa"),"")</f>
        <v/>
      </c>
      <c r="CR115" s="122" t="str">
        <f>IF('Main courante'!$A112=$CP$6,TEXT('Main courante'!$C112,"hh:mm"),"")</f>
        <v/>
      </c>
      <c r="CS115" s="122" t="str">
        <f>IF('Main courante'!$A112=$CP$6,TEXT('Main courante'!$D112,"hh:mm"),"")</f>
        <v/>
      </c>
      <c r="CT115" s="123" t="str">
        <f>IF('Main courante'!$A112=$CP$6,MOD($CS115-$CR115,1),"")</f>
        <v/>
      </c>
      <c r="CU115" s="123" t="str">
        <f>IF('Main courante'!$A112=$CP$6,'Main courante'!$E112,"")</f>
        <v/>
      </c>
      <c r="CV115" s="122" t="str">
        <f>IF('Main courante'!$A112=$CP$6,DU115,"")</f>
        <v/>
      </c>
      <c r="CW115" s="125"/>
      <c r="CX115" s="120" t="str">
        <f>IF('Main courante'!$A112=$CX$6,MAX($CX$8:$CX114)+1,"")</f>
        <v/>
      </c>
      <c r="CY115" s="121" t="str">
        <f>IF('Main courante'!$A112=$CX$6,TEXT('Main courante'!$B112,"j mmm aa"),"")</f>
        <v/>
      </c>
      <c r="CZ115" s="122" t="str">
        <f>IF('Main courante'!$A112=$CX$6,TEXT('Main courante'!$C112,"hh:mm"),"")</f>
        <v/>
      </c>
      <c r="DA115" s="122" t="str">
        <f>IF('Main courante'!$A112=$CX$6,TEXT('Main courante'!$D112,"hh:mm"),"")</f>
        <v/>
      </c>
      <c r="DB115" s="123" t="str">
        <f>IF('Main courante'!$A112=$CX$6,MOD($DA115-$CZ115,1),"")</f>
        <v/>
      </c>
      <c r="DC115" s="123" t="str">
        <f>IF('Main courante'!$A112=$CX$6,'Main courante'!$E112,"")</f>
        <v/>
      </c>
      <c r="DD115" s="122" t="str">
        <f>IF('Main courante'!$A112=$CX$6,DU115,"")</f>
        <v/>
      </c>
      <c r="DE115" s="125"/>
      <c r="DF115" s="120" t="str">
        <f>IF('Main courante'!$A112=$DF$6,MAX($DF$8:$DF114)+1,"")</f>
        <v/>
      </c>
      <c r="DG115" s="121" t="str">
        <f>IF('Main courante'!$A112=$DF$6,TEXT('Main courante'!$B112,"j mmm aa"),"")</f>
        <v/>
      </c>
      <c r="DH115" s="122" t="str">
        <f>IF('Main courante'!$A112=$DF$6,TEXT('Main courante'!$C112,"hh:mm"),"")</f>
        <v/>
      </c>
      <c r="DI115" s="122" t="str">
        <f>IF('Main courante'!$A112=$DF$6,TEXT('Main courante'!$D112,"hh:mm"),"")</f>
        <v/>
      </c>
      <c r="DJ115" s="123" t="str">
        <f>IF('Main courante'!$A112=$DF$6,MOD($DI115-$DH115,1),"")</f>
        <v/>
      </c>
      <c r="DK115" s="123" t="str">
        <f>IF('Main courante'!$A112=$DF$6,'Main courante'!$E112,"")</f>
        <v/>
      </c>
      <c r="DL115" s="128"/>
      <c r="DM115" s="120" t="str">
        <f>IF(OR('Main courante'!$F112&lt;&gt;"",'Main courante'!$K112&lt;&gt;""),MAX($DM$8:$DM114)+1,"")</f>
        <v/>
      </c>
      <c r="DN115" s="121" t="str">
        <f>IF('Main courante'!$F112,TEXT('Main courante'!$B112,"j mmm aa"),"")</f>
        <v/>
      </c>
      <c r="DO115" s="121" t="str">
        <f>IF('Main courante'!$F112,'Main courante'!$E112,"")</f>
        <v/>
      </c>
      <c r="DP115" s="121" t="str">
        <f>IF(OR('Main courante'!$F112&lt;&gt;"",'Main courante'!$K112&lt;&gt;""),IF('Main courante'!$F112&lt;&gt;"",TEXT('Main courante'!$F112,"hh:mm"),""),"")</f>
        <v/>
      </c>
      <c r="DQ115" s="121" t="str">
        <f>IF(OR('Main courante'!$F112&lt;&gt;"",'Main courante'!$K112&lt;&gt;""),IF('Main courante'!$G112&lt;&gt;"",TEXT('Main courante'!$G112,"hh:mm"),""),"")</f>
        <v/>
      </c>
      <c r="DR115" s="121" t="str">
        <f>IF(OR('Main courante'!$F112&lt;&gt;"",'Main courante'!$K112&lt;&gt;""),IF('Main courante'!$K112&lt;&gt;"",TEXT('Main courante'!$K112,"hh:mm"),""),"")</f>
        <v/>
      </c>
      <c r="DS115" s="121" t="str">
        <f>IF(OR('Main courante'!$F112&lt;&gt;"",'Main courante'!$K112&lt;&gt;""),IF('Main courante'!$L112&lt;&gt;"",TEXT('Main courante'!$L112,"hh:mm"),""),"")</f>
        <v/>
      </c>
      <c r="DT115" s="129">
        <f t="shared" si="7"/>
        <v>0</v>
      </c>
      <c r="DU115" s="130">
        <f>'Main courante'!$H112+'Main courante'!$M112</f>
        <v>0</v>
      </c>
      <c r="DV115" s="131">
        <f>'Main courante'!$J112+'Main courante'!$O112</f>
        <v>0</v>
      </c>
      <c r="DW115" s="131">
        <f>'Main courante'!$I112+'Main courante'!$N112</f>
        <v>0</v>
      </c>
      <c r="DX115" s="132" t="str">
        <f>IF('Main courante'!$P112&lt;&gt;"",'Main courante'!$P112,"")</f>
        <v/>
      </c>
      <c r="DY115" s="133" t="str">
        <f>IF('Main courante'!$Q112&lt;&gt;"",'Main courante'!$Q112,"")</f>
        <v/>
      </c>
      <c r="DZ115" s="133" t="str">
        <f>IF('Main courante'!$R112&lt;&gt;"",'Main courante'!$R112,"")</f>
        <v/>
      </c>
      <c r="EA115" s="129">
        <f t="shared" si="8"/>
        <v>0</v>
      </c>
      <c r="EB115" s="129">
        <f t="shared" si="9"/>
        <v>0</v>
      </c>
      <c r="ED115" s="120" t="str">
        <f>IF('Main courante'!$A112=$ED$6,MAX($ED$8:$ED114)+1,"")</f>
        <v/>
      </c>
      <c r="EE115" s="120" t="str">
        <f>IF('Main courante'!$A112=$ED$6,'Main courante'!$S112,"")</f>
        <v/>
      </c>
      <c r="EF115" s="120" t="str">
        <f>IF('Main courante'!$A112=$ED$6,'Main courante'!$T112,"")</f>
        <v/>
      </c>
      <c r="EG115" s="120" t="str">
        <f>IF('Main courante'!$A112=$ED$6,'Main courante'!$U112,"")</f>
        <v/>
      </c>
      <c r="EH115" s="134" t="str">
        <f>IF('Main courante'!$A112=$ED$6,'Main courante'!$V112,"")</f>
        <v/>
      </c>
      <c r="EJ115" s="120" t="str">
        <f>IF('Main courante'!$A112=$EJ$6,MAX($EJ$8:$EJ114)+1,"")</f>
        <v/>
      </c>
      <c r="EK115" s="120" t="str">
        <f>IF('Main courante'!$A112=$EJ$6,'Main courante'!$S112,"")</f>
        <v/>
      </c>
      <c r="EL115" s="120" t="str">
        <f>IF('Main courante'!$A112=$EJ$6,'Main courante'!$T112,"")</f>
        <v/>
      </c>
      <c r="EM115" s="120" t="str">
        <f>IF('Main courante'!$A112=$EJ$6,'Main courante'!$U112,"")</f>
        <v/>
      </c>
      <c r="EN115" s="134" t="str">
        <f>IF('Main courante'!$A112=$EJ$6,'Main courante'!$V112,"")</f>
        <v/>
      </c>
      <c r="EP115" s="120" t="str">
        <f>IF('Main courante'!$A112=$EP$6,MAX($EP$8:$EP114)+1,"")</f>
        <v/>
      </c>
      <c r="EQ115" s="120" t="str">
        <f>IF('Main courante'!$A112=$EP$6,'Main courante'!$S112,"")</f>
        <v/>
      </c>
      <c r="ER115" s="120" t="str">
        <f>IF('Main courante'!$A112=$EP$6,'Main courante'!$T112,"")</f>
        <v/>
      </c>
      <c r="ES115" s="120" t="str">
        <f>IF('Main courante'!$A112=$EP$6,'Main courante'!$U112,"")</f>
        <v/>
      </c>
      <c r="ET115" s="134" t="str">
        <f>IF('Main courante'!$A112=$EP$6,'Main courante'!$V112,"")</f>
        <v/>
      </c>
      <c r="EU115" s="125"/>
      <c r="EV115" s="120" t="str">
        <f>IF('Main courante'!$A112=$EV$6,MAX($EV$8:$EV114)+1,"")</f>
        <v/>
      </c>
      <c r="EW115" s="121" t="str">
        <f>IF('Main courante'!$A112=$EV$6,TEXT('Main courante'!$B112,"j mmm aa"),"")</f>
        <v/>
      </c>
      <c r="EX115" s="122" t="str">
        <f>IF('Main courante'!$A112=$EV$6,TEXT('Main courante'!$C112,"hh:mm"),"")</f>
        <v/>
      </c>
      <c r="EY115" s="122" t="str">
        <f>IF('Main courante'!$A112=$EV$6,TEXT('Main courante'!$D112,"hh:mm"),"")</f>
        <v/>
      </c>
      <c r="EZ115" s="123" t="str">
        <f>IF('Main courante'!$A112=$EV$6,MOD($EY115-$EX115,1),"")</f>
        <v/>
      </c>
      <c r="FA115" s="123" t="str">
        <f>IF('Main courante'!$A112=$EV$6,'Main courante'!$E112,"")</f>
        <v/>
      </c>
      <c r="FB115" s="128"/>
    </row>
    <row r="116" spans="1:158">
      <c r="A116" s="120" t="str">
        <f>IF('Main courante'!$A113=$A$6,MAX($A$8:$A115)+1,"")</f>
        <v/>
      </c>
      <c r="B116" s="121" t="str">
        <f>IF('Main courante'!$A113=$A$6,TEXT('Main courante'!$B113,"j mmm aa"),"")</f>
        <v/>
      </c>
      <c r="C116" s="122" t="str">
        <f>IF('Main courante'!$A113=$A$6,TEXT('Main courante'!$C113,"hh:mm"),"")</f>
        <v/>
      </c>
      <c r="D116" s="122" t="str">
        <f>IF('Main courante'!$A113=$A$6,TEXT('Main courante'!$D113,"hh:mm"),"")</f>
        <v/>
      </c>
      <c r="E116" s="123" t="str">
        <f>IF('Main courante'!$A113=$A$6,MOD($D116-$C116,1),"")</f>
        <v/>
      </c>
      <c r="F116" s="123" t="str">
        <f>IF('Main courante'!$A113=$A$6,'Main courante'!$E113,"")</f>
        <v/>
      </c>
      <c r="G116" s="125"/>
      <c r="H116" s="126" t="str">
        <f>IF('Main courante'!$A113=$H$6,MAX($H$8:$H115)+1,"")</f>
        <v/>
      </c>
      <c r="I116" s="121" t="str">
        <f>IF('Main courante'!$A113=$H$6,TEXT('Main courante'!$B113,"j mmm aa"),"")</f>
        <v/>
      </c>
      <c r="J116" s="122" t="str">
        <f>IF('Main courante'!$A113=$H$6,TEXT('Main courante'!$C113,"hh:mm"),"")</f>
        <v/>
      </c>
      <c r="K116" s="122" t="str">
        <f>IF('Main courante'!$A113=$H$6,TEXT('Main courante'!$D113,"hh:mm"),"")</f>
        <v/>
      </c>
      <c r="L116" s="123" t="str">
        <f>IF('Main courante'!$A113=$H$6,MOD($K116-$J116,1),"")</f>
        <v/>
      </c>
      <c r="M116" s="123" t="str">
        <f>IF('Main courante'!$A113=$H$6,'Main courante'!$E113,"")</f>
        <v/>
      </c>
      <c r="N116" s="125"/>
      <c r="O116" s="120" t="str">
        <f>IF('Main courante'!$A113=$O$6,MAX($O$8:$O115)+1,"")</f>
        <v/>
      </c>
      <c r="P116" s="121" t="str">
        <f>IF('Main courante'!$A113=$O$6,TEXT('Main courante'!$B113,"j mmm aa"),"")</f>
        <v/>
      </c>
      <c r="Q116" s="122" t="str">
        <f>IF('Main courante'!$A113=$O$6,TEXT('Main courante'!$C113,"hh:mm"),"")</f>
        <v/>
      </c>
      <c r="R116" s="122" t="str">
        <f>IF('Main courante'!$A113=$O$6,TEXT('Main courante'!$D113,"hh:mm"),"")</f>
        <v/>
      </c>
      <c r="S116" s="123" t="str">
        <f>IF('Main courante'!$A113=$O$6,MOD($R116-$Q116,1),"")</f>
        <v/>
      </c>
      <c r="T116" s="124" t="str">
        <f>IF('Main courante'!$A113=$O$6,'Main courante'!$E113,"")</f>
        <v/>
      </c>
      <c r="U116" s="127" t="str">
        <f>IF('Main courante'!$A113=$O$6,DU116,"")</f>
        <v/>
      </c>
      <c r="V116" s="125"/>
      <c r="W116" s="120" t="str">
        <f>IF('Main courante'!$A113=$W$6,MAX($W$8:$W115)+1,"")</f>
        <v/>
      </c>
      <c r="X116" s="121" t="str">
        <f>IF('Main courante'!$A113=$W$6,TEXT('Main courante'!$B113,"j mmm aa"),"")</f>
        <v/>
      </c>
      <c r="Y116" s="122" t="str">
        <f>IF('Main courante'!$A113=$W$6,TEXT('Main courante'!$C113,"hh:mm"),"")</f>
        <v/>
      </c>
      <c r="Z116" s="122" t="str">
        <f>IF('Main courante'!$A113=$W$6,TEXT('Main courante'!$D113,"hh:mm"),"")</f>
        <v/>
      </c>
      <c r="AA116" s="123" t="str">
        <f>IF('Main courante'!$A113=$W$6,MOD($Z116-$Y116,1),"")</f>
        <v/>
      </c>
      <c r="AB116" s="123" t="str">
        <f>IF('Main courante'!$A113=$W$6,'Main courante'!$E113,"")</f>
        <v/>
      </c>
      <c r="AC116" s="122" t="str">
        <f>IF('Main courante'!$A113=$W$6,DU116,"")</f>
        <v/>
      </c>
      <c r="AD116" s="125"/>
      <c r="AE116" s="120" t="str">
        <f>IF('Main courante'!$A113=$AE$6,MAX($AE$8:$AE115)+1,"")</f>
        <v/>
      </c>
      <c r="AF116" s="121" t="str">
        <f>IF('Main courante'!$A113=$AE$6,TEXT('Main courante'!$B113,"j mmm aa"),"")</f>
        <v/>
      </c>
      <c r="AG116" s="122" t="str">
        <f>IF('Main courante'!$A113=$AE$6,TEXT('Main courante'!$C113,"hh:mm"),"")</f>
        <v/>
      </c>
      <c r="AH116" s="122" t="str">
        <f>IF('Main courante'!$A113=$AE$6,TEXT('Main courante'!$D113,"hh:mm"),"")</f>
        <v/>
      </c>
      <c r="AI116" s="123" t="str">
        <f>IF('Main courante'!$A113=$AE$6,MOD($AH116-$AG116,1),"")</f>
        <v/>
      </c>
      <c r="AJ116" s="123" t="str">
        <f>IF('Main courante'!$A113=$AE$6,'Main courante'!$E113,"")</f>
        <v/>
      </c>
      <c r="AK116" s="122" t="str">
        <f>IF('Main courante'!$A113=$AE$6,DU116,"")</f>
        <v/>
      </c>
      <c r="AL116" s="125"/>
      <c r="AM116" s="120" t="str">
        <f>IF('Main courante'!$A113=$AM$6,MAX($AM$8:$AM115)+1,"")</f>
        <v/>
      </c>
      <c r="AN116" s="121" t="str">
        <f>IF('Main courante'!$A113=$AM$6,TEXT('Main courante'!$B113,"j mmm aa"),"")</f>
        <v/>
      </c>
      <c r="AO116" s="122" t="str">
        <f>IF('Main courante'!$A113=$AM$6,TEXT('Main courante'!$C113,"hh:mm"),"")</f>
        <v/>
      </c>
      <c r="AP116" s="122" t="str">
        <f>IF('Main courante'!$A113=$AM$6,TEXT('Main courante'!$D113,"hh:mm"),"")</f>
        <v/>
      </c>
      <c r="AQ116" s="123" t="str">
        <f>IF('Main courante'!$A113=$AM$6,MOD($AP116-$AO116,1),"")</f>
        <v/>
      </c>
      <c r="AR116" s="123" t="str">
        <f>IF('Main courante'!$A113=$AM$6,'Main courante'!$E113,"")</f>
        <v/>
      </c>
      <c r="AS116" s="122" t="str">
        <f>IF('Main courante'!$A113=$AM$6,DU116,"")</f>
        <v/>
      </c>
      <c r="AT116" s="125"/>
      <c r="AU116" s="120" t="str">
        <f>IF('Main courante'!$A113=$AU$6,MAX($AU$8:$AU115)+1,"")</f>
        <v/>
      </c>
      <c r="AV116" s="121" t="str">
        <f>IF('Main courante'!$A113=$AU$6,TEXT('Main courante'!$B113,"j mmm aa"),"")</f>
        <v/>
      </c>
      <c r="AW116" s="122" t="str">
        <f>IF('Main courante'!$A113=$AU$6,TEXT('Main courante'!$C113,"hh:mm"),"")</f>
        <v/>
      </c>
      <c r="AX116" s="122" t="str">
        <f>IF('Main courante'!$A113=$AU$6,TEXT('Main courante'!$D113,"hh:mm"),"")</f>
        <v/>
      </c>
      <c r="AY116" s="123" t="str">
        <f>IF('Main courante'!$A113=$AU$6,MOD($AX116-$AW116,1),"")</f>
        <v/>
      </c>
      <c r="AZ116" s="123" t="str">
        <f>IF('Main courante'!$A113=$AU$6,'Main courante'!$E113,"")</f>
        <v/>
      </c>
      <c r="BA116" s="122" t="str">
        <f>IF('Main courante'!$A113=$AU$6,DU116,"")</f>
        <v/>
      </c>
      <c r="BB116" s="125"/>
      <c r="BC116" s="120" t="str">
        <f>IF('Main courante'!$A113=$BC$6,MAX($BC$8:$BC115)+1,"")</f>
        <v/>
      </c>
      <c r="BD116" s="121" t="str">
        <f>IF('Main courante'!$A113=$BC$6,TEXT('Main courante'!$B113,"j mmm aa"),"")</f>
        <v/>
      </c>
      <c r="BE116" s="122" t="str">
        <f>IF('Main courante'!$A113=$BC$6,TEXT('Main courante'!$C113,"hh:mm"),"")</f>
        <v/>
      </c>
      <c r="BF116" s="122" t="str">
        <f>IF('Main courante'!$A113=$BC$6,TEXT('Main courante'!$D113,"hh:mm"),"")</f>
        <v/>
      </c>
      <c r="BG116" s="123" t="str">
        <f>IF('Main courante'!$A113=$BC$6,MOD($BF116-$BE116,1),"")</f>
        <v/>
      </c>
      <c r="BH116" s="123" t="str">
        <f>IF('Main courante'!$A113=$BC$6,'Main courante'!$E113,"")</f>
        <v/>
      </c>
      <c r="BI116" s="122" t="str">
        <f>IF('Main courante'!$A113=$BC$6,DU116,"")</f>
        <v/>
      </c>
      <c r="BJ116" s="125"/>
      <c r="BK116" s="120" t="str">
        <f>IF('Main courante'!$A113=$BK$6,MAX($BK$8:$BK115)+1,"")</f>
        <v/>
      </c>
      <c r="BL116" s="121" t="str">
        <f>IF('Main courante'!$A113=$BK$6,TEXT('Main courante'!$B113,"j mmm aa"),"")</f>
        <v/>
      </c>
      <c r="BM116" s="122" t="str">
        <f>IF('Main courante'!$A113=$BK$6,TEXT('Main courante'!$C113,"hh:mm"),"")</f>
        <v/>
      </c>
      <c r="BN116" s="122" t="str">
        <f>IF('Main courante'!$A113=$BK$6,TEXT('Main courante'!$D113,"hh:mm"),"")</f>
        <v/>
      </c>
      <c r="BO116" s="123" t="str">
        <f>IF('Main courante'!$A113=$BK$6,MOD($BN116-$BM116,1),"")</f>
        <v/>
      </c>
      <c r="BP116" s="123" t="str">
        <f>IF('Main courante'!$A113=$BK$6,'Main courante'!$E113,"")</f>
        <v/>
      </c>
      <c r="BQ116" s="122" t="str">
        <f>IF('Main courante'!$A113=$BK$6,DU116,"")</f>
        <v/>
      </c>
      <c r="BR116" s="125"/>
      <c r="BS116" s="120" t="str">
        <f>IF('Main courante'!$A113=$BS$6,MAX($BS$8:$BS115)+1,"")</f>
        <v/>
      </c>
      <c r="BT116" s="121" t="str">
        <f>IF('Main courante'!$A113=$BS$6,TEXT('Main courante'!$B113,"j mmm aa"),"")</f>
        <v/>
      </c>
      <c r="BU116" s="122" t="str">
        <f>IF('Main courante'!$A113=$BS$6,TEXT('Main courante'!$C113,"hh:mm"),"")</f>
        <v/>
      </c>
      <c r="BV116" s="122" t="str">
        <f>IF('Main courante'!$A113=$BS$6,TEXT('Main courante'!$D113,"hh:mm"),"")</f>
        <v/>
      </c>
      <c r="BW116" s="123" t="str">
        <f>IF('Main courante'!$A113=$BS$6,MOD($BV116-$BU116,1),"")</f>
        <v/>
      </c>
      <c r="BX116" s="123" t="str">
        <f>IF('Main courante'!$A113=$BS$6,'Main courante'!$E113,"")</f>
        <v/>
      </c>
      <c r="BY116" s="122" t="str">
        <f>IF('Main courante'!$A113=$BS$6,DU116,"")</f>
        <v/>
      </c>
      <c r="BZ116" s="125"/>
      <c r="CA116" s="120" t="str">
        <f>IF('Main courante'!$A113=$CA$6,MAX($CA$8:$CA115)+1,"")</f>
        <v/>
      </c>
      <c r="CB116" s="121" t="str">
        <f>IF('Main courante'!$A113=$CA$6,TEXT('Main courante'!$B113,"j mmm aa"),"")</f>
        <v/>
      </c>
      <c r="CC116" s="122" t="str">
        <f>IF('Main courante'!$A113=$CA$6,TEXT('Main courante'!$C113,"hh:mm"),"")</f>
        <v/>
      </c>
      <c r="CD116" s="122" t="str">
        <f>IF('Main courante'!$A113=$CA$6,TEXT('Main courante'!$D113,"hh:mm"),"")</f>
        <v/>
      </c>
      <c r="CE116" s="123" t="str">
        <f>IF('Main courante'!$A113=$CA$6,MOD($CD116-$CC116,1),"")</f>
        <v/>
      </c>
      <c r="CF116" s="123" t="str">
        <f>IF('Main courante'!$A113=$CA$6,'Main courante'!$E113,"")</f>
        <v/>
      </c>
      <c r="CG116" s="122" t="str">
        <f>IF('Main courante'!$A113=$CA$6,DU116,"")</f>
        <v/>
      </c>
      <c r="CH116" s="125"/>
      <c r="CI116" s="120" t="str">
        <f>IF('Main courante'!$A113=$CI$6,MAX($CI$8:$CI115)+1,"")</f>
        <v/>
      </c>
      <c r="CJ116" s="121" t="str">
        <f>IF('Main courante'!$A113=$CI$6,TEXT('Main courante'!$B113,"j mmm aa"),"")</f>
        <v/>
      </c>
      <c r="CK116" s="122" t="str">
        <f>IF('Main courante'!$A113=$CI$6,TEXT('Main courante'!$C113,"hh:mm"),"")</f>
        <v/>
      </c>
      <c r="CL116" s="122" t="str">
        <f>IF('Main courante'!$A113=$CI$6,TEXT('Main courante'!$D113,"hh:mm"),"")</f>
        <v/>
      </c>
      <c r="CM116" s="123" t="str">
        <f>IF('Main courante'!$A113=$CI$6,MOD($CL116-$CK116,1),"")</f>
        <v/>
      </c>
      <c r="CN116" s="123" t="str">
        <f>IF('Main courante'!$A113=$CI$6,'Main courante'!$E113,"")</f>
        <v/>
      </c>
      <c r="CO116" s="125"/>
      <c r="CP116" s="120" t="str">
        <f>IF('Main courante'!$A113=$CP$6,MAX($CP$8:$CP115)+1,"")</f>
        <v/>
      </c>
      <c r="CQ116" s="121" t="str">
        <f>IF('Main courante'!$A113=$CP$6,TEXT('Main courante'!$B113,"j mmm aa"),"")</f>
        <v/>
      </c>
      <c r="CR116" s="122" t="str">
        <f>IF('Main courante'!$A113=$CP$6,TEXT('Main courante'!$C113,"hh:mm"),"")</f>
        <v/>
      </c>
      <c r="CS116" s="122" t="str">
        <f>IF('Main courante'!$A113=$CP$6,TEXT('Main courante'!$D113,"hh:mm"),"")</f>
        <v/>
      </c>
      <c r="CT116" s="123" t="str">
        <f>IF('Main courante'!$A113=$CP$6,MOD($CS116-$CR116,1),"")</f>
        <v/>
      </c>
      <c r="CU116" s="123" t="str">
        <f>IF('Main courante'!$A113=$CP$6,'Main courante'!$E113,"")</f>
        <v/>
      </c>
      <c r="CV116" s="122" t="str">
        <f>IF('Main courante'!$A113=$CP$6,DU116,"")</f>
        <v/>
      </c>
      <c r="CW116" s="125"/>
      <c r="CX116" s="120" t="str">
        <f>IF('Main courante'!$A113=$CX$6,MAX($CX$8:$CX115)+1,"")</f>
        <v/>
      </c>
      <c r="CY116" s="121" t="str">
        <f>IF('Main courante'!$A113=$CX$6,TEXT('Main courante'!$B113,"j mmm aa"),"")</f>
        <v/>
      </c>
      <c r="CZ116" s="122" t="str">
        <f>IF('Main courante'!$A113=$CX$6,TEXT('Main courante'!$C113,"hh:mm"),"")</f>
        <v/>
      </c>
      <c r="DA116" s="122" t="str">
        <f>IF('Main courante'!$A113=$CX$6,TEXT('Main courante'!$D113,"hh:mm"),"")</f>
        <v/>
      </c>
      <c r="DB116" s="123" t="str">
        <f>IF('Main courante'!$A113=$CX$6,MOD($DA116-$CZ116,1),"")</f>
        <v/>
      </c>
      <c r="DC116" s="123" t="str">
        <f>IF('Main courante'!$A113=$CX$6,'Main courante'!$E113,"")</f>
        <v/>
      </c>
      <c r="DD116" s="122" t="str">
        <f>IF('Main courante'!$A113=$CX$6,DU116,"")</f>
        <v/>
      </c>
      <c r="DE116" s="125"/>
      <c r="DF116" s="120" t="str">
        <f>IF('Main courante'!$A113=$DF$6,MAX($DF$8:$DF115)+1,"")</f>
        <v/>
      </c>
      <c r="DG116" s="121" t="str">
        <f>IF('Main courante'!$A113=$DF$6,TEXT('Main courante'!$B113,"j mmm aa"),"")</f>
        <v/>
      </c>
      <c r="DH116" s="122" t="str">
        <f>IF('Main courante'!$A113=$DF$6,TEXT('Main courante'!$C113,"hh:mm"),"")</f>
        <v/>
      </c>
      <c r="DI116" s="122" t="str">
        <f>IF('Main courante'!$A113=$DF$6,TEXT('Main courante'!$D113,"hh:mm"),"")</f>
        <v/>
      </c>
      <c r="DJ116" s="123" t="str">
        <f>IF('Main courante'!$A113=$DF$6,MOD($DI116-$DH116,1),"")</f>
        <v/>
      </c>
      <c r="DK116" s="123" t="str">
        <f>IF('Main courante'!$A113=$DF$6,'Main courante'!$E113,"")</f>
        <v/>
      </c>
      <c r="DL116" s="128"/>
      <c r="DM116" s="120" t="str">
        <f>IF(OR('Main courante'!$F113&lt;&gt;"",'Main courante'!$K113&lt;&gt;""),MAX($DM$8:$DM115)+1,"")</f>
        <v/>
      </c>
      <c r="DN116" s="121" t="str">
        <f>IF('Main courante'!$F113,TEXT('Main courante'!$B113,"j mmm aa"),"")</f>
        <v/>
      </c>
      <c r="DO116" s="121" t="str">
        <f>IF('Main courante'!$F113,'Main courante'!$E113,"")</f>
        <v/>
      </c>
      <c r="DP116" s="121" t="str">
        <f>IF(OR('Main courante'!$F113&lt;&gt;"",'Main courante'!$K113&lt;&gt;""),IF('Main courante'!$F113&lt;&gt;"",TEXT('Main courante'!$F113,"hh:mm"),""),"")</f>
        <v/>
      </c>
      <c r="DQ116" s="121" t="str">
        <f>IF(OR('Main courante'!$F113&lt;&gt;"",'Main courante'!$K113&lt;&gt;""),IF('Main courante'!$G113&lt;&gt;"",TEXT('Main courante'!$G113,"hh:mm"),""),"")</f>
        <v/>
      </c>
      <c r="DR116" s="121" t="str">
        <f>IF(OR('Main courante'!$F113&lt;&gt;"",'Main courante'!$K113&lt;&gt;""),IF('Main courante'!$K113&lt;&gt;"",TEXT('Main courante'!$K113,"hh:mm"),""),"")</f>
        <v/>
      </c>
      <c r="DS116" s="121" t="str">
        <f>IF(OR('Main courante'!$F113&lt;&gt;"",'Main courante'!$K113&lt;&gt;""),IF('Main courante'!$L113&lt;&gt;"",TEXT('Main courante'!$L113,"hh:mm"),""),"")</f>
        <v/>
      </c>
      <c r="DT116" s="129">
        <f t="shared" si="7"/>
        <v>0</v>
      </c>
      <c r="DU116" s="130">
        <f>'Main courante'!$H113+'Main courante'!$M113</f>
        <v>0</v>
      </c>
      <c r="DV116" s="131">
        <f>'Main courante'!$J113+'Main courante'!$O113</f>
        <v>0</v>
      </c>
      <c r="DW116" s="131">
        <f>'Main courante'!$I113+'Main courante'!$N113</f>
        <v>0</v>
      </c>
      <c r="DX116" s="132" t="str">
        <f>IF('Main courante'!$P113&lt;&gt;"",'Main courante'!$P113,"")</f>
        <v/>
      </c>
      <c r="DY116" s="133" t="str">
        <f>IF('Main courante'!$Q113&lt;&gt;"",'Main courante'!$Q113,"")</f>
        <v/>
      </c>
      <c r="DZ116" s="133" t="str">
        <f>IF('Main courante'!$R113&lt;&gt;"",'Main courante'!$R113,"")</f>
        <v/>
      </c>
      <c r="EA116" s="129">
        <f t="shared" si="8"/>
        <v>0</v>
      </c>
      <c r="EB116" s="129">
        <f t="shared" si="9"/>
        <v>0</v>
      </c>
      <c r="ED116" s="120" t="str">
        <f>IF('Main courante'!$A113=$ED$6,MAX($ED$8:$ED115)+1,"")</f>
        <v/>
      </c>
      <c r="EE116" s="120" t="str">
        <f>IF('Main courante'!$A113=$ED$6,'Main courante'!$S113,"")</f>
        <v/>
      </c>
      <c r="EF116" s="120" t="str">
        <f>IF('Main courante'!$A113=$ED$6,'Main courante'!$T113,"")</f>
        <v/>
      </c>
      <c r="EG116" s="120" t="str">
        <f>IF('Main courante'!$A113=$ED$6,'Main courante'!$U113,"")</f>
        <v/>
      </c>
      <c r="EH116" s="134" t="str">
        <f>IF('Main courante'!$A113=$ED$6,'Main courante'!$V113,"")</f>
        <v/>
      </c>
      <c r="EJ116" s="120" t="str">
        <f>IF('Main courante'!$A113=$EJ$6,MAX($EJ$8:$EJ115)+1,"")</f>
        <v/>
      </c>
      <c r="EK116" s="120" t="str">
        <f>IF('Main courante'!$A113=$EJ$6,'Main courante'!$S113,"")</f>
        <v/>
      </c>
      <c r="EL116" s="120" t="str">
        <f>IF('Main courante'!$A113=$EJ$6,'Main courante'!$T113,"")</f>
        <v/>
      </c>
      <c r="EM116" s="120" t="str">
        <f>IF('Main courante'!$A113=$EJ$6,'Main courante'!$U113,"")</f>
        <v/>
      </c>
      <c r="EN116" s="134" t="str">
        <f>IF('Main courante'!$A113=$EJ$6,'Main courante'!$V113,"")</f>
        <v/>
      </c>
      <c r="EP116" s="120" t="str">
        <f>IF('Main courante'!$A113=$EP$6,MAX($EP$8:$EP115)+1,"")</f>
        <v/>
      </c>
      <c r="EQ116" s="120" t="str">
        <f>IF('Main courante'!$A113=$EP$6,'Main courante'!$S113,"")</f>
        <v/>
      </c>
      <c r="ER116" s="120" t="str">
        <f>IF('Main courante'!$A113=$EP$6,'Main courante'!$T113,"")</f>
        <v/>
      </c>
      <c r="ES116" s="120" t="str">
        <f>IF('Main courante'!$A113=$EP$6,'Main courante'!$U113,"")</f>
        <v/>
      </c>
      <c r="ET116" s="134" t="str">
        <f>IF('Main courante'!$A113=$EP$6,'Main courante'!$V113,"")</f>
        <v/>
      </c>
      <c r="EU116" s="125"/>
      <c r="EV116" s="120" t="str">
        <f>IF('Main courante'!$A113=$EV$6,MAX($EV$8:$EV115)+1,"")</f>
        <v/>
      </c>
      <c r="EW116" s="121" t="str">
        <f>IF('Main courante'!$A113=$EV$6,TEXT('Main courante'!$B113,"j mmm aa"),"")</f>
        <v/>
      </c>
      <c r="EX116" s="122" t="str">
        <f>IF('Main courante'!$A113=$EV$6,TEXT('Main courante'!$C113,"hh:mm"),"")</f>
        <v/>
      </c>
      <c r="EY116" s="122" t="str">
        <f>IF('Main courante'!$A113=$EV$6,TEXT('Main courante'!$D113,"hh:mm"),"")</f>
        <v/>
      </c>
      <c r="EZ116" s="123" t="str">
        <f>IF('Main courante'!$A113=$EV$6,MOD($EY116-$EX116,1),"")</f>
        <v/>
      </c>
      <c r="FA116" s="123" t="str">
        <f>IF('Main courante'!$A113=$EV$6,'Main courante'!$E113,"")</f>
        <v/>
      </c>
      <c r="FB116" s="128"/>
    </row>
    <row r="117" spans="1:158">
      <c r="A117" s="120" t="str">
        <f>IF('Main courante'!$A114=$A$6,MAX($A$8:$A116)+1,"")</f>
        <v/>
      </c>
      <c r="B117" s="121" t="str">
        <f>IF('Main courante'!$A114=$A$6,TEXT('Main courante'!$B114,"j mmm aa"),"")</f>
        <v/>
      </c>
      <c r="C117" s="122" t="str">
        <f>IF('Main courante'!$A114=$A$6,TEXT('Main courante'!$C114,"hh:mm"),"")</f>
        <v/>
      </c>
      <c r="D117" s="122" t="str">
        <f>IF('Main courante'!$A114=$A$6,TEXT('Main courante'!$D114,"hh:mm"),"")</f>
        <v/>
      </c>
      <c r="E117" s="123" t="str">
        <f>IF('Main courante'!$A114=$A$6,MOD($D117-$C117,1),"")</f>
        <v/>
      </c>
      <c r="F117" s="123" t="str">
        <f>IF('Main courante'!$A114=$A$6,'Main courante'!$E114,"")</f>
        <v/>
      </c>
      <c r="G117" s="125"/>
      <c r="H117" s="126" t="str">
        <f>IF('Main courante'!$A114=$H$6,MAX($H$8:$H116)+1,"")</f>
        <v/>
      </c>
      <c r="I117" s="121" t="str">
        <f>IF('Main courante'!$A114=$H$6,TEXT('Main courante'!$B114,"j mmm aa"),"")</f>
        <v/>
      </c>
      <c r="J117" s="122" t="str">
        <f>IF('Main courante'!$A114=$H$6,TEXT('Main courante'!$C114,"hh:mm"),"")</f>
        <v/>
      </c>
      <c r="K117" s="122" t="str">
        <f>IF('Main courante'!$A114=$H$6,TEXT('Main courante'!$D114,"hh:mm"),"")</f>
        <v/>
      </c>
      <c r="L117" s="123" t="str">
        <f>IF('Main courante'!$A114=$H$6,MOD($K117-$J117,1),"")</f>
        <v/>
      </c>
      <c r="M117" s="123" t="str">
        <f>IF('Main courante'!$A114=$H$6,'Main courante'!$E114,"")</f>
        <v/>
      </c>
      <c r="N117" s="125"/>
      <c r="O117" s="120" t="str">
        <f>IF('Main courante'!$A114=$O$6,MAX($O$8:$O116)+1,"")</f>
        <v/>
      </c>
      <c r="P117" s="121" t="str">
        <f>IF('Main courante'!$A114=$O$6,TEXT('Main courante'!$B114,"j mmm aa"),"")</f>
        <v/>
      </c>
      <c r="Q117" s="122" t="str">
        <f>IF('Main courante'!$A114=$O$6,TEXT('Main courante'!$C114,"hh:mm"),"")</f>
        <v/>
      </c>
      <c r="R117" s="122" t="str">
        <f>IF('Main courante'!$A114=$O$6,TEXT('Main courante'!$D114,"hh:mm"),"")</f>
        <v/>
      </c>
      <c r="S117" s="123" t="str">
        <f>IF('Main courante'!$A114=$O$6,MOD($R117-$Q117,1),"")</f>
        <v/>
      </c>
      <c r="T117" s="124" t="str">
        <f>IF('Main courante'!$A114=$O$6,'Main courante'!$E114,"")</f>
        <v/>
      </c>
      <c r="U117" s="127" t="str">
        <f>IF('Main courante'!$A114=$O$6,DU117,"")</f>
        <v/>
      </c>
      <c r="V117" s="125"/>
      <c r="W117" s="120" t="str">
        <f>IF('Main courante'!$A114=$W$6,MAX($W$8:$W116)+1,"")</f>
        <v/>
      </c>
      <c r="X117" s="121" t="str">
        <f>IF('Main courante'!$A114=$W$6,TEXT('Main courante'!$B114,"j mmm aa"),"")</f>
        <v/>
      </c>
      <c r="Y117" s="122" t="str">
        <f>IF('Main courante'!$A114=$W$6,TEXT('Main courante'!$C114,"hh:mm"),"")</f>
        <v/>
      </c>
      <c r="Z117" s="122" t="str">
        <f>IF('Main courante'!$A114=$W$6,TEXT('Main courante'!$D114,"hh:mm"),"")</f>
        <v/>
      </c>
      <c r="AA117" s="123" t="str">
        <f>IF('Main courante'!$A114=$W$6,MOD($Z117-$Y117,1),"")</f>
        <v/>
      </c>
      <c r="AB117" s="123" t="str">
        <f>IF('Main courante'!$A114=$W$6,'Main courante'!$E114,"")</f>
        <v/>
      </c>
      <c r="AC117" s="122" t="str">
        <f>IF('Main courante'!$A114=$W$6,DU117,"")</f>
        <v/>
      </c>
      <c r="AD117" s="125"/>
      <c r="AE117" s="120" t="str">
        <f>IF('Main courante'!$A114=$AE$6,MAX($AE$8:$AE116)+1,"")</f>
        <v/>
      </c>
      <c r="AF117" s="121" t="str">
        <f>IF('Main courante'!$A114=$AE$6,TEXT('Main courante'!$B114,"j mmm aa"),"")</f>
        <v/>
      </c>
      <c r="AG117" s="122" t="str">
        <f>IF('Main courante'!$A114=$AE$6,TEXT('Main courante'!$C114,"hh:mm"),"")</f>
        <v/>
      </c>
      <c r="AH117" s="122" t="str">
        <f>IF('Main courante'!$A114=$AE$6,TEXT('Main courante'!$D114,"hh:mm"),"")</f>
        <v/>
      </c>
      <c r="AI117" s="123" t="str">
        <f>IF('Main courante'!$A114=$AE$6,MOD($AH117-$AG117,1),"")</f>
        <v/>
      </c>
      <c r="AJ117" s="123" t="str">
        <f>IF('Main courante'!$A114=$AE$6,'Main courante'!$E114,"")</f>
        <v/>
      </c>
      <c r="AK117" s="122" t="str">
        <f>IF('Main courante'!$A114=$AE$6,DU117,"")</f>
        <v/>
      </c>
      <c r="AL117" s="125"/>
      <c r="AM117" s="120" t="str">
        <f>IF('Main courante'!$A114=$AM$6,MAX($AM$8:$AM116)+1,"")</f>
        <v/>
      </c>
      <c r="AN117" s="121" t="str">
        <f>IF('Main courante'!$A114=$AM$6,TEXT('Main courante'!$B114,"j mmm aa"),"")</f>
        <v/>
      </c>
      <c r="AO117" s="122" t="str">
        <f>IF('Main courante'!$A114=$AM$6,TEXT('Main courante'!$C114,"hh:mm"),"")</f>
        <v/>
      </c>
      <c r="AP117" s="122" t="str">
        <f>IF('Main courante'!$A114=$AM$6,TEXT('Main courante'!$D114,"hh:mm"),"")</f>
        <v/>
      </c>
      <c r="AQ117" s="123" t="str">
        <f>IF('Main courante'!$A114=$AM$6,MOD($AP117-$AO117,1),"")</f>
        <v/>
      </c>
      <c r="AR117" s="123" t="str">
        <f>IF('Main courante'!$A114=$AM$6,'Main courante'!$E114,"")</f>
        <v/>
      </c>
      <c r="AS117" s="122" t="str">
        <f>IF('Main courante'!$A114=$AM$6,DU117,"")</f>
        <v/>
      </c>
      <c r="AT117" s="125"/>
      <c r="AU117" s="120" t="str">
        <f>IF('Main courante'!$A114=$AU$6,MAX($AU$8:$AU116)+1,"")</f>
        <v/>
      </c>
      <c r="AV117" s="121" t="str">
        <f>IF('Main courante'!$A114=$AU$6,TEXT('Main courante'!$B114,"j mmm aa"),"")</f>
        <v/>
      </c>
      <c r="AW117" s="122" t="str">
        <f>IF('Main courante'!$A114=$AU$6,TEXT('Main courante'!$C114,"hh:mm"),"")</f>
        <v/>
      </c>
      <c r="AX117" s="122" t="str">
        <f>IF('Main courante'!$A114=$AU$6,TEXT('Main courante'!$D114,"hh:mm"),"")</f>
        <v/>
      </c>
      <c r="AY117" s="123" t="str">
        <f>IF('Main courante'!$A114=$AU$6,MOD($AX117-$AW117,1),"")</f>
        <v/>
      </c>
      <c r="AZ117" s="123" t="str">
        <f>IF('Main courante'!$A114=$AU$6,'Main courante'!$E114,"")</f>
        <v/>
      </c>
      <c r="BA117" s="122" t="str">
        <f>IF('Main courante'!$A114=$AU$6,DU117,"")</f>
        <v/>
      </c>
      <c r="BB117" s="125"/>
      <c r="BC117" s="120" t="str">
        <f>IF('Main courante'!$A114=$BC$6,MAX($BC$8:$BC116)+1,"")</f>
        <v/>
      </c>
      <c r="BD117" s="121" t="str">
        <f>IF('Main courante'!$A114=$BC$6,TEXT('Main courante'!$B114,"j mmm aa"),"")</f>
        <v/>
      </c>
      <c r="BE117" s="122" t="str">
        <f>IF('Main courante'!$A114=$BC$6,TEXT('Main courante'!$C114,"hh:mm"),"")</f>
        <v/>
      </c>
      <c r="BF117" s="122" t="str">
        <f>IF('Main courante'!$A114=$BC$6,TEXT('Main courante'!$D114,"hh:mm"),"")</f>
        <v/>
      </c>
      <c r="BG117" s="123" t="str">
        <f>IF('Main courante'!$A114=$BC$6,MOD($BF117-$BE117,1),"")</f>
        <v/>
      </c>
      <c r="BH117" s="123" t="str">
        <f>IF('Main courante'!$A114=$BC$6,'Main courante'!$E114,"")</f>
        <v/>
      </c>
      <c r="BI117" s="122" t="str">
        <f>IF('Main courante'!$A114=$BC$6,DU117,"")</f>
        <v/>
      </c>
      <c r="BJ117" s="125"/>
      <c r="BK117" s="120" t="str">
        <f>IF('Main courante'!$A114=$BK$6,MAX($BK$8:$BK116)+1,"")</f>
        <v/>
      </c>
      <c r="BL117" s="121" t="str">
        <f>IF('Main courante'!$A114=$BK$6,TEXT('Main courante'!$B114,"j mmm aa"),"")</f>
        <v/>
      </c>
      <c r="BM117" s="122" t="str">
        <f>IF('Main courante'!$A114=$BK$6,TEXT('Main courante'!$C114,"hh:mm"),"")</f>
        <v/>
      </c>
      <c r="BN117" s="122" t="str">
        <f>IF('Main courante'!$A114=$BK$6,TEXT('Main courante'!$D114,"hh:mm"),"")</f>
        <v/>
      </c>
      <c r="BO117" s="123" t="str">
        <f>IF('Main courante'!$A114=$BK$6,MOD($BN117-$BM117,1),"")</f>
        <v/>
      </c>
      <c r="BP117" s="123" t="str">
        <f>IF('Main courante'!$A114=$BK$6,'Main courante'!$E114,"")</f>
        <v/>
      </c>
      <c r="BQ117" s="122" t="str">
        <f>IF('Main courante'!$A114=$BK$6,DU117,"")</f>
        <v/>
      </c>
      <c r="BR117" s="125"/>
      <c r="BS117" s="120" t="str">
        <f>IF('Main courante'!$A114=$BS$6,MAX($BS$8:$BS116)+1,"")</f>
        <v/>
      </c>
      <c r="BT117" s="121" t="str">
        <f>IF('Main courante'!$A114=$BS$6,TEXT('Main courante'!$B114,"j mmm aa"),"")</f>
        <v/>
      </c>
      <c r="BU117" s="122" t="str">
        <f>IF('Main courante'!$A114=$BS$6,TEXT('Main courante'!$C114,"hh:mm"),"")</f>
        <v/>
      </c>
      <c r="BV117" s="122" t="str">
        <f>IF('Main courante'!$A114=$BS$6,TEXT('Main courante'!$D114,"hh:mm"),"")</f>
        <v/>
      </c>
      <c r="BW117" s="123" t="str">
        <f>IF('Main courante'!$A114=$BS$6,MOD($BV117-$BU117,1),"")</f>
        <v/>
      </c>
      <c r="BX117" s="123" t="str">
        <f>IF('Main courante'!$A114=$BS$6,'Main courante'!$E114,"")</f>
        <v/>
      </c>
      <c r="BY117" s="122" t="str">
        <f>IF('Main courante'!$A114=$BS$6,DU117,"")</f>
        <v/>
      </c>
      <c r="BZ117" s="125"/>
      <c r="CA117" s="120" t="str">
        <f>IF('Main courante'!$A114=$CA$6,MAX($CA$8:$CA116)+1,"")</f>
        <v/>
      </c>
      <c r="CB117" s="121" t="str">
        <f>IF('Main courante'!$A114=$CA$6,TEXT('Main courante'!$B114,"j mmm aa"),"")</f>
        <v/>
      </c>
      <c r="CC117" s="122" t="str">
        <f>IF('Main courante'!$A114=$CA$6,TEXT('Main courante'!$C114,"hh:mm"),"")</f>
        <v/>
      </c>
      <c r="CD117" s="122" t="str">
        <f>IF('Main courante'!$A114=$CA$6,TEXT('Main courante'!$D114,"hh:mm"),"")</f>
        <v/>
      </c>
      <c r="CE117" s="123" t="str">
        <f>IF('Main courante'!$A114=$CA$6,MOD($CD117-$CC117,1),"")</f>
        <v/>
      </c>
      <c r="CF117" s="123" t="str">
        <f>IF('Main courante'!$A114=$CA$6,'Main courante'!$E114,"")</f>
        <v/>
      </c>
      <c r="CG117" s="122" t="str">
        <f>IF('Main courante'!$A114=$CA$6,DU117,"")</f>
        <v/>
      </c>
      <c r="CH117" s="125"/>
      <c r="CI117" s="120" t="str">
        <f>IF('Main courante'!$A114=$CI$6,MAX($CI$8:$CI116)+1,"")</f>
        <v/>
      </c>
      <c r="CJ117" s="121" t="str">
        <f>IF('Main courante'!$A114=$CI$6,TEXT('Main courante'!$B114,"j mmm aa"),"")</f>
        <v/>
      </c>
      <c r="CK117" s="122" t="str">
        <f>IF('Main courante'!$A114=$CI$6,TEXT('Main courante'!$C114,"hh:mm"),"")</f>
        <v/>
      </c>
      <c r="CL117" s="122" t="str">
        <f>IF('Main courante'!$A114=$CI$6,TEXT('Main courante'!$D114,"hh:mm"),"")</f>
        <v/>
      </c>
      <c r="CM117" s="123" t="str">
        <f>IF('Main courante'!$A114=$CI$6,MOD($CL117-$CK117,1),"")</f>
        <v/>
      </c>
      <c r="CN117" s="123" t="str">
        <f>IF('Main courante'!$A114=$CI$6,'Main courante'!$E114,"")</f>
        <v/>
      </c>
      <c r="CO117" s="125"/>
      <c r="CP117" s="120" t="str">
        <f>IF('Main courante'!$A114=$CP$6,MAX($CP$8:$CP116)+1,"")</f>
        <v/>
      </c>
      <c r="CQ117" s="121" t="str">
        <f>IF('Main courante'!$A114=$CP$6,TEXT('Main courante'!$B114,"j mmm aa"),"")</f>
        <v/>
      </c>
      <c r="CR117" s="122" t="str">
        <f>IF('Main courante'!$A114=$CP$6,TEXT('Main courante'!$C114,"hh:mm"),"")</f>
        <v/>
      </c>
      <c r="CS117" s="122" t="str">
        <f>IF('Main courante'!$A114=$CP$6,TEXT('Main courante'!$D114,"hh:mm"),"")</f>
        <v/>
      </c>
      <c r="CT117" s="123" t="str">
        <f>IF('Main courante'!$A114=$CP$6,MOD($CS117-$CR117,1),"")</f>
        <v/>
      </c>
      <c r="CU117" s="123" t="str">
        <f>IF('Main courante'!$A114=$CP$6,'Main courante'!$E114,"")</f>
        <v/>
      </c>
      <c r="CV117" s="122" t="str">
        <f>IF('Main courante'!$A114=$CP$6,DU117,"")</f>
        <v/>
      </c>
      <c r="CW117" s="125"/>
      <c r="CX117" s="120" t="str">
        <f>IF('Main courante'!$A114=$CX$6,MAX($CX$8:$CX116)+1,"")</f>
        <v/>
      </c>
      <c r="CY117" s="121" t="str">
        <f>IF('Main courante'!$A114=$CX$6,TEXT('Main courante'!$B114,"j mmm aa"),"")</f>
        <v/>
      </c>
      <c r="CZ117" s="122" t="str">
        <f>IF('Main courante'!$A114=$CX$6,TEXT('Main courante'!$C114,"hh:mm"),"")</f>
        <v/>
      </c>
      <c r="DA117" s="122" t="str">
        <f>IF('Main courante'!$A114=$CX$6,TEXT('Main courante'!$D114,"hh:mm"),"")</f>
        <v/>
      </c>
      <c r="DB117" s="123" t="str">
        <f>IF('Main courante'!$A114=$CX$6,MOD($DA117-$CZ117,1),"")</f>
        <v/>
      </c>
      <c r="DC117" s="123" t="str">
        <f>IF('Main courante'!$A114=$CX$6,'Main courante'!$E114,"")</f>
        <v/>
      </c>
      <c r="DD117" s="122" t="str">
        <f>IF('Main courante'!$A114=$CX$6,DU117,"")</f>
        <v/>
      </c>
      <c r="DE117" s="125"/>
      <c r="DF117" s="120" t="str">
        <f>IF('Main courante'!$A114=$DF$6,MAX($DF$8:$DF116)+1,"")</f>
        <v/>
      </c>
      <c r="DG117" s="121" t="str">
        <f>IF('Main courante'!$A114=$DF$6,TEXT('Main courante'!$B114,"j mmm aa"),"")</f>
        <v/>
      </c>
      <c r="DH117" s="122" t="str">
        <f>IF('Main courante'!$A114=$DF$6,TEXT('Main courante'!$C114,"hh:mm"),"")</f>
        <v/>
      </c>
      <c r="DI117" s="122" t="str">
        <f>IF('Main courante'!$A114=$DF$6,TEXT('Main courante'!$D114,"hh:mm"),"")</f>
        <v/>
      </c>
      <c r="DJ117" s="123" t="str">
        <f>IF('Main courante'!$A114=$DF$6,MOD($DI117-$DH117,1),"")</f>
        <v/>
      </c>
      <c r="DK117" s="123" t="str">
        <f>IF('Main courante'!$A114=$DF$6,'Main courante'!$E114,"")</f>
        <v/>
      </c>
      <c r="DL117" s="128"/>
      <c r="DM117" s="120" t="str">
        <f>IF(OR('Main courante'!$F114&lt;&gt;"",'Main courante'!$K114&lt;&gt;""),MAX($DM$8:$DM116)+1,"")</f>
        <v/>
      </c>
      <c r="DN117" s="121" t="str">
        <f>IF('Main courante'!$F114,TEXT('Main courante'!$B114,"j mmm aa"),"")</f>
        <v/>
      </c>
      <c r="DO117" s="121" t="str">
        <f>IF('Main courante'!$F114,'Main courante'!$E114,"")</f>
        <v/>
      </c>
      <c r="DP117" s="121" t="str">
        <f>IF(OR('Main courante'!$F114&lt;&gt;"",'Main courante'!$K114&lt;&gt;""),IF('Main courante'!$F114&lt;&gt;"",TEXT('Main courante'!$F114,"hh:mm"),""),"")</f>
        <v/>
      </c>
      <c r="DQ117" s="121" t="str">
        <f>IF(OR('Main courante'!$F114&lt;&gt;"",'Main courante'!$K114&lt;&gt;""),IF('Main courante'!$G114&lt;&gt;"",TEXT('Main courante'!$G114,"hh:mm"),""),"")</f>
        <v/>
      </c>
      <c r="DR117" s="121" t="str">
        <f>IF(OR('Main courante'!$F114&lt;&gt;"",'Main courante'!$K114&lt;&gt;""),IF('Main courante'!$K114&lt;&gt;"",TEXT('Main courante'!$K114,"hh:mm"),""),"")</f>
        <v/>
      </c>
      <c r="DS117" s="121" t="str">
        <f>IF(OR('Main courante'!$F114&lt;&gt;"",'Main courante'!$K114&lt;&gt;""),IF('Main courante'!$L114&lt;&gt;"",TEXT('Main courante'!$L114,"hh:mm"),""),"")</f>
        <v/>
      </c>
      <c r="DT117" s="129">
        <f t="shared" si="7"/>
        <v>0</v>
      </c>
      <c r="DU117" s="130">
        <f>'Main courante'!$H114+'Main courante'!$M114</f>
        <v>0</v>
      </c>
      <c r="DV117" s="131">
        <f>'Main courante'!$J114+'Main courante'!$O114</f>
        <v>0</v>
      </c>
      <c r="DW117" s="131">
        <f>'Main courante'!$I114+'Main courante'!$N114</f>
        <v>0</v>
      </c>
      <c r="DX117" s="132" t="str">
        <f>IF('Main courante'!$P114&lt;&gt;"",'Main courante'!$P114,"")</f>
        <v/>
      </c>
      <c r="DY117" s="133" t="str">
        <f>IF('Main courante'!$Q114&lt;&gt;"",'Main courante'!$Q114,"")</f>
        <v/>
      </c>
      <c r="DZ117" s="133" t="str">
        <f>IF('Main courante'!$R114&lt;&gt;"",'Main courante'!$R114,"")</f>
        <v/>
      </c>
      <c r="EA117" s="129">
        <f t="shared" si="8"/>
        <v>0</v>
      </c>
      <c r="EB117" s="129">
        <f t="shared" si="9"/>
        <v>0</v>
      </c>
      <c r="ED117" s="120" t="str">
        <f>IF('Main courante'!$A114=$ED$6,MAX($ED$8:$ED116)+1,"")</f>
        <v/>
      </c>
      <c r="EE117" s="120" t="str">
        <f>IF('Main courante'!$A114=$ED$6,'Main courante'!$S114,"")</f>
        <v/>
      </c>
      <c r="EF117" s="120" t="str">
        <f>IF('Main courante'!$A114=$ED$6,'Main courante'!$T114,"")</f>
        <v/>
      </c>
      <c r="EG117" s="120" t="str">
        <f>IF('Main courante'!$A114=$ED$6,'Main courante'!$U114,"")</f>
        <v/>
      </c>
      <c r="EH117" s="134" t="str">
        <f>IF('Main courante'!$A114=$ED$6,'Main courante'!$V114,"")</f>
        <v/>
      </c>
      <c r="EJ117" s="120" t="str">
        <f>IF('Main courante'!$A114=$EJ$6,MAX($EJ$8:$EJ116)+1,"")</f>
        <v/>
      </c>
      <c r="EK117" s="120" t="str">
        <f>IF('Main courante'!$A114=$EJ$6,'Main courante'!$S114,"")</f>
        <v/>
      </c>
      <c r="EL117" s="120" t="str">
        <f>IF('Main courante'!$A114=$EJ$6,'Main courante'!$T114,"")</f>
        <v/>
      </c>
      <c r="EM117" s="120" t="str">
        <f>IF('Main courante'!$A114=$EJ$6,'Main courante'!$U114,"")</f>
        <v/>
      </c>
      <c r="EN117" s="134" t="str">
        <f>IF('Main courante'!$A114=$EJ$6,'Main courante'!$V114,"")</f>
        <v/>
      </c>
      <c r="EP117" s="120" t="str">
        <f>IF('Main courante'!$A114=$EP$6,MAX($EP$8:$EP116)+1,"")</f>
        <v/>
      </c>
      <c r="EQ117" s="120" t="str">
        <f>IF('Main courante'!$A114=$EP$6,'Main courante'!$S114,"")</f>
        <v/>
      </c>
      <c r="ER117" s="120" t="str">
        <f>IF('Main courante'!$A114=$EP$6,'Main courante'!$T114,"")</f>
        <v/>
      </c>
      <c r="ES117" s="120" t="str">
        <f>IF('Main courante'!$A114=$EP$6,'Main courante'!$U114,"")</f>
        <v/>
      </c>
      <c r="ET117" s="134" t="str">
        <f>IF('Main courante'!$A114=$EP$6,'Main courante'!$V114,"")</f>
        <v/>
      </c>
      <c r="EU117" s="125"/>
      <c r="EV117" s="120" t="str">
        <f>IF('Main courante'!$A114=$EV$6,MAX($EV$8:$EV116)+1,"")</f>
        <v/>
      </c>
      <c r="EW117" s="121" t="str">
        <f>IF('Main courante'!$A114=$EV$6,TEXT('Main courante'!$B114,"j mmm aa"),"")</f>
        <v/>
      </c>
      <c r="EX117" s="122" t="str">
        <f>IF('Main courante'!$A114=$EV$6,TEXT('Main courante'!$C114,"hh:mm"),"")</f>
        <v/>
      </c>
      <c r="EY117" s="122" t="str">
        <f>IF('Main courante'!$A114=$EV$6,TEXT('Main courante'!$D114,"hh:mm"),"")</f>
        <v/>
      </c>
      <c r="EZ117" s="123" t="str">
        <f>IF('Main courante'!$A114=$EV$6,MOD($EY117-$EX117,1),"")</f>
        <v/>
      </c>
      <c r="FA117" s="123" t="str">
        <f>IF('Main courante'!$A114=$EV$6,'Main courante'!$E114,"")</f>
        <v/>
      </c>
      <c r="FB117" s="128"/>
    </row>
    <row r="118" spans="1:158">
      <c r="A118" s="120" t="str">
        <f>IF('Main courante'!$A115=$A$6,MAX($A$8:$A117)+1,"")</f>
        <v/>
      </c>
      <c r="B118" s="121" t="str">
        <f>IF('Main courante'!$A115=$A$6,TEXT('Main courante'!$B115,"j mmm aa"),"")</f>
        <v/>
      </c>
      <c r="C118" s="122" t="str">
        <f>IF('Main courante'!$A115=$A$6,TEXT('Main courante'!$C115,"hh:mm"),"")</f>
        <v/>
      </c>
      <c r="D118" s="122" t="str">
        <f>IF('Main courante'!$A115=$A$6,TEXT('Main courante'!$D115,"hh:mm"),"")</f>
        <v/>
      </c>
      <c r="E118" s="123" t="str">
        <f>IF('Main courante'!$A115=$A$6,MOD($D118-$C118,1),"")</f>
        <v/>
      </c>
      <c r="F118" s="123" t="str">
        <f>IF('Main courante'!$A115=$A$6,'Main courante'!$E115,"")</f>
        <v/>
      </c>
      <c r="G118" s="125"/>
      <c r="H118" s="126" t="str">
        <f>IF('Main courante'!$A115=$H$6,MAX($H$8:$H117)+1,"")</f>
        <v/>
      </c>
      <c r="I118" s="121" t="str">
        <f>IF('Main courante'!$A115=$H$6,TEXT('Main courante'!$B115,"j mmm aa"),"")</f>
        <v/>
      </c>
      <c r="J118" s="122" t="str">
        <f>IF('Main courante'!$A115=$H$6,TEXT('Main courante'!$C115,"hh:mm"),"")</f>
        <v/>
      </c>
      <c r="K118" s="122" t="str">
        <f>IF('Main courante'!$A115=$H$6,TEXT('Main courante'!$D115,"hh:mm"),"")</f>
        <v/>
      </c>
      <c r="L118" s="123" t="str">
        <f>IF('Main courante'!$A115=$H$6,MOD($K118-$J118,1),"")</f>
        <v/>
      </c>
      <c r="M118" s="123" t="str">
        <f>IF('Main courante'!$A115=$H$6,'Main courante'!$E115,"")</f>
        <v/>
      </c>
      <c r="N118" s="125"/>
      <c r="O118" s="120" t="str">
        <f>IF('Main courante'!$A115=$O$6,MAX($O$8:$O117)+1,"")</f>
        <v/>
      </c>
      <c r="P118" s="121" t="str">
        <f>IF('Main courante'!$A115=$O$6,TEXT('Main courante'!$B115,"j mmm aa"),"")</f>
        <v/>
      </c>
      <c r="Q118" s="122" t="str">
        <f>IF('Main courante'!$A115=$O$6,TEXT('Main courante'!$C115,"hh:mm"),"")</f>
        <v/>
      </c>
      <c r="R118" s="122" t="str">
        <f>IF('Main courante'!$A115=$O$6,TEXT('Main courante'!$D115,"hh:mm"),"")</f>
        <v/>
      </c>
      <c r="S118" s="123" t="str">
        <f>IF('Main courante'!$A115=$O$6,MOD($R118-$Q118,1),"")</f>
        <v/>
      </c>
      <c r="T118" s="124" t="str">
        <f>IF('Main courante'!$A115=$O$6,'Main courante'!$E115,"")</f>
        <v/>
      </c>
      <c r="U118" s="127" t="str">
        <f>IF('Main courante'!$A115=$O$6,DU118,"")</f>
        <v/>
      </c>
      <c r="V118" s="125"/>
      <c r="W118" s="120" t="str">
        <f>IF('Main courante'!$A115=$W$6,MAX($W$8:$W117)+1,"")</f>
        <v/>
      </c>
      <c r="X118" s="121" t="str">
        <f>IF('Main courante'!$A115=$W$6,TEXT('Main courante'!$B115,"j mmm aa"),"")</f>
        <v/>
      </c>
      <c r="Y118" s="122" t="str">
        <f>IF('Main courante'!$A115=$W$6,TEXT('Main courante'!$C115,"hh:mm"),"")</f>
        <v/>
      </c>
      <c r="Z118" s="122" t="str">
        <f>IF('Main courante'!$A115=$W$6,TEXT('Main courante'!$D115,"hh:mm"),"")</f>
        <v/>
      </c>
      <c r="AA118" s="123" t="str">
        <f>IF('Main courante'!$A115=$W$6,MOD($Z118-$Y118,1),"")</f>
        <v/>
      </c>
      <c r="AB118" s="123" t="str">
        <f>IF('Main courante'!$A115=$W$6,'Main courante'!$E115,"")</f>
        <v/>
      </c>
      <c r="AC118" s="122" t="str">
        <f>IF('Main courante'!$A115=$W$6,DU118,"")</f>
        <v/>
      </c>
      <c r="AD118" s="125"/>
      <c r="AE118" s="120" t="str">
        <f>IF('Main courante'!$A115=$AE$6,MAX($AE$8:$AE117)+1,"")</f>
        <v/>
      </c>
      <c r="AF118" s="121" t="str">
        <f>IF('Main courante'!$A115=$AE$6,TEXT('Main courante'!$B115,"j mmm aa"),"")</f>
        <v/>
      </c>
      <c r="AG118" s="122" t="str">
        <f>IF('Main courante'!$A115=$AE$6,TEXT('Main courante'!$C115,"hh:mm"),"")</f>
        <v/>
      </c>
      <c r="AH118" s="122" t="str">
        <f>IF('Main courante'!$A115=$AE$6,TEXT('Main courante'!$D115,"hh:mm"),"")</f>
        <v/>
      </c>
      <c r="AI118" s="123" t="str">
        <f>IF('Main courante'!$A115=$AE$6,MOD($AH118-$AG118,1),"")</f>
        <v/>
      </c>
      <c r="AJ118" s="123" t="str">
        <f>IF('Main courante'!$A115=$AE$6,'Main courante'!$E115,"")</f>
        <v/>
      </c>
      <c r="AK118" s="122" t="str">
        <f>IF('Main courante'!$A115=$AE$6,DU118,"")</f>
        <v/>
      </c>
      <c r="AL118" s="125"/>
      <c r="AM118" s="120" t="str">
        <f>IF('Main courante'!$A115=$AM$6,MAX($AM$8:$AM117)+1,"")</f>
        <v/>
      </c>
      <c r="AN118" s="121" t="str">
        <f>IF('Main courante'!$A115=$AM$6,TEXT('Main courante'!$B115,"j mmm aa"),"")</f>
        <v/>
      </c>
      <c r="AO118" s="122" t="str">
        <f>IF('Main courante'!$A115=$AM$6,TEXT('Main courante'!$C115,"hh:mm"),"")</f>
        <v/>
      </c>
      <c r="AP118" s="122" t="str">
        <f>IF('Main courante'!$A115=$AM$6,TEXT('Main courante'!$D115,"hh:mm"),"")</f>
        <v/>
      </c>
      <c r="AQ118" s="123" t="str">
        <f>IF('Main courante'!$A115=$AM$6,MOD($AP118-$AO118,1),"")</f>
        <v/>
      </c>
      <c r="AR118" s="123" t="str">
        <f>IF('Main courante'!$A115=$AM$6,'Main courante'!$E115,"")</f>
        <v/>
      </c>
      <c r="AS118" s="122" t="str">
        <f>IF('Main courante'!$A115=$AM$6,DU118,"")</f>
        <v/>
      </c>
      <c r="AT118" s="125"/>
      <c r="AU118" s="120" t="str">
        <f>IF('Main courante'!$A115=$AU$6,MAX($AU$8:$AU117)+1,"")</f>
        <v/>
      </c>
      <c r="AV118" s="121" t="str">
        <f>IF('Main courante'!$A115=$AU$6,TEXT('Main courante'!$B115,"j mmm aa"),"")</f>
        <v/>
      </c>
      <c r="AW118" s="122" t="str">
        <f>IF('Main courante'!$A115=$AU$6,TEXT('Main courante'!$C115,"hh:mm"),"")</f>
        <v/>
      </c>
      <c r="AX118" s="122" t="str">
        <f>IF('Main courante'!$A115=$AU$6,TEXT('Main courante'!$D115,"hh:mm"),"")</f>
        <v/>
      </c>
      <c r="AY118" s="123" t="str">
        <f>IF('Main courante'!$A115=$AU$6,MOD($AX118-$AW118,1),"")</f>
        <v/>
      </c>
      <c r="AZ118" s="123" t="str">
        <f>IF('Main courante'!$A115=$AU$6,'Main courante'!$E115,"")</f>
        <v/>
      </c>
      <c r="BA118" s="122" t="str">
        <f>IF('Main courante'!$A115=$AU$6,DU118,"")</f>
        <v/>
      </c>
      <c r="BB118" s="125"/>
      <c r="BC118" s="120" t="str">
        <f>IF('Main courante'!$A115=$BC$6,MAX($BC$8:$BC117)+1,"")</f>
        <v/>
      </c>
      <c r="BD118" s="121" t="str">
        <f>IF('Main courante'!$A115=$BC$6,TEXT('Main courante'!$B115,"j mmm aa"),"")</f>
        <v/>
      </c>
      <c r="BE118" s="122" t="str">
        <f>IF('Main courante'!$A115=$BC$6,TEXT('Main courante'!$C115,"hh:mm"),"")</f>
        <v/>
      </c>
      <c r="BF118" s="122" t="str">
        <f>IF('Main courante'!$A115=$BC$6,TEXT('Main courante'!$D115,"hh:mm"),"")</f>
        <v/>
      </c>
      <c r="BG118" s="123" t="str">
        <f>IF('Main courante'!$A115=$BC$6,MOD($BF118-$BE118,1),"")</f>
        <v/>
      </c>
      <c r="BH118" s="123" t="str">
        <f>IF('Main courante'!$A115=$BC$6,'Main courante'!$E115,"")</f>
        <v/>
      </c>
      <c r="BI118" s="122" t="str">
        <f>IF('Main courante'!$A115=$BC$6,DU118,"")</f>
        <v/>
      </c>
      <c r="BJ118" s="125"/>
      <c r="BK118" s="120" t="str">
        <f>IF('Main courante'!$A115=$BK$6,MAX($BK$8:$BK117)+1,"")</f>
        <v/>
      </c>
      <c r="BL118" s="121" t="str">
        <f>IF('Main courante'!$A115=$BK$6,TEXT('Main courante'!$B115,"j mmm aa"),"")</f>
        <v/>
      </c>
      <c r="BM118" s="122" t="str">
        <f>IF('Main courante'!$A115=$BK$6,TEXT('Main courante'!$C115,"hh:mm"),"")</f>
        <v/>
      </c>
      <c r="BN118" s="122" t="str">
        <f>IF('Main courante'!$A115=$BK$6,TEXT('Main courante'!$D115,"hh:mm"),"")</f>
        <v/>
      </c>
      <c r="BO118" s="123" t="str">
        <f>IF('Main courante'!$A115=$BK$6,MOD($BN118-$BM118,1),"")</f>
        <v/>
      </c>
      <c r="BP118" s="123" t="str">
        <f>IF('Main courante'!$A115=$BK$6,'Main courante'!$E115,"")</f>
        <v/>
      </c>
      <c r="BQ118" s="122" t="str">
        <f>IF('Main courante'!$A115=$BK$6,DU118,"")</f>
        <v/>
      </c>
      <c r="BR118" s="125"/>
      <c r="BS118" s="120" t="str">
        <f>IF('Main courante'!$A115=$BS$6,MAX($BS$8:$BS117)+1,"")</f>
        <v/>
      </c>
      <c r="BT118" s="121" t="str">
        <f>IF('Main courante'!$A115=$BS$6,TEXT('Main courante'!$B115,"j mmm aa"),"")</f>
        <v/>
      </c>
      <c r="BU118" s="122" t="str">
        <f>IF('Main courante'!$A115=$BS$6,TEXT('Main courante'!$C115,"hh:mm"),"")</f>
        <v/>
      </c>
      <c r="BV118" s="122" t="str">
        <f>IF('Main courante'!$A115=$BS$6,TEXT('Main courante'!$D115,"hh:mm"),"")</f>
        <v/>
      </c>
      <c r="BW118" s="123" t="str">
        <f>IF('Main courante'!$A115=$BS$6,MOD($BV118-$BU118,1),"")</f>
        <v/>
      </c>
      <c r="BX118" s="123" t="str">
        <f>IF('Main courante'!$A115=$BS$6,'Main courante'!$E115,"")</f>
        <v/>
      </c>
      <c r="BY118" s="122" t="str">
        <f>IF('Main courante'!$A115=$BS$6,DU118,"")</f>
        <v/>
      </c>
      <c r="BZ118" s="125"/>
      <c r="CA118" s="120" t="str">
        <f>IF('Main courante'!$A115=$CA$6,MAX($CA$8:$CA117)+1,"")</f>
        <v/>
      </c>
      <c r="CB118" s="121" t="str">
        <f>IF('Main courante'!$A115=$CA$6,TEXT('Main courante'!$B115,"j mmm aa"),"")</f>
        <v/>
      </c>
      <c r="CC118" s="122" t="str">
        <f>IF('Main courante'!$A115=$CA$6,TEXT('Main courante'!$C115,"hh:mm"),"")</f>
        <v/>
      </c>
      <c r="CD118" s="122" t="str">
        <f>IF('Main courante'!$A115=$CA$6,TEXT('Main courante'!$D115,"hh:mm"),"")</f>
        <v/>
      </c>
      <c r="CE118" s="123" t="str">
        <f>IF('Main courante'!$A115=$CA$6,MOD($CD118-$CC118,1),"")</f>
        <v/>
      </c>
      <c r="CF118" s="123" t="str">
        <f>IF('Main courante'!$A115=$CA$6,'Main courante'!$E115,"")</f>
        <v/>
      </c>
      <c r="CG118" s="122" t="str">
        <f>IF('Main courante'!$A115=$CA$6,DU118,"")</f>
        <v/>
      </c>
      <c r="CH118" s="125"/>
      <c r="CI118" s="120" t="str">
        <f>IF('Main courante'!$A115=$CI$6,MAX($CI$8:$CI117)+1,"")</f>
        <v/>
      </c>
      <c r="CJ118" s="121" t="str">
        <f>IF('Main courante'!$A115=$CI$6,TEXT('Main courante'!$B115,"j mmm aa"),"")</f>
        <v/>
      </c>
      <c r="CK118" s="122" t="str">
        <f>IF('Main courante'!$A115=$CI$6,TEXT('Main courante'!$C115,"hh:mm"),"")</f>
        <v/>
      </c>
      <c r="CL118" s="122" t="str">
        <f>IF('Main courante'!$A115=$CI$6,TEXT('Main courante'!$D115,"hh:mm"),"")</f>
        <v/>
      </c>
      <c r="CM118" s="123" t="str">
        <f>IF('Main courante'!$A115=$CI$6,MOD($CL118-$CK118,1),"")</f>
        <v/>
      </c>
      <c r="CN118" s="123" t="str">
        <f>IF('Main courante'!$A115=$CI$6,'Main courante'!$E115,"")</f>
        <v/>
      </c>
      <c r="CO118" s="125"/>
      <c r="CP118" s="120" t="str">
        <f>IF('Main courante'!$A115=$CP$6,MAX($CP$8:$CP117)+1,"")</f>
        <v/>
      </c>
      <c r="CQ118" s="121" t="str">
        <f>IF('Main courante'!$A115=$CP$6,TEXT('Main courante'!$B115,"j mmm aa"),"")</f>
        <v/>
      </c>
      <c r="CR118" s="122" t="str">
        <f>IF('Main courante'!$A115=$CP$6,TEXT('Main courante'!$C115,"hh:mm"),"")</f>
        <v/>
      </c>
      <c r="CS118" s="122" t="str">
        <f>IF('Main courante'!$A115=$CP$6,TEXT('Main courante'!$D115,"hh:mm"),"")</f>
        <v/>
      </c>
      <c r="CT118" s="123" t="str">
        <f>IF('Main courante'!$A115=$CP$6,MOD($CS118-$CR118,1),"")</f>
        <v/>
      </c>
      <c r="CU118" s="123" t="str">
        <f>IF('Main courante'!$A115=$CP$6,'Main courante'!$E115,"")</f>
        <v/>
      </c>
      <c r="CV118" s="122" t="str">
        <f>IF('Main courante'!$A115=$CP$6,DU118,"")</f>
        <v/>
      </c>
      <c r="CW118" s="125"/>
      <c r="CX118" s="120" t="str">
        <f>IF('Main courante'!$A115=$CX$6,MAX($CX$8:$CX117)+1,"")</f>
        <v/>
      </c>
      <c r="CY118" s="121" t="str">
        <f>IF('Main courante'!$A115=$CX$6,TEXT('Main courante'!$B115,"j mmm aa"),"")</f>
        <v/>
      </c>
      <c r="CZ118" s="122" t="str">
        <f>IF('Main courante'!$A115=$CX$6,TEXT('Main courante'!$C115,"hh:mm"),"")</f>
        <v/>
      </c>
      <c r="DA118" s="122" t="str">
        <f>IF('Main courante'!$A115=$CX$6,TEXT('Main courante'!$D115,"hh:mm"),"")</f>
        <v/>
      </c>
      <c r="DB118" s="123" t="str">
        <f>IF('Main courante'!$A115=$CX$6,MOD($DA118-$CZ118,1),"")</f>
        <v/>
      </c>
      <c r="DC118" s="123" t="str">
        <f>IF('Main courante'!$A115=$CX$6,'Main courante'!$E115,"")</f>
        <v/>
      </c>
      <c r="DD118" s="122" t="str">
        <f>IF('Main courante'!$A115=$CX$6,DU118,"")</f>
        <v/>
      </c>
      <c r="DE118" s="125"/>
      <c r="DF118" s="120" t="str">
        <f>IF('Main courante'!$A115=$DF$6,MAX($DF$8:$DF117)+1,"")</f>
        <v/>
      </c>
      <c r="DG118" s="121" t="str">
        <f>IF('Main courante'!$A115=$DF$6,TEXT('Main courante'!$B115,"j mmm aa"),"")</f>
        <v/>
      </c>
      <c r="DH118" s="122" t="str">
        <f>IF('Main courante'!$A115=$DF$6,TEXT('Main courante'!$C115,"hh:mm"),"")</f>
        <v/>
      </c>
      <c r="DI118" s="122" t="str">
        <f>IF('Main courante'!$A115=$DF$6,TEXT('Main courante'!$D115,"hh:mm"),"")</f>
        <v/>
      </c>
      <c r="DJ118" s="123" t="str">
        <f>IF('Main courante'!$A115=$DF$6,MOD($DI118-$DH118,1),"")</f>
        <v/>
      </c>
      <c r="DK118" s="123" t="str">
        <f>IF('Main courante'!$A115=$DF$6,'Main courante'!$E115,"")</f>
        <v/>
      </c>
      <c r="DL118" s="128"/>
      <c r="DM118" s="120" t="str">
        <f>IF(OR('Main courante'!$F115&lt;&gt;"",'Main courante'!$K115&lt;&gt;""),MAX($DM$8:$DM117)+1,"")</f>
        <v/>
      </c>
      <c r="DN118" s="121" t="str">
        <f>IF('Main courante'!$F115,TEXT('Main courante'!$B115,"j mmm aa"),"")</f>
        <v/>
      </c>
      <c r="DO118" s="121" t="str">
        <f>IF('Main courante'!$F115,'Main courante'!$E115,"")</f>
        <v/>
      </c>
      <c r="DP118" s="121" t="str">
        <f>IF(OR('Main courante'!$F115&lt;&gt;"",'Main courante'!$K115&lt;&gt;""),IF('Main courante'!$F115&lt;&gt;"",TEXT('Main courante'!$F115,"hh:mm"),""),"")</f>
        <v/>
      </c>
      <c r="DQ118" s="121" t="str">
        <f>IF(OR('Main courante'!$F115&lt;&gt;"",'Main courante'!$K115&lt;&gt;""),IF('Main courante'!$G115&lt;&gt;"",TEXT('Main courante'!$G115,"hh:mm"),""),"")</f>
        <v/>
      </c>
      <c r="DR118" s="121" t="str">
        <f>IF(OR('Main courante'!$F115&lt;&gt;"",'Main courante'!$K115&lt;&gt;""),IF('Main courante'!$K115&lt;&gt;"",TEXT('Main courante'!$K115,"hh:mm"),""),"")</f>
        <v/>
      </c>
      <c r="DS118" s="121" t="str">
        <f>IF(OR('Main courante'!$F115&lt;&gt;"",'Main courante'!$K115&lt;&gt;""),IF('Main courante'!$L115&lt;&gt;"",TEXT('Main courante'!$L115,"hh:mm"),""),"")</f>
        <v/>
      </c>
      <c r="DT118" s="129">
        <f t="shared" si="7"/>
        <v>0</v>
      </c>
      <c r="DU118" s="130">
        <f>'Main courante'!$H115+'Main courante'!$M115</f>
        <v>0</v>
      </c>
      <c r="DV118" s="131">
        <f>'Main courante'!$J115+'Main courante'!$O115</f>
        <v>0</v>
      </c>
      <c r="DW118" s="131">
        <f>'Main courante'!$I115+'Main courante'!$N115</f>
        <v>0</v>
      </c>
      <c r="DX118" s="132" t="str">
        <f>IF('Main courante'!$P115&lt;&gt;"",'Main courante'!$P115,"")</f>
        <v/>
      </c>
      <c r="DY118" s="133" t="str">
        <f>IF('Main courante'!$Q115&lt;&gt;"",'Main courante'!$Q115,"")</f>
        <v/>
      </c>
      <c r="DZ118" s="133" t="str">
        <f>IF('Main courante'!$R115&lt;&gt;"",'Main courante'!$R115,"")</f>
        <v/>
      </c>
      <c r="EA118" s="129">
        <f t="shared" si="8"/>
        <v>0</v>
      </c>
      <c r="EB118" s="129">
        <f t="shared" si="9"/>
        <v>0</v>
      </c>
      <c r="ED118" s="120" t="str">
        <f>IF('Main courante'!$A115=$ED$6,MAX($ED$8:$ED117)+1,"")</f>
        <v/>
      </c>
      <c r="EE118" s="120" t="str">
        <f>IF('Main courante'!$A115=$ED$6,'Main courante'!$S115,"")</f>
        <v/>
      </c>
      <c r="EF118" s="120" t="str">
        <f>IF('Main courante'!$A115=$ED$6,'Main courante'!$T115,"")</f>
        <v/>
      </c>
      <c r="EG118" s="120" t="str">
        <f>IF('Main courante'!$A115=$ED$6,'Main courante'!$U115,"")</f>
        <v/>
      </c>
      <c r="EH118" s="134" t="str">
        <f>IF('Main courante'!$A115=$ED$6,'Main courante'!$V115,"")</f>
        <v/>
      </c>
      <c r="EJ118" s="120" t="str">
        <f>IF('Main courante'!$A115=$EJ$6,MAX($EJ$8:$EJ117)+1,"")</f>
        <v/>
      </c>
      <c r="EK118" s="120" t="str">
        <f>IF('Main courante'!$A115=$EJ$6,'Main courante'!$S115,"")</f>
        <v/>
      </c>
      <c r="EL118" s="120" t="str">
        <f>IF('Main courante'!$A115=$EJ$6,'Main courante'!$T115,"")</f>
        <v/>
      </c>
      <c r="EM118" s="120" t="str">
        <f>IF('Main courante'!$A115=$EJ$6,'Main courante'!$U115,"")</f>
        <v/>
      </c>
      <c r="EN118" s="134" t="str">
        <f>IF('Main courante'!$A115=$EJ$6,'Main courante'!$V115,"")</f>
        <v/>
      </c>
      <c r="EP118" s="120" t="str">
        <f>IF('Main courante'!$A115=$EP$6,MAX($EP$8:$EP117)+1,"")</f>
        <v/>
      </c>
      <c r="EQ118" s="120" t="str">
        <f>IF('Main courante'!$A115=$EP$6,'Main courante'!$S115,"")</f>
        <v/>
      </c>
      <c r="ER118" s="120" t="str">
        <f>IF('Main courante'!$A115=$EP$6,'Main courante'!$T115,"")</f>
        <v/>
      </c>
      <c r="ES118" s="120" t="str">
        <f>IF('Main courante'!$A115=$EP$6,'Main courante'!$U115,"")</f>
        <v/>
      </c>
      <c r="ET118" s="134" t="str">
        <f>IF('Main courante'!$A115=$EP$6,'Main courante'!$V115,"")</f>
        <v/>
      </c>
      <c r="EU118" s="125"/>
      <c r="EV118" s="120" t="str">
        <f>IF('Main courante'!$A115=$EV$6,MAX($EV$8:$EV117)+1,"")</f>
        <v/>
      </c>
      <c r="EW118" s="121" t="str">
        <f>IF('Main courante'!$A115=$EV$6,TEXT('Main courante'!$B115,"j mmm aa"),"")</f>
        <v/>
      </c>
      <c r="EX118" s="122" t="str">
        <f>IF('Main courante'!$A115=$EV$6,TEXT('Main courante'!$C115,"hh:mm"),"")</f>
        <v/>
      </c>
      <c r="EY118" s="122" t="str">
        <f>IF('Main courante'!$A115=$EV$6,TEXT('Main courante'!$D115,"hh:mm"),"")</f>
        <v/>
      </c>
      <c r="EZ118" s="123" t="str">
        <f>IF('Main courante'!$A115=$EV$6,MOD($EY118-$EX118,1),"")</f>
        <v/>
      </c>
      <c r="FA118" s="123" t="str">
        <f>IF('Main courante'!$A115=$EV$6,'Main courante'!$E115,"")</f>
        <v/>
      </c>
      <c r="FB118" s="128"/>
    </row>
    <row r="119" spans="1:158">
      <c r="A119" s="120" t="str">
        <f>IF('Main courante'!$A116=$A$6,MAX($A$8:$A118)+1,"")</f>
        <v/>
      </c>
      <c r="B119" s="121" t="str">
        <f>IF('Main courante'!$A116=$A$6,TEXT('Main courante'!$B116,"j mmm aa"),"")</f>
        <v/>
      </c>
      <c r="C119" s="122" t="str">
        <f>IF('Main courante'!$A116=$A$6,TEXT('Main courante'!$C116,"hh:mm"),"")</f>
        <v/>
      </c>
      <c r="D119" s="122" t="str">
        <f>IF('Main courante'!$A116=$A$6,TEXT('Main courante'!$D116,"hh:mm"),"")</f>
        <v/>
      </c>
      <c r="E119" s="123" t="str">
        <f>IF('Main courante'!$A116=$A$6,MOD($D119-$C119,1),"")</f>
        <v/>
      </c>
      <c r="F119" s="123" t="str">
        <f>IF('Main courante'!$A116=$A$6,'Main courante'!$E116,"")</f>
        <v/>
      </c>
      <c r="G119" s="125"/>
      <c r="H119" s="126" t="str">
        <f>IF('Main courante'!$A116=$H$6,MAX($H$8:$H118)+1,"")</f>
        <v/>
      </c>
      <c r="I119" s="121" t="str">
        <f>IF('Main courante'!$A116=$H$6,TEXT('Main courante'!$B116,"j mmm aa"),"")</f>
        <v/>
      </c>
      <c r="J119" s="122" t="str">
        <f>IF('Main courante'!$A116=$H$6,TEXT('Main courante'!$C116,"hh:mm"),"")</f>
        <v/>
      </c>
      <c r="K119" s="122" t="str">
        <f>IF('Main courante'!$A116=$H$6,TEXT('Main courante'!$D116,"hh:mm"),"")</f>
        <v/>
      </c>
      <c r="L119" s="123" t="str">
        <f>IF('Main courante'!$A116=$H$6,MOD($K119-$J119,1),"")</f>
        <v/>
      </c>
      <c r="M119" s="123" t="str">
        <f>IF('Main courante'!$A116=$H$6,'Main courante'!$E116,"")</f>
        <v/>
      </c>
      <c r="N119" s="125"/>
      <c r="O119" s="120" t="str">
        <f>IF('Main courante'!$A116=$O$6,MAX($O$8:$O118)+1,"")</f>
        <v/>
      </c>
      <c r="P119" s="121" t="str">
        <f>IF('Main courante'!$A116=$O$6,TEXT('Main courante'!$B116,"j mmm aa"),"")</f>
        <v/>
      </c>
      <c r="Q119" s="122" t="str">
        <f>IF('Main courante'!$A116=$O$6,TEXT('Main courante'!$C116,"hh:mm"),"")</f>
        <v/>
      </c>
      <c r="R119" s="122" t="str">
        <f>IF('Main courante'!$A116=$O$6,TEXT('Main courante'!$D116,"hh:mm"),"")</f>
        <v/>
      </c>
      <c r="S119" s="123" t="str">
        <f>IF('Main courante'!$A116=$O$6,MOD($R119-$Q119,1),"")</f>
        <v/>
      </c>
      <c r="T119" s="124" t="str">
        <f>IF('Main courante'!$A116=$O$6,'Main courante'!$E116,"")</f>
        <v/>
      </c>
      <c r="U119" s="127" t="str">
        <f>IF('Main courante'!$A116=$O$6,DU119,"")</f>
        <v/>
      </c>
      <c r="V119" s="125"/>
      <c r="W119" s="120" t="str">
        <f>IF('Main courante'!$A116=$W$6,MAX($W$8:$W118)+1,"")</f>
        <v/>
      </c>
      <c r="X119" s="121" t="str">
        <f>IF('Main courante'!$A116=$W$6,TEXT('Main courante'!$B116,"j mmm aa"),"")</f>
        <v/>
      </c>
      <c r="Y119" s="122" t="str">
        <f>IF('Main courante'!$A116=$W$6,TEXT('Main courante'!$C116,"hh:mm"),"")</f>
        <v/>
      </c>
      <c r="Z119" s="122" t="str">
        <f>IF('Main courante'!$A116=$W$6,TEXT('Main courante'!$D116,"hh:mm"),"")</f>
        <v/>
      </c>
      <c r="AA119" s="123" t="str">
        <f>IF('Main courante'!$A116=$W$6,MOD($Z119-$Y119,1),"")</f>
        <v/>
      </c>
      <c r="AB119" s="123" t="str">
        <f>IF('Main courante'!$A116=$W$6,'Main courante'!$E116,"")</f>
        <v/>
      </c>
      <c r="AC119" s="122" t="str">
        <f>IF('Main courante'!$A116=$W$6,DU119,"")</f>
        <v/>
      </c>
      <c r="AD119" s="125"/>
      <c r="AE119" s="120" t="str">
        <f>IF('Main courante'!$A116=$AE$6,MAX($AE$8:$AE118)+1,"")</f>
        <v/>
      </c>
      <c r="AF119" s="121" t="str">
        <f>IF('Main courante'!$A116=$AE$6,TEXT('Main courante'!$B116,"j mmm aa"),"")</f>
        <v/>
      </c>
      <c r="AG119" s="122" t="str">
        <f>IF('Main courante'!$A116=$AE$6,TEXT('Main courante'!$C116,"hh:mm"),"")</f>
        <v/>
      </c>
      <c r="AH119" s="122" t="str">
        <f>IF('Main courante'!$A116=$AE$6,TEXT('Main courante'!$D116,"hh:mm"),"")</f>
        <v/>
      </c>
      <c r="AI119" s="123" t="str">
        <f>IF('Main courante'!$A116=$AE$6,MOD($AH119-$AG119,1),"")</f>
        <v/>
      </c>
      <c r="AJ119" s="123" t="str">
        <f>IF('Main courante'!$A116=$AE$6,'Main courante'!$E116,"")</f>
        <v/>
      </c>
      <c r="AK119" s="122" t="str">
        <f>IF('Main courante'!$A116=$AE$6,DU119,"")</f>
        <v/>
      </c>
      <c r="AL119" s="125"/>
      <c r="AM119" s="120" t="str">
        <f>IF('Main courante'!$A116=$AM$6,MAX($AM$8:$AM118)+1,"")</f>
        <v/>
      </c>
      <c r="AN119" s="121" t="str">
        <f>IF('Main courante'!$A116=$AM$6,TEXT('Main courante'!$B116,"j mmm aa"),"")</f>
        <v/>
      </c>
      <c r="AO119" s="122" t="str">
        <f>IF('Main courante'!$A116=$AM$6,TEXT('Main courante'!$C116,"hh:mm"),"")</f>
        <v/>
      </c>
      <c r="AP119" s="122" t="str">
        <f>IF('Main courante'!$A116=$AM$6,TEXT('Main courante'!$D116,"hh:mm"),"")</f>
        <v/>
      </c>
      <c r="AQ119" s="123" t="str">
        <f>IF('Main courante'!$A116=$AM$6,MOD($AP119-$AO119,1),"")</f>
        <v/>
      </c>
      <c r="AR119" s="123" t="str">
        <f>IF('Main courante'!$A116=$AM$6,'Main courante'!$E116,"")</f>
        <v/>
      </c>
      <c r="AS119" s="122" t="str">
        <f>IF('Main courante'!$A116=$AM$6,DU119,"")</f>
        <v/>
      </c>
      <c r="AT119" s="125"/>
      <c r="AU119" s="120" t="str">
        <f>IF('Main courante'!$A116=$AU$6,MAX($AU$8:$AU118)+1,"")</f>
        <v/>
      </c>
      <c r="AV119" s="121" t="str">
        <f>IF('Main courante'!$A116=$AU$6,TEXT('Main courante'!$B116,"j mmm aa"),"")</f>
        <v/>
      </c>
      <c r="AW119" s="122" t="str">
        <f>IF('Main courante'!$A116=$AU$6,TEXT('Main courante'!$C116,"hh:mm"),"")</f>
        <v/>
      </c>
      <c r="AX119" s="122" t="str">
        <f>IF('Main courante'!$A116=$AU$6,TEXT('Main courante'!$D116,"hh:mm"),"")</f>
        <v/>
      </c>
      <c r="AY119" s="123" t="str">
        <f>IF('Main courante'!$A116=$AU$6,MOD($AX119-$AW119,1),"")</f>
        <v/>
      </c>
      <c r="AZ119" s="123" t="str">
        <f>IF('Main courante'!$A116=$AU$6,'Main courante'!$E116,"")</f>
        <v/>
      </c>
      <c r="BA119" s="122" t="str">
        <f>IF('Main courante'!$A116=$AU$6,DU119,"")</f>
        <v/>
      </c>
      <c r="BB119" s="125"/>
      <c r="BC119" s="120" t="str">
        <f>IF('Main courante'!$A116=$BC$6,MAX($BC$8:$BC118)+1,"")</f>
        <v/>
      </c>
      <c r="BD119" s="121" t="str">
        <f>IF('Main courante'!$A116=$BC$6,TEXT('Main courante'!$B116,"j mmm aa"),"")</f>
        <v/>
      </c>
      <c r="BE119" s="122" t="str">
        <f>IF('Main courante'!$A116=$BC$6,TEXT('Main courante'!$C116,"hh:mm"),"")</f>
        <v/>
      </c>
      <c r="BF119" s="122" t="str">
        <f>IF('Main courante'!$A116=$BC$6,TEXT('Main courante'!$D116,"hh:mm"),"")</f>
        <v/>
      </c>
      <c r="BG119" s="123" t="str">
        <f>IF('Main courante'!$A116=$BC$6,MOD($BF119-$BE119,1),"")</f>
        <v/>
      </c>
      <c r="BH119" s="123" t="str">
        <f>IF('Main courante'!$A116=$BC$6,'Main courante'!$E116,"")</f>
        <v/>
      </c>
      <c r="BI119" s="122" t="str">
        <f>IF('Main courante'!$A116=$BC$6,DU119,"")</f>
        <v/>
      </c>
      <c r="BJ119" s="125"/>
      <c r="BK119" s="120" t="str">
        <f>IF('Main courante'!$A116=$BK$6,MAX($BK$8:$BK118)+1,"")</f>
        <v/>
      </c>
      <c r="BL119" s="121" t="str">
        <f>IF('Main courante'!$A116=$BK$6,TEXT('Main courante'!$B116,"j mmm aa"),"")</f>
        <v/>
      </c>
      <c r="BM119" s="122" t="str">
        <f>IF('Main courante'!$A116=$BK$6,TEXT('Main courante'!$C116,"hh:mm"),"")</f>
        <v/>
      </c>
      <c r="BN119" s="122" t="str">
        <f>IF('Main courante'!$A116=$BK$6,TEXT('Main courante'!$D116,"hh:mm"),"")</f>
        <v/>
      </c>
      <c r="BO119" s="123" t="str">
        <f>IF('Main courante'!$A116=$BK$6,MOD($BN119-$BM119,1),"")</f>
        <v/>
      </c>
      <c r="BP119" s="123" t="str">
        <f>IF('Main courante'!$A116=$BK$6,'Main courante'!$E116,"")</f>
        <v/>
      </c>
      <c r="BQ119" s="122" t="str">
        <f>IF('Main courante'!$A116=$BK$6,DU119,"")</f>
        <v/>
      </c>
      <c r="BR119" s="125"/>
      <c r="BS119" s="120" t="str">
        <f>IF('Main courante'!$A116=$BS$6,MAX($BS$8:$BS118)+1,"")</f>
        <v/>
      </c>
      <c r="BT119" s="121" t="str">
        <f>IF('Main courante'!$A116=$BS$6,TEXT('Main courante'!$B116,"j mmm aa"),"")</f>
        <v/>
      </c>
      <c r="BU119" s="122" t="str">
        <f>IF('Main courante'!$A116=$BS$6,TEXT('Main courante'!$C116,"hh:mm"),"")</f>
        <v/>
      </c>
      <c r="BV119" s="122" t="str">
        <f>IF('Main courante'!$A116=$BS$6,TEXT('Main courante'!$D116,"hh:mm"),"")</f>
        <v/>
      </c>
      <c r="BW119" s="123" t="str">
        <f>IF('Main courante'!$A116=$BS$6,MOD($BV119-$BU119,1),"")</f>
        <v/>
      </c>
      <c r="BX119" s="123" t="str">
        <f>IF('Main courante'!$A116=$BS$6,'Main courante'!$E116,"")</f>
        <v/>
      </c>
      <c r="BY119" s="122" t="str">
        <f>IF('Main courante'!$A116=$BS$6,DU119,"")</f>
        <v/>
      </c>
      <c r="BZ119" s="125"/>
      <c r="CA119" s="120" t="str">
        <f>IF('Main courante'!$A116=$CA$6,MAX($CA$8:$CA118)+1,"")</f>
        <v/>
      </c>
      <c r="CB119" s="121" t="str">
        <f>IF('Main courante'!$A116=$CA$6,TEXT('Main courante'!$B116,"j mmm aa"),"")</f>
        <v/>
      </c>
      <c r="CC119" s="122" t="str">
        <f>IF('Main courante'!$A116=$CA$6,TEXT('Main courante'!$C116,"hh:mm"),"")</f>
        <v/>
      </c>
      <c r="CD119" s="122" t="str">
        <f>IF('Main courante'!$A116=$CA$6,TEXT('Main courante'!$D116,"hh:mm"),"")</f>
        <v/>
      </c>
      <c r="CE119" s="123" t="str">
        <f>IF('Main courante'!$A116=$CA$6,MOD($CD119-$CC119,1),"")</f>
        <v/>
      </c>
      <c r="CF119" s="123" t="str">
        <f>IF('Main courante'!$A116=$CA$6,'Main courante'!$E116,"")</f>
        <v/>
      </c>
      <c r="CG119" s="122" t="str">
        <f>IF('Main courante'!$A116=$CA$6,DU119,"")</f>
        <v/>
      </c>
      <c r="CH119" s="125"/>
      <c r="CI119" s="120" t="str">
        <f>IF('Main courante'!$A116=$CI$6,MAX($CI$8:$CI118)+1,"")</f>
        <v/>
      </c>
      <c r="CJ119" s="121" t="str">
        <f>IF('Main courante'!$A116=$CI$6,TEXT('Main courante'!$B116,"j mmm aa"),"")</f>
        <v/>
      </c>
      <c r="CK119" s="122" t="str">
        <f>IF('Main courante'!$A116=$CI$6,TEXT('Main courante'!$C116,"hh:mm"),"")</f>
        <v/>
      </c>
      <c r="CL119" s="122" t="str">
        <f>IF('Main courante'!$A116=$CI$6,TEXT('Main courante'!$D116,"hh:mm"),"")</f>
        <v/>
      </c>
      <c r="CM119" s="123" t="str">
        <f>IF('Main courante'!$A116=$CI$6,MOD($CL119-$CK119,1),"")</f>
        <v/>
      </c>
      <c r="CN119" s="123" t="str">
        <f>IF('Main courante'!$A116=$CI$6,'Main courante'!$E116,"")</f>
        <v/>
      </c>
      <c r="CO119" s="125"/>
      <c r="CP119" s="120" t="str">
        <f>IF('Main courante'!$A116=$CP$6,MAX($CP$8:$CP118)+1,"")</f>
        <v/>
      </c>
      <c r="CQ119" s="121" t="str">
        <f>IF('Main courante'!$A116=$CP$6,TEXT('Main courante'!$B116,"j mmm aa"),"")</f>
        <v/>
      </c>
      <c r="CR119" s="122" t="str">
        <f>IF('Main courante'!$A116=$CP$6,TEXT('Main courante'!$C116,"hh:mm"),"")</f>
        <v/>
      </c>
      <c r="CS119" s="122" t="str">
        <f>IF('Main courante'!$A116=$CP$6,TEXT('Main courante'!$D116,"hh:mm"),"")</f>
        <v/>
      </c>
      <c r="CT119" s="123" t="str">
        <f>IF('Main courante'!$A116=$CP$6,MOD($CS119-$CR119,1),"")</f>
        <v/>
      </c>
      <c r="CU119" s="123" t="str">
        <f>IF('Main courante'!$A116=$CP$6,'Main courante'!$E116,"")</f>
        <v/>
      </c>
      <c r="CV119" s="122" t="str">
        <f>IF('Main courante'!$A116=$CP$6,DU119,"")</f>
        <v/>
      </c>
      <c r="CW119" s="125"/>
      <c r="CX119" s="120" t="str">
        <f>IF('Main courante'!$A116=$CX$6,MAX($CX$8:$CX118)+1,"")</f>
        <v/>
      </c>
      <c r="CY119" s="121" t="str">
        <f>IF('Main courante'!$A116=$CX$6,TEXT('Main courante'!$B116,"j mmm aa"),"")</f>
        <v/>
      </c>
      <c r="CZ119" s="122" t="str">
        <f>IF('Main courante'!$A116=$CX$6,TEXT('Main courante'!$C116,"hh:mm"),"")</f>
        <v/>
      </c>
      <c r="DA119" s="122" t="str">
        <f>IF('Main courante'!$A116=$CX$6,TEXT('Main courante'!$D116,"hh:mm"),"")</f>
        <v/>
      </c>
      <c r="DB119" s="123" t="str">
        <f>IF('Main courante'!$A116=$CX$6,MOD($DA119-$CZ119,1),"")</f>
        <v/>
      </c>
      <c r="DC119" s="123" t="str">
        <f>IF('Main courante'!$A116=$CX$6,'Main courante'!$E116,"")</f>
        <v/>
      </c>
      <c r="DD119" s="122" t="str">
        <f>IF('Main courante'!$A116=$CX$6,DU119,"")</f>
        <v/>
      </c>
      <c r="DE119" s="125"/>
      <c r="DF119" s="120" t="str">
        <f>IF('Main courante'!$A116=$DF$6,MAX($DF$8:$DF118)+1,"")</f>
        <v/>
      </c>
      <c r="DG119" s="121" t="str">
        <f>IF('Main courante'!$A116=$DF$6,TEXT('Main courante'!$B116,"j mmm aa"),"")</f>
        <v/>
      </c>
      <c r="DH119" s="122" t="str">
        <f>IF('Main courante'!$A116=$DF$6,TEXT('Main courante'!$C116,"hh:mm"),"")</f>
        <v/>
      </c>
      <c r="DI119" s="122" t="str">
        <f>IF('Main courante'!$A116=$DF$6,TEXT('Main courante'!$D116,"hh:mm"),"")</f>
        <v/>
      </c>
      <c r="DJ119" s="123" t="str">
        <f>IF('Main courante'!$A116=$DF$6,MOD($DI119-$DH119,1),"")</f>
        <v/>
      </c>
      <c r="DK119" s="123" t="str">
        <f>IF('Main courante'!$A116=$DF$6,'Main courante'!$E116,"")</f>
        <v/>
      </c>
      <c r="DL119" s="128"/>
      <c r="DM119" s="120" t="str">
        <f>IF(OR('Main courante'!$F116&lt;&gt;"",'Main courante'!$K116&lt;&gt;""),MAX($DM$8:$DM118)+1,"")</f>
        <v/>
      </c>
      <c r="DN119" s="121" t="str">
        <f>IF('Main courante'!$F116,TEXT('Main courante'!$B116,"j mmm aa"),"")</f>
        <v/>
      </c>
      <c r="DO119" s="121" t="str">
        <f>IF('Main courante'!$F116,'Main courante'!$E116,"")</f>
        <v/>
      </c>
      <c r="DP119" s="121" t="str">
        <f>IF(OR('Main courante'!$F116&lt;&gt;"",'Main courante'!$K116&lt;&gt;""),IF('Main courante'!$F116&lt;&gt;"",TEXT('Main courante'!$F116,"hh:mm"),""),"")</f>
        <v/>
      </c>
      <c r="DQ119" s="121" t="str">
        <f>IF(OR('Main courante'!$F116&lt;&gt;"",'Main courante'!$K116&lt;&gt;""),IF('Main courante'!$G116&lt;&gt;"",TEXT('Main courante'!$G116,"hh:mm"),""),"")</f>
        <v/>
      </c>
      <c r="DR119" s="121" t="str">
        <f>IF(OR('Main courante'!$F116&lt;&gt;"",'Main courante'!$K116&lt;&gt;""),IF('Main courante'!$K116&lt;&gt;"",TEXT('Main courante'!$K116,"hh:mm"),""),"")</f>
        <v/>
      </c>
      <c r="DS119" s="121" t="str">
        <f>IF(OR('Main courante'!$F116&lt;&gt;"",'Main courante'!$K116&lt;&gt;""),IF('Main courante'!$L116&lt;&gt;"",TEXT('Main courante'!$L116,"hh:mm"),""),"")</f>
        <v/>
      </c>
      <c r="DT119" s="129">
        <f t="shared" si="7"/>
        <v>0</v>
      </c>
      <c r="DU119" s="130">
        <f>'Main courante'!$H116+'Main courante'!$M116</f>
        <v>0</v>
      </c>
      <c r="DV119" s="131">
        <f>'Main courante'!$J116+'Main courante'!$O116</f>
        <v>0</v>
      </c>
      <c r="DW119" s="131">
        <f>'Main courante'!$I116+'Main courante'!$N116</f>
        <v>0</v>
      </c>
      <c r="DX119" s="132" t="str">
        <f>IF('Main courante'!$P116&lt;&gt;"",'Main courante'!$P116,"")</f>
        <v/>
      </c>
      <c r="DY119" s="133" t="str">
        <f>IF('Main courante'!$Q116&lt;&gt;"",'Main courante'!$Q116,"")</f>
        <v/>
      </c>
      <c r="DZ119" s="133" t="str">
        <f>IF('Main courante'!$R116&lt;&gt;"",'Main courante'!$R116,"")</f>
        <v/>
      </c>
      <c r="EA119" s="129">
        <f t="shared" si="8"/>
        <v>0</v>
      </c>
      <c r="EB119" s="129">
        <f t="shared" si="9"/>
        <v>0</v>
      </c>
      <c r="ED119" s="120" t="str">
        <f>IF('Main courante'!$A116=$ED$6,MAX($ED$8:$ED118)+1,"")</f>
        <v/>
      </c>
      <c r="EE119" s="120" t="str">
        <f>IF('Main courante'!$A116=$ED$6,'Main courante'!$S116,"")</f>
        <v/>
      </c>
      <c r="EF119" s="120" t="str">
        <f>IF('Main courante'!$A116=$ED$6,'Main courante'!$T116,"")</f>
        <v/>
      </c>
      <c r="EG119" s="120" t="str">
        <f>IF('Main courante'!$A116=$ED$6,'Main courante'!$U116,"")</f>
        <v/>
      </c>
      <c r="EH119" s="134" t="str">
        <f>IF('Main courante'!$A116=$ED$6,'Main courante'!$V116,"")</f>
        <v/>
      </c>
      <c r="EJ119" s="120" t="str">
        <f>IF('Main courante'!$A116=$EJ$6,MAX($EJ$8:$EJ118)+1,"")</f>
        <v/>
      </c>
      <c r="EK119" s="120" t="str">
        <f>IF('Main courante'!$A116=$EJ$6,'Main courante'!$S116,"")</f>
        <v/>
      </c>
      <c r="EL119" s="120" t="str">
        <f>IF('Main courante'!$A116=$EJ$6,'Main courante'!$T116,"")</f>
        <v/>
      </c>
      <c r="EM119" s="120" t="str">
        <f>IF('Main courante'!$A116=$EJ$6,'Main courante'!$U116,"")</f>
        <v/>
      </c>
      <c r="EN119" s="134" t="str">
        <f>IF('Main courante'!$A116=$EJ$6,'Main courante'!$V116,"")</f>
        <v/>
      </c>
      <c r="EP119" s="120" t="str">
        <f>IF('Main courante'!$A116=$EP$6,MAX($EP$8:$EP118)+1,"")</f>
        <v/>
      </c>
      <c r="EQ119" s="120" t="str">
        <f>IF('Main courante'!$A116=$EP$6,'Main courante'!$S116,"")</f>
        <v/>
      </c>
      <c r="ER119" s="120" t="str">
        <f>IF('Main courante'!$A116=$EP$6,'Main courante'!$T116,"")</f>
        <v/>
      </c>
      <c r="ES119" s="120" t="str">
        <f>IF('Main courante'!$A116=$EP$6,'Main courante'!$U116,"")</f>
        <v/>
      </c>
      <c r="ET119" s="134" t="str">
        <f>IF('Main courante'!$A116=$EP$6,'Main courante'!$V116,"")</f>
        <v/>
      </c>
      <c r="EU119" s="125"/>
      <c r="EV119" s="120" t="str">
        <f>IF('Main courante'!$A116=$EV$6,MAX($EV$8:$EV118)+1,"")</f>
        <v/>
      </c>
      <c r="EW119" s="121" t="str">
        <f>IF('Main courante'!$A116=$EV$6,TEXT('Main courante'!$B116,"j mmm aa"),"")</f>
        <v/>
      </c>
      <c r="EX119" s="122" t="str">
        <f>IF('Main courante'!$A116=$EV$6,TEXT('Main courante'!$C116,"hh:mm"),"")</f>
        <v/>
      </c>
      <c r="EY119" s="122" t="str">
        <f>IF('Main courante'!$A116=$EV$6,TEXT('Main courante'!$D116,"hh:mm"),"")</f>
        <v/>
      </c>
      <c r="EZ119" s="123" t="str">
        <f>IF('Main courante'!$A116=$EV$6,MOD($EY119-$EX119,1),"")</f>
        <v/>
      </c>
      <c r="FA119" s="123" t="str">
        <f>IF('Main courante'!$A116=$EV$6,'Main courante'!$E116,"")</f>
        <v/>
      </c>
      <c r="FB119" s="128"/>
    </row>
    <row r="120" spans="1:158">
      <c r="A120" s="120" t="str">
        <f>IF('Main courante'!$A117=$A$6,MAX($A$8:$A119)+1,"")</f>
        <v/>
      </c>
      <c r="B120" s="121" t="str">
        <f>IF('Main courante'!$A117=$A$6,TEXT('Main courante'!$B117,"j mmm aa"),"")</f>
        <v/>
      </c>
      <c r="C120" s="122" t="str">
        <f>IF('Main courante'!$A117=$A$6,TEXT('Main courante'!$C117,"hh:mm"),"")</f>
        <v/>
      </c>
      <c r="D120" s="122" t="str">
        <f>IF('Main courante'!$A117=$A$6,TEXT('Main courante'!$D117,"hh:mm"),"")</f>
        <v/>
      </c>
      <c r="E120" s="123" t="str">
        <f>IF('Main courante'!$A117=$A$6,MOD($D120-$C120,1),"")</f>
        <v/>
      </c>
      <c r="F120" s="123" t="str">
        <f>IF('Main courante'!$A117=$A$6,'Main courante'!$E117,"")</f>
        <v/>
      </c>
      <c r="G120" s="125"/>
      <c r="H120" s="126" t="str">
        <f>IF('Main courante'!$A117=$H$6,MAX($H$8:$H119)+1,"")</f>
        <v/>
      </c>
      <c r="I120" s="121" t="str">
        <f>IF('Main courante'!$A117=$H$6,TEXT('Main courante'!$B117,"j mmm aa"),"")</f>
        <v/>
      </c>
      <c r="J120" s="122" t="str">
        <f>IF('Main courante'!$A117=$H$6,TEXT('Main courante'!$C117,"hh:mm"),"")</f>
        <v/>
      </c>
      <c r="K120" s="122" t="str">
        <f>IF('Main courante'!$A117=$H$6,TEXT('Main courante'!$D117,"hh:mm"),"")</f>
        <v/>
      </c>
      <c r="L120" s="123" t="str">
        <f>IF('Main courante'!$A117=$H$6,MOD($K120-$J120,1),"")</f>
        <v/>
      </c>
      <c r="M120" s="123" t="str">
        <f>IF('Main courante'!$A117=$H$6,'Main courante'!$E117,"")</f>
        <v/>
      </c>
      <c r="N120" s="125"/>
      <c r="O120" s="120" t="str">
        <f>IF('Main courante'!$A117=$O$6,MAX($O$8:$O119)+1,"")</f>
        <v/>
      </c>
      <c r="P120" s="121" t="str">
        <f>IF('Main courante'!$A117=$O$6,TEXT('Main courante'!$B117,"j mmm aa"),"")</f>
        <v/>
      </c>
      <c r="Q120" s="122" t="str">
        <f>IF('Main courante'!$A117=$O$6,TEXT('Main courante'!$C117,"hh:mm"),"")</f>
        <v/>
      </c>
      <c r="R120" s="122" t="str">
        <f>IF('Main courante'!$A117=$O$6,TEXT('Main courante'!$D117,"hh:mm"),"")</f>
        <v/>
      </c>
      <c r="S120" s="123" t="str">
        <f>IF('Main courante'!$A117=$O$6,MOD($R120-$Q120,1),"")</f>
        <v/>
      </c>
      <c r="T120" s="124" t="str">
        <f>IF('Main courante'!$A117=$O$6,'Main courante'!$E117,"")</f>
        <v/>
      </c>
      <c r="U120" s="127" t="str">
        <f>IF('Main courante'!$A117=$O$6,DU120,"")</f>
        <v/>
      </c>
      <c r="V120" s="125"/>
      <c r="W120" s="120" t="str">
        <f>IF('Main courante'!$A117=$W$6,MAX($W$8:$W119)+1,"")</f>
        <v/>
      </c>
      <c r="X120" s="121" t="str">
        <f>IF('Main courante'!$A117=$W$6,TEXT('Main courante'!$B117,"j mmm aa"),"")</f>
        <v/>
      </c>
      <c r="Y120" s="122" t="str">
        <f>IF('Main courante'!$A117=$W$6,TEXT('Main courante'!$C117,"hh:mm"),"")</f>
        <v/>
      </c>
      <c r="Z120" s="122" t="str">
        <f>IF('Main courante'!$A117=$W$6,TEXT('Main courante'!$D117,"hh:mm"),"")</f>
        <v/>
      </c>
      <c r="AA120" s="123" t="str">
        <f>IF('Main courante'!$A117=$W$6,MOD($Z120-$Y120,1),"")</f>
        <v/>
      </c>
      <c r="AB120" s="123" t="str">
        <f>IF('Main courante'!$A117=$W$6,'Main courante'!$E117,"")</f>
        <v/>
      </c>
      <c r="AC120" s="122" t="str">
        <f>IF('Main courante'!$A117=$W$6,DU120,"")</f>
        <v/>
      </c>
      <c r="AD120" s="125"/>
      <c r="AE120" s="120" t="str">
        <f>IF('Main courante'!$A117=$AE$6,MAX($AE$8:$AE119)+1,"")</f>
        <v/>
      </c>
      <c r="AF120" s="121" t="str">
        <f>IF('Main courante'!$A117=$AE$6,TEXT('Main courante'!$B117,"j mmm aa"),"")</f>
        <v/>
      </c>
      <c r="AG120" s="122" t="str">
        <f>IF('Main courante'!$A117=$AE$6,TEXT('Main courante'!$C117,"hh:mm"),"")</f>
        <v/>
      </c>
      <c r="AH120" s="122" t="str">
        <f>IF('Main courante'!$A117=$AE$6,TEXT('Main courante'!$D117,"hh:mm"),"")</f>
        <v/>
      </c>
      <c r="AI120" s="123" t="str">
        <f>IF('Main courante'!$A117=$AE$6,MOD($AH120-$AG120,1),"")</f>
        <v/>
      </c>
      <c r="AJ120" s="123" t="str">
        <f>IF('Main courante'!$A117=$AE$6,'Main courante'!$E117,"")</f>
        <v/>
      </c>
      <c r="AK120" s="122" t="str">
        <f>IF('Main courante'!$A117=$AE$6,DU120,"")</f>
        <v/>
      </c>
      <c r="AL120" s="125"/>
      <c r="AM120" s="120" t="str">
        <f>IF('Main courante'!$A117=$AM$6,MAX($AM$8:$AM119)+1,"")</f>
        <v/>
      </c>
      <c r="AN120" s="121" t="str">
        <f>IF('Main courante'!$A117=$AM$6,TEXT('Main courante'!$B117,"j mmm aa"),"")</f>
        <v/>
      </c>
      <c r="AO120" s="122" t="str">
        <f>IF('Main courante'!$A117=$AM$6,TEXT('Main courante'!$C117,"hh:mm"),"")</f>
        <v/>
      </c>
      <c r="AP120" s="122" t="str">
        <f>IF('Main courante'!$A117=$AM$6,TEXT('Main courante'!$D117,"hh:mm"),"")</f>
        <v/>
      </c>
      <c r="AQ120" s="123" t="str">
        <f>IF('Main courante'!$A117=$AM$6,MOD($AP120-$AO120,1),"")</f>
        <v/>
      </c>
      <c r="AR120" s="123" t="str">
        <f>IF('Main courante'!$A117=$AM$6,'Main courante'!$E117,"")</f>
        <v/>
      </c>
      <c r="AS120" s="122" t="str">
        <f>IF('Main courante'!$A117=$AM$6,DU120,"")</f>
        <v/>
      </c>
      <c r="AT120" s="125"/>
      <c r="AU120" s="120" t="str">
        <f>IF('Main courante'!$A117=$AU$6,MAX($AU$8:$AU119)+1,"")</f>
        <v/>
      </c>
      <c r="AV120" s="121" t="str">
        <f>IF('Main courante'!$A117=$AU$6,TEXT('Main courante'!$B117,"j mmm aa"),"")</f>
        <v/>
      </c>
      <c r="AW120" s="122" t="str">
        <f>IF('Main courante'!$A117=$AU$6,TEXT('Main courante'!$C117,"hh:mm"),"")</f>
        <v/>
      </c>
      <c r="AX120" s="122" t="str">
        <f>IF('Main courante'!$A117=$AU$6,TEXT('Main courante'!$D117,"hh:mm"),"")</f>
        <v/>
      </c>
      <c r="AY120" s="123" t="str">
        <f>IF('Main courante'!$A117=$AU$6,MOD($AX120-$AW120,1),"")</f>
        <v/>
      </c>
      <c r="AZ120" s="123" t="str">
        <f>IF('Main courante'!$A117=$AU$6,'Main courante'!$E117,"")</f>
        <v/>
      </c>
      <c r="BA120" s="122" t="str">
        <f>IF('Main courante'!$A117=$AU$6,DU120,"")</f>
        <v/>
      </c>
      <c r="BB120" s="125"/>
      <c r="BC120" s="120" t="str">
        <f>IF('Main courante'!$A117=$BC$6,MAX($BC$8:$BC119)+1,"")</f>
        <v/>
      </c>
      <c r="BD120" s="121" t="str">
        <f>IF('Main courante'!$A117=$BC$6,TEXT('Main courante'!$B117,"j mmm aa"),"")</f>
        <v/>
      </c>
      <c r="BE120" s="122" t="str">
        <f>IF('Main courante'!$A117=$BC$6,TEXT('Main courante'!$C117,"hh:mm"),"")</f>
        <v/>
      </c>
      <c r="BF120" s="122" t="str">
        <f>IF('Main courante'!$A117=$BC$6,TEXT('Main courante'!$D117,"hh:mm"),"")</f>
        <v/>
      </c>
      <c r="BG120" s="123" t="str">
        <f>IF('Main courante'!$A117=$BC$6,MOD($BF120-$BE120,1),"")</f>
        <v/>
      </c>
      <c r="BH120" s="123" t="str">
        <f>IF('Main courante'!$A117=$BC$6,'Main courante'!$E117,"")</f>
        <v/>
      </c>
      <c r="BI120" s="122" t="str">
        <f>IF('Main courante'!$A117=$BC$6,DU120,"")</f>
        <v/>
      </c>
      <c r="BJ120" s="125"/>
      <c r="BK120" s="120" t="str">
        <f>IF('Main courante'!$A117=$BK$6,MAX($BK$8:$BK119)+1,"")</f>
        <v/>
      </c>
      <c r="BL120" s="121" t="str">
        <f>IF('Main courante'!$A117=$BK$6,TEXT('Main courante'!$B117,"j mmm aa"),"")</f>
        <v/>
      </c>
      <c r="BM120" s="122" t="str">
        <f>IF('Main courante'!$A117=$BK$6,TEXT('Main courante'!$C117,"hh:mm"),"")</f>
        <v/>
      </c>
      <c r="BN120" s="122" t="str">
        <f>IF('Main courante'!$A117=$BK$6,TEXT('Main courante'!$D117,"hh:mm"),"")</f>
        <v/>
      </c>
      <c r="BO120" s="123" t="str">
        <f>IF('Main courante'!$A117=$BK$6,MOD($BN120-$BM120,1),"")</f>
        <v/>
      </c>
      <c r="BP120" s="123" t="str">
        <f>IF('Main courante'!$A117=$BK$6,'Main courante'!$E117,"")</f>
        <v/>
      </c>
      <c r="BQ120" s="122" t="str">
        <f>IF('Main courante'!$A117=$BK$6,DU120,"")</f>
        <v/>
      </c>
      <c r="BR120" s="125"/>
      <c r="BS120" s="120" t="str">
        <f>IF('Main courante'!$A117=$BS$6,MAX($BS$8:$BS119)+1,"")</f>
        <v/>
      </c>
      <c r="BT120" s="121" t="str">
        <f>IF('Main courante'!$A117=$BS$6,TEXT('Main courante'!$B117,"j mmm aa"),"")</f>
        <v/>
      </c>
      <c r="BU120" s="122" t="str">
        <f>IF('Main courante'!$A117=$BS$6,TEXT('Main courante'!$C117,"hh:mm"),"")</f>
        <v/>
      </c>
      <c r="BV120" s="122" t="str">
        <f>IF('Main courante'!$A117=$BS$6,TEXT('Main courante'!$D117,"hh:mm"),"")</f>
        <v/>
      </c>
      <c r="BW120" s="123" t="str">
        <f>IF('Main courante'!$A117=$BS$6,MOD($BV120-$BU120,1),"")</f>
        <v/>
      </c>
      <c r="BX120" s="123" t="str">
        <f>IF('Main courante'!$A117=$BS$6,'Main courante'!$E117,"")</f>
        <v/>
      </c>
      <c r="BY120" s="122" t="str">
        <f>IF('Main courante'!$A117=$BS$6,DU120,"")</f>
        <v/>
      </c>
      <c r="BZ120" s="125"/>
      <c r="CA120" s="120" t="str">
        <f>IF('Main courante'!$A117=$CA$6,MAX($CA$8:$CA119)+1,"")</f>
        <v/>
      </c>
      <c r="CB120" s="121" t="str">
        <f>IF('Main courante'!$A117=$CA$6,TEXT('Main courante'!$B117,"j mmm aa"),"")</f>
        <v/>
      </c>
      <c r="CC120" s="122" t="str">
        <f>IF('Main courante'!$A117=$CA$6,TEXT('Main courante'!$C117,"hh:mm"),"")</f>
        <v/>
      </c>
      <c r="CD120" s="122" t="str">
        <f>IF('Main courante'!$A117=$CA$6,TEXT('Main courante'!$D117,"hh:mm"),"")</f>
        <v/>
      </c>
      <c r="CE120" s="123" t="str">
        <f>IF('Main courante'!$A117=$CA$6,MOD($CD120-$CC120,1),"")</f>
        <v/>
      </c>
      <c r="CF120" s="123" t="str">
        <f>IF('Main courante'!$A117=$CA$6,'Main courante'!$E117,"")</f>
        <v/>
      </c>
      <c r="CG120" s="122" t="str">
        <f>IF('Main courante'!$A117=$CA$6,DU120,"")</f>
        <v/>
      </c>
      <c r="CH120" s="125"/>
      <c r="CI120" s="120" t="str">
        <f>IF('Main courante'!$A117=$CI$6,MAX($CI$8:$CI119)+1,"")</f>
        <v/>
      </c>
      <c r="CJ120" s="121" t="str">
        <f>IF('Main courante'!$A117=$CI$6,TEXT('Main courante'!$B117,"j mmm aa"),"")</f>
        <v/>
      </c>
      <c r="CK120" s="122" t="str">
        <f>IF('Main courante'!$A117=$CI$6,TEXT('Main courante'!$C117,"hh:mm"),"")</f>
        <v/>
      </c>
      <c r="CL120" s="122" t="str">
        <f>IF('Main courante'!$A117=$CI$6,TEXT('Main courante'!$D117,"hh:mm"),"")</f>
        <v/>
      </c>
      <c r="CM120" s="123" t="str">
        <f>IF('Main courante'!$A117=$CI$6,MOD($CL120-$CK120,1),"")</f>
        <v/>
      </c>
      <c r="CN120" s="123" t="str">
        <f>IF('Main courante'!$A117=$CI$6,'Main courante'!$E117,"")</f>
        <v/>
      </c>
      <c r="CO120" s="125"/>
      <c r="CP120" s="120" t="str">
        <f>IF('Main courante'!$A117=$CP$6,MAX($CP$8:$CP119)+1,"")</f>
        <v/>
      </c>
      <c r="CQ120" s="121" t="str">
        <f>IF('Main courante'!$A117=$CP$6,TEXT('Main courante'!$B117,"j mmm aa"),"")</f>
        <v/>
      </c>
      <c r="CR120" s="122" t="str">
        <f>IF('Main courante'!$A117=$CP$6,TEXT('Main courante'!$C117,"hh:mm"),"")</f>
        <v/>
      </c>
      <c r="CS120" s="122" t="str">
        <f>IF('Main courante'!$A117=$CP$6,TEXT('Main courante'!$D117,"hh:mm"),"")</f>
        <v/>
      </c>
      <c r="CT120" s="123" t="str">
        <f>IF('Main courante'!$A117=$CP$6,MOD($CS120-$CR120,1),"")</f>
        <v/>
      </c>
      <c r="CU120" s="123" t="str">
        <f>IF('Main courante'!$A117=$CP$6,'Main courante'!$E117,"")</f>
        <v/>
      </c>
      <c r="CV120" s="122" t="str">
        <f>IF('Main courante'!$A117=$CP$6,DU120,"")</f>
        <v/>
      </c>
      <c r="CW120" s="125"/>
      <c r="CX120" s="120" t="str">
        <f>IF('Main courante'!$A117=$CX$6,MAX($CX$8:$CX119)+1,"")</f>
        <v/>
      </c>
      <c r="CY120" s="121" t="str">
        <f>IF('Main courante'!$A117=$CX$6,TEXT('Main courante'!$B117,"j mmm aa"),"")</f>
        <v/>
      </c>
      <c r="CZ120" s="122" t="str">
        <f>IF('Main courante'!$A117=$CX$6,TEXT('Main courante'!$C117,"hh:mm"),"")</f>
        <v/>
      </c>
      <c r="DA120" s="122" t="str">
        <f>IF('Main courante'!$A117=$CX$6,TEXT('Main courante'!$D117,"hh:mm"),"")</f>
        <v/>
      </c>
      <c r="DB120" s="123" t="str">
        <f>IF('Main courante'!$A117=$CX$6,MOD($DA120-$CZ120,1),"")</f>
        <v/>
      </c>
      <c r="DC120" s="123" t="str">
        <f>IF('Main courante'!$A117=$CX$6,'Main courante'!$E117,"")</f>
        <v/>
      </c>
      <c r="DD120" s="122" t="str">
        <f>IF('Main courante'!$A117=$CX$6,DU120,"")</f>
        <v/>
      </c>
      <c r="DE120" s="125"/>
      <c r="DF120" s="120" t="str">
        <f>IF('Main courante'!$A117=$DF$6,MAX($DF$8:$DF119)+1,"")</f>
        <v/>
      </c>
      <c r="DG120" s="121" t="str">
        <f>IF('Main courante'!$A117=$DF$6,TEXT('Main courante'!$B117,"j mmm aa"),"")</f>
        <v/>
      </c>
      <c r="DH120" s="122" t="str">
        <f>IF('Main courante'!$A117=$DF$6,TEXT('Main courante'!$C117,"hh:mm"),"")</f>
        <v/>
      </c>
      <c r="DI120" s="122" t="str">
        <f>IF('Main courante'!$A117=$DF$6,TEXT('Main courante'!$D117,"hh:mm"),"")</f>
        <v/>
      </c>
      <c r="DJ120" s="123" t="str">
        <f>IF('Main courante'!$A117=$DF$6,MOD($DI120-$DH120,1),"")</f>
        <v/>
      </c>
      <c r="DK120" s="123" t="str">
        <f>IF('Main courante'!$A117=$DF$6,'Main courante'!$E117,"")</f>
        <v/>
      </c>
      <c r="DL120" s="128"/>
      <c r="DM120" s="120" t="str">
        <f>IF(OR('Main courante'!$F117&lt;&gt;"",'Main courante'!$K117&lt;&gt;""),MAX($DM$8:$DM119)+1,"")</f>
        <v/>
      </c>
      <c r="DN120" s="121" t="str">
        <f>IF('Main courante'!$F117,TEXT('Main courante'!$B117,"j mmm aa"),"")</f>
        <v/>
      </c>
      <c r="DO120" s="121" t="str">
        <f>IF('Main courante'!$F117,'Main courante'!$E117,"")</f>
        <v/>
      </c>
      <c r="DP120" s="121" t="str">
        <f>IF(OR('Main courante'!$F117&lt;&gt;"",'Main courante'!$K117&lt;&gt;""),IF('Main courante'!$F117&lt;&gt;"",TEXT('Main courante'!$F117,"hh:mm"),""),"")</f>
        <v/>
      </c>
      <c r="DQ120" s="121" t="str">
        <f>IF(OR('Main courante'!$F117&lt;&gt;"",'Main courante'!$K117&lt;&gt;""),IF('Main courante'!$G117&lt;&gt;"",TEXT('Main courante'!$G117,"hh:mm"),""),"")</f>
        <v/>
      </c>
      <c r="DR120" s="121" t="str">
        <f>IF(OR('Main courante'!$F117&lt;&gt;"",'Main courante'!$K117&lt;&gt;""),IF('Main courante'!$K117&lt;&gt;"",TEXT('Main courante'!$K117,"hh:mm"),""),"")</f>
        <v/>
      </c>
      <c r="DS120" s="121" t="str">
        <f>IF(OR('Main courante'!$F117&lt;&gt;"",'Main courante'!$K117&lt;&gt;""),IF('Main courante'!$L117&lt;&gt;"",TEXT('Main courante'!$L117,"hh:mm"),""),"")</f>
        <v/>
      </c>
      <c r="DT120" s="129">
        <f t="shared" si="7"/>
        <v>0</v>
      </c>
      <c r="DU120" s="130">
        <f>'Main courante'!$H117+'Main courante'!$M117</f>
        <v>0</v>
      </c>
      <c r="DV120" s="131">
        <f>'Main courante'!$J117+'Main courante'!$O117</f>
        <v>0</v>
      </c>
      <c r="DW120" s="131">
        <f>'Main courante'!$I117+'Main courante'!$N117</f>
        <v>0</v>
      </c>
      <c r="DX120" s="132" t="str">
        <f>IF('Main courante'!$P117&lt;&gt;"",'Main courante'!$P117,"")</f>
        <v/>
      </c>
      <c r="DY120" s="133" t="str">
        <f>IF('Main courante'!$Q117&lt;&gt;"",'Main courante'!$Q117,"")</f>
        <v/>
      </c>
      <c r="DZ120" s="133" t="str">
        <f>IF('Main courante'!$R117&lt;&gt;"",'Main courante'!$R117,"")</f>
        <v/>
      </c>
      <c r="EA120" s="129">
        <f t="shared" si="8"/>
        <v>0</v>
      </c>
      <c r="EB120" s="129">
        <f t="shared" si="9"/>
        <v>0</v>
      </c>
      <c r="ED120" s="120" t="str">
        <f>IF('Main courante'!$A117=$ED$6,MAX($ED$8:$ED119)+1,"")</f>
        <v/>
      </c>
      <c r="EE120" s="120" t="str">
        <f>IF('Main courante'!$A117=$ED$6,'Main courante'!$S117,"")</f>
        <v/>
      </c>
      <c r="EF120" s="120" t="str">
        <f>IF('Main courante'!$A117=$ED$6,'Main courante'!$T117,"")</f>
        <v/>
      </c>
      <c r="EG120" s="120" t="str">
        <f>IF('Main courante'!$A117=$ED$6,'Main courante'!$U117,"")</f>
        <v/>
      </c>
      <c r="EH120" s="134" t="str">
        <f>IF('Main courante'!$A117=$ED$6,'Main courante'!$V117,"")</f>
        <v/>
      </c>
      <c r="EJ120" s="120" t="str">
        <f>IF('Main courante'!$A117=$EJ$6,MAX($EJ$8:$EJ119)+1,"")</f>
        <v/>
      </c>
      <c r="EK120" s="120" t="str">
        <f>IF('Main courante'!$A117=$EJ$6,'Main courante'!$S117,"")</f>
        <v/>
      </c>
      <c r="EL120" s="120" t="str">
        <f>IF('Main courante'!$A117=$EJ$6,'Main courante'!$T117,"")</f>
        <v/>
      </c>
      <c r="EM120" s="120" t="str">
        <f>IF('Main courante'!$A117=$EJ$6,'Main courante'!$U117,"")</f>
        <v/>
      </c>
      <c r="EN120" s="134" t="str">
        <f>IF('Main courante'!$A117=$EJ$6,'Main courante'!$V117,"")</f>
        <v/>
      </c>
      <c r="EP120" s="120" t="str">
        <f>IF('Main courante'!$A117=$EP$6,MAX($EP$8:$EP119)+1,"")</f>
        <v/>
      </c>
      <c r="EQ120" s="120" t="str">
        <f>IF('Main courante'!$A117=$EP$6,'Main courante'!$S117,"")</f>
        <v/>
      </c>
      <c r="ER120" s="120" t="str">
        <f>IF('Main courante'!$A117=$EP$6,'Main courante'!$T117,"")</f>
        <v/>
      </c>
      <c r="ES120" s="120" t="str">
        <f>IF('Main courante'!$A117=$EP$6,'Main courante'!$U117,"")</f>
        <v/>
      </c>
      <c r="ET120" s="134" t="str">
        <f>IF('Main courante'!$A117=$EP$6,'Main courante'!$V117,"")</f>
        <v/>
      </c>
      <c r="EU120" s="125"/>
      <c r="EV120" s="120" t="str">
        <f>IF('Main courante'!$A117=$EV$6,MAX($EV$8:$EV119)+1,"")</f>
        <v/>
      </c>
      <c r="EW120" s="121" t="str">
        <f>IF('Main courante'!$A117=$EV$6,TEXT('Main courante'!$B117,"j mmm aa"),"")</f>
        <v/>
      </c>
      <c r="EX120" s="122" t="str">
        <f>IF('Main courante'!$A117=$EV$6,TEXT('Main courante'!$C117,"hh:mm"),"")</f>
        <v/>
      </c>
      <c r="EY120" s="122" t="str">
        <f>IF('Main courante'!$A117=$EV$6,TEXT('Main courante'!$D117,"hh:mm"),"")</f>
        <v/>
      </c>
      <c r="EZ120" s="123" t="str">
        <f>IF('Main courante'!$A117=$EV$6,MOD($EY120-$EX120,1),"")</f>
        <v/>
      </c>
      <c r="FA120" s="123" t="str">
        <f>IF('Main courante'!$A117=$EV$6,'Main courante'!$E117,"")</f>
        <v/>
      </c>
      <c r="FB120" s="128"/>
    </row>
    <row r="121" spans="1:158">
      <c r="A121" s="120" t="str">
        <f>IF('Main courante'!$A118=$A$6,MAX($A$8:$A120)+1,"")</f>
        <v/>
      </c>
      <c r="B121" s="121" t="str">
        <f>IF('Main courante'!$A118=$A$6,TEXT('Main courante'!$B118,"j mmm aa"),"")</f>
        <v/>
      </c>
      <c r="C121" s="122" t="str">
        <f>IF('Main courante'!$A118=$A$6,TEXT('Main courante'!$C118,"hh:mm"),"")</f>
        <v/>
      </c>
      <c r="D121" s="122" t="str">
        <f>IF('Main courante'!$A118=$A$6,TEXT('Main courante'!$D118,"hh:mm"),"")</f>
        <v/>
      </c>
      <c r="E121" s="123" t="str">
        <f>IF('Main courante'!$A118=$A$6,MOD($D121-$C121,1),"")</f>
        <v/>
      </c>
      <c r="F121" s="123" t="str">
        <f>IF('Main courante'!$A118=$A$6,'Main courante'!$E118,"")</f>
        <v/>
      </c>
      <c r="G121" s="125"/>
      <c r="H121" s="126" t="str">
        <f>IF('Main courante'!$A118=$H$6,MAX($H$8:$H120)+1,"")</f>
        <v/>
      </c>
      <c r="I121" s="121" t="str">
        <f>IF('Main courante'!$A118=$H$6,TEXT('Main courante'!$B118,"j mmm aa"),"")</f>
        <v/>
      </c>
      <c r="J121" s="122" t="str">
        <f>IF('Main courante'!$A118=$H$6,TEXT('Main courante'!$C118,"hh:mm"),"")</f>
        <v/>
      </c>
      <c r="K121" s="122" t="str">
        <f>IF('Main courante'!$A118=$H$6,TEXT('Main courante'!$D118,"hh:mm"),"")</f>
        <v/>
      </c>
      <c r="L121" s="123" t="str">
        <f>IF('Main courante'!$A118=$H$6,MOD($K121-$J121,1),"")</f>
        <v/>
      </c>
      <c r="M121" s="123" t="str">
        <f>IF('Main courante'!$A118=$H$6,'Main courante'!$E118,"")</f>
        <v/>
      </c>
      <c r="N121" s="125"/>
      <c r="O121" s="120" t="str">
        <f>IF('Main courante'!$A118=$O$6,MAX($O$8:$O120)+1,"")</f>
        <v/>
      </c>
      <c r="P121" s="121" t="str">
        <f>IF('Main courante'!$A118=$O$6,TEXT('Main courante'!$B118,"j mmm aa"),"")</f>
        <v/>
      </c>
      <c r="Q121" s="122" t="str">
        <f>IF('Main courante'!$A118=$O$6,TEXT('Main courante'!$C118,"hh:mm"),"")</f>
        <v/>
      </c>
      <c r="R121" s="122" t="str">
        <f>IF('Main courante'!$A118=$O$6,TEXT('Main courante'!$D118,"hh:mm"),"")</f>
        <v/>
      </c>
      <c r="S121" s="123" t="str">
        <f>IF('Main courante'!$A118=$O$6,MOD($R121-$Q121,1),"")</f>
        <v/>
      </c>
      <c r="T121" s="124" t="str">
        <f>IF('Main courante'!$A118=$O$6,'Main courante'!$E118,"")</f>
        <v/>
      </c>
      <c r="U121" s="127" t="str">
        <f>IF('Main courante'!$A118=$O$6,DU121,"")</f>
        <v/>
      </c>
      <c r="V121" s="125"/>
      <c r="W121" s="120" t="str">
        <f>IF('Main courante'!$A118=$W$6,MAX($W$8:$W120)+1,"")</f>
        <v/>
      </c>
      <c r="X121" s="121" t="str">
        <f>IF('Main courante'!$A118=$W$6,TEXT('Main courante'!$B118,"j mmm aa"),"")</f>
        <v/>
      </c>
      <c r="Y121" s="122" t="str">
        <f>IF('Main courante'!$A118=$W$6,TEXT('Main courante'!$C118,"hh:mm"),"")</f>
        <v/>
      </c>
      <c r="Z121" s="122" t="str">
        <f>IF('Main courante'!$A118=$W$6,TEXT('Main courante'!$D118,"hh:mm"),"")</f>
        <v/>
      </c>
      <c r="AA121" s="123" t="str">
        <f>IF('Main courante'!$A118=$W$6,MOD($Z121-$Y121,1),"")</f>
        <v/>
      </c>
      <c r="AB121" s="123" t="str">
        <f>IF('Main courante'!$A118=$W$6,'Main courante'!$E118,"")</f>
        <v/>
      </c>
      <c r="AC121" s="122" t="str">
        <f>IF('Main courante'!$A118=$W$6,DU121,"")</f>
        <v/>
      </c>
      <c r="AD121" s="125"/>
      <c r="AE121" s="120" t="str">
        <f>IF('Main courante'!$A118=$AE$6,MAX($AE$8:$AE120)+1,"")</f>
        <v/>
      </c>
      <c r="AF121" s="121" t="str">
        <f>IF('Main courante'!$A118=$AE$6,TEXT('Main courante'!$B118,"j mmm aa"),"")</f>
        <v/>
      </c>
      <c r="AG121" s="122" t="str">
        <f>IF('Main courante'!$A118=$AE$6,TEXT('Main courante'!$C118,"hh:mm"),"")</f>
        <v/>
      </c>
      <c r="AH121" s="122" t="str">
        <f>IF('Main courante'!$A118=$AE$6,TEXT('Main courante'!$D118,"hh:mm"),"")</f>
        <v/>
      </c>
      <c r="AI121" s="123" t="str">
        <f>IF('Main courante'!$A118=$AE$6,MOD($AH121-$AG121,1),"")</f>
        <v/>
      </c>
      <c r="AJ121" s="123" t="str">
        <f>IF('Main courante'!$A118=$AE$6,'Main courante'!$E118,"")</f>
        <v/>
      </c>
      <c r="AK121" s="122" t="str">
        <f>IF('Main courante'!$A118=$AE$6,DU121,"")</f>
        <v/>
      </c>
      <c r="AL121" s="125"/>
      <c r="AM121" s="120" t="str">
        <f>IF('Main courante'!$A118=$AM$6,MAX($AM$8:$AM120)+1,"")</f>
        <v/>
      </c>
      <c r="AN121" s="121" t="str">
        <f>IF('Main courante'!$A118=$AM$6,TEXT('Main courante'!$B118,"j mmm aa"),"")</f>
        <v/>
      </c>
      <c r="AO121" s="122" t="str">
        <f>IF('Main courante'!$A118=$AM$6,TEXT('Main courante'!$C118,"hh:mm"),"")</f>
        <v/>
      </c>
      <c r="AP121" s="122" t="str">
        <f>IF('Main courante'!$A118=$AM$6,TEXT('Main courante'!$D118,"hh:mm"),"")</f>
        <v/>
      </c>
      <c r="AQ121" s="123" t="str">
        <f>IF('Main courante'!$A118=$AM$6,MOD($AP121-$AO121,1),"")</f>
        <v/>
      </c>
      <c r="AR121" s="123" t="str">
        <f>IF('Main courante'!$A118=$AM$6,'Main courante'!$E118,"")</f>
        <v/>
      </c>
      <c r="AS121" s="122" t="str">
        <f>IF('Main courante'!$A118=$AM$6,DU121,"")</f>
        <v/>
      </c>
      <c r="AT121" s="125"/>
      <c r="AU121" s="120" t="str">
        <f>IF('Main courante'!$A118=$AU$6,MAX($AU$8:$AU120)+1,"")</f>
        <v/>
      </c>
      <c r="AV121" s="121" t="str">
        <f>IF('Main courante'!$A118=$AU$6,TEXT('Main courante'!$B118,"j mmm aa"),"")</f>
        <v/>
      </c>
      <c r="AW121" s="122" t="str">
        <f>IF('Main courante'!$A118=$AU$6,TEXT('Main courante'!$C118,"hh:mm"),"")</f>
        <v/>
      </c>
      <c r="AX121" s="122" t="str">
        <f>IF('Main courante'!$A118=$AU$6,TEXT('Main courante'!$D118,"hh:mm"),"")</f>
        <v/>
      </c>
      <c r="AY121" s="123" t="str">
        <f>IF('Main courante'!$A118=$AU$6,MOD($AX121-$AW121,1),"")</f>
        <v/>
      </c>
      <c r="AZ121" s="123" t="str">
        <f>IF('Main courante'!$A118=$AU$6,'Main courante'!$E118,"")</f>
        <v/>
      </c>
      <c r="BA121" s="122" t="str">
        <f>IF('Main courante'!$A118=$AU$6,DU121,"")</f>
        <v/>
      </c>
      <c r="BB121" s="125"/>
      <c r="BC121" s="120" t="str">
        <f>IF('Main courante'!$A118=$BC$6,MAX($BC$8:$BC120)+1,"")</f>
        <v/>
      </c>
      <c r="BD121" s="121" t="str">
        <f>IF('Main courante'!$A118=$BC$6,TEXT('Main courante'!$B118,"j mmm aa"),"")</f>
        <v/>
      </c>
      <c r="BE121" s="122" t="str">
        <f>IF('Main courante'!$A118=$BC$6,TEXT('Main courante'!$C118,"hh:mm"),"")</f>
        <v/>
      </c>
      <c r="BF121" s="122" t="str">
        <f>IF('Main courante'!$A118=$BC$6,TEXT('Main courante'!$D118,"hh:mm"),"")</f>
        <v/>
      </c>
      <c r="BG121" s="123" t="str">
        <f>IF('Main courante'!$A118=$BC$6,MOD($BF121-$BE121,1),"")</f>
        <v/>
      </c>
      <c r="BH121" s="123" t="str">
        <f>IF('Main courante'!$A118=$BC$6,'Main courante'!$E118,"")</f>
        <v/>
      </c>
      <c r="BI121" s="122" t="str">
        <f>IF('Main courante'!$A118=$BC$6,DU121,"")</f>
        <v/>
      </c>
      <c r="BJ121" s="125"/>
      <c r="BK121" s="120" t="str">
        <f>IF('Main courante'!$A118=$BK$6,MAX($BK$8:$BK120)+1,"")</f>
        <v/>
      </c>
      <c r="BL121" s="121" t="str">
        <f>IF('Main courante'!$A118=$BK$6,TEXT('Main courante'!$B118,"j mmm aa"),"")</f>
        <v/>
      </c>
      <c r="BM121" s="122" t="str">
        <f>IF('Main courante'!$A118=$BK$6,TEXT('Main courante'!$C118,"hh:mm"),"")</f>
        <v/>
      </c>
      <c r="BN121" s="122" t="str">
        <f>IF('Main courante'!$A118=$BK$6,TEXT('Main courante'!$D118,"hh:mm"),"")</f>
        <v/>
      </c>
      <c r="BO121" s="123" t="str">
        <f>IF('Main courante'!$A118=$BK$6,MOD($BN121-$BM121,1),"")</f>
        <v/>
      </c>
      <c r="BP121" s="123" t="str">
        <f>IF('Main courante'!$A118=$BK$6,'Main courante'!$E118,"")</f>
        <v/>
      </c>
      <c r="BQ121" s="122" t="str">
        <f>IF('Main courante'!$A118=$BK$6,DU121,"")</f>
        <v/>
      </c>
      <c r="BR121" s="125"/>
      <c r="BS121" s="120" t="str">
        <f>IF('Main courante'!$A118=$BS$6,MAX($BS$8:$BS120)+1,"")</f>
        <v/>
      </c>
      <c r="BT121" s="121" t="str">
        <f>IF('Main courante'!$A118=$BS$6,TEXT('Main courante'!$B118,"j mmm aa"),"")</f>
        <v/>
      </c>
      <c r="BU121" s="122" t="str">
        <f>IF('Main courante'!$A118=$BS$6,TEXT('Main courante'!$C118,"hh:mm"),"")</f>
        <v/>
      </c>
      <c r="BV121" s="122" t="str">
        <f>IF('Main courante'!$A118=$BS$6,TEXT('Main courante'!$D118,"hh:mm"),"")</f>
        <v/>
      </c>
      <c r="BW121" s="123" t="str">
        <f>IF('Main courante'!$A118=$BS$6,MOD($BV121-$BU121,1),"")</f>
        <v/>
      </c>
      <c r="BX121" s="123" t="str">
        <f>IF('Main courante'!$A118=$BS$6,'Main courante'!$E118,"")</f>
        <v/>
      </c>
      <c r="BY121" s="122" t="str">
        <f>IF('Main courante'!$A118=$BS$6,DU121,"")</f>
        <v/>
      </c>
      <c r="BZ121" s="125"/>
      <c r="CA121" s="120" t="str">
        <f>IF('Main courante'!$A118=$CA$6,MAX($CA$8:$CA120)+1,"")</f>
        <v/>
      </c>
      <c r="CB121" s="121" t="str">
        <f>IF('Main courante'!$A118=$CA$6,TEXT('Main courante'!$B118,"j mmm aa"),"")</f>
        <v/>
      </c>
      <c r="CC121" s="122" t="str">
        <f>IF('Main courante'!$A118=$CA$6,TEXT('Main courante'!$C118,"hh:mm"),"")</f>
        <v/>
      </c>
      <c r="CD121" s="122" t="str">
        <f>IF('Main courante'!$A118=$CA$6,TEXT('Main courante'!$D118,"hh:mm"),"")</f>
        <v/>
      </c>
      <c r="CE121" s="123" t="str">
        <f>IF('Main courante'!$A118=$CA$6,MOD($CD121-$CC121,1),"")</f>
        <v/>
      </c>
      <c r="CF121" s="123" t="str">
        <f>IF('Main courante'!$A118=$CA$6,'Main courante'!$E118,"")</f>
        <v/>
      </c>
      <c r="CG121" s="122" t="str">
        <f>IF('Main courante'!$A118=$CA$6,DU121,"")</f>
        <v/>
      </c>
      <c r="CH121" s="125"/>
      <c r="CI121" s="120" t="str">
        <f>IF('Main courante'!$A118=$CI$6,MAX($CI$8:$CI120)+1,"")</f>
        <v/>
      </c>
      <c r="CJ121" s="121" t="str">
        <f>IF('Main courante'!$A118=$CI$6,TEXT('Main courante'!$B118,"j mmm aa"),"")</f>
        <v/>
      </c>
      <c r="CK121" s="122" t="str">
        <f>IF('Main courante'!$A118=$CI$6,TEXT('Main courante'!$C118,"hh:mm"),"")</f>
        <v/>
      </c>
      <c r="CL121" s="122" t="str">
        <f>IF('Main courante'!$A118=$CI$6,TEXT('Main courante'!$D118,"hh:mm"),"")</f>
        <v/>
      </c>
      <c r="CM121" s="123" t="str">
        <f>IF('Main courante'!$A118=$CI$6,MOD($CL121-$CK121,1),"")</f>
        <v/>
      </c>
      <c r="CN121" s="123" t="str">
        <f>IF('Main courante'!$A118=$CI$6,'Main courante'!$E118,"")</f>
        <v/>
      </c>
      <c r="CO121" s="125"/>
      <c r="CP121" s="120" t="str">
        <f>IF('Main courante'!$A118=$CP$6,MAX($CP$8:$CP120)+1,"")</f>
        <v/>
      </c>
      <c r="CQ121" s="121" t="str">
        <f>IF('Main courante'!$A118=$CP$6,TEXT('Main courante'!$B118,"j mmm aa"),"")</f>
        <v/>
      </c>
      <c r="CR121" s="122" t="str">
        <f>IF('Main courante'!$A118=$CP$6,TEXT('Main courante'!$C118,"hh:mm"),"")</f>
        <v/>
      </c>
      <c r="CS121" s="122" t="str">
        <f>IF('Main courante'!$A118=$CP$6,TEXT('Main courante'!$D118,"hh:mm"),"")</f>
        <v/>
      </c>
      <c r="CT121" s="123" t="str">
        <f>IF('Main courante'!$A118=$CP$6,MOD($CS121-$CR121,1),"")</f>
        <v/>
      </c>
      <c r="CU121" s="123" t="str">
        <f>IF('Main courante'!$A118=$CP$6,'Main courante'!$E118,"")</f>
        <v/>
      </c>
      <c r="CV121" s="122" t="str">
        <f>IF('Main courante'!$A118=$CP$6,DU121,"")</f>
        <v/>
      </c>
      <c r="CW121" s="125"/>
      <c r="CX121" s="120" t="str">
        <f>IF('Main courante'!$A118=$CX$6,MAX($CX$8:$CX120)+1,"")</f>
        <v/>
      </c>
      <c r="CY121" s="121" t="str">
        <f>IF('Main courante'!$A118=$CX$6,TEXT('Main courante'!$B118,"j mmm aa"),"")</f>
        <v/>
      </c>
      <c r="CZ121" s="122" t="str">
        <f>IF('Main courante'!$A118=$CX$6,TEXT('Main courante'!$C118,"hh:mm"),"")</f>
        <v/>
      </c>
      <c r="DA121" s="122" t="str">
        <f>IF('Main courante'!$A118=$CX$6,TEXT('Main courante'!$D118,"hh:mm"),"")</f>
        <v/>
      </c>
      <c r="DB121" s="123" t="str">
        <f>IF('Main courante'!$A118=$CX$6,MOD($DA121-$CZ121,1),"")</f>
        <v/>
      </c>
      <c r="DC121" s="123" t="str">
        <f>IF('Main courante'!$A118=$CX$6,'Main courante'!$E118,"")</f>
        <v/>
      </c>
      <c r="DD121" s="122" t="str">
        <f>IF('Main courante'!$A118=$CX$6,DU121,"")</f>
        <v/>
      </c>
      <c r="DE121" s="125"/>
      <c r="DF121" s="120" t="str">
        <f>IF('Main courante'!$A118=$DF$6,MAX($DF$8:$DF120)+1,"")</f>
        <v/>
      </c>
      <c r="DG121" s="121" t="str">
        <f>IF('Main courante'!$A118=$DF$6,TEXT('Main courante'!$B118,"j mmm aa"),"")</f>
        <v/>
      </c>
      <c r="DH121" s="122" t="str">
        <f>IF('Main courante'!$A118=$DF$6,TEXT('Main courante'!$C118,"hh:mm"),"")</f>
        <v/>
      </c>
      <c r="DI121" s="122" t="str">
        <f>IF('Main courante'!$A118=$DF$6,TEXT('Main courante'!$D118,"hh:mm"),"")</f>
        <v/>
      </c>
      <c r="DJ121" s="123" t="str">
        <f>IF('Main courante'!$A118=$DF$6,MOD($DI121-$DH121,1),"")</f>
        <v/>
      </c>
      <c r="DK121" s="123" t="str">
        <f>IF('Main courante'!$A118=$DF$6,'Main courante'!$E118,"")</f>
        <v/>
      </c>
      <c r="DL121" s="128"/>
      <c r="DM121" s="120" t="str">
        <f>IF(OR('Main courante'!$F118&lt;&gt;"",'Main courante'!$K118&lt;&gt;""),MAX($DM$8:$DM120)+1,"")</f>
        <v/>
      </c>
      <c r="DN121" s="121" t="str">
        <f>IF('Main courante'!$F118,TEXT('Main courante'!$B118,"j mmm aa"),"")</f>
        <v/>
      </c>
      <c r="DO121" s="121" t="str">
        <f>IF('Main courante'!$F118,'Main courante'!$E118,"")</f>
        <v/>
      </c>
      <c r="DP121" s="121" t="str">
        <f>IF(OR('Main courante'!$F118&lt;&gt;"",'Main courante'!$K118&lt;&gt;""),IF('Main courante'!$F118&lt;&gt;"",TEXT('Main courante'!$F118,"hh:mm"),""),"")</f>
        <v/>
      </c>
      <c r="DQ121" s="121" t="str">
        <f>IF(OR('Main courante'!$F118&lt;&gt;"",'Main courante'!$K118&lt;&gt;""),IF('Main courante'!$G118&lt;&gt;"",TEXT('Main courante'!$G118,"hh:mm"),""),"")</f>
        <v/>
      </c>
      <c r="DR121" s="121" t="str">
        <f>IF(OR('Main courante'!$F118&lt;&gt;"",'Main courante'!$K118&lt;&gt;""),IF('Main courante'!$K118&lt;&gt;"",TEXT('Main courante'!$K118,"hh:mm"),""),"")</f>
        <v/>
      </c>
      <c r="DS121" s="121" t="str">
        <f>IF(OR('Main courante'!$F118&lt;&gt;"",'Main courante'!$K118&lt;&gt;""),IF('Main courante'!$L118&lt;&gt;"",TEXT('Main courante'!$L118,"hh:mm"),""),"")</f>
        <v/>
      </c>
      <c r="DT121" s="129">
        <f t="shared" si="7"/>
        <v>0</v>
      </c>
      <c r="DU121" s="130">
        <f>'Main courante'!$H118+'Main courante'!$M118</f>
        <v>0</v>
      </c>
      <c r="DV121" s="131">
        <f>'Main courante'!$J118+'Main courante'!$O118</f>
        <v>0</v>
      </c>
      <c r="DW121" s="131">
        <f>'Main courante'!$I118+'Main courante'!$N118</f>
        <v>0</v>
      </c>
      <c r="DX121" s="132" t="str">
        <f>IF('Main courante'!$P118&lt;&gt;"",'Main courante'!$P118,"")</f>
        <v/>
      </c>
      <c r="DY121" s="133" t="str">
        <f>IF('Main courante'!$Q118&lt;&gt;"",'Main courante'!$Q118,"")</f>
        <v/>
      </c>
      <c r="DZ121" s="133" t="str">
        <f>IF('Main courante'!$R118&lt;&gt;"",'Main courante'!$R118,"")</f>
        <v/>
      </c>
      <c r="EA121" s="129">
        <f t="shared" si="8"/>
        <v>0</v>
      </c>
      <c r="EB121" s="129">
        <f t="shared" si="9"/>
        <v>0</v>
      </c>
      <c r="ED121" s="120" t="str">
        <f>IF('Main courante'!$A118=$ED$6,MAX($ED$8:$ED120)+1,"")</f>
        <v/>
      </c>
      <c r="EE121" s="120" t="str">
        <f>IF('Main courante'!$A118=$ED$6,'Main courante'!$S118,"")</f>
        <v/>
      </c>
      <c r="EF121" s="120" t="str">
        <f>IF('Main courante'!$A118=$ED$6,'Main courante'!$T118,"")</f>
        <v/>
      </c>
      <c r="EG121" s="120" t="str">
        <f>IF('Main courante'!$A118=$ED$6,'Main courante'!$U118,"")</f>
        <v/>
      </c>
      <c r="EH121" s="134" t="str">
        <f>IF('Main courante'!$A118=$ED$6,'Main courante'!$V118,"")</f>
        <v/>
      </c>
      <c r="EJ121" s="120" t="str">
        <f>IF('Main courante'!$A118=$EJ$6,MAX($EJ$8:$EJ120)+1,"")</f>
        <v/>
      </c>
      <c r="EK121" s="120" t="str">
        <f>IF('Main courante'!$A118=$EJ$6,'Main courante'!$S118,"")</f>
        <v/>
      </c>
      <c r="EL121" s="120" t="str">
        <f>IF('Main courante'!$A118=$EJ$6,'Main courante'!$T118,"")</f>
        <v/>
      </c>
      <c r="EM121" s="120" t="str">
        <f>IF('Main courante'!$A118=$EJ$6,'Main courante'!$U118,"")</f>
        <v/>
      </c>
      <c r="EN121" s="134" t="str">
        <f>IF('Main courante'!$A118=$EJ$6,'Main courante'!$V118,"")</f>
        <v/>
      </c>
      <c r="EP121" s="120" t="str">
        <f>IF('Main courante'!$A118=$EP$6,MAX($EP$8:$EP120)+1,"")</f>
        <v/>
      </c>
      <c r="EQ121" s="120" t="str">
        <f>IF('Main courante'!$A118=$EP$6,'Main courante'!$S118,"")</f>
        <v/>
      </c>
      <c r="ER121" s="120" t="str">
        <f>IF('Main courante'!$A118=$EP$6,'Main courante'!$T118,"")</f>
        <v/>
      </c>
      <c r="ES121" s="120" t="str">
        <f>IF('Main courante'!$A118=$EP$6,'Main courante'!$U118,"")</f>
        <v/>
      </c>
      <c r="ET121" s="134" t="str">
        <f>IF('Main courante'!$A118=$EP$6,'Main courante'!$V118,"")</f>
        <v/>
      </c>
      <c r="EU121" s="125"/>
      <c r="EV121" s="120" t="str">
        <f>IF('Main courante'!$A118=$EV$6,MAX($EV$8:$EV120)+1,"")</f>
        <v/>
      </c>
      <c r="EW121" s="121" t="str">
        <f>IF('Main courante'!$A118=$EV$6,TEXT('Main courante'!$B118,"j mmm aa"),"")</f>
        <v/>
      </c>
      <c r="EX121" s="122" t="str">
        <f>IF('Main courante'!$A118=$EV$6,TEXT('Main courante'!$C118,"hh:mm"),"")</f>
        <v/>
      </c>
      <c r="EY121" s="122" t="str">
        <f>IF('Main courante'!$A118=$EV$6,TEXT('Main courante'!$D118,"hh:mm"),"")</f>
        <v/>
      </c>
      <c r="EZ121" s="123" t="str">
        <f>IF('Main courante'!$A118=$EV$6,MOD($EY121-$EX121,1),"")</f>
        <v/>
      </c>
      <c r="FA121" s="123" t="str">
        <f>IF('Main courante'!$A118=$EV$6,'Main courante'!$E118,"")</f>
        <v/>
      </c>
      <c r="FB121" s="128"/>
    </row>
    <row r="122" spans="1:158">
      <c r="A122" s="120" t="str">
        <f>IF('Main courante'!$A119=$A$6,MAX($A$8:$A121)+1,"")</f>
        <v/>
      </c>
      <c r="B122" s="121" t="str">
        <f>IF('Main courante'!$A119=$A$6,TEXT('Main courante'!$B119,"j mmm aa"),"")</f>
        <v/>
      </c>
      <c r="C122" s="122" t="str">
        <f>IF('Main courante'!$A119=$A$6,TEXT('Main courante'!$C119,"hh:mm"),"")</f>
        <v/>
      </c>
      <c r="D122" s="122" t="str">
        <f>IF('Main courante'!$A119=$A$6,TEXT('Main courante'!$D119,"hh:mm"),"")</f>
        <v/>
      </c>
      <c r="E122" s="123" t="str">
        <f>IF('Main courante'!$A119=$A$6,MOD($D122-$C122,1),"")</f>
        <v/>
      </c>
      <c r="F122" s="123" t="str">
        <f>IF('Main courante'!$A119=$A$6,'Main courante'!$E119,"")</f>
        <v/>
      </c>
      <c r="G122" s="125"/>
      <c r="H122" s="126" t="str">
        <f>IF('Main courante'!$A119=$H$6,MAX($H$8:$H121)+1,"")</f>
        <v/>
      </c>
      <c r="I122" s="121" t="str">
        <f>IF('Main courante'!$A119=$H$6,TEXT('Main courante'!$B119,"j mmm aa"),"")</f>
        <v/>
      </c>
      <c r="J122" s="122" t="str">
        <f>IF('Main courante'!$A119=$H$6,TEXT('Main courante'!$C119,"hh:mm"),"")</f>
        <v/>
      </c>
      <c r="K122" s="122" t="str">
        <f>IF('Main courante'!$A119=$H$6,TEXT('Main courante'!$D119,"hh:mm"),"")</f>
        <v/>
      </c>
      <c r="L122" s="123" t="str">
        <f>IF('Main courante'!$A119=$H$6,MOD($K122-$J122,1),"")</f>
        <v/>
      </c>
      <c r="M122" s="123" t="str">
        <f>IF('Main courante'!$A119=$H$6,'Main courante'!$E119,"")</f>
        <v/>
      </c>
      <c r="N122" s="125"/>
      <c r="O122" s="120" t="str">
        <f>IF('Main courante'!$A119=$O$6,MAX($O$8:$O121)+1,"")</f>
        <v/>
      </c>
      <c r="P122" s="121" t="str">
        <f>IF('Main courante'!$A119=$O$6,TEXT('Main courante'!$B119,"j mmm aa"),"")</f>
        <v/>
      </c>
      <c r="Q122" s="122" t="str">
        <f>IF('Main courante'!$A119=$O$6,TEXT('Main courante'!$C119,"hh:mm"),"")</f>
        <v/>
      </c>
      <c r="R122" s="122" t="str">
        <f>IF('Main courante'!$A119=$O$6,TEXT('Main courante'!$D119,"hh:mm"),"")</f>
        <v/>
      </c>
      <c r="S122" s="123" t="str">
        <f>IF('Main courante'!$A119=$O$6,MOD($R122-$Q122,1),"")</f>
        <v/>
      </c>
      <c r="T122" s="124" t="str">
        <f>IF('Main courante'!$A119=$O$6,'Main courante'!$E119,"")</f>
        <v/>
      </c>
      <c r="U122" s="127" t="str">
        <f>IF('Main courante'!$A119=$O$6,DU122,"")</f>
        <v/>
      </c>
      <c r="V122" s="125"/>
      <c r="W122" s="120" t="str">
        <f>IF('Main courante'!$A119=$W$6,MAX($W$8:$W121)+1,"")</f>
        <v/>
      </c>
      <c r="X122" s="121" t="str">
        <f>IF('Main courante'!$A119=$W$6,TEXT('Main courante'!$B119,"j mmm aa"),"")</f>
        <v/>
      </c>
      <c r="Y122" s="122" t="str">
        <f>IF('Main courante'!$A119=$W$6,TEXT('Main courante'!$C119,"hh:mm"),"")</f>
        <v/>
      </c>
      <c r="Z122" s="122" t="str">
        <f>IF('Main courante'!$A119=$W$6,TEXT('Main courante'!$D119,"hh:mm"),"")</f>
        <v/>
      </c>
      <c r="AA122" s="123" t="str">
        <f>IF('Main courante'!$A119=$W$6,MOD($Z122-$Y122,1),"")</f>
        <v/>
      </c>
      <c r="AB122" s="123" t="str">
        <f>IF('Main courante'!$A119=$W$6,'Main courante'!$E119,"")</f>
        <v/>
      </c>
      <c r="AC122" s="122" t="str">
        <f>IF('Main courante'!$A119=$W$6,DU122,"")</f>
        <v/>
      </c>
      <c r="AD122" s="125"/>
      <c r="AE122" s="120" t="str">
        <f>IF('Main courante'!$A119=$AE$6,MAX($AE$8:$AE121)+1,"")</f>
        <v/>
      </c>
      <c r="AF122" s="121" t="str">
        <f>IF('Main courante'!$A119=$AE$6,TEXT('Main courante'!$B119,"j mmm aa"),"")</f>
        <v/>
      </c>
      <c r="AG122" s="122" t="str">
        <f>IF('Main courante'!$A119=$AE$6,TEXT('Main courante'!$C119,"hh:mm"),"")</f>
        <v/>
      </c>
      <c r="AH122" s="122" t="str">
        <f>IF('Main courante'!$A119=$AE$6,TEXT('Main courante'!$D119,"hh:mm"),"")</f>
        <v/>
      </c>
      <c r="AI122" s="123" t="str">
        <f>IF('Main courante'!$A119=$AE$6,MOD($AH122-$AG122,1),"")</f>
        <v/>
      </c>
      <c r="AJ122" s="123" t="str">
        <f>IF('Main courante'!$A119=$AE$6,'Main courante'!$E119,"")</f>
        <v/>
      </c>
      <c r="AK122" s="122" t="str">
        <f>IF('Main courante'!$A119=$AE$6,DU122,"")</f>
        <v/>
      </c>
      <c r="AL122" s="125"/>
      <c r="AM122" s="120" t="str">
        <f>IF('Main courante'!$A119=$AM$6,MAX($AM$8:$AM121)+1,"")</f>
        <v/>
      </c>
      <c r="AN122" s="121" t="str">
        <f>IF('Main courante'!$A119=$AM$6,TEXT('Main courante'!$B119,"j mmm aa"),"")</f>
        <v/>
      </c>
      <c r="AO122" s="122" t="str">
        <f>IF('Main courante'!$A119=$AM$6,TEXT('Main courante'!$C119,"hh:mm"),"")</f>
        <v/>
      </c>
      <c r="AP122" s="122" t="str">
        <f>IF('Main courante'!$A119=$AM$6,TEXT('Main courante'!$D119,"hh:mm"),"")</f>
        <v/>
      </c>
      <c r="AQ122" s="123" t="str">
        <f>IF('Main courante'!$A119=$AM$6,MOD($AP122-$AO122,1),"")</f>
        <v/>
      </c>
      <c r="AR122" s="123" t="str">
        <f>IF('Main courante'!$A119=$AM$6,'Main courante'!$E119,"")</f>
        <v/>
      </c>
      <c r="AS122" s="122" t="str">
        <f>IF('Main courante'!$A119=$AM$6,DU122,"")</f>
        <v/>
      </c>
      <c r="AT122" s="125"/>
      <c r="AU122" s="120" t="str">
        <f>IF('Main courante'!$A119=$AU$6,MAX($AU$8:$AU121)+1,"")</f>
        <v/>
      </c>
      <c r="AV122" s="121" t="str">
        <f>IF('Main courante'!$A119=$AU$6,TEXT('Main courante'!$B119,"j mmm aa"),"")</f>
        <v/>
      </c>
      <c r="AW122" s="122" t="str">
        <f>IF('Main courante'!$A119=$AU$6,TEXT('Main courante'!$C119,"hh:mm"),"")</f>
        <v/>
      </c>
      <c r="AX122" s="122" t="str">
        <f>IF('Main courante'!$A119=$AU$6,TEXT('Main courante'!$D119,"hh:mm"),"")</f>
        <v/>
      </c>
      <c r="AY122" s="123" t="str">
        <f>IF('Main courante'!$A119=$AU$6,MOD($AX122-$AW122,1),"")</f>
        <v/>
      </c>
      <c r="AZ122" s="123" t="str">
        <f>IF('Main courante'!$A119=$AU$6,'Main courante'!$E119,"")</f>
        <v/>
      </c>
      <c r="BA122" s="122" t="str">
        <f>IF('Main courante'!$A119=$AU$6,DU122,"")</f>
        <v/>
      </c>
      <c r="BB122" s="125"/>
      <c r="BC122" s="120" t="str">
        <f>IF('Main courante'!$A119=$BC$6,MAX($BC$8:$BC121)+1,"")</f>
        <v/>
      </c>
      <c r="BD122" s="121" t="str">
        <f>IF('Main courante'!$A119=$BC$6,TEXT('Main courante'!$B119,"j mmm aa"),"")</f>
        <v/>
      </c>
      <c r="BE122" s="122" t="str">
        <f>IF('Main courante'!$A119=$BC$6,TEXT('Main courante'!$C119,"hh:mm"),"")</f>
        <v/>
      </c>
      <c r="BF122" s="122" t="str">
        <f>IF('Main courante'!$A119=$BC$6,TEXT('Main courante'!$D119,"hh:mm"),"")</f>
        <v/>
      </c>
      <c r="BG122" s="123" t="str">
        <f>IF('Main courante'!$A119=$BC$6,MOD($BF122-$BE122,1),"")</f>
        <v/>
      </c>
      <c r="BH122" s="123" t="str">
        <f>IF('Main courante'!$A119=$BC$6,'Main courante'!$E119,"")</f>
        <v/>
      </c>
      <c r="BI122" s="122" t="str">
        <f>IF('Main courante'!$A119=$BC$6,DU122,"")</f>
        <v/>
      </c>
      <c r="BJ122" s="125"/>
      <c r="BK122" s="120" t="str">
        <f>IF('Main courante'!$A119=$BK$6,MAX($BK$8:$BK121)+1,"")</f>
        <v/>
      </c>
      <c r="BL122" s="121" t="str">
        <f>IF('Main courante'!$A119=$BK$6,TEXT('Main courante'!$B119,"j mmm aa"),"")</f>
        <v/>
      </c>
      <c r="BM122" s="122" t="str">
        <f>IF('Main courante'!$A119=$BK$6,TEXT('Main courante'!$C119,"hh:mm"),"")</f>
        <v/>
      </c>
      <c r="BN122" s="122" t="str">
        <f>IF('Main courante'!$A119=$BK$6,TEXT('Main courante'!$D119,"hh:mm"),"")</f>
        <v/>
      </c>
      <c r="BO122" s="123" t="str">
        <f>IF('Main courante'!$A119=$BK$6,MOD($BN122-$BM122,1),"")</f>
        <v/>
      </c>
      <c r="BP122" s="123" t="str">
        <f>IF('Main courante'!$A119=$BK$6,'Main courante'!$E119,"")</f>
        <v/>
      </c>
      <c r="BQ122" s="122" t="str">
        <f>IF('Main courante'!$A119=$BK$6,DU122,"")</f>
        <v/>
      </c>
      <c r="BR122" s="125"/>
      <c r="BS122" s="120" t="str">
        <f>IF('Main courante'!$A119=$BS$6,MAX($BS$8:$BS121)+1,"")</f>
        <v/>
      </c>
      <c r="BT122" s="121" t="str">
        <f>IF('Main courante'!$A119=$BS$6,TEXT('Main courante'!$B119,"j mmm aa"),"")</f>
        <v/>
      </c>
      <c r="BU122" s="122" t="str">
        <f>IF('Main courante'!$A119=$BS$6,TEXT('Main courante'!$C119,"hh:mm"),"")</f>
        <v/>
      </c>
      <c r="BV122" s="122" t="str">
        <f>IF('Main courante'!$A119=$BS$6,TEXT('Main courante'!$D119,"hh:mm"),"")</f>
        <v/>
      </c>
      <c r="BW122" s="123" t="str">
        <f>IF('Main courante'!$A119=$BS$6,MOD($BV122-$BU122,1),"")</f>
        <v/>
      </c>
      <c r="BX122" s="123" t="str">
        <f>IF('Main courante'!$A119=$BS$6,'Main courante'!$E119,"")</f>
        <v/>
      </c>
      <c r="BY122" s="122" t="str">
        <f>IF('Main courante'!$A119=$BS$6,DU122,"")</f>
        <v/>
      </c>
      <c r="BZ122" s="125"/>
      <c r="CA122" s="120" t="str">
        <f>IF('Main courante'!$A119=$CA$6,MAX($CA$8:$CA121)+1,"")</f>
        <v/>
      </c>
      <c r="CB122" s="121" t="str">
        <f>IF('Main courante'!$A119=$CA$6,TEXT('Main courante'!$B119,"j mmm aa"),"")</f>
        <v/>
      </c>
      <c r="CC122" s="122" t="str">
        <f>IF('Main courante'!$A119=$CA$6,TEXT('Main courante'!$C119,"hh:mm"),"")</f>
        <v/>
      </c>
      <c r="CD122" s="122" t="str">
        <f>IF('Main courante'!$A119=$CA$6,TEXT('Main courante'!$D119,"hh:mm"),"")</f>
        <v/>
      </c>
      <c r="CE122" s="123" t="str">
        <f>IF('Main courante'!$A119=$CA$6,MOD($CD122-$CC122,1),"")</f>
        <v/>
      </c>
      <c r="CF122" s="123" t="str">
        <f>IF('Main courante'!$A119=$CA$6,'Main courante'!$E119,"")</f>
        <v/>
      </c>
      <c r="CG122" s="122" t="str">
        <f>IF('Main courante'!$A119=$CA$6,DU122,"")</f>
        <v/>
      </c>
      <c r="CH122" s="125"/>
      <c r="CI122" s="120" t="str">
        <f>IF('Main courante'!$A119=$CI$6,MAX($CI$8:$CI121)+1,"")</f>
        <v/>
      </c>
      <c r="CJ122" s="121" t="str">
        <f>IF('Main courante'!$A119=$CI$6,TEXT('Main courante'!$B119,"j mmm aa"),"")</f>
        <v/>
      </c>
      <c r="CK122" s="122" t="str">
        <f>IF('Main courante'!$A119=$CI$6,TEXT('Main courante'!$C119,"hh:mm"),"")</f>
        <v/>
      </c>
      <c r="CL122" s="122" t="str">
        <f>IF('Main courante'!$A119=$CI$6,TEXT('Main courante'!$D119,"hh:mm"),"")</f>
        <v/>
      </c>
      <c r="CM122" s="123" t="str">
        <f>IF('Main courante'!$A119=$CI$6,MOD($CL122-$CK122,1),"")</f>
        <v/>
      </c>
      <c r="CN122" s="123" t="str">
        <f>IF('Main courante'!$A119=$CI$6,'Main courante'!$E119,"")</f>
        <v/>
      </c>
      <c r="CO122" s="125"/>
      <c r="CP122" s="120" t="str">
        <f>IF('Main courante'!$A119=$CP$6,MAX($CP$8:$CP121)+1,"")</f>
        <v/>
      </c>
      <c r="CQ122" s="121" t="str">
        <f>IF('Main courante'!$A119=$CP$6,TEXT('Main courante'!$B119,"j mmm aa"),"")</f>
        <v/>
      </c>
      <c r="CR122" s="122" t="str">
        <f>IF('Main courante'!$A119=$CP$6,TEXT('Main courante'!$C119,"hh:mm"),"")</f>
        <v/>
      </c>
      <c r="CS122" s="122" t="str">
        <f>IF('Main courante'!$A119=$CP$6,TEXT('Main courante'!$D119,"hh:mm"),"")</f>
        <v/>
      </c>
      <c r="CT122" s="123" t="str">
        <f>IF('Main courante'!$A119=$CP$6,MOD($CS122-$CR122,1),"")</f>
        <v/>
      </c>
      <c r="CU122" s="123" t="str">
        <f>IF('Main courante'!$A119=$CP$6,'Main courante'!$E119,"")</f>
        <v/>
      </c>
      <c r="CV122" s="122" t="str">
        <f>IF('Main courante'!$A119=$CP$6,DU122,"")</f>
        <v/>
      </c>
      <c r="CW122" s="125"/>
      <c r="CX122" s="120" t="str">
        <f>IF('Main courante'!$A119=$CX$6,MAX($CX$8:$CX121)+1,"")</f>
        <v/>
      </c>
      <c r="CY122" s="121" t="str">
        <f>IF('Main courante'!$A119=$CX$6,TEXT('Main courante'!$B119,"j mmm aa"),"")</f>
        <v/>
      </c>
      <c r="CZ122" s="122" t="str">
        <f>IF('Main courante'!$A119=$CX$6,TEXT('Main courante'!$C119,"hh:mm"),"")</f>
        <v/>
      </c>
      <c r="DA122" s="122" t="str">
        <f>IF('Main courante'!$A119=$CX$6,TEXT('Main courante'!$D119,"hh:mm"),"")</f>
        <v/>
      </c>
      <c r="DB122" s="123" t="str">
        <f>IF('Main courante'!$A119=$CX$6,MOD($DA122-$CZ122,1),"")</f>
        <v/>
      </c>
      <c r="DC122" s="123" t="str">
        <f>IF('Main courante'!$A119=$CX$6,'Main courante'!$E119,"")</f>
        <v/>
      </c>
      <c r="DD122" s="122" t="str">
        <f>IF('Main courante'!$A119=$CX$6,DU122,"")</f>
        <v/>
      </c>
      <c r="DE122" s="125"/>
      <c r="DF122" s="120" t="str">
        <f>IF('Main courante'!$A119=$DF$6,MAX($DF$8:$DF121)+1,"")</f>
        <v/>
      </c>
      <c r="DG122" s="121" t="str">
        <f>IF('Main courante'!$A119=$DF$6,TEXT('Main courante'!$B119,"j mmm aa"),"")</f>
        <v/>
      </c>
      <c r="DH122" s="122" t="str">
        <f>IF('Main courante'!$A119=$DF$6,TEXT('Main courante'!$C119,"hh:mm"),"")</f>
        <v/>
      </c>
      <c r="DI122" s="122" t="str">
        <f>IF('Main courante'!$A119=$DF$6,TEXT('Main courante'!$D119,"hh:mm"),"")</f>
        <v/>
      </c>
      <c r="DJ122" s="123" t="str">
        <f>IF('Main courante'!$A119=$DF$6,MOD($DI122-$DH122,1),"")</f>
        <v/>
      </c>
      <c r="DK122" s="123" t="str">
        <f>IF('Main courante'!$A119=$DF$6,'Main courante'!$E119,"")</f>
        <v/>
      </c>
      <c r="DL122" s="128"/>
      <c r="DM122" s="120" t="str">
        <f>IF(OR('Main courante'!$F119&lt;&gt;"",'Main courante'!$K119&lt;&gt;""),MAX($DM$8:$DM121)+1,"")</f>
        <v/>
      </c>
      <c r="DN122" s="121" t="str">
        <f>IF('Main courante'!$F119,TEXT('Main courante'!$B119,"j mmm aa"),"")</f>
        <v/>
      </c>
      <c r="DO122" s="121" t="str">
        <f>IF('Main courante'!$F119,'Main courante'!$E119,"")</f>
        <v/>
      </c>
      <c r="DP122" s="121" t="str">
        <f>IF(OR('Main courante'!$F119&lt;&gt;"",'Main courante'!$K119&lt;&gt;""),IF('Main courante'!$F119&lt;&gt;"",TEXT('Main courante'!$F119,"hh:mm"),""),"")</f>
        <v/>
      </c>
      <c r="DQ122" s="121" t="str">
        <f>IF(OR('Main courante'!$F119&lt;&gt;"",'Main courante'!$K119&lt;&gt;""),IF('Main courante'!$G119&lt;&gt;"",TEXT('Main courante'!$G119,"hh:mm"),""),"")</f>
        <v/>
      </c>
      <c r="DR122" s="121" t="str">
        <f>IF(OR('Main courante'!$F119&lt;&gt;"",'Main courante'!$K119&lt;&gt;""),IF('Main courante'!$K119&lt;&gt;"",TEXT('Main courante'!$K119,"hh:mm"),""),"")</f>
        <v/>
      </c>
      <c r="DS122" s="121" t="str">
        <f>IF(OR('Main courante'!$F119&lt;&gt;"",'Main courante'!$K119&lt;&gt;""),IF('Main courante'!$L119&lt;&gt;"",TEXT('Main courante'!$L119,"hh:mm"),""),"")</f>
        <v/>
      </c>
      <c r="DT122" s="129">
        <f t="shared" si="7"/>
        <v>0</v>
      </c>
      <c r="DU122" s="130">
        <f>'Main courante'!$H119+'Main courante'!$M119</f>
        <v>0</v>
      </c>
      <c r="DV122" s="131">
        <f>'Main courante'!$J119+'Main courante'!$O119</f>
        <v>0</v>
      </c>
      <c r="DW122" s="131">
        <f>'Main courante'!$I119+'Main courante'!$N119</f>
        <v>0</v>
      </c>
      <c r="DX122" s="132" t="str">
        <f>IF('Main courante'!$P119&lt;&gt;"",'Main courante'!$P119,"")</f>
        <v/>
      </c>
      <c r="DY122" s="133" t="str">
        <f>IF('Main courante'!$Q119&lt;&gt;"",'Main courante'!$Q119,"")</f>
        <v/>
      </c>
      <c r="DZ122" s="133" t="str">
        <f>IF('Main courante'!$R119&lt;&gt;"",'Main courante'!$R119,"")</f>
        <v/>
      </c>
      <c r="EA122" s="129">
        <f t="shared" si="8"/>
        <v>0</v>
      </c>
      <c r="EB122" s="129">
        <f t="shared" si="9"/>
        <v>0</v>
      </c>
      <c r="ED122" s="120" t="str">
        <f>IF('Main courante'!$A119=$ED$6,MAX($ED$8:$ED121)+1,"")</f>
        <v/>
      </c>
      <c r="EE122" s="120" t="str">
        <f>IF('Main courante'!$A119=$ED$6,'Main courante'!$S119,"")</f>
        <v/>
      </c>
      <c r="EF122" s="120" t="str">
        <f>IF('Main courante'!$A119=$ED$6,'Main courante'!$T119,"")</f>
        <v/>
      </c>
      <c r="EG122" s="120" t="str">
        <f>IF('Main courante'!$A119=$ED$6,'Main courante'!$U119,"")</f>
        <v/>
      </c>
      <c r="EH122" s="134" t="str">
        <f>IF('Main courante'!$A119=$ED$6,'Main courante'!$V119,"")</f>
        <v/>
      </c>
      <c r="EJ122" s="120" t="str">
        <f>IF('Main courante'!$A119=$EJ$6,MAX($EJ$8:$EJ121)+1,"")</f>
        <v/>
      </c>
      <c r="EK122" s="120" t="str">
        <f>IF('Main courante'!$A119=$EJ$6,'Main courante'!$S119,"")</f>
        <v/>
      </c>
      <c r="EL122" s="120" t="str">
        <f>IF('Main courante'!$A119=$EJ$6,'Main courante'!$T119,"")</f>
        <v/>
      </c>
      <c r="EM122" s="120" t="str">
        <f>IF('Main courante'!$A119=$EJ$6,'Main courante'!$U119,"")</f>
        <v/>
      </c>
      <c r="EN122" s="134" t="str">
        <f>IF('Main courante'!$A119=$EJ$6,'Main courante'!$V119,"")</f>
        <v/>
      </c>
      <c r="EP122" s="120" t="str">
        <f>IF('Main courante'!$A119=$EP$6,MAX($EP$8:$EP121)+1,"")</f>
        <v/>
      </c>
      <c r="EQ122" s="120" t="str">
        <f>IF('Main courante'!$A119=$EP$6,'Main courante'!$S119,"")</f>
        <v/>
      </c>
      <c r="ER122" s="120" t="str">
        <f>IF('Main courante'!$A119=$EP$6,'Main courante'!$T119,"")</f>
        <v/>
      </c>
      <c r="ES122" s="120" t="str">
        <f>IF('Main courante'!$A119=$EP$6,'Main courante'!$U119,"")</f>
        <v/>
      </c>
      <c r="ET122" s="134" t="str">
        <f>IF('Main courante'!$A119=$EP$6,'Main courante'!$V119,"")</f>
        <v/>
      </c>
      <c r="EU122" s="125"/>
      <c r="EV122" s="120" t="str">
        <f>IF('Main courante'!$A119=$EV$6,MAX($EV$8:$EV121)+1,"")</f>
        <v/>
      </c>
      <c r="EW122" s="121" t="str">
        <f>IF('Main courante'!$A119=$EV$6,TEXT('Main courante'!$B119,"j mmm aa"),"")</f>
        <v/>
      </c>
      <c r="EX122" s="122" t="str">
        <f>IF('Main courante'!$A119=$EV$6,TEXT('Main courante'!$C119,"hh:mm"),"")</f>
        <v/>
      </c>
      <c r="EY122" s="122" t="str">
        <f>IF('Main courante'!$A119=$EV$6,TEXT('Main courante'!$D119,"hh:mm"),"")</f>
        <v/>
      </c>
      <c r="EZ122" s="123" t="str">
        <f>IF('Main courante'!$A119=$EV$6,MOD($EY122-$EX122,1),"")</f>
        <v/>
      </c>
      <c r="FA122" s="123" t="str">
        <f>IF('Main courante'!$A119=$EV$6,'Main courante'!$E119,"")</f>
        <v/>
      </c>
      <c r="FB122" s="128"/>
    </row>
    <row r="123" spans="1:158">
      <c r="A123" s="120" t="str">
        <f>IF('Main courante'!$A120=$A$6,MAX($A$8:$A122)+1,"")</f>
        <v/>
      </c>
      <c r="B123" s="121" t="str">
        <f>IF('Main courante'!$A120=$A$6,TEXT('Main courante'!$B120,"j mmm aa"),"")</f>
        <v/>
      </c>
      <c r="C123" s="122" t="str">
        <f>IF('Main courante'!$A120=$A$6,TEXT('Main courante'!$C120,"hh:mm"),"")</f>
        <v/>
      </c>
      <c r="D123" s="122" t="str">
        <f>IF('Main courante'!$A120=$A$6,TEXT('Main courante'!$D120,"hh:mm"),"")</f>
        <v/>
      </c>
      <c r="E123" s="123" t="str">
        <f>IF('Main courante'!$A120=$A$6,MOD($D123-$C123,1),"")</f>
        <v/>
      </c>
      <c r="F123" s="123" t="str">
        <f>IF('Main courante'!$A120=$A$6,'Main courante'!$E120,"")</f>
        <v/>
      </c>
      <c r="G123" s="125"/>
      <c r="H123" s="126" t="str">
        <f>IF('Main courante'!$A120=$H$6,MAX($H$8:$H122)+1,"")</f>
        <v/>
      </c>
      <c r="I123" s="121" t="str">
        <f>IF('Main courante'!$A120=$H$6,TEXT('Main courante'!$B120,"j mmm aa"),"")</f>
        <v/>
      </c>
      <c r="J123" s="122" t="str">
        <f>IF('Main courante'!$A120=$H$6,TEXT('Main courante'!$C120,"hh:mm"),"")</f>
        <v/>
      </c>
      <c r="K123" s="122" t="str">
        <f>IF('Main courante'!$A120=$H$6,TEXT('Main courante'!$D120,"hh:mm"),"")</f>
        <v/>
      </c>
      <c r="L123" s="123" t="str">
        <f>IF('Main courante'!$A120=$H$6,MOD($K123-$J123,1),"")</f>
        <v/>
      </c>
      <c r="M123" s="123" t="str">
        <f>IF('Main courante'!$A120=$H$6,'Main courante'!$E120,"")</f>
        <v/>
      </c>
      <c r="N123" s="125"/>
      <c r="O123" s="120" t="str">
        <f>IF('Main courante'!$A120=$O$6,MAX($O$8:$O122)+1,"")</f>
        <v/>
      </c>
      <c r="P123" s="121" t="str">
        <f>IF('Main courante'!$A120=$O$6,TEXT('Main courante'!$B120,"j mmm aa"),"")</f>
        <v/>
      </c>
      <c r="Q123" s="122" t="str">
        <f>IF('Main courante'!$A120=$O$6,TEXT('Main courante'!$C120,"hh:mm"),"")</f>
        <v/>
      </c>
      <c r="R123" s="122" t="str">
        <f>IF('Main courante'!$A120=$O$6,TEXT('Main courante'!$D120,"hh:mm"),"")</f>
        <v/>
      </c>
      <c r="S123" s="123" t="str">
        <f>IF('Main courante'!$A120=$O$6,MOD($R123-$Q123,1),"")</f>
        <v/>
      </c>
      <c r="T123" s="124" t="str">
        <f>IF('Main courante'!$A120=$O$6,'Main courante'!$E120,"")</f>
        <v/>
      </c>
      <c r="U123" s="127" t="str">
        <f>IF('Main courante'!$A120=$O$6,DU123,"")</f>
        <v/>
      </c>
      <c r="V123" s="125"/>
      <c r="W123" s="120" t="str">
        <f>IF('Main courante'!$A120=$W$6,MAX($W$8:$W122)+1,"")</f>
        <v/>
      </c>
      <c r="X123" s="121" t="str">
        <f>IF('Main courante'!$A120=$W$6,TEXT('Main courante'!$B120,"j mmm aa"),"")</f>
        <v/>
      </c>
      <c r="Y123" s="122" t="str">
        <f>IF('Main courante'!$A120=$W$6,TEXT('Main courante'!$C120,"hh:mm"),"")</f>
        <v/>
      </c>
      <c r="Z123" s="122" t="str">
        <f>IF('Main courante'!$A120=$W$6,TEXT('Main courante'!$D120,"hh:mm"),"")</f>
        <v/>
      </c>
      <c r="AA123" s="123" t="str">
        <f>IF('Main courante'!$A120=$W$6,MOD($Z123-$Y123,1),"")</f>
        <v/>
      </c>
      <c r="AB123" s="123" t="str">
        <f>IF('Main courante'!$A120=$W$6,'Main courante'!$E120,"")</f>
        <v/>
      </c>
      <c r="AC123" s="122" t="str">
        <f>IF('Main courante'!$A120=$W$6,DU123,"")</f>
        <v/>
      </c>
      <c r="AD123" s="125"/>
      <c r="AE123" s="120" t="str">
        <f>IF('Main courante'!$A120=$AE$6,MAX($AE$8:$AE122)+1,"")</f>
        <v/>
      </c>
      <c r="AF123" s="121" t="str">
        <f>IF('Main courante'!$A120=$AE$6,TEXT('Main courante'!$B120,"j mmm aa"),"")</f>
        <v/>
      </c>
      <c r="AG123" s="122" t="str">
        <f>IF('Main courante'!$A120=$AE$6,TEXT('Main courante'!$C120,"hh:mm"),"")</f>
        <v/>
      </c>
      <c r="AH123" s="122" t="str">
        <f>IF('Main courante'!$A120=$AE$6,TEXT('Main courante'!$D120,"hh:mm"),"")</f>
        <v/>
      </c>
      <c r="AI123" s="123" t="str">
        <f>IF('Main courante'!$A120=$AE$6,MOD($AH123-$AG123,1),"")</f>
        <v/>
      </c>
      <c r="AJ123" s="123" t="str">
        <f>IF('Main courante'!$A120=$AE$6,'Main courante'!$E120,"")</f>
        <v/>
      </c>
      <c r="AK123" s="122" t="str">
        <f>IF('Main courante'!$A120=$AE$6,DU123,"")</f>
        <v/>
      </c>
      <c r="AL123" s="125"/>
      <c r="AM123" s="120" t="str">
        <f>IF('Main courante'!$A120=$AM$6,MAX($AM$8:$AM122)+1,"")</f>
        <v/>
      </c>
      <c r="AN123" s="121" t="str">
        <f>IF('Main courante'!$A120=$AM$6,TEXT('Main courante'!$B120,"j mmm aa"),"")</f>
        <v/>
      </c>
      <c r="AO123" s="122" t="str">
        <f>IF('Main courante'!$A120=$AM$6,TEXT('Main courante'!$C120,"hh:mm"),"")</f>
        <v/>
      </c>
      <c r="AP123" s="122" t="str">
        <f>IF('Main courante'!$A120=$AM$6,TEXT('Main courante'!$D120,"hh:mm"),"")</f>
        <v/>
      </c>
      <c r="AQ123" s="123" t="str">
        <f>IF('Main courante'!$A120=$AM$6,MOD($AP123-$AO123,1),"")</f>
        <v/>
      </c>
      <c r="AR123" s="123" t="str">
        <f>IF('Main courante'!$A120=$AM$6,'Main courante'!$E120,"")</f>
        <v/>
      </c>
      <c r="AS123" s="122" t="str">
        <f>IF('Main courante'!$A120=$AM$6,DU123,"")</f>
        <v/>
      </c>
      <c r="AT123" s="125"/>
      <c r="AU123" s="120" t="str">
        <f>IF('Main courante'!$A120=$AU$6,MAX($AU$8:$AU122)+1,"")</f>
        <v/>
      </c>
      <c r="AV123" s="121" t="str">
        <f>IF('Main courante'!$A120=$AU$6,TEXT('Main courante'!$B120,"j mmm aa"),"")</f>
        <v/>
      </c>
      <c r="AW123" s="122" t="str">
        <f>IF('Main courante'!$A120=$AU$6,TEXT('Main courante'!$C120,"hh:mm"),"")</f>
        <v/>
      </c>
      <c r="AX123" s="122" t="str">
        <f>IF('Main courante'!$A120=$AU$6,TEXT('Main courante'!$D120,"hh:mm"),"")</f>
        <v/>
      </c>
      <c r="AY123" s="123" t="str">
        <f>IF('Main courante'!$A120=$AU$6,MOD($AX123-$AW123,1),"")</f>
        <v/>
      </c>
      <c r="AZ123" s="123" t="str">
        <f>IF('Main courante'!$A120=$AU$6,'Main courante'!$E120,"")</f>
        <v/>
      </c>
      <c r="BA123" s="122" t="str">
        <f>IF('Main courante'!$A120=$AU$6,DU123,"")</f>
        <v/>
      </c>
      <c r="BB123" s="125"/>
      <c r="BC123" s="120" t="str">
        <f>IF('Main courante'!$A120=$BC$6,MAX($BC$8:$BC122)+1,"")</f>
        <v/>
      </c>
      <c r="BD123" s="121" t="str">
        <f>IF('Main courante'!$A120=$BC$6,TEXT('Main courante'!$B120,"j mmm aa"),"")</f>
        <v/>
      </c>
      <c r="BE123" s="122" t="str">
        <f>IF('Main courante'!$A120=$BC$6,TEXT('Main courante'!$C120,"hh:mm"),"")</f>
        <v/>
      </c>
      <c r="BF123" s="122" t="str">
        <f>IF('Main courante'!$A120=$BC$6,TEXT('Main courante'!$D120,"hh:mm"),"")</f>
        <v/>
      </c>
      <c r="BG123" s="123" t="str">
        <f>IF('Main courante'!$A120=$BC$6,MOD($BF123-$BE123,1),"")</f>
        <v/>
      </c>
      <c r="BH123" s="123" t="str">
        <f>IF('Main courante'!$A120=$BC$6,'Main courante'!$E120,"")</f>
        <v/>
      </c>
      <c r="BI123" s="122" t="str">
        <f>IF('Main courante'!$A120=$BC$6,DU123,"")</f>
        <v/>
      </c>
      <c r="BJ123" s="125"/>
      <c r="BK123" s="120" t="str">
        <f>IF('Main courante'!$A120=$BK$6,MAX($BK$8:$BK122)+1,"")</f>
        <v/>
      </c>
      <c r="BL123" s="121" t="str">
        <f>IF('Main courante'!$A120=$BK$6,TEXT('Main courante'!$B120,"j mmm aa"),"")</f>
        <v/>
      </c>
      <c r="BM123" s="122" t="str">
        <f>IF('Main courante'!$A120=$BK$6,TEXT('Main courante'!$C120,"hh:mm"),"")</f>
        <v/>
      </c>
      <c r="BN123" s="122" t="str">
        <f>IF('Main courante'!$A120=$BK$6,TEXT('Main courante'!$D120,"hh:mm"),"")</f>
        <v/>
      </c>
      <c r="BO123" s="123" t="str">
        <f>IF('Main courante'!$A120=$BK$6,MOD($BN123-$BM123,1),"")</f>
        <v/>
      </c>
      <c r="BP123" s="123" t="str">
        <f>IF('Main courante'!$A120=$BK$6,'Main courante'!$E120,"")</f>
        <v/>
      </c>
      <c r="BQ123" s="122" t="str">
        <f>IF('Main courante'!$A120=$BK$6,DU123,"")</f>
        <v/>
      </c>
      <c r="BR123" s="125"/>
      <c r="BS123" s="120" t="str">
        <f>IF('Main courante'!$A120=$BS$6,MAX($BS$8:$BS122)+1,"")</f>
        <v/>
      </c>
      <c r="BT123" s="121" t="str">
        <f>IF('Main courante'!$A120=$BS$6,TEXT('Main courante'!$B120,"j mmm aa"),"")</f>
        <v/>
      </c>
      <c r="BU123" s="122" t="str">
        <f>IF('Main courante'!$A120=$BS$6,TEXT('Main courante'!$C120,"hh:mm"),"")</f>
        <v/>
      </c>
      <c r="BV123" s="122" t="str">
        <f>IF('Main courante'!$A120=$BS$6,TEXT('Main courante'!$D120,"hh:mm"),"")</f>
        <v/>
      </c>
      <c r="BW123" s="123" t="str">
        <f>IF('Main courante'!$A120=$BS$6,MOD($BV123-$BU123,1),"")</f>
        <v/>
      </c>
      <c r="BX123" s="123" t="str">
        <f>IF('Main courante'!$A120=$BS$6,'Main courante'!$E120,"")</f>
        <v/>
      </c>
      <c r="BY123" s="122" t="str">
        <f>IF('Main courante'!$A120=$BS$6,DU123,"")</f>
        <v/>
      </c>
      <c r="BZ123" s="125"/>
      <c r="CA123" s="120" t="str">
        <f>IF('Main courante'!$A120=$CA$6,MAX($CA$8:$CA122)+1,"")</f>
        <v/>
      </c>
      <c r="CB123" s="121" t="str">
        <f>IF('Main courante'!$A120=$CA$6,TEXT('Main courante'!$B120,"j mmm aa"),"")</f>
        <v/>
      </c>
      <c r="CC123" s="122" t="str">
        <f>IF('Main courante'!$A120=$CA$6,TEXT('Main courante'!$C120,"hh:mm"),"")</f>
        <v/>
      </c>
      <c r="CD123" s="122" t="str">
        <f>IF('Main courante'!$A120=$CA$6,TEXT('Main courante'!$D120,"hh:mm"),"")</f>
        <v/>
      </c>
      <c r="CE123" s="123" t="str">
        <f>IF('Main courante'!$A120=$CA$6,MOD($CD123-$CC123,1),"")</f>
        <v/>
      </c>
      <c r="CF123" s="123" t="str">
        <f>IF('Main courante'!$A120=$CA$6,'Main courante'!$E120,"")</f>
        <v/>
      </c>
      <c r="CG123" s="122" t="str">
        <f>IF('Main courante'!$A120=$CA$6,DU123,"")</f>
        <v/>
      </c>
      <c r="CH123" s="125"/>
      <c r="CI123" s="120" t="str">
        <f>IF('Main courante'!$A120=$CI$6,MAX($CI$8:$CI122)+1,"")</f>
        <v/>
      </c>
      <c r="CJ123" s="121" t="str">
        <f>IF('Main courante'!$A120=$CI$6,TEXT('Main courante'!$B120,"j mmm aa"),"")</f>
        <v/>
      </c>
      <c r="CK123" s="122" t="str">
        <f>IF('Main courante'!$A120=$CI$6,TEXT('Main courante'!$C120,"hh:mm"),"")</f>
        <v/>
      </c>
      <c r="CL123" s="122" t="str">
        <f>IF('Main courante'!$A120=$CI$6,TEXT('Main courante'!$D120,"hh:mm"),"")</f>
        <v/>
      </c>
      <c r="CM123" s="123" t="str">
        <f>IF('Main courante'!$A120=$CI$6,MOD($CL123-$CK123,1),"")</f>
        <v/>
      </c>
      <c r="CN123" s="123" t="str">
        <f>IF('Main courante'!$A120=$CI$6,'Main courante'!$E120,"")</f>
        <v/>
      </c>
      <c r="CO123" s="125"/>
      <c r="CP123" s="120" t="str">
        <f>IF('Main courante'!$A120=$CP$6,MAX($CP$8:$CP122)+1,"")</f>
        <v/>
      </c>
      <c r="CQ123" s="121" t="str">
        <f>IF('Main courante'!$A120=$CP$6,TEXT('Main courante'!$B120,"j mmm aa"),"")</f>
        <v/>
      </c>
      <c r="CR123" s="122" t="str">
        <f>IF('Main courante'!$A120=$CP$6,TEXT('Main courante'!$C120,"hh:mm"),"")</f>
        <v/>
      </c>
      <c r="CS123" s="122" t="str">
        <f>IF('Main courante'!$A120=$CP$6,TEXT('Main courante'!$D120,"hh:mm"),"")</f>
        <v/>
      </c>
      <c r="CT123" s="123" t="str">
        <f>IF('Main courante'!$A120=$CP$6,MOD($CS123-$CR123,1),"")</f>
        <v/>
      </c>
      <c r="CU123" s="123" t="str">
        <f>IF('Main courante'!$A120=$CP$6,'Main courante'!$E120,"")</f>
        <v/>
      </c>
      <c r="CV123" s="122" t="str">
        <f>IF('Main courante'!$A120=$CP$6,DU123,"")</f>
        <v/>
      </c>
      <c r="CW123" s="125"/>
      <c r="CX123" s="120" t="str">
        <f>IF('Main courante'!$A120=$CX$6,MAX($CX$8:$CX122)+1,"")</f>
        <v/>
      </c>
      <c r="CY123" s="121" t="str">
        <f>IF('Main courante'!$A120=$CX$6,TEXT('Main courante'!$B120,"j mmm aa"),"")</f>
        <v/>
      </c>
      <c r="CZ123" s="122" t="str">
        <f>IF('Main courante'!$A120=$CX$6,TEXT('Main courante'!$C120,"hh:mm"),"")</f>
        <v/>
      </c>
      <c r="DA123" s="122" t="str">
        <f>IF('Main courante'!$A120=$CX$6,TEXT('Main courante'!$D120,"hh:mm"),"")</f>
        <v/>
      </c>
      <c r="DB123" s="123" t="str">
        <f>IF('Main courante'!$A120=$CX$6,MOD($DA123-$CZ123,1),"")</f>
        <v/>
      </c>
      <c r="DC123" s="123" t="str">
        <f>IF('Main courante'!$A120=$CX$6,'Main courante'!$E120,"")</f>
        <v/>
      </c>
      <c r="DD123" s="122" t="str">
        <f>IF('Main courante'!$A120=$CX$6,DU123,"")</f>
        <v/>
      </c>
      <c r="DE123" s="125"/>
      <c r="DF123" s="120" t="str">
        <f>IF('Main courante'!$A120=$DF$6,MAX($DF$8:$DF122)+1,"")</f>
        <v/>
      </c>
      <c r="DG123" s="121" t="str">
        <f>IF('Main courante'!$A120=$DF$6,TEXT('Main courante'!$B120,"j mmm aa"),"")</f>
        <v/>
      </c>
      <c r="DH123" s="122" t="str">
        <f>IF('Main courante'!$A120=$DF$6,TEXT('Main courante'!$C120,"hh:mm"),"")</f>
        <v/>
      </c>
      <c r="DI123" s="122" t="str">
        <f>IF('Main courante'!$A120=$DF$6,TEXT('Main courante'!$D120,"hh:mm"),"")</f>
        <v/>
      </c>
      <c r="DJ123" s="123" t="str">
        <f>IF('Main courante'!$A120=$DF$6,MOD($DI123-$DH123,1),"")</f>
        <v/>
      </c>
      <c r="DK123" s="123" t="str">
        <f>IF('Main courante'!$A120=$DF$6,'Main courante'!$E120,"")</f>
        <v/>
      </c>
      <c r="DL123" s="128"/>
      <c r="DM123" s="120" t="str">
        <f>IF(OR('Main courante'!$F120&lt;&gt;"",'Main courante'!$K120&lt;&gt;""),MAX($DM$8:$DM122)+1,"")</f>
        <v/>
      </c>
      <c r="DN123" s="121" t="str">
        <f>IF('Main courante'!$F120,TEXT('Main courante'!$B120,"j mmm aa"),"")</f>
        <v/>
      </c>
      <c r="DO123" s="121" t="str">
        <f>IF('Main courante'!$F120,'Main courante'!$E120,"")</f>
        <v/>
      </c>
      <c r="DP123" s="121" t="str">
        <f>IF(OR('Main courante'!$F120&lt;&gt;"",'Main courante'!$K120&lt;&gt;""),IF('Main courante'!$F120&lt;&gt;"",TEXT('Main courante'!$F120,"hh:mm"),""),"")</f>
        <v/>
      </c>
      <c r="DQ123" s="121" t="str">
        <f>IF(OR('Main courante'!$F120&lt;&gt;"",'Main courante'!$K120&lt;&gt;""),IF('Main courante'!$G120&lt;&gt;"",TEXT('Main courante'!$G120,"hh:mm"),""),"")</f>
        <v/>
      </c>
      <c r="DR123" s="121" t="str">
        <f>IF(OR('Main courante'!$F120&lt;&gt;"",'Main courante'!$K120&lt;&gt;""),IF('Main courante'!$K120&lt;&gt;"",TEXT('Main courante'!$K120,"hh:mm"),""),"")</f>
        <v/>
      </c>
      <c r="DS123" s="121" t="str">
        <f>IF(OR('Main courante'!$F120&lt;&gt;"",'Main courante'!$K120&lt;&gt;""),IF('Main courante'!$L120&lt;&gt;"",TEXT('Main courante'!$L120,"hh:mm"),""),"")</f>
        <v/>
      </c>
      <c r="DT123" s="129">
        <f t="shared" si="7"/>
        <v>0</v>
      </c>
      <c r="DU123" s="130">
        <f>'Main courante'!$H120+'Main courante'!$M120</f>
        <v>0</v>
      </c>
      <c r="DV123" s="131">
        <f>'Main courante'!$J120+'Main courante'!$O120</f>
        <v>0</v>
      </c>
      <c r="DW123" s="131">
        <f>'Main courante'!$I120+'Main courante'!$N120</f>
        <v>0</v>
      </c>
      <c r="DX123" s="132" t="str">
        <f>IF('Main courante'!$P120&lt;&gt;"",'Main courante'!$P120,"")</f>
        <v/>
      </c>
      <c r="DY123" s="133" t="str">
        <f>IF('Main courante'!$Q120&lt;&gt;"",'Main courante'!$Q120,"")</f>
        <v/>
      </c>
      <c r="DZ123" s="133" t="str">
        <f>IF('Main courante'!$R120&lt;&gt;"",'Main courante'!$R120,"")</f>
        <v/>
      </c>
      <c r="EA123" s="129">
        <f t="shared" si="8"/>
        <v>0</v>
      </c>
      <c r="EB123" s="129">
        <f t="shared" si="9"/>
        <v>0</v>
      </c>
      <c r="ED123" s="120" t="str">
        <f>IF('Main courante'!$A120=$ED$6,MAX($ED$8:$ED122)+1,"")</f>
        <v/>
      </c>
      <c r="EE123" s="120" t="str">
        <f>IF('Main courante'!$A120=$ED$6,'Main courante'!$S120,"")</f>
        <v/>
      </c>
      <c r="EF123" s="120" t="str">
        <f>IF('Main courante'!$A120=$ED$6,'Main courante'!$T120,"")</f>
        <v/>
      </c>
      <c r="EG123" s="120" t="str">
        <f>IF('Main courante'!$A120=$ED$6,'Main courante'!$U120,"")</f>
        <v/>
      </c>
      <c r="EH123" s="134" t="str">
        <f>IF('Main courante'!$A120=$ED$6,'Main courante'!$V120,"")</f>
        <v/>
      </c>
      <c r="EJ123" s="120" t="str">
        <f>IF('Main courante'!$A120=$EJ$6,MAX($EJ$8:$EJ122)+1,"")</f>
        <v/>
      </c>
      <c r="EK123" s="120" t="str">
        <f>IF('Main courante'!$A120=$EJ$6,'Main courante'!$S120,"")</f>
        <v/>
      </c>
      <c r="EL123" s="120" t="str">
        <f>IF('Main courante'!$A120=$EJ$6,'Main courante'!$T120,"")</f>
        <v/>
      </c>
      <c r="EM123" s="120" t="str">
        <f>IF('Main courante'!$A120=$EJ$6,'Main courante'!$U120,"")</f>
        <v/>
      </c>
      <c r="EN123" s="134" t="str">
        <f>IF('Main courante'!$A120=$EJ$6,'Main courante'!$V120,"")</f>
        <v/>
      </c>
      <c r="EP123" s="120" t="str">
        <f>IF('Main courante'!$A120=$EP$6,MAX($EP$8:$EP122)+1,"")</f>
        <v/>
      </c>
      <c r="EQ123" s="120" t="str">
        <f>IF('Main courante'!$A120=$EP$6,'Main courante'!$S120,"")</f>
        <v/>
      </c>
      <c r="ER123" s="120" t="str">
        <f>IF('Main courante'!$A120=$EP$6,'Main courante'!$T120,"")</f>
        <v/>
      </c>
      <c r="ES123" s="120" t="str">
        <f>IF('Main courante'!$A120=$EP$6,'Main courante'!$U120,"")</f>
        <v/>
      </c>
      <c r="ET123" s="134" t="str">
        <f>IF('Main courante'!$A120=$EP$6,'Main courante'!$V120,"")</f>
        <v/>
      </c>
      <c r="EU123" s="125"/>
      <c r="EV123" s="120" t="str">
        <f>IF('Main courante'!$A120=$EV$6,MAX($EV$8:$EV122)+1,"")</f>
        <v/>
      </c>
      <c r="EW123" s="121" t="str">
        <f>IF('Main courante'!$A120=$EV$6,TEXT('Main courante'!$B120,"j mmm aa"),"")</f>
        <v/>
      </c>
      <c r="EX123" s="122" t="str">
        <f>IF('Main courante'!$A120=$EV$6,TEXT('Main courante'!$C120,"hh:mm"),"")</f>
        <v/>
      </c>
      <c r="EY123" s="122" t="str">
        <f>IF('Main courante'!$A120=$EV$6,TEXT('Main courante'!$D120,"hh:mm"),"")</f>
        <v/>
      </c>
      <c r="EZ123" s="123" t="str">
        <f>IF('Main courante'!$A120=$EV$6,MOD($EY123-$EX123,1),"")</f>
        <v/>
      </c>
      <c r="FA123" s="123" t="str">
        <f>IF('Main courante'!$A120=$EV$6,'Main courante'!$E120,"")</f>
        <v/>
      </c>
      <c r="FB123" s="128"/>
    </row>
    <row r="124" spans="1:158">
      <c r="A124" s="120" t="str">
        <f>IF('Main courante'!$A121=$A$6,MAX($A$8:$A123)+1,"")</f>
        <v/>
      </c>
      <c r="B124" s="121" t="str">
        <f>IF('Main courante'!$A121=$A$6,TEXT('Main courante'!$B121,"j mmm aa"),"")</f>
        <v/>
      </c>
      <c r="C124" s="122" t="str">
        <f>IF('Main courante'!$A121=$A$6,TEXT('Main courante'!$C121,"hh:mm"),"")</f>
        <v/>
      </c>
      <c r="D124" s="122" t="str">
        <f>IF('Main courante'!$A121=$A$6,TEXT('Main courante'!$D121,"hh:mm"),"")</f>
        <v/>
      </c>
      <c r="E124" s="123" t="str">
        <f>IF('Main courante'!$A121=$A$6,MOD($D124-$C124,1),"")</f>
        <v/>
      </c>
      <c r="F124" s="123" t="str">
        <f>IF('Main courante'!$A121=$A$6,'Main courante'!$E121,"")</f>
        <v/>
      </c>
      <c r="G124" s="125"/>
      <c r="H124" s="126" t="str">
        <f>IF('Main courante'!$A121=$H$6,MAX($H$8:$H123)+1,"")</f>
        <v/>
      </c>
      <c r="I124" s="121" t="str">
        <f>IF('Main courante'!$A121=$H$6,TEXT('Main courante'!$B121,"j mmm aa"),"")</f>
        <v/>
      </c>
      <c r="J124" s="122" t="str">
        <f>IF('Main courante'!$A121=$H$6,TEXT('Main courante'!$C121,"hh:mm"),"")</f>
        <v/>
      </c>
      <c r="K124" s="122" t="str">
        <f>IF('Main courante'!$A121=$H$6,TEXT('Main courante'!$D121,"hh:mm"),"")</f>
        <v/>
      </c>
      <c r="L124" s="123" t="str">
        <f>IF('Main courante'!$A121=$H$6,MOD($K124-$J124,1),"")</f>
        <v/>
      </c>
      <c r="M124" s="123" t="str">
        <f>IF('Main courante'!$A121=$H$6,'Main courante'!$E121,"")</f>
        <v/>
      </c>
      <c r="N124" s="125"/>
      <c r="O124" s="120" t="str">
        <f>IF('Main courante'!$A121=$O$6,MAX($O$8:$O123)+1,"")</f>
        <v/>
      </c>
      <c r="P124" s="121" t="str">
        <f>IF('Main courante'!$A121=$O$6,TEXT('Main courante'!$B121,"j mmm aa"),"")</f>
        <v/>
      </c>
      <c r="Q124" s="122" t="str">
        <f>IF('Main courante'!$A121=$O$6,TEXT('Main courante'!$C121,"hh:mm"),"")</f>
        <v/>
      </c>
      <c r="R124" s="122" t="str">
        <f>IF('Main courante'!$A121=$O$6,TEXT('Main courante'!$D121,"hh:mm"),"")</f>
        <v/>
      </c>
      <c r="S124" s="123" t="str">
        <f>IF('Main courante'!$A121=$O$6,MOD($R124-$Q124,1),"")</f>
        <v/>
      </c>
      <c r="T124" s="124" t="str">
        <f>IF('Main courante'!$A121=$O$6,'Main courante'!$E121,"")</f>
        <v/>
      </c>
      <c r="U124" s="127" t="str">
        <f>IF('Main courante'!$A121=$O$6,DU124,"")</f>
        <v/>
      </c>
      <c r="V124" s="125"/>
      <c r="W124" s="120" t="str">
        <f>IF('Main courante'!$A121=$W$6,MAX($W$8:$W123)+1,"")</f>
        <v/>
      </c>
      <c r="X124" s="121" t="str">
        <f>IF('Main courante'!$A121=$W$6,TEXT('Main courante'!$B121,"j mmm aa"),"")</f>
        <v/>
      </c>
      <c r="Y124" s="122" t="str">
        <f>IF('Main courante'!$A121=$W$6,TEXT('Main courante'!$C121,"hh:mm"),"")</f>
        <v/>
      </c>
      <c r="Z124" s="122" t="str">
        <f>IF('Main courante'!$A121=$W$6,TEXT('Main courante'!$D121,"hh:mm"),"")</f>
        <v/>
      </c>
      <c r="AA124" s="123" t="str">
        <f>IF('Main courante'!$A121=$W$6,MOD($Z124-$Y124,1),"")</f>
        <v/>
      </c>
      <c r="AB124" s="123" t="str">
        <f>IF('Main courante'!$A121=$W$6,'Main courante'!$E121,"")</f>
        <v/>
      </c>
      <c r="AC124" s="122" t="str">
        <f>IF('Main courante'!$A121=$W$6,DU124,"")</f>
        <v/>
      </c>
      <c r="AD124" s="125"/>
      <c r="AE124" s="120" t="str">
        <f>IF('Main courante'!$A121=$AE$6,MAX($AE$8:$AE123)+1,"")</f>
        <v/>
      </c>
      <c r="AF124" s="121" t="str">
        <f>IF('Main courante'!$A121=$AE$6,TEXT('Main courante'!$B121,"j mmm aa"),"")</f>
        <v/>
      </c>
      <c r="AG124" s="122" t="str">
        <f>IF('Main courante'!$A121=$AE$6,TEXT('Main courante'!$C121,"hh:mm"),"")</f>
        <v/>
      </c>
      <c r="AH124" s="122" t="str">
        <f>IF('Main courante'!$A121=$AE$6,TEXT('Main courante'!$D121,"hh:mm"),"")</f>
        <v/>
      </c>
      <c r="AI124" s="123" t="str">
        <f>IF('Main courante'!$A121=$AE$6,MOD($AH124-$AG124,1),"")</f>
        <v/>
      </c>
      <c r="AJ124" s="123" t="str">
        <f>IF('Main courante'!$A121=$AE$6,'Main courante'!$E121,"")</f>
        <v/>
      </c>
      <c r="AK124" s="122" t="str">
        <f>IF('Main courante'!$A121=$AE$6,DU124,"")</f>
        <v/>
      </c>
      <c r="AL124" s="125"/>
      <c r="AM124" s="120" t="str">
        <f>IF('Main courante'!$A121=$AM$6,MAX($AM$8:$AM123)+1,"")</f>
        <v/>
      </c>
      <c r="AN124" s="121" t="str">
        <f>IF('Main courante'!$A121=$AM$6,TEXT('Main courante'!$B121,"j mmm aa"),"")</f>
        <v/>
      </c>
      <c r="AO124" s="122" t="str">
        <f>IF('Main courante'!$A121=$AM$6,TEXT('Main courante'!$C121,"hh:mm"),"")</f>
        <v/>
      </c>
      <c r="AP124" s="122" t="str">
        <f>IF('Main courante'!$A121=$AM$6,TEXT('Main courante'!$D121,"hh:mm"),"")</f>
        <v/>
      </c>
      <c r="AQ124" s="123" t="str">
        <f>IF('Main courante'!$A121=$AM$6,MOD($AP124-$AO124,1),"")</f>
        <v/>
      </c>
      <c r="AR124" s="123" t="str">
        <f>IF('Main courante'!$A121=$AM$6,'Main courante'!$E121,"")</f>
        <v/>
      </c>
      <c r="AS124" s="122" t="str">
        <f>IF('Main courante'!$A121=$AM$6,DU124,"")</f>
        <v/>
      </c>
      <c r="AT124" s="125"/>
      <c r="AU124" s="120" t="str">
        <f>IF('Main courante'!$A121=$AU$6,MAX($AU$8:$AU123)+1,"")</f>
        <v/>
      </c>
      <c r="AV124" s="121" t="str">
        <f>IF('Main courante'!$A121=$AU$6,TEXT('Main courante'!$B121,"j mmm aa"),"")</f>
        <v/>
      </c>
      <c r="AW124" s="122" t="str">
        <f>IF('Main courante'!$A121=$AU$6,TEXT('Main courante'!$C121,"hh:mm"),"")</f>
        <v/>
      </c>
      <c r="AX124" s="122" t="str">
        <f>IF('Main courante'!$A121=$AU$6,TEXT('Main courante'!$D121,"hh:mm"),"")</f>
        <v/>
      </c>
      <c r="AY124" s="123" t="str">
        <f>IF('Main courante'!$A121=$AU$6,MOD($AX124-$AW124,1),"")</f>
        <v/>
      </c>
      <c r="AZ124" s="123" t="str">
        <f>IF('Main courante'!$A121=$AU$6,'Main courante'!$E121,"")</f>
        <v/>
      </c>
      <c r="BA124" s="122" t="str">
        <f>IF('Main courante'!$A121=$AU$6,DU124,"")</f>
        <v/>
      </c>
      <c r="BB124" s="125"/>
      <c r="BC124" s="120" t="str">
        <f>IF('Main courante'!$A121=$BC$6,MAX($BC$8:$BC123)+1,"")</f>
        <v/>
      </c>
      <c r="BD124" s="121" t="str">
        <f>IF('Main courante'!$A121=$BC$6,TEXT('Main courante'!$B121,"j mmm aa"),"")</f>
        <v/>
      </c>
      <c r="BE124" s="122" t="str">
        <f>IF('Main courante'!$A121=$BC$6,TEXT('Main courante'!$C121,"hh:mm"),"")</f>
        <v/>
      </c>
      <c r="BF124" s="122" t="str">
        <f>IF('Main courante'!$A121=$BC$6,TEXT('Main courante'!$D121,"hh:mm"),"")</f>
        <v/>
      </c>
      <c r="BG124" s="123" t="str">
        <f>IF('Main courante'!$A121=$BC$6,MOD($BF124-$BE124,1),"")</f>
        <v/>
      </c>
      <c r="BH124" s="123" t="str">
        <f>IF('Main courante'!$A121=$BC$6,'Main courante'!$E121,"")</f>
        <v/>
      </c>
      <c r="BI124" s="122" t="str">
        <f>IF('Main courante'!$A121=$BC$6,DU124,"")</f>
        <v/>
      </c>
      <c r="BJ124" s="125"/>
      <c r="BK124" s="120" t="str">
        <f>IF('Main courante'!$A121=$BK$6,MAX($BK$8:$BK123)+1,"")</f>
        <v/>
      </c>
      <c r="BL124" s="121" t="str">
        <f>IF('Main courante'!$A121=$BK$6,TEXT('Main courante'!$B121,"j mmm aa"),"")</f>
        <v/>
      </c>
      <c r="BM124" s="122" t="str">
        <f>IF('Main courante'!$A121=$BK$6,TEXT('Main courante'!$C121,"hh:mm"),"")</f>
        <v/>
      </c>
      <c r="BN124" s="122" t="str">
        <f>IF('Main courante'!$A121=$BK$6,TEXT('Main courante'!$D121,"hh:mm"),"")</f>
        <v/>
      </c>
      <c r="BO124" s="123" t="str">
        <f>IF('Main courante'!$A121=$BK$6,MOD($BN124-$BM124,1),"")</f>
        <v/>
      </c>
      <c r="BP124" s="123" t="str">
        <f>IF('Main courante'!$A121=$BK$6,'Main courante'!$E121,"")</f>
        <v/>
      </c>
      <c r="BQ124" s="122" t="str">
        <f>IF('Main courante'!$A121=$BK$6,DU124,"")</f>
        <v/>
      </c>
      <c r="BR124" s="125"/>
      <c r="BS124" s="120" t="str">
        <f>IF('Main courante'!$A121=$BS$6,MAX($BS$8:$BS123)+1,"")</f>
        <v/>
      </c>
      <c r="BT124" s="121" t="str">
        <f>IF('Main courante'!$A121=$BS$6,TEXT('Main courante'!$B121,"j mmm aa"),"")</f>
        <v/>
      </c>
      <c r="BU124" s="122" t="str">
        <f>IF('Main courante'!$A121=$BS$6,TEXT('Main courante'!$C121,"hh:mm"),"")</f>
        <v/>
      </c>
      <c r="BV124" s="122" t="str">
        <f>IF('Main courante'!$A121=$BS$6,TEXT('Main courante'!$D121,"hh:mm"),"")</f>
        <v/>
      </c>
      <c r="BW124" s="123" t="str">
        <f>IF('Main courante'!$A121=$BS$6,MOD($BV124-$BU124,1),"")</f>
        <v/>
      </c>
      <c r="BX124" s="123" t="str">
        <f>IF('Main courante'!$A121=$BS$6,'Main courante'!$E121,"")</f>
        <v/>
      </c>
      <c r="BY124" s="122" t="str">
        <f>IF('Main courante'!$A121=$BS$6,DU124,"")</f>
        <v/>
      </c>
      <c r="BZ124" s="125"/>
      <c r="CA124" s="120" t="str">
        <f>IF('Main courante'!$A121=$CA$6,MAX($CA$8:$CA123)+1,"")</f>
        <v/>
      </c>
      <c r="CB124" s="121" t="str">
        <f>IF('Main courante'!$A121=$CA$6,TEXT('Main courante'!$B121,"j mmm aa"),"")</f>
        <v/>
      </c>
      <c r="CC124" s="122" t="str">
        <f>IF('Main courante'!$A121=$CA$6,TEXT('Main courante'!$C121,"hh:mm"),"")</f>
        <v/>
      </c>
      <c r="CD124" s="122" t="str">
        <f>IF('Main courante'!$A121=$CA$6,TEXT('Main courante'!$D121,"hh:mm"),"")</f>
        <v/>
      </c>
      <c r="CE124" s="123" t="str">
        <f>IF('Main courante'!$A121=$CA$6,MOD($CD124-$CC124,1),"")</f>
        <v/>
      </c>
      <c r="CF124" s="123" t="str">
        <f>IF('Main courante'!$A121=$CA$6,'Main courante'!$E121,"")</f>
        <v/>
      </c>
      <c r="CG124" s="122" t="str">
        <f>IF('Main courante'!$A121=$CA$6,DU124,"")</f>
        <v/>
      </c>
      <c r="CH124" s="125"/>
      <c r="CI124" s="120" t="str">
        <f>IF('Main courante'!$A121=$CI$6,MAX($CI$8:$CI123)+1,"")</f>
        <v/>
      </c>
      <c r="CJ124" s="121" t="str">
        <f>IF('Main courante'!$A121=$CI$6,TEXT('Main courante'!$B121,"j mmm aa"),"")</f>
        <v/>
      </c>
      <c r="CK124" s="122" t="str">
        <f>IF('Main courante'!$A121=$CI$6,TEXT('Main courante'!$C121,"hh:mm"),"")</f>
        <v/>
      </c>
      <c r="CL124" s="122" t="str">
        <f>IF('Main courante'!$A121=$CI$6,TEXT('Main courante'!$D121,"hh:mm"),"")</f>
        <v/>
      </c>
      <c r="CM124" s="123" t="str">
        <f>IF('Main courante'!$A121=$CI$6,MOD($CL124-$CK124,1),"")</f>
        <v/>
      </c>
      <c r="CN124" s="123" t="str">
        <f>IF('Main courante'!$A121=$CI$6,'Main courante'!$E121,"")</f>
        <v/>
      </c>
      <c r="CO124" s="125"/>
      <c r="CP124" s="120" t="str">
        <f>IF('Main courante'!$A121=$CP$6,MAX($CP$8:$CP123)+1,"")</f>
        <v/>
      </c>
      <c r="CQ124" s="121" t="str">
        <f>IF('Main courante'!$A121=$CP$6,TEXT('Main courante'!$B121,"j mmm aa"),"")</f>
        <v/>
      </c>
      <c r="CR124" s="122" t="str">
        <f>IF('Main courante'!$A121=$CP$6,TEXT('Main courante'!$C121,"hh:mm"),"")</f>
        <v/>
      </c>
      <c r="CS124" s="122" t="str">
        <f>IF('Main courante'!$A121=$CP$6,TEXT('Main courante'!$D121,"hh:mm"),"")</f>
        <v/>
      </c>
      <c r="CT124" s="123" t="str">
        <f>IF('Main courante'!$A121=$CP$6,MOD($CS124-$CR124,1),"")</f>
        <v/>
      </c>
      <c r="CU124" s="123" t="str">
        <f>IF('Main courante'!$A121=$CP$6,'Main courante'!$E121,"")</f>
        <v/>
      </c>
      <c r="CV124" s="122" t="str">
        <f>IF('Main courante'!$A121=$CP$6,DU124,"")</f>
        <v/>
      </c>
      <c r="CW124" s="125"/>
      <c r="CX124" s="120" t="str">
        <f>IF('Main courante'!$A121=$CX$6,MAX($CX$8:$CX123)+1,"")</f>
        <v/>
      </c>
      <c r="CY124" s="121" t="str">
        <f>IF('Main courante'!$A121=$CX$6,TEXT('Main courante'!$B121,"j mmm aa"),"")</f>
        <v/>
      </c>
      <c r="CZ124" s="122" t="str">
        <f>IF('Main courante'!$A121=$CX$6,TEXT('Main courante'!$C121,"hh:mm"),"")</f>
        <v/>
      </c>
      <c r="DA124" s="122" t="str">
        <f>IF('Main courante'!$A121=$CX$6,TEXT('Main courante'!$D121,"hh:mm"),"")</f>
        <v/>
      </c>
      <c r="DB124" s="123" t="str">
        <f>IF('Main courante'!$A121=$CX$6,MOD($DA124-$CZ124,1),"")</f>
        <v/>
      </c>
      <c r="DC124" s="123" t="str">
        <f>IF('Main courante'!$A121=$CX$6,'Main courante'!$E121,"")</f>
        <v/>
      </c>
      <c r="DD124" s="122" t="str">
        <f>IF('Main courante'!$A121=$CX$6,DU124,"")</f>
        <v/>
      </c>
      <c r="DE124" s="125"/>
      <c r="DF124" s="120" t="str">
        <f>IF('Main courante'!$A121=$DF$6,MAX($DF$8:$DF123)+1,"")</f>
        <v/>
      </c>
      <c r="DG124" s="121" t="str">
        <f>IF('Main courante'!$A121=$DF$6,TEXT('Main courante'!$B121,"j mmm aa"),"")</f>
        <v/>
      </c>
      <c r="DH124" s="122" t="str">
        <f>IF('Main courante'!$A121=$DF$6,TEXT('Main courante'!$C121,"hh:mm"),"")</f>
        <v/>
      </c>
      <c r="DI124" s="122" t="str">
        <f>IF('Main courante'!$A121=$DF$6,TEXT('Main courante'!$D121,"hh:mm"),"")</f>
        <v/>
      </c>
      <c r="DJ124" s="123" t="str">
        <f>IF('Main courante'!$A121=$DF$6,MOD($DI124-$DH124,1),"")</f>
        <v/>
      </c>
      <c r="DK124" s="123" t="str">
        <f>IF('Main courante'!$A121=$DF$6,'Main courante'!$E121,"")</f>
        <v/>
      </c>
      <c r="DL124" s="128"/>
      <c r="DM124" s="120" t="str">
        <f>IF(OR('Main courante'!$F121&lt;&gt;"",'Main courante'!$K121&lt;&gt;""),MAX($DM$8:$DM123)+1,"")</f>
        <v/>
      </c>
      <c r="DN124" s="121" t="str">
        <f>IF('Main courante'!$F121,TEXT('Main courante'!$B121,"j mmm aa"),"")</f>
        <v/>
      </c>
      <c r="DO124" s="121" t="str">
        <f>IF('Main courante'!$F121,'Main courante'!$E121,"")</f>
        <v/>
      </c>
      <c r="DP124" s="121" t="str">
        <f>IF(OR('Main courante'!$F121&lt;&gt;"",'Main courante'!$K121&lt;&gt;""),IF('Main courante'!$F121&lt;&gt;"",TEXT('Main courante'!$F121,"hh:mm"),""),"")</f>
        <v/>
      </c>
      <c r="DQ124" s="121" t="str">
        <f>IF(OR('Main courante'!$F121&lt;&gt;"",'Main courante'!$K121&lt;&gt;""),IF('Main courante'!$G121&lt;&gt;"",TEXT('Main courante'!$G121,"hh:mm"),""),"")</f>
        <v/>
      </c>
      <c r="DR124" s="121" t="str">
        <f>IF(OR('Main courante'!$F121&lt;&gt;"",'Main courante'!$K121&lt;&gt;""),IF('Main courante'!$K121&lt;&gt;"",TEXT('Main courante'!$K121,"hh:mm"),""),"")</f>
        <v/>
      </c>
      <c r="DS124" s="121" t="str">
        <f>IF(OR('Main courante'!$F121&lt;&gt;"",'Main courante'!$K121&lt;&gt;""),IF('Main courante'!$L121&lt;&gt;"",TEXT('Main courante'!$L121,"hh:mm"),""),"")</f>
        <v/>
      </c>
      <c r="DT124" s="129">
        <f t="shared" si="7"/>
        <v>0</v>
      </c>
      <c r="DU124" s="130">
        <f>'Main courante'!$H121+'Main courante'!$M121</f>
        <v>0</v>
      </c>
      <c r="DV124" s="131">
        <f>'Main courante'!$J121+'Main courante'!$O121</f>
        <v>0</v>
      </c>
      <c r="DW124" s="131">
        <f>'Main courante'!$I121+'Main courante'!$N121</f>
        <v>0</v>
      </c>
      <c r="DX124" s="132" t="str">
        <f>IF('Main courante'!$P121&lt;&gt;"",'Main courante'!$P121,"")</f>
        <v/>
      </c>
      <c r="DY124" s="133" t="str">
        <f>IF('Main courante'!$Q121&lt;&gt;"",'Main courante'!$Q121,"")</f>
        <v/>
      </c>
      <c r="DZ124" s="133" t="str">
        <f>IF('Main courante'!$R121&lt;&gt;"",'Main courante'!$R121,"")</f>
        <v/>
      </c>
      <c r="EA124" s="129">
        <f t="shared" si="8"/>
        <v>0</v>
      </c>
      <c r="EB124" s="129">
        <f t="shared" si="9"/>
        <v>0</v>
      </c>
      <c r="ED124" s="120" t="str">
        <f>IF('Main courante'!$A121=$ED$6,MAX($ED$8:$ED123)+1,"")</f>
        <v/>
      </c>
      <c r="EE124" s="120" t="str">
        <f>IF('Main courante'!$A121=$ED$6,'Main courante'!$S121,"")</f>
        <v/>
      </c>
      <c r="EF124" s="120" t="str">
        <f>IF('Main courante'!$A121=$ED$6,'Main courante'!$T121,"")</f>
        <v/>
      </c>
      <c r="EG124" s="120" t="str">
        <f>IF('Main courante'!$A121=$ED$6,'Main courante'!$U121,"")</f>
        <v/>
      </c>
      <c r="EH124" s="134" t="str">
        <f>IF('Main courante'!$A121=$ED$6,'Main courante'!$V121,"")</f>
        <v/>
      </c>
      <c r="EJ124" s="120" t="str">
        <f>IF('Main courante'!$A121=$EJ$6,MAX($EJ$8:$EJ123)+1,"")</f>
        <v/>
      </c>
      <c r="EK124" s="120" t="str">
        <f>IF('Main courante'!$A121=$EJ$6,'Main courante'!$S121,"")</f>
        <v/>
      </c>
      <c r="EL124" s="120" t="str">
        <f>IF('Main courante'!$A121=$EJ$6,'Main courante'!$T121,"")</f>
        <v/>
      </c>
      <c r="EM124" s="120" t="str">
        <f>IF('Main courante'!$A121=$EJ$6,'Main courante'!$U121,"")</f>
        <v/>
      </c>
      <c r="EN124" s="134" t="str">
        <f>IF('Main courante'!$A121=$EJ$6,'Main courante'!$V121,"")</f>
        <v/>
      </c>
      <c r="EP124" s="120" t="str">
        <f>IF('Main courante'!$A121=$EP$6,MAX($EP$8:$EP123)+1,"")</f>
        <v/>
      </c>
      <c r="EQ124" s="120" t="str">
        <f>IF('Main courante'!$A121=$EP$6,'Main courante'!$S121,"")</f>
        <v/>
      </c>
      <c r="ER124" s="120" t="str">
        <f>IF('Main courante'!$A121=$EP$6,'Main courante'!$T121,"")</f>
        <v/>
      </c>
      <c r="ES124" s="120" t="str">
        <f>IF('Main courante'!$A121=$EP$6,'Main courante'!$U121,"")</f>
        <v/>
      </c>
      <c r="ET124" s="134" t="str">
        <f>IF('Main courante'!$A121=$EP$6,'Main courante'!$V121,"")</f>
        <v/>
      </c>
      <c r="EU124" s="125"/>
      <c r="EV124" s="120" t="str">
        <f>IF('Main courante'!$A121=$EV$6,MAX($EV$8:$EV123)+1,"")</f>
        <v/>
      </c>
      <c r="EW124" s="121" t="str">
        <f>IF('Main courante'!$A121=$EV$6,TEXT('Main courante'!$B121,"j mmm aa"),"")</f>
        <v/>
      </c>
      <c r="EX124" s="122" t="str">
        <f>IF('Main courante'!$A121=$EV$6,TEXT('Main courante'!$C121,"hh:mm"),"")</f>
        <v/>
      </c>
      <c r="EY124" s="122" t="str">
        <f>IF('Main courante'!$A121=$EV$6,TEXT('Main courante'!$D121,"hh:mm"),"")</f>
        <v/>
      </c>
      <c r="EZ124" s="123" t="str">
        <f>IF('Main courante'!$A121=$EV$6,MOD($EY124-$EX124,1),"")</f>
        <v/>
      </c>
      <c r="FA124" s="123" t="str">
        <f>IF('Main courante'!$A121=$EV$6,'Main courante'!$E121,"")</f>
        <v/>
      </c>
      <c r="FB124" s="128"/>
    </row>
    <row r="125" spans="1:158">
      <c r="A125" s="120" t="str">
        <f>IF('Main courante'!$A122=$A$6,MAX($A$8:$A124)+1,"")</f>
        <v/>
      </c>
      <c r="B125" s="121" t="str">
        <f>IF('Main courante'!$A122=$A$6,TEXT('Main courante'!$B122,"j mmm aa"),"")</f>
        <v/>
      </c>
      <c r="C125" s="122" t="str">
        <f>IF('Main courante'!$A122=$A$6,TEXT('Main courante'!$C122,"hh:mm"),"")</f>
        <v/>
      </c>
      <c r="D125" s="122" t="str">
        <f>IF('Main courante'!$A122=$A$6,TEXT('Main courante'!$D122,"hh:mm"),"")</f>
        <v/>
      </c>
      <c r="E125" s="123" t="str">
        <f>IF('Main courante'!$A122=$A$6,MOD($D125-$C125,1),"")</f>
        <v/>
      </c>
      <c r="F125" s="123" t="str">
        <f>IF('Main courante'!$A122=$A$6,'Main courante'!$E122,"")</f>
        <v/>
      </c>
      <c r="G125" s="125"/>
      <c r="H125" s="126" t="str">
        <f>IF('Main courante'!$A122=$H$6,MAX($H$8:$H124)+1,"")</f>
        <v/>
      </c>
      <c r="I125" s="121" t="str">
        <f>IF('Main courante'!$A122=$H$6,TEXT('Main courante'!$B122,"j mmm aa"),"")</f>
        <v/>
      </c>
      <c r="J125" s="122" t="str">
        <f>IF('Main courante'!$A122=$H$6,TEXT('Main courante'!$C122,"hh:mm"),"")</f>
        <v/>
      </c>
      <c r="K125" s="122" t="str">
        <f>IF('Main courante'!$A122=$H$6,TEXT('Main courante'!$D122,"hh:mm"),"")</f>
        <v/>
      </c>
      <c r="L125" s="123" t="str">
        <f>IF('Main courante'!$A122=$H$6,MOD($K125-$J125,1),"")</f>
        <v/>
      </c>
      <c r="M125" s="123" t="str">
        <f>IF('Main courante'!$A122=$H$6,'Main courante'!$E122,"")</f>
        <v/>
      </c>
      <c r="N125" s="125"/>
      <c r="O125" s="120" t="str">
        <f>IF('Main courante'!$A122=$O$6,MAX($O$8:$O124)+1,"")</f>
        <v/>
      </c>
      <c r="P125" s="121" t="str">
        <f>IF('Main courante'!$A122=$O$6,TEXT('Main courante'!$B122,"j mmm aa"),"")</f>
        <v/>
      </c>
      <c r="Q125" s="122" t="str">
        <f>IF('Main courante'!$A122=$O$6,TEXT('Main courante'!$C122,"hh:mm"),"")</f>
        <v/>
      </c>
      <c r="R125" s="122" t="str">
        <f>IF('Main courante'!$A122=$O$6,TEXT('Main courante'!$D122,"hh:mm"),"")</f>
        <v/>
      </c>
      <c r="S125" s="123" t="str">
        <f>IF('Main courante'!$A122=$O$6,MOD($R125-$Q125,1),"")</f>
        <v/>
      </c>
      <c r="T125" s="124" t="str">
        <f>IF('Main courante'!$A122=$O$6,'Main courante'!$E122,"")</f>
        <v/>
      </c>
      <c r="U125" s="127" t="str">
        <f>IF('Main courante'!$A122=$O$6,DU125,"")</f>
        <v/>
      </c>
      <c r="V125" s="125"/>
      <c r="W125" s="120" t="str">
        <f>IF('Main courante'!$A122=$W$6,MAX($W$8:$W124)+1,"")</f>
        <v/>
      </c>
      <c r="X125" s="121" t="str">
        <f>IF('Main courante'!$A122=$W$6,TEXT('Main courante'!$B122,"j mmm aa"),"")</f>
        <v/>
      </c>
      <c r="Y125" s="122" t="str">
        <f>IF('Main courante'!$A122=$W$6,TEXT('Main courante'!$C122,"hh:mm"),"")</f>
        <v/>
      </c>
      <c r="Z125" s="122" t="str">
        <f>IF('Main courante'!$A122=$W$6,TEXT('Main courante'!$D122,"hh:mm"),"")</f>
        <v/>
      </c>
      <c r="AA125" s="123" t="str">
        <f>IF('Main courante'!$A122=$W$6,MOD($Z125-$Y125,1),"")</f>
        <v/>
      </c>
      <c r="AB125" s="123" t="str">
        <f>IF('Main courante'!$A122=$W$6,'Main courante'!$E122,"")</f>
        <v/>
      </c>
      <c r="AC125" s="122" t="str">
        <f>IF('Main courante'!$A122=$W$6,DU125,"")</f>
        <v/>
      </c>
      <c r="AD125" s="125"/>
      <c r="AE125" s="120" t="str">
        <f>IF('Main courante'!$A122=$AE$6,MAX($AE$8:$AE124)+1,"")</f>
        <v/>
      </c>
      <c r="AF125" s="121" t="str">
        <f>IF('Main courante'!$A122=$AE$6,TEXT('Main courante'!$B122,"j mmm aa"),"")</f>
        <v/>
      </c>
      <c r="AG125" s="122" t="str">
        <f>IF('Main courante'!$A122=$AE$6,TEXT('Main courante'!$C122,"hh:mm"),"")</f>
        <v/>
      </c>
      <c r="AH125" s="122" t="str">
        <f>IF('Main courante'!$A122=$AE$6,TEXT('Main courante'!$D122,"hh:mm"),"")</f>
        <v/>
      </c>
      <c r="AI125" s="123" t="str">
        <f>IF('Main courante'!$A122=$AE$6,MOD($AH125-$AG125,1),"")</f>
        <v/>
      </c>
      <c r="AJ125" s="123" t="str">
        <f>IF('Main courante'!$A122=$AE$6,'Main courante'!$E122,"")</f>
        <v/>
      </c>
      <c r="AK125" s="122" t="str">
        <f>IF('Main courante'!$A122=$AE$6,DU125,"")</f>
        <v/>
      </c>
      <c r="AL125" s="125"/>
      <c r="AM125" s="120" t="str">
        <f>IF('Main courante'!$A122=$AM$6,MAX($AM$8:$AM124)+1,"")</f>
        <v/>
      </c>
      <c r="AN125" s="121" t="str">
        <f>IF('Main courante'!$A122=$AM$6,TEXT('Main courante'!$B122,"j mmm aa"),"")</f>
        <v/>
      </c>
      <c r="AO125" s="122" t="str">
        <f>IF('Main courante'!$A122=$AM$6,TEXT('Main courante'!$C122,"hh:mm"),"")</f>
        <v/>
      </c>
      <c r="AP125" s="122" t="str">
        <f>IF('Main courante'!$A122=$AM$6,TEXT('Main courante'!$D122,"hh:mm"),"")</f>
        <v/>
      </c>
      <c r="AQ125" s="123" t="str">
        <f>IF('Main courante'!$A122=$AM$6,MOD($AP125-$AO125,1),"")</f>
        <v/>
      </c>
      <c r="AR125" s="123" t="str">
        <f>IF('Main courante'!$A122=$AM$6,'Main courante'!$E122,"")</f>
        <v/>
      </c>
      <c r="AS125" s="122" t="str">
        <f>IF('Main courante'!$A122=$AM$6,DU125,"")</f>
        <v/>
      </c>
      <c r="AT125" s="125"/>
      <c r="AU125" s="120" t="str">
        <f>IF('Main courante'!$A122=$AU$6,MAX($AU$8:$AU124)+1,"")</f>
        <v/>
      </c>
      <c r="AV125" s="121" t="str">
        <f>IF('Main courante'!$A122=$AU$6,TEXT('Main courante'!$B122,"j mmm aa"),"")</f>
        <v/>
      </c>
      <c r="AW125" s="122" t="str">
        <f>IF('Main courante'!$A122=$AU$6,TEXT('Main courante'!$C122,"hh:mm"),"")</f>
        <v/>
      </c>
      <c r="AX125" s="122" t="str">
        <f>IF('Main courante'!$A122=$AU$6,TEXT('Main courante'!$D122,"hh:mm"),"")</f>
        <v/>
      </c>
      <c r="AY125" s="123" t="str">
        <f>IF('Main courante'!$A122=$AU$6,MOD($AX125-$AW125,1),"")</f>
        <v/>
      </c>
      <c r="AZ125" s="123" t="str">
        <f>IF('Main courante'!$A122=$AU$6,'Main courante'!$E122,"")</f>
        <v/>
      </c>
      <c r="BA125" s="122" t="str">
        <f>IF('Main courante'!$A122=$AU$6,DU125,"")</f>
        <v/>
      </c>
      <c r="BB125" s="125"/>
      <c r="BC125" s="120" t="str">
        <f>IF('Main courante'!$A122=$BC$6,MAX($BC$8:$BC124)+1,"")</f>
        <v/>
      </c>
      <c r="BD125" s="121" t="str">
        <f>IF('Main courante'!$A122=$BC$6,TEXT('Main courante'!$B122,"j mmm aa"),"")</f>
        <v/>
      </c>
      <c r="BE125" s="122" t="str">
        <f>IF('Main courante'!$A122=$BC$6,TEXT('Main courante'!$C122,"hh:mm"),"")</f>
        <v/>
      </c>
      <c r="BF125" s="122" t="str">
        <f>IF('Main courante'!$A122=$BC$6,TEXT('Main courante'!$D122,"hh:mm"),"")</f>
        <v/>
      </c>
      <c r="BG125" s="123" t="str">
        <f>IF('Main courante'!$A122=$BC$6,MOD($BF125-$BE125,1),"")</f>
        <v/>
      </c>
      <c r="BH125" s="123" t="str">
        <f>IF('Main courante'!$A122=$BC$6,'Main courante'!$E122,"")</f>
        <v/>
      </c>
      <c r="BI125" s="122" t="str">
        <f>IF('Main courante'!$A122=$BC$6,DU125,"")</f>
        <v/>
      </c>
      <c r="BJ125" s="125"/>
      <c r="BK125" s="120" t="str">
        <f>IF('Main courante'!$A122=$BK$6,MAX($BK$8:$BK124)+1,"")</f>
        <v/>
      </c>
      <c r="BL125" s="121" t="str">
        <f>IF('Main courante'!$A122=$BK$6,TEXT('Main courante'!$B122,"j mmm aa"),"")</f>
        <v/>
      </c>
      <c r="BM125" s="122" t="str">
        <f>IF('Main courante'!$A122=$BK$6,TEXT('Main courante'!$C122,"hh:mm"),"")</f>
        <v/>
      </c>
      <c r="BN125" s="122" t="str">
        <f>IF('Main courante'!$A122=$BK$6,TEXT('Main courante'!$D122,"hh:mm"),"")</f>
        <v/>
      </c>
      <c r="BO125" s="123" t="str">
        <f>IF('Main courante'!$A122=$BK$6,MOD($BN125-$BM125,1),"")</f>
        <v/>
      </c>
      <c r="BP125" s="123" t="str">
        <f>IF('Main courante'!$A122=$BK$6,'Main courante'!$E122,"")</f>
        <v/>
      </c>
      <c r="BQ125" s="122" t="str">
        <f>IF('Main courante'!$A122=$BK$6,DU125,"")</f>
        <v/>
      </c>
      <c r="BR125" s="125"/>
      <c r="BS125" s="120" t="str">
        <f>IF('Main courante'!$A122=$BS$6,MAX($BS$8:$BS124)+1,"")</f>
        <v/>
      </c>
      <c r="BT125" s="121" t="str">
        <f>IF('Main courante'!$A122=$BS$6,TEXT('Main courante'!$B122,"j mmm aa"),"")</f>
        <v/>
      </c>
      <c r="BU125" s="122" t="str">
        <f>IF('Main courante'!$A122=$BS$6,TEXT('Main courante'!$C122,"hh:mm"),"")</f>
        <v/>
      </c>
      <c r="BV125" s="122" t="str">
        <f>IF('Main courante'!$A122=$BS$6,TEXT('Main courante'!$D122,"hh:mm"),"")</f>
        <v/>
      </c>
      <c r="BW125" s="123" t="str">
        <f>IF('Main courante'!$A122=$BS$6,MOD($BV125-$BU125,1),"")</f>
        <v/>
      </c>
      <c r="BX125" s="123" t="str">
        <f>IF('Main courante'!$A122=$BS$6,'Main courante'!$E122,"")</f>
        <v/>
      </c>
      <c r="BY125" s="122" t="str">
        <f>IF('Main courante'!$A122=$BS$6,DU125,"")</f>
        <v/>
      </c>
      <c r="BZ125" s="125"/>
      <c r="CA125" s="120" t="str">
        <f>IF('Main courante'!$A122=$CA$6,MAX($CA$8:$CA124)+1,"")</f>
        <v/>
      </c>
      <c r="CB125" s="121" t="str">
        <f>IF('Main courante'!$A122=$CA$6,TEXT('Main courante'!$B122,"j mmm aa"),"")</f>
        <v/>
      </c>
      <c r="CC125" s="122" t="str">
        <f>IF('Main courante'!$A122=$CA$6,TEXT('Main courante'!$C122,"hh:mm"),"")</f>
        <v/>
      </c>
      <c r="CD125" s="122" t="str">
        <f>IF('Main courante'!$A122=$CA$6,TEXT('Main courante'!$D122,"hh:mm"),"")</f>
        <v/>
      </c>
      <c r="CE125" s="123" t="str">
        <f>IF('Main courante'!$A122=$CA$6,MOD($CD125-$CC125,1),"")</f>
        <v/>
      </c>
      <c r="CF125" s="123" t="str">
        <f>IF('Main courante'!$A122=$CA$6,'Main courante'!$E122,"")</f>
        <v/>
      </c>
      <c r="CG125" s="122" t="str">
        <f>IF('Main courante'!$A122=$CA$6,DU125,"")</f>
        <v/>
      </c>
      <c r="CH125" s="125"/>
      <c r="CI125" s="120" t="str">
        <f>IF('Main courante'!$A122=$CI$6,MAX($CI$8:$CI124)+1,"")</f>
        <v/>
      </c>
      <c r="CJ125" s="121" t="str">
        <f>IF('Main courante'!$A122=$CI$6,TEXT('Main courante'!$B122,"j mmm aa"),"")</f>
        <v/>
      </c>
      <c r="CK125" s="122" t="str">
        <f>IF('Main courante'!$A122=$CI$6,TEXT('Main courante'!$C122,"hh:mm"),"")</f>
        <v/>
      </c>
      <c r="CL125" s="122" t="str">
        <f>IF('Main courante'!$A122=$CI$6,TEXT('Main courante'!$D122,"hh:mm"),"")</f>
        <v/>
      </c>
      <c r="CM125" s="123" t="str">
        <f>IF('Main courante'!$A122=$CI$6,MOD($CL125-$CK125,1),"")</f>
        <v/>
      </c>
      <c r="CN125" s="123" t="str">
        <f>IF('Main courante'!$A122=$CI$6,'Main courante'!$E122,"")</f>
        <v/>
      </c>
      <c r="CO125" s="125"/>
      <c r="CP125" s="120" t="str">
        <f>IF('Main courante'!$A122=$CP$6,MAX($CP$8:$CP124)+1,"")</f>
        <v/>
      </c>
      <c r="CQ125" s="121" t="str">
        <f>IF('Main courante'!$A122=$CP$6,TEXT('Main courante'!$B122,"j mmm aa"),"")</f>
        <v/>
      </c>
      <c r="CR125" s="122" t="str">
        <f>IF('Main courante'!$A122=$CP$6,TEXT('Main courante'!$C122,"hh:mm"),"")</f>
        <v/>
      </c>
      <c r="CS125" s="122" t="str">
        <f>IF('Main courante'!$A122=$CP$6,TEXT('Main courante'!$D122,"hh:mm"),"")</f>
        <v/>
      </c>
      <c r="CT125" s="123" t="str">
        <f>IF('Main courante'!$A122=$CP$6,MOD($CS125-$CR125,1),"")</f>
        <v/>
      </c>
      <c r="CU125" s="123" t="str">
        <f>IF('Main courante'!$A122=$CP$6,'Main courante'!$E122,"")</f>
        <v/>
      </c>
      <c r="CV125" s="122" t="str">
        <f>IF('Main courante'!$A122=$CP$6,DU125,"")</f>
        <v/>
      </c>
      <c r="CW125" s="125"/>
      <c r="CX125" s="120" t="str">
        <f>IF('Main courante'!$A122=$CX$6,MAX($CX$8:$CX124)+1,"")</f>
        <v/>
      </c>
      <c r="CY125" s="121" t="str">
        <f>IF('Main courante'!$A122=$CX$6,TEXT('Main courante'!$B122,"j mmm aa"),"")</f>
        <v/>
      </c>
      <c r="CZ125" s="122" t="str">
        <f>IF('Main courante'!$A122=$CX$6,TEXT('Main courante'!$C122,"hh:mm"),"")</f>
        <v/>
      </c>
      <c r="DA125" s="122" t="str">
        <f>IF('Main courante'!$A122=$CX$6,TEXT('Main courante'!$D122,"hh:mm"),"")</f>
        <v/>
      </c>
      <c r="DB125" s="123" t="str">
        <f>IF('Main courante'!$A122=$CX$6,MOD($DA125-$CZ125,1),"")</f>
        <v/>
      </c>
      <c r="DC125" s="123" t="str">
        <f>IF('Main courante'!$A122=$CX$6,'Main courante'!$E122,"")</f>
        <v/>
      </c>
      <c r="DD125" s="122" t="str">
        <f>IF('Main courante'!$A122=$CX$6,DU125,"")</f>
        <v/>
      </c>
      <c r="DE125" s="125"/>
      <c r="DF125" s="120" t="str">
        <f>IF('Main courante'!$A122=$DF$6,MAX($DF$8:$DF124)+1,"")</f>
        <v/>
      </c>
      <c r="DG125" s="121" t="str">
        <f>IF('Main courante'!$A122=$DF$6,TEXT('Main courante'!$B122,"j mmm aa"),"")</f>
        <v/>
      </c>
      <c r="DH125" s="122" t="str">
        <f>IF('Main courante'!$A122=$DF$6,TEXT('Main courante'!$C122,"hh:mm"),"")</f>
        <v/>
      </c>
      <c r="DI125" s="122" t="str">
        <f>IF('Main courante'!$A122=$DF$6,TEXT('Main courante'!$D122,"hh:mm"),"")</f>
        <v/>
      </c>
      <c r="DJ125" s="123" t="str">
        <f>IF('Main courante'!$A122=$DF$6,MOD($DI125-$DH125,1),"")</f>
        <v/>
      </c>
      <c r="DK125" s="123" t="str">
        <f>IF('Main courante'!$A122=$DF$6,'Main courante'!$E122,"")</f>
        <v/>
      </c>
      <c r="DL125" s="128"/>
      <c r="DM125" s="120" t="str">
        <f>IF(OR('Main courante'!$F122&lt;&gt;"",'Main courante'!$K122&lt;&gt;""),MAX($DM$8:$DM124)+1,"")</f>
        <v/>
      </c>
      <c r="DN125" s="121" t="str">
        <f>IF('Main courante'!$F122,TEXT('Main courante'!$B122,"j mmm aa"),"")</f>
        <v/>
      </c>
      <c r="DO125" s="121" t="str">
        <f>IF('Main courante'!$F122,'Main courante'!$E122,"")</f>
        <v/>
      </c>
      <c r="DP125" s="121" t="str">
        <f>IF(OR('Main courante'!$F122&lt;&gt;"",'Main courante'!$K122&lt;&gt;""),IF('Main courante'!$F122&lt;&gt;"",TEXT('Main courante'!$F122,"hh:mm"),""),"")</f>
        <v/>
      </c>
      <c r="DQ125" s="121" t="str">
        <f>IF(OR('Main courante'!$F122&lt;&gt;"",'Main courante'!$K122&lt;&gt;""),IF('Main courante'!$G122&lt;&gt;"",TEXT('Main courante'!$G122,"hh:mm"),""),"")</f>
        <v/>
      </c>
      <c r="DR125" s="121" t="str">
        <f>IF(OR('Main courante'!$F122&lt;&gt;"",'Main courante'!$K122&lt;&gt;""),IF('Main courante'!$K122&lt;&gt;"",TEXT('Main courante'!$K122,"hh:mm"),""),"")</f>
        <v/>
      </c>
      <c r="DS125" s="121" t="str">
        <f>IF(OR('Main courante'!$F122&lt;&gt;"",'Main courante'!$K122&lt;&gt;""),IF('Main courante'!$L122&lt;&gt;"",TEXT('Main courante'!$L122,"hh:mm"),""),"")</f>
        <v/>
      </c>
      <c r="DT125" s="129">
        <f t="shared" si="7"/>
        <v>0</v>
      </c>
      <c r="DU125" s="130">
        <f>'Main courante'!$H122+'Main courante'!$M122</f>
        <v>0</v>
      </c>
      <c r="DV125" s="131">
        <f>'Main courante'!$J122+'Main courante'!$O122</f>
        <v>0</v>
      </c>
      <c r="DW125" s="131">
        <f>'Main courante'!$I122+'Main courante'!$N122</f>
        <v>0</v>
      </c>
      <c r="DX125" s="132" t="str">
        <f>IF('Main courante'!$P122&lt;&gt;"",'Main courante'!$P122,"")</f>
        <v/>
      </c>
      <c r="DY125" s="133" t="str">
        <f>IF('Main courante'!$Q122&lt;&gt;"",'Main courante'!$Q122,"")</f>
        <v/>
      </c>
      <c r="DZ125" s="133" t="str">
        <f>IF('Main courante'!$R122&lt;&gt;"",'Main courante'!$R122,"")</f>
        <v/>
      </c>
      <c r="EA125" s="129">
        <f t="shared" si="8"/>
        <v>0</v>
      </c>
      <c r="EB125" s="129">
        <f t="shared" si="9"/>
        <v>0</v>
      </c>
      <c r="ED125" s="120" t="str">
        <f>IF('Main courante'!$A122=$ED$6,MAX($ED$8:$ED124)+1,"")</f>
        <v/>
      </c>
      <c r="EE125" s="120" t="str">
        <f>IF('Main courante'!$A122=$ED$6,'Main courante'!$S122,"")</f>
        <v/>
      </c>
      <c r="EF125" s="120" t="str">
        <f>IF('Main courante'!$A122=$ED$6,'Main courante'!$T122,"")</f>
        <v/>
      </c>
      <c r="EG125" s="120" t="str">
        <f>IF('Main courante'!$A122=$ED$6,'Main courante'!$U122,"")</f>
        <v/>
      </c>
      <c r="EH125" s="134" t="str">
        <f>IF('Main courante'!$A122=$ED$6,'Main courante'!$V122,"")</f>
        <v/>
      </c>
      <c r="EJ125" s="120" t="str">
        <f>IF('Main courante'!$A122=$EJ$6,MAX($EJ$8:$EJ124)+1,"")</f>
        <v/>
      </c>
      <c r="EK125" s="120" t="str">
        <f>IF('Main courante'!$A122=$EJ$6,'Main courante'!$S122,"")</f>
        <v/>
      </c>
      <c r="EL125" s="120" t="str">
        <f>IF('Main courante'!$A122=$EJ$6,'Main courante'!$T122,"")</f>
        <v/>
      </c>
      <c r="EM125" s="120" t="str">
        <f>IF('Main courante'!$A122=$EJ$6,'Main courante'!$U122,"")</f>
        <v/>
      </c>
      <c r="EN125" s="134" t="str">
        <f>IF('Main courante'!$A122=$EJ$6,'Main courante'!$V122,"")</f>
        <v/>
      </c>
      <c r="EP125" s="120" t="str">
        <f>IF('Main courante'!$A122=$EP$6,MAX($EP$8:$EP124)+1,"")</f>
        <v/>
      </c>
      <c r="EQ125" s="120" t="str">
        <f>IF('Main courante'!$A122=$EP$6,'Main courante'!$S122,"")</f>
        <v/>
      </c>
      <c r="ER125" s="120" t="str">
        <f>IF('Main courante'!$A122=$EP$6,'Main courante'!$T122,"")</f>
        <v/>
      </c>
      <c r="ES125" s="120" t="str">
        <f>IF('Main courante'!$A122=$EP$6,'Main courante'!$U122,"")</f>
        <v/>
      </c>
      <c r="ET125" s="134" t="str">
        <f>IF('Main courante'!$A122=$EP$6,'Main courante'!$V122,"")</f>
        <v/>
      </c>
      <c r="EU125" s="125"/>
      <c r="EV125" s="120" t="str">
        <f>IF('Main courante'!$A122=$EV$6,MAX($EV$8:$EV124)+1,"")</f>
        <v/>
      </c>
      <c r="EW125" s="121" t="str">
        <f>IF('Main courante'!$A122=$EV$6,TEXT('Main courante'!$B122,"j mmm aa"),"")</f>
        <v/>
      </c>
      <c r="EX125" s="122" t="str">
        <f>IF('Main courante'!$A122=$EV$6,TEXT('Main courante'!$C122,"hh:mm"),"")</f>
        <v/>
      </c>
      <c r="EY125" s="122" t="str">
        <f>IF('Main courante'!$A122=$EV$6,TEXT('Main courante'!$D122,"hh:mm"),"")</f>
        <v/>
      </c>
      <c r="EZ125" s="123" t="str">
        <f>IF('Main courante'!$A122=$EV$6,MOD($EY125-$EX125,1),"")</f>
        <v/>
      </c>
      <c r="FA125" s="123" t="str">
        <f>IF('Main courante'!$A122=$EV$6,'Main courante'!$E122,"")</f>
        <v/>
      </c>
      <c r="FB125" s="128"/>
    </row>
    <row r="126" spans="1:158">
      <c r="A126" s="120" t="str">
        <f>IF('Main courante'!$A123=$A$6,MAX($A$8:$A125)+1,"")</f>
        <v/>
      </c>
      <c r="B126" s="121" t="str">
        <f>IF('Main courante'!$A123=$A$6,TEXT('Main courante'!$B123,"j mmm aa"),"")</f>
        <v/>
      </c>
      <c r="C126" s="122" t="str">
        <f>IF('Main courante'!$A123=$A$6,TEXT('Main courante'!$C123,"hh:mm"),"")</f>
        <v/>
      </c>
      <c r="D126" s="122" t="str">
        <f>IF('Main courante'!$A123=$A$6,TEXT('Main courante'!$D123,"hh:mm"),"")</f>
        <v/>
      </c>
      <c r="E126" s="123" t="str">
        <f>IF('Main courante'!$A123=$A$6,MOD($D126-$C126,1),"")</f>
        <v/>
      </c>
      <c r="F126" s="123" t="str">
        <f>IF('Main courante'!$A123=$A$6,'Main courante'!$E123,"")</f>
        <v/>
      </c>
      <c r="G126" s="125"/>
      <c r="H126" s="126" t="str">
        <f>IF('Main courante'!$A123=$H$6,MAX($H$8:$H125)+1,"")</f>
        <v/>
      </c>
      <c r="I126" s="121" t="str">
        <f>IF('Main courante'!$A123=$H$6,TEXT('Main courante'!$B123,"j mmm aa"),"")</f>
        <v/>
      </c>
      <c r="J126" s="122" t="str">
        <f>IF('Main courante'!$A123=$H$6,TEXT('Main courante'!$C123,"hh:mm"),"")</f>
        <v/>
      </c>
      <c r="K126" s="122" t="str">
        <f>IF('Main courante'!$A123=$H$6,TEXT('Main courante'!$D123,"hh:mm"),"")</f>
        <v/>
      </c>
      <c r="L126" s="123" t="str">
        <f>IF('Main courante'!$A123=$H$6,MOD($K126-$J126,1),"")</f>
        <v/>
      </c>
      <c r="M126" s="123" t="str">
        <f>IF('Main courante'!$A123=$H$6,'Main courante'!$E123,"")</f>
        <v/>
      </c>
      <c r="N126" s="125"/>
      <c r="O126" s="120" t="str">
        <f>IF('Main courante'!$A123=$O$6,MAX($O$8:$O125)+1,"")</f>
        <v/>
      </c>
      <c r="P126" s="121" t="str">
        <f>IF('Main courante'!$A123=$O$6,TEXT('Main courante'!$B123,"j mmm aa"),"")</f>
        <v/>
      </c>
      <c r="Q126" s="122" t="str">
        <f>IF('Main courante'!$A123=$O$6,TEXT('Main courante'!$C123,"hh:mm"),"")</f>
        <v/>
      </c>
      <c r="R126" s="122" t="str">
        <f>IF('Main courante'!$A123=$O$6,TEXT('Main courante'!$D123,"hh:mm"),"")</f>
        <v/>
      </c>
      <c r="S126" s="123" t="str">
        <f>IF('Main courante'!$A123=$O$6,MOD($R126-$Q126,1),"")</f>
        <v/>
      </c>
      <c r="T126" s="124" t="str">
        <f>IF('Main courante'!$A123=$O$6,'Main courante'!$E123,"")</f>
        <v/>
      </c>
      <c r="U126" s="127" t="str">
        <f>IF('Main courante'!$A123=$O$6,DU126,"")</f>
        <v/>
      </c>
      <c r="V126" s="125"/>
      <c r="W126" s="120" t="str">
        <f>IF('Main courante'!$A123=$W$6,MAX($W$8:$W125)+1,"")</f>
        <v/>
      </c>
      <c r="X126" s="121" t="str">
        <f>IF('Main courante'!$A123=$W$6,TEXT('Main courante'!$B123,"j mmm aa"),"")</f>
        <v/>
      </c>
      <c r="Y126" s="122" t="str">
        <f>IF('Main courante'!$A123=$W$6,TEXT('Main courante'!$C123,"hh:mm"),"")</f>
        <v/>
      </c>
      <c r="Z126" s="122" t="str">
        <f>IF('Main courante'!$A123=$W$6,TEXT('Main courante'!$D123,"hh:mm"),"")</f>
        <v/>
      </c>
      <c r="AA126" s="123" t="str">
        <f>IF('Main courante'!$A123=$W$6,MOD($Z126-$Y126,1),"")</f>
        <v/>
      </c>
      <c r="AB126" s="123" t="str">
        <f>IF('Main courante'!$A123=$W$6,'Main courante'!$E123,"")</f>
        <v/>
      </c>
      <c r="AC126" s="122" t="str">
        <f>IF('Main courante'!$A123=$W$6,DU126,"")</f>
        <v/>
      </c>
      <c r="AD126" s="125"/>
      <c r="AE126" s="120" t="str">
        <f>IF('Main courante'!$A123=$AE$6,MAX($AE$8:$AE125)+1,"")</f>
        <v/>
      </c>
      <c r="AF126" s="121" t="str">
        <f>IF('Main courante'!$A123=$AE$6,TEXT('Main courante'!$B123,"j mmm aa"),"")</f>
        <v/>
      </c>
      <c r="AG126" s="122" t="str">
        <f>IF('Main courante'!$A123=$AE$6,TEXT('Main courante'!$C123,"hh:mm"),"")</f>
        <v/>
      </c>
      <c r="AH126" s="122" t="str">
        <f>IF('Main courante'!$A123=$AE$6,TEXT('Main courante'!$D123,"hh:mm"),"")</f>
        <v/>
      </c>
      <c r="AI126" s="123" t="str">
        <f>IF('Main courante'!$A123=$AE$6,MOD($AH126-$AG126,1),"")</f>
        <v/>
      </c>
      <c r="AJ126" s="123" t="str">
        <f>IF('Main courante'!$A123=$AE$6,'Main courante'!$E123,"")</f>
        <v/>
      </c>
      <c r="AK126" s="122" t="str">
        <f>IF('Main courante'!$A123=$AE$6,DU126,"")</f>
        <v/>
      </c>
      <c r="AL126" s="125"/>
      <c r="AM126" s="120" t="str">
        <f>IF('Main courante'!$A123=$AM$6,MAX($AM$8:$AM125)+1,"")</f>
        <v/>
      </c>
      <c r="AN126" s="121" t="str">
        <f>IF('Main courante'!$A123=$AM$6,TEXT('Main courante'!$B123,"j mmm aa"),"")</f>
        <v/>
      </c>
      <c r="AO126" s="122" t="str">
        <f>IF('Main courante'!$A123=$AM$6,TEXT('Main courante'!$C123,"hh:mm"),"")</f>
        <v/>
      </c>
      <c r="AP126" s="122" t="str">
        <f>IF('Main courante'!$A123=$AM$6,TEXT('Main courante'!$D123,"hh:mm"),"")</f>
        <v/>
      </c>
      <c r="AQ126" s="123" t="str">
        <f>IF('Main courante'!$A123=$AM$6,MOD($AP126-$AO126,1),"")</f>
        <v/>
      </c>
      <c r="AR126" s="123" t="str">
        <f>IF('Main courante'!$A123=$AM$6,'Main courante'!$E123,"")</f>
        <v/>
      </c>
      <c r="AS126" s="122" t="str">
        <f>IF('Main courante'!$A123=$AM$6,DU126,"")</f>
        <v/>
      </c>
      <c r="AT126" s="125"/>
      <c r="AU126" s="120" t="str">
        <f>IF('Main courante'!$A123=$AU$6,MAX($AU$8:$AU125)+1,"")</f>
        <v/>
      </c>
      <c r="AV126" s="121" t="str">
        <f>IF('Main courante'!$A123=$AU$6,TEXT('Main courante'!$B123,"j mmm aa"),"")</f>
        <v/>
      </c>
      <c r="AW126" s="122" t="str">
        <f>IF('Main courante'!$A123=$AU$6,TEXT('Main courante'!$C123,"hh:mm"),"")</f>
        <v/>
      </c>
      <c r="AX126" s="122" t="str">
        <f>IF('Main courante'!$A123=$AU$6,TEXT('Main courante'!$D123,"hh:mm"),"")</f>
        <v/>
      </c>
      <c r="AY126" s="123" t="str">
        <f>IF('Main courante'!$A123=$AU$6,MOD($AX126-$AW126,1),"")</f>
        <v/>
      </c>
      <c r="AZ126" s="123" t="str">
        <f>IF('Main courante'!$A123=$AU$6,'Main courante'!$E123,"")</f>
        <v/>
      </c>
      <c r="BA126" s="122" t="str">
        <f>IF('Main courante'!$A123=$AU$6,DU126,"")</f>
        <v/>
      </c>
      <c r="BB126" s="125"/>
      <c r="BC126" s="120" t="str">
        <f>IF('Main courante'!$A123=$BC$6,MAX($BC$8:$BC125)+1,"")</f>
        <v/>
      </c>
      <c r="BD126" s="121" t="str">
        <f>IF('Main courante'!$A123=$BC$6,TEXT('Main courante'!$B123,"j mmm aa"),"")</f>
        <v/>
      </c>
      <c r="BE126" s="122" t="str">
        <f>IF('Main courante'!$A123=$BC$6,TEXT('Main courante'!$C123,"hh:mm"),"")</f>
        <v/>
      </c>
      <c r="BF126" s="122" t="str">
        <f>IF('Main courante'!$A123=$BC$6,TEXT('Main courante'!$D123,"hh:mm"),"")</f>
        <v/>
      </c>
      <c r="BG126" s="123" t="str">
        <f>IF('Main courante'!$A123=$BC$6,MOD($BF126-$BE126,1),"")</f>
        <v/>
      </c>
      <c r="BH126" s="123" t="str">
        <f>IF('Main courante'!$A123=$BC$6,'Main courante'!$E123,"")</f>
        <v/>
      </c>
      <c r="BI126" s="122" t="str">
        <f>IF('Main courante'!$A123=$BC$6,DU126,"")</f>
        <v/>
      </c>
      <c r="BJ126" s="125"/>
      <c r="BK126" s="120" t="str">
        <f>IF('Main courante'!$A123=$BK$6,MAX($BK$8:$BK125)+1,"")</f>
        <v/>
      </c>
      <c r="BL126" s="121" t="str">
        <f>IF('Main courante'!$A123=$BK$6,TEXT('Main courante'!$B123,"j mmm aa"),"")</f>
        <v/>
      </c>
      <c r="BM126" s="122" t="str">
        <f>IF('Main courante'!$A123=$BK$6,TEXT('Main courante'!$C123,"hh:mm"),"")</f>
        <v/>
      </c>
      <c r="BN126" s="122" t="str">
        <f>IF('Main courante'!$A123=$BK$6,TEXT('Main courante'!$D123,"hh:mm"),"")</f>
        <v/>
      </c>
      <c r="BO126" s="123" t="str">
        <f>IF('Main courante'!$A123=$BK$6,MOD($BN126-$BM126,1),"")</f>
        <v/>
      </c>
      <c r="BP126" s="123" t="str">
        <f>IF('Main courante'!$A123=$BK$6,'Main courante'!$E123,"")</f>
        <v/>
      </c>
      <c r="BQ126" s="122" t="str">
        <f>IF('Main courante'!$A123=$BK$6,DU126,"")</f>
        <v/>
      </c>
      <c r="BR126" s="125"/>
      <c r="BS126" s="120" t="str">
        <f>IF('Main courante'!$A123=$BS$6,MAX($BS$8:$BS125)+1,"")</f>
        <v/>
      </c>
      <c r="BT126" s="121" t="str">
        <f>IF('Main courante'!$A123=$BS$6,TEXT('Main courante'!$B123,"j mmm aa"),"")</f>
        <v/>
      </c>
      <c r="BU126" s="122" t="str">
        <f>IF('Main courante'!$A123=$BS$6,TEXT('Main courante'!$C123,"hh:mm"),"")</f>
        <v/>
      </c>
      <c r="BV126" s="122" t="str">
        <f>IF('Main courante'!$A123=$BS$6,TEXT('Main courante'!$D123,"hh:mm"),"")</f>
        <v/>
      </c>
      <c r="BW126" s="123" t="str">
        <f>IF('Main courante'!$A123=$BS$6,MOD($BV126-$BU126,1),"")</f>
        <v/>
      </c>
      <c r="BX126" s="123" t="str">
        <f>IF('Main courante'!$A123=$BS$6,'Main courante'!$E123,"")</f>
        <v/>
      </c>
      <c r="BY126" s="122" t="str">
        <f>IF('Main courante'!$A123=$BS$6,DU126,"")</f>
        <v/>
      </c>
      <c r="BZ126" s="125"/>
      <c r="CA126" s="120" t="str">
        <f>IF('Main courante'!$A123=$CA$6,MAX($CA$8:$CA125)+1,"")</f>
        <v/>
      </c>
      <c r="CB126" s="121" t="str">
        <f>IF('Main courante'!$A123=$CA$6,TEXT('Main courante'!$B123,"j mmm aa"),"")</f>
        <v/>
      </c>
      <c r="CC126" s="122" t="str">
        <f>IF('Main courante'!$A123=$CA$6,TEXT('Main courante'!$C123,"hh:mm"),"")</f>
        <v/>
      </c>
      <c r="CD126" s="122" t="str">
        <f>IF('Main courante'!$A123=$CA$6,TEXT('Main courante'!$D123,"hh:mm"),"")</f>
        <v/>
      </c>
      <c r="CE126" s="123" t="str">
        <f>IF('Main courante'!$A123=$CA$6,MOD($CD126-$CC126,1),"")</f>
        <v/>
      </c>
      <c r="CF126" s="123" t="str">
        <f>IF('Main courante'!$A123=$CA$6,'Main courante'!$E123,"")</f>
        <v/>
      </c>
      <c r="CG126" s="122" t="str">
        <f>IF('Main courante'!$A123=$CA$6,DU126,"")</f>
        <v/>
      </c>
      <c r="CH126" s="125"/>
      <c r="CI126" s="120" t="str">
        <f>IF('Main courante'!$A123=$CI$6,MAX($CI$8:$CI125)+1,"")</f>
        <v/>
      </c>
      <c r="CJ126" s="121" t="str">
        <f>IF('Main courante'!$A123=$CI$6,TEXT('Main courante'!$B123,"j mmm aa"),"")</f>
        <v/>
      </c>
      <c r="CK126" s="122" t="str">
        <f>IF('Main courante'!$A123=$CI$6,TEXT('Main courante'!$C123,"hh:mm"),"")</f>
        <v/>
      </c>
      <c r="CL126" s="122" t="str">
        <f>IF('Main courante'!$A123=$CI$6,TEXT('Main courante'!$D123,"hh:mm"),"")</f>
        <v/>
      </c>
      <c r="CM126" s="123" t="str">
        <f>IF('Main courante'!$A123=$CI$6,MOD($CL126-$CK126,1),"")</f>
        <v/>
      </c>
      <c r="CN126" s="123" t="str">
        <f>IF('Main courante'!$A123=$CI$6,'Main courante'!$E123,"")</f>
        <v/>
      </c>
      <c r="CO126" s="125"/>
      <c r="CP126" s="120" t="str">
        <f>IF('Main courante'!$A123=$CP$6,MAX($CP$8:$CP125)+1,"")</f>
        <v/>
      </c>
      <c r="CQ126" s="121" t="str">
        <f>IF('Main courante'!$A123=$CP$6,TEXT('Main courante'!$B123,"j mmm aa"),"")</f>
        <v/>
      </c>
      <c r="CR126" s="122" t="str">
        <f>IF('Main courante'!$A123=$CP$6,TEXT('Main courante'!$C123,"hh:mm"),"")</f>
        <v/>
      </c>
      <c r="CS126" s="122" t="str">
        <f>IF('Main courante'!$A123=$CP$6,TEXT('Main courante'!$D123,"hh:mm"),"")</f>
        <v/>
      </c>
      <c r="CT126" s="123" t="str">
        <f>IF('Main courante'!$A123=$CP$6,MOD($CS126-$CR126,1),"")</f>
        <v/>
      </c>
      <c r="CU126" s="123" t="str">
        <f>IF('Main courante'!$A123=$CP$6,'Main courante'!$E123,"")</f>
        <v/>
      </c>
      <c r="CV126" s="122" t="str">
        <f>IF('Main courante'!$A123=$CP$6,DU126,"")</f>
        <v/>
      </c>
      <c r="CW126" s="125"/>
      <c r="CX126" s="120" t="str">
        <f>IF('Main courante'!$A123=$CX$6,MAX($CX$8:$CX125)+1,"")</f>
        <v/>
      </c>
      <c r="CY126" s="121" t="str">
        <f>IF('Main courante'!$A123=$CX$6,TEXT('Main courante'!$B123,"j mmm aa"),"")</f>
        <v/>
      </c>
      <c r="CZ126" s="122" t="str">
        <f>IF('Main courante'!$A123=$CX$6,TEXT('Main courante'!$C123,"hh:mm"),"")</f>
        <v/>
      </c>
      <c r="DA126" s="122" t="str">
        <f>IF('Main courante'!$A123=$CX$6,TEXT('Main courante'!$D123,"hh:mm"),"")</f>
        <v/>
      </c>
      <c r="DB126" s="123" t="str">
        <f>IF('Main courante'!$A123=$CX$6,MOD($DA126-$CZ126,1),"")</f>
        <v/>
      </c>
      <c r="DC126" s="123" t="str">
        <f>IF('Main courante'!$A123=$CX$6,'Main courante'!$E123,"")</f>
        <v/>
      </c>
      <c r="DD126" s="122" t="str">
        <f>IF('Main courante'!$A123=$CX$6,DU126,"")</f>
        <v/>
      </c>
      <c r="DE126" s="125"/>
      <c r="DF126" s="120" t="str">
        <f>IF('Main courante'!$A123=$DF$6,MAX($DF$8:$DF125)+1,"")</f>
        <v/>
      </c>
      <c r="DG126" s="121" t="str">
        <f>IF('Main courante'!$A123=$DF$6,TEXT('Main courante'!$B123,"j mmm aa"),"")</f>
        <v/>
      </c>
      <c r="DH126" s="122" t="str">
        <f>IF('Main courante'!$A123=$DF$6,TEXT('Main courante'!$C123,"hh:mm"),"")</f>
        <v/>
      </c>
      <c r="DI126" s="122" t="str">
        <f>IF('Main courante'!$A123=$DF$6,TEXT('Main courante'!$D123,"hh:mm"),"")</f>
        <v/>
      </c>
      <c r="DJ126" s="123" t="str">
        <f>IF('Main courante'!$A123=$DF$6,MOD($DI126-$DH126,1),"")</f>
        <v/>
      </c>
      <c r="DK126" s="123" t="str">
        <f>IF('Main courante'!$A123=$DF$6,'Main courante'!$E123,"")</f>
        <v/>
      </c>
      <c r="DL126" s="128"/>
      <c r="DM126" s="120" t="str">
        <f>IF(OR('Main courante'!$F123&lt;&gt;"",'Main courante'!$K123&lt;&gt;""),MAX($DM$8:$DM125)+1,"")</f>
        <v/>
      </c>
      <c r="DN126" s="121" t="str">
        <f>IF('Main courante'!$F123,TEXT('Main courante'!$B123,"j mmm aa"),"")</f>
        <v/>
      </c>
      <c r="DO126" s="121" t="str">
        <f>IF('Main courante'!$F123,'Main courante'!$E123,"")</f>
        <v/>
      </c>
      <c r="DP126" s="121" t="str">
        <f>IF(OR('Main courante'!$F123&lt;&gt;"",'Main courante'!$K123&lt;&gt;""),IF('Main courante'!$F123&lt;&gt;"",TEXT('Main courante'!$F123,"hh:mm"),""),"")</f>
        <v/>
      </c>
      <c r="DQ126" s="121" t="str">
        <f>IF(OR('Main courante'!$F123&lt;&gt;"",'Main courante'!$K123&lt;&gt;""),IF('Main courante'!$G123&lt;&gt;"",TEXT('Main courante'!$G123,"hh:mm"),""),"")</f>
        <v/>
      </c>
      <c r="DR126" s="121" t="str">
        <f>IF(OR('Main courante'!$F123&lt;&gt;"",'Main courante'!$K123&lt;&gt;""),IF('Main courante'!$K123&lt;&gt;"",TEXT('Main courante'!$K123,"hh:mm"),""),"")</f>
        <v/>
      </c>
      <c r="DS126" s="121" t="str">
        <f>IF(OR('Main courante'!$F123&lt;&gt;"",'Main courante'!$K123&lt;&gt;""),IF('Main courante'!$L123&lt;&gt;"",TEXT('Main courante'!$L123,"hh:mm"),""),"")</f>
        <v/>
      </c>
      <c r="DT126" s="129">
        <f t="shared" si="7"/>
        <v>0</v>
      </c>
      <c r="DU126" s="130">
        <f>'Main courante'!$H123+'Main courante'!$M123</f>
        <v>0</v>
      </c>
      <c r="DV126" s="131">
        <f>'Main courante'!$J123+'Main courante'!$O123</f>
        <v>0</v>
      </c>
      <c r="DW126" s="131">
        <f>'Main courante'!$I123+'Main courante'!$N123</f>
        <v>0</v>
      </c>
      <c r="DX126" s="132" t="str">
        <f>IF('Main courante'!$P123&lt;&gt;"",'Main courante'!$P123,"")</f>
        <v/>
      </c>
      <c r="DY126" s="133" t="str">
        <f>IF('Main courante'!$Q123&lt;&gt;"",'Main courante'!$Q123,"")</f>
        <v/>
      </c>
      <c r="DZ126" s="133" t="str">
        <f>IF('Main courante'!$R123&lt;&gt;"",'Main courante'!$R123,"")</f>
        <v/>
      </c>
      <c r="EA126" s="129">
        <f t="shared" si="8"/>
        <v>0</v>
      </c>
      <c r="EB126" s="129">
        <f t="shared" si="9"/>
        <v>0</v>
      </c>
      <c r="ED126" s="120" t="str">
        <f>IF('Main courante'!$A123=$ED$6,MAX($ED$8:$ED125)+1,"")</f>
        <v/>
      </c>
      <c r="EE126" s="120" t="str">
        <f>IF('Main courante'!$A123=$ED$6,'Main courante'!$S123,"")</f>
        <v/>
      </c>
      <c r="EF126" s="120" t="str">
        <f>IF('Main courante'!$A123=$ED$6,'Main courante'!$T123,"")</f>
        <v/>
      </c>
      <c r="EG126" s="120" t="str">
        <f>IF('Main courante'!$A123=$ED$6,'Main courante'!$U123,"")</f>
        <v/>
      </c>
      <c r="EH126" s="134" t="str">
        <f>IF('Main courante'!$A123=$ED$6,'Main courante'!$V123,"")</f>
        <v/>
      </c>
      <c r="EJ126" s="120" t="str">
        <f>IF('Main courante'!$A123=$EJ$6,MAX($EJ$8:$EJ125)+1,"")</f>
        <v/>
      </c>
      <c r="EK126" s="120" t="str">
        <f>IF('Main courante'!$A123=$EJ$6,'Main courante'!$S123,"")</f>
        <v/>
      </c>
      <c r="EL126" s="120" t="str">
        <f>IF('Main courante'!$A123=$EJ$6,'Main courante'!$T123,"")</f>
        <v/>
      </c>
      <c r="EM126" s="120" t="str">
        <f>IF('Main courante'!$A123=$EJ$6,'Main courante'!$U123,"")</f>
        <v/>
      </c>
      <c r="EN126" s="134" t="str">
        <f>IF('Main courante'!$A123=$EJ$6,'Main courante'!$V123,"")</f>
        <v/>
      </c>
      <c r="EP126" s="120" t="str">
        <f>IF('Main courante'!$A123=$EP$6,MAX($EP$8:$EP125)+1,"")</f>
        <v/>
      </c>
      <c r="EQ126" s="120" t="str">
        <f>IF('Main courante'!$A123=$EP$6,'Main courante'!$S123,"")</f>
        <v/>
      </c>
      <c r="ER126" s="120" t="str">
        <f>IF('Main courante'!$A123=$EP$6,'Main courante'!$T123,"")</f>
        <v/>
      </c>
      <c r="ES126" s="120" t="str">
        <f>IF('Main courante'!$A123=$EP$6,'Main courante'!$U123,"")</f>
        <v/>
      </c>
      <c r="ET126" s="134" t="str">
        <f>IF('Main courante'!$A123=$EP$6,'Main courante'!$V123,"")</f>
        <v/>
      </c>
      <c r="EU126" s="125"/>
      <c r="EV126" s="120" t="str">
        <f>IF('Main courante'!$A123=$EV$6,MAX($EV$8:$EV125)+1,"")</f>
        <v/>
      </c>
      <c r="EW126" s="121" t="str">
        <f>IF('Main courante'!$A123=$EV$6,TEXT('Main courante'!$B123,"j mmm aa"),"")</f>
        <v/>
      </c>
      <c r="EX126" s="122" t="str">
        <f>IF('Main courante'!$A123=$EV$6,TEXT('Main courante'!$C123,"hh:mm"),"")</f>
        <v/>
      </c>
      <c r="EY126" s="122" t="str">
        <f>IF('Main courante'!$A123=$EV$6,TEXT('Main courante'!$D123,"hh:mm"),"")</f>
        <v/>
      </c>
      <c r="EZ126" s="123" t="str">
        <f>IF('Main courante'!$A123=$EV$6,MOD($EY126-$EX126,1),"")</f>
        <v/>
      </c>
      <c r="FA126" s="123" t="str">
        <f>IF('Main courante'!$A123=$EV$6,'Main courante'!$E123,"")</f>
        <v/>
      </c>
      <c r="FB126" s="128"/>
    </row>
    <row r="127" spans="1:158">
      <c r="A127" s="120" t="str">
        <f>IF('Main courante'!$A124=$A$6,MAX($A$8:$A126)+1,"")</f>
        <v/>
      </c>
      <c r="B127" s="121" t="str">
        <f>IF('Main courante'!$A124=$A$6,TEXT('Main courante'!$B124,"j mmm aa"),"")</f>
        <v/>
      </c>
      <c r="C127" s="122" t="str">
        <f>IF('Main courante'!$A124=$A$6,TEXT('Main courante'!$C124,"hh:mm"),"")</f>
        <v/>
      </c>
      <c r="D127" s="122" t="str">
        <f>IF('Main courante'!$A124=$A$6,TEXT('Main courante'!$D124,"hh:mm"),"")</f>
        <v/>
      </c>
      <c r="E127" s="123" t="str">
        <f>IF('Main courante'!$A124=$A$6,MOD($D127-$C127,1),"")</f>
        <v/>
      </c>
      <c r="F127" s="123" t="str">
        <f>IF('Main courante'!$A124=$A$6,'Main courante'!$E124,"")</f>
        <v/>
      </c>
      <c r="G127" s="125"/>
      <c r="H127" s="126" t="str">
        <f>IF('Main courante'!$A124=$H$6,MAX($H$8:$H126)+1,"")</f>
        <v/>
      </c>
      <c r="I127" s="121" t="str">
        <f>IF('Main courante'!$A124=$H$6,TEXT('Main courante'!$B124,"j mmm aa"),"")</f>
        <v/>
      </c>
      <c r="J127" s="122" t="str">
        <f>IF('Main courante'!$A124=$H$6,TEXT('Main courante'!$C124,"hh:mm"),"")</f>
        <v/>
      </c>
      <c r="K127" s="122" t="str">
        <f>IF('Main courante'!$A124=$H$6,TEXT('Main courante'!$D124,"hh:mm"),"")</f>
        <v/>
      </c>
      <c r="L127" s="123" t="str">
        <f>IF('Main courante'!$A124=$H$6,MOD($K127-$J127,1),"")</f>
        <v/>
      </c>
      <c r="M127" s="123" t="str">
        <f>IF('Main courante'!$A124=$H$6,'Main courante'!$E124,"")</f>
        <v/>
      </c>
      <c r="N127" s="125"/>
      <c r="O127" s="120" t="str">
        <f>IF('Main courante'!$A124=$O$6,MAX($O$8:$O126)+1,"")</f>
        <v/>
      </c>
      <c r="P127" s="121" t="str">
        <f>IF('Main courante'!$A124=$O$6,TEXT('Main courante'!$B124,"j mmm aa"),"")</f>
        <v/>
      </c>
      <c r="Q127" s="122" t="str">
        <f>IF('Main courante'!$A124=$O$6,TEXT('Main courante'!$C124,"hh:mm"),"")</f>
        <v/>
      </c>
      <c r="R127" s="122" t="str">
        <f>IF('Main courante'!$A124=$O$6,TEXT('Main courante'!$D124,"hh:mm"),"")</f>
        <v/>
      </c>
      <c r="S127" s="123" t="str">
        <f>IF('Main courante'!$A124=$O$6,MOD($R127-$Q127,1),"")</f>
        <v/>
      </c>
      <c r="T127" s="124" t="str">
        <f>IF('Main courante'!$A124=$O$6,'Main courante'!$E124,"")</f>
        <v/>
      </c>
      <c r="U127" s="127" t="str">
        <f>IF('Main courante'!$A124=$O$6,DU127,"")</f>
        <v/>
      </c>
      <c r="V127" s="125"/>
      <c r="W127" s="120" t="str">
        <f>IF('Main courante'!$A124=$W$6,MAX($W$8:$W126)+1,"")</f>
        <v/>
      </c>
      <c r="X127" s="121" t="str">
        <f>IF('Main courante'!$A124=$W$6,TEXT('Main courante'!$B124,"j mmm aa"),"")</f>
        <v/>
      </c>
      <c r="Y127" s="122" t="str">
        <f>IF('Main courante'!$A124=$W$6,TEXT('Main courante'!$C124,"hh:mm"),"")</f>
        <v/>
      </c>
      <c r="Z127" s="122" t="str">
        <f>IF('Main courante'!$A124=$W$6,TEXT('Main courante'!$D124,"hh:mm"),"")</f>
        <v/>
      </c>
      <c r="AA127" s="123" t="str">
        <f>IF('Main courante'!$A124=$W$6,MOD($Z127-$Y127,1),"")</f>
        <v/>
      </c>
      <c r="AB127" s="123" t="str">
        <f>IF('Main courante'!$A124=$W$6,'Main courante'!$E124,"")</f>
        <v/>
      </c>
      <c r="AC127" s="122" t="str">
        <f>IF('Main courante'!$A124=$W$6,DU127,"")</f>
        <v/>
      </c>
      <c r="AD127" s="125"/>
      <c r="AE127" s="120" t="str">
        <f>IF('Main courante'!$A124=$AE$6,MAX($AE$8:$AE126)+1,"")</f>
        <v/>
      </c>
      <c r="AF127" s="121" t="str">
        <f>IF('Main courante'!$A124=$AE$6,TEXT('Main courante'!$B124,"j mmm aa"),"")</f>
        <v/>
      </c>
      <c r="AG127" s="122" t="str">
        <f>IF('Main courante'!$A124=$AE$6,TEXT('Main courante'!$C124,"hh:mm"),"")</f>
        <v/>
      </c>
      <c r="AH127" s="122" t="str">
        <f>IF('Main courante'!$A124=$AE$6,TEXT('Main courante'!$D124,"hh:mm"),"")</f>
        <v/>
      </c>
      <c r="AI127" s="123" t="str">
        <f>IF('Main courante'!$A124=$AE$6,MOD($AH127-$AG127,1),"")</f>
        <v/>
      </c>
      <c r="AJ127" s="123" t="str">
        <f>IF('Main courante'!$A124=$AE$6,'Main courante'!$E124,"")</f>
        <v/>
      </c>
      <c r="AK127" s="122" t="str">
        <f>IF('Main courante'!$A124=$AE$6,DU127,"")</f>
        <v/>
      </c>
      <c r="AL127" s="125"/>
      <c r="AM127" s="120" t="str">
        <f>IF('Main courante'!$A124=$AM$6,MAX($AM$8:$AM126)+1,"")</f>
        <v/>
      </c>
      <c r="AN127" s="121" t="str">
        <f>IF('Main courante'!$A124=$AM$6,TEXT('Main courante'!$B124,"j mmm aa"),"")</f>
        <v/>
      </c>
      <c r="AO127" s="122" t="str">
        <f>IF('Main courante'!$A124=$AM$6,TEXT('Main courante'!$C124,"hh:mm"),"")</f>
        <v/>
      </c>
      <c r="AP127" s="122" t="str">
        <f>IF('Main courante'!$A124=$AM$6,TEXT('Main courante'!$D124,"hh:mm"),"")</f>
        <v/>
      </c>
      <c r="AQ127" s="123" t="str">
        <f>IF('Main courante'!$A124=$AM$6,MOD($AP127-$AO127,1),"")</f>
        <v/>
      </c>
      <c r="AR127" s="123" t="str">
        <f>IF('Main courante'!$A124=$AM$6,'Main courante'!$E124,"")</f>
        <v/>
      </c>
      <c r="AS127" s="122" t="str">
        <f>IF('Main courante'!$A124=$AM$6,DU127,"")</f>
        <v/>
      </c>
      <c r="AT127" s="125"/>
      <c r="AU127" s="120" t="str">
        <f>IF('Main courante'!$A124=$AU$6,MAX($AU$8:$AU126)+1,"")</f>
        <v/>
      </c>
      <c r="AV127" s="121" t="str">
        <f>IF('Main courante'!$A124=$AU$6,TEXT('Main courante'!$B124,"j mmm aa"),"")</f>
        <v/>
      </c>
      <c r="AW127" s="122" t="str">
        <f>IF('Main courante'!$A124=$AU$6,TEXT('Main courante'!$C124,"hh:mm"),"")</f>
        <v/>
      </c>
      <c r="AX127" s="122" t="str">
        <f>IF('Main courante'!$A124=$AU$6,TEXT('Main courante'!$D124,"hh:mm"),"")</f>
        <v/>
      </c>
      <c r="AY127" s="123" t="str">
        <f>IF('Main courante'!$A124=$AU$6,MOD($AX127-$AW127,1),"")</f>
        <v/>
      </c>
      <c r="AZ127" s="123" t="str">
        <f>IF('Main courante'!$A124=$AU$6,'Main courante'!$E124,"")</f>
        <v/>
      </c>
      <c r="BA127" s="122" t="str">
        <f>IF('Main courante'!$A124=$AU$6,DU127,"")</f>
        <v/>
      </c>
      <c r="BB127" s="125"/>
      <c r="BC127" s="120" t="str">
        <f>IF('Main courante'!$A124=$BC$6,MAX($BC$8:$BC126)+1,"")</f>
        <v/>
      </c>
      <c r="BD127" s="121" t="str">
        <f>IF('Main courante'!$A124=$BC$6,TEXT('Main courante'!$B124,"j mmm aa"),"")</f>
        <v/>
      </c>
      <c r="BE127" s="122" t="str">
        <f>IF('Main courante'!$A124=$BC$6,TEXT('Main courante'!$C124,"hh:mm"),"")</f>
        <v/>
      </c>
      <c r="BF127" s="122" t="str">
        <f>IF('Main courante'!$A124=$BC$6,TEXT('Main courante'!$D124,"hh:mm"),"")</f>
        <v/>
      </c>
      <c r="BG127" s="123" t="str">
        <f>IF('Main courante'!$A124=$BC$6,MOD($BF127-$BE127,1),"")</f>
        <v/>
      </c>
      <c r="BH127" s="123" t="str">
        <f>IF('Main courante'!$A124=$BC$6,'Main courante'!$E124,"")</f>
        <v/>
      </c>
      <c r="BI127" s="122" t="str">
        <f>IF('Main courante'!$A124=$BC$6,DU127,"")</f>
        <v/>
      </c>
      <c r="BJ127" s="125"/>
      <c r="BK127" s="120" t="str">
        <f>IF('Main courante'!$A124=$BK$6,MAX($BK$8:$BK126)+1,"")</f>
        <v/>
      </c>
      <c r="BL127" s="121" t="str">
        <f>IF('Main courante'!$A124=$BK$6,TEXT('Main courante'!$B124,"j mmm aa"),"")</f>
        <v/>
      </c>
      <c r="BM127" s="122" t="str">
        <f>IF('Main courante'!$A124=$BK$6,TEXT('Main courante'!$C124,"hh:mm"),"")</f>
        <v/>
      </c>
      <c r="BN127" s="122" t="str">
        <f>IF('Main courante'!$A124=$BK$6,TEXT('Main courante'!$D124,"hh:mm"),"")</f>
        <v/>
      </c>
      <c r="BO127" s="123" t="str">
        <f>IF('Main courante'!$A124=$BK$6,MOD($BN127-$BM127,1),"")</f>
        <v/>
      </c>
      <c r="BP127" s="123" t="str">
        <f>IF('Main courante'!$A124=$BK$6,'Main courante'!$E124,"")</f>
        <v/>
      </c>
      <c r="BQ127" s="122" t="str">
        <f>IF('Main courante'!$A124=$BK$6,DU127,"")</f>
        <v/>
      </c>
      <c r="BR127" s="125"/>
      <c r="BS127" s="120" t="str">
        <f>IF('Main courante'!$A124=$BS$6,MAX($BS$8:$BS126)+1,"")</f>
        <v/>
      </c>
      <c r="BT127" s="121" t="str">
        <f>IF('Main courante'!$A124=$BS$6,TEXT('Main courante'!$B124,"j mmm aa"),"")</f>
        <v/>
      </c>
      <c r="BU127" s="122" t="str">
        <f>IF('Main courante'!$A124=$BS$6,TEXT('Main courante'!$C124,"hh:mm"),"")</f>
        <v/>
      </c>
      <c r="BV127" s="122" t="str">
        <f>IF('Main courante'!$A124=$BS$6,TEXT('Main courante'!$D124,"hh:mm"),"")</f>
        <v/>
      </c>
      <c r="BW127" s="123" t="str">
        <f>IF('Main courante'!$A124=$BS$6,MOD($BV127-$BU127,1),"")</f>
        <v/>
      </c>
      <c r="BX127" s="123" t="str">
        <f>IF('Main courante'!$A124=$BS$6,'Main courante'!$E124,"")</f>
        <v/>
      </c>
      <c r="BY127" s="122" t="str">
        <f>IF('Main courante'!$A124=$BS$6,DU127,"")</f>
        <v/>
      </c>
      <c r="BZ127" s="125"/>
      <c r="CA127" s="120" t="str">
        <f>IF('Main courante'!$A124=$CA$6,MAX($CA$8:$CA126)+1,"")</f>
        <v/>
      </c>
      <c r="CB127" s="121" t="str">
        <f>IF('Main courante'!$A124=$CA$6,TEXT('Main courante'!$B124,"j mmm aa"),"")</f>
        <v/>
      </c>
      <c r="CC127" s="122" t="str">
        <f>IF('Main courante'!$A124=$CA$6,TEXT('Main courante'!$C124,"hh:mm"),"")</f>
        <v/>
      </c>
      <c r="CD127" s="122" t="str">
        <f>IF('Main courante'!$A124=$CA$6,TEXT('Main courante'!$D124,"hh:mm"),"")</f>
        <v/>
      </c>
      <c r="CE127" s="123" t="str">
        <f>IF('Main courante'!$A124=$CA$6,MOD($CD127-$CC127,1),"")</f>
        <v/>
      </c>
      <c r="CF127" s="123" t="str">
        <f>IF('Main courante'!$A124=$CA$6,'Main courante'!$E124,"")</f>
        <v/>
      </c>
      <c r="CG127" s="122" t="str">
        <f>IF('Main courante'!$A124=$CA$6,DU127,"")</f>
        <v/>
      </c>
      <c r="CH127" s="125"/>
      <c r="CI127" s="120" t="str">
        <f>IF('Main courante'!$A124=$CI$6,MAX($CI$8:$CI126)+1,"")</f>
        <v/>
      </c>
      <c r="CJ127" s="121" t="str">
        <f>IF('Main courante'!$A124=$CI$6,TEXT('Main courante'!$B124,"j mmm aa"),"")</f>
        <v/>
      </c>
      <c r="CK127" s="122" t="str">
        <f>IF('Main courante'!$A124=$CI$6,TEXT('Main courante'!$C124,"hh:mm"),"")</f>
        <v/>
      </c>
      <c r="CL127" s="122" t="str">
        <f>IF('Main courante'!$A124=$CI$6,TEXT('Main courante'!$D124,"hh:mm"),"")</f>
        <v/>
      </c>
      <c r="CM127" s="123" t="str">
        <f>IF('Main courante'!$A124=$CI$6,MOD($CL127-$CK127,1),"")</f>
        <v/>
      </c>
      <c r="CN127" s="123" t="str">
        <f>IF('Main courante'!$A124=$CI$6,'Main courante'!$E124,"")</f>
        <v/>
      </c>
      <c r="CO127" s="125"/>
      <c r="CP127" s="120" t="str">
        <f>IF('Main courante'!$A124=$CP$6,MAX($CP$8:$CP126)+1,"")</f>
        <v/>
      </c>
      <c r="CQ127" s="121" t="str">
        <f>IF('Main courante'!$A124=$CP$6,TEXT('Main courante'!$B124,"j mmm aa"),"")</f>
        <v/>
      </c>
      <c r="CR127" s="122" t="str">
        <f>IF('Main courante'!$A124=$CP$6,TEXT('Main courante'!$C124,"hh:mm"),"")</f>
        <v/>
      </c>
      <c r="CS127" s="122" t="str">
        <f>IF('Main courante'!$A124=$CP$6,TEXT('Main courante'!$D124,"hh:mm"),"")</f>
        <v/>
      </c>
      <c r="CT127" s="123" t="str">
        <f>IF('Main courante'!$A124=$CP$6,MOD($CS127-$CR127,1),"")</f>
        <v/>
      </c>
      <c r="CU127" s="123" t="str">
        <f>IF('Main courante'!$A124=$CP$6,'Main courante'!$E124,"")</f>
        <v/>
      </c>
      <c r="CV127" s="122" t="str">
        <f>IF('Main courante'!$A124=$CP$6,DU127,"")</f>
        <v/>
      </c>
      <c r="CW127" s="125"/>
      <c r="CX127" s="120" t="str">
        <f>IF('Main courante'!$A124=$CX$6,MAX($CX$8:$CX126)+1,"")</f>
        <v/>
      </c>
      <c r="CY127" s="121" t="str">
        <f>IF('Main courante'!$A124=$CX$6,TEXT('Main courante'!$B124,"j mmm aa"),"")</f>
        <v/>
      </c>
      <c r="CZ127" s="122" t="str">
        <f>IF('Main courante'!$A124=$CX$6,TEXT('Main courante'!$C124,"hh:mm"),"")</f>
        <v/>
      </c>
      <c r="DA127" s="122" t="str">
        <f>IF('Main courante'!$A124=$CX$6,TEXT('Main courante'!$D124,"hh:mm"),"")</f>
        <v/>
      </c>
      <c r="DB127" s="123" t="str">
        <f>IF('Main courante'!$A124=$CX$6,MOD($DA127-$CZ127,1),"")</f>
        <v/>
      </c>
      <c r="DC127" s="123" t="str">
        <f>IF('Main courante'!$A124=$CX$6,'Main courante'!$E124,"")</f>
        <v/>
      </c>
      <c r="DD127" s="122" t="str">
        <f>IF('Main courante'!$A124=$CX$6,DU127,"")</f>
        <v/>
      </c>
      <c r="DE127" s="125"/>
      <c r="DF127" s="120" t="str">
        <f>IF('Main courante'!$A124=$DF$6,MAX($DF$8:$DF126)+1,"")</f>
        <v/>
      </c>
      <c r="DG127" s="121" t="str">
        <f>IF('Main courante'!$A124=$DF$6,TEXT('Main courante'!$B124,"j mmm aa"),"")</f>
        <v/>
      </c>
      <c r="DH127" s="122" t="str">
        <f>IF('Main courante'!$A124=$DF$6,TEXT('Main courante'!$C124,"hh:mm"),"")</f>
        <v/>
      </c>
      <c r="DI127" s="122" t="str">
        <f>IF('Main courante'!$A124=$DF$6,TEXT('Main courante'!$D124,"hh:mm"),"")</f>
        <v/>
      </c>
      <c r="DJ127" s="123" t="str">
        <f>IF('Main courante'!$A124=$DF$6,MOD($DI127-$DH127,1),"")</f>
        <v/>
      </c>
      <c r="DK127" s="123" t="str">
        <f>IF('Main courante'!$A124=$DF$6,'Main courante'!$E124,"")</f>
        <v/>
      </c>
      <c r="DL127" s="128"/>
      <c r="DM127" s="120" t="str">
        <f>IF(OR('Main courante'!$F124&lt;&gt;"",'Main courante'!$K124&lt;&gt;""),MAX($DM$8:$DM126)+1,"")</f>
        <v/>
      </c>
      <c r="DN127" s="121" t="str">
        <f>IF('Main courante'!$F124,TEXT('Main courante'!$B124,"j mmm aa"),"")</f>
        <v/>
      </c>
      <c r="DO127" s="121" t="str">
        <f>IF('Main courante'!$F124,'Main courante'!$E124,"")</f>
        <v/>
      </c>
      <c r="DP127" s="121" t="str">
        <f>IF(OR('Main courante'!$F124&lt;&gt;"",'Main courante'!$K124&lt;&gt;""),IF('Main courante'!$F124&lt;&gt;"",TEXT('Main courante'!$F124,"hh:mm"),""),"")</f>
        <v/>
      </c>
      <c r="DQ127" s="121" t="str">
        <f>IF(OR('Main courante'!$F124&lt;&gt;"",'Main courante'!$K124&lt;&gt;""),IF('Main courante'!$G124&lt;&gt;"",TEXT('Main courante'!$G124,"hh:mm"),""),"")</f>
        <v/>
      </c>
      <c r="DR127" s="121" t="str">
        <f>IF(OR('Main courante'!$F124&lt;&gt;"",'Main courante'!$K124&lt;&gt;""),IF('Main courante'!$K124&lt;&gt;"",TEXT('Main courante'!$K124,"hh:mm"),""),"")</f>
        <v/>
      </c>
      <c r="DS127" s="121" t="str">
        <f>IF(OR('Main courante'!$F124&lt;&gt;"",'Main courante'!$K124&lt;&gt;""),IF('Main courante'!$L124&lt;&gt;"",TEXT('Main courante'!$L124,"hh:mm"),""),"")</f>
        <v/>
      </c>
      <c r="DT127" s="129">
        <f t="shared" si="7"/>
        <v>0</v>
      </c>
      <c r="DU127" s="130">
        <f>'Main courante'!$H124+'Main courante'!$M124</f>
        <v>0</v>
      </c>
      <c r="DV127" s="131">
        <f>'Main courante'!$J124+'Main courante'!$O124</f>
        <v>0</v>
      </c>
      <c r="DW127" s="131">
        <f>'Main courante'!$I124+'Main courante'!$N124</f>
        <v>0</v>
      </c>
      <c r="DX127" s="132" t="str">
        <f>IF('Main courante'!$P124&lt;&gt;"",'Main courante'!$P124,"")</f>
        <v/>
      </c>
      <c r="DY127" s="133" t="str">
        <f>IF('Main courante'!$Q124&lt;&gt;"",'Main courante'!$Q124,"")</f>
        <v/>
      </c>
      <c r="DZ127" s="133" t="str">
        <f>IF('Main courante'!$R124&lt;&gt;"",'Main courante'!$R124,"")</f>
        <v/>
      </c>
      <c r="EA127" s="129">
        <f t="shared" si="8"/>
        <v>0</v>
      </c>
      <c r="EB127" s="129">
        <f t="shared" si="9"/>
        <v>0</v>
      </c>
      <c r="ED127" s="120" t="str">
        <f>IF('Main courante'!$A124=$ED$6,MAX($ED$8:$ED126)+1,"")</f>
        <v/>
      </c>
      <c r="EE127" s="120" t="str">
        <f>IF('Main courante'!$A124=$ED$6,'Main courante'!$S124,"")</f>
        <v/>
      </c>
      <c r="EF127" s="120" t="str">
        <f>IF('Main courante'!$A124=$ED$6,'Main courante'!$T124,"")</f>
        <v/>
      </c>
      <c r="EG127" s="120" t="str">
        <f>IF('Main courante'!$A124=$ED$6,'Main courante'!$U124,"")</f>
        <v/>
      </c>
      <c r="EH127" s="134" t="str">
        <f>IF('Main courante'!$A124=$ED$6,'Main courante'!$V124,"")</f>
        <v/>
      </c>
      <c r="EJ127" s="120" t="str">
        <f>IF('Main courante'!$A124=$EJ$6,MAX($EJ$8:$EJ126)+1,"")</f>
        <v/>
      </c>
      <c r="EK127" s="120" t="str">
        <f>IF('Main courante'!$A124=$EJ$6,'Main courante'!$S124,"")</f>
        <v/>
      </c>
      <c r="EL127" s="120" t="str">
        <f>IF('Main courante'!$A124=$EJ$6,'Main courante'!$T124,"")</f>
        <v/>
      </c>
      <c r="EM127" s="120" t="str">
        <f>IF('Main courante'!$A124=$EJ$6,'Main courante'!$U124,"")</f>
        <v/>
      </c>
      <c r="EN127" s="134" t="str">
        <f>IF('Main courante'!$A124=$EJ$6,'Main courante'!$V124,"")</f>
        <v/>
      </c>
      <c r="EP127" s="120" t="str">
        <f>IF('Main courante'!$A124=$EP$6,MAX($EP$8:$EP126)+1,"")</f>
        <v/>
      </c>
      <c r="EQ127" s="120" t="str">
        <f>IF('Main courante'!$A124=$EP$6,'Main courante'!$S124,"")</f>
        <v/>
      </c>
      <c r="ER127" s="120" t="str">
        <f>IF('Main courante'!$A124=$EP$6,'Main courante'!$T124,"")</f>
        <v/>
      </c>
      <c r="ES127" s="120" t="str">
        <f>IF('Main courante'!$A124=$EP$6,'Main courante'!$U124,"")</f>
        <v/>
      </c>
      <c r="ET127" s="134" t="str">
        <f>IF('Main courante'!$A124=$EP$6,'Main courante'!$V124,"")</f>
        <v/>
      </c>
      <c r="EU127" s="125"/>
      <c r="EV127" s="120" t="str">
        <f>IF('Main courante'!$A124=$EV$6,MAX($EV$8:$EV126)+1,"")</f>
        <v/>
      </c>
      <c r="EW127" s="121" t="str">
        <f>IF('Main courante'!$A124=$EV$6,TEXT('Main courante'!$B124,"j mmm aa"),"")</f>
        <v/>
      </c>
      <c r="EX127" s="122" t="str">
        <f>IF('Main courante'!$A124=$EV$6,TEXT('Main courante'!$C124,"hh:mm"),"")</f>
        <v/>
      </c>
      <c r="EY127" s="122" t="str">
        <f>IF('Main courante'!$A124=$EV$6,TEXT('Main courante'!$D124,"hh:mm"),"")</f>
        <v/>
      </c>
      <c r="EZ127" s="123" t="str">
        <f>IF('Main courante'!$A124=$EV$6,MOD($EY127-$EX127,1),"")</f>
        <v/>
      </c>
      <c r="FA127" s="123" t="str">
        <f>IF('Main courante'!$A124=$EV$6,'Main courante'!$E124,"")</f>
        <v/>
      </c>
      <c r="FB127" s="128"/>
    </row>
    <row r="128" spans="1:158">
      <c r="A128" s="120" t="str">
        <f>IF('Main courante'!$A125=$A$6,MAX($A$8:$A127)+1,"")</f>
        <v/>
      </c>
      <c r="B128" s="121" t="str">
        <f>IF('Main courante'!$A125=$A$6,TEXT('Main courante'!$B125,"j mmm aa"),"")</f>
        <v/>
      </c>
      <c r="C128" s="122" t="str">
        <f>IF('Main courante'!$A125=$A$6,TEXT('Main courante'!$C125,"hh:mm"),"")</f>
        <v/>
      </c>
      <c r="D128" s="122" t="str">
        <f>IF('Main courante'!$A125=$A$6,TEXT('Main courante'!$D125,"hh:mm"),"")</f>
        <v/>
      </c>
      <c r="E128" s="123" t="str">
        <f>IF('Main courante'!$A125=$A$6,MOD($D128-$C128,1),"")</f>
        <v/>
      </c>
      <c r="F128" s="123" t="str">
        <f>IF('Main courante'!$A125=$A$6,'Main courante'!$E125,"")</f>
        <v/>
      </c>
      <c r="G128" s="125"/>
      <c r="H128" s="126" t="str">
        <f>IF('Main courante'!$A125=$H$6,MAX($H$8:$H127)+1,"")</f>
        <v/>
      </c>
      <c r="I128" s="121" t="str">
        <f>IF('Main courante'!$A125=$H$6,TEXT('Main courante'!$B125,"j mmm aa"),"")</f>
        <v/>
      </c>
      <c r="J128" s="122" t="str">
        <f>IF('Main courante'!$A125=$H$6,TEXT('Main courante'!$C125,"hh:mm"),"")</f>
        <v/>
      </c>
      <c r="K128" s="122" t="str">
        <f>IF('Main courante'!$A125=$H$6,TEXT('Main courante'!$D125,"hh:mm"),"")</f>
        <v/>
      </c>
      <c r="L128" s="123" t="str">
        <f>IF('Main courante'!$A125=$H$6,MOD($K128-$J128,1),"")</f>
        <v/>
      </c>
      <c r="M128" s="123" t="str">
        <f>IF('Main courante'!$A125=$H$6,'Main courante'!$E125,"")</f>
        <v/>
      </c>
      <c r="N128" s="125"/>
      <c r="O128" s="120" t="str">
        <f>IF('Main courante'!$A125=$O$6,MAX($O$8:$O127)+1,"")</f>
        <v/>
      </c>
      <c r="P128" s="121" t="str">
        <f>IF('Main courante'!$A125=$O$6,TEXT('Main courante'!$B125,"j mmm aa"),"")</f>
        <v/>
      </c>
      <c r="Q128" s="122" t="str">
        <f>IF('Main courante'!$A125=$O$6,TEXT('Main courante'!$C125,"hh:mm"),"")</f>
        <v/>
      </c>
      <c r="R128" s="122" t="str">
        <f>IF('Main courante'!$A125=$O$6,TEXT('Main courante'!$D125,"hh:mm"),"")</f>
        <v/>
      </c>
      <c r="S128" s="123" t="str">
        <f>IF('Main courante'!$A125=$O$6,MOD($R128-$Q128,1),"")</f>
        <v/>
      </c>
      <c r="T128" s="124" t="str">
        <f>IF('Main courante'!$A125=$O$6,'Main courante'!$E125,"")</f>
        <v/>
      </c>
      <c r="U128" s="127" t="str">
        <f>IF('Main courante'!$A125=$O$6,DU128,"")</f>
        <v/>
      </c>
      <c r="V128" s="125"/>
      <c r="W128" s="120" t="str">
        <f>IF('Main courante'!$A125=$W$6,MAX($W$8:$W127)+1,"")</f>
        <v/>
      </c>
      <c r="X128" s="121" t="str">
        <f>IF('Main courante'!$A125=$W$6,TEXT('Main courante'!$B125,"j mmm aa"),"")</f>
        <v/>
      </c>
      <c r="Y128" s="122" t="str">
        <f>IF('Main courante'!$A125=$W$6,TEXT('Main courante'!$C125,"hh:mm"),"")</f>
        <v/>
      </c>
      <c r="Z128" s="122" t="str">
        <f>IF('Main courante'!$A125=$W$6,TEXT('Main courante'!$D125,"hh:mm"),"")</f>
        <v/>
      </c>
      <c r="AA128" s="123" t="str">
        <f>IF('Main courante'!$A125=$W$6,MOD($Z128-$Y128,1),"")</f>
        <v/>
      </c>
      <c r="AB128" s="123" t="str">
        <f>IF('Main courante'!$A125=$W$6,'Main courante'!$E125,"")</f>
        <v/>
      </c>
      <c r="AC128" s="122" t="str">
        <f>IF('Main courante'!$A125=$W$6,DU128,"")</f>
        <v/>
      </c>
      <c r="AD128" s="125"/>
      <c r="AE128" s="120" t="str">
        <f>IF('Main courante'!$A125=$AE$6,MAX($AE$8:$AE127)+1,"")</f>
        <v/>
      </c>
      <c r="AF128" s="121" t="str">
        <f>IF('Main courante'!$A125=$AE$6,TEXT('Main courante'!$B125,"j mmm aa"),"")</f>
        <v/>
      </c>
      <c r="AG128" s="122" t="str">
        <f>IF('Main courante'!$A125=$AE$6,TEXT('Main courante'!$C125,"hh:mm"),"")</f>
        <v/>
      </c>
      <c r="AH128" s="122" t="str">
        <f>IF('Main courante'!$A125=$AE$6,TEXT('Main courante'!$D125,"hh:mm"),"")</f>
        <v/>
      </c>
      <c r="AI128" s="123" t="str">
        <f>IF('Main courante'!$A125=$AE$6,MOD($AH128-$AG128,1),"")</f>
        <v/>
      </c>
      <c r="AJ128" s="123" t="str">
        <f>IF('Main courante'!$A125=$AE$6,'Main courante'!$E125,"")</f>
        <v/>
      </c>
      <c r="AK128" s="122" t="str">
        <f>IF('Main courante'!$A125=$AE$6,DU128,"")</f>
        <v/>
      </c>
      <c r="AL128" s="125"/>
      <c r="AM128" s="120" t="str">
        <f>IF('Main courante'!$A125=$AM$6,MAX($AM$8:$AM127)+1,"")</f>
        <v/>
      </c>
      <c r="AN128" s="121" t="str">
        <f>IF('Main courante'!$A125=$AM$6,TEXT('Main courante'!$B125,"j mmm aa"),"")</f>
        <v/>
      </c>
      <c r="AO128" s="122" t="str">
        <f>IF('Main courante'!$A125=$AM$6,TEXT('Main courante'!$C125,"hh:mm"),"")</f>
        <v/>
      </c>
      <c r="AP128" s="122" t="str">
        <f>IF('Main courante'!$A125=$AM$6,TEXT('Main courante'!$D125,"hh:mm"),"")</f>
        <v/>
      </c>
      <c r="AQ128" s="123" t="str">
        <f>IF('Main courante'!$A125=$AM$6,MOD($AP128-$AO128,1),"")</f>
        <v/>
      </c>
      <c r="AR128" s="123" t="str">
        <f>IF('Main courante'!$A125=$AM$6,'Main courante'!$E125,"")</f>
        <v/>
      </c>
      <c r="AS128" s="122" t="str">
        <f>IF('Main courante'!$A125=$AM$6,DU128,"")</f>
        <v/>
      </c>
      <c r="AT128" s="125"/>
      <c r="AU128" s="120" t="str">
        <f>IF('Main courante'!$A125=$AU$6,MAX($AU$8:$AU127)+1,"")</f>
        <v/>
      </c>
      <c r="AV128" s="121" t="str">
        <f>IF('Main courante'!$A125=$AU$6,TEXT('Main courante'!$B125,"j mmm aa"),"")</f>
        <v/>
      </c>
      <c r="AW128" s="122" t="str">
        <f>IF('Main courante'!$A125=$AU$6,TEXT('Main courante'!$C125,"hh:mm"),"")</f>
        <v/>
      </c>
      <c r="AX128" s="122" t="str">
        <f>IF('Main courante'!$A125=$AU$6,TEXT('Main courante'!$D125,"hh:mm"),"")</f>
        <v/>
      </c>
      <c r="AY128" s="123" t="str">
        <f>IF('Main courante'!$A125=$AU$6,MOD($AX128-$AW128,1),"")</f>
        <v/>
      </c>
      <c r="AZ128" s="123" t="str">
        <f>IF('Main courante'!$A125=$AU$6,'Main courante'!$E125,"")</f>
        <v/>
      </c>
      <c r="BA128" s="122" t="str">
        <f>IF('Main courante'!$A125=$AU$6,DU128,"")</f>
        <v/>
      </c>
      <c r="BB128" s="125"/>
      <c r="BC128" s="120" t="str">
        <f>IF('Main courante'!$A125=$BC$6,MAX($BC$8:$BC127)+1,"")</f>
        <v/>
      </c>
      <c r="BD128" s="121" t="str">
        <f>IF('Main courante'!$A125=$BC$6,TEXT('Main courante'!$B125,"j mmm aa"),"")</f>
        <v/>
      </c>
      <c r="BE128" s="122" t="str">
        <f>IF('Main courante'!$A125=$BC$6,TEXT('Main courante'!$C125,"hh:mm"),"")</f>
        <v/>
      </c>
      <c r="BF128" s="122" t="str">
        <f>IF('Main courante'!$A125=$BC$6,TEXT('Main courante'!$D125,"hh:mm"),"")</f>
        <v/>
      </c>
      <c r="BG128" s="123" t="str">
        <f>IF('Main courante'!$A125=$BC$6,MOD($BF128-$BE128,1),"")</f>
        <v/>
      </c>
      <c r="BH128" s="123" t="str">
        <f>IF('Main courante'!$A125=$BC$6,'Main courante'!$E125,"")</f>
        <v/>
      </c>
      <c r="BI128" s="122" t="str">
        <f>IF('Main courante'!$A125=$BC$6,DU128,"")</f>
        <v/>
      </c>
      <c r="BJ128" s="125"/>
      <c r="BK128" s="120" t="str">
        <f>IF('Main courante'!$A125=$BK$6,MAX($BK$8:$BK127)+1,"")</f>
        <v/>
      </c>
      <c r="BL128" s="121" t="str">
        <f>IF('Main courante'!$A125=$BK$6,TEXT('Main courante'!$B125,"j mmm aa"),"")</f>
        <v/>
      </c>
      <c r="BM128" s="122" t="str">
        <f>IF('Main courante'!$A125=$BK$6,TEXT('Main courante'!$C125,"hh:mm"),"")</f>
        <v/>
      </c>
      <c r="BN128" s="122" t="str">
        <f>IF('Main courante'!$A125=$BK$6,TEXT('Main courante'!$D125,"hh:mm"),"")</f>
        <v/>
      </c>
      <c r="BO128" s="123" t="str">
        <f>IF('Main courante'!$A125=$BK$6,MOD($BN128-$BM128,1),"")</f>
        <v/>
      </c>
      <c r="BP128" s="123" t="str">
        <f>IF('Main courante'!$A125=$BK$6,'Main courante'!$E125,"")</f>
        <v/>
      </c>
      <c r="BQ128" s="122" t="str">
        <f>IF('Main courante'!$A125=$BK$6,DU128,"")</f>
        <v/>
      </c>
      <c r="BR128" s="125"/>
      <c r="BS128" s="120" t="str">
        <f>IF('Main courante'!$A125=$BS$6,MAX($BS$8:$BS127)+1,"")</f>
        <v/>
      </c>
      <c r="BT128" s="121" t="str">
        <f>IF('Main courante'!$A125=$BS$6,TEXT('Main courante'!$B125,"j mmm aa"),"")</f>
        <v/>
      </c>
      <c r="BU128" s="122" t="str">
        <f>IF('Main courante'!$A125=$BS$6,TEXT('Main courante'!$C125,"hh:mm"),"")</f>
        <v/>
      </c>
      <c r="BV128" s="122" t="str">
        <f>IF('Main courante'!$A125=$BS$6,TEXT('Main courante'!$D125,"hh:mm"),"")</f>
        <v/>
      </c>
      <c r="BW128" s="123" t="str">
        <f>IF('Main courante'!$A125=$BS$6,MOD($BV128-$BU128,1),"")</f>
        <v/>
      </c>
      <c r="BX128" s="123" t="str">
        <f>IF('Main courante'!$A125=$BS$6,'Main courante'!$E125,"")</f>
        <v/>
      </c>
      <c r="BY128" s="122" t="str">
        <f>IF('Main courante'!$A125=$BS$6,DU128,"")</f>
        <v/>
      </c>
      <c r="BZ128" s="125"/>
      <c r="CA128" s="120" t="str">
        <f>IF('Main courante'!$A125=$CA$6,MAX($CA$8:$CA127)+1,"")</f>
        <v/>
      </c>
      <c r="CB128" s="121" t="str">
        <f>IF('Main courante'!$A125=$CA$6,TEXT('Main courante'!$B125,"j mmm aa"),"")</f>
        <v/>
      </c>
      <c r="CC128" s="122" t="str">
        <f>IF('Main courante'!$A125=$CA$6,TEXT('Main courante'!$C125,"hh:mm"),"")</f>
        <v/>
      </c>
      <c r="CD128" s="122" t="str">
        <f>IF('Main courante'!$A125=$CA$6,TEXT('Main courante'!$D125,"hh:mm"),"")</f>
        <v/>
      </c>
      <c r="CE128" s="123" t="str">
        <f>IF('Main courante'!$A125=$CA$6,MOD($CD128-$CC128,1),"")</f>
        <v/>
      </c>
      <c r="CF128" s="123" t="str">
        <f>IF('Main courante'!$A125=$CA$6,'Main courante'!$E125,"")</f>
        <v/>
      </c>
      <c r="CG128" s="122" t="str">
        <f>IF('Main courante'!$A125=$CA$6,DU128,"")</f>
        <v/>
      </c>
      <c r="CH128" s="125"/>
      <c r="CI128" s="120" t="str">
        <f>IF('Main courante'!$A125=$CI$6,MAX($CI$8:$CI127)+1,"")</f>
        <v/>
      </c>
      <c r="CJ128" s="121" t="str">
        <f>IF('Main courante'!$A125=$CI$6,TEXT('Main courante'!$B125,"j mmm aa"),"")</f>
        <v/>
      </c>
      <c r="CK128" s="122" t="str">
        <f>IF('Main courante'!$A125=$CI$6,TEXT('Main courante'!$C125,"hh:mm"),"")</f>
        <v/>
      </c>
      <c r="CL128" s="122" t="str">
        <f>IF('Main courante'!$A125=$CI$6,TEXT('Main courante'!$D125,"hh:mm"),"")</f>
        <v/>
      </c>
      <c r="CM128" s="123" t="str">
        <f>IF('Main courante'!$A125=$CI$6,MOD($CL128-$CK128,1),"")</f>
        <v/>
      </c>
      <c r="CN128" s="123" t="str">
        <f>IF('Main courante'!$A125=$CI$6,'Main courante'!$E125,"")</f>
        <v/>
      </c>
      <c r="CO128" s="125"/>
      <c r="CP128" s="120" t="str">
        <f>IF('Main courante'!$A125=$CP$6,MAX($CP$8:$CP127)+1,"")</f>
        <v/>
      </c>
      <c r="CQ128" s="121" t="str">
        <f>IF('Main courante'!$A125=$CP$6,TEXT('Main courante'!$B125,"j mmm aa"),"")</f>
        <v/>
      </c>
      <c r="CR128" s="122" t="str">
        <f>IF('Main courante'!$A125=$CP$6,TEXT('Main courante'!$C125,"hh:mm"),"")</f>
        <v/>
      </c>
      <c r="CS128" s="122" t="str">
        <f>IF('Main courante'!$A125=$CP$6,TEXT('Main courante'!$D125,"hh:mm"),"")</f>
        <v/>
      </c>
      <c r="CT128" s="123" t="str">
        <f>IF('Main courante'!$A125=$CP$6,MOD($CS128-$CR128,1),"")</f>
        <v/>
      </c>
      <c r="CU128" s="123" t="str">
        <f>IF('Main courante'!$A125=$CP$6,'Main courante'!$E125,"")</f>
        <v/>
      </c>
      <c r="CV128" s="122" t="str">
        <f>IF('Main courante'!$A125=$CP$6,DU128,"")</f>
        <v/>
      </c>
      <c r="CW128" s="125"/>
      <c r="CX128" s="120" t="str">
        <f>IF('Main courante'!$A125=$CX$6,MAX($CX$8:$CX127)+1,"")</f>
        <v/>
      </c>
      <c r="CY128" s="121" t="str">
        <f>IF('Main courante'!$A125=$CX$6,TEXT('Main courante'!$B125,"j mmm aa"),"")</f>
        <v/>
      </c>
      <c r="CZ128" s="122" t="str">
        <f>IF('Main courante'!$A125=$CX$6,TEXT('Main courante'!$C125,"hh:mm"),"")</f>
        <v/>
      </c>
      <c r="DA128" s="122" t="str">
        <f>IF('Main courante'!$A125=$CX$6,TEXT('Main courante'!$D125,"hh:mm"),"")</f>
        <v/>
      </c>
      <c r="DB128" s="123" t="str">
        <f>IF('Main courante'!$A125=$CX$6,MOD($DA128-$CZ128,1),"")</f>
        <v/>
      </c>
      <c r="DC128" s="123" t="str">
        <f>IF('Main courante'!$A125=$CX$6,'Main courante'!$E125,"")</f>
        <v/>
      </c>
      <c r="DD128" s="122" t="str">
        <f>IF('Main courante'!$A125=$CX$6,DU128,"")</f>
        <v/>
      </c>
      <c r="DE128" s="125"/>
      <c r="DF128" s="120" t="str">
        <f>IF('Main courante'!$A125=$DF$6,MAX($DF$8:$DF127)+1,"")</f>
        <v/>
      </c>
      <c r="DG128" s="121" t="str">
        <f>IF('Main courante'!$A125=$DF$6,TEXT('Main courante'!$B125,"j mmm aa"),"")</f>
        <v/>
      </c>
      <c r="DH128" s="122" t="str">
        <f>IF('Main courante'!$A125=$DF$6,TEXT('Main courante'!$C125,"hh:mm"),"")</f>
        <v/>
      </c>
      <c r="DI128" s="122" t="str">
        <f>IF('Main courante'!$A125=$DF$6,TEXT('Main courante'!$D125,"hh:mm"),"")</f>
        <v/>
      </c>
      <c r="DJ128" s="123" t="str">
        <f>IF('Main courante'!$A125=$DF$6,MOD($DI128-$DH128,1),"")</f>
        <v/>
      </c>
      <c r="DK128" s="123" t="str">
        <f>IF('Main courante'!$A125=$DF$6,'Main courante'!$E125,"")</f>
        <v/>
      </c>
      <c r="DL128" s="128"/>
      <c r="DM128" s="120" t="str">
        <f>IF(OR('Main courante'!$F125&lt;&gt;"",'Main courante'!$K125&lt;&gt;""),MAX($DM$8:$DM127)+1,"")</f>
        <v/>
      </c>
      <c r="DN128" s="121" t="str">
        <f>IF('Main courante'!$F125,TEXT('Main courante'!$B125,"j mmm aa"),"")</f>
        <v/>
      </c>
      <c r="DO128" s="121" t="str">
        <f>IF('Main courante'!$F125,'Main courante'!$E125,"")</f>
        <v/>
      </c>
      <c r="DP128" s="121" t="str">
        <f>IF(OR('Main courante'!$F125&lt;&gt;"",'Main courante'!$K125&lt;&gt;""),IF('Main courante'!$F125&lt;&gt;"",TEXT('Main courante'!$F125,"hh:mm"),""),"")</f>
        <v/>
      </c>
      <c r="DQ128" s="121" t="str">
        <f>IF(OR('Main courante'!$F125&lt;&gt;"",'Main courante'!$K125&lt;&gt;""),IF('Main courante'!$G125&lt;&gt;"",TEXT('Main courante'!$G125,"hh:mm"),""),"")</f>
        <v/>
      </c>
      <c r="DR128" s="121" t="str">
        <f>IF(OR('Main courante'!$F125&lt;&gt;"",'Main courante'!$K125&lt;&gt;""),IF('Main courante'!$K125&lt;&gt;"",TEXT('Main courante'!$K125,"hh:mm"),""),"")</f>
        <v/>
      </c>
      <c r="DS128" s="121" t="str">
        <f>IF(OR('Main courante'!$F125&lt;&gt;"",'Main courante'!$K125&lt;&gt;""),IF('Main courante'!$L125&lt;&gt;"",TEXT('Main courante'!$L125,"hh:mm"),""),"")</f>
        <v/>
      </c>
      <c r="DT128" s="129">
        <f t="shared" si="7"/>
        <v>0</v>
      </c>
      <c r="DU128" s="130">
        <f>'Main courante'!$H125+'Main courante'!$M125</f>
        <v>0</v>
      </c>
      <c r="DV128" s="131">
        <f>'Main courante'!$J125+'Main courante'!$O125</f>
        <v>0</v>
      </c>
      <c r="DW128" s="131">
        <f>'Main courante'!$I125+'Main courante'!$N125</f>
        <v>0</v>
      </c>
      <c r="DX128" s="132" t="str">
        <f>IF('Main courante'!$P125&lt;&gt;"",'Main courante'!$P125,"")</f>
        <v/>
      </c>
      <c r="DY128" s="133" t="str">
        <f>IF('Main courante'!$Q125&lt;&gt;"",'Main courante'!$Q125,"")</f>
        <v/>
      </c>
      <c r="DZ128" s="133" t="str">
        <f>IF('Main courante'!$R125&lt;&gt;"",'Main courante'!$R125,"")</f>
        <v/>
      </c>
      <c r="EA128" s="129">
        <f t="shared" si="8"/>
        <v>0</v>
      </c>
      <c r="EB128" s="129">
        <f t="shared" si="9"/>
        <v>0</v>
      </c>
      <c r="ED128" s="120" t="str">
        <f>IF('Main courante'!$A125=$ED$6,MAX($ED$8:$ED127)+1,"")</f>
        <v/>
      </c>
      <c r="EE128" s="120" t="str">
        <f>IF('Main courante'!$A125=$ED$6,'Main courante'!$S125,"")</f>
        <v/>
      </c>
      <c r="EF128" s="120" t="str">
        <f>IF('Main courante'!$A125=$ED$6,'Main courante'!$T125,"")</f>
        <v/>
      </c>
      <c r="EG128" s="120" t="str">
        <f>IF('Main courante'!$A125=$ED$6,'Main courante'!$U125,"")</f>
        <v/>
      </c>
      <c r="EH128" s="134" t="str">
        <f>IF('Main courante'!$A125=$ED$6,'Main courante'!$V125,"")</f>
        <v/>
      </c>
      <c r="EJ128" s="120" t="str">
        <f>IF('Main courante'!$A125=$EJ$6,MAX($EJ$8:$EJ127)+1,"")</f>
        <v/>
      </c>
      <c r="EK128" s="120" t="str">
        <f>IF('Main courante'!$A125=$EJ$6,'Main courante'!$S125,"")</f>
        <v/>
      </c>
      <c r="EL128" s="120" t="str">
        <f>IF('Main courante'!$A125=$EJ$6,'Main courante'!$T125,"")</f>
        <v/>
      </c>
      <c r="EM128" s="120" t="str">
        <f>IF('Main courante'!$A125=$EJ$6,'Main courante'!$U125,"")</f>
        <v/>
      </c>
      <c r="EN128" s="134" t="str">
        <f>IF('Main courante'!$A125=$EJ$6,'Main courante'!$V125,"")</f>
        <v/>
      </c>
      <c r="EP128" s="120" t="str">
        <f>IF('Main courante'!$A125=$EP$6,MAX($EP$8:$EP127)+1,"")</f>
        <v/>
      </c>
      <c r="EQ128" s="120" t="str">
        <f>IF('Main courante'!$A125=$EP$6,'Main courante'!$S125,"")</f>
        <v/>
      </c>
      <c r="ER128" s="120" t="str">
        <f>IF('Main courante'!$A125=$EP$6,'Main courante'!$T125,"")</f>
        <v/>
      </c>
      <c r="ES128" s="120" t="str">
        <f>IF('Main courante'!$A125=$EP$6,'Main courante'!$U125,"")</f>
        <v/>
      </c>
      <c r="ET128" s="134" t="str">
        <f>IF('Main courante'!$A125=$EP$6,'Main courante'!$V125,"")</f>
        <v/>
      </c>
      <c r="EU128" s="125"/>
      <c r="EV128" s="120" t="str">
        <f>IF('Main courante'!$A125=$EV$6,MAX($EV$8:$EV127)+1,"")</f>
        <v/>
      </c>
      <c r="EW128" s="121" t="str">
        <f>IF('Main courante'!$A125=$EV$6,TEXT('Main courante'!$B125,"j mmm aa"),"")</f>
        <v/>
      </c>
      <c r="EX128" s="122" t="str">
        <f>IF('Main courante'!$A125=$EV$6,TEXT('Main courante'!$C125,"hh:mm"),"")</f>
        <v/>
      </c>
      <c r="EY128" s="122" t="str">
        <f>IF('Main courante'!$A125=$EV$6,TEXT('Main courante'!$D125,"hh:mm"),"")</f>
        <v/>
      </c>
      <c r="EZ128" s="123" t="str">
        <f>IF('Main courante'!$A125=$EV$6,MOD($EY128-$EX128,1),"")</f>
        <v/>
      </c>
      <c r="FA128" s="123" t="str">
        <f>IF('Main courante'!$A125=$EV$6,'Main courante'!$E125,"")</f>
        <v/>
      </c>
      <c r="FB128" s="128"/>
    </row>
    <row r="129" spans="1:158">
      <c r="A129" s="120" t="str">
        <f>IF('Main courante'!$A126=$A$6,MAX($A$8:$A128)+1,"")</f>
        <v/>
      </c>
      <c r="B129" s="121" t="str">
        <f>IF('Main courante'!$A126=$A$6,TEXT('Main courante'!$B126,"j mmm aa"),"")</f>
        <v/>
      </c>
      <c r="C129" s="122" t="str">
        <f>IF('Main courante'!$A126=$A$6,TEXT('Main courante'!$C126,"hh:mm"),"")</f>
        <v/>
      </c>
      <c r="D129" s="122" t="str">
        <f>IF('Main courante'!$A126=$A$6,TEXT('Main courante'!$D126,"hh:mm"),"")</f>
        <v/>
      </c>
      <c r="E129" s="123" t="str">
        <f>IF('Main courante'!$A126=$A$6,MOD($D129-$C129,1),"")</f>
        <v/>
      </c>
      <c r="F129" s="123" t="str">
        <f>IF('Main courante'!$A126=$A$6,'Main courante'!$E126,"")</f>
        <v/>
      </c>
      <c r="G129" s="125"/>
      <c r="H129" s="126" t="str">
        <f>IF('Main courante'!$A126=$H$6,MAX($H$8:$H128)+1,"")</f>
        <v/>
      </c>
      <c r="I129" s="121" t="str">
        <f>IF('Main courante'!$A126=$H$6,TEXT('Main courante'!$B126,"j mmm aa"),"")</f>
        <v/>
      </c>
      <c r="J129" s="122" t="str">
        <f>IF('Main courante'!$A126=$H$6,TEXT('Main courante'!$C126,"hh:mm"),"")</f>
        <v/>
      </c>
      <c r="K129" s="122" t="str">
        <f>IF('Main courante'!$A126=$H$6,TEXT('Main courante'!$D126,"hh:mm"),"")</f>
        <v/>
      </c>
      <c r="L129" s="123" t="str">
        <f>IF('Main courante'!$A126=$H$6,MOD($K129-$J129,1),"")</f>
        <v/>
      </c>
      <c r="M129" s="123" t="str">
        <f>IF('Main courante'!$A126=$H$6,'Main courante'!$E126,"")</f>
        <v/>
      </c>
      <c r="N129" s="125"/>
      <c r="O129" s="120" t="str">
        <f>IF('Main courante'!$A126=$O$6,MAX($O$8:$O128)+1,"")</f>
        <v/>
      </c>
      <c r="P129" s="121" t="str">
        <f>IF('Main courante'!$A126=$O$6,TEXT('Main courante'!$B126,"j mmm aa"),"")</f>
        <v/>
      </c>
      <c r="Q129" s="122" t="str">
        <f>IF('Main courante'!$A126=$O$6,TEXT('Main courante'!$C126,"hh:mm"),"")</f>
        <v/>
      </c>
      <c r="R129" s="122" t="str">
        <f>IF('Main courante'!$A126=$O$6,TEXT('Main courante'!$D126,"hh:mm"),"")</f>
        <v/>
      </c>
      <c r="S129" s="123" t="str">
        <f>IF('Main courante'!$A126=$O$6,MOD($R129-$Q129,1),"")</f>
        <v/>
      </c>
      <c r="T129" s="124" t="str">
        <f>IF('Main courante'!$A126=$O$6,'Main courante'!$E126,"")</f>
        <v/>
      </c>
      <c r="U129" s="127" t="str">
        <f>IF('Main courante'!$A126=$O$6,DU129,"")</f>
        <v/>
      </c>
      <c r="V129" s="125"/>
      <c r="W129" s="120" t="str">
        <f>IF('Main courante'!$A126=$W$6,MAX($W$8:$W128)+1,"")</f>
        <v/>
      </c>
      <c r="X129" s="121" t="str">
        <f>IF('Main courante'!$A126=$W$6,TEXT('Main courante'!$B126,"j mmm aa"),"")</f>
        <v/>
      </c>
      <c r="Y129" s="122" t="str">
        <f>IF('Main courante'!$A126=$W$6,TEXT('Main courante'!$C126,"hh:mm"),"")</f>
        <v/>
      </c>
      <c r="Z129" s="122" t="str">
        <f>IF('Main courante'!$A126=$W$6,TEXT('Main courante'!$D126,"hh:mm"),"")</f>
        <v/>
      </c>
      <c r="AA129" s="123" t="str">
        <f>IF('Main courante'!$A126=$W$6,MOD($Z129-$Y129,1),"")</f>
        <v/>
      </c>
      <c r="AB129" s="123" t="str">
        <f>IF('Main courante'!$A126=$W$6,'Main courante'!$E126,"")</f>
        <v/>
      </c>
      <c r="AC129" s="122" t="str">
        <f>IF('Main courante'!$A126=$W$6,DU129,"")</f>
        <v/>
      </c>
      <c r="AD129" s="125"/>
      <c r="AE129" s="120" t="str">
        <f>IF('Main courante'!$A126=$AE$6,MAX($AE$8:$AE128)+1,"")</f>
        <v/>
      </c>
      <c r="AF129" s="121" t="str">
        <f>IF('Main courante'!$A126=$AE$6,TEXT('Main courante'!$B126,"j mmm aa"),"")</f>
        <v/>
      </c>
      <c r="AG129" s="122" t="str">
        <f>IF('Main courante'!$A126=$AE$6,TEXT('Main courante'!$C126,"hh:mm"),"")</f>
        <v/>
      </c>
      <c r="AH129" s="122" t="str">
        <f>IF('Main courante'!$A126=$AE$6,TEXT('Main courante'!$D126,"hh:mm"),"")</f>
        <v/>
      </c>
      <c r="AI129" s="123" t="str">
        <f>IF('Main courante'!$A126=$AE$6,MOD($AH129-$AG129,1),"")</f>
        <v/>
      </c>
      <c r="AJ129" s="123" t="str">
        <f>IF('Main courante'!$A126=$AE$6,'Main courante'!$E126,"")</f>
        <v/>
      </c>
      <c r="AK129" s="122" t="str">
        <f>IF('Main courante'!$A126=$AE$6,DU129,"")</f>
        <v/>
      </c>
      <c r="AL129" s="125"/>
      <c r="AM129" s="120" t="str">
        <f>IF('Main courante'!$A126=$AM$6,MAX($AM$8:$AM128)+1,"")</f>
        <v/>
      </c>
      <c r="AN129" s="121" t="str">
        <f>IF('Main courante'!$A126=$AM$6,TEXT('Main courante'!$B126,"j mmm aa"),"")</f>
        <v/>
      </c>
      <c r="AO129" s="122" t="str">
        <f>IF('Main courante'!$A126=$AM$6,TEXT('Main courante'!$C126,"hh:mm"),"")</f>
        <v/>
      </c>
      <c r="AP129" s="122" t="str">
        <f>IF('Main courante'!$A126=$AM$6,TEXT('Main courante'!$D126,"hh:mm"),"")</f>
        <v/>
      </c>
      <c r="AQ129" s="123" t="str">
        <f>IF('Main courante'!$A126=$AM$6,MOD($AP129-$AO129,1),"")</f>
        <v/>
      </c>
      <c r="AR129" s="123" t="str">
        <f>IF('Main courante'!$A126=$AM$6,'Main courante'!$E126,"")</f>
        <v/>
      </c>
      <c r="AS129" s="122" t="str">
        <f>IF('Main courante'!$A126=$AM$6,DU129,"")</f>
        <v/>
      </c>
      <c r="AT129" s="125"/>
      <c r="AU129" s="120" t="str">
        <f>IF('Main courante'!$A126=$AU$6,MAX($AU$8:$AU128)+1,"")</f>
        <v/>
      </c>
      <c r="AV129" s="121" t="str">
        <f>IF('Main courante'!$A126=$AU$6,TEXT('Main courante'!$B126,"j mmm aa"),"")</f>
        <v/>
      </c>
      <c r="AW129" s="122" t="str">
        <f>IF('Main courante'!$A126=$AU$6,TEXT('Main courante'!$C126,"hh:mm"),"")</f>
        <v/>
      </c>
      <c r="AX129" s="122" t="str">
        <f>IF('Main courante'!$A126=$AU$6,TEXT('Main courante'!$D126,"hh:mm"),"")</f>
        <v/>
      </c>
      <c r="AY129" s="123" t="str">
        <f>IF('Main courante'!$A126=$AU$6,MOD($AX129-$AW129,1),"")</f>
        <v/>
      </c>
      <c r="AZ129" s="123" t="str">
        <f>IF('Main courante'!$A126=$AU$6,'Main courante'!$E126,"")</f>
        <v/>
      </c>
      <c r="BA129" s="122" t="str">
        <f>IF('Main courante'!$A126=$AU$6,DU129,"")</f>
        <v/>
      </c>
      <c r="BB129" s="125"/>
      <c r="BC129" s="120" t="str">
        <f>IF('Main courante'!$A126=$BC$6,MAX($BC$8:$BC128)+1,"")</f>
        <v/>
      </c>
      <c r="BD129" s="121" t="str">
        <f>IF('Main courante'!$A126=$BC$6,TEXT('Main courante'!$B126,"j mmm aa"),"")</f>
        <v/>
      </c>
      <c r="BE129" s="122" t="str">
        <f>IF('Main courante'!$A126=$BC$6,TEXT('Main courante'!$C126,"hh:mm"),"")</f>
        <v/>
      </c>
      <c r="BF129" s="122" t="str">
        <f>IF('Main courante'!$A126=$BC$6,TEXT('Main courante'!$D126,"hh:mm"),"")</f>
        <v/>
      </c>
      <c r="BG129" s="123" t="str">
        <f>IF('Main courante'!$A126=$BC$6,MOD($BF129-$BE129,1),"")</f>
        <v/>
      </c>
      <c r="BH129" s="123" t="str">
        <f>IF('Main courante'!$A126=$BC$6,'Main courante'!$E126,"")</f>
        <v/>
      </c>
      <c r="BI129" s="122" t="str">
        <f>IF('Main courante'!$A126=$BC$6,DU129,"")</f>
        <v/>
      </c>
      <c r="BJ129" s="125"/>
      <c r="BK129" s="120" t="str">
        <f>IF('Main courante'!$A126=$BK$6,MAX($BK$8:$BK128)+1,"")</f>
        <v/>
      </c>
      <c r="BL129" s="121" t="str">
        <f>IF('Main courante'!$A126=$BK$6,TEXT('Main courante'!$B126,"j mmm aa"),"")</f>
        <v/>
      </c>
      <c r="BM129" s="122" t="str">
        <f>IF('Main courante'!$A126=$BK$6,TEXT('Main courante'!$C126,"hh:mm"),"")</f>
        <v/>
      </c>
      <c r="BN129" s="122" t="str">
        <f>IF('Main courante'!$A126=$BK$6,TEXT('Main courante'!$D126,"hh:mm"),"")</f>
        <v/>
      </c>
      <c r="BO129" s="123" t="str">
        <f>IF('Main courante'!$A126=$BK$6,MOD($BN129-$BM129,1),"")</f>
        <v/>
      </c>
      <c r="BP129" s="123" t="str">
        <f>IF('Main courante'!$A126=$BK$6,'Main courante'!$E126,"")</f>
        <v/>
      </c>
      <c r="BQ129" s="122" t="str">
        <f>IF('Main courante'!$A126=$BK$6,DU129,"")</f>
        <v/>
      </c>
      <c r="BR129" s="125"/>
      <c r="BS129" s="120" t="str">
        <f>IF('Main courante'!$A126=$BS$6,MAX($BS$8:$BS128)+1,"")</f>
        <v/>
      </c>
      <c r="BT129" s="121" t="str">
        <f>IF('Main courante'!$A126=$BS$6,TEXT('Main courante'!$B126,"j mmm aa"),"")</f>
        <v/>
      </c>
      <c r="BU129" s="122" t="str">
        <f>IF('Main courante'!$A126=$BS$6,TEXT('Main courante'!$C126,"hh:mm"),"")</f>
        <v/>
      </c>
      <c r="BV129" s="122" t="str">
        <f>IF('Main courante'!$A126=$BS$6,TEXT('Main courante'!$D126,"hh:mm"),"")</f>
        <v/>
      </c>
      <c r="BW129" s="123" t="str">
        <f>IF('Main courante'!$A126=$BS$6,MOD($BV129-$BU129,1),"")</f>
        <v/>
      </c>
      <c r="BX129" s="123" t="str">
        <f>IF('Main courante'!$A126=$BS$6,'Main courante'!$E126,"")</f>
        <v/>
      </c>
      <c r="BY129" s="122" t="str">
        <f>IF('Main courante'!$A126=$BS$6,DU129,"")</f>
        <v/>
      </c>
      <c r="BZ129" s="125"/>
      <c r="CA129" s="120" t="str">
        <f>IF('Main courante'!$A126=$CA$6,MAX($CA$8:$CA128)+1,"")</f>
        <v/>
      </c>
      <c r="CB129" s="121" t="str">
        <f>IF('Main courante'!$A126=$CA$6,TEXT('Main courante'!$B126,"j mmm aa"),"")</f>
        <v/>
      </c>
      <c r="CC129" s="122" t="str">
        <f>IF('Main courante'!$A126=$CA$6,TEXT('Main courante'!$C126,"hh:mm"),"")</f>
        <v/>
      </c>
      <c r="CD129" s="122" t="str">
        <f>IF('Main courante'!$A126=$CA$6,TEXT('Main courante'!$D126,"hh:mm"),"")</f>
        <v/>
      </c>
      <c r="CE129" s="123" t="str">
        <f>IF('Main courante'!$A126=$CA$6,MOD($CD129-$CC129,1),"")</f>
        <v/>
      </c>
      <c r="CF129" s="123" t="str">
        <f>IF('Main courante'!$A126=$CA$6,'Main courante'!$E126,"")</f>
        <v/>
      </c>
      <c r="CG129" s="122" t="str">
        <f>IF('Main courante'!$A126=$CA$6,DU129,"")</f>
        <v/>
      </c>
      <c r="CH129" s="125"/>
      <c r="CI129" s="120" t="str">
        <f>IF('Main courante'!$A126=$CI$6,MAX($CI$8:$CI128)+1,"")</f>
        <v/>
      </c>
      <c r="CJ129" s="121" t="str">
        <f>IF('Main courante'!$A126=$CI$6,TEXT('Main courante'!$B126,"j mmm aa"),"")</f>
        <v/>
      </c>
      <c r="CK129" s="122" t="str">
        <f>IF('Main courante'!$A126=$CI$6,TEXT('Main courante'!$C126,"hh:mm"),"")</f>
        <v/>
      </c>
      <c r="CL129" s="122" t="str">
        <f>IF('Main courante'!$A126=$CI$6,TEXT('Main courante'!$D126,"hh:mm"),"")</f>
        <v/>
      </c>
      <c r="CM129" s="123" t="str">
        <f>IF('Main courante'!$A126=$CI$6,MOD($CL129-$CK129,1),"")</f>
        <v/>
      </c>
      <c r="CN129" s="123" t="str">
        <f>IF('Main courante'!$A126=$CI$6,'Main courante'!$E126,"")</f>
        <v/>
      </c>
      <c r="CO129" s="125"/>
      <c r="CP129" s="120" t="str">
        <f>IF('Main courante'!$A126=$CP$6,MAX($CP$8:$CP128)+1,"")</f>
        <v/>
      </c>
      <c r="CQ129" s="121" t="str">
        <f>IF('Main courante'!$A126=$CP$6,TEXT('Main courante'!$B126,"j mmm aa"),"")</f>
        <v/>
      </c>
      <c r="CR129" s="122" t="str">
        <f>IF('Main courante'!$A126=$CP$6,TEXT('Main courante'!$C126,"hh:mm"),"")</f>
        <v/>
      </c>
      <c r="CS129" s="122" t="str">
        <f>IF('Main courante'!$A126=$CP$6,TEXT('Main courante'!$D126,"hh:mm"),"")</f>
        <v/>
      </c>
      <c r="CT129" s="123" t="str">
        <f>IF('Main courante'!$A126=$CP$6,MOD($CS129-$CR129,1),"")</f>
        <v/>
      </c>
      <c r="CU129" s="123" t="str">
        <f>IF('Main courante'!$A126=$CP$6,'Main courante'!$E126,"")</f>
        <v/>
      </c>
      <c r="CV129" s="122" t="str">
        <f>IF('Main courante'!$A126=$CP$6,DU129,"")</f>
        <v/>
      </c>
      <c r="CW129" s="125"/>
      <c r="CX129" s="120" t="str">
        <f>IF('Main courante'!$A126=$CX$6,MAX($CX$8:$CX128)+1,"")</f>
        <v/>
      </c>
      <c r="CY129" s="121" t="str">
        <f>IF('Main courante'!$A126=$CX$6,TEXT('Main courante'!$B126,"j mmm aa"),"")</f>
        <v/>
      </c>
      <c r="CZ129" s="122" t="str">
        <f>IF('Main courante'!$A126=$CX$6,TEXT('Main courante'!$C126,"hh:mm"),"")</f>
        <v/>
      </c>
      <c r="DA129" s="122" t="str">
        <f>IF('Main courante'!$A126=$CX$6,TEXT('Main courante'!$D126,"hh:mm"),"")</f>
        <v/>
      </c>
      <c r="DB129" s="123" t="str">
        <f>IF('Main courante'!$A126=$CX$6,MOD($DA129-$CZ129,1),"")</f>
        <v/>
      </c>
      <c r="DC129" s="123" t="str">
        <f>IF('Main courante'!$A126=$CX$6,'Main courante'!$E126,"")</f>
        <v/>
      </c>
      <c r="DD129" s="122" t="str">
        <f>IF('Main courante'!$A126=$CX$6,DU129,"")</f>
        <v/>
      </c>
      <c r="DE129" s="125"/>
      <c r="DF129" s="120" t="str">
        <f>IF('Main courante'!$A126=$DF$6,MAX($DF$8:$DF128)+1,"")</f>
        <v/>
      </c>
      <c r="DG129" s="121" t="str">
        <f>IF('Main courante'!$A126=$DF$6,TEXT('Main courante'!$B126,"j mmm aa"),"")</f>
        <v/>
      </c>
      <c r="DH129" s="122" t="str">
        <f>IF('Main courante'!$A126=$DF$6,TEXT('Main courante'!$C126,"hh:mm"),"")</f>
        <v/>
      </c>
      <c r="DI129" s="122" t="str">
        <f>IF('Main courante'!$A126=$DF$6,TEXT('Main courante'!$D126,"hh:mm"),"")</f>
        <v/>
      </c>
      <c r="DJ129" s="123" t="str">
        <f>IF('Main courante'!$A126=$DF$6,MOD($DI129-$DH129,1),"")</f>
        <v/>
      </c>
      <c r="DK129" s="123" t="str">
        <f>IF('Main courante'!$A126=$DF$6,'Main courante'!$E126,"")</f>
        <v/>
      </c>
      <c r="DL129" s="128"/>
      <c r="DM129" s="120" t="str">
        <f>IF(OR('Main courante'!$F126&lt;&gt;"",'Main courante'!$K126&lt;&gt;""),MAX($DM$8:$DM128)+1,"")</f>
        <v/>
      </c>
      <c r="DN129" s="121" t="str">
        <f>IF('Main courante'!$F126,TEXT('Main courante'!$B126,"j mmm aa"),"")</f>
        <v/>
      </c>
      <c r="DO129" s="121" t="str">
        <f>IF('Main courante'!$F126,'Main courante'!$E126,"")</f>
        <v/>
      </c>
      <c r="DP129" s="121" t="str">
        <f>IF(OR('Main courante'!$F126&lt;&gt;"",'Main courante'!$K126&lt;&gt;""),IF('Main courante'!$F126&lt;&gt;"",TEXT('Main courante'!$F126,"hh:mm"),""),"")</f>
        <v/>
      </c>
      <c r="DQ129" s="121" t="str">
        <f>IF(OR('Main courante'!$F126&lt;&gt;"",'Main courante'!$K126&lt;&gt;""),IF('Main courante'!$G126&lt;&gt;"",TEXT('Main courante'!$G126,"hh:mm"),""),"")</f>
        <v/>
      </c>
      <c r="DR129" s="121" t="str">
        <f>IF(OR('Main courante'!$F126&lt;&gt;"",'Main courante'!$K126&lt;&gt;""),IF('Main courante'!$K126&lt;&gt;"",TEXT('Main courante'!$K126,"hh:mm"),""),"")</f>
        <v/>
      </c>
      <c r="DS129" s="121" t="str">
        <f>IF(OR('Main courante'!$F126&lt;&gt;"",'Main courante'!$K126&lt;&gt;""),IF('Main courante'!$L126&lt;&gt;"",TEXT('Main courante'!$L126,"hh:mm"),""),"")</f>
        <v/>
      </c>
      <c r="DT129" s="129">
        <f t="shared" si="7"/>
        <v>0</v>
      </c>
      <c r="DU129" s="130">
        <f>'Main courante'!$H126+'Main courante'!$M126</f>
        <v>0</v>
      </c>
      <c r="DV129" s="131">
        <f>'Main courante'!$J126+'Main courante'!$O126</f>
        <v>0</v>
      </c>
      <c r="DW129" s="131">
        <f>'Main courante'!$I126+'Main courante'!$N126</f>
        <v>0</v>
      </c>
      <c r="DX129" s="132" t="str">
        <f>IF('Main courante'!$P126&lt;&gt;"",'Main courante'!$P126,"")</f>
        <v/>
      </c>
      <c r="DY129" s="133" t="str">
        <f>IF('Main courante'!$Q126&lt;&gt;"",'Main courante'!$Q126,"")</f>
        <v/>
      </c>
      <c r="DZ129" s="133" t="str">
        <f>IF('Main courante'!$R126&lt;&gt;"",'Main courante'!$R126,"")</f>
        <v/>
      </c>
      <c r="EA129" s="129">
        <f t="shared" si="8"/>
        <v>0</v>
      </c>
      <c r="EB129" s="129">
        <f t="shared" si="9"/>
        <v>0</v>
      </c>
      <c r="ED129" s="120" t="str">
        <f>IF('Main courante'!$A126=$ED$6,MAX($ED$8:$ED128)+1,"")</f>
        <v/>
      </c>
      <c r="EE129" s="120" t="str">
        <f>IF('Main courante'!$A126=$ED$6,'Main courante'!$S126,"")</f>
        <v/>
      </c>
      <c r="EF129" s="120" t="str">
        <f>IF('Main courante'!$A126=$ED$6,'Main courante'!$T126,"")</f>
        <v/>
      </c>
      <c r="EG129" s="120" t="str">
        <f>IF('Main courante'!$A126=$ED$6,'Main courante'!$U126,"")</f>
        <v/>
      </c>
      <c r="EH129" s="134" t="str">
        <f>IF('Main courante'!$A126=$ED$6,'Main courante'!$V126,"")</f>
        <v/>
      </c>
      <c r="EJ129" s="120" t="str">
        <f>IF('Main courante'!$A126=$EJ$6,MAX($EJ$8:$EJ128)+1,"")</f>
        <v/>
      </c>
      <c r="EK129" s="120" t="str">
        <f>IF('Main courante'!$A126=$EJ$6,'Main courante'!$S126,"")</f>
        <v/>
      </c>
      <c r="EL129" s="120" t="str">
        <f>IF('Main courante'!$A126=$EJ$6,'Main courante'!$T126,"")</f>
        <v/>
      </c>
      <c r="EM129" s="120" t="str">
        <f>IF('Main courante'!$A126=$EJ$6,'Main courante'!$U126,"")</f>
        <v/>
      </c>
      <c r="EN129" s="134" t="str">
        <f>IF('Main courante'!$A126=$EJ$6,'Main courante'!$V126,"")</f>
        <v/>
      </c>
      <c r="EP129" s="120" t="str">
        <f>IF('Main courante'!$A126=$EP$6,MAX($EP$8:$EP128)+1,"")</f>
        <v/>
      </c>
      <c r="EQ129" s="120" t="str">
        <f>IF('Main courante'!$A126=$EP$6,'Main courante'!$S126,"")</f>
        <v/>
      </c>
      <c r="ER129" s="120" t="str">
        <f>IF('Main courante'!$A126=$EP$6,'Main courante'!$T126,"")</f>
        <v/>
      </c>
      <c r="ES129" s="120" t="str">
        <f>IF('Main courante'!$A126=$EP$6,'Main courante'!$U126,"")</f>
        <v/>
      </c>
      <c r="ET129" s="134" t="str">
        <f>IF('Main courante'!$A126=$EP$6,'Main courante'!$V126,"")</f>
        <v/>
      </c>
      <c r="EU129" s="125"/>
      <c r="EV129" s="120" t="str">
        <f>IF('Main courante'!$A126=$EV$6,MAX($EV$8:$EV128)+1,"")</f>
        <v/>
      </c>
      <c r="EW129" s="121" t="str">
        <f>IF('Main courante'!$A126=$EV$6,TEXT('Main courante'!$B126,"j mmm aa"),"")</f>
        <v/>
      </c>
      <c r="EX129" s="122" t="str">
        <f>IF('Main courante'!$A126=$EV$6,TEXT('Main courante'!$C126,"hh:mm"),"")</f>
        <v/>
      </c>
      <c r="EY129" s="122" t="str">
        <f>IF('Main courante'!$A126=$EV$6,TEXT('Main courante'!$D126,"hh:mm"),"")</f>
        <v/>
      </c>
      <c r="EZ129" s="123" t="str">
        <f>IF('Main courante'!$A126=$EV$6,MOD($EY129-$EX129,1),"")</f>
        <v/>
      </c>
      <c r="FA129" s="123" t="str">
        <f>IF('Main courante'!$A126=$EV$6,'Main courante'!$E126,"")</f>
        <v/>
      </c>
      <c r="FB129" s="128"/>
    </row>
    <row r="130" spans="1:158">
      <c r="A130" s="120" t="str">
        <f>IF('Main courante'!$A127=$A$6,MAX($A$8:$A129)+1,"")</f>
        <v/>
      </c>
      <c r="B130" s="121" t="str">
        <f>IF('Main courante'!$A127=$A$6,TEXT('Main courante'!$B127,"j mmm aa"),"")</f>
        <v/>
      </c>
      <c r="C130" s="122" t="str">
        <f>IF('Main courante'!$A127=$A$6,TEXT('Main courante'!$C127,"hh:mm"),"")</f>
        <v/>
      </c>
      <c r="D130" s="122" t="str">
        <f>IF('Main courante'!$A127=$A$6,TEXT('Main courante'!$D127,"hh:mm"),"")</f>
        <v/>
      </c>
      <c r="E130" s="123" t="str">
        <f>IF('Main courante'!$A127=$A$6,MOD($D130-$C130,1),"")</f>
        <v/>
      </c>
      <c r="F130" s="123" t="str">
        <f>IF('Main courante'!$A127=$A$6,'Main courante'!$E127,"")</f>
        <v/>
      </c>
      <c r="G130" s="125"/>
      <c r="H130" s="126" t="str">
        <f>IF('Main courante'!$A127=$H$6,MAX($H$8:$H129)+1,"")</f>
        <v/>
      </c>
      <c r="I130" s="121" t="str">
        <f>IF('Main courante'!$A127=$H$6,TEXT('Main courante'!$B127,"j mmm aa"),"")</f>
        <v/>
      </c>
      <c r="J130" s="122" t="str">
        <f>IF('Main courante'!$A127=$H$6,TEXT('Main courante'!$C127,"hh:mm"),"")</f>
        <v/>
      </c>
      <c r="K130" s="122" t="str">
        <f>IF('Main courante'!$A127=$H$6,TEXT('Main courante'!$D127,"hh:mm"),"")</f>
        <v/>
      </c>
      <c r="L130" s="123" t="str">
        <f>IF('Main courante'!$A127=$H$6,MOD($K130-$J130,1),"")</f>
        <v/>
      </c>
      <c r="M130" s="123" t="str">
        <f>IF('Main courante'!$A127=$H$6,'Main courante'!$E127,"")</f>
        <v/>
      </c>
      <c r="N130" s="125"/>
      <c r="O130" s="120" t="str">
        <f>IF('Main courante'!$A127=$O$6,MAX($O$8:$O129)+1,"")</f>
        <v/>
      </c>
      <c r="P130" s="121" t="str">
        <f>IF('Main courante'!$A127=$O$6,TEXT('Main courante'!$B127,"j mmm aa"),"")</f>
        <v/>
      </c>
      <c r="Q130" s="122" t="str">
        <f>IF('Main courante'!$A127=$O$6,TEXT('Main courante'!$C127,"hh:mm"),"")</f>
        <v/>
      </c>
      <c r="R130" s="122" t="str">
        <f>IF('Main courante'!$A127=$O$6,TEXT('Main courante'!$D127,"hh:mm"),"")</f>
        <v/>
      </c>
      <c r="S130" s="123" t="str">
        <f>IF('Main courante'!$A127=$O$6,MOD($R130-$Q130,1),"")</f>
        <v/>
      </c>
      <c r="T130" s="124" t="str">
        <f>IF('Main courante'!$A127=$O$6,'Main courante'!$E127,"")</f>
        <v/>
      </c>
      <c r="U130" s="127" t="str">
        <f>IF('Main courante'!$A127=$O$6,DU130,"")</f>
        <v/>
      </c>
      <c r="V130" s="125"/>
      <c r="W130" s="120" t="str">
        <f>IF('Main courante'!$A127=$W$6,MAX($W$8:$W129)+1,"")</f>
        <v/>
      </c>
      <c r="X130" s="121" t="str">
        <f>IF('Main courante'!$A127=$W$6,TEXT('Main courante'!$B127,"j mmm aa"),"")</f>
        <v/>
      </c>
      <c r="Y130" s="122" t="str">
        <f>IF('Main courante'!$A127=$W$6,TEXT('Main courante'!$C127,"hh:mm"),"")</f>
        <v/>
      </c>
      <c r="Z130" s="122" t="str">
        <f>IF('Main courante'!$A127=$W$6,TEXT('Main courante'!$D127,"hh:mm"),"")</f>
        <v/>
      </c>
      <c r="AA130" s="123" t="str">
        <f>IF('Main courante'!$A127=$W$6,MOD($Z130-$Y130,1),"")</f>
        <v/>
      </c>
      <c r="AB130" s="123" t="str">
        <f>IF('Main courante'!$A127=$W$6,'Main courante'!$E127,"")</f>
        <v/>
      </c>
      <c r="AC130" s="122" t="str">
        <f>IF('Main courante'!$A127=$W$6,DU130,"")</f>
        <v/>
      </c>
      <c r="AD130" s="125"/>
      <c r="AE130" s="120" t="str">
        <f>IF('Main courante'!$A127=$AE$6,MAX($AE$8:$AE129)+1,"")</f>
        <v/>
      </c>
      <c r="AF130" s="121" t="str">
        <f>IF('Main courante'!$A127=$AE$6,TEXT('Main courante'!$B127,"j mmm aa"),"")</f>
        <v/>
      </c>
      <c r="AG130" s="122" t="str">
        <f>IF('Main courante'!$A127=$AE$6,TEXT('Main courante'!$C127,"hh:mm"),"")</f>
        <v/>
      </c>
      <c r="AH130" s="122" t="str">
        <f>IF('Main courante'!$A127=$AE$6,TEXT('Main courante'!$D127,"hh:mm"),"")</f>
        <v/>
      </c>
      <c r="AI130" s="123" t="str">
        <f>IF('Main courante'!$A127=$AE$6,MOD($AH130-$AG130,1),"")</f>
        <v/>
      </c>
      <c r="AJ130" s="123" t="str">
        <f>IF('Main courante'!$A127=$AE$6,'Main courante'!$E127,"")</f>
        <v/>
      </c>
      <c r="AK130" s="122" t="str">
        <f>IF('Main courante'!$A127=$AE$6,DU130,"")</f>
        <v/>
      </c>
      <c r="AL130" s="125"/>
      <c r="AM130" s="120" t="str">
        <f>IF('Main courante'!$A127=$AM$6,MAX($AM$8:$AM129)+1,"")</f>
        <v/>
      </c>
      <c r="AN130" s="121" t="str">
        <f>IF('Main courante'!$A127=$AM$6,TEXT('Main courante'!$B127,"j mmm aa"),"")</f>
        <v/>
      </c>
      <c r="AO130" s="122" t="str">
        <f>IF('Main courante'!$A127=$AM$6,TEXT('Main courante'!$C127,"hh:mm"),"")</f>
        <v/>
      </c>
      <c r="AP130" s="122" t="str">
        <f>IF('Main courante'!$A127=$AM$6,TEXT('Main courante'!$D127,"hh:mm"),"")</f>
        <v/>
      </c>
      <c r="AQ130" s="123" t="str">
        <f>IF('Main courante'!$A127=$AM$6,MOD($AP130-$AO130,1),"")</f>
        <v/>
      </c>
      <c r="AR130" s="123" t="str">
        <f>IF('Main courante'!$A127=$AM$6,'Main courante'!$E127,"")</f>
        <v/>
      </c>
      <c r="AS130" s="122" t="str">
        <f>IF('Main courante'!$A127=$AM$6,DU130,"")</f>
        <v/>
      </c>
      <c r="AT130" s="125"/>
      <c r="AU130" s="120" t="str">
        <f>IF('Main courante'!$A127=$AU$6,MAX($AU$8:$AU129)+1,"")</f>
        <v/>
      </c>
      <c r="AV130" s="121" t="str">
        <f>IF('Main courante'!$A127=$AU$6,TEXT('Main courante'!$B127,"j mmm aa"),"")</f>
        <v/>
      </c>
      <c r="AW130" s="122" t="str">
        <f>IF('Main courante'!$A127=$AU$6,TEXT('Main courante'!$C127,"hh:mm"),"")</f>
        <v/>
      </c>
      <c r="AX130" s="122" t="str">
        <f>IF('Main courante'!$A127=$AU$6,TEXT('Main courante'!$D127,"hh:mm"),"")</f>
        <v/>
      </c>
      <c r="AY130" s="123" t="str">
        <f>IF('Main courante'!$A127=$AU$6,MOD($AX130-$AW130,1),"")</f>
        <v/>
      </c>
      <c r="AZ130" s="123" t="str">
        <f>IF('Main courante'!$A127=$AU$6,'Main courante'!$E127,"")</f>
        <v/>
      </c>
      <c r="BA130" s="122" t="str">
        <f>IF('Main courante'!$A127=$AU$6,DU130,"")</f>
        <v/>
      </c>
      <c r="BB130" s="125"/>
      <c r="BC130" s="120" t="str">
        <f>IF('Main courante'!$A127=$BC$6,MAX($BC$8:$BC129)+1,"")</f>
        <v/>
      </c>
      <c r="BD130" s="121" t="str">
        <f>IF('Main courante'!$A127=$BC$6,TEXT('Main courante'!$B127,"j mmm aa"),"")</f>
        <v/>
      </c>
      <c r="BE130" s="122" t="str">
        <f>IF('Main courante'!$A127=$BC$6,TEXT('Main courante'!$C127,"hh:mm"),"")</f>
        <v/>
      </c>
      <c r="BF130" s="122" t="str">
        <f>IF('Main courante'!$A127=$BC$6,TEXT('Main courante'!$D127,"hh:mm"),"")</f>
        <v/>
      </c>
      <c r="BG130" s="123" t="str">
        <f>IF('Main courante'!$A127=$BC$6,MOD($BF130-$BE130,1),"")</f>
        <v/>
      </c>
      <c r="BH130" s="123" t="str">
        <f>IF('Main courante'!$A127=$BC$6,'Main courante'!$E127,"")</f>
        <v/>
      </c>
      <c r="BI130" s="122" t="str">
        <f>IF('Main courante'!$A127=$BC$6,DU130,"")</f>
        <v/>
      </c>
      <c r="BJ130" s="125"/>
      <c r="BK130" s="120" t="str">
        <f>IF('Main courante'!$A127=$BK$6,MAX($BK$8:$BK129)+1,"")</f>
        <v/>
      </c>
      <c r="BL130" s="121" t="str">
        <f>IF('Main courante'!$A127=$BK$6,TEXT('Main courante'!$B127,"j mmm aa"),"")</f>
        <v/>
      </c>
      <c r="BM130" s="122" t="str">
        <f>IF('Main courante'!$A127=$BK$6,TEXT('Main courante'!$C127,"hh:mm"),"")</f>
        <v/>
      </c>
      <c r="BN130" s="122" t="str">
        <f>IF('Main courante'!$A127=$BK$6,TEXT('Main courante'!$D127,"hh:mm"),"")</f>
        <v/>
      </c>
      <c r="BO130" s="123" t="str">
        <f>IF('Main courante'!$A127=$BK$6,MOD($BN130-$BM130,1),"")</f>
        <v/>
      </c>
      <c r="BP130" s="123" t="str">
        <f>IF('Main courante'!$A127=$BK$6,'Main courante'!$E127,"")</f>
        <v/>
      </c>
      <c r="BQ130" s="122" t="str">
        <f>IF('Main courante'!$A127=$BK$6,DU130,"")</f>
        <v/>
      </c>
      <c r="BR130" s="125"/>
      <c r="BS130" s="120" t="str">
        <f>IF('Main courante'!$A127=$BS$6,MAX($BS$8:$BS129)+1,"")</f>
        <v/>
      </c>
      <c r="BT130" s="121" t="str">
        <f>IF('Main courante'!$A127=$BS$6,TEXT('Main courante'!$B127,"j mmm aa"),"")</f>
        <v/>
      </c>
      <c r="BU130" s="122" t="str">
        <f>IF('Main courante'!$A127=$BS$6,TEXT('Main courante'!$C127,"hh:mm"),"")</f>
        <v/>
      </c>
      <c r="BV130" s="122" t="str">
        <f>IF('Main courante'!$A127=$BS$6,TEXT('Main courante'!$D127,"hh:mm"),"")</f>
        <v/>
      </c>
      <c r="BW130" s="123" t="str">
        <f>IF('Main courante'!$A127=$BS$6,MOD($BV130-$BU130,1),"")</f>
        <v/>
      </c>
      <c r="BX130" s="123" t="str">
        <f>IF('Main courante'!$A127=$BS$6,'Main courante'!$E127,"")</f>
        <v/>
      </c>
      <c r="BY130" s="122" t="str">
        <f>IF('Main courante'!$A127=$BS$6,DU130,"")</f>
        <v/>
      </c>
      <c r="BZ130" s="125"/>
      <c r="CA130" s="120" t="str">
        <f>IF('Main courante'!$A127=$CA$6,MAX($CA$8:$CA129)+1,"")</f>
        <v/>
      </c>
      <c r="CB130" s="121" t="str">
        <f>IF('Main courante'!$A127=$CA$6,TEXT('Main courante'!$B127,"j mmm aa"),"")</f>
        <v/>
      </c>
      <c r="CC130" s="122" t="str">
        <f>IF('Main courante'!$A127=$CA$6,TEXT('Main courante'!$C127,"hh:mm"),"")</f>
        <v/>
      </c>
      <c r="CD130" s="122" t="str">
        <f>IF('Main courante'!$A127=$CA$6,TEXT('Main courante'!$D127,"hh:mm"),"")</f>
        <v/>
      </c>
      <c r="CE130" s="123" t="str">
        <f>IF('Main courante'!$A127=$CA$6,MOD($CD130-$CC130,1),"")</f>
        <v/>
      </c>
      <c r="CF130" s="123" t="str">
        <f>IF('Main courante'!$A127=$CA$6,'Main courante'!$E127,"")</f>
        <v/>
      </c>
      <c r="CG130" s="122" t="str">
        <f>IF('Main courante'!$A127=$CA$6,DU130,"")</f>
        <v/>
      </c>
      <c r="CH130" s="125"/>
      <c r="CI130" s="120" t="str">
        <f>IF('Main courante'!$A127=$CI$6,MAX($CI$8:$CI129)+1,"")</f>
        <v/>
      </c>
      <c r="CJ130" s="121" t="str">
        <f>IF('Main courante'!$A127=$CI$6,TEXT('Main courante'!$B127,"j mmm aa"),"")</f>
        <v/>
      </c>
      <c r="CK130" s="122" t="str">
        <f>IF('Main courante'!$A127=$CI$6,TEXT('Main courante'!$C127,"hh:mm"),"")</f>
        <v/>
      </c>
      <c r="CL130" s="122" t="str">
        <f>IF('Main courante'!$A127=$CI$6,TEXT('Main courante'!$D127,"hh:mm"),"")</f>
        <v/>
      </c>
      <c r="CM130" s="123" t="str">
        <f>IF('Main courante'!$A127=$CI$6,MOD($CL130-$CK130,1),"")</f>
        <v/>
      </c>
      <c r="CN130" s="123" t="str">
        <f>IF('Main courante'!$A127=$CI$6,'Main courante'!$E127,"")</f>
        <v/>
      </c>
      <c r="CO130" s="125"/>
      <c r="CP130" s="120" t="str">
        <f>IF('Main courante'!$A127=$CP$6,MAX($CP$8:$CP129)+1,"")</f>
        <v/>
      </c>
      <c r="CQ130" s="121" t="str">
        <f>IF('Main courante'!$A127=$CP$6,TEXT('Main courante'!$B127,"j mmm aa"),"")</f>
        <v/>
      </c>
      <c r="CR130" s="122" t="str">
        <f>IF('Main courante'!$A127=$CP$6,TEXT('Main courante'!$C127,"hh:mm"),"")</f>
        <v/>
      </c>
      <c r="CS130" s="122" t="str">
        <f>IF('Main courante'!$A127=$CP$6,TEXT('Main courante'!$D127,"hh:mm"),"")</f>
        <v/>
      </c>
      <c r="CT130" s="123" t="str">
        <f>IF('Main courante'!$A127=$CP$6,MOD($CS130-$CR130,1),"")</f>
        <v/>
      </c>
      <c r="CU130" s="123" t="str">
        <f>IF('Main courante'!$A127=$CP$6,'Main courante'!$E127,"")</f>
        <v/>
      </c>
      <c r="CV130" s="122" t="str">
        <f>IF('Main courante'!$A127=$CP$6,DU130,"")</f>
        <v/>
      </c>
      <c r="CW130" s="125"/>
      <c r="CX130" s="120" t="str">
        <f>IF('Main courante'!$A127=$CX$6,MAX($CX$8:$CX129)+1,"")</f>
        <v/>
      </c>
      <c r="CY130" s="121" t="str">
        <f>IF('Main courante'!$A127=$CX$6,TEXT('Main courante'!$B127,"j mmm aa"),"")</f>
        <v/>
      </c>
      <c r="CZ130" s="122" t="str">
        <f>IF('Main courante'!$A127=$CX$6,TEXT('Main courante'!$C127,"hh:mm"),"")</f>
        <v/>
      </c>
      <c r="DA130" s="122" t="str">
        <f>IF('Main courante'!$A127=$CX$6,TEXT('Main courante'!$D127,"hh:mm"),"")</f>
        <v/>
      </c>
      <c r="DB130" s="123" t="str">
        <f>IF('Main courante'!$A127=$CX$6,MOD($DA130-$CZ130,1),"")</f>
        <v/>
      </c>
      <c r="DC130" s="123" t="str">
        <f>IF('Main courante'!$A127=$CX$6,'Main courante'!$E127,"")</f>
        <v/>
      </c>
      <c r="DD130" s="122" t="str">
        <f>IF('Main courante'!$A127=$CX$6,DU130,"")</f>
        <v/>
      </c>
      <c r="DE130" s="125"/>
      <c r="DF130" s="120" t="str">
        <f>IF('Main courante'!$A127=$DF$6,MAX($DF$8:$DF129)+1,"")</f>
        <v/>
      </c>
      <c r="DG130" s="121" t="str">
        <f>IF('Main courante'!$A127=$DF$6,TEXT('Main courante'!$B127,"j mmm aa"),"")</f>
        <v/>
      </c>
      <c r="DH130" s="122" t="str">
        <f>IF('Main courante'!$A127=$DF$6,TEXT('Main courante'!$C127,"hh:mm"),"")</f>
        <v/>
      </c>
      <c r="DI130" s="122" t="str">
        <f>IF('Main courante'!$A127=$DF$6,TEXT('Main courante'!$D127,"hh:mm"),"")</f>
        <v/>
      </c>
      <c r="DJ130" s="123" t="str">
        <f>IF('Main courante'!$A127=$DF$6,MOD($DI130-$DH130,1),"")</f>
        <v/>
      </c>
      <c r="DK130" s="123" t="str">
        <f>IF('Main courante'!$A127=$DF$6,'Main courante'!$E127,"")</f>
        <v/>
      </c>
      <c r="DL130" s="128"/>
      <c r="DM130" s="120" t="str">
        <f>IF(OR('Main courante'!$F127&lt;&gt;"",'Main courante'!$K127&lt;&gt;""),MAX($DM$8:$DM129)+1,"")</f>
        <v/>
      </c>
      <c r="DN130" s="121" t="str">
        <f>IF('Main courante'!$F127,TEXT('Main courante'!$B127,"j mmm aa"),"")</f>
        <v/>
      </c>
      <c r="DO130" s="121" t="str">
        <f>IF('Main courante'!$F127,'Main courante'!$E127,"")</f>
        <v/>
      </c>
      <c r="DP130" s="121" t="str">
        <f>IF(OR('Main courante'!$F127&lt;&gt;"",'Main courante'!$K127&lt;&gt;""),IF('Main courante'!$F127&lt;&gt;"",TEXT('Main courante'!$F127,"hh:mm"),""),"")</f>
        <v/>
      </c>
      <c r="DQ130" s="121" t="str">
        <f>IF(OR('Main courante'!$F127&lt;&gt;"",'Main courante'!$K127&lt;&gt;""),IF('Main courante'!$G127&lt;&gt;"",TEXT('Main courante'!$G127,"hh:mm"),""),"")</f>
        <v/>
      </c>
      <c r="DR130" s="121" t="str">
        <f>IF(OR('Main courante'!$F127&lt;&gt;"",'Main courante'!$K127&lt;&gt;""),IF('Main courante'!$K127&lt;&gt;"",TEXT('Main courante'!$K127,"hh:mm"),""),"")</f>
        <v/>
      </c>
      <c r="DS130" s="121" t="str">
        <f>IF(OR('Main courante'!$F127&lt;&gt;"",'Main courante'!$K127&lt;&gt;""),IF('Main courante'!$L127&lt;&gt;"",TEXT('Main courante'!$L127,"hh:mm"),""),"")</f>
        <v/>
      </c>
      <c r="DT130" s="129">
        <f t="shared" si="7"/>
        <v>0</v>
      </c>
      <c r="DU130" s="130">
        <f>'Main courante'!$H127+'Main courante'!$M127</f>
        <v>0</v>
      </c>
      <c r="DV130" s="131">
        <f>'Main courante'!$J127+'Main courante'!$O127</f>
        <v>0</v>
      </c>
      <c r="DW130" s="131">
        <f>'Main courante'!$I127+'Main courante'!$N127</f>
        <v>0</v>
      </c>
      <c r="DX130" s="132" t="str">
        <f>IF('Main courante'!$P127&lt;&gt;"",'Main courante'!$P127,"")</f>
        <v/>
      </c>
      <c r="DY130" s="133" t="str">
        <f>IF('Main courante'!$Q127&lt;&gt;"",'Main courante'!$Q127,"")</f>
        <v/>
      </c>
      <c r="DZ130" s="133" t="str">
        <f>IF('Main courante'!$R127&lt;&gt;"",'Main courante'!$R127,"")</f>
        <v/>
      </c>
      <c r="EA130" s="129">
        <f t="shared" si="8"/>
        <v>0</v>
      </c>
      <c r="EB130" s="129">
        <f t="shared" si="9"/>
        <v>0</v>
      </c>
      <c r="ED130" s="120" t="str">
        <f>IF('Main courante'!$A127=$ED$6,MAX($ED$8:$ED129)+1,"")</f>
        <v/>
      </c>
      <c r="EE130" s="120" t="str">
        <f>IF('Main courante'!$A127=$ED$6,'Main courante'!$S127,"")</f>
        <v/>
      </c>
      <c r="EF130" s="120" t="str">
        <f>IF('Main courante'!$A127=$ED$6,'Main courante'!$T127,"")</f>
        <v/>
      </c>
      <c r="EG130" s="120" t="str">
        <f>IF('Main courante'!$A127=$ED$6,'Main courante'!$U127,"")</f>
        <v/>
      </c>
      <c r="EH130" s="134" t="str">
        <f>IF('Main courante'!$A127=$ED$6,'Main courante'!$V127,"")</f>
        <v/>
      </c>
      <c r="EJ130" s="120" t="str">
        <f>IF('Main courante'!$A127=$EJ$6,MAX($EJ$8:$EJ129)+1,"")</f>
        <v/>
      </c>
      <c r="EK130" s="120" t="str">
        <f>IF('Main courante'!$A127=$EJ$6,'Main courante'!$S127,"")</f>
        <v/>
      </c>
      <c r="EL130" s="120" t="str">
        <f>IF('Main courante'!$A127=$EJ$6,'Main courante'!$T127,"")</f>
        <v/>
      </c>
      <c r="EM130" s="120" t="str">
        <f>IF('Main courante'!$A127=$EJ$6,'Main courante'!$U127,"")</f>
        <v/>
      </c>
      <c r="EN130" s="134" t="str">
        <f>IF('Main courante'!$A127=$EJ$6,'Main courante'!$V127,"")</f>
        <v/>
      </c>
      <c r="EP130" s="120" t="str">
        <f>IF('Main courante'!$A127=$EP$6,MAX($EP$8:$EP129)+1,"")</f>
        <v/>
      </c>
      <c r="EQ130" s="120" t="str">
        <f>IF('Main courante'!$A127=$EP$6,'Main courante'!$S127,"")</f>
        <v/>
      </c>
      <c r="ER130" s="120" t="str">
        <f>IF('Main courante'!$A127=$EP$6,'Main courante'!$T127,"")</f>
        <v/>
      </c>
      <c r="ES130" s="120" t="str">
        <f>IF('Main courante'!$A127=$EP$6,'Main courante'!$U127,"")</f>
        <v/>
      </c>
      <c r="ET130" s="134" t="str">
        <f>IF('Main courante'!$A127=$EP$6,'Main courante'!$V127,"")</f>
        <v/>
      </c>
      <c r="EU130" s="125"/>
      <c r="EV130" s="120" t="str">
        <f>IF('Main courante'!$A127=$EV$6,MAX($EV$8:$EV129)+1,"")</f>
        <v/>
      </c>
      <c r="EW130" s="121" t="str">
        <f>IF('Main courante'!$A127=$EV$6,TEXT('Main courante'!$B127,"j mmm aa"),"")</f>
        <v/>
      </c>
      <c r="EX130" s="122" t="str">
        <f>IF('Main courante'!$A127=$EV$6,TEXT('Main courante'!$C127,"hh:mm"),"")</f>
        <v/>
      </c>
      <c r="EY130" s="122" t="str">
        <f>IF('Main courante'!$A127=$EV$6,TEXT('Main courante'!$D127,"hh:mm"),"")</f>
        <v/>
      </c>
      <c r="EZ130" s="123" t="str">
        <f>IF('Main courante'!$A127=$EV$6,MOD($EY130-$EX130,1),"")</f>
        <v/>
      </c>
      <c r="FA130" s="123" t="str">
        <f>IF('Main courante'!$A127=$EV$6,'Main courante'!$E127,"")</f>
        <v/>
      </c>
      <c r="FB130" s="128"/>
    </row>
    <row r="131" spans="1:158">
      <c r="A131" s="120" t="str">
        <f>IF('Main courante'!$A128=$A$6,MAX($A$8:$A130)+1,"")</f>
        <v/>
      </c>
      <c r="B131" s="121" t="str">
        <f>IF('Main courante'!$A128=$A$6,TEXT('Main courante'!$B128,"j mmm aa"),"")</f>
        <v/>
      </c>
      <c r="C131" s="122" t="str">
        <f>IF('Main courante'!$A128=$A$6,TEXT('Main courante'!$C128,"hh:mm"),"")</f>
        <v/>
      </c>
      <c r="D131" s="122" t="str">
        <f>IF('Main courante'!$A128=$A$6,TEXT('Main courante'!$D128,"hh:mm"),"")</f>
        <v/>
      </c>
      <c r="E131" s="123" t="str">
        <f>IF('Main courante'!$A128=$A$6,MOD($D131-$C131,1),"")</f>
        <v/>
      </c>
      <c r="F131" s="123" t="str">
        <f>IF('Main courante'!$A128=$A$6,'Main courante'!$E128,"")</f>
        <v/>
      </c>
      <c r="G131" s="125"/>
      <c r="H131" s="126" t="str">
        <f>IF('Main courante'!$A128=$H$6,MAX($H$8:$H130)+1,"")</f>
        <v/>
      </c>
      <c r="I131" s="121" t="str">
        <f>IF('Main courante'!$A128=$H$6,TEXT('Main courante'!$B128,"j mmm aa"),"")</f>
        <v/>
      </c>
      <c r="J131" s="122" t="str">
        <f>IF('Main courante'!$A128=$H$6,TEXT('Main courante'!$C128,"hh:mm"),"")</f>
        <v/>
      </c>
      <c r="K131" s="122" t="str">
        <f>IF('Main courante'!$A128=$H$6,TEXT('Main courante'!$D128,"hh:mm"),"")</f>
        <v/>
      </c>
      <c r="L131" s="123" t="str">
        <f>IF('Main courante'!$A128=$H$6,MOD($K131-$J131,1),"")</f>
        <v/>
      </c>
      <c r="M131" s="123" t="str">
        <f>IF('Main courante'!$A128=$H$6,'Main courante'!$E128,"")</f>
        <v/>
      </c>
      <c r="N131" s="125"/>
      <c r="O131" s="120" t="str">
        <f>IF('Main courante'!$A128=$O$6,MAX($O$8:$O130)+1,"")</f>
        <v/>
      </c>
      <c r="P131" s="121" t="str">
        <f>IF('Main courante'!$A128=$O$6,TEXT('Main courante'!$B128,"j mmm aa"),"")</f>
        <v/>
      </c>
      <c r="Q131" s="122" t="str">
        <f>IF('Main courante'!$A128=$O$6,TEXT('Main courante'!$C128,"hh:mm"),"")</f>
        <v/>
      </c>
      <c r="R131" s="122" t="str">
        <f>IF('Main courante'!$A128=$O$6,TEXT('Main courante'!$D128,"hh:mm"),"")</f>
        <v/>
      </c>
      <c r="S131" s="123" t="str">
        <f>IF('Main courante'!$A128=$O$6,MOD($R131-$Q131,1),"")</f>
        <v/>
      </c>
      <c r="T131" s="124" t="str">
        <f>IF('Main courante'!$A128=$O$6,'Main courante'!$E128,"")</f>
        <v/>
      </c>
      <c r="U131" s="127" t="str">
        <f>IF('Main courante'!$A128=$O$6,DU131,"")</f>
        <v/>
      </c>
      <c r="V131" s="125"/>
      <c r="W131" s="120" t="str">
        <f>IF('Main courante'!$A128=$W$6,MAX($W$8:$W130)+1,"")</f>
        <v/>
      </c>
      <c r="X131" s="121" t="str">
        <f>IF('Main courante'!$A128=$W$6,TEXT('Main courante'!$B128,"j mmm aa"),"")</f>
        <v/>
      </c>
      <c r="Y131" s="122" t="str">
        <f>IF('Main courante'!$A128=$W$6,TEXT('Main courante'!$C128,"hh:mm"),"")</f>
        <v/>
      </c>
      <c r="Z131" s="122" t="str">
        <f>IF('Main courante'!$A128=$W$6,TEXT('Main courante'!$D128,"hh:mm"),"")</f>
        <v/>
      </c>
      <c r="AA131" s="123" t="str">
        <f>IF('Main courante'!$A128=$W$6,MOD($Z131-$Y131,1),"")</f>
        <v/>
      </c>
      <c r="AB131" s="123" t="str">
        <f>IF('Main courante'!$A128=$W$6,'Main courante'!$E128,"")</f>
        <v/>
      </c>
      <c r="AC131" s="122" t="str">
        <f>IF('Main courante'!$A128=$W$6,DU131,"")</f>
        <v/>
      </c>
      <c r="AD131" s="125"/>
      <c r="AE131" s="120" t="str">
        <f>IF('Main courante'!$A128=$AE$6,MAX($AE$8:$AE130)+1,"")</f>
        <v/>
      </c>
      <c r="AF131" s="121" t="str">
        <f>IF('Main courante'!$A128=$AE$6,TEXT('Main courante'!$B128,"j mmm aa"),"")</f>
        <v/>
      </c>
      <c r="AG131" s="122" t="str">
        <f>IF('Main courante'!$A128=$AE$6,TEXT('Main courante'!$C128,"hh:mm"),"")</f>
        <v/>
      </c>
      <c r="AH131" s="122" t="str">
        <f>IF('Main courante'!$A128=$AE$6,TEXT('Main courante'!$D128,"hh:mm"),"")</f>
        <v/>
      </c>
      <c r="AI131" s="123" t="str">
        <f>IF('Main courante'!$A128=$AE$6,MOD($AH131-$AG131,1),"")</f>
        <v/>
      </c>
      <c r="AJ131" s="123" t="str">
        <f>IF('Main courante'!$A128=$AE$6,'Main courante'!$E128,"")</f>
        <v/>
      </c>
      <c r="AK131" s="122" t="str">
        <f>IF('Main courante'!$A128=$AE$6,DU131,"")</f>
        <v/>
      </c>
      <c r="AL131" s="125"/>
      <c r="AM131" s="120" t="str">
        <f>IF('Main courante'!$A128=$AM$6,MAX($AM$8:$AM130)+1,"")</f>
        <v/>
      </c>
      <c r="AN131" s="121" t="str">
        <f>IF('Main courante'!$A128=$AM$6,TEXT('Main courante'!$B128,"j mmm aa"),"")</f>
        <v/>
      </c>
      <c r="AO131" s="122" t="str">
        <f>IF('Main courante'!$A128=$AM$6,TEXT('Main courante'!$C128,"hh:mm"),"")</f>
        <v/>
      </c>
      <c r="AP131" s="122" t="str">
        <f>IF('Main courante'!$A128=$AM$6,TEXT('Main courante'!$D128,"hh:mm"),"")</f>
        <v/>
      </c>
      <c r="AQ131" s="123" t="str">
        <f>IF('Main courante'!$A128=$AM$6,MOD($AP131-$AO131,1),"")</f>
        <v/>
      </c>
      <c r="AR131" s="123" t="str">
        <f>IF('Main courante'!$A128=$AM$6,'Main courante'!$E128,"")</f>
        <v/>
      </c>
      <c r="AS131" s="122" t="str">
        <f>IF('Main courante'!$A128=$AM$6,DU131,"")</f>
        <v/>
      </c>
      <c r="AT131" s="125"/>
      <c r="AU131" s="120" t="str">
        <f>IF('Main courante'!$A128=$AU$6,MAX($AU$8:$AU130)+1,"")</f>
        <v/>
      </c>
      <c r="AV131" s="121" t="str">
        <f>IF('Main courante'!$A128=$AU$6,TEXT('Main courante'!$B128,"j mmm aa"),"")</f>
        <v/>
      </c>
      <c r="AW131" s="122" t="str">
        <f>IF('Main courante'!$A128=$AU$6,TEXT('Main courante'!$C128,"hh:mm"),"")</f>
        <v/>
      </c>
      <c r="AX131" s="122" t="str">
        <f>IF('Main courante'!$A128=$AU$6,TEXT('Main courante'!$D128,"hh:mm"),"")</f>
        <v/>
      </c>
      <c r="AY131" s="123" t="str">
        <f>IF('Main courante'!$A128=$AU$6,MOD($AX131-$AW131,1),"")</f>
        <v/>
      </c>
      <c r="AZ131" s="123" t="str">
        <f>IF('Main courante'!$A128=$AU$6,'Main courante'!$E128,"")</f>
        <v/>
      </c>
      <c r="BA131" s="122" t="str">
        <f>IF('Main courante'!$A128=$AU$6,DU131,"")</f>
        <v/>
      </c>
      <c r="BB131" s="125"/>
      <c r="BC131" s="120" t="str">
        <f>IF('Main courante'!$A128=$BC$6,MAX($BC$8:$BC130)+1,"")</f>
        <v/>
      </c>
      <c r="BD131" s="121" t="str">
        <f>IF('Main courante'!$A128=$BC$6,TEXT('Main courante'!$B128,"j mmm aa"),"")</f>
        <v/>
      </c>
      <c r="BE131" s="122" t="str">
        <f>IF('Main courante'!$A128=$BC$6,TEXT('Main courante'!$C128,"hh:mm"),"")</f>
        <v/>
      </c>
      <c r="BF131" s="122" t="str">
        <f>IF('Main courante'!$A128=$BC$6,TEXT('Main courante'!$D128,"hh:mm"),"")</f>
        <v/>
      </c>
      <c r="BG131" s="123" t="str">
        <f>IF('Main courante'!$A128=$BC$6,MOD($BF131-$BE131,1),"")</f>
        <v/>
      </c>
      <c r="BH131" s="123" t="str">
        <f>IF('Main courante'!$A128=$BC$6,'Main courante'!$E128,"")</f>
        <v/>
      </c>
      <c r="BI131" s="122" t="str">
        <f>IF('Main courante'!$A128=$BC$6,DU131,"")</f>
        <v/>
      </c>
      <c r="BJ131" s="125"/>
      <c r="BK131" s="120" t="str">
        <f>IF('Main courante'!$A128=$BK$6,MAX($BK$8:$BK130)+1,"")</f>
        <v/>
      </c>
      <c r="BL131" s="121" t="str">
        <f>IF('Main courante'!$A128=$BK$6,TEXT('Main courante'!$B128,"j mmm aa"),"")</f>
        <v/>
      </c>
      <c r="BM131" s="122" t="str">
        <f>IF('Main courante'!$A128=$BK$6,TEXT('Main courante'!$C128,"hh:mm"),"")</f>
        <v/>
      </c>
      <c r="BN131" s="122" t="str">
        <f>IF('Main courante'!$A128=$BK$6,TEXT('Main courante'!$D128,"hh:mm"),"")</f>
        <v/>
      </c>
      <c r="BO131" s="123" t="str">
        <f>IF('Main courante'!$A128=$BK$6,MOD($BN131-$BM131,1),"")</f>
        <v/>
      </c>
      <c r="BP131" s="123" t="str">
        <f>IF('Main courante'!$A128=$BK$6,'Main courante'!$E128,"")</f>
        <v/>
      </c>
      <c r="BQ131" s="122" t="str">
        <f>IF('Main courante'!$A128=$BK$6,DU131,"")</f>
        <v/>
      </c>
      <c r="BR131" s="125"/>
      <c r="BS131" s="120" t="str">
        <f>IF('Main courante'!$A128=$BS$6,MAX($BS$8:$BS130)+1,"")</f>
        <v/>
      </c>
      <c r="BT131" s="121" t="str">
        <f>IF('Main courante'!$A128=$BS$6,TEXT('Main courante'!$B128,"j mmm aa"),"")</f>
        <v/>
      </c>
      <c r="BU131" s="122" t="str">
        <f>IF('Main courante'!$A128=$BS$6,TEXT('Main courante'!$C128,"hh:mm"),"")</f>
        <v/>
      </c>
      <c r="BV131" s="122" t="str">
        <f>IF('Main courante'!$A128=$BS$6,TEXT('Main courante'!$D128,"hh:mm"),"")</f>
        <v/>
      </c>
      <c r="BW131" s="123" t="str">
        <f>IF('Main courante'!$A128=$BS$6,MOD($BV131-$BU131,1),"")</f>
        <v/>
      </c>
      <c r="BX131" s="123" t="str">
        <f>IF('Main courante'!$A128=$BS$6,'Main courante'!$E128,"")</f>
        <v/>
      </c>
      <c r="BY131" s="122" t="str">
        <f>IF('Main courante'!$A128=$BS$6,DU131,"")</f>
        <v/>
      </c>
      <c r="BZ131" s="125"/>
      <c r="CA131" s="120" t="str">
        <f>IF('Main courante'!$A128=$CA$6,MAX($CA$8:$CA130)+1,"")</f>
        <v/>
      </c>
      <c r="CB131" s="121" t="str">
        <f>IF('Main courante'!$A128=$CA$6,TEXT('Main courante'!$B128,"j mmm aa"),"")</f>
        <v/>
      </c>
      <c r="CC131" s="122" t="str">
        <f>IF('Main courante'!$A128=$CA$6,TEXT('Main courante'!$C128,"hh:mm"),"")</f>
        <v/>
      </c>
      <c r="CD131" s="122" t="str">
        <f>IF('Main courante'!$A128=$CA$6,TEXT('Main courante'!$D128,"hh:mm"),"")</f>
        <v/>
      </c>
      <c r="CE131" s="123" t="str">
        <f>IF('Main courante'!$A128=$CA$6,MOD($CD131-$CC131,1),"")</f>
        <v/>
      </c>
      <c r="CF131" s="123" t="str">
        <f>IF('Main courante'!$A128=$CA$6,'Main courante'!$E128,"")</f>
        <v/>
      </c>
      <c r="CG131" s="122" t="str">
        <f>IF('Main courante'!$A128=$CA$6,DU131,"")</f>
        <v/>
      </c>
      <c r="CH131" s="125"/>
      <c r="CI131" s="120" t="str">
        <f>IF('Main courante'!$A128=$CI$6,MAX($CI$8:$CI130)+1,"")</f>
        <v/>
      </c>
      <c r="CJ131" s="121" t="str">
        <f>IF('Main courante'!$A128=$CI$6,TEXT('Main courante'!$B128,"j mmm aa"),"")</f>
        <v/>
      </c>
      <c r="CK131" s="122" t="str">
        <f>IF('Main courante'!$A128=$CI$6,TEXT('Main courante'!$C128,"hh:mm"),"")</f>
        <v/>
      </c>
      <c r="CL131" s="122" t="str">
        <f>IF('Main courante'!$A128=$CI$6,TEXT('Main courante'!$D128,"hh:mm"),"")</f>
        <v/>
      </c>
      <c r="CM131" s="123" t="str">
        <f>IF('Main courante'!$A128=$CI$6,MOD($CL131-$CK131,1),"")</f>
        <v/>
      </c>
      <c r="CN131" s="123" t="str">
        <f>IF('Main courante'!$A128=$CI$6,'Main courante'!$E128,"")</f>
        <v/>
      </c>
      <c r="CO131" s="125"/>
      <c r="CP131" s="120" t="str">
        <f>IF('Main courante'!$A128=$CP$6,MAX($CP$8:$CP130)+1,"")</f>
        <v/>
      </c>
      <c r="CQ131" s="121" t="str">
        <f>IF('Main courante'!$A128=$CP$6,TEXT('Main courante'!$B128,"j mmm aa"),"")</f>
        <v/>
      </c>
      <c r="CR131" s="122" t="str">
        <f>IF('Main courante'!$A128=$CP$6,TEXT('Main courante'!$C128,"hh:mm"),"")</f>
        <v/>
      </c>
      <c r="CS131" s="122" t="str">
        <f>IF('Main courante'!$A128=$CP$6,TEXT('Main courante'!$D128,"hh:mm"),"")</f>
        <v/>
      </c>
      <c r="CT131" s="123" t="str">
        <f>IF('Main courante'!$A128=$CP$6,MOD($CS131-$CR131,1),"")</f>
        <v/>
      </c>
      <c r="CU131" s="123" t="str">
        <f>IF('Main courante'!$A128=$CP$6,'Main courante'!$E128,"")</f>
        <v/>
      </c>
      <c r="CV131" s="122" t="str">
        <f>IF('Main courante'!$A128=$CP$6,DU131,"")</f>
        <v/>
      </c>
      <c r="CW131" s="125"/>
      <c r="CX131" s="120" t="str">
        <f>IF('Main courante'!$A128=$CX$6,MAX($CX$8:$CX130)+1,"")</f>
        <v/>
      </c>
      <c r="CY131" s="121" t="str">
        <f>IF('Main courante'!$A128=$CX$6,TEXT('Main courante'!$B128,"j mmm aa"),"")</f>
        <v/>
      </c>
      <c r="CZ131" s="122" t="str">
        <f>IF('Main courante'!$A128=$CX$6,TEXT('Main courante'!$C128,"hh:mm"),"")</f>
        <v/>
      </c>
      <c r="DA131" s="122" t="str">
        <f>IF('Main courante'!$A128=$CX$6,TEXT('Main courante'!$D128,"hh:mm"),"")</f>
        <v/>
      </c>
      <c r="DB131" s="123" t="str">
        <f>IF('Main courante'!$A128=$CX$6,MOD($DA131-$CZ131,1),"")</f>
        <v/>
      </c>
      <c r="DC131" s="123" t="str">
        <f>IF('Main courante'!$A128=$CX$6,'Main courante'!$E128,"")</f>
        <v/>
      </c>
      <c r="DD131" s="122" t="str">
        <f>IF('Main courante'!$A128=$CX$6,DU131,"")</f>
        <v/>
      </c>
      <c r="DE131" s="125"/>
      <c r="DF131" s="120" t="str">
        <f>IF('Main courante'!$A128=$DF$6,MAX($DF$8:$DF130)+1,"")</f>
        <v/>
      </c>
      <c r="DG131" s="121" t="str">
        <f>IF('Main courante'!$A128=$DF$6,TEXT('Main courante'!$B128,"j mmm aa"),"")</f>
        <v/>
      </c>
      <c r="DH131" s="122" t="str">
        <f>IF('Main courante'!$A128=$DF$6,TEXT('Main courante'!$C128,"hh:mm"),"")</f>
        <v/>
      </c>
      <c r="DI131" s="122" t="str">
        <f>IF('Main courante'!$A128=$DF$6,TEXT('Main courante'!$D128,"hh:mm"),"")</f>
        <v/>
      </c>
      <c r="DJ131" s="123" t="str">
        <f>IF('Main courante'!$A128=$DF$6,MOD($DI131-$DH131,1),"")</f>
        <v/>
      </c>
      <c r="DK131" s="123" t="str">
        <f>IF('Main courante'!$A128=$DF$6,'Main courante'!$E128,"")</f>
        <v/>
      </c>
      <c r="DL131" s="128"/>
      <c r="DM131" s="120" t="str">
        <f>IF(OR('Main courante'!$F128&lt;&gt;"",'Main courante'!$K128&lt;&gt;""),MAX($DM$8:$DM130)+1,"")</f>
        <v/>
      </c>
      <c r="DN131" s="121" t="str">
        <f>IF('Main courante'!$F128,TEXT('Main courante'!$B128,"j mmm aa"),"")</f>
        <v/>
      </c>
      <c r="DO131" s="121" t="str">
        <f>IF('Main courante'!$F128,'Main courante'!$E128,"")</f>
        <v/>
      </c>
      <c r="DP131" s="121" t="str">
        <f>IF(OR('Main courante'!$F128&lt;&gt;"",'Main courante'!$K128&lt;&gt;""),IF('Main courante'!$F128&lt;&gt;"",TEXT('Main courante'!$F128,"hh:mm"),""),"")</f>
        <v/>
      </c>
      <c r="DQ131" s="121" t="str">
        <f>IF(OR('Main courante'!$F128&lt;&gt;"",'Main courante'!$K128&lt;&gt;""),IF('Main courante'!$G128&lt;&gt;"",TEXT('Main courante'!$G128,"hh:mm"),""),"")</f>
        <v/>
      </c>
      <c r="DR131" s="121" t="str">
        <f>IF(OR('Main courante'!$F128&lt;&gt;"",'Main courante'!$K128&lt;&gt;""),IF('Main courante'!$K128&lt;&gt;"",TEXT('Main courante'!$K128,"hh:mm"),""),"")</f>
        <v/>
      </c>
      <c r="DS131" s="121" t="str">
        <f>IF(OR('Main courante'!$F128&lt;&gt;"",'Main courante'!$K128&lt;&gt;""),IF('Main courante'!$L128&lt;&gt;"",TEXT('Main courante'!$L128,"hh:mm"),""),"")</f>
        <v/>
      </c>
      <c r="DT131" s="129">
        <f t="shared" si="7"/>
        <v>0</v>
      </c>
      <c r="DU131" s="130">
        <f>'Main courante'!$H128+'Main courante'!$M128</f>
        <v>0</v>
      </c>
      <c r="DV131" s="131">
        <f>'Main courante'!$J128+'Main courante'!$O128</f>
        <v>0</v>
      </c>
      <c r="DW131" s="131">
        <f>'Main courante'!$I128+'Main courante'!$N128</f>
        <v>0</v>
      </c>
      <c r="DX131" s="132" t="str">
        <f>IF('Main courante'!$P128&lt;&gt;"",'Main courante'!$P128,"")</f>
        <v/>
      </c>
      <c r="DY131" s="133" t="str">
        <f>IF('Main courante'!$Q128&lt;&gt;"",'Main courante'!$Q128,"")</f>
        <v/>
      </c>
      <c r="DZ131" s="133" t="str">
        <f>IF('Main courante'!$R128&lt;&gt;"",'Main courante'!$R128,"")</f>
        <v/>
      </c>
      <c r="EA131" s="129">
        <f t="shared" si="8"/>
        <v>0</v>
      </c>
      <c r="EB131" s="129">
        <f t="shared" si="9"/>
        <v>0</v>
      </c>
      <c r="ED131" s="120" t="str">
        <f>IF('Main courante'!$A128=$ED$6,MAX($ED$8:$ED130)+1,"")</f>
        <v/>
      </c>
      <c r="EE131" s="120" t="str">
        <f>IF('Main courante'!$A128=$ED$6,'Main courante'!$S128,"")</f>
        <v/>
      </c>
      <c r="EF131" s="120" t="str">
        <f>IF('Main courante'!$A128=$ED$6,'Main courante'!$T128,"")</f>
        <v/>
      </c>
      <c r="EG131" s="120" t="str">
        <f>IF('Main courante'!$A128=$ED$6,'Main courante'!$U128,"")</f>
        <v/>
      </c>
      <c r="EH131" s="134" t="str">
        <f>IF('Main courante'!$A128=$ED$6,'Main courante'!$V128,"")</f>
        <v/>
      </c>
      <c r="EJ131" s="120" t="str">
        <f>IF('Main courante'!$A128=$EJ$6,MAX($EJ$8:$EJ130)+1,"")</f>
        <v/>
      </c>
      <c r="EK131" s="120" t="str">
        <f>IF('Main courante'!$A128=$EJ$6,'Main courante'!$S128,"")</f>
        <v/>
      </c>
      <c r="EL131" s="120" t="str">
        <f>IF('Main courante'!$A128=$EJ$6,'Main courante'!$T128,"")</f>
        <v/>
      </c>
      <c r="EM131" s="120" t="str">
        <f>IF('Main courante'!$A128=$EJ$6,'Main courante'!$U128,"")</f>
        <v/>
      </c>
      <c r="EN131" s="134" t="str">
        <f>IF('Main courante'!$A128=$EJ$6,'Main courante'!$V128,"")</f>
        <v/>
      </c>
      <c r="EP131" s="120" t="str">
        <f>IF('Main courante'!$A128=$EP$6,MAX($EP$8:$EP130)+1,"")</f>
        <v/>
      </c>
      <c r="EQ131" s="120" t="str">
        <f>IF('Main courante'!$A128=$EP$6,'Main courante'!$S128,"")</f>
        <v/>
      </c>
      <c r="ER131" s="120" t="str">
        <f>IF('Main courante'!$A128=$EP$6,'Main courante'!$T128,"")</f>
        <v/>
      </c>
      <c r="ES131" s="120" t="str">
        <f>IF('Main courante'!$A128=$EP$6,'Main courante'!$U128,"")</f>
        <v/>
      </c>
      <c r="ET131" s="134" t="str">
        <f>IF('Main courante'!$A128=$EP$6,'Main courante'!$V128,"")</f>
        <v/>
      </c>
      <c r="EU131" s="125"/>
      <c r="EV131" s="120" t="str">
        <f>IF('Main courante'!$A128=$EV$6,MAX($EV$8:$EV130)+1,"")</f>
        <v/>
      </c>
      <c r="EW131" s="121" t="str">
        <f>IF('Main courante'!$A128=$EV$6,TEXT('Main courante'!$B128,"j mmm aa"),"")</f>
        <v/>
      </c>
      <c r="EX131" s="122" t="str">
        <f>IF('Main courante'!$A128=$EV$6,TEXT('Main courante'!$C128,"hh:mm"),"")</f>
        <v/>
      </c>
      <c r="EY131" s="122" t="str">
        <f>IF('Main courante'!$A128=$EV$6,TEXT('Main courante'!$D128,"hh:mm"),"")</f>
        <v/>
      </c>
      <c r="EZ131" s="123" t="str">
        <f>IF('Main courante'!$A128=$EV$6,MOD($EY131-$EX131,1),"")</f>
        <v/>
      </c>
      <c r="FA131" s="123" t="str">
        <f>IF('Main courante'!$A128=$EV$6,'Main courante'!$E128,"")</f>
        <v/>
      </c>
      <c r="FB131" s="128"/>
    </row>
    <row r="132" spans="1:158">
      <c r="A132" s="120" t="str">
        <f>IF('Main courante'!$A129=$A$6,MAX($A$8:$A131)+1,"")</f>
        <v/>
      </c>
      <c r="B132" s="121" t="str">
        <f>IF('Main courante'!$A129=$A$6,TEXT('Main courante'!$B129,"j mmm aa"),"")</f>
        <v/>
      </c>
      <c r="C132" s="122" t="str">
        <f>IF('Main courante'!$A129=$A$6,TEXT('Main courante'!$C129,"hh:mm"),"")</f>
        <v/>
      </c>
      <c r="D132" s="122" t="str">
        <f>IF('Main courante'!$A129=$A$6,TEXT('Main courante'!$D129,"hh:mm"),"")</f>
        <v/>
      </c>
      <c r="E132" s="123" t="str">
        <f>IF('Main courante'!$A129=$A$6,MOD($D132-$C132,1),"")</f>
        <v/>
      </c>
      <c r="F132" s="123" t="str">
        <f>IF('Main courante'!$A129=$A$6,'Main courante'!$E129,"")</f>
        <v/>
      </c>
      <c r="G132" s="125"/>
      <c r="H132" s="126" t="str">
        <f>IF('Main courante'!$A129=$H$6,MAX($H$8:$H131)+1,"")</f>
        <v/>
      </c>
      <c r="I132" s="121" t="str">
        <f>IF('Main courante'!$A129=$H$6,TEXT('Main courante'!$B129,"j mmm aa"),"")</f>
        <v/>
      </c>
      <c r="J132" s="122" t="str">
        <f>IF('Main courante'!$A129=$H$6,TEXT('Main courante'!$C129,"hh:mm"),"")</f>
        <v/>
      </c>
      <c r="K132" s="122" t="str">
        <f>IF('Main courante'!$A129=$H$6,TEXT('Main courante'!$D129,"hh:mm"),"")</f>
        <v/>
      </c>
      <c r="L132" s="123" t="str">
        <f>IF('Main courante'!$A129=$H$6,MOD($K132-$J132,1),"")</f>
        <v/>
      </c>
      <c r="M132" s="123" t="str">
        <f>IF('Main courante'!$A129=$H$6,'Main courante'!$E129,"")</f>
        <v/>
      </c>
      <c r="N132" s="125"/>
      <c r="O132" s="120" t="str">
        <f>IF('Main courante'!$A129=$O$6,MAX($O$8:$O131)+1,"")</f>
        <v/>
      </c>
      <c r="P132" s="121" t="str">
        <f>IF('Main courante'!$A129=$O$6,TEXT('Main courante'!$B129,"j mmm aa"),"")</f>
        <v/>
      </c>
      <c r="Q132" s="122" t="str">
        <f>IF('Main courante'!$A129=$O$6,TEXT('Main courante'!$C129,"hh:mm"),"")</f>
        <v/>
      </c>
      <c r="R132" s="122" t="str">
        <f>IF('Main courante'!$A129=$O$6,TEXT('Main courante'!$D129,"hh:mm"),"")</f>
        <v/>
      </c>
      <c r="S132" s="123" t="str">
        <f>IF('Main courante'!$A129=$O$6,MOD($R132-$Q132,1),"")</f>
        <v/>
      </c>
      <c r="T132" s="124" t="str">
        <f>IF('Main courante'!$A129=$O$6,'Main courante'!$E129,"")</f>
        <v/>
      </c>
      <c r="U132" s="127" t="str">
        <f>IF('Main courante'!$A129=$O$6,DU132,"")</f>
        <v/>
      </c>
      <c r="V132" s="125"/>
      <c r="W132" s="120" t="str">
        <f>IF('Main courante'!$A129=$W$6,MAX($W$8:$W131)+1,"")</f>
        <v/>
      </c>
      <c r="X132" s="121" t="str">
        <f>IF('Main courante'!$A129=$W$6,TEXT('Main courante'!$B129,"j mmm aa"),"")</f>
        <v/>
      </c>
      <c r="Y132" s="122" t="str">
        <f>IF('Main courante'!$A129=$W$6,TEXT('Main courante'!$C129,"hh:mm"),"")</f>
        <v/>
      </c>
      <c r="Z132" s="122" t="str">
        <f>IF('Main courante'!$A129=$W$6,TEXT('Main courante'!$D129,"hh:mm"),"")</f>
        <v/>
      </c>
      <c r="AA132" s="123" t="str">
        <f>IF('Main courante'!$A129=$W$6,MOD($Z132-$Y132,1),"")</f>
        <v/>
      </c>
      <c r="AB132" s="123" t="str">
        <f>IF('Main courante'!$A129=$W$6,'Main courante'!$E129,"")</f>
        <v/>
      </c>
      <c r="AC132" s="122" t="str">
        <f>IF('Main courante'!$A129=$W$6,DU132,"")</f>
        <v/>
      </c>
      <c r="AD132" s="125"/>
      <c r="AE132" s="120" t="str">
        <f>IF('Main courante'!$A129=$AE$6,MAX($AE$8:$AE131)+1,"")</f>
        <v/>
      </c>
      <c r="AF132" s="121" t="str">
        <f>IF('Main courante'!$A129=$AE$6,TEXT('Main courante'!$B129,"j mmm aa"),"")</f>
        <v/>
      </c>
      <c r="AG132" s="122" t="str">
        <f>IF('Main courante'!$A129=$AE$6,TEXT('Main courante'!$C129,"hh:mm"),"")</f>
        <v/>
      </c>
      <c r="AH132" s="122" t="str">
        <f>IF('Main courante'!$A129=$AE$6,TEXT('Main courante'!$D129,"hh:mm"),"")</f>
        <v/>
      </c>
      <c r="AI132" s="123" t="str">
        <f>IF('Main courante'!$A129=$AE$6,MOD($AH132-$AG132,1),"")</f>
        <v/>
      </c>
      <c r="AJ132" s="123" t="str">
        <f>IF('Main courante'!$A129=$AE$6,'Main courante'!$E129,"")</f>
        <v/>
      </c>
      <c r="AK132" s="122" t="str">
        <f>IF('Main courante'!$A129=$AE$6,DU132,"")</f>
        <v/>
      </c>
      <c r="AL132" s="125"/>
      <c r="AM132" s="120" t="str">
        <f>IF('Main courante'!$A129=$AM$6,MAX($AM$8:$AM131)+1,"")</f>
        <v/>
      </c>
      <c r="AN132" s="121" t="str">
        <f>IF('Main courante'!$A129=$AM$6,TEXT('Main courante'!$B129,"j mmm aa"),"")</f>
        <v/>
      </c>
      <c r="AO132" s="122" t="str">
        <f>IF('Main courante'!$A129=$AM$6,TEXT('Main courante'!$C129,"hh:mm"),"")</f>
        <v/>
      </c>
      <c r="AP132" s="122" t="str">
        <f>IF('Main courante'!$A129=$AM$6,TEXT('Main courante'!$D129,"hh:mm"),"")</f>
        <v/>
      </c>
      <c r="AQ132" s="123" t="str">
        <f>IF('Main courante'!$A129=$AM$6,MOD($AP132-$AO132,1),"")</f>
        <v/>
      </c>
      <c r="AR132" s="123" t="str">
        <f>IF('Main courante'!$A129=$AM$6,'Main courante'!$E129,"")</f>
        <v/>
      </c>
      <c r="AS132" s="122" t="str">
        <f>IF('Main courante'!$A129=$AM$6,DU132,"")</f>
        <v/>
      </c>
      <c r="AT132" s="125"/>
      <c r="AU132" s="120" t="str">
        <f>IF('Main courante'!$A129=$AU$6,MAX($AU$8:$AU131)+1,"")</f>
        <v/>
      </c>
      <c r="AV132" s="121" t="str">
        <f>IF('Main courante'!$A129=$AU$6,TEXT('Main courante'!$B129,"j mmm aa"),"")</f>
        <v/>
      </c>
      <c r="AW132" s="122" t="str">
        <f>IF('Main courante'!$A129=$AU$6,TEXT('Main courante'!$C129,"hh:mm"),"")</f>
        <v/>
      </c>
      <c r="AX132" s="122" t="str">
        <f>IF('Main courante'!$A129=$AU$6,TEXT('Main courante'!$D129,"hh:mm"),"")</f>
        <v/>
      </c>
      <c r="AY132" s="123" t="str">
        <f>IF('Main courante'!$A129=$AU$6,MOD($AX132-$AW132,1),"")</f>
        <v/>
      </c>
      <c r="AZ132" s="123" t="str">
        <f>IF('Main courante'!$A129=$AU$6,'Main courante'!$E129,"")</f>
        <v/>
      </c>
      <c r="BA132" s="122" t="str">
        <f>IF('Main courante'!$A129=$AU$6,DU132,"")</f>
        <v/>
      </c>
      <c r="BB132" s="125"/>
      <c r="BC132" s="120" t="str">
        <f>IF('Main courante'!$A129=$BC$6,MAX($BC$8:$BC131)+1,"")</f>
        <v/>
      </c>
      <c r="BD132" s="121" t="str">
        <f>IF('Main courante'!$A129=$BC$6,TEXT('Main courante'!$B129,"j mmm aa"),"")</f>
        <v/>
      </c>
      <c r="BE132" s="122" t="str">
        <f>IF('Main courante'!$A129=$BC$6,TEXT('Main courante'!$C129,"hh:mm"),"")</f>
        <v/>
      </c>
      <c r="BF132" s="122" t="str">
        <f>IF('Main courante'!$A129=$BC$6,TEXT('Main courante'!$D129,"hh:mm"),"")</f>
        <v/>
      </c>
      <c r="BG132" s="123" t="str">
        <f>IF('Main courante'!$A129=$BC$6,MOD($BF132-$BE132,1),"")</f>
        <v/>
      </c>
      <c r="BH132" s="123" t="str">
        <f>IF('Main courante'!$A129=$BC$6,'Main courante'!$E129,"")</f>
        <v/>
      </c>
      <c r="BI132" s="122" t="str">
        <f>IF('Main courante'!$A129=$BC$6,DU132,"")</f>
        <v/>
      </c>
      <c r="BJ132" s="125"/>
      <c r="BK132" s="120" t="str">
        <f>IF('Main courante'!$A129=$BK$6,MAX($BK$8:$BK131)+1,"")</f>
        <v/>
      </c>
      <c r="BL132" s="121" t="str">
        <f>IF('Main courante'!$A129=$BK$6,TEXT('Main courante'!$B129,"j mmm aa"),"")</f>
        <v/>
      </c>
      <c r="BM132" s="122" t="str">
        <f>IF('Main courante'!$A129=$BK$6,TEXT('Main courante'!$C129,"hh:mm"),"")</f>
        <v/>
      </c>
      <c r="BN132" s="122" t="str">
        <f>IF('Main courante'!$A129=$BK$6,TEXT('Main courante'!$D129,"hh:mm"),"")</f>
        <v/>
      </c>
      <c r="BO132" s="123" t="str">
        <f>IF('Main courante'!$A129=$BK$6,MOD($BN132-$BM132,1),"")</f>
        <v/>
      </c>
      <c r="BP132" s="123" t="str">
        <f>IF('Main courante'!$A129=$BK$6,'Main courante'!$E129,"")</f>
        <v/>
      </c>
      <c r="BQ132" s="122" t="str">
        <f>IF('Main courante'!$A129=$BK$6,DU132,"")</f>
        <v/>
      </c>
      <c r="BR132" s="125"/>
      <c r="BS132" s="120" t="str">
        <f>IF('Main courante'!$A129=$BS$6,MAX($BS$8:$BS131)+1,"")</f>
        <v/>
      </c>
      <c r="BT132" s="121" t="str">
        <f>IF('Main courante'!$A129=$BS$6,TEXT('Main courante'!$B129,"j mmm aa"),"")</f>
        <v/>
      </c>
      <c r="BU132" s="122" t="str">
        <f>IF('Main courante'!$A129=$BS$6,TEXT('Main courante'!$C129,"hh:mm"),"")</f>
        <v/>
      </c>
      <c r="BV132" s="122" t="str">
        <f>IF('Main courante'!$A129=$BS$6,TEXT('Main courante'!$D129,"hh:mm"),"")</f>
        <v/>
      </c>
      <c r="BW132" s="123" t="str">
        <f>IF('Main courante'!$A129=$BS$6,MOD($BV132-$BU132,1),"")</f>
        <v/>
      </c>
      <c r="BX132" s="123" t="str">
        <f>IF('Main courante'!$A129=$BS$6,'Main courante'!$E129,"")</f>
        <v/>
      </c>
      <c r="BY132" s="122" t="str">
        <f>IF('Main courante'!$A129=$BS$6,DU132,"")</f>
        <v/>
      </c>
      <c r="BZ132" s="125"/>
      <c r="CA132" s="120" t="str">
        <f>IF('Main courante'!$A129=$CA$6,MAX($CA$8:$CA131)+1,"")</f>
        <v/>
      </c>
      <c r="CB132" s="121" t="str">
        <f>IF('Main courante'!$A129=$CA$6,TEXT('Main courante'!$B129,"j mmm aa"),"")</f>
        <v/>
      </c>
      <c r="CC132" s="122" t="str">
        <f>IF('Main courante'!$A129=$CA$6,TEXT('Main courante'!$C129,"hh:mm"),"")</f>
        <v/>
      </c>
      <c r="CD132" s="122" t="str">
        <f>IF('Main courante'!$A129=$CA$6,TEXT('Main courante'!$D129,"hh:mm"),"")</f>
        <v/>
      </c>
      <c r="CE132" s="123" t="str">
        <f>IF('Main courante'!$A129=$CA$6,MOD($CD132-$CC132,1),"")</f>
        <v/>
      </c>
      <c r="CF132" s="123" t="str">
        <f>IF('Main courante'!$A129=$CA$6,'Main courante'!$E129,"")</f>
        <v/>
      </c>
      <c r="CG132" s="122" t="str">
        <f>IF('Main courante'!$A129=$CA$6,DU132,"")</f>
        <v/>
      </c>
      <c r="CH132" s="125"/>
      <c r="CI132" s="120" t="str">
        <f>IF('Main courante'!$A129=$CI$6,MAX($CI$8:$CI131)+1,"")</f>
        <v/>
      </c>
      <c r="CJ132" s="121" t="str">
        <f>IF('Main courante'!$A129=$CI$6,TEXT('Main courante'!$B129,"j mmm aa"),"")</f>
        <v/>
      </c>
      <c r="CK132" s="122" t="str">
        <f>IF('Main courante'!$A129=$CI$6,TEXT('Main courante'!$C129,"hh:mm"),"")</f>
        <v/>
      </c>
      <c r="CL132" s="122" t="str">
        <f>IF('Main courante'!$A129=$CI$6,TEXT('Main courante'!$D129,"hh:mm"),"")</f>
        <v/>
      </c>
      <c r="CM132" s="123" t="str">
        <f>IF('Main courante'!$A129=$CI$6,MOD($CL132-$CK132,1),"")</f>
        <v/>
      </c>
      <c r="CN132" s="123" t="str">
        <f>IF('Main courante'!$A129=$CI$6,'Main courante'!$E129,"")</f>
        <v/>
      </c>
      <c r="CO132" s="125"/>
      <c r="CP132" s="120" t="str">
        <f>IF('Main courante'!$A129=$CP$6,MAX($CP$8:$CP131)+1,"")</f>
        <v/>
      </c>
      <c r="CQ132" s="121" t="str">
        <f>IF('Main courante'!$A129=$CP$6,TEXT('Main courante'!$B129,"j mmm aa"),"")</f>
        <v/>
      </c>
      <c r="CR132" s="122" t="str">
        <f>IF('Main courante'!$A129=$CP$6,TEXT('Main courante'!$C129,"hh:mm"),"")</f>
        <v/>
      </c>
      <c r="CS132" s="122" t="str">
        <f>IF('Main courante'!$A129=$CP$6,TEXT('Main courante'!$D129,"hh:mm"),"")</f>
        <v/>
      </c>
      <c r="CT132" s="123" t="str">
        <f>IF('Main courante'!$A129=$CP$6,MOD($CS132-$CR132,1),"")</f>
        <v/>
      </c>
      <c r="CU132" s="123" t="str">
        <f>IF('Main courante'!$A129=$CP$6,'Main courante'!$E129,"")</f>
        <v/>
      </c>
      <c r="CV132" s="122" t="str">
        <f>IF('Main courante'!$A129=$CP$6,DU132,"")</f>
        <v/>
      </c>
      <c r="CW132" s="125"/>
      <c r="CX132" s="120" t="str">
        <f>IF('Main courante'!$A129=$CX$6,MAX($CX$8:$CX131)+1,"")</f>
        <v/>
      </c>
      <c r="CY132" s="121" t="str">
        <f>IF('Main courante'!$A129=$CX$6,TEXT('Main courante'!$B129,"j mmm aa"),"")</f>
        <v/>
      </c>
      <c r="CZ132" s="122" t="str">
        <f>IF('Main courante'!$A129=$CX$6,TEXT('Main courante'!$C129,"hh:mm"),"")</f>
        <v/>
      </c>
      <c r="DA132" s="122" t="str">
        <f>IF('Main courante'!$A129=$CX$6,TEXT('Main courante'!$D129,"hh:mm"),"")</f>
        <v/>
      </c>
      <c r="DB132" s="123" t="str">
        <f>IF('Main courante'!$A129=$CX$6,MOD($DA132-$CZ132,1),"")</f>
        <v/>
      </c>
      <c r="DC132" s="123" t="str">
        <f>IF('Main courante'!$A129=$CX$6,'Main courante'!$E129,"")</f>
        <v/>
      </c>
      <c r="DD132" s="122" t="str">
        <f>IF('Main courante'!$A129=$CX$6,DU132,"")</f>
        <v/>
      </c>
      <c r="DE132" s="125"/>
      <c r="DF132" s="120" t="str">
        <f>IF('Main courante'!$A129=$DF$6,MAX($DF$8:$DF131)+1,"")</f>
        <v/>
      </c>
      <c r="DG132" s="121" t="str">
        <f>IF('Main courante'!$A129=$DF$6,TEXT('Main courante'!$B129,"j mmm aa"),"")</f>
        <v/>
      </c>
      <c r="DH132" s="122" t="str">
        <f>IF('Main courante'!$A129=$DF$6,TEXT('Main courante'!$C129,"hh:mm"),"")</f>
        <v/>
      </c>
      <c r="DI132" s="122" t="str">
        <f>IF('Main courante'!$A129=$DF$6,TEXT('Main courante'!$D129,"hh:mm"),"")</f>
        <v/>
      </c>
      <c r="DJ132" s="123" t="str">
        <f>IF('Main courante'!$A129=$DF$6,MOD($DI132-$DH132,1),"")</f>
        <v/>
      </c>
      <c r="DK132" s="123" t="str">
        <f>IF('Main courante'!$A129=$DF$6,'Main courante'!$E129,"")</f>
        <v/>
      </c>
      <c r="DL132" s="128"/>
      <c r="DM132" s="120" t="str">
        <f>IF(OR('Main courante'!$F129&lt;&gt;"",'Main courante'!$K129&lt;&gt;""),MAX($DM$8:$DM131)+1,"")</f>
        <v/>
      </c>
      <c r="DN132" s="121" t="str">
        <f>IF('Main courante'!$F129,TEXT('Main courante'!$B129,"j mmm aa"),"")</f>
        <v/>
      </c>
      <c r="DO132" s="121" t="str">
        <f>IF('Main courante'!$F129,'Main courante'!$E129,"")</f>
        <v/>
      </c>
      <c r="DP132" s="121" t="str">
        <f>IF(OR('Main courante'!$F129&lt;&gt;"",'Main courante'!$K129&lt;&gt;""),IF('Main courante'!$F129&lt;&gt;"",TEXT('Main courante'!$F129,"hh:mm"),""),"")</f>
        <v/>
      </c>
      <c r="DQ132" s="121" t="str">
        <f>IF(OR('Main courante'!$F129&lt;&gt;"",'Main courante'!$K129&lt;&gt;""),IF('Main courante'!$G129&lt;&gt;"",TEXT('Main courante'!$G129,"hh:mm"),""),"")</f>
        <v/>
      </c>
      <c r="DR132" s="121" t="str">
        <f>IF(OR('Main courante'!$F129&lt;&gt;"",'Main courante'!$K129&lt;&gt;""),IF('Main courante'!$K129&lt;&gt;"",TEXT('Main courante'!$K129,"hh:mm"),""),"")</f>
        <v/>
      </c>
      <c r="DS132" s="121" t="str">
        <f>IF(OR('Main courante'!$F129&lt;&gt;"",'Main courante'!$K129&lt;&gt;""),IF('Main courante'!$L129&lt;&gt;"",TEXT('Main courante'!$L129,"hh:mm"),""),"")</f>
        <v/>
      </c>
      <c r="DT132" s="129">
        <f t="shared" si="7"/>
        <v>0</v>
      </c>
      <c r="DU132" s="130">
        <f>'Main courante'!$H129+'Main courante'!$M129</f>
        <v>0</v>
      </c>
      <c r="DV132" s="131">
        <f>'Main courante'!$J129+'Main courante'!$O129</f>
        <v>0</v>
      </c>
      <c r="DW132" s="131">
        <f>'Main courante'!$I129+'Main courante'!$N129</f>
        <v>0</v>
      </c>
      <c r="DX132" s="132" t="str">
        <f>IF('Main courante'!$P129&lt;&gt;"",'Main courante'!$P129,"")</f>
        <v/>
      </c>
      <c r="DY132" s="133" t="str">
        <f>IF('Main courante'!$Q129&lt;&gt;"",'Main courante'!$Q129,"")</f>
        <v/>
      </c>
      <c r="DZ132" s="133" t="str">
        <f>IF('Main courante'!$R129&lt;&gt;"",'Main courante'!$R129,"")</f>
        <v/>
      </c>
      <c r="EA132" s="129">
        <f t="shared" si="8"/>
        <v>0</v>
      </c>
      <c r="EB132" s="129">
        <f t="shared" si="9"/>
        <v>0</v>
      </c>
      <c r="ED132" s="120" t="str">
        <f>IF('Main courante'!$A129=$ED$6,MAX($ED$8:$ED131)+1,"")</f>
        <v/>
      </c>
      <c r="EE132" s="120" t="str">
        <f>IF('Main courante'!$A129=$ED$6,'Main courante'!$S129,"")</f>
        <v/>
      </c>
      <c r="EF132" s="120" t="str">
        <f>IF('Main courante'!$A129=$ED$6,'Main courante'!$T129,"")</f>
        <v/>
      </c>
      <c r="EG132" s="120" t="str">
        <f>IF('Main courante'!$A129=$ED$6,'Main courante'!$U129,"")</f>
        <v/>
      </c>
      <c r="EH132" s="134" t="str">
        <f>IF('Main courante'!$A129=$ED$6,'Main courante'!$V129,"")</f>
        <v/>
      </c>
      <c r="EJ132" s="120" t="str">
        <f>IF('Main courante'!$A129=$EJ$6,MAX($EJ$8:$EJ131)+1,"")</f>
        <v/>
      </c>
      <c r="EK132" s="120" t="str">
        <f>IF('Main courante'!$A129=$EJ$6,'Main courante'!$S129,"")</f>
        <v/>
      </c>
      <c r="EL132" s="120" t="str">
        <f>IF('Main courante'!$A129=$EJ$6,'Main courante'!$T129,"")</f>
        <v/>
      </c>
      <c r="EM132" s="120" t="str">
        <f>IF('Main courante'!$A129=$EJ$6,'Main courante'!$U129,"")</f>
        <v/>
      </c>
      <c r="EN132" s="134" t="str">
        <f>IF('Main courante'!$A129=$EJ$6,'Main courante'!$V129,"")</f>
        <v/>
      </c>
      <c r="EP132" s="120" t="str">
        <f>IF('Main courante'!$A129=$EP$6,MAX($EP$8:$EP131)+1,"")</f>
        <v/>
      </c>
      <c r="EQ132" s="120" t="str">
        <f>IF('Main courante'!$A129=$EP$6,'Main courante'!$S129,"")</f>
        <v/>
      </c>
      <c r="ER132" s="120" t="str">
        <f>IF('Main courante'!$A129=$EP$6,'Main courante'!$T129,"")</f>
        <v/>
      </c>
      <c r="ES132" s="120" t="str">
        <f>IF('Main courante'!$A129=$EP$6,'Main courante'!$U129,"")</f>
        <v/>
      </c>
      <c r="ET132" s="134" t="str">
        <f>IF('Main courante'!$A129=$EP$6,'Main courante'!$V129,"")</f>
        <v/>
      </c>
      <c r="EU132" s="125"/>
      <c r="EV132" s="120" t="str">
        <f>IF('Main courante'!$A129=$EV$6,MAX($EV$8:$EV131)+1,"")</f>
        <v/>
      </c>
      <c r="EW132" s="121" t="str">
        <f>IF('Main courante'!$A129=$EV$6,TEXT('Main courante'!$B129,"j mmm aa"),"")</f>
        <v/>
      </c>
      <c r="EX132" s="122" t="str">
        <f>IF('Main courante'!$A129=$EV$6,TEXT('Main courante'!$C129,"hh:mm"),"")</f>
        <v/>
      </c>
      <c r="EY132" s="122" t="str">
        <f>IF('Main courante'!$A129=$EV$6,TEXT('Main courante'!$D129,"hh:mm"),"")</f>
        <v/>
      </c>
      <c r="EZ132" s="123" t="str">
        <f>IF('Main courante'!$A129=$EV$6,MOD($EY132-$EX132,1),"")</f>
        <v/>
      </c>
      <c r="FA132" s="123" t="str">
        <f>IF('Main courante'!$A129=$EV$6,'Main courante'!$E129,"")</f>
        <v/>
      </c>
      <c r="FB132" s="128"/>
    </row>
    <row r="133" spans="1:158">
      <c r="A133" s="120" t="str">
        <f>IF('Main courante'!$A130=$A$6,MAX($A$8:$A132)+1,"")</f>
        <v/>
      </c>
      <c r="B133" s="121" t="str">
        <f>IF('Main courante'!$A130=$A$6,TEXT('Main courante'!$B130,"j mmm aa"),"")</f>
        <v/>
      </c>
      <c r="C133" s="122" t="str">
        <f>IF('Main courante'!$A130=$A$6,TEXT('Main courante'!$C130,"hh:mm"),"")</f>
        <v/>
      </c>
      <c r="D133" s="122" t="str">
        <f>IF('Main courante'!$A130=$A$6,TEXT('Main courante'!$D130,"hh:mm"),"")</f>
        <v/>
      </c>
      <c r="E133" s="123" t="str">
        <f>IF('Main courante'!$A130=$A$6,MOD($D133-$C133,1),"")</f>
        <v/>
      </c>
      <c r="F133" s="123" t="str">
        <f>IF('Main courante'!$A130=$A$6,'Main courante'!$E130,"")</f>
        <v/>
      </c>
      <c r="G133" s="125"/>
      <c r="H133" s="126" t="str">
        <f>IF('Main courante'!$A130=$H$6,MAX($H$8:$H132)+1,"")</f>
        <v/>
      </c>
      <c r="I133" s="121" t="str">
        <f>IF('Main courante'!$A130=$H$6,TEXT('Main courante'!$B130,"j mmm aa"),"")</f>
        <v/>
      </c>
      <c r="J133" s="122" t="str">
        <f>IF('Main courante'!$A130=$H$6,TEXT('Main courante'!$C130,"hh:mm"),"")</f>
        <v/>
      </c>
      <c r="K133" s="122" t="str">
        <f>IF('Main courante'!$A130=$H$6,TEXT('Main courante'!$D130,"hh:mm"),"")</f>
        <v/>
      </c>
      <c r="L133" s="123" t="str">
        <f>IF('Main courante'!$A130=$H$6,MOD($K133-$J133,1),"")</f>
        <v/>
      </c>
      <c r="M133" s="123" t="str">
        <f>IF('Main courante'!$A130=$H$6,'Main courante'!$E130,"")</f>
        <v/>
      </c>
      <c r="N133" s="125"/>
      <c r="O133" s="120" t="str">
        <f>IF('Main courante'!$A130=$O$6,MAX($O$8:$O132)+1,"")</f>
        <v/>
      </c>
      <c r="P133" s="121" t="str">
        <f>IF('Main courante'!$A130=$O$6,TEXT('Main courante'!$B130,"j mmm aa"),"")</f>
        <v/>
      </c>
      <c r="Q133" s="122" t="str">
        <f>IF('Main courante'!$A130=$O$6,TEXT('Main courante'!$C130,"hh:mm"),"")</f>
        <v/>
      </c>
      <c r="R133" s="122" t="str">
        <f>IF('Main courante'!$A130=$O$6,TEXT('Main courante'!$D130,"hh:mm"),"")</f>
        <v/>
      </c>
      <c r="S133" s="123" t="str">
        <f>IF('Main courante'!$A130=$O$6,MOD($R133-$Q133,1),"")</f>
        <v/>
      </c>
      <c r="T133" s="124" t="str">
        <f>IF('Main courante'!$A130=$O$6,'Main courante'!$E130,"")</f>
        <v/>
      </c>
      <c r="U133" s="127" t="str">
        <f>IF('Main courante'!$A130=$O$6,DU133,"")</f>
        <v/>
      </c>
      <c r="V133" s="125"/>
      <c r="W133" s="120" t="str">
        <f>IF('Main courante'!$A130=$W$6,MAX($W$8:$W132)+1,"")</f>
        <v/>
      </c>
      <c r="X133" s="121" t="str">
        <f>IF('Main courante'!$A130=$W$6,TEXT('Main courante'!$B130,"j mmm aa"),"")</f>
        <v/>
      </c>
      <c r="Y133" s="122" t="str">
        <f>IF('Main courante'!$A130=$W$6,TEXT('Main courante'!$C130,"hh:mm"),"")</f>
        <v/>
      </c>
      <c r="Z133" s="122" t="str">
        <f>IF('Main courante'!$A130=$W$6,TEXT('Main courante'!$D130,"hh:mm"),"")</f>
        <v/>
      </c>
      <c r="AA133" s="123" t="str">
        <f>IF('Main courante'!$A130=$W$6,MOD($Z133-$Y133,1),"")</f>
        <v/>
      </c>
      <c r="AB133" s="123" t="str">
        <f>IF('Main courante'!$A130=$W$6,'Main courante'!$E130,"")</f>
        <v/>
      </c>
      <c r="AC133" s="122" t="str">
        <f>IF('Main courante'!$A130=$W$6,DU133,"")</f>
        <v/>
      </c>
      <c r="AD133" s="125"/>
      <c r="AE133" s="120" t="str">
        <f>IF('Main courante'!$A130=$AE$6,MAX($AE$8:$AE132)+1,"")</f>
        <v/>
      </c>
      <c r="AF133" s="121" t="str">
        <f>IF('Main courante'!$A130=$AE$6,TEXT('Main courante'!$B130,"j mmm aa"),"")</f>
        <v/>
      </c>
      <c r="AG133" s="122" t="str">
        <f>IF('Main courante'!$A130=$AE$6,TEXT('Main courante'!$C130,"hh:mm"),"")</f>
        <v/>
      </c>
      <c r="AH133" s="122" t="str">
        <f>IF('Main courante'!$A130=$AE$6,TEXT('Main courante'!$D130,"hh:mm"),"")</f>
        <v/>
      </c>
      <c r="AI133" s="123" t="str">
        <f>IF('Main courante'!$A130=$AE$6,MOD($AH133-$AG133,1),"")</f>
        <v/>
      </c>
      <c r="AJ133" s="123" t="str">
        <f>IF('Main courante'!$A130=$AE$6,'Main courante'!$E130,"")</f>
        <v/>
      </c>
      <c r="AK133" s="122" t="str">
        <f>IF('Main courante'!$A130=$AE$6,DU133,"")</f>
        <v/>
      </c>
      <c r="AL133" s="125"/>
      <c r="AM133" s="120" t="str">
        <f>IF('Main courante'!$A130=$AM$6,MAX($AM$8:$AM132)+1,"")</f>
        <v/>
      </c>
      <c r="AN133" s="121" t="str">
        <f>IF('Main courante'!$A130=$AM$6,TEXT('Main courante'!$B130,"j mmm aa"),"")</f>
        <v/>
      </c>
      <c r="AO133" s="122" t="str">
        <f>IF('Main courante'!$A130=$AM$6,TEXT('Main courante'!$C130,"hh:mm"),"")</f>
        <v/>
      </c>
      <c r="AP133" s="122" t="str">
        <f>IF('Main courante'!$A130=$AM$6,TEXT('Main courante'!$D130,"hh:mm"),"")</f>
        <v/>
      </c>
      <c r="AQ133" s="123" t="str">
        <f>IF('Main courante'!$A130=$AM$6,MOD($AP133-$AO133,1),"")</f>
        <v/>
      </c>
      <c r="AR133" s="123" t="str">
        <f>IF('Main courante'!$A130=$AM$6,'Main courante'!$E130,"")</f>
        <v/>
      </c>
      <c r="AS133" s="122" t="str">
        <f>IF('Main courante'!$A130=$AM$6,DU133,"")</f>
        <v/>
      </c>
      <c r="AT133" s="125"/>
      <c r="AU133" s="120" t="str">
        <f>IF('Main courante'!$A130=$AU$6,MAX($AU$8:$AU132)+1,"")</f>
        <v/>
      </c>
      <c r="AV133" s="121" t="str">
        <f>IF('Main courante'!$A130=$AU$6,TEXT('Main courante'!$B130,"j mmm aa"),"")</f>
        <v/>
      </c>
      <c r="AW133" s="122" t="str">
        <f>IF('Main courante'!$A130=$AU$6,TEXT('Main courante'!$C130,"hh:mm"),"")</f>
        <v/>
      </c>
      <c r="AX133" s="122" t="str">
        <f>IF('Main courante'!$A130=$AU$6,TEXT('Main courante'!$D130,"hh:mm"),"")</f>
        <v/>
      </c>
      <c r="AY133" s="123" t="str">
        <f>IF('Main courante'!$A130=$AU$6,MOD($AX133-$AW133,1),"")</f>
        <v/>
      </c>
      <c r="AZ133" s="123" t="str">
        <f>IF('Main courante'!$A130=$AU$6,'Main courante'!$E130,"")</f>
        <v/>
      </c>
      <c r="BA133" s="122" t="str">
        <f>IF('Main courante'!$A130=$AU$6,DU133,"")</f>
        <v/>
      </c>
      <c r="BB133" s="125"/>
      <c r="BC133" s="120" t="str">
        <f>IF('Main courante'!$A130=$BC$6,MAX($BC$8:$BC132)+1,"")</f>
        <v/>
      </c>
      <c r="BD133" s="121" t="str">
        <f>IF('Main courante'!$A130=$BC$6,TEXT('Main courante'!$B130,"j mmm aa"),"")</f>
        <v/>
      </c>
      <c r="BE133" s="122" t="str">
        <f>IF('Main courante'!$A130=$BC$6,TEXT('Main courante'!$C130,"hh:mm"),"")</f>
        <v/>
      </c>
      <c r="BF133" s="122" t="str">
        <f>IF('Main courante'!$A130=$BC$6,TEXT('Main courante'!$D130,"hh:mm"),"")</f>
        <v/>
      </c>
      <c r="BG133" s="123" t="str">
        <f>IF('Main courante'!$A130=$BC$6,MOD($BF133-$BE133,1),"")</f>
        <v/>
      </c>
      <c r="BH133" s="123" t="str">
        <f>IF('Main courante'!$A130=$BC$6,'Main courante'!$E130,"")</f>
        <v/>
      </c>
      <c r="BI133" s="122" t="str">
        <f>IF('Main courante'!$A130=$BC$6,DU133,"")</f>
        <v/>
      </c>
      <c r="BJ133" s="125"/>
      <c r="BK133" s="120" t="str">
        <f>IF('Main courante'!$A130=$BK$6,MAX($BK$8:$BK132)+1,"")</f>
        <v/>
      </c>
      <c r="BL133" s="121" t="str">
        <f>IF('Main courante'!$A130=$BK$6,TEXT('Main courante'!$B130,"j mmm aa"),"")</f>
        <v/>
      </c>
      <c r="BM133" s="122" t="str">
        <f>IF('Main courante'!$A130=$BK$6,TEXT('Main courante'!$C130,"hh:mm"),"")</f>
        <v/>
      </c>
      <c r="BN133" s="122" t="str">
        <f>IF('Main courante'!$A130=$BK$6,TEXT('Main courante'!$D130,"hh:mm"),"")</f>
        <v/>
      </c>
      <c r="BO133" s="123" t="str">
        <f>IF('Main courante'!$A130=$BK$6,MOD($BN133-$BM133,1),"")</f>
        <v/>
      </c>
      <c r="BP133" s="123" t="str">
        <f>IF('Main courante'!$A130=$BK$6,'Main courante'!$E130,"")</f>
        <v/>
      </c>
      <c r="BQ133" s="122" t="str">
        <f>IF('Main courante'!$A130=$BK$6,DU133,"")</f>
        <v/>
      </c>
      <c r="BR133" s="125"/>
      <c r="BS133" s="120" t="str">
        <f>IF('Main courante'!$A130=$BS$6,MAX($BS$8:$BS132)+1,"")</f>
        <v/>
      </c>
      <c r="BT133" s="121" t="str">
        <f>IF('Main courante'!$A130=$BS$6,TEXT('Main courante'!$B130,"j mmm aa"),"")</f>
        <v/>
      </c>
      <c r="BU133" s="122" t="str">
        <f>IF('Main courante'!$A130=$BS$6,TEXT('Main courante'!$C130,"hh:mm"),"")</f>
        <v/>
      </c>
      <c r="BV133" s="122" t="str">
        <f>IF('Main courante'!$A130=$BS$6,TEXT('Main courante'!$D130,"hh:mm"),"")</f>
        <v/>
      </c>
      <c r="BW133" s="123" t="str">
        <f>IF('Main courante'!$A130=$BS$6,MOD($BV133-$BU133,1),"")</f>
        <v/>
      </c>
      <c r="BX133" s="123" t="str">
        <f>IF('Main courante'!$A130=$BS$6,'Main courante'!$E130,"")</f>
        <v/>
      </c>
      <c r="BY133" s="122" t="str">
        <f>IF('Main courante'!$A130=$BS$6,DU133,"")</f>
        <v/>
      </c>
      <c r="BZ133" s="125"/>
      <c r="CA133" s="120" t="str">
        <f>IF('Main courante'!$A130=$CA$6,MAX($CA$8:$CA132)+1,"")</f>
        <v/>
      </c>
      <c r="CB133" s="121" t="str">
        <f>IF('Main courante'!$A130=$CA$6,TEXT('Main courante'!$B130,"j mmm aa"),"")</f>
        <v/>
      </c>
      <c r="CC133" s="122" t="str">
        <f>IF('Main courante'!$A130=$CA$6,TEXT('Main courante'!$C130,"hh:mm"),"")</f>
        <v/>
      </c>
      <c r="CD133" s="122" t="str">
        <f>IF('Main courante'!$A130=$CA$6,TEXT('Main courante'!$D130,"hh:mm"),"")</f>
        <v/>
      </c>
      <c r="CE133" s="123" t="str">
        <f>IF('Main courante'!$A130=$CA$6,MOD($CD133-$CC133,1),"")</f>
        <v/>
      </c>
      <c r="CF133" s="123" t="str">
        <f>IF('Main courante'!$A130=$CA$6,'Main courante'!$E130,"")</f>
        <v/>
      </c>
      <c r="CG133" s="122" t="str">
        <f>IF('Main courante'!$A130=$CA$6,DU133,"")</f>
        <v/>
      </c>
      <c r="CH133" s="125"/>
      <c r="CI133" s="120" t="str">
        <f>IF('Main courante'!$A130=$CI$6,MAX($CI$8:$CI132)+1,"")</f>
        <v/>
      </c>
      <c r="CJ133" s="121" t="str">
        <f>IF('Main courante'!$A130=$CI$6,TEXT('Main courante'!$B130,"j mmm aa"),"")</f>
        <v/>
      </c>
      <c r="CK133" s="122" t="str">
        <f>IF('Main courante'!$A130=$CI$6,TEXT('Main courante'!$C130,"hh:mm"),"")</f>
        <v/>
      </c>
      <c r="CL133" s="122" t="str">
        <f>IF('Main courante'!$A130=$CI$6,TEXT('Main courante'!$D130,"hh:mm"),"")</f>
        <v/>
      </c>
      <c r="CM133" s="123" t="str">
        <f>IF('Main courante'!$A130=$CI$6,MOD($CL133-$CK133,1),"")</f>
        <v/>
      </c>
      <c r="CN133" s="123" t="str">
        <f>IF('Main courante'!$A130=$CI$6,'Main courante'!$E130,"")</f>
        <v/>
      </c>
      <c r="CO133" s="125"/>
      <c r="CP133" s="120" t="str">
        <f>IF('Main courante'!$A130=$CP$6,MAX($CP$8:$CP132)+1,"")</f>
        <v/>
      </c>
      <c r="CQ133" s="121" t="str">
        <f>IF('Main courante'!$A130=$CP$6,TEXT('Main courante'!$B130,"j mmm aa"),"")</f>
        <v/>
      </c>
      <c r="CR133" s="122" t="str">
        <f>IF('Main courante'!$A130=$CP$6,TEXT('Main courante'!$C130,"hh:mm"),"")</f>
        <v/>
      </c>
      <c r="CS133" s="122" t="str">
        <f>IF('Main courante'!$A130=$CP$6,TEXT('Main courante'!$D130,"hh:mm"),"")</f>
        <v/>
      </c>
      <c r="CT133" s="123" t="str">
        <f>IF('Main courante'!$A130=$CP$6,MOD($CS133-$CR133,1),"")</f>
        <v/>
      </c>
      <c r="CU133" s="123" t="str">
        <f>IF('Main courante'!$A130=$CP$6,'Main courante'!$E130,"")</f>
        <v/>
      </c>
      <c r="CV133" s="122" t="str">
        <f>IF('Main courante'!$A130=$CP$6,DU133,"")</f>
        <v/>
      </c>
      <c r="CW133" s="125"/>
      <c r="CX133" s="120" t="str">
        <f>IF('Main courante'!$A130=$CX$6,MAX($CX$8:$CX132)+1,"")</f>
        <v/>
      </c>
      <c r="CY133" s="121" t="str">
        <f>IF('Main courante'!$A130=$CX$6,TEXT('Main courante'!$B130,"j mmm aa"),"")</f>
        <v/>
      </c>
      <c r="CZ133" s="122" t="str">
        <f>IF('Main courante'!$A130=$CX$6,TEXT('Main courante'!$C130,"hh:mm"),"")</f>
        <v/>
      </c>
      <c r="DA133" s="122" t="str">
        <f>IF('Main courante'!$A130=$CX$6,TEXT('Main courante'!$D130,"hh:mm"),"")</f>
        <v/>
      </c>
      <c r="DB133" s="123" t="str">
        <f>IF('Main courante'!$A130=$CX$6,MOD($DA133-$CZ133,1),"")</f>
        <v/>
      </c>
      <c r="DC133" s="123" t="str">
        <f>IF('Main courante'!$A130=$CX$6,'Main courante'!$E130,"")</f>
        <v/>
      </c>
      <c r="DD133" s="122" t="str">
        <f>IF('Main courante'!$A130=$CX$6,DU133,"")</f>
        <v/>
      </c>
      <c r="DE133" s="125"/>
      <c r="DF133" s="120" t="str">
        <f>IF('Main courante'!$A130=$DF$6,MAX($DF$8:$DF132)+1,"")</f>
        <v/>
      </c>
      <c r="DG133" s="121" t="str">
        <f>IF('Main courante'!$A130=$DF$6,TEXT('Main courante'!$B130,"j mmm aa"),"")</f>
        <v/>
      </c>
      <c r="DH133" s="122" t="str">
        <f>IF('Main courante'!$A130=$DF$6,TEXT('Main courante'!$C130,"hh:mm"),"")</f>
        <v/>
      </c>
      <c r="DI133" s="122" t="str">
        <f>IF('Main courante'!$A130=$DF$6,TEXT('Main courante'!$D130,"hh:mm"),"")</f>
        <v/>
      </c>
      <c r="DJ133" s="123" t="str">
        <f>IF('Main courante'!$A130=$DF$6,MOD($DI133-$DH133,1),"")</f>
        <v/>
      </c>
      <c r="DK133" s="123" t="str">
        <f>IF('Main courante'!$A130=$DF$6,'Main courante'!$E130,"")</f>
        <v/>
      </c>
      <c r="DL133" s="128"/>
      <c r="DM133" s="120" t="str">
        <f>IF(OR('Main courante'!$F130&lt;&gt;"",'Main courante'!$K130&lt;&gt;""),MAX($DM$8:$DM132)+1,"")</f>
        <v/>
      </c>
      <c r="DN133" s="121" t="str">
        <f>IF('Main courante'!$F130,TEXT('Main courante'!$B130,"j mmm aa"),"")</f>
        <v/>
      </c>
      <c r="DO133" s="121" t="str">
        <f>IF('Main courante'!$F130,'Main courante'!$E130,"")</f>
        <v/>
      </c>
      <c r="DP133" s="121" t="str">
        <f>IF(OR('Main courante'!$F130&lt;&gt;"",'Main courante'!$K130&lt;&gt;""),IF('Main courante'!$F130&lt;&gt;"",TEXT('Main courante'!$F130,"hh:mm"),""),"")</f>
        <v/>
      </c>
      <c r="DQ133" s="121" t="str">
        <f>IF(OR('Main courante'!$F130&lt;&gt;"",'Main courante'!$K130&lt;&gt;""),IF('Main courante'!$G130&lt;&gt;"",TEXT('Main courante'!$G130,"hh:mm"),""),"")</f>
        <v/>
      </c>
      <c r="DR133" s="121" t="str">
        <f>IF(OR('Main courante'!$F130&lt;&gt;"",'Main courante'!$K130&lt;&gt;""),IF('Main courante'!$K130&lt;&gt;"",TEXT('Main courante'!$K130,"hh:mm"),""),"")</f>
        <v/>
      </c>
      <c r="DS133" s="121" t="str">
        <f>IF(OR('Main courante'!$F130&lt;&gt;"",'Main courante'!$K130&lt;&gt;""),IF('Main courante'!$L130&lt;&gt;"",TEXT('Main courante'!$L130,"hh:mm"),""),"")</f>
        <v/>
      </c>
      <c r="DT133" s="129">
        <f t="shared" si="7"/>
        <v>0</v>
      </c>
      <c r="DU133" s="130">
        <f>'Main courante'!$H130+'Main courante'!$M130</f>
        <v>0</v>
      </c>
      <c r="DV133" s="131">
        <f>'Main courante'!$J130+'Main courante'!$O130</f>
        <v>0</v>
      </c>
      <c r="DW133" s="131">
        <f>'Main courante'!$I130+'Main courante'!$N130</f>
        <v>0</v>
      </c>
      <c r="DX133" s="132" t="str">
        <f>IF('Main courante'!$P130&lt;&gt;"",'Main courante'!$P130,"")</f>
        <v/>
      </c>
      <c r="DY133" s="133" t="str">
        <f>IF('Main courante'!$Q130&lt;&gt;"",'Main courante'!$Q130,"")</f>
        <v/>
      </c>
      <c r="DZ133" s="133" t="str">
        <f>IF('Main courante'!$R130&lt;&gt;"",'Main courante'!$R130,"")</f>
        <v/>
      </c>
      <c r="EA133" s="129">
        <f t="shared" si="8"/>
        <v>0</v>
      </c>
      <c r="EB133" s="129">
        <f t="shared" si="9"/>
        <v>0</v>
      </c>
      <c r="ED133" s="120" t="str">
        <f>IF('Main courante'!$A130=$ED$6,MAX($ED$8:$ED132)+1,"")</f>
        <v/>
      </c>
      <c r="EE133" s="120" t="str">
        <f>IF('Main courante'!$A130=$ED$6,'Main courante'!$S130,"")</f>
        <v/>
      </c>
      <c r="EF133" s="120" t="str">
        <f>IF('Main courante'!$A130=$ED$6,'Main courante'!$T130,"")</f>
        <v/>
      </c>
      <c r="EG133" s="120" t="str">
        <f>IF('Main courante'!$A130=$ED$6,'Main courante'!$U130,"")</f>
        <v/>
      </c>
      <c r="EH133" s="134" t="str">
        <f>IF('Main courante'!$A130=$ED$6,'Main courante'!$V130,"")</f>
        <v/>
      </c>
      <c r="EJ133" s="120" t="str">
        <f>IF('Main courante'!$A130=$EJ$6,MAX($EJ$8:$EJ132)+1,"")</f>
        <v/>
      </c>
      <c r="EK133" s="120" t="str">
        <f>IF('Main courante'!$A130=$EJ$6,'Main courante'!$S130,"")</f>
        <v/>
      </c>
      <c r="EL133" s="120" t="str">
        <f>IF('Main courante'!$A130=$EJ$6,'Main courante'!$T130,"")</f>
        <v/>
      </c>
      <c r="EM133" s="120" t="str">
        <f>IF('Main courante'!$A130=$EJ$6,'Main courante'!$U130,"")</f>
        <v/>
      </c>
      <c r="EN133" s="134" t="str">
        <f>IF('Main courante'!$A130=$EJ$6,'Main courante'!$V130,"")</f>
        <v/>
      </c>
      <c r="EP133" s="120" t="str">
        <f>IF('Main courante'!$A130=$EP$6,MAX($EP$8:$EP132)+1,"")</f>
        <v/>
      </c>
      <c r="EQ133" s="120" t="str">
        <f>IF('Main courante'!$A130=$EP$6,'Main courante'!$S130,"")</f>
        <v/>
      </c>
      <c r="ER133" s="120" t="str">
        <f>IF('Main courante'!$A130=$EP$6,'Main courante'!$T130,"")</f>
        <v/>
      </c>
      <c r="ES133" s="120" t="str">
        <f>IF('Main courante'!$A130=$EP$6,'Main courante'!$U130,"")</f>
        <v/>
      </c>
      <c r="ET133" s="134" t="str">
        <f>IF('Main courante'!$A130=$EP$6,'Main courante'!$V130,"")</f>
        <v/>
      </c>
      <c r="EU133" s="125"/>
      <c r="EV133" s="120" t="str">
        <f>IF('Main courante'!$A130=$EV$6,MAX($EV$8:$EV132)+1,"")</f>
        <v/>
      </c>
      <c r="EW133" s="121" t="str">
        <f>IF('Main courante'!$A130=$EV$6,TEXT('Main courante'!$B130,"j mmm aa"),"")</f>
        <v/>
      </c>
      <c r="EX133" s="122" t="str">
        <f>IF('Main courante'!$A130=$EV$6,TEXT('Main courante'!$C130,"hh:mm"),"")</f>
        <v/>
      </c>
      <c r="EY133" s="122" t="str">
        <f>IF('Main courante'!$A130=$EV$6,TEXT('Main courante'!$D130,"hh:mm"),"")</f>
        <v/>
      </c>
      <c r="EZ133" s="123" t="str">
        <f>IF('Main courante'!$A130=$EV$6,MOD($EY133-$EX133,1),"")</f>
        <v/>
      </c>
      <c r="FA133" s="123" t="str">
        <f>IF('Main courante'!$A130=$EV$6,'Main courante'!$E130,"")</f>
        <v/>
      </c>
      <c r="FB133" s="128"/>
    </row>
    <row r="134" spans="1:158">
      <c r="A134" s="120" t="str">
        <f>IF('Main courante'!$A131=$A$6,MAX($A$8:$A133)+1,"")</f>
        <v/>
      </c>
      <c r="B134" s="121" t="str">
        <f>IF('Main courante'!$A131=$A$6,TEXT('Main courante'!$B131,"j mmm aa"),"")</f>
        <v/>
      </c>
      <c r="C134" s="122" t="str">
        <f>IF('Main courante'!$A131=$A$6,TEXT('Main courante'!$C131,"hh:mm"),"")</f>
        <v/>
      </c>
      <c r="D134" s="122" t="str">
        <f>IF('Main courante'!$A131=$A$6,TEXT('Main courante'!$D131,"hh:mm"),"")</f>
        <v/>
      </c>
      <c r="E134" s="123" t="str">
        <f>IF('Main courante'!$A131=$A$6,MOD($D134-$C134,1),"")</f>
        <v/>
      </c>
      <c r="F134" s="123" t="str">
        <f>IF('Main courante'!$A131=$A$6,'Main courante'!$E131,"")</f>
        <v/>
      </c>
      <c r="G134" s="125"/>
      <c r="H134" s="126" t="str">
        <f>IF('Main courante'!$A131=$H$6,MAX($H$8:$H133)+1,"")</f>
        <v/>
      </c>
      <c r="I134" s="121" t="str">
        <f>IF('Main courante'!$A131=$H$6,TEXT('Main courante'!$B131,"j mmm aa"),"")</f>
        <v/>
      </c>
      <c r="J134" s="122" t="str">
        <f>IF('Main courante'!$A131=$H$6,TEXT('Main courante'!$C131,"hh:mm"),"")</f>
        <v/>
      </c>
      <c r="K134" s="122" t="str">
        <f>IF('Main courante'!$A131=$H$6,TEXT('Main courante'!$D131,"hh:mm"),"")</f>
        <v/>
      </c>
      <c r="L134" s="123" t="str">
        <f>IF('Main courante'!$A131=$H$6,MOD($K134-$J134,1),"")</f>
        <v/>
      </c>
      <c r="M134" s="123" t="str">
        <f>IF('Main courante'!$A131=$H$6,'Main courante'!$E131,"")</f>
        <v/>
      </c>
      <c r="N134" s="125"/>
      <c r="O134" s="120" t="str">
        <f>IF('Main courante'!$A131=$O$6,MAX($O$8:$O133)+1,"")</f>
        <v/>
      </c>
      <c r="P134" s="121" t="str">
        <f>IF('Main courante'!$A131=$O$6,TEXT('Main courante'!$B131,"j mmm aa"),"")</f>
        <v/>
      </c>
      <c r="Q134" s="122" t="str">
        <f>IF('Main courante'!$A131=$O$6,TEXT('Main courante'!$C131,"hh:mm"),"")</f>
        <v/>
      </c>
      <c r="R134" s="122" t="str">
        <f>IF('Main courante'!$A131=$O$6,TEXT('Main courante'!$D131,"hh:mm"),"")</f>
        <v/>
      </c>
      <c r="S134" s="123" t="str">
        <f>IF('Main courante'!$A131=$O$6,MOD($R134-$Q134,1),"")</f>
        <v/>
      </c>
      <c r="T134" s="124" t="str">
        <f>IF('Main courante'!$A131=$O$6,'Main courante'!$E131,"")</f>
        <v/>
      </c>
      <c r="U134" s="127" t="str">
        <f>IF('Main courante'!$A131=$O$6,DU134,"")</f>
        <v/>
      </c>
      <c r="V134" s="125"/>
      <c r="W134" s="120" t="str">
        <f>IF('Main courante'!$A131=$W$6,MAX($W$8:$W133)+1,"")</f>
        <v/>
      </c>
      <c r="X134" s="121" t="str">
        <f>IF('Main courante'!$A131=$W$6,TEXT('Main courante'!$B131,"j mmm aa"),"")</f>
        <v/>
      </c>
      <c r="Y134" s="122" t="str">
        <f>IF('Main courante'!$A131=$W$6,TEXT('Main courante'!$C131,"hh:mm"),"")</f>
        <v/>
      </c>
      <c r="Z134" s="122" t="str">
        <f>IF('Main courante'!$A131=$W$6,TEXT('Main courante'!$D131,"hh:mm"),"")</f>
        <v/>
      </c>
      <c r="AA134" s="123" t="str">
        <f>IF('Main courante'!$A131=$W$6,MOD($Z134-$Y134,1),"")</f>
        <v/>
      </c>
      <c r="AB134" s="123" t="str">
        <f>IF('Main courante'!$A131=$W$6,'Main courante'!$E131,"")</f>
        <v/>
      </c>
      <c r="AC134" s="122" t="str">
        <f>IF('Main courante'!$A131=$W$6,DU134,"")</f>
        <v/>
      </c>
      <c r="AD134" s="125"/>
      <c r="AE134" s="120" t="str">
        <f>IF('Main courante'!$A131=$AE$6,MAX($AE$8:$AE133)+1,"")</f>
        <v/>
      </c>
      <c r="AF134" s="121" t="str">
        <f>IF('Main courante'!$A131=$AE$6,TEXT('Main courante'!$B131,"j mmm aa"),"")</f>
        <v/>
      </c>
      <c r="AG134" s="122" t="str">
        <f>IF('Main courante'!$A131=$AE$6,TEXT('Main courante'!$C131,"hh:mm"),"")</f>
        <v/>
      </c>
      <c r="AH134" s="122" t="str">
        <f>IF('Main courante'!$A131=$AE$6,TEXT('Main courante'!$D131,"hh:mm"),"")</f>
        <v/>
      </c>
      <c r="AI134" s="123" t="str">
        <f>IF('Main courante'!$A131=$AE$6,MOD($AH134-$AG134,1),"")</f>
        <v/>
      </c>
      <c r="AJ134" s="123" t="str">
        <f>IF('Main courante'!$A131=$AE$6,'Main courante'!$E131,"")</f>
        <v/>
      </c>
      <c r="AK134" s="122" t="str">
        <f>IF('Main courante'!$A131=$AE$6,DU134,"")</f>
        <v/>
      </c>
      <c r="AL134" s="125"/>
      <c r="AM134" s="120" t="str">
        <f>IF('Main courante'!$A131=$AM$6,MAX($AM$8:$AM133)+1,"")</f>
        <v/>
      </c>
      <c r="AN134" s="121" t="str">
        <f>IF('Main courante'!$A131=$AM$6,TEXT('Main courante'!$B131,"j mmm aa"),"")</f>
        <v/>
      </c>
      <c r="AO134" s="122" t="str">
        <f>IF('Main courante'!$A131=$AM$6,TEXT('Main courante'!$C131,"hh:mm"),"")</f>
        <v/>
      </c>
      <c r="AP134" s="122" t="str">
        <f>IF('Main courante'!$A131=$AM$6,TEXT('Main courante'!$D131,"hh:mm"),"")</f>
        <v/>
      </c>
      <c r="AQ134" s="123" t="str">
        <f>IF('Main courante'!$A131=$AM$6,MOD($AP134-$AO134,1),"")</f>
        <v/>
      </c>
      <c r="AR134" s="123" t="str">
        <f>IF('Main courante'!$A131=$AM$6,'Main courante'!$E131,"")</f>
        <v/>
      </c>
      <c r="AS134" s="122" t="str">
        <f>IF('Main courante'!$A131=$AM$6,DU134,"")</f>
        <v/>
      </c>
      <c r="AT134" s="125"/>
      <c r="AU134" s="120" t="str">
        <f>IF('Main courante'!$A131=$AU$6,MAX($AU$8:$AU133)+1,"")</f>
        <v/>
      </c>
      <c r="AV134" s="121" t="str">
        <f>IF('Main courante'!$A131=$AU$6,TEXT('Main courante'!$B131,"j mmm aa"),"")</f>
        <v/>
      </c>
      <c r="AW134" s="122" t="str">
        <f>IF('Main courante'!$A131=$AU$6,TEXT('Main courante'!$C131,"hh:mm"),"")</f>
        <v/>
      </c>
      <c r="AX134" s="122" t="str">
        <f>IF('Main courante'!$A131=$AU$6,TEXT('Main courante'!$D131,"hh:mm"),"")</f>
        <v/>
      </c>
      <c r="AY134" s="123" t="str">
        <f>IF('Main courante'!$A131=$AU$6,MOD($AX134-$AW134,1),"")</f>
        <v/>
      </c>
      <c r="AZ134" s="123" t="str">
        <f>IF('Main courante'!$A131=$AU$6,'Main courante'!$E131,"")</f>
        <v/>
      </c>
      <c r="BA134" s="122" t="str">
        <f>IF('Main courante'!$A131=$AU$6,DU134,"")</f>
        <v/>
      </c>
      <c r="BB134" s="125"/>
      <c r="BC134" s="120" t="str">
        <f>IF('Main courante'!$A131=$BC$6,MAX($BC$8:$BC133)+1,"")</f>
        <v/>
      </c>
      <c r="BD134" s="121" t="str">
        <f>IF('Main courante'!$A131=$BC$6,TEXT('Main courante'!$B131,"j mmm aa"),"")</f>
        <v/>
      </c>
      <c r="BE134" s="122" t="str">
        <f>IF('Main courante'!$A131=$BC$6,TEXT('Main courante'!$C131,"hh:mm"),"")</f>
        <v/>
      </c>
      <c r="BF134" s="122" t="str">
        <f>IF('Main courante'!$A131=$BC$6,TEXT('Main courante'!$D131,"hh:mm"),"")</f>
        <v/>
      </c>
      <c r="BG134" s="123" t="str">
        <f>IF('Main courante'!$A131=$BC$6,MOD($BF134-$BE134,1),"")</f>
        <v/>
      </c>
      <c r="BH134" s="123" t="str">
        <f>IF('Main courante'!$A131=$BC$6,'Main courante'!$E131,"")</f>
        <v/>
      </c>
      <c r="BI134" s="122" t="str">
        <f>IF('Main courante'!$A131=$BC$6,DU134,"")</f>
        <v/>
      </c>
      <c r="BJ134" s="125"/>
      <c r="BK134" s="120" t="str">
        <f>IF('Main courante'!$A131=$BK$6,MAX($BK$8:$BK133)+1,"")</f>
        <v/>
      </c>
      <c r="BL134" s="121" t="str">
        <f>IF('Main courante'!$A131=$BK$6,TEXT('Main courante'!$B131,"j mmm aa"),"")</f>
        <v/>
      </c>
      <c r="BM134" s="122" t="str">
        <f>IF('Main courante'!$A131=$BK$6,TEXT('Main courante'!$C131,"hh:mm"),"")</f>
        <v/>
      </c>
      <c r="BN134" s="122" t="str">
        <f>IF('Main courante'!$A131=$BK$6,TEXT('Main courante'!$D131,"hh:mm"),"")</f>
        <v/>
      </c>
      <c r="BO134" s="123" t="str">
        <f>IF('Main courante'!$A131=$BK$6,MOD($BN134-$BM134,1),"")</f>
        <v/>
      </c>
      <c r="BP134" s="123" t="str">
        <f>IF('Main courante'!$A131=$BK$6,'Main courante'!$E131,"")</f>
        <v/>
      </c>
      <c r="BQ134" s="122" t="str">
        <f>IF('Main courante'!$A131=$BK$6,DU134,"")</f>
        <v/>
      </c>
      <c r="BR134" s="125"/>
      <c r="BS134" s="120" t="str">
        <f>IF('Main courante'!$A131=$BS$6,MAX($BS$8:$BS133)+1,"")</f>
        <v/>
      </c>
      <c r="BT134" s="121" t="str">
        <f>IF('Main courante'!$A131=$BS$6,TEXT('Main courante'!$B131,"j mmm aa"),"")</f>
        <v/>
      </c>
      <c r="BU134" s="122" t="str">
        <f>IF('Main courante'!$A131=$BS$6,TEXT('Main courante'!$C131,"hh:mm"),"")</f>
        <v/>
      </c>
      <c r="BV134" s="122" t="str">
        <f>IF('Main courante'!$A131=$BS$6,TEXT('Main courante'!$D131,"hh:mm"),"")</f>
        <v/>
      </c>
      <c r="BW134" s="123" t="str">
        <f>IF('Main courante'!$A131=$BS$6,MOD($BV134-$BU134,1),"")</f>
        <v/>
      </c>
      <c r="BX134" s="123" t="str">
        <f>IF('Main courante'!$A131=$BS$6,'Main courante'!$E131,"")</f>
        <v/>
      </c>
      <c r="BY134" s="122" t="str">
        <f>IF('Main courante'!$A131=$BS$6,DU134,"")</f>
        <v/>
      </c>
      <c r="BZ134" s="125"/>
      <c r="CA134" s="120" t="str">
        <f>IF('Main courante'!$A131=$CA$6,MAX($CA$8:$CA133)+1,"")</f>
        <v/>
      </c>
      <c r="CB134" s="121" t="str">
        <f>IF('Main courante'!$A131=$CA$6,TEXT('Main courante'!$B131,"j mmm aa"),"")</f>
        <v/>
      </c>
      <c r="CC134" s="122" t="str">
        <f>IF('Main courante'!$A131=$CA$6,TEXT('Main courante'!$C131,"hh:mm"),"")</f>
        <v/>
      </c>
      <c r="CD134" s="122" t="str">
        <f>IF('Main courante'!$A131=$CA$6,TEXT('Main courante'!$D131,"hh:mm"),"")</f>
        <v/>
      </c>
      <c r="CE134" s="123" t="str">
        <f>IF('Main courante'!$A131=$CA$6,MOD($CD134-$CC134,1),"")</f>
        <v/>
      </c>
      <c r="CF134" s="123" t="str">
        <f>IF('Main courante'!$A131=$CA$6,'Main courante'!$E131,"")</f>
        <v/>
      </c>
      <c r="CG134" s="122" t="str">
        <f>IF('Main courante'!$A131=$CA$6,DU134,"")</f>
        <v/>
      </c>
      <c r="CH134" s="125"/>
      <c r="CI134" s="120" t="str">
        <f>IF('Main courante'!$A131=$CI$6,MAX($CI$8:$CI133)+1,"")</f>
        <v/>
      </c>
      <c r="CJ134" s="121" t="str">
        <f>IF('Main courante'!$A131=$CI$6,TEXT('Main courante'!$B131,"j mmm aa"),"")</f>
        <v/>
      </c>
      <c r="CK134" s="122" t="str">
        <f>IF('Main courante'!$A131=$CI$6,TEXT('Main courante'!$C131,"hh:mm"),"")</f>
        <v/>
      </c>
      <c r="CL134" s="122" t="str">
        <f>IF('Main courante'!$A131=$CI$6,TEXT('Main courante'!$D131,"hh:mm"),"")</f>
        <v/>
      </c>
      <c r="CM134" s="123" t="str">
        <f>IF('Main courante'!$A131=$CI$6,MOD($CL134-$CK134,1),"")</f>
        <v/>
      </c>
      <c r="CN134" s="123" t="str">
        <f>IF('Main courante'!$A131=$CI$6,'Main courante'!$E131,"")</f>
        <v/>
      </c>
      <c r="CO134" s="125"/>
      <c r="CP134" s="120" t="str">
        <f>IF('Main courante'!$A131=$CP$6,MAX($CP$8:$CP133)+1,"")</f>
        <v/>
      </c>
      <c r="CQ134" s="121" t="str">
        <f>IF('Main courante'!$A131=$CP$6,TEXT('Main courante'!$B131,"j mmm aa"),"")</f>
        <v/>
      </c>
      <c r="CR134" s="122" t="str">
        <f>IF('Main courante'!$A131=$CP$6,TEXT('Main courante'!$C131,"hh:mm"),"")</f>
        <v/>
      </c>
      <c r="CS134" s="122" t="str">
        <f>IF('Main courante'!$A131=$CP$6,TEXT('Main courante'!$D131,"hh:mm"),"")</f>
        <v/>
      </c>
      <c r="CT134" s="123" t="str">
        <f>IF('Main courante'!$A131=$CP$6,MOD($CS134-$CR134,1),"")</f>
        <v/>
      </c>
      <c r="CU134" s="123" t="str">
        <f>IF('Main courante'!$A131=$CP$6,'Main courante'!$E131,"")</f>
        <v/>
      </c>
      <c r="CV134" s="122" t="str">
        <f>IF('Main courante'!$A131=$CP$6,DU134,"")</f>
        <v/>
      </c>
      <c r="CW134" s="125"/>
      <c r="CX134" s="120" t="str">
        <f>IF('Main courante'!$A131=$CX$6,MAX($CX$8:$CX133)+1,"")</f>
        <v/>
      </c>
      <c r="CY134" s="121" t="str">
        <f>IF('Main courante'!$A131=$CX$6,TEXT('Main courante'!$B131,"j mmm aa"),"")</f>
        <v/>
      </c>
      <c r="CZ134" s="122" t="str">
        <f>IF('Main courante'!$A131=$CX$6,TEXT('Main courante'!$C131,"hh:mm"),"")</f>
        <v/>
      </c>
      <c r="DA134" s="122" t="str">
        <f>IF('Main courante'!$A131=$CX$6,TEXT('Main courante'!$D131,"hh:mm"),"")</f>
        <v/>
      </c>
      <c r="DB134" s="123" t="str">
        <f>IF('Main courante'!$A131=$CX$6,MOD($DA134-$CZ134,1),"")</f>
        <v/>
      </c>
      <c r="DC134" s="123" t="str">
        <f>IF('Main courante'!$A131=$CX$6,'Main courante'!$E131,"")</f>
        <v/>
      </c>
      <c r="DD134" s="122" t="str">
        <f>IF('Main courante'!$A131=$CX$6,DU134,"")</f>
        <v/>
      </c>
      <c r="DE134" s="125"/>
      <c r="DF134" s="120" t="str">
        <f>IF('Main courante'!$A131=$DF$6,MAX($DF$8:$DF133)+1,"")</f>
        <v/>
      </c>
      <c r="DG134" s="121" t="str">
        <f>IF('Main courante'!$A131=$DF$6,TEXT('Main courante'!$B131,"j mmm aa"),"")</f>
        <v/>
      </c>
      <c r="DH134" s="122" t="str">
        <f>IF('Main courante'!$A131=$DF$6,TEXT('Main courante'!$C131,"hh:mm"),"")</f>
        <v/>
      </c>
      <c r="DI134" s="122" t="str">
        <f>IF('Main courante'!$A131=$DF$6,TEXT('Main courante'!$D131,"hh:mm"),"")</f>
        <v/>
      </c>
      <c r="DJ134" s="123" t="str">
        <f>IF('Main courante'!$A131=$DF$6,MOD($DI134-$DH134,1),"")</f>
        <v/>
      </c>
      <c r="DK134" s="123" t="str">
        <f>IF('Main courante'!$A131=$DF$6,'Main courante'!$E131,"")</f>
        <v/>
      </c>
      <c r="DL134" s="128"/>
      <c r="DM134" s="120" t="str">
        <f>IF(OR('Main courante'!$F131&lt;&gt;"",'Main courante'!$K131&lt;&gt;""),MAX($DM$8:$DM133)+1,"")</f>
        <v/>
      </c>
      <c r="DN134" s="121" t="str">
        <f>IF('Main courante'!$F131,TEXT('Main courante'!$B131,"j mmm aa"),"")</f>
        <v/>
      </c>
      <c r="DO134" s="121" t="str">
        <f>IF('Main courante'!$F131,'Main courante'!$E131,"")</f>
        <v/>
      </c>
      <c r="DP134" s="121" t="str">
        <f>IF(OR('Main courante'!$F131&lt;&gt;"",'Main courante'!$K131&lt;&gt;""),IF('Main courante'!$F131&lt;&gt;"",TEXT('Main courante'!$F131,"hh:mm"),""),"")</f>
        <v/>
      </c>
      <c r="DQ134" s="121" t="str">
        <f>IF(OR('Main courante'!$F131&lt;&gt;"",'Main courante'!$K131&lt;&gt;""),IF('Main courante'!$G131&lt;&gt;"",TEXT('Main courante'!$G131,"hh:mm"),""),"")</f>
        <v/>
      </c>
      <c r="DR134" s="121" t="str">
        <f>IF(OR('Main courante'!$F131&lt;&gt;"",'Main courante'!$K131&lt;&gt;""),IF('Main courante'!$K131&lt;&gt;"",TEXT('Main courante'!$K131,"hh:mm"),""),"")</f>
        <v/>
      </c>
      <c r="DS134" s="121" t="str">
        <f>IF(OR('Main courante'!$F131&lt;&gt;"",'Main courante'!$K131&lt;&gt;""),IF('Main courante'!$L131&lt;&gt;"",TEXT('Main courante'!$L131,"hh:mm"),""),"")</f>
        <v/>
      </c>
      <c r="DT134" s="129">
        <f t="shared" si="7"/>
        <v>0</v>
      </c>
      <c r="DU134" s="130">
        <f>'Main courante'!$H131+'Main courante'!$M131</f>
        <v>0</v>
      </c>
      <c r="DV134" s="131">
        <f>'Main courante'!$J131+'Main courante'!$O131</f>
        <v>0</v>
      </c>
      <c r="DW134" s="131">
        <f>'Main courante'!$I131+'Main courante'!$N131</f>
        <v>0</v>
      </c>
      <c r="DX134" s="132" t="str">
        <f>IF('Main courante'!$P131&lt;&gt;"",'Main courante'!$P131,"")</f>
        <v/>
      </c>
      <c r="DY134" s="133" t="str">
        <f>IF('Main courante'!$Q131&lt;&gt;"",'Main courante'!$Q131,"")</f>
        <v/>
      </c>
      <c r="DZ134" s="133" t="str">
        <f>IF('Main courante'!$R131&lt;&gt;"",'Main courante'!$R131,"")</f>
        <v/>
      </c>
      <c r="EA134" s="129">
        <f t="shared" si="8"/>
        <v>0</v>
      </c>
      <c r="EB134" s="129">
        <f t="shared" si="9"/>
        <v>0</v>
      </c>
      <c r="ED134" s="120" t="str">
        <f>IF('Main courante'!$A131=$ED$6,MAX($ED$8:$ED133)+1,"")</f>
        <v/>
      </c>
      <c r="EE134" s="120" t="str">
        <f>IF('Main courante'!$A131=$ED$6,'Main courante'!$S131,"")</f>
        <v/>
      </c>
      <c r="EF134" s="120" t="str">
        <f>IF('Main courante'!$A131=$ED$6,'Main courante'!$T131,"")</f>
        <v/>
      </c>
      <c r="EG134" s="120" t="str">
        <f>IF('Main courante'!$A131=$ED$6,'Main courante'!$U131,"")</f>
        <v/>
      </c>
      <c r="EH134" s="134" t="str">
        <f>IF('Main courante'!$A131=$ED$6,'Main courante'!$V131,"")</f>
        <v/>
      </c>
      <c r="EJ134" s="120" t="str">
        <f>IF('Main courante'!$A131=$EJ$6,MAX($EJ$8:$EJ133)+1,"")</f>
        <v/>
      </c>
      <c r="EK134" s="120" t="str">
        <f>IF('Main courante'!$A131=$EJ$6,'Main courante'!$S131,"")</f>
        <v/>
      </c>
      <c r="EL134" s="120" t="str">
        <f>IF('Main courante'!$A131=$EJ$6,'Main courante'!$T131,"")</f>
        <v/>
      </c>
      <c r="EM134" s="120" t="str">
        <f>IF('Main courante'!$A131=$EJ$6,'Main courante'!$U131,"")</f>
        <v/>
      </c>
      <c r="EN134" s="134" t="str">
        <f>IF('Main courante'!$A131=$EJ$6,'Main courante'!$V131,"")</f>
        <v/>
      </c>
      <c r="EP134" s="120" t="str">
        <f>IF('Main courante'!$A131=$EP$6,MAX($EP$8:$EP133)+1,"")</f>
        <v/>
      </c>
      <c r="EQ134" s="120" t="str">
        <f>IF('Main courante'!$A131=$EP$6,'Main courante'!$S131,"")</f>
        <v/>
      </c>
      <c r="ER134" s="120" t="str">
        <f>IF('Main courante'!$A131=$EP$6,'Main courante'!$T131,"")</f>
        <v/>
      </c>
      <c r="ES134" s="120" t="str">
        <f>IF('Main courante'!$A131=$EP$6,'Main courante'!$U131,"")</f>
        <v/>
      </c>
      <c r="ET134" s="134" t="str">
        <f>IF('Main courante'!$A131=$EP$6,'Main courante'!$V131,"")</f>
        <v/>
      </c>
      <c r="EU134" s="125"/>
      <c r="EV134" s="120" t="str">
        <f>IF('Main courante'!$A131=$EV$6,MAX($EV$8:$EV133)+1,"")</f>
        <v/>
      </c>
      <c r="EW134" s="121" t="str">
        <f>IF('Main courante'!$A131=$EV$6,TEXT('Main courante'!$B131,"j mmm aa"),"")</f>
        <v/>
      </c>
      <c r="EX134" s="122" t="str">
        <f>IF('Main courante'!$A131=$EV$6,TEXT('Main courante'!$C131,"hh:mm"),"")</f>
        <v/>
      </c>
      <c r="EY134" s="122" t="str">
        <f>IF('Main courante'!$A131=$EV$6,TEXT('Main courante'!$D131,"hh:mm"),"")</f>
        <v/>
      </c>
      <c r="EZ134" s="123" t="str">
        <f>IF('Main courante'!$A131=$EV$6,MOD($EY134-$EX134,1),"")</f>
        <v/>
      </c>
      <c r="FA134" s="123" t="str">
        <f>IF('Main courante'!$A131=$EV$6,'Main courante'!$E131,"")</f>
        <v/>
      </c>
      <c r="FB134" s="128"/>
    </row>
    <row r="135" spans="1:158">
      <c r="A135" s="120" t="str">
        <f>IF('Main courante'!$A132=$A$6,MAX($A$8:$A134)+1,"")</f>
        <v/>
      </c>
      <c r="B135" s="121" t="str">
        <f>IF('Main courante'!$A132=$A$6,TEXT('Main courante'!$B132,"j mmm aa"),"")</f>
        <v/>
      </c>
      <c r="C135" s="122" t="str">
        <f>IF('Main courante'!$A132=$A$6,TEXT('Main courante'!$C132,"hh:mm"),"")</f>
        <v/>
      </c>
      <c r="D135" s="122" t="str">
        <f>IF('Main courante'!$A132=$A$6,TEXT('Main courante'!$D132,"hh:mm"),"")</f>
        <v/>
      </c>
      <c r="E135" s="123" t="str">
        <f>IF('Main courante'!$A132=$A$6,MOD($D135-$C135,1),"")</f>
        <v/>
      </c>
      <c r="F135" s="123" t="str">
        <f>IF('Main courante'!$A132=$A$6,'Main courante'!$E132,"")</f>
        <v/>
      </c>
      <c r="G135" s="125"/>
      <c r="H135" s="126" t="str">
        <f>IF('Main courante'!$A132=$H$6,MAX($H$8:$H134)+1,"")</f>
        <v/>
      </c>
      <c r="I135" s="121" t="str">
        <f>IF('Main courante'!$A132=$H$6,TEXT('Main courante'!$B132,"j mmm aa"),"")</f>
        <v/>
      </c>
      <c r="J135" s="122" t="str">
        <f>IF('Main courante'!$A132=$H$6,TEXT('Main courante'!$C132,"hh:mm"),"")</f>
        <v/>
      </c>
      <c r="K135" s="122" t="str">
        <f>IF('Main courante'!$A132=$H$6,TEXT('Main courante'!$D132,"hh:mm"),"")</f>
        <v/>
      </c>
      <c r="L135" s="123" t="str">
        <f>IF('Main courante'!$A132=$H$6,MOD($K135-$J135,1),"")</f>
        <v/>
      </c>
      <c r="M135" s="123" t="str">
        <f>IF('Main courante'!$A132=$H$6,'Main courante'!$E132,"")</f>
        <v/>
      </c>
      <c r="N135" s="125"/>
      <c r="O135" s="120" t="str">
        <f>IF('Main courante'!$A132=$O$6,MAX($O$8:$O134)+1,"")</f>
        <v/>
      </c>
      <c r="P135" s="121" t="str">
        <f>IF('Main courante'!$A132=$O$6,TEXT('Main courante'!$B132,"j mmm aa"),"")</f>
        <v/>
      </c>
      <c r="Q135" s="122" t="str">
        <f>IF('Main courante'!$A132=$O$6,TEXT('Main courante'!$C132,"hh:mm"),"")</f>
        <v/>
      </c>
      <c r="R135" s="122" t="str">
        <f>IF('Main courante'!$A132=$O$6,TEXT('Main courante'!$D132,"hh:mm"),"")</f>
        <v/>
      </c>
      <c r="S135" s="123" t="str">
        <f>IF('Main courante'!$A132=$O$6,MOD($R135-$Q135,1),"")</f>
        <v/>
      </c>
      <c r="T135" s="124" t="str">
        <f>IF('Main courante'!$A132=$O$6,'Main courante'!$E132,"")</f>
        <v/>
      </c>
      <c r="U135" s="127" t="str">
        <f>IF('Main courante'!$A132=$O$6,DU135,"")</f>
        <v/>
      </c>
      <c r="V135" s="125"/>
      <c r="W135" s="120" t="str">
        <f>IF('Main courante'!$A132=$W$6,MAX($W$8:$W134)+1,"")</f>
        <v/>
      </c>
      <c r="X135" s="121" t="str">
        <f>IF('Main courante'!$A132=$W$6,TEXT('Main courante'!$B132,"j mmm aa"),"")</f>
        <v/>
      </c>
      <c r="Y135" s="122" t="str">
        <f>IF('Main courante'!$A132=$W$6,TEXT('Main courante'!$C132,"hh:mm"),"")</f>
        <v/>
      </c>
      <c r="Z135" s="122" t="str">
        <f>IF('Main courante'!$A132=$W$6,TEXT('Main courante'!$D132,"hh:mm"),"")</f>
        <v/>
      </c>
      <c r="AA135" s="123" t="str">
        <f>IF('Main courante'!$A132=$W$6,MOD($Z135-$Y135,1),"")</f>
        <v/>
      </c>
      <c r="AB135" s="123" t="str">
        <f>IF('Main courante'!$A132=$W$6,'Main courante'!$E132,"")</f>
        <v/>
      </c>
      <c r="AC135" s="122" t="str">
        <f>IF('Main courante'!$A132=$W$6,DU135,"")</f>
        <v/>
      </c>
      <c r="AD135" s="125"/>
      <c r="AE135" s="120" t="str">
        <f>IF('Main courante'!$A132=$AE$6,MAX($AE$8:$AE134)+1,"")</f>
        <v/>
      </c>
      <c r="AF135" s="121" t="str">
        <f>IF('Main courante'!$A132=$AE$6,TEXT('Main courante'!$B132,"j mmm aa"),"")</f>
        <v/>
      </c>
      <c r="AG135" s="122" t="str">
        <f>IF('Main courante'!$A132=$AE$6,TEXT('Main courante'!$C132,"hh:mm"),"")</f>
        <v/>
      </c>
      <c r="AH135" s="122" t="str">
        <f>IF('Main courante'!$A132=$AE$6,TEXT('Main courante'!$D132,"hh:mm"),"")</f>
        <v/>
      </c>
      <c r="AI135" s="123" t="str">
        <f>IF('Main courante'!$A132=$AE$6,MOD($AH135-$AG135,1),"")</f>
        <v/>
      </c>
      <c r="AJ135" s="123" t="str">
        <f>IF('Main courante'!$A132=$AE$6,'Main courante'!$E132,"")</f>
        <v/>
      </c>
      <c r="AK135" s="122" t="str">
        <f>IF('Main courante'!$A132=$AE$6,DU135,"")</f>
        <v/>
      </c>
      <c r="AL135" s="125"/>
      <c r="AM135" s="120" t="str">
        <f>IF('Main courante'!$A132=$AM$6,MAX($AM$8:$AM134)+1,"")</f>
        <v/>
      </c>
      <c r="AN135" s="121" t="str">
        <f>IF('Main courante'!$A132=$AM$6,TEXT('Main courante'!$B132,"j mmm aa"),"")</f>
        <v/>
      </c>
      <c r="AO135" s="122" t="str">
        <f>IF('Main courante'!$A132=$AM$6,TEXT('Main courante'!$C132,"hh:mm"),"")</f>
        <v/>
      </c>
      <c r="AP135" s="122" t="str">
        <f>IF('Main courante'!$A132=$AM$6,TEXT('Main courante'!$D132,"hh:mm"),"")</f>
        <v/>
      </c>
      <c r="AQ135" s="123" t="str">
        <f>IF('Main courante'!$A132=$AM$6,MOD($AP135-$AO135,1),"")</f>
        <v/>
      </c>
      <c r="AR135" s="123" t="str">
        <f>IF('Main courante'!$A132=$AM$6,'Main courante'!$E132,"")</f>
        <v/>
      </c>
      <c r="AS135" s="122" t="str">
        <f>IF('Main courante'!$A132=$AM$6,DU135,"")</f>
        <v/>
      </c>
      <c r="AT135" s="125"/>
      <c r="AU135" s="120" t="str">
        <f>IF('Main courante'!$A132=$AU$6,MAX($AU$8:$AU134)+1,"")</f>
        <v/>
      </c>
      <c r="AV135" s="121" t="str">
        <f>IF('Main courante'!$A132=$AU$6,TEXT('Main courante'!$B132,"j mmm aa"),"")</f>
        <v/>
      </c>
      <c r="AW135" s="122" t="str">
        <f>IF('Main courante'!$A132=$AU$6,TEXT('Main courante'!$C132,"hh:mm"),"")</f>
        <v/>
      </c>
      <c r="AX135" s="122" t="str">
        <f>IF('Main courante'!$A132=$AU$6,TEXT('Main courante'!$D132,"hh:mm"),"")</f>
        <v/>
      </c>
      <c r="AY135" s="123" t="str">
        <f>IF('Main courante'!$A132=$AU$6,MOD($AX135-$AW135,1),"")</f>
        <v/>
      </c>
      <c r="AZ135" s="123" t="str">
        <f>IF('Main courante'!$A132=$AU$6,'Main courante'!$E132,"")</f>
        <v/>
      </c>
      <c r="BA135" s="122" t="str">
        <f>IF('Main courante'!$A132=$AU$6,DU135,"")</f>
        <v/>
      </c>
      <c r="BB135" s="125"/>
      <c r="BC135" s="120" t="str">
        <f>IF('Main courante'!$A132=$BC$6,MAX($BC$8:$BC134)+1,"")</f>
        <v/>
      </c>
      <c r="BD135" s="121" t="str">
        <f>IF('Main courante'!$A132=$BC$6,TEXT('Main courante'!$B132,"j mmm aa"),"")</f>
        <v/>
      </c>
      <c r="BE135" s="122" t="str">
        <f>IF('Main courante'!$A132=$BC$6,TEXT('Main courante'!$C132,"hh:mm"),"")</f>
        <v/>
      </c>
      <c r="BF135" s="122" t="str">
        <f>IF('Main courante'!$A132=$BC$6,TEXT('Main courante'!$D132,"hh:mm"),"")</f>
        <v/>
      </c>
      <c r="BG135" s="123" t="str">
        <f>IF('Main courante'!$A132=$BC$6,MOD($BF135-$BE135,1),"")</f>
        <v/>
      </c>
      <c r="BH135" s="123" t="str">
        <f>IF('Main courante'!$A132=$BC$6,'Main courante'!$E132,"")</f>
        <v/>
      </c>
      <c r="BI135" s="122" t="str">
        <f>IF('Main courante'!$A132=$BC$6,DU135,"")</f>
        <v/>
      </c>
      <c r="BJ135" s="125"/>
      <c r="BK135" s="120" t="str">
        <f>IF('Main courante'!$A132=$BK$6,MAX($BK$8:$BK134)+1,"")</f>
        <v/>
      </c>
      <c r="BL135" s="121" t="str">
        <f>IF('Main courante'!$A132=$BK$6,TEXT('Main courante'!$B132,"j mmm aa"),"")</f>
        <v/>
      </c>
      <c r="BM135" s="122" t="str">
        <f>IF('Main courante'!$A132=$BK$6,TEXT('Main courante'!$C132,"hh:mm"),"")</f>
        <v/>
      </c>
      <c r="BN135" s="122" t="str">
        <f>IF('Main courante'!$A132=$BK$6,TEXT('Main courante'!$D132,"hh:mm"),"")</f>
        <v/>
      </c>
      <c r="BO135" s="123" t="str">
        <f>IF('Main courante'!$A132=$BK$6,MOD($BN135-$BM135,1),"")</f>
        <v/>
      </c>
      <c r="BP135" s="123" t="str">
        <f>IF('Main courante'!$A132=$BK$6,'Main courante'!$E132,"")</f>
        <v/>
      </c>
      <c r="BQ135" s="122" t="str">
        <f>IF('Main courante'!$A132=$BK$6,DU135,"")</f>
        <v/>
      </c>
      <c r="BR135" s="125"/>
      <c r="BS135" s="120" t="str">
        <f>IF('Main courante'!$A132=$BS$6,MAX($BS$8:$BS134)+1,"")</f>
        <v/>
      </c>
      <c r="BT135" s="121" t="str">
        <f>IF('Main courante'!$A132=$BS$6,TEXT('Main courante'!$B132,"j mmm aa"),"")</f>
        <v/>
      </c>
      <c r="BU135" s="122" t="str">
        <f>IF('Main courante'!$A132=$BS$6,TEXT('Main courante'!$C132,"hh:mm"),"")</f>
        <v/>
      </c>
      <c r="BV135" s="122" t="str">
        <f>IF('Main courante'!$A132=$BS$6,TEXT('Main courante'!$D132,"hh:mm"),"")</f>
        <v/>
      </c>
      <c r="BW135" s="123" t="str">
        <f>IF('Main courante'!$A132=$BS$6,MOD($BV135-$BU135,1),"")</f>
        <v/>
      </c>
      <c r="BX135" s="123" t="str">
        <f>IF('Main courante'!$A132=$BS$6,'Main courante'!$E132,"")</f>
        <v/>
      </c>
      <c r="BY135" s="122" t="str">
        <f>IF('Main courante'!$A132=$BS$6,DU135,"")</f>
        <v/>
      </c>
      <c r="BZ135" s="125"/>
      <c r="CA135" s="120" t="str">
        <f>IF('Main courante'!$A132=$CA$6,MAX($CA$8:$CA134)+1,"")</f>
        <v/>
      </c>
      <c r="CB135" s="121" t="str">
        <f>IF('Main courante'!$A132=$CA$6,TEXT('Main courante'!$B132,"j mmm aa"),"")</f>
        <v/>
      </c>
      <c r="CC135" s="122" t="str">
        <f>IF('Main courante'!$A132=$CA$6,TEXT('Main courante'!$C132,"hh:mm"),"")</f>
        <v/>
      </c>
      <c r="CD135" s="122" t="str">
        <f>IF('Main courante'!$A132=$CA$6,TEXT('Main courante'!$D132,"hh:mm"),"")</f>
        <v/>
      </c>
      <c r="CE135" s="123" t="str">
        <f>IF('Main courante'!$A132=$CA$6,MOD($CD135-$CC135,1),"")</f>
        <v/>
      </c>
      <c r="CF135" s="123" t="str">
        <f>IF('Main courante'!$A132=$CA$6,'Main courante'!$E132,"")</f>
        <v/>
      </c>
      <c r="CG135" s="122" t="str">
        <f>IF('Main courante'!$A132=$CA$6,DU135,"")</f>
        <v/>
      </c>
      <c r="CH135" s="125"/>
      <c r="CI135" s="120" t="str">
        <f>IF('Main courante'!$A132=$CI$6,MAX($CI$8:$CI134)+1,"")</f>
        <v/>
      </c>
      <c r="CJ135" s="121" t="str">
        <f>IF('Main courante'!$A132=$CI$6,TEXT('Main courante'!$B132,"j mmm aa"),"")</f>
        <v/>
      </c>
      <c r="CK135" s="122" t="str">
        <f>IF('Main courante'!$A132=$CI$6,TEXT('Main courante'!$C132,"hh:mm"),"")</f>
        <v/>
      </c>
      <c r="CL135" s="122" t="str">
        <f>IF('Main courante'!$A132=$CI$6,TEXT('Main courante'!$D132,"hh:mm"),"")</f>
        <v/>
      </c>
      <c r="CM135" s="123" t="str">
        <f>IF('Main courante'!$A132=$CI$6,MOD($CL135-$CK135,1),"")</f>
        <v/>
      </c>
      <c r="CN135" s="123" t="str">
        <f>IF('Main courante'!$A132=$CI$6,'Main courante'!$E132,"")</f>
        <v/>
      </c>
      <c r="CO135" s="125"/>
      <c r="CP135" s="120" t="str">
        <f>IF('Main courante'!$A132=$CP$6,MAX($CP$8:$CP134)+1,"")</f>
        <v/>
      </c>
      <c r="CQ135" s="121" t="str">
        <f>IF('Main courante'!$A132=$CP$6,TEXT('Main courante'!$B132,"j mmm aa"),"")</f>
        <v/>
      </c>
      <c r="CR135" s="122" t="str">
        <f>IF('Main courante'!$A132=$CP$6,TEXT('Main courante'!$C132,"hh:mm"),"")</f>
        <v/>
      </c>
      <c r="CS135" s="122" t="str">
        <f>IF('Main courante'!$A132=$CP$6,TEXT('Main courante'!$D132,"hh:mm"),"")</f>
        <v/>
      </c>
      <c r="CT135" s="123" t="str">
        <f>IF('Main courante'!$A132=$CP$6,MOD($CS135-$CR135,1),"")</f>
        <v/>
      </c>
      <c r="CU135" s="123" t="str">
        <f>IF('Main courante'!$A132=$CP$6,'Main courante'!$E132,"")</f>
        <v/>
      </c>
      <c r="CV135" s="122" t="str">
        <f>IF('Main courante'!$A132=$CP$6,DU135,"")</f>
        <v/>
      </c>
      <c r="CW135" s="125"/>
      <c r="CX135" s="120" t="str">
        <f>IF('Main courante'!$A132=$CX$6,MAX($CX$8:$CX134)+1,"")</f>
        <v/>
      </c>
      <c r="CY135" s="121" t="str">
        <f>IF('Main courante'!$A132=$CX$6,TEXT('Main courante'!$B132,"j mmm aa"),"")</f>
        <v/>
      </c>
      <c r="CZ135" s="122" t="str">
        <f>IF('Main courante'!$A132=$CX$6,TEXT('Main courante'!$C132,"hh:mm"),"")</f>
        <v/>
      </c>
      <c r="DA135" s="122" t="str">
        <f>IF('Main courante'!$A132=$CX$6,TEXT('Main courante'!$D132,"hh:mm"),"")</f>
        <v/>
      </c>
      <c r="DB135" s="123" t="str">
        <f>IF('Main courante'!$A132=$CX$6,MOD($DA135-$CZ135,1),"")</f>
        <v/>
      </c>
      <c r="DC135" s="123" t="str">
        <f>IF('Main courante'!$A132=$CX$6,'Main courante'!$E132,"")</f>
        <v/>
      </c>
      <c r="DD135" s="122" t="str">
        <f>IF('Main courante'!$A132=$CX$6,DU135,"")</f>
        <v/>
      </c>
      <c r="DE135" s="125"/>
      <c r="DF135" s="120" t="str">
        <f>IF('Main courante'!$A132=$DF$6,MAX($DF$8:$DF134)+1,"")</f>
        <v/>
      </c>
      <c r="DG135" s="121" t="str">
        <f>IF('Main courante'!$A132=$DF$6,TEXT('Main courante'!$B132,"j mmm aa"),"")</f>
        <v/>
      </c>
      <c r="DH135" s="122" t="str">
        <f>IF('Main courante'!$A132=$DF$6,TEXT('Main courante'!$C132,"hh:mm"),"")</f>
        <v/>
      </c>
      <c r="DI135" s="122" t="str">
        <f>IF('Main courante'!$A132=$DF$6,TEXT('Main courante'!$D132,"hh:mm"),"")</f>
        <v/>
      </c>
      <c r="DJ135" s="123" t="str">
        <f>IF('Main courante'!$A132=$DF$6,MOD($DI135-$DH135,1),"")</f>
        <v/>
      </c>
      <c r="DK135" s="123" t="str">
        <f>IF('Main courante'!$A132=$DF$6,'Main courante'!$E132,"")</f>
        <v/>
      </c>
      <c r="DL135" s="128"/>
      <c r="DM135" s="120" t="str">
        <f>IF(OR('Main courante'!$F132&lt;&gt;"",'Main courante'!$K132&lt;&gt;""),MAX($DM$8:$DM134)+1,"")</f>
        <v/>
      </c>
      <c r="DN135" s="121" t="str">
        <f>IF('Main courante'!$F132,TEXT('Main courante'!$B132,"j mmm aa"),"")</f>
        <v/>
      </c>
      <c r="DO135" s="121" t="str">
        <f>IF('Main courante'!$F132,'Main courante'!$E132,"")</f>
        <v/>
      </c>
      <c r="DP135" s="121" t="str">
        <f>IF(OR('Main courante'!$F132&lt;&gt;"",'Main courante'!$K132&lt;&gt;""),IF('Main courante'!$F132&lt;&gt;"",TEXT('Main courante'!$F132,"hh:mm"),""),"")</f>
        <v/>
      </c>
      <c r="DQ135" s="121" t="str">
        <f>IF(OR('Main courante'!$F132&lt;&gt;"",'Main courante'!$K132&lt;&gt;""),IF('Main courante'!$G132&lt;&gt;"",TEXT('Main courante'!$G132,"hh:mm"),""),"")</f>
        <v/>
      </c>
      <c r="DR135" s="121" t="str">
        <f>IF(OR('Main courante'!$F132&lt;&gt;"",'Main courante'!$K132&lt;&gt;""),IF('Main courante'!$K132&lt;&gt;"",TEXT('Main courante'!$K132,"hh:mm"),""),"")</f>
        <v/>
      </c>
      <c r="DS135" s="121" t="str">
        <f>IF(OR('Main courante'!$F132&lt;&gt;"",'Main courante'!$K132&lt;&gt;""),IF('Main courante'!$L132&lt;&gt;"",TEXT('Main courante'!$L132,"hh:mm"),""),"")</f>
        <v/>
      </c>
      <c r="DT135" s="129">
        <f t="shared" si="7"/>
        <v>0</v>
      </c>
      <c r="DU135" s="130">
        <f>'Main courante'!$H132+'Main courante'!$M132</f>
        <v>0</v>
      </c>
      <c r="DV135" s="131">
        <f>'Main courante'!$J132+'Main courante'!$O132</f>
        <v>0</v>
      </c>
      <c r="DW135" s="131">
        <f>'Main courante'!$I132+'Main courante'!$N132</f>
        <v>0</v>
      </c>
      <c r="DX135" s="132" t="str">
        <f>IF('Main courante'!$P132&lt;&gt;"",'Main courante'!$P132,"")</f>
        <v/>
      </c>
      <c r="DY135" s="133" t="str">
        <f>IF('Main courante'!$Q132&lt;&gt;"",'Main courante'!$Q132,"")</f>
        <v/>
      </c>
      <c r="DZ135" s="133" t="str">
        <f>IF('Main courante'!$R132&lt;&gt;"",'Main courante'!$R132,"")</f>
        <v/>
      </c>
      <c r="EA135" s="129">
        <f t="shared" si="8"/>
        <v>0</v>
      </c>
      <c r="EB135" s="129">
        <f t="shared" si="9"/>
        <v>0</v>
      </c>
      <c r="ED135" s="120" t="str">
        <f>IF('Main courante'!$A132=$ED$6,MAX($ED$8:$ED134)+1,"")</f>
        <v/>
      </c>
      <c r="EE135" s="120" t="str">
        <f>IF('Main courante'!$A132=$ED$6,'Main courante'!$S132,"")</f>
        <v/>
      </c>
      <c r="EF135" s="120" t="str">
        <f>IF('Main courante'!$A132=$ED$6,'Main courante'!$T132,"")</f>
        <v/>
      </c>
      <c r="EG135" s="120" t="str">
        <f>IF('Main courante'!$A132=$ED$6,'Main courante'!$U132,"")</f>
        <v/>
      </c>
      <c r="EH135" s="134" t="str">
        <f>IF('Main courante'!$A132=$ED$6,'Main courante'!$V132,"")</f>
        <v/>
      </c>
      <c r="EJ135" s="120" t="str">
        <f>IF('Main courante'!$A132=$EJ$6,MAX($EJ$8:$EJ134)+1,"")</f>
        <v/>
      </c>
      <c r="EK135" s="120" t="str">
        <f>IF('Main courante'!$A132=$EJ$6,'Main courante'!$S132,"")</f>
        <v/>
      </c>
      <c r="EL135" s="120" t="str">
        <f>IF('Main courante'!$A132=$EJ$6,'Main courante'!$T132,"")</f>
        <v/>
      </c>
      <c r="EM135" s="120" t="str">
        <f>IF('Main courante'!$A132=$EJ$6,'Main courante'!$U132,"")</f>
        <v/>
      </c>
      <c r="EN135" s="134" t="str">
        <f>IF('Main courante'!$A132=$EJ$6,'Main courante'!$V132,"")</f>
        <v/>
      </c>
      <c r="EP135" s="120" t="str">
        <f>IF('Main courante'!$A132=$EP$6,MAX($EP$8:$EP134)+1,"")</f>
        <v/>
      </c>
      <c r="EQ135" s="120" t="str">
        <f>IF('Main courante'!$A132=$EP$6,'Main courante'!$S132,"")</f>
        <v/>
      </c>
      <c r="ER135" s="120" t="str">
        <f>IF('Main courante'!$A132=$EP$6,'Main courante'!$T132,"")</f>
        <v/>
      </c>
      <c r="ES135" s="120" t="str">
        <f>IF('Main courante'!$A132=$EP$6,'Main courante'!$U132,"")</f>
        <v/>
      </c>
      <c r="ET135" s="134" t="str">
        <f>IF('Main courante'!$A132=$EP$6,'Main courante'!$V132,"")</f>
        <v/>
      </c>
      <c r="EU135" s="125"/>
      <c r="EV135" s="120" t="str">
        <f>IF('Main courante'!$A132=$EV$6,MAX($EV$8:$EV134)+1,"")</f>
        <v/>
      </c>
      <c r="EW135" s="121" t="str">
        <f>IF('Main courante'!$A132=$EV$6,TEXT('Main courante'!$B132,"j mmm aa"),"")</f>
        <v/>
      </c>
      <c r="EX135" s="122" t="str">
        <f>IF('Main courante'!$A132=$EV$6,TEXT('Main courante'!$C132,"hh:mm"),"")</f>
        <v/>
      </c>
      <c r="EY135" s="122" t="str">
        <f>IF('Main courante'!$A132=$EV$6,TEXT('Main courante'!$D132,"hh:mm"),"")</f>
        <v/>
      </c>
      <c r="EZ135" s="123" t="str">
        <f>IF('Main courante'!$A132=$EV$6,MOD($EY135-$EX135,1),"")</f>
        <v/>
      </c>
      <c r="FA135" s="123" t="str">
        <f>IF('Main courante'!$A132=$EV$6,'Main courante'!$E132,"")</f>
        <v/>
      </c>
      <c r="FB135" s="128"/>
    </row>
    <row r="136" spans="1:158">
      <c r="A136" s="120" t="str">
        <f>IF('Main courante'!$A133=$A$6,MAX($A$8:$A135)+1,"")</f>
        <v/>
      </c>
      <c r="B136" s="121" t="str">
        <f>IF('Main courante'!$A133=$A$6,TEXT('Main courante'!$B133,"j mmm aa"),"")</f>
        <v/>
      </c>
      <c r="C136" s="122" t="str">
        <f>IF('Main courante'!$A133=$A$6,TEXT('Main courante'!$C133,"hh:mm"),"")</f>
        <v/>
      </c>
      <c r="D136" s="122" t="str">
        <f>IF('Main courante'!$A133=$A$6,TEXT('Main courante'!$D133,"hh:mm"),"")</f>
        <v/>
      </c>
      <c r="E136" s="123" t="str">
        <f>IF('Main courante'!$A133=$A$6,MOD($D136-$C136,1),"")</f>
        <v/>
      </c>
      <c r="F136" s="123" t="str">
        <f>IF('Main courante'!$A133=$A$6,'Main courante'!$E133,"")</f>
        <v/>
      </c>
      <c r="G136" s="125"/>
      <c r="H136" s="126" t="str">
        <f>IF('Main courante'!$A133=$H$6,MAX($H$8:$H135)+1,"")</f>
        <v/>
      </c>
      <c r="I136" s="121" t="str">
        <f>IF('Main courante'!$A133=$H$6,TEXT('Main courante'!$B133,"j mmm aa"),"")</f>
        <v/>
      </c>
      <c r="J136" s="122" t="str">
        <f>IF('Main courante'!$A133=$H$6,TEXT('Main courante'!$C133,"hh:mm"),"")</f>
        <v/>
      </c>
      <c r="K136" s="122" t="str">
        <f>IF('Main courante'!$A133=$H$6,TEXT('Main courante'!$D133,"hh:mm"),"")</f>
        <v/>
      </c>
      <c r="L136" s="123" t="str">
        <f>IF('Main courante'!$A133=$H$6,MOD($K136-$J136,1),"")</f>
        <v/>
      </c>
      <c r="M136" s="123" t="str">
        <f>IF('Main courante'!$A133=$H$6,'Main courante'!$E133,"")</f>
        <v/>
      </c>
      <c r="N136" s="125"/>
      <c r="O136" s="120" t="str">
        <f>IF('Main courante'!$A133=$O$6,MAX($O$8:$O135)+1,"")</f>
        <v/>
      </c>
      <c r="P136" s="121" t="str">
        <f>IF('Main courante'!$A133=$O$6,TEXT('Main courante'!$B133,"j mmm aa"),"")</f>
        <v/>
      </c>
      <c r="Q136" s="122" t="str">
        <f>IF('Main courante'!$A133=$O$6,TEXT('Main courante'!$C133,"hh:mm"),"")</f>
        <v/>
      </c>
      <c r="R136" s="122" t="str">
        <f>IF('Main courante'!$A133=$O$6,TEXT('Main courante'!$D133,"hh:mm"),"")</f>
        <v/>
      </c>
      <c r="S136" s="123" t="str">
        <f>IF('Main courante'!$A133=$O$6,MOD($R136-$Q136,1),"")</f>
        <v/>
      </c>
      <c r="T136" s="124" t="str">
        <f>IF('Main courante'!$A133=$O$6,'Main courante'!$E133,"")</f>
        <v/>
      </c>
      <c r="U136" s="127" t="str">
        <f>IF('Main courante'!$A133=$O$6,DU136,"")</f>
        <v/>
      </c>
      <c r="V136" s="125"/>
      <c r="W136" s="120" t="str">
        <f>IF('Main courante'!$A133=$W$6,MAX($W$8:$W135)+1,"")</f>
        <v/>
      </c>
      <c r="X136" s="121" t="str">
        <f>IF('Main courante'!$A133=$W$6,TEXT('Main courante'!$B133,"j mmm aa"),"")</f>
        <v/>
      </c>
      <c r="Y136" s="122" t="str">
        <f>IF('Main courante'!$A133=$W$6,TEXT('Main courante'!$C133,"hh:mm"),"")</f>
        <v/>
      </c>
      <c r="Z136" s="122" t="str">
        <f>IF('Main courante'!$A133=$W$6,TEXT('Main courante'!$D133,"hh:mm"),"")</f>
        <v/>
      </c>
      <c r="AA136" s="123" t="str">
        <f>IF('Main courante'!$A133=$W$6,MOD($Z136-$Y136,1),"")</f>
        <v/>
      </c>
      <c r="AB136" s="123" t="str">
        <f>IF('Main courante'!$A133=$W$6,'Main courante'!$E133,"")</f>
        <v/>
      </c>
      <c r="AC136" s="122" t="str">
        <f>IF('Main courante'!$A133=$W$6,DU136,"")</f>
        <v/>
      </c>
      <c r="AD136" s="125"/>
      <c r="AE136" s="120" t="str">
        <f>IF('Main courante'!$A133=$AE$6,MAX($AE$8:$AE135)+1,"")</f>
        <v/>
      </c>
      <c r="AF136" s="121" t="str">
        <f>IF('Main courante'!$A133=$AE$6,TEXT('Main courante'!$B133,"j mmm aa"),"")</f>
        <v/>
      </c>
      <c r="AG136" s="122" t="str">
        <f>IF('Main courante'!$A133=$AE$6,TEXT('Main courante'!$C133,"hh:mm"),"")</f>
        <v/>
      </c>
      <c r="AH136" s="122" t="str">
        <f>IF('Main courante'!$A133=$AE$6,TEXT('Main courante'!$D133,"hh:mm"),"")</f>
        <v/>
      </c>
      <c r="AI136" s="123" t="str">
        <f>IF('Main courante'!$A133=$AE$6,MOD($AH136-$AG136,1),"")</f>
        <v/>
      </c>
      <c r="AJ136" s="123" t="str">
        <f>IF('Main courante'!$A133=$AE$6,'Main courante'!$E133,"")</f>
        <v/>
      </c>
      <c r="AK136" s="122" t="str">
        <f>IF('Main courante'!$A133=$AE$6,DU136,"")</f>
        <v/>
      </c>
      <c r="AL136" s="125"/>
      <c r="AM136" s="120" t="str">
        <f>IF('Main courante'!$A133=$AM$6,MAX($AM$8:$AM135)+1,"")</f>
        <v/>
      </c>
      <c r="AN136" s="121" t="str">
        <f>IF('Main courante'!$A133=$AM$6,TEXT('Main courante'!$B133,"j mmm aa"),"")</f>
        <v/>
      </c>
      <c r="AO136" s="122" t="str">
        <f>IF('Main courante'!$A133=$AM$6,TEXT('Main courante'!$C133,"hh:mm"),"")</f>
        <v/>
      </c>
      <c r="AP136" s="122" t="str">
        <f>IF('Main courante'!$A133=$AM$6,TEXT('Main courante'!$D133,"hh:mm"),"")</f>
        <v/>
      </c>
      <c r="AQ136" s="123" t="str">
        <f>IF('Main courante'!$A133=$AM$6,MOD($AP136-$AO136,1),"")</f>
        <v/>
      </c>
      <c r="AR136" s="123" t="str">
        <f>IF('Main courante'!$A133=$AM$6,'Main courante'!$E133,"")</f>
        <v/>
      </c>
      <c r="AS136" s="122" t="str">
        <f>IF('Main courante'!$A133=$AM$6,DU136,"")</f>
        <v/>
      </c>
      <c r="AT136" s="125"/>
      <c r="AU136" s="120" t="str">
        <f>IF('Main courante'!$A133=$AU$6,MAX($AU$8:$AU135)+1,"")</f>
        <v/>
      </c>
      <c r="AV136" s="121" t="str">
        <f>IF('Main courante'!$A133=$AU$6,TEXT('Main courante'!$B133,"j mmm aa"),"")</f>
        <v/>
      </c>
      <c r="AW136" s="122" t="str">
        <f>IF('Main courante'!$A133=$AU$6,TEXT('Main courante'!$C133,"hh:mm"),"")</f>
        <v/>
      </c>
      <c r="AX136" s="122" t="str">
        <f>IF('Main courante'!$A133=$AU$6,TEXT('Main courante'!$D133,"hh:mm"),"")</f>
        <v/>
      </c>
      <c r="AY136" s="123" t="str">
        <f>IF('Main courante'!$A133=$AU$6,MOD($AX136-$AW136,1),"")</f>
        <v/>
      </c>
      <c r="AZ136" s="123" t="str">
        <f>IF('Main courante'!$A133=$AU$6,'Main courante'!$E133,"")</f>
        <v/>
      </c>
      <c r="BA136" s="122" t="str">
        <f>IF('Main courante'!$A133=$AU$6,DU136,"")</f>
        <v/>
      </c>
      <c r="BB136" s="125"/>
      <c r="BC136" s="120" t="str">
        <f>IF('Main courante'!$A133=$BC$6,MAX($BC$8:$BC135)+1,"")</f>
        <v/>
      </c>
      <c r="BD136" s="121" t="str">
        <f>IF('Main courante'!$A133=$BC$6,TEXT('Main courante'!$B133,"j mmm aa"),"")</f>
        <v/>
      </c>
      <c r="BE136" s="122" t="str">
        <f>IF('Main courante'!$A133=$BC$6,TEXT('Main courante'!$C133,"hh:mm"),"")</f>
        <v/>
      </c>
      <c r="BF136" s="122" t="str">
        <f>IF('Main courante'!$A133=$BC$6,TEXT('Main courante'!$D133,"hh:mm"),"")</f>
        <v/>
      </c>
      <c r="BG136" s="123" t="str">
        <f>IF('Main courante'!$A133=$BC$6,MOD($BF136-$BE136,1),"")</f>
        <v/>
      </c>
      <c r="BH136" s="123" t="str">
        <f>IF('Main courante'!$A133=$BC$6,'Main courante'!$E133,"")</f>
        <v/>
      </c>
      <c r="BI136" s="122" t="str">
        <f>IF('Main courante'!$A133=$BC$6,DU136,"")</f>
        <v/>
      </c>
      <c r="BJ136" s="125"/>
      <c r="BK136" s="120" t="str">
        <f>IF('Main courante'!$A133=$BK$6,MAX($BK$8:$BK135)+1,"")</f>
        <v/>
      </c>
      <c r="BL136" s="121" t="str">
        <f>IF('Main courante'!$A133=$BK$6,TEXT('Main courante'!$B133,"j mmm aa"),"")</f>
        <v/>
      </c>
      <c r="BM136" s="122" t="str">
        <f>IF('Main courante'!$A133=$BK$6,TEXT('Main courante'!$C133,"hh:mm"),"")</f>
        <v/>
      </c>
      <c r="BN136" s="122" t="str">
        <f>IF('Main courante'!$A133=$BK$6,TEXT('Main courante'!$D133,"hh:mm"),"")</f>
        <v/>
      </c>
      <c r="BO136" s="123" t="str">
        <f>IF('Main courante'!$A133=$BK$6,MOD($BN136-$BM136,1),"")</f>
        <v/>
      </c>
      <c r="BP136" s="123" t="str">
        <f>IF('Main courante'!$A133=$BK$6,'Main courante'!$E133,"")</f>
        <v/>
      </c>
      <c r="BQ136" s="122" t="str">
        <f>IF('Main courante'!$A133=$BK$6,DU136,"")</f>
        <v/>
      </c>
      <c r="BR136" s="125"/>
      <c r="BS136" s="120" t="str">
        <f>IF('Main courante'!$A133=$BS$6,MAX($BS$8:$BS135)+1,"")</f>
        <v/>
      </c>
      <c r="BT136" s="121" t="str">
        <f>IF('Main courante'!$A133=$BS$6,TEXT('Main courante'!$B133,"j mmm aa"),"")</f>
        <v/>
      </c>
      <c r="BU136" s="122" t="str">
        <f>IF('Main courante'!$A133=$BS$6,TEXT('Main courante'!$C133,"hh:mm"),"")</f>
        <v/>
      </c>
      <c r="BV136" s="122" t="str">
        <f>IF('Main courante'!$A133=$BS$6,TEXT('Main courante'!$D133,"hh:mm"),"")</f>
        <v/>
      </c>
      <c r="BW136" s="123" t="str">
        <f>IF('Main courante'!$A133=$BS$6,MOD($BV136-$BU136,1),"")</f>
        <v/>
      </c>
      <c r="BX136" s="123" t="str">
        <f>IF('Main courante'!$A133=$BS$6,'Main courante'!$E133,"")</f>
        <v/>
      </c>
      <c r="BY136" s="122" t="str">
        <f>IF('Main courante'!$A133=$BS$6,DU136,"")</f>
        <v/>
      </c>
      <c r="BZ136" s="125"/>
      <c r="CA136" s="120" t="str">
        <f>IF('Main courante'!$A133=$CA$6,MAX($CA$8:$CA135)+1,"")</f>
        <v/>
      </c>
      <c r="CB136" s="121" t="str">
        <f>IF('Main courante'!$A133=$CA$6,TEXT('Main courante'!$B133,"j mmm aa"),"")</f>
        <v/>
      </c>
      <c r="CC136" s="122" t="str">
        <f>IF('Main courante'!$A133=$CA$6,TEXT('Main courante'!$C133,"hh:mm"),"")</f>
        <v/>
      </c>
      <c r="CD136" s="122" t="str">
        <f>IF('Main courante'!$A133=$CA$6,TEXT('Main courante'!$D133,"hh:mm"),"")</f>
        <v/>
      </c>
      <c r="CE136" s="123" t="str">
        <f>IF('Main courante'!$A133=$CA$6,MOD($CD136-$CC136,1),"")</f>
        <v/>
      </c>
      <c r="CF136" s="123" t="str">
        <f>IF('Main courante'!$A133=$CA$6,'Main courante'!$E133,"")</f>
        <v/>
      </c>
      <c r="CG136" s="122" t="str">
        <f>IF('Main courante'!$A133=$CA$6,DU136,"")</f>
        <v/>
      </c>
      <c r="CH136" s="125"/>
      <c r="CI136" s="120" t="str">
        <f>IF('Main courante'!$A133=$CI$6,MAX($CI$8:$CI135)+1,"")</f>
        <v/>
      </c>
      <c r="CJ136" s="121" t="str">
        <f>IF('Main courante'!$A133=$CI$6,TEXT('Main courante'!$B133,"j mmm aa"),"")</f>
        <v/>
      </c>
      <c r="CK136" s="122" t="str">
        <f>IF('Main courante'!$A133=$CI$6,TEXT('Main courante'!$C133,"hh:mm"),"")</f>
        <v/>
      </c>
      <c r="CL136" s="122" t="str">
        <f>IF('Main courante'!$A133=$CI$6,TEXT('Main courante'!$D133,"hh:mm"),"")</f>
        <v/>
      </c>
      <c r="CM136" s="123" t="str">
        <f>IF('Main courante'!$A133=$CI$6,MOD($CL136-$CK136,1),"")</f>
        <v/>
      </c>
      <c r="CN136" s="123" t="str">
        <f>IF('Main courante'!$A133=$CI$6,'Main courante'!$E133,"")</f>
        <v/>
      </c>
      <c r="CO136" s="125"/>
      <c r="CP136" s="120" t="str">
        <f>IF('Main courante'!$A133=$CP$6,MAX($CP$8:$CP135)+1,"")</f>
        <v/>
      </c>
      <c r="CQ136" s="121" t="str">
        <f>IF('Main courante'!$A133=$CP$6,TEXT('Main courante'!$B133,"j mmm aa"),"")</f>
        <v/>
      </c>
      <c r="CR136" s="122" t="str">
        <f>IF('Main courante'!$A133=$CP$6,TEXT('Main courante'!$C133,"hh:mm"),"")</f>
        <v/>
      </c>
      <c r="CS136" s="122" t="str">
        <f>IF('Main courante'!$A133=$CP$6,TEXT('Main courante'!$D133,"hh:mm"),"")</f>
        <v/>
      </c>
      <c r="CT136" s="123" t="str">
        <f>IF('Main courante'!$A133=$CP$6,MOD($CS136-$CR136,1),"")</f>
        <v/>
      </c>
      <c r="CU136" s="123" t="str">
        <f>IF('Main courante'!$A133=$CP$6,'Main courante'!$E133,"")</f>
        <v/>
      </c>
      <c r="CV136" s="122" t="str">
        <f>IF('Main courante'!$A133=$CP$6,DU136,"")</f>
        <v/>
      </c>
      <c r="CW136" s="125"/>
      <c r="CX136" s="120" t="str">
        <f>IF('Main courante'!$A133=$CX$6,MAX($CX$8:$CX135)+1,"")</f>
        <v/>
      </c>
      <c r="CY136" s="121" t="str">
        <f>IF('Main courante'!$A133=$CX$6,TEXT('Main courante'!$B133,"j mmm aa"),"")</f>
        <v/>
      </c>
      <c r="CZ136" s="122" t="str">
        <f>IF('Main courante'!$A133=$CX$6,TEXT('Main courante'!$C133,"hh:mm"),"")</f>
        <v/>
      </c>
      <c r="DA136" s="122" t="str">
        <f>IF('Main courante'!$A133=$CX$6,TEXT('Main courante'!$D133,"hh:mm"),"")</f>
        <v/>
      </c>
      <c r="DB136" s="123" t="str">
        <f>IF('Main courante'!$A133=$CX$6,MOD($DA136-$CZ136,1),"")</f>
        <v/>
      </c>
      <c r="DC136" s="123" t="str">
        <f>IF('Main courante'!$A133=$CX$6,'Main courante'!$E133,"")</f>
        <v/>
      </c>
      <c r="DD136" s="122" t="str">
        <f>IF('Main courante'!$A133=$CX$6,DU136,"")</f>
        <v/>
      </c>
      <c r="DE136" s="125"/>
      <c r="DF136" s="120" t="str">
        <f>IF('Main courante'!$A133=$DF$6,MAX($DF$8:$DF135)+1,"")</f>
        <v/>
      </c>
      <c r="DG136" s="121" t="str">
        <f>IF('Main courante'!$A133=$DF$6,TEXT('Main courante'!$B133,"j mmm aa"),"")</f>
        <v/>
      </c>
      <c r="DH136" s="122" t="str">
        <f>IF('Main courante'!$A133=$DF$6,TEXT('Main courante'!$C133,"hh:mm"),"")</f>
        <v/>
      </c>
      <c r="DI136" s="122" t="str">
        <f>IF('Main courante'!$A133=$DF$6,TEXT('Main courante'!$D133,"hh:mm"),"")</f>
        <v/>
      </c>
      <c r="DJ136" s="123" t="str">
        <f>IF('Main courante'!$A133=$DF$6,MOD($DI136-$DH136,1),"")</f>
        <v/>
      </c>
      <c r="DK136" s="123" t="str">
        <f>IF('Main courante'!$A133=$DF$6,'Main courante'!$E133,"")</f>
        <v/>
      </c>
      <c r="DL136" s="128"/>
      <c r="DM136" s="120" t="str">
        <f>IF(OR('Main courante'!$F133&lt;&gt;"",'Main courante'!$K133&lt;&gt;""),MAX($DM$8:$DM135)+1,"")</f>
        <v/>
      </c>
      <c r="DN136" s="121" t="str">
        <f>IF('Main courante'!$F133,TEXT('Main courante'!$B133,"j mmm aa"),"")</f>
        <v/>
      </c>
      <c r="DO136" s="121" t="str">
        <f>IF('Main courante'!$F133,'Main courante'!$E133,"")</f>
        <v/>
      </c>
      <c r="DP136" s="121" t="str">
        <f>IF(OR('Main courante'!$F133&lt;&gt;"",'Main courante'!$K133&lt;&gt;""),IF('Main courante'!$F133&lt;&gt;"",TEXT('Main courante'!$F133,"hh:mm"),""),"")</f>
        <v/>
      </c>
      <c r="DQ136" s="121" t="str">
        <f>IF(OR('Main courante'!$F133&lt;&gt;"",'Main courante'!$K133&lt;&gt;""),IF('Main courante'!$G133&lt;&gt;"",TEXT('Main courante'!$G133,"hh:mm"),""),"")</f>
        <v/>
      </c>
      <c r="DR136" s="121" t="str">
        <f>IF(OR('Main courante'!$F133&lt;&gt;"",'Main courante'!$K133&lt;&gt;""),IF('Main courante'!$K133&lt;&gt;"",TEXT('Main courante'!$K133,"hh:mm"),""),"")</f>
        <v/>
      </c>
      <c r="DS136" s="121" t="str">
        <f>IF(OR('Main courante'!$F133&lt;&gt;"",'Main courante'!$K133&lt;&gt;""),IF('Main courante'!$L133&lt;&gt;"",TEXT('Main courante'!$L133,"hh:mm"),""),"")</f>
        <v/>
      </c>
      <c r="DT136" s="129">
        <f t="shared" ref="DT136:DT199" si="10">EA136+EB136</f>
        <v>0</v>
      </c>
      <c r="DU136" s="130">
        <f>'Main courante'!$H133+'Main courante'!$M133</f>
        <v>0</v>
      </c>
      <c r="DV136" s="131">
        <f>'Main courante'!$J133+'Main courante'!$O133</f>
        <v>0</v>
      </c>
      <c r="DW136" s="131">
        <f>'Main courante'!$I133+'Main courante'!$N133</f>
        <v>0</v>
      </c>
      <c r="DX136" s="132" t="str">
        <f>IF('Main courante'!$P133&lt;&gt;"",'Main courante'!$P133,"")</f>
        <v/>
      </c>
      <c r="DY136" s="133" t="str">
        <f>IF('Main courante'!$Q133&lt;&gt;"",'Main courante'!$Q133,"")</f>
        <v/>
      </c>
      <c r="DZ136" s="133" t="str">
        <f>IF('Main courante'!$R133&lt;&gt;"",'Main courante'!$R133,"")</f>
        <v/>
      </c>
      <c r="EA136" s="129">
        <f t="shared" ref="EA136:EA199" si="11">IF($DP136&lt;&gt;"",MOD($DQ136-$DP136,1),)</f>
        <v>0</v>
      </c>
      <c r="EB136" s="129">
        <f t="shared" ref="EB136:EB199" si="12">IF($DS136&lt;&gt;"",MOD($DS136-$DR136,1),)</f>
        <v>0</v>
      </c>
      <c r="ED136" s="120" t="str">
        <f>IF('Main courante'!$A133=$ED$6,MAX($ED$8:$ED135)+1,"")</f>
        <v/>
      </c>
      <c r="EE136" s="120" t="str">
        <f>IF('Main courante'!$A133=$ED$6,'Main courante'!$S133,"")</f>
        <v/>
      </c>
      <c r="EF136" s="120" t="str">
        <f>IF('Main courante'!$A133=$ED$6,'Main courante'!$T133,"")</f>
        <v/>
      </c>
      <c r="EG136" s="120" t="str">
        <f>IF('Main courante'!$A133=$ED$6,'Main courante'!$U133,"")</f>
        <v/>
      </c>
      <c r="EH136" s="134" t="str">
        <f>IF('Main courante'!$A133=$ED$6,'Main courante'!$V133,"")</f>
        <v/>
      </c>
      <c r="EJ136" s="120" t="str">
        <f>IF('Main courante'!$A133=$EJ$6,MAX($EJ$8:$EJ135)+1,"")</f>
        <v/>
      </c>
      <c r="EK136" s="120" t="str">
        <f>IF('Main courante'!$A133=$EJ$6,'Main courante'!$S133,"")</f>
        <v/>
      </c>
      <c r="EL136" s="120" t="str">
        <f>IF('Main courante'!$A133=$EJ$6,'Main courante'!$T133,"")</f>
        <v/>
      </c>
      <c r="EM136" s="120" t="str">
        <f>IF('Main courante'!$A133=$EJ$6,'Main courante'!$U133,"")</f>
        <v/>
      </c>
      <c r="EN136" s="134" t="str">
        <f>IF('Main courante'!$A133=$EJ$6,'Main courante'!$V133,"")</f>
        <v/>
      </c>
      <c r="EP136" s="120" t="str">
        <f>IF('Main courante'!$A133=$EP$6,MAX($EP$8:$EP135)+1,"")</f>
        <v/>
      </c>
      <c r="EQ136" s="120" t="str">
        <f>IF('Main courante'!$A133=$EP$6,'Main courante'!$S133,"")</f>
        <v/>
      </c>
      <c r="ER136" s="120" t="str">
        <f>IF('Main courante'!$A133=$EP$6,'Main courante'!$T133,"")</f>
        <v/>
      </c>
      <c r="ES136" s="120" t="str">
        <f>IF('Main courante'!$A133=$EP$6,'Main courante'!$U133,"")</f>
        <v/>
      </c>
      <c r="ET136" s="134" t="str">
        <f>IF('Main courante'!$A133=$EP$6,'Main courante'!$V133,"")</f>
        <v/>
      </c>
      <c r="EU136" s="125"/>
      <c r="EV136" s="120" t="str">
        <f>IF('Main courante'!$A133=$EV$6,MAX($EV$8:$EV135)+1,"")</f>
        <v/>
      </c>
      <c r="EW136" s="121" t="str">
        <f>IF('Main courante'!$A133=$EV$6,TEXT('Main courante'!$B133,"j mmm aa"),"")</f>
        <v/>
      </c>
      <c r="EX136" s="122" t="str">
        <f>IF('Main courante'!$A133=$EV$6,TEXT('Main courante'!$C133,"hh:mm"),"")</f>
        <v/>
      </c>
      <c r="EY136" s="122" t="str">
        <f>IF('Main courante'!$A133=$EV$6,TEXT('Main courante'!$D133,"hh:mm"),"")</f>
        <v/>
      </c>
      <c r="EZ136" s="123" t="str">
        <f>IF('Main courante'!$A133=$EV$6,MOD($EY136-$EX136,1),"")</f>
        <v/>
      </c>
      <c r="FA136" s="123" t="str">
        <f>IF('Main courante'!$A133=$EV$6,'Main courante'!$E133,"")</f>
        <v/>
      </c>
      <c r="FB136" s="128"/>
    </row>
    <row r="137" spans="1:158">
      <c r="A137" s="120" t="str">
        <f>IF('Main courante'!$A134=$A$6,MAX($A$8:$A136)+1,"")</f>
        <v/>
      </c>
      <c r="B137" s="121" t="str">
        <f>IF('Main courante'!$A134=$A$6,TEXT('Main courante'!$B134,"j mmm aa"),"")</f>
        <v/>
      </c>
      <c r="C137" s="122" t="str">
        <f>IF('Main courante'!$A134=$A$6,TEXT('Main courante'!$C134,"hh:mm"),"")</f>
        <v/>
      </c>
      <c r="D137" s="122" t="str">
        <f>IF('Main courante'!$A134=$A$6,TEXT('Main courante'!$D134,"hh:mm"),"")</f>
        <v/>
      </c>
      <c r="E137" s="123" t="str">
        <f>IF('Main courante'!$A134=$A$6,MOD($D137-$C137,1),"")</f>
        <v/>
      </c>
      <c r="F137" s="123" t="str">
        <f>IF('Main courante'!$A134=$A$6,'Main courante'!$E134,"")</f>
        <v/>
      </c>
      <c r="G137" s="125"/>
      <c r="H137" s="126" t="str">
        <f>IF('Main courante'!$A134=$H$6,MAX($H$8:$H136)+1,"")</f>
        <v/>
      </c>
      <c r="I137" s="121" t="str">
        <f>IF('Main courante'!$A134=$H$6,TEXT('Main courante'!$B134,"j mmm aa"),"")</f>
        <v/>
      </c>
      <c r="J137" s="122" t="str">
        <f>IF('Main courante'!$A134=$H$6,TEXT('Main courante'!$C134,"hh:mm"),"")</f>
        <v/>
      </c>
      <c r="K137" s="122" t="str">
        <f>IF('Main courante'!$A134=$H$6,TEXT('Main courante'!$D134,"hh:mm"),"")</f>
        <v/>
      </c>
      <c r="L137" s="123" t="str">
        <f>IF('Main courante'!$A134=$H$6,MOD($K137-$J137,1),"")</f>
        <v/>
      </c>
      <c r="M137" s="123" t="str">
        <f>IF('Main courante'!$A134=$H$6,'Main courante'!$E134,"")</f>
        <v/>
      </c>
      <c r="N137" s="125"/>
      <c r="O137" s="120" t="str">
        <f>IF('Main courante'!$A134=$O$6,MAX($O$8:$O136)+1,"")</f>
        <v/>
      </c>
      <c r="P137" s="121" t="str">
        <f>IF('Main courante'!$A134=$O$6,TEXT('Main courante'!$B134,"j mmm aa"),"")</f>
        <v/>
      </c>
      <c r="Q137" s="122" t="str">
        <f>IF('Main courante'!$A134=$O$6,TEXT('Main courante'!$C134,"hh:mm"),"")</f>
        <v/>
      </c>
      <c r="R137" s="122" t="str">
        <f>IF('Main courante'!$A134=$O$6,TEXT('Main courante'!$D134,"hh:mm"),"")</f>
        <v/>
      </c>
      <c r="S137" s="123" t="str">
        <f>IF('Main courante'!$A134=$O$6,MOD($R137-$Q137,1),"")</f>
        <v/>
      </c>
      <c r="T137" s="124" t="str">
        <f>IF('Main courante'!$A134=$O$6,'Main courante'!$E134,"")</f>
        <v/>
      </c>
      <c r="U137" s="127" t="str">
        <f>IF('Main courante'!$A134=$O$6,DU137,"")</f>
        <v/>
      </c>
      <c r="V137" s="125"/>
      <c r="W137" s="120" t="str">
        <f>IF('Main courante'!$A134=$W$6,MAX($W$8:$W136)+1,"")</f>
        <v/>
      </c>
      <c r="X137" s="121" t="str">
        <f>IF('Main courante'!$A134=$W$6,TEXT('Main courante'!$B134,"j mmm aa"),"")</f>
        <v/>
      </c>
      <c r="Y137" s="122" t="str">
        <f>IF('Main courante'!$A134=$W$6,TEXT('Main courante'!$C134,"hh:mm"),"")</f>
        <v/>
      </c>
      <c r="Z137" s="122" t="str">
        <f>IF('Main courante'!$A134=$W$6,TEXT('Main courante'!$D134,"hh:mm"),"")</f>
        <v/>
      </c>
      <c r="AA137" s="123" t="str">
        <f>IF('Main courante'!$A134=$W$6,MOD($Z137-$Y137,1),"")</f>
        <v/>
      </c>
      <c r="AB137" s="123" t="str">
        <f>IF('Main courante'!$A134=$W$6,'Main courante'!$E134,"")</f>
        <v/>
      </c>
      <c r="AC137" s="122" t="str">
        <f>IF('Main courante'!$A134=$W$6,DU137,"")</f>
        <v/>
      </c>
      <c r="AD137" s="125"/>
      <c r="AE137" s="120" t="str">
        <f>IF('Main courante'!$A134=$AE$6,MAX($AE$8:$AE136)+1,"")</f>
        <v/>
      </c>
      <c r="AF137" s="121" t="str">
        <f>IF('Main courante'!$A134=$AE$6,TEXT('Main courante'!$B134,"j mmm aa"),"")</f>
        <v/>
      </c>
      <c r="AG137" s="122" t="str">
        <f>IF('Main courante'!$A134=$AE$6,TEXT('Main courante'!$C134,"hh:mm"),"")</f>
        <v/>
      </c>
      <c r="AH137" s="122" t="str">
        <f>IF('Main courante'!$A134=$AE$6,TEXT('Main courante'!$D134,"hh:mm"),"")</f>
        <v/>
      </c>
      <c r="AI137" s="123" t="str">
        <f>IF('Main courante'!$A134=$AE$6,MOD($AH137-$AG137,1),"")</f>
        <v/>
      </c>
      <c r="AJ137" s="123" t="str">
        <f>IF('Main courante'!$A134=$AE$6,'Main courante'!$E134,"")</f>
        <v/>
      </c>
      <c r="AK137" s="122" t="str">
        <f>IF('Main courante'!$A134=$AE$6,DU137,"")</f>
        <v/>
      </c>
      <c r="AL137" s="125"/>
      <c r="AM137" s="120" t="str">
        <f>IF('Main courante'!$A134=$AM$6,MAX($AM$8:$AM136)+1,"")</f>
        <v/>
      </c>
      <c r="AN137" s="121" t="str">
        <f>IF('Main courante'!$A134=$AM$6,TEXT('Main courante'!$B134,"j mmm aa"),"")</f>
        <v/>
      </c>
      <c r="AO137" s="122" t="str">
        <f>IF('Main courante'!$A134=$AM$6,TEXT('Main courante'!$C134,"hh:mm"),"")</f>
        <v/>
      </c>
      <c r="AP137" s="122" t="str">
        <f>IF('Main courante'!$A134=$AM$6,TEXT('Main courante'!$D134,"hh:mm"),"")</f>
        <v/>
      </c>
      <c r="AQ137" s="123" t="str">
        <f>IF('Main courante'!$A134=$AM$6,MOD($AP137-$AO137,1),"")</f>
        <v/>
      </c>
      <c r="AR137" s="123" t="str">
        <f>IF('Main courante'!$A134=$AM$6,'Main courante'!$E134,"")</f>
        <v/>
      </c>
      <c r="AS137" s="122" t="str">
        <f>IF('Main courante'!$A134=$AM$6,DU137,"")</f>
        <v/>
      </c>
      <c r="AT137" s="125"/>
      <c r="AU137" s="120" t="str">
        <f>IF('Main courante'!$A134=$AU$6,MAX($AU$8:$AU136)+1,"")</f>
        <v/>
      </c>
      <c r="AV137" s="121" t="str">
        <f>IF('Main courante'!$A134=$AU$6,TEXT('Main courante'!$B134,"j mmm aa"),"")</f>
        <v/>
      </c>
      <c r="AW137" s="122" t="str">
        <f>IF('Main courante'!$A134=$AU$6,TEXT('Main courante'!$C134,"hh:mm"),"")</f>
        <v/>
      </c>
      <c r="AX137" s="122" t="str">
        <f>IF('Main courante'!$A134=$AU$6,TEXT('Main courante'!$D134,"hh:mm"),"")</f>
        <v/>
      </c>
      <c r="AY137" s="123" t="str">
        <f>IF('Main courante'!$A134=$AU$6,MOD($AX137-$AW137,1),"")</f>
        <v/>
      </c>
      <c r="AZ137" s="123" t="str">
        <f>IF('Main courante'!$A134=$AU$6,'Main courante'!$E134,"")</f>
        <v/>
      </c>
      <c r="BA137" s="122" t="str">
        <f>IF('Main courante'!$A134=$AU$6,DU137,"")</f>
        <v/>
      </c>
      <c r="BB137" s="125"/>
      <c r="BC137" s="120" t="str">
        <f>IF('Main courante'!$A134=$BC$6,MAX($BC$8:$BC136)+1,"")</f>
        <v/>
      </c>
      <c r="BD137" s="121" t="str">
        <f>IF('Main courante'!$A134=$BC$6,TEXT('Main courante'!$B134,"j mmm aa"),"")</f>
        <v/>
      </c>
      <c r="BE137" s="122" t="str">
        <f>IF('Main courante'!$A134=$BC$6,TEXT('Main courante'!$C134,"hh:mm"),"")</f>
        <v/>
      </c>
      <c r="BF137" s="122" t="str">
        <f>IF('Main courante'!$A134=$BC$6,TEXT('Main courante'!$D134,"hh:mm"),"")</f>
        <v/>
      </c>
      <c r="BG137" s="123" t="str">
        <f>IF('Main courante'!$A134=$BC$6,MOD($BF137-$BE137,1),"")</f>
        <v/>
      </c>
      <c r="BH137" s="123" t="str">
        <f>IF('Main courante'!$A134=$BC$6,'Main courante'!$E134,"")</f>
        <v/>
      </c>
      <c r="BI137" s="122" t="str">
        <f>IF('Main courante'!$A134=$BC$6,DU137,"")</f>
        <v/>
      </c>
      <c r="BJ137" s="125"/>
      <c r="BK137" s="120" t="str">
        <f>IF('Main courante'!$A134=$BK$6,MAX($BK$8:$BK136)+1,"")</f>
        <v/>
      </c>
      <c r="BL137" s="121" t="str">
        <f>IF('Main courante'!$A134=$BK$6,TEXT('Main courante'!$B134,"j mmm aa"),"")</f>
        <v/>
      </c>
      <c r="BM137" s="122" t="str">
        <f>IF('Main courante'!$A134=$BK$6,TEXT('Main courante'!$C134,"hh:mm"),"")</f>
        <v/>
      </c>
      <c r="BN137" s="122" t="str">
        <f>IF('Main courante'!$A134=$BK$6,TEXT('Main courante'!$D134,"hh:mm"),"")</f>
        <v/>
      </c>
      <c r="BO137" s="123" t="str">
        <f>IF('Main courante'!$A134=$BK$6,MOD($BN137-$BM137,1),"")</f>
        <v/>
      </c>
      <c r="BP137" s="123" t="str">
        <f>IF('Main courante'!$A134=$BK$6,'Main courante'!$E134,"")</f>
        <v/>
      </c>
      <c r="BQ137" s="122" t="str">
        <f>IF('Main courante'!$A134=$BK$6,DU137,"")</f>
        <v/>
      </c>
      <c r="BR137" s="125"/>
      <c r="BS137" s="120" t="str">
        <f>IF('Main courante'!$A134=$BS$6,MAX($BS$8:$BS136)+1,"")</f>
        <v/>
      </c>
      <c r="BT137" s="121" t="str">
        <f>IF('Main courante'!$A134=$BS$6,TEXT('Main courante'!$B134,"j mmm aa"),"")</f>
        <v/>
      </c>
      <c r="BU137" s="122" t="str">
        <f>IF('Main courante'!$A134=$BS$6,TEXT('Main courante'!$C134,"hh:mm"),"")</f>
        <v/>
      </c>
      <c r="BV137" s="122" t="str">
        <f>IF('Main courante'!$A134=$BS$6,TEXT('Main courante'!$D134,"hh:mm"),"")</f>
        <v/>
      </c>
      <c r="BW137" s="123" t="str">
        <f>IF('Main courante'!$A134=$BS$6,MOD($BV137-$BU137,1),"")</f>
        <v/>
      </c>
      <c r="BX137" s="123" t="str">
        <f>IF('Main courante'!$A134=$BS$6,'Main courante'!$E134,"")</f>
        <v/>
      </c>
      <c r="BY137" s="122" t="str">
        <f>IF('Main courante'!$A134=$BS$6,DU137,"")</f>
        <v/>
      </c>
      <c r="BZ137" s="125"/>
      <c r="CA137" s="120" t="str">
        <f>IF('Main courante'!$A134=$CA$6,MAX($CA$8:$CA136)+1,"")</f>
        <v/>
      </c>
      <c r="CB137" s="121" t="str">
        <f>IF('Main courante'!$A134=$CA$6,TEXT('Main courante'!$B134,"j mmm aa"),"")</f>
        <v/>
      </c>
      <c r="CC137" s="122" t="str">
        <f>IF('Main courante'!$A134=$CA$6,TEXT('Main courante'!$C134,"hh:mm"),"")</f>
        <v/>
      </c>
      <c r="CD137" s="122" t="str">
        <f>IF('Main courante'!$A134=$CA$6,TEXT('Main courante'!$D134,"hh:mm"),"")</f>
        <v/>
      </c>
      <c r="CE137" s="123" t="str">
        <f>IF('Main courante'!$A134=$CA$6,MOD($CD137-$CC137,1),"")</f>
        <v/>
      </c>
      <c r="CF137" s="123" t="str">
        <f>IF('Main courante'!$A134=$CA$6,'Main courante'!$E134,"")</f>
        <v/>
      </c>
      <c r="CG137" s="122" t="str">
        <f>IF('Main courante'!$A134=$CA$6,DU137,"")</f>
        <v/>
      </c>
      <c r="CH137" s="125"/>
      <c r="CI137" s="120" t="str">
        <f>IF('Main courante'!$A134=$CI$6,MAX($CI$8:$CI136)+1,"")</f>
        <v/>
      </c>
      <c r="CJ137" s="121" t="str">
        <f>IF('Main courante'!$A134=$CI$6,TEXT('Main courante'!$B134,"j mmm aa"),"")</f>
        <v/>
      </c>
      <c r="CK137" s="122" t="str">
        <f>IF('Main courante'!$A134=$CI$6,TEXT('Main courante'!$C134,"hh:mm"),"")</f>
        <v/>
      </c>
      <c r="CL137" s="122" t="str">
        <f>IF('Main courante'!$A134=$CI$6,TEXT('Main courante'!$D134,"hh:mm"),"")</f>
        <v/>
      </c>
      <c r="CM137" s="123" t="str">
        <f>IF('Main courante'!$A134=$CI$6,MOD($CL137-$CK137,1),"")</f>
        <v/>
      </c>
      <c r="CN137" s="123" t="str">
        <f>IF('Main courante'!$A134=$CI$6,'Main courante'!$E134,"")</f>
        <v/>
      </c>
      <c r="CO137" s="125"/>
      <c r="CP137" s="120" t="str">
        <f>IF('Main courante'!$A134=$CP$6,MAX($CP$8:$CP136)+1,"")</f>
        <v/>
      </c>
      <c r="CQ137" s="121" t="str">
        <f>IF('Main courante'!$A134=$CP$6,TEXT('Main courante'!$B134,"j mmm aa"),"")</f>
        <v/>
      </c>
      <c r="CR137" s="122" t="str">
        <f>IF('Main courante'!$A134=$CP$6,TEXT('Main courante'!$C134,"hh:mm"),"")</f>
        <v/>
      </c>
      <c r="CS137" s="122" t="str">
        <f>IF('Main courante'!$A134=$CP$6,TEXT('Main courante'!$D134,"hh:mm"),"")</f>
        <v/>
      </c>
      <c r="CT137" s="123" t="str">
        <f>IF('Main courante'!$A134=$CP$6,MOD($CS137-$CR137,1),"")</f>
        <v/>
      </c>
      <c r="CU137" s="123" t="str">
        <f>IF('Main courante'!$A134=$CP$6,'Main courante'!$E134,"")</f>
        <v/>
      </c>
      <c r="CV137" s="122" t="str">
        <f>IF('Main courante'!$A134=$CP$6,DU137,"")</f>
        <v/>
      </c>
      <c r="CW137" s="125"/>
      <c r="CX137" s="120" t="str">
        <f>IF('Main courante'!$A134=$CX$6,MAX($CX$8:$CX136)+1,"")</f>
        <v/>
      </c>
      <c r="CY137" s="121" t="str">
        <f>IF('Main courante'!$A134=$CX$6,TEXT('Main courante'!$B134,"j mmm aa"),"")</f>
        <v/>
      </c>
      <c r="CZ137" s="122" t="str">
        <f>IF('Main courante'!$A134=$CX$6,TEXT('Main courante'!$C134,"hh:mm"),"")</f>
        <v/>
      </c>
      <c r="DA137" s="122" t="str">
        <f>IF('Main courante'!$A134=$CX$6,TEXT('Main courante'!$D134,"hh:mm"),"")</f>
        <v/>
      </c>
      <c r="DB137" s="123" t="str">
        <f>IF('Main courante'!$A134=$CX$6,MOD($DA137-$CZ137,1),"")</f>
        <v/>
      </c>
      <c r="DC137" s="123" t="str">
        <f>IF('Main courante'!$A134=$CX$6,'Main courante'!$E134,"")</f>
        <v/>
      </c>
      <c r="DD137" s="122" t="str">
        <f>IF('Main courante'!$A134=$CX$6,DU137,"")</f>
        <v/>
      </c>
      <c r="DE137" s="125"/>
      <c r="DF137" s="120" t="str">
        <f>IF('Main courante'!$A134=$DF$6,MAX($DF$8:$DF136)+1,"")</f>
        <v/>
      </c>
      <c r="DG137" s="121" t="str">
        <f>IF('Main courante'!$A134=$DF$6,TEXT('Main courante'!$B134,"j mmm aa"),"")</f>
        <v/>
      </c>
      <c r="DH137" s="122" t="str">
        <f>IF('Main courante'!$A134=$DF$6,TEXT('Main courante'!$C134,"hh:mm"),"")</f>
        <v/>
      </c>
      <c r="DI137" s="122" t="str">
        <f>IF('Main courante'!$A134=$DF$6,TEXT('Main courante'!$D134,"hh:mm"),"")</f>
        <v/>
      </c>
      <c r="DJ137" s="123" t="str">
        <f>IF('Main courante'!$A134=$DF$6,MOD($DI137-$DH137,1),"")</f>
        <v/>
      </c>
      <c r="DK137" s="123" t="str">
        <f>IF('Main courante'!$A134=$DF$6,'Main courante'!$E134,"")</f>
        <v/>
      </c>
      <c r="DL137" s="128"/>
      <c r="DM137" s="120" t="str">
        <f>IF(OR('Main courante'!$F134&lt;&gt;"",'Main courante'!$K134&lt;&gt;""),MAX($DM$8:$DM136)+1,"")</f>
        <v/>
      </c>
      <c r="DN137" s="121" t="str">
        <f>IF('Main courante'!$F134,TEXT('Main courante'!$B134,"j mmm aa"),"")</f>
        <v/>
      </c>
      <c r="DO137" s="121" t="str">
        <f>IF('Main courante'!$F134,'Main courante'!$E134,"")</f>
        <v/>
      </c>
      <c r="DP137" s="121" t="str">
        <f>IF(OR('Main courante'!$F134&lt;&gt;"",'Main courante'!$K134&lt;&gt;""),IF('Main courante'!$F134&lt;&gt;"",TEXT('Main courante'!$F134,"hh:mm"),""),"")</f>
        <v/>
      </c>
      <c r="DQ137" s="121" t="str">
        <f>IF(OR('Main courante'!$F134&lt;&gt;"",'Main courante'!$K134&lt;&gt;""),IF('Main courante'!$G134&lt;&gt;"",TEXT('Main courante'!$G134,"hh:mm"),""),"")</f>
        <v/>
      </c>
      <c r="DR137" s="121" t="str">
        <f>IF(OR('Main courante'!$F134&lt;&gt;"",'Main courante'!$K134&lt;&gt;""),IF('Main courante'!$K134&lt;&gt;"",TEXT('Main courante'!$K134,"hh:mm"),""),"")</f>
        <v/>
      </c>
      <c r="DS137" s="121" t="str">
        <f>IF(OR('Main courante'!$F134&lt;&gt;"",'Main courante'!$K134&lt;&gt;""),IF('Main courante'!$L134&lt;&gt;"",TEXT('Main courante'!$L134,"hh:mm"),""),"")</f>
        <v/>
      </c>
      <c r="DT137" s="129">
        <f t="shared" si="10"/>
        <v>0</v>
      </c>
      <c r="DU137" s="130">
        <f>'Main courante'!$H134+'Main courante'!$M134</f>
        <v>0</v>
      </c>
      <c r="DV137" s="131">
        <f>'Main courante'!$J134+'Main courante'!$O134</f>
        <v>0</v>
      </c>
      <c r="DW137" s="131">
        <f>'Main courante'!$I134+'Main courante'!$N134</f>
        <v>0</v>
      </c>
      <c r="DX137" s="132" t="str">
        <f>IF('Main courante'!$P134&lt;&gt;"",'Main courante'!$P134,"")</f>
        <v/>
      </c>
      <c r="DY137" s="133" t="str">
        <f>IF('Main courante'!$Q134&lt;&gt;"",'Main courante'!$Q134,"")</f>
        <v/>
      </c>
      <c r="DZ137" s="133" t="str">
        <f>IF('Main courante'!$R134&lt;&gt;"",'Main courante'!$R134,"")</f>
        <v/>
      </c>
      <c r="EA137" s="129">
        <f t="shared" si="11"/>
        <v>0</v>
      </c>
      <c r="EB137" s="129">
        <f t="shared" si="12"/>
        <v>0</v>
      </c>
      <c r="ED137" s="120" t="str">
        <f>IF('Main courante'!$A134=$ED$6,MAX($ED$8:$ED136)+1,"")</f>
        <v/>
      </c>
      <c r="EE137" s="120" t="str">
        <f>IF('Main courante'!$A134=$ED$6,'Main courante'!$S134,"")</f>
        <v/>
      </c>
      <c r="EF137" s="120" t="str">
        <f>IF('Main courante'!$A134=$ED$6,'Main courante'!$T134,"")</f>
        <v/>
      </c>
      <c r="EG137" s="120" t="str">
        <f>IF('Main courante'!$A134=$ED$6,'Main courante'!$U134,"")</f>
        <v/>
      </c>
      <c r="EH137" s="134" t="str">
        <f>IF('Main courante'!$A134=$ED$6,'Main courante'!$V134,"")</f>
        <v/>
      </c>
      <c r="EJ137" s="120" t="str">
        <f>IF('Main courante'!$A134=$EJ$6,MAX($EJ$8:$EJ136)+1,"")</f>
        <v/>
      </c>
      <c r="EK137" s="120" t="str">
        <f>IF('Main courante'!$A134=$EJ$6,'Main courante'!$S134,"")</f>
        <v/>
      </c>
      <c r="EL137" s="120" t="str">
        <f>IF('Main courante'!$A134=$EJ$6,'Main courante'!$T134,"")</f>
        <v/>
      </c>
      <c r="EM137" s="120" t="str">
        <f>IF('Main courante'!$A134=$EJ$6,'Main courante'!$U134,"")</f>
        <v/>
      </c>
      <c r="EN137" s="134" t="str">
        <f>IF('Main courante'!$A134=$EJ$6,'Main courante'!$V134,"")</f>
        <v/>
      </c>
      <c r="EP137" s="120" t="str">
        <f>IF('Main courante'!$A134=$EP$6,MAX($EP$8:$EP136)+1,"")</f>
        <v/>
      </c>
      <c r="EQ137" s="120" t="str">
        <f>IF('Main courante'!$A134=$EP$6,'Main courante'!$S134,"")</f>
        <v/>
      </c>
      <c r="ER137" s="120" t="str">
        <f>IF('Main courante'!$A134=$EP$6,'Main courante'!$T134,"")</f>
        <v/>
      </c>
      <c r="ES137" s="120" t="str">
        <f>IF('Main courante'!$A134=$EP$6,'Main courante'!$U134,"")</f>
        <v/>
      </c>
      <c r="ET137" s="134" t="str">
        <f>IF('Main courante'!$A134=$EP$6,'Main courante'!$V134,"")</f>
        <v/>
      </c>
      <c r="EU137" s="125"/>
      <c r="EV137" s="120" t="str">
        <f>IF('Main courante'!$A134=$EV$6,MAX($EV$8:$EV136)+1,"")</f>
        <v/>
      </c>
      <c r="EW137" s="121" t="str">
        <f>IF('Main courante'!$A134=$EV$6,TEXT('Main courante'!$B134,"j mmm aa"),"")</f>
        <v/>
      </c>
      <c r="EX137" s="122" t="str">
        <f>IF('Main courante'!$A134=$EV$6,TEXT('Main courante'!$C134,"hh:mm"),"")</f>
        <v/>
      </c>
      <c r="EY137" s="122" t="str">
        <f>IF('Main courante'!$A134=$EV$6,TEXT('Main courante'!$D134,"hh:mm"),"")</f>
        <v/>
      </c>
      <c r="EZ137" s="123" t="str">
        <f>IF('Main courante'!$A134=$EV$6,MOD($EY137-$EX137,1),"")</f>
        <v/>
      </c>
      <c r="FA137" s="123" t="str">
        <f>IF('Main courante'!$A134=$EV$6,'Main courante'!$E134,"")</f>
        <v/>
      </c>
      <c r="FB137" s="128"/>
    </row>
    <row r="138" spans="1:158">
      <c r="A138" s="120" t="str">
        <f>IF('Main courante'!$A135=$A$6,MAX($A$8:$A137)+1,"")</f>
        <v/>
      </c>
      <c r="B138" s="121" t="str">
        <f>IF('Main courante'!$A135=$A$6,TEXT('Main courante'!$B135,"j mmm aa"),"")</f>
        <v/>
      </c>
      <c r="C138" s="122" t="str">
        <f>IF('Main courante'!$A135=$A$6,TEXT('Main courante'!$C135,"hh:mm"),"")</f>
        <v/>
      </c>
      <c r="D138" s="122" t="str">
        <f>IF('Main courante'!$A135=$A$6,TEXT('Main courante'!$D135,"hh:mm"),"")</f>
        <v/>
      </c>
      <c r="E138" s="123" t="str">
        <f>IF('Main courante'!$A135=$A$6,MOD($D138-$C138,1),"")</f>
        <v/>
      </c>
      <c r="F138" s="123" t="str">
        <f>IF('Main courante'!$A135=$A$6,'Main courante'!$E135,"")</f>
        <v/>
      </c>
      <c r="G138" s="125"/>
      <c r="H138" s="126" t="str">
        <f>IF('Main courante'!$A135=$H$6,MAX($H$8:$H137)+1,"")</f>
        <v/>
      </c>
      <c r="I138" s="121" t="str">
        <f>IF('Main courante'!$A135=$H$6,TEXT('Main courante'!$B135,"j mmm aa"),"")</f>
        <v/>
      </c>
      <c r="J138" s="122" t="str">
        <f>IF('Main courante'!$A135=$H$6,TEXT('Main courante'!$C135,"hh:mm"),"")</f>
        <v/>
      </c>
      <c r="K138" s="122" t="str">
        <f>IF('Main courante'!$A135=$H$6,TEXT('Main courante'!$D135,"hh:mm"),"")</f>
        <v/>
      </c>
      <c r="L138" s="123" t="str">
        <f>IF('Main courante'!$A135=$H$6,MOD($K138-$J138,1),"")</f>
        <v/>
      </c>
      <c r="M138" s="123" t="str">
        <f>IF('Main courante'!$A135=$H$6,'Main courante'!$E135,"")</f>
        <v/>
      </c>
      <c r="N138" s="125"/>
      <c r="O138" s="120" t="str">
        <f>IF('Main courante'!$A135=$O$6,MAX($O$8:$O137)+1,"")</f>
        <v/>
      </c>
      <c r="P138" s="121" t="str">
        <f>IF('Main courante'!$A135=$O$6,TEXT('Main courante'!$B135,"j mmm aa"),"")</f>
        <v/>
      </c>
      <c r="Q138" s="122" t="str">
        <f>IF('Main courante'!$A135=$O$6,TEXT('Main courante'!$C135,"hh:mm"),"")</f>
        <v/>
      </c>
      <c r="R138" s="122" t="str">
        <f>IF('Main courante'!$A135=$O$6,TEXT('Main courante'!$D135,"hh:mm"),"")</f>
        <v/>
      </c>
      <c r="S138" s="123" t="str">
        <f>IF('Main courante'!$A135=$O$6,MOD($R138-$Q138,1),"")</f>
        <v/>
      </c>
      <c r="T138" s="124" t="str">
        <f>IF('Main courante'!$A135=$O$6,'Main courante'!$E135,"")</f>
        <v/>
      </c>
      <c r="U138" s="127" t="str">
        <f>IF('Main courante'!$A135=$O$6,DU138,"")</f>
        <v/>
      </c>
      <c r="V138" s="125"/>
      <c r="W138" s="120" t="str">
        <f>IF('Main courante'!$A135=$W$6,MAX($W$8:$W137)+1,"")</f>
        <v/>
      </c>
      <c r="X138" s="121" t="str">
        <f>IF('Main courante'!$A135=$W$6,TEXT('Main courante'!$B135,"j mmm aa"),"")</f>
        <v/>
      </c>
      <c r="Y138" s="122" t="str">
        <f>IF('Main courante'!$A135=$W$6,TEXT('Main courante'!$C135,"hh:mm"),"")</f>
        <v/>
      </c>
      <c r="Z138" s="122" t="str">
        <f>IF('Main courante'!$A135=$W$6,TEXT('Main courante'!$D135,"hh:mm"),"")</f>
        <v/>
      </c>
      <c r="AA138" s="123" t="str">
        <f>IF('Main courante'!$A135=$W$6,MOD($Z138-$Y138,1),"")</f>
        <v/>
      </c>
      <c r="AB138" s="123" t="str">
        <f>IF('Main courante'!$A135=$W$6,'Main courante'!$E135,"")</f>
        <v/>
      </c>
      <c r="AC138" s="122" t="str">
        <f>IF('Main courante'!$A135=$W$6,DU138,"")</f>
        <v/>
      </c>
      <c r="AD138" s="125"/>
      <c r="AE138" s="120" t="str">
        <f>IF('Main courante'!$A135=$AE$6,MAX($AE$8:$AE137)+1,"")</f>
        <v/>
      </c>
      <c r="AF138" s="121" t="str">
        <f>IF('Main courante'!$A135=$AE$6,TEXT('Main courante'!$B135,"j mmm aa"),"")</f>
        <v/>
      </c>
      <c r="AG138" s="122" t="str">
        <f>IF('Main courante'!$A135=$AE$6,TEXT('Main courante'!$C135,"hh:mm"),"")</f>
        <v/>
      </c>
      <c r="AH138" s="122" t="str">
        <f>IF('Main courante'!$A135=$AE$6,TEXT('Main courante'!$D135,"hh:mm"),"")</f>
        <v/>
      </c>
      <c r="AI138" s="123" t="str">
        <f>IF('Main courante'!$A135=$AE$6,MOD($AH138-$AG138,1),"")</f>
        <v/>
      </c>
      <c r="AJ138" s="123" t="str">
        <f>IF('Main courante'!$A135=$AE$6,'Main courante'!$E135,"")</f>
        <v/>
      </c>
      <c r="AK138" s="122" t="str">
        <f>IF('Main courante'!$A135=$AE$6,DU138,"")</f>
        <v/>
      </c>
      <c r="AL138" s="125"/>
      <c r="AM138" s="120" t="str">
        <f>IF('Main courante'!$A135=$AM$6,MAX($AM$8:$AM137)+1,"")</f>
        <v/>
      </c>
      <c r="AN138" s="121" t="str">
        <f>IF('Main courante'!$A135=$AM$6,TEXT('Main courante'!$B135,"j mmm aa"),"")</f>
        <v/>
      </c>
      <c r="AO138" s="122" t="str">
        <f>IF('Main courante'!$A135=$AM$6,TEXT('Main courante'!$C135,"hh:mm"),"")</f>
        <v/>
      </c>
      <c r="AP138" s="122" t="str">
        <f>IF('Main courante'!$A135=$AM$6,TEXT('Main courante'!$D135,"hh:mm"),"")</f>
        <v/>
      </c>
      <c r="AQ138" s="123" t="str">
        <f>IF('Main courante'!$A135=$AM$6,MOD($AP138-$AO138,1),"")</f>
        <v/>
      </c>
      <c r="AR138" s="123" t="str">
        <f>IF('Main courante'!$A135=$AM$6,'Main courante'!$E135,"")</f>
        <v/>
      </c>
      <c r="AS138" s="122" t="str">
        <f>IF('Main courante'!$A135=$AM$6,DU138,"")</f>
        <v/>
      </c>
      <c r="AT138" s="125"/>
      <c r="AU138" s="120" t="str">
        <f>IF('Main courante'!$A135=$AU$6,MAX($AU$8:$AU137)+1,"")</f>
        <v/>
      </c>
      <c r="AV138" s="121" t="str">
        <f>IF('Main courante'!$A135=$AU$6,TEXT('Main courante'!$B135,"j mmm aa"),"")</f>
        <v/>
      </c>
      <c r="AW138" s="122" t="str">
        <f>IF('Main courante'!$A135=$AU$6,TEXT('Main courante'!$C135,"hh:mm"),"")</f>
        <v/>
      </c>
      <c r="AX138" s="122" t="str">
        <f>IF('Main courante'!$A135=$AU$6,TEXT('Main courante'!$D135,"hh:mm"),"")</f>
        <v/>
      </c>
      <c r="AY138" s="123" t="str">
        <f>IF('Main courante'!$A135=$AU$6,MOD($AX138-$AW138,1),"")</f>
        <v/>
      </c>
      <c r="AZ138" s="123" t="str">
        <f>IF('Main courante'!$A135=$AU$6,'Main courante'!$E135,"")</f>
        <v/>
      </c>
      <c r="BA138" s="122" t="str">
        <f>IF('Main courante'!$A135=$AU$6,DU138,"")</f>
        <v/>
      </c>
      <c r="BB138" s="125"/>
      <c r="BC138" s="120" t="str">
        <f>IF('Main courante'!$A135=$BC$6,MAX($BC$8:$BC137)+1,"")</f>
        <v/>
      </c>
      <c r="BD138" s="121" t="str">
        <f>IF('Main courante'!$A135=$BC$6,TEXT('Main courante'!$B135,"j mmm aa"),"")</f>
        <v/>
      </c>
      <c r="BE138" s="122" t="str">
        <f>IF('Main courante'!$A135=$BC$6,TEXT('Main courante'!$C135,"hh:mm"),"")</f>
        <v/>
      </c>
      <c r="BF138" s="122" t="str">
        <f>IF('Main courante'!$A135=$BC$6,TEXT('Main courante'!$D135,"hh:mm"),"")</f>
        <v/>
      </c>
      <c r="BG138" s="123" t="str">
        <f>IF('Main courante'!$A135=$BC$6,MOD($BF138-$BE138,1),"")</f>
        <v/>
      </c>
      <c r="BH138" s="123" t="str">
        <f>IF('Main courante'!$A135=$BC$6,'Main courante'!$E135,"")</f>
        <v/>
      </c>
      <c r="BI138" s="122" t="str">
        <f>IF('Main courante'!$A135=$BC$6,DU138,"")</f>
        <v/>
      </c>
      <c r="BJ138" s="125"/>
      <c r="BK138" s="120" t="str">
        <f>IF('Main courante'!$A135=$BK$6,MAX($BK$8:$BK137)+1,"")</f>
        <v/>
      </c>
      <c r="BL138" s="121" t="str">
        <f>IF('Main courante'!$A135=$BK$6,TEXT('Main courante'!$B135,"j mmm aa"),"")</f>
        <v/>
      </c>
      <c r="BM138" s="122" t="str">
        <f>IF('Main courante'!$A135=$BK$6,TEXT('Main courante'!$C135,"hh:mm"),"")</f>
        <v/>
      </c>
      <c r="BN138" s="122" t="str">
        <f>IF('Main courante'!$A135=$BK$6,TEXT('Main courante'!$D135,"hh:mm"),"")</f>
        <v/>
      </c>
      <c r="BO138" s="123" t="str">
        <f>IF('Main courante'!$A135=$BK$6,MOD($BN138-$BM138,1),"")</f>
        <v/>
      </c>
      <c r="BP138" s="123" t="str">
        <f>IF('Main courante'!$A135=$BK$6,'Main courante'!$E135,"")</f>
        <v/>
      </c>
      <c r="BQ138" s="122" t="str">
        <f>IF('Main courante'!$A135=$BK$6,DU138,"")</f>
        <v/>
      </c>
      <c r="BR138" s="125"/>
      <c r="BS138" s="120" t="str">
        <f>IF('Main courante'!$A135=$BS$6,MAX($BS$8:$BS137)+1,"")</f>
        <v/>
      </c>
      <c r="BT138" s="121" t="str">
        <f>IF('Main courante'!$A135=$BS$6,TEXT('Main courante'!$B135,"j mmm aa"),"")</f>
        <v/>
      </c>
      <c r="BU138" s="122" t="str">
        <f>IF('Main courante'!$A135=$BS$6,TEXT('Main courante'!$C135,"hh:mm"),"")</f>
        <v/>
      </c>
      <c r="BV138" s="122" t="str">
        <f>IF('Main courante'!$A135=$BS$6,TEXT('Main courante'!$D135,"hh:mm"),"")</f>
        <v/>
      </c>
      <c r="BW138" s="123" t="str">
        <f>IF('Main courante'!$A135=$BS$6,MOD($BV138-$BU138,1),"")</f>
        <v/>
      </c>
      <c r="BX138" s="123" t="str">
        <f>IF('Main courante'!$A135=$BS$6,'Main courante'!$E135,"")</f>
        <v/>
      </c>
      <c r="BY138" s="122" t="str">
        <f>IF('Main courante'!$A135=$BS$6,DU138,"")</f>
        <v/>
      </c>
      <c r="BZ138" s="125"/>
      <c r="CA138" s="120" t="str">
        <f>IF('Main courante'!$A135=$CA$6,MAX($CA$8:$CA137)+1,"")</f>
        <v/>
      </c>
      <c r="CB138" s="121" t="str">
        <f>IF('Main courante'!$A135=$CA$6,TEXT('Main courante'!$B135,"j mmm aa"),"")</f>
        <v/>
      </c>
      <c r="CC138" s="122" t="str">
        <f>IF('Main courante'!$A135=$CA$6,TEXT('Main courante'!$C135,"hh:mm"),"")</f>
        <v/>
      </c>
      <c r="CD138" s="122" t="str">
        <f>IF('Main courante'!$A135=$CA$6,TEXT('Main courante'!$D135,"hh:mm"),"")</f>
        <v/>
      </c>
      <c r="CE138" s="123" t="str">
        <f>IF('Main courante'!$A135=$CA$6,MOD($CD138-$CC138,1),"")</f>
        <v/>
      </c>
      <c r="CF138" s="123" t="str">
        <f>IF('Main courante'!$A135=$CA$6,'Main courante'!$E135,"")</f>
        <v/>
      </c>
      <c r="CG138" s="122" t="str">
        <f>IF('Main courante'!$A135=$CA$6,DU138,"")</f>
        <v/>
      </c>
      <c r="CH138" s="125"/>
      <c r="CI138" s="120" t="str">
        <f>IF('Main courante'!$A135=$CI$6,MAX($CI$8:$CI137)+1,"")</f>
        <v/>
      </c>
      <c r="CJ138" s="121" t="str">
        <f>IF('Main courante'!$A135=$CI$6,TEXT('Main courante'!$B135,"j mmm aa"),"")</f>
        <v/>
      </c>
      <c r="CK138" s="122" t="str">
        <f>IF('Main courante'!$A135=$CI$6,TEXT('Main courante'!$C135,"hh:mm"),"")</f>
        <v/>
      </c>
      <c r="CL138" s="122" t="str">
        <f>IF('Main courante'!$A135=$CI$6,TEXT('Main courante'!$D135,"hh:mm"),"")</f>
        <v/>
      </c>
      <c r="CM138" s="123" t="str">
        <f>IF('Main courante'!$A135=$CI$6,MOD($CL138-$CK138,1),"")</f>
        <v/>
      </c>
      <c r="CN138" s="123" t="str">
        <f>IF('Main courante'!$A135=$CI$6,'Main courante'!$E135,"")</f>
        <v/>
      </c>
      <c r="CO138" s="125"/>
      <c r="CP138" s="120" t="str">
        <f>IF('Main courante'!$A135=$CP$6,MAX($CP$8:$CP137)+1,"")</f>
        <v/>
      </c>
      <c r="CQ138" s="121" t="str">
        <f>IF('Main courante'!$A135=$CP$6,TEXT('Main courante'!$B135,"j mmm aa"),"")</f>
        <v/>
      </c>
      <c r="CR138" s="122" t="str">
        <f>IF('Main courante'!$A135=$CP$6,TEXT('Main courante'!$C135,"hh:mm"),"")</f>
        <v/>
      </c>
      <c r="CS138" s="122" t="str">
        <f>IF('Main courante'!$A135=$CP$6,TEXT('Main courante'!$D135,"hh:mm"),"")</f>
        <v/>
      </c>
      <c r="CT138" s="123" t="str">
        <f>IF('Main courante'!$A135=$CP$6,MOD($CS138-$CR138,1),"")</f>
        <v/>
      </c>
      <c r="CU138" s="123" t="str">
        <f>IF('Main courante'!$A135=$CP$6,'Main courante'!$E135,"")</f>
        <v/>
      </c>
      <c r="CV138" s="122" t="str">
        <f>IF('Main courante'!$A135=$CP$6,DU138,"")</f>
        <v/>
      </c>
      <c r="CW138" s="125"/>
      <c r="CX138" s="120" t="str">
        <f>IF('Main courante'!$A135=$CX$6,MAX($CX$8:$CX137)+1,"")</f>
        <v/>
      </c>
      <c r="CY138" s="121" t="str">
        <f>IF('Main courante'!$A135=$CX$6,TEXT('Main courante'!$B135,"j mmm aa"),"")</f>
        <v/>
      </c>
      <c r="CZ138" s="122" t="str">
        <f>IF('Main courante'!$A135=$CX$6,TEXT('Main courante'!$C135,"hh:mm"),"")</f>
        <v/>
      </c>
      <c r="DA138" s="122" t="str">
        <f>IF('Main courante'!$A135=$CX$6,TEXT('Main courante'!$D135,"hh:mm"),"")</f>
        <v/>
      </c>
      <c r="DB138" s="123" t="str">
        <f>IF('Main courante'!$A135=$CX$6,MOD($DA138-$CZ138,1),"")</f>
        <v/>
      </c>
      <c r="DC138" s="123" t="str">
        <f>IF('Main courante'!$A135=$CX$6,'Main courante'!$E135,"")</f>
        <v/>
      </c>
      <c r="DD138" s="122" t="str">
        <f>IF('Main courante'!$A135=$CX$6,DU138,"")</f>
        <v/>
      </c>
      <c r="DE138" s="125"/>
      <c r="DF138" s="120" t="str">
        <f>IF('Main courante'!$A135=$DF$6,MAX($DF$8:$DF137)+1,"")</f>
        <v/>
      </c>
      <c r="DG138" s="121" t="str">
        <f>IF('Main courante'!$A135=$DF$6,TEXT('Main courante'!$B135,"j mmm aa"),"")</f>
        <v/>
      </c>
      <c r="DH138" s="122" t="str">
        <f>IF('Main courante'!$A135=$DF$6,TEXT('Main courante'!$C135,"hh:mm"),"")</f>
        <v/>
      </c>
      <c r="DI138" s="122" t="str">
        <f>IF('Main courante'!$A135=$DF$6,TEXT('Main courante'!$D135,"hh:mm"),"")</f>
        <v/>
      </c>
      <c r="DJ138" s="123" t="str">
        <f>IF('Main courante'!$A135=$DF$6,MOD($DI138-$DH138,1),"")</f>
        <v/>
      </c>
      <c r="DK138" s="123" t="str">
        <f>IF('Main courante'!$A135=$DF$6,'Main courante'!$E135,"")</f>
        <v/>
      </c>
      <c r="DL138" s="128"/>
      <c r="DM138" s="120" t="str">
        <f>IF(OR('Main courante'!$F135&lt;&gt;"",'Main courante'!$K135&lt;&gt;""),MAX($DM$8:$DM137)+1,"")</f>
        <v/>
      </c>
      <c r="DN138" s="121" t="str">
        <f>IF('Main courante'!$F135,TEXT('Main courante'!$B135,"j mmm aa"),"")</f>
        <v/>
      </c>
      <c r="DO138" s="121" t="str">
        <f>IF('Main courante'!$F135,'Main courante'!$E135,"")</f>
        <v/>
      </c>
      <c r="DP138" s="121" t="str">
        <f>IF(OR('Main courante'!$F135&lt;&gt;"",'Main courante'!$K135&lt;&gt;""),IF('Main courante'!$F135&lt;&gt;"",TEXT('Main courante'!$F135,"hh:mm"),""),"")</f>
        <v/>
      </c>
      <c r="DQ138" s="121" t="str">
        <f>IF(OR('Main courante'!$F135&lt;&gt;"",'Main courante'!$K135&lt;&gt;""),IF('Main courante'!$G135&lt;&gt;"",TEXT('Main courante'!$G135,"hh:mm"),""),"")</f>
        <v/>
      </c>
      <c r="DR138" s="121" t="str">
        <f>IF(OR('Main courante'!$F135&lt;&gt;"",'Main courante'!$K135&lt;&gt;""),IF('Main courante'!$K135&lt;&gt;"",TEXT('Main courante'!$K135,"hh:mm"),""),"")</f>
        <v/>
      </c>
      <c r="DS138" s="121" t="str">
        <f>IF(OR('Main courante'!$F135&lt;&gt;"",'Main courante'!$K135&lt;&gt;""),IF('Main courante'!$L135&lt;&gt;"",TEXT('Main courante'!$L135,"hh:mm"),""),"")</f>
        <v/>
      </c>
      <c r="DT138" s="129">
        <f t="shared" si="10"/>
        <v>0</v>
      </c>
      <c r="DU138" s="130">
        <f>'Main courante'!$H135+'Main courante'!$M135</f>
        <v>0</v>
      </c>
      <c r="DV138" s="131">
        <f>'Main courante'!$J135+'Main courante'!$O135</f>
        <v>0</v>
      </c>
      <c r="DW138" s="131">
        <f>'Main courante'!$I135+'Main courante'!$N135</f>
        <v>0</v>
      </c>
      <c r="DX138" s="132" t="str">
        <f>IF('Main courante'!$P135&lt;&gt;"",'Main courante'!$P135,"")</f>
        <v/>
      </c>
      <c r="DY138" s="133" t="str">
        <f>IF('Main courante'!$Q135&lt;&gt;"",'Main courante'!$Q135,"")</f>
        <v/>
      </c>
      <c r="DZ138" s="133" t="str">
        <f>IF('Main courante'!$R135&lt;&gt;"",'Main courante'!$R135,"")</f>
        <v/>
      </c>
      <c r="EA138" s="129">
        <f t="shared" si="11"/>
        <v>0</v>
      </c>
      <c r="EB138" s="129">
        <f t="shared" si="12"/>
        <v>0</v>
      </c>
      <c r="ED138" s="120" t="str">
        <f>IF('Main courante'!$A135=$ED$6,MAX($ED$8:$ED137)+1,"")</f>
        <v/>
      </c>
      <c r="EE138" s="120" t="str">
        <f>IF('Main courante'!$A135=$ED$6,'Main courante'!$S135,"")</f>
        <v/>
      </c>
      <c r="EF138" s="120" t="str">
        <f>IF('Main courante'!$A135=$ED$6,'Main courante'!$T135,"")</f>
        <v/>
      </c>
      <c r="EG138" s="120" t="str">
        <f>IF('Main courante'!$A135=$ED$6,'Main courante'!$U135,"")</f>
        <v/>
      </c>
      <c r="EH138" s="134" t="str">
        <f>IF('Main courante'!$A135=$ED$6,'Main courante'!$V135,"")</f>
        <v/>
      </c>
      <c r="EJ138" s="120" t="str">
        <f>IF('Main courante'!$A135=$EJ$6,MAX($EJ$8:$EJ137)+1,"")</f>
        <v/>
      </c>
      <c r="EK138" s="120" t="str">
        <f>IF('Main courante'!$A135=$EJ$6,'Main courante'!$S135,"")</f>
        <v/>
      </c>
      <c r="EL138" s="120" t="str">
        <f>IF('Main courante'!$A135=$EJ$6,'Main courante'!$T135,"")</f>
        <v/>
      </c>
      <c r="EM138" s="120" t="str">
        <f>IF('Main courante'!$A135=$EJ$6,'Main courante'!$U135,"")</f>
        <v/>
      </c>
      <c r="EN138" s="134" t="str">
        <f>IF('Main courante'!$A135=$EJ$6,'Main courante'!$V135,"")</f>
        <v/>
      </c>
      <c r="EP138" s="120" t="str">
        <f>IF('Main courante'!$A135=$EP$6,MAX($EP$8:$EP137)+1,"")</f>
        <v/>
      </c>
      <c r="EQ138" s="120" t="str">
        <f>IF('Main courante'!$A135=$EP$6,'Main courante'!$S135,"")</f>
        <v/>
      </c>
      <c r="ER138" s="120" t="str">
        <f>IF('Main courante'!$A135=$EP$6,'Main courante'!$T135,"")</f>
        <v/>
      </c>
      <c r="ES138" s="120" t="str">
        <f>IF('Main courante'!$A135=$EP$6,'Main courante'!$U135,"")</f>
        <v/>
      </c>
      <c r="ET138" s="134" t="str">
        <f>IF('Main courante'!$A135=$EP$6,'Main courante'!$V135,"")</f>
        <v/>
      </c>
      <c r="EU138" s="125"/>
      <c r="EV138" s="120" t="str">
        <f>IF('Main courante'!$A135=$EV$6,MAX($EV$8:$EV137)+1,"")</f>
        <v/>
      </c>
      <c r="EW138" s="121" t="str">
        <f>IF('Main courante'!$A135=$EV$6,TEXT('Main courante'!$B135,"j mmm aa"),"")</f>
        <v/>
      </c>
      <c r="EX138" s="122" t="str">
        <f>IF('Main courante'!$A135=$EV$6,TEXT('Main courante'!$C135,"hh:mm"),"")</f>
        <v/>
      </c>
      <c r="EY138" s="122" t="str">
        <f>IF('Main courante'!$A135=$EV$6,TEXT('Main courante'!$D135,"hh:mm"),"")</f>
        <v/>
      </c>
      <c r="EZ138" s="123" t="str">
        <f>IF('Main courante'!$A135=$EV$6,MOD($EY138-$EX138,1),"")</f>
        <v/>
      </c>
      <c r="FA138" s="123" t="str">
        <f>IF('Main courante'!$A135=$EV$6,'Main courante'!$E135,"")</f>
        <v/>
      </c>
      <c r="FB138" s="128"/>
    </row>
    <row r="139" spans="1:158">
      <c r="A139" s="120" t="str">
        <f>IF('Main courante'!$A136=$A$6,MAX($A$8:$A138)+1,"")</f>
        <v/>
      </c>
      <c r="B139" s="121" t="str">
        <f>IF('Main courante'!$A136=$A$6,TEXT('Main courante'!$B136,"j mmm aa"),"")</f>
        <v/>
      </c>
      <c r="C139" s="122" t="str">
        <f>IF('Main courante'!$A136=$A$6,TEXT('Main courante'!$C136,"hh:mm"),"")</f>
        <v/>
      </c>
      <c r="D139" s="122" t="str">
        <f>IF('Main courante'!$A136=$A$6,TEXT('Main courante'!$D136,"hh:mm"),"")</f>
        <v/>
      </c>
      <c r="E139" s="123" t="str">
        <f>IF('Main courante'!$A136=$A$6,MOD($D139-$C139,1),"")</f>
        <v/>
      </c>
      <c r="F139" s="123" t="str">
        <f>IF('Main courante'!$A136=$A$6,'Main courante'!$E136,"")</f>
        <v/>
      </c>
      <c r="G139" s="125"/>
      <c r="H139" s="126" t="str">
        <f>IF('Main courante'!$A136=$H$6,MAX($H$8:$H138)+1,"")</f>
        <v/>
      </c>
      <c r="I139" s="121" t="str">
        <f>IF('Main courante'!$A136=$H$6,TEXT('Main courante'!$B136,"j mmm aa"),"")</f>
        <v/>
      </c>
      <c r="J139" s="122" t="str">
        <f>IF('Main courante'!$A136=$H$6,TEXT('Main courante'!$C136,"hh:mm"),"")</f>
        <v/>
      </c>
      <c r="K139" s="122" t="str">
        <f>IF('Main courante'!$A136=$H$6,TEXT('Main courante'!$D136,"hh:mm"),"")</f>
        <v/>
      </c>
      <c r="L139" s="123" t="str">
        <f>IF('Main courante'!$A136=$H$6,MOD($K139-$J139,1),"")</f>
        <v/>
      </c>
      <c r="M139" s="123" t="str">
        <f>IF('Main courante'!$A136=$H$6,'Main courante'!$E136,"")</f>
        <v/>
      </c>
      <c r="N139" s="125"/>
      <c r="O139" s="120" t="str">
        <f>IF('Main courante'!$A136=$O$6,MAX($O$8:$O138)+1,"")</f>
        <v/>
      </c>
      <c r="P139" s="121" t="str">
        <f>IF('Main courante'!$A136=$O$6,TEXT('Main courante'!$B136,"j mmm aa"),"")</f>
        <v/>
      </c>
      <c r="Q139" s="122" t="str">
        <f>IF('Main courante'!$A136=$O$6,TEXT('Main courante'!$C136,"hh:mm"),"")</f>
        <v/>
      </c>
      <c r="R139" s="122" t="str">
        <f>IF('Main courante'!$A136=$O$6,TEXT('Main courante'!$D136,"hh:mm"),"")</f>
        <v/>
      </c>
      <c r="S139" s="123" t="str">
        <f>IF('Main courante'!$A136=$O$6,MOD($R139-$Q139,1),"")</f>
        <v/>
      </c>
      <c r="T139" s="124" t="str">
        <f>IF('Main courante'!$A136=$O$6,'Main courante'!$E136,"")</f>
        <v/>
      </c>
      <c r="U139" s="127" t="str">
        <f>IF('Main courante'!$A136=$O$6,DU139,"")</f>
        <v/>
      </c>
      <c r="V139" s="125"/>
      <c r="W139" s="120" t="str">
        <f>IF('Main courante'!$A136=$W$6,MAX($W$8:$W138)+1,"")</f>
        <v/>
      </c>
      <c r="X139" s="121" t="str">
        <f>IF('Main courante'!$A136=$W$6,TEXT('Main courante'!$B136,"j mmm aa"),"")</f>
        <v/>
      </c>
      <c r="Y139" s="122" t="str">
        <f>IF('Main courante'!$A136=$W$6,TEXT('Main courante'!$C136,"hh:mm"),"")</f>
        <v/>
      </c>
      <c r="Z139" s="122" t="str">
        <f>IF('Main courante'!$A136=$W$6,TEXT('Main courante'!$D136,"hh:mm"),"")</f>
        <v/>
      </c>
      <c r="AA139" s="123" t="str">
        <f>IF('Main courante'!$A136=$W$6,MOD($Z139-$Y139,1),"")</f>
        <v/>
      </c>
      <c r="AB139" s="123" t="str">
        <f>IF('Main courante'!$A136=$W$6,'Main courante'!$E136,"")</f>
        <v/>
      </c>
      <c r="AC139" s="122" t="str">
        <f>IF('Main courante'!$A136=$W$6,DU139,"")</f>
        <v/>
      </c>
      <c r="AD139" s="125"/>
      <c r="AE139" s="120" t="str">
        <f>IF('Main courante'!$A136=$AE$6,MAX($AE$8:$AE138)+1,"")</f>
        <v/>
      </c>
      <c r="AF139" s="121" t="str">
        <f>IF('Main courante'!$A136=$AE$6,TEXT('Main courante'!$B136,"j mmm aa"),"")</f>
        <v/>
      </c>
      <c r="AG139" s="122" t="str">
        <f>IF('Main courante'!$A136=$AE$6,TEXT('Main courante'!$C136,"hh:mm"),"")</f>
        <v/>
      </c>
      <c r="AH139" s="122" t="str">
        <f>IF('Main courante'!$A136=$AE$6,TEXT('Main courante'!$D136,"hh:mm"),"")</f>
        <v/>
      </c>
      <c r="AI139" s="123" t="str">
        <f>IF('Main courante'!$A136=$AE$6,MOD($AH139-$AG139,1),"")</f>
        <v/>
      </c>
      <c r="AJ139" s="123" t="str">
        <f>IF('Main courante'!$A136=$AE$6,'Main courante'!$E136,"")</f>
        <v/>
      </c>
      <c r="AK139" s="122" t="str">
        <f>IF('Main courante'!$A136=$AE$6,DU139,"")</f>
        <v/>
      </c>
      <c r="AL139" s="125"/>
      <c r="AM139" s="120" t="str">
        <f>IF('Main courante'!$A136=$AM$6,MAX($AM$8:$AM138)+1,"")</f>
        <v/>
      </c>
      <c r="AN139" s="121" t="str">
        <f>IF('Main courante'!$A136=$AM$6,TEXT('Main courante'!$B136,"j mmm aa"),"")</f>
        <v/>
      </c>
      <c r="AO139" s="122" t="str">
        <f>IF('Main courante'!$A136=$AM$6,TEXT('Main courante'!$C136,"hh:mm"),"")</f>
        <v/>
      </c>
      <c r="AP139" s="122" t="str">
        <f>IF('Main courante'!$A136=$AM$6,TEXT('Main courante'!$D136,"hh:mm"),"")</f>
        <v/>
      </c>
      <c r="AQ139" s="123" t="str">
        <f>IF('Main courante'!$A136=$AM$6,MOD($AP139-$AO139,1),"")</f>
        <v/>
      </c>
      <c r="AR139" s="123" t="str">
        <f>IF('Main courante'!$A136=$AM$6,'Main courante'!$E136,"")</f>
        <v/>
      </c>
      <c r="AS139" s="122" t="str">
        <f>IF('Main courante'!$A136=$AM$6,DU139,"")</f>
        <v/>
      </c>
      <c r="AT139" s="125"/>
      <c r="AU139" s="120" t="str">
        <f>IF('Main courante'!$A136=$AU$6,MAX($AU$8:$AU138)+1,"")</f>
        <v/>
      </c>
      <c r="AV139" s="121" t="str">
        <f>IF('Main courante'!$A136=$AU$6,TEXT('Main courante'!$B136,"j mmm aa"),"")</f>
        <v/>
      </c>
      <c r="AW139" s="122" t="str">
        <f>IF('Main courante'!$A136=$AU$6,TEXT('Main courante'!$C136,"hh:mm"),"")</f>
        <v/>
      </c>
      <c r="AX139" s="122" t="str">
        <f>IF('Main courante'!$A136=$AU$6,TEXT('Main courante'!$D136,"hh:mm"),"")</f>
        <v/>
      </c>
      <c r="AY139" s="123" t="str">
        <f>IF('Main courante'!$A136=$AU$6,MOD($AX139-$AW139,1),"")</f>
        <v/>
      </c>
      <c r="AZ139" s="123" t="str">
        <f>IF('Main courante'!$A136=$AU$6,'Main courante'!$E136,"")</f>
        <v/>
      </c>
      <c r="BA139" s="122" t="str">
        <f>IF('Main courante'!$A136=$AU$6,DU139,"")</f>
        <v/>
      </c>
      <c r="BB139" s="125"/>
      <c r="BC139" s="120" t="str">
        <f>IF('Main courante'!$A136=$BC$6,MAX($BC$8:$BC138)+1,"")</f>
        <v/>
      </c>
      <c r="BD139" s="121" t="str">
        <f>IF('Main courante'!$A136=$BC$6,TEXT('Main courante'!$B136,"j mmm aa"),"")</f>
        <v/>
      </c>
      <c r="BE139" s="122" t="str">
        <f>IF('Main courante'!$A136=$BC$6,TEXT('Main courante'!$C136,"hh:mm"),"")</f>
        <v/>
      </c>
      <c r="BF139" s="122" t="str">
        <f>IF('Main courante'!$A136=$BC$6,TEXT('Main courante'!$D136,"hh:mm"),"")</f>
        <v/>
      </c>
      <c r="BG139" s="123" t="str">
        <f>IF('Main courante'!$A136=$BC$6,MOD($BF139-$BE139,1),"")</f>
        <v/>
      </c>
      <c r="BH139" s="123" t="str">
        <f>IF('Main courante'!$A136=$BC$6,'Main courante'!$E136,"")</f>
        <v/>
      </c>
      <c r="BI139" s="122" t="str">
        <f>IF('Main courante'!$A136=$BC$6,DU139,"")</f>
        <v/>
      </c>
      <c r="BJ139" s="125"/>
      <c r="BK139" s="120" t="str">
        <f>IF('Main courante'!$A136=$BK$6,MAX($BK$8:$BK138)+1,"")</f>
        <v/>
      </c>
      <c r="BL139" s="121" t="str">
        <f>IF('Main courante'!$A136=$BK$6,TEXT('Main courante'!$B136,"j mmm aa"),"")</f>
        <v/>
      </c>
      <c r="BM139" s="122" t="str">
        <f>IF('Main courante'!$A136=$BK$6,TEXT('Main courante'!$C136,"hh:mm"),"")</f>
        <v/>
      </c>
      <c r="BN139" s="122" t="str">
        <f>IF('Main courante'!$A136=$BK$6,TEXT('Main courante'!$D136,"hh:mm"),"")</f>
        <v/>
      </c>
      <c r="BO139" s="123" t="str">
        <f>IF('Main courante'!$A136=$BK$6,MOD($BN139-$BM139,1),"")</f>
        <v/>
      </c>
      <c r="BP139" s="123" t="str">
        <f>IF('Main courante'!$A136=$BK$6,'Main courante'!$E136,"")</f>
        <v/>
      </c>
      <c r="BQ139" s="122" t="str">
        <f>IF('Main courante'!$A136=$BK$6,DU139,"")</f>
        <v/>
      </c>
      <c r="BR139" s="125"/>
      <c r="BS139" s="120" t="str">
        <f>IF('Main courante'!$A136=$BS$6,MAX($BS$8:$BS138)+1,"")</f>
        <v/>
      </c>
      <c r="BT139" s="121" t="str">
        <f>IF('Main courante'!$A136=$BS$6,TEXT('Main courante'!$B136,"j mmm aa"),"")</f>
        <v/>
      </c>
      <c r="BU139" s="122" t="str">
        <f>IF('Main courante'!$A136=$BS$6,TEXT('Main courante'!$C136,"hh:mm"),"")</f>
        <v/>
      </c>
      <c r="BV139" s="122" t="str">
        <f>IF('Main courante'!$A136=$BS$6,TEXT('Main courante'!$D136,"hh:mm"),"")</f>
        <v/>
      </c>
      <c r="BW139" s="123" t="str">
        <f>IF('Main courante'!$A136=$BS$6,MOD($BV139-$BU139,1),"")</f>
        <v/>
      </c>
      <c r="BX139" s="123" t="str">
        <f>IF('Main courante'!$A136=$BS$6,'Main courante'!$E136,"")</f>
        <v/>
      </c>
      <c r="BY139" s="122" t="str">
        <f>IF('Main courante'!$A136=$BS$6,DU139,"")</f>
        <v/>
      </c>
      <c r="BZ139" s="125"/>
      <c r="CA139" s="120" t="str">
        <f>IF('Main courante'!$A136=$CA$6,MAX($CA$8:$CA138)+1,"")</f>
        <v/>
      </c>
      <c r="CB139" s="121" t="str">
        <f>IF('Main courante'!$A136=$CA$6,TEXT('Main courante'!$B136,"j mmm aa"),"")</f>
        <v/>
      </c>
      <c r="CC139" s="122" t="str">
        <f>IF('Main courante'!$A136=$CA$6,TEXT('Main courante'!$C136,"hh:mm"),"")</f>
        <v/>
      </c>
      <c r="CD139" s="122" t="str">
        <f>IF('Main courante'!$A136=$CA$6,TEXT('Main courante'!$D136,"hh:mm"),"")</f>
        <v/>
      </c>
      <c r="CE139" s="123" t="str">
        <f>IF('Main courante'!$A136=$CA$6,MOD($CD139-$CC139,1),"")</f>
        <v/>
      </c>
      <c r="CF139" s="123" t="str">
        <f>IF('Main courante'!$A136=$CA$6,'Main courante'!$E136,"")</f>
        <v/>
      </c>
      <c r="CG139" s="122" t="str">
        <f>IF('Main courante'!$A136=$CA$6,DU139,"")</f>
        <v/>
      </c>
      <c r="CH139" s="125"/>
      <c r="CI139" s="120" t="str">
        <f>IF('Main courante'!$A136=$CI$6,MAX($CI$8:$CI138)+1,"")</f>
        <v/>
      </c>
      <c r="CJ139" s="121" t="str">
        <f>IF('Main courante'!$A136=$CI$6,TEXT('Main courante'!$B136,"j mmm aa"),"")</f>
        <v/>
      </c>
      <c r="CK139" s="122" t="str">
        <f>IF('Main courante'!$A136=$CI$6,TEXT('Main courante'!$C136,"hh:mm"),"")</f>
        <v/>
      </c>
      <c r="CL139" s="122" t="str">
        <f>IF('Main courante'!$A136=$CI$6,TEXT('Main courante'!$D136,"hh:mm"),"")</f>
        <v/>
      </c>
      <c r="CM139" s="123" t="str">
        <f>IF('Main courante'!$A136=$CI$6,MOD($CL139-$CK139,1),"")</f>
        <v/>
      </c>
      <c r="CN139" s="123" t="str">
        <f>IF('Main courante'!$A136=$CI$6,'Main courante'!$E136,"")</f>
        <v/>
      </c>
      <c r="CO139" s="125"/>
      <c r="CP139" s="120" t="str">
        <f>IF('Main courante'!$A136=$CP$6,MAX($CP$8:$CP138)+1,"")</f>
        <v/>
      </c>
      <c r="CQ139" s="121" t="str">
        <f>IF('Main courante'!$A136=$CP$6,TEXT('Main courante'!$B136,"j mmm aa"),"")</f>
        <v/>
      </c>
      <c r="CR139" s="122" t="str">
        <f>IF('Main courante'!$A136=$CP$6,TEXT('Main courante'!$C136,"hh:mm"),"")</f>
        <v/>
      </c>
      <c r="CS139" s="122" t="str">
        <f>IF('Main courante'!$A136=$CP$6,TEXT('Main courante'!$D136,"hh:mm"),"")</f>
        <v/>
      </c>
      <c r="CT139" s="123" t="str">
        <f>IF('Main courante'!$A136=$CP$6,MOD($CS139-$CR139,1),"")</f>
        <v/>
      </c>
      <c r="CU139" s="123" t="str">
        <f>IF('Main courante'!$A136=$CP$6,'Main courante'!$E136,"")</f>
        <v/>
      </c>
      <c r="CV139" s="122" t="str">
        <f>IF('Main courante'!$A136=$CP$6,DU139,"")</f>
        <v/>
      </c>
      <c r="CW139" s="125"/>
      <c r="CX139" s="120" t="str">
        <f>IF('Main courante'!$A136=$CX$6,MAX($CX$8:$CX138)+1,"")</f>
        <v/>
      </c>
      <c r="CY139" s="121" t="str">
        <f>IF('Main courante'!$A136=$CX$6,TEXT('Main courante'!$B136,"j mmm aa"),"")</f>
        <v/>
      </c>
      <c r="CZ139" s="122" t="str">
        <f>IF('Main courante'!$A136=$CX$6,TEXT('Main courante'!$C136,"hh:mm"),"")</f>
        <v/>
      </c>
      <c r="DA139" s="122" t="str">
        <f>IF('Main courante'!$A136=$CX$6,TEXT('Main courante'!$D136,"hh:mm"),"")</f>
        <v/>
      </c>
      <c r="DB139" s="123" t="str">
        <f>IF('Main courante'!$A136=$CX$6,MOD($DA139-$CZ139,1),"")</f>
        <v/>
      </c>
      <c r="DC139" s="123" t="str">
        <f>IF('Main courante'!$A136=$CX$6,'Main courante'!$E136,"")</f>
        <v/>
      </c>
      <c r="DD139" s="122" t="str">
        <f>IF('Main courante'!$A136=$CX$6,DU139,"")</f>
        <v/>
      </c>
      <c r="DE139" s="125"/>
      <c r="DF139" s="120" t="str">
        <f>IF('Main courante'!$A136=$DF$6,MAX($DF$8:$DF138)+1,"")</f>
        <v/>
      </c>
      <c r="DG139" s="121" t="str">
        <f>IF('Main courante'!$A136=$DF$6,TEXT('Main courante'!$B136,"j mmm aa"),"")</f>
        <v/>
      </c>
      <c r="DH139" s="122" t="str">
        <f>IF('Main courante'!$A136=$DF$6,TEXT('Main courante'!$C136,"hh:mm"),"")</f>
        <v/>
      </c>
      <c r="DI139" s="122" t="str">
        <f>IF('Main courante'!$A136=$DF$6,TEXT('Main courante'!$D136,"hh:mm"),"")</f>
        <v/>
      </c>
      <c r="DJ139" s="123" t="str">
        <f>IF('Main courante'!$A136=$DF$6,MOD($DI139-$DH139,1),"")</f>
        <v/>
      </c>
      <c r="DK139" s="123" t="str">
        <f>IF('Main courante'!$A136=$DF$6,'Main courante'!$E136,"")</f>
        <v/>
      </c>
      <c r="DL139" s="128"/>
      <c r="DM139" s="120" t="str">
        <f>IF(OR('Main courante'!$F136&lt;&gt;"",'Main courante'!$K136&lt;&gt;""),MAX($DM$8:$DM138)+1,"")</f>
        <v/>
      </c>
      <c r="DN139" s="121" t="str">
        <f>IF('Main courante'!$F136,TEXT('Main courante'!$B136,"j mmm aa"),"")</f>
        <v/>
      </c>
      <c r="DO139" s="121" t="str">
        <f>IF('Main courante'!$F136,'Main courante'!$E136,"")</f>
        <v/>
      </c>
      <c r="DP139" s="121" t="str">
        <f>IF(OR('Main courante'!$F136&lt;&gt;"",'Main courante'!$K136&lt;&gt;""),IF('Main courante'!$F136&lt;&gt;"",TEXT('Main courante'!$F136,"hh:mm"),""),"")</f>
        <v/>
      </c>
      <c r="DQ139" s="121" t="str">
        <f>IF(OR('Main courante'!$F136&lt;&gt;"",'Main courante'!$K136&lt;&gt;""),IF('Main courante'!$G136&lt;&gt;"",TEXT('Main courante'!$G136,"hh:mm"),""),"")</f>
        <v/>
      </c>
      <c r="DR139" s="121" t="str">
        <f>IF(OR('Main courante'!$F136&lt;&gt;"",'Main courante'!$K136&lt;&gt;""),IF('Main courante'!$K136&lt;&gt;"",TEXT('Main courante'!$K136,"hh:mm"),""),"")</f>
        <v/>
      </c>
      <c r="DS139" s="121" t="str">
        <f>IF(OR('Main courante'!$F136&lt;&gt;"",'Main courante'!$K136&lt;&gt;""),IF('Main courante'!$L136&lt;&gt;"",TEXT('Main courante'!$L136,"hh:mm"),""),"")</f>
        <v/>
      </c>
      <c r="DT139" s="129">
        <f t="shared" si="10"/>
        <v>0</v>
      </c>
      <c r="DU139" s="130">
        <f>'Main courante'!$H136+'Main courante'!$M136</f>
        <v>0</v>
      </c>
      <c r="DV139" s="131">
        <f>'Main courante'!$J136+'Main courante'!$O136</f>
        <v>0</v>
      </c>
      <c r="DW139" s="131">
        <f>'Main courante'!$I136+'Main courante'!$N136</f>
        <v>0</v>
      </c>
      <c r="DX139" s="132" t="str">
        <f>IF('Main courante'!$P136&lt;&gt;"",'Main courante'!$P136,"")</f>
        <v/>
      </c>
      <c r="DY139" s="133" t="str">
        <f>IF('Main courante'!$Q136&lt;&gt;"",'Main courante'!$Q136,"")</f>
        <v/>
      </c>
      <c r="DZ139" s="133" t="str">
        <f>IF('Main courante'!$R136&lt;&gt;"",'Main courante'!$R136,"")</f>
        <v/>
      </c>
      <c r="EA139" s="129">
        <f t="shared" si="11"/>
        <v>0</v>
      </c>
      <c r="EB139" s="129">
        <f t="shared" si="12"/>
        <v>0</v>
      </c>
      <c r="ED139" s="120" t="str">
        <f>IF('Main courante'!$A136=$ED$6,MAX($ED$8:$ED138)+1,"")</f>
        <v/>
      </c>
      <c r="EE139" s="120" t="str">
        <f>IF('Main courante'!$A136=$ED$6,'Main courante'!$S136,"")</f>
        <v/>
      </c>
      <c r="EF139" s="120" t="str">
        <f>IF('Main courante'!$A136=$ED$6,'Main courante'!$T136,"")</f>
        <v/>
      </c>
      <c r="EG139" s="120" t="str">
        <f>IF('Main courante'!$A136=$ED$6,'Main courante'!$U136,"")</f>
        <v/>
      </c>
      <c r="EH139" s="134" t="str">
        <f>IF('Main courante'!$A136=$ED$6,'Main courante'!$V136,"")</f>
        <v/>
      </c>
      <c r="EJ139" s="120" t="str">
        <f>IF('Main courante'!$A136=$EJ$6,MAX($EJ$8:$EJ138)+1,"")</f>
        <v/>
      </c>
      <c r="EK139" s="120" t="str">
        <f>IF('Main courante'!$A136=$EJ$6,'Main courante'!$S136,"")</f>
        <v/>
      </c>
      <c r="EL139" s="120" t="str">
        <f>IF('Main courante'!$A136=$EJ$6,'Main courante'!$T136,"")</f>
        <v/>
      </c>
      <c r="EM139" s="120" t="str">
        <f>IF('Main courante'!$A136=$EJ$6,'Main courante'!$U136,"")</f>
        <v/>
      </c>
      <c r="EN139" s="134" t="str">
        <f>IF('Main courante'!$A136=$EJ$6,'Main courante'!$V136,"")</f>
        <v/>
      </c>
      <c r="EP139" s="120" t="str">
        <f>IF('Main courante'!$A136=$EP$6,MAX($EP$8:$EP138)+1,"")</f>
        <v/>
      </c>
      <c r="EQ139" s="120" t="str">
        <f>IF('Main courante'!$A136=$EP$6,'Main courante'!$S136,"")</f>
        <v/>
      </c>
      <c r="ER139" s="120" t="str">
        <f>IF('Main courante'!$A136=$EP$6,'Main courante'!$T136,"")</f>
        <v/>
      </c>
      <c r="ES139" s="120" t="str">
        <f>IF('Main courante'!$A136=$EP$6,'Main courante'!$U136,"")</f>
        <v/>
      </c>
      <c r="ET139" s="134" t="str">
        <f>IF('Main courante'!$A136=$EP$6,'Main courante'!$V136,"")</f>
        <v/>
      </c>
      <c r="EU139" s="125"/>
      <c r="EV139" s="120" t="str">
        <f>IF('Main courante'!$A136=$EV$6,MAX($EV$8:$EV138)+1,"")</f>
        <v/>
      </c>
      <c r="EW139" s="121" t="str">
        <f>IF('Main courante'!$A136=$EV$6,TEXT('Main courante'!$B136,"j mmm aa"),"")</f>
        <v/>
      </c>
      <c r="EX139" s="122" t="str">
        <f>IF('Main courante'!$A136=$EV$6,TEXT('Main courante'!$C136,"hh:mm"),"")</f>
        <v/>
      </c>
      <c r="EY139" s="122" t="str">
        <f>IF('Main courante'!$A136=$EV$6,TEXT('Main courante'!$D136,"hh:mm"),"")</f>
        <v/>
      </c>
      <c r="EZ139" s="123" t="str">
        <f>IF('Main courante'!$A136=$EV$6,MOD($EY139-$EX139,1),"")</f>
        <v/>
      </c>
      <c r="FA139" s="123" t="str">
        <f>IF('Main courante'!$A136=$EV$6,'Main courante'!$E136,"")</f>
        <v/>
      </c>
      <c r="FB139" s="128"/>
    </row>
    <row r="140" spans="1:158">
      <c r="A140" s="120" t="str">
        <f>IF('Main courante'!$A137=$A$6,MAX($A$8:$A139)+1,"")</f>
        <v/>
      </c>
      <c r="B140" s="121" t="str">
        <f>IF('Main courante'!$A137=$A$6,TEXT('Main courante'!$B137,"j mmm aa"),"")</f>
        <v/>
      </c>
      <c r="C140" s="122" t="str">
        <f>IF('Main courante'!$A137=$A$6,TEXT('Main courante'!$C137,"hh:mm"),"")</f>
        <v/>
      </c>
      <c r="D140" s="122" t="str">
        <f>IF('Main courante'!$A137=$A$6,TEXT('Main courante'!$D137,"hh:mm"),"")</f>
        <v/>
      </c>
      <c r="E140" s="123" t="str">
        <f>IF('Main courante'!$A137=$A$6,MOD($D140-$C140,1),"")</f>
        <v/>
      </c>
      <c r="F140" s="123" t="str">
        <f>IF('Main courante'!$A137=$A$6,'Main courante'!$E137,"")</f>
        <v/>
      </c>
      <c r="G140" s="125"/>
      <c r="H140" s="126" t="str">
        <f>IF('Main courante'!$A137=$H$6,MAX($H$8:$H139)+1,"")</f>
        <v/>
      </c>
      <c r="I140" s="121" t="str">
        <f>IF('Main courante'!$A137=$H$6,TEXT('Main courante'!$B137,"j mmm aa"),"")</f>
        <v/>
      </c>
      <c r="J140" s="122" t="str">
        <f>IF('Main courante'!$A137=$H$6,TEXT('Main courante'!$C137,"hh:mm"),"")</f>
        <v/>
      </c>
      <c r="K140" s="122" t="str">
        <f>IF('Main courante'!$A137=$H$6,TEXT('Main courante'!$D137,"hh:mm"),"")</f>
        <v/>
      </c>
      <c r="L140" s="123" t="str">
        <f>IF('Main courante'!$A137=$H$6,MOD($K140-$J140,1),"")</f>
        <v/>
      </c>
      <c r="M140" s="123" t="str">
        <f>IF('Main courante'!$A137=$H$6,'Main courante'!$E137,"")</f>
        <v/>
      </c>
      <c r="N140" s="125"/>
      <c r="O140" s="120" t="str">
        <f>IF('Main courante'!$A137=$O$6,MAX($O$8:$O139)+1,"")</f>
        <v/>
      </c>
      <c r="P140" s="121" t="str">
        <f>IF('Main courante'!$A137=$O$6,TEXT('Main courante'!$B137,"j mmm aa"),"")</f>
        <v/>
      </c>
      <c r="Q140" s="122" t="str">
        <f>IF('Main courante'!$A137=$O$6,TEXT('Main courante'!$C137,"hh:mm"),"")</f>
        <v/>
      </c>
      <c r="R140" s="122" t="str">
        <f>IF('Main courante'!$A137=$O$6,TEXT('Main courante'!$D137,"hh:mm"),"")</f>
        <v/>
      </c>
      <c r="S140" s="123" t="str">
        <f>IF('Main courante'!$A137=$O$6,MOD($R140-$Q140,1),"")</f>
        <v/>
      </c>
      <c r="T140" s="124" t="str">
        <f>IF('Main courante'!$A137=$O$6,'Main courante'!$E137,"")</f>
        <v/>
      </c>
      <c r="U140" s="127" t="str">
        <f>IF('Main courante'!$A137=$O$6,DU140,"")</f>
        <v/>
      </c>
      <c r="V140" s="125"/>
      <c r="W140" s="120" t="str">
        <f>IF('Main courante'!$A137=$W$6,MAX($W$8:$W139)+1,"")</f>
        <v/>
      </c>
      <c r="X140" s="121" t="str">
        <f>IF('Main courante'!$A137=$W$6,TEXT('Main courante'!$B137,"j mmm aa"),"")</f>
        <v/>
      </c>
      <c r="Y140" s="122" t="str">
        <f>IF('Main courante'!$A137=$W$6,TEXT('Main courante'!$C137,"hh:mm"),"")</f>
        <v/>
      </c>
      <c r="Z140" s="122" t="str">
        <f>IF('Main courante'!$A137=$W$6,TEXT('Main courante'!$D137,"hh:mm"),"")</f>
        <v/>
      </c>
      <c r="AA140" s="123" t="str">
        <f>IF('Main courante'!$A137=$W$6,MOD($Z140-$Y140,1),"")</f>
        <v/>
      </c>
      <c r="AB140" s="123" t="str">
        <f>IF('Main courante'!$A137=$W$6,'Main courante'!$E137,"")</f>
        <v/>
      </c>
      <c r="AC140" s="122" t="str">
        <f>IF('Main courante'!$A137=$W$6,DU140,"")</f>
        <v/>
      </c>
      <c r="AD140" s="125"/>
      <c r="AE140" s="120" t="str">
        <f>IF('Main courante'!$A137=$AE$6,MAX($AE$8:$AE139)+1,"")</f>
        <v/>
      </c>
      <c r="AF140" s="121" t="str">
        <f>IF('Main courante'!$A137=$AE$6,TEXT('Main courante'!$B137,"j mmm aa"),"")</f>
        <v/>
      </c>
      <c r="AG140" s="122" t="str">
        <f>IF('Main courante'!$A137=$AE$6,TEXT('Main courante'!$C137,"hh:mm"),"")</f>
        <v/>
      </c>
      <c r="AH140" s="122" t="str">
        <f>IF('Main courante'!$A137=$AE$6,TEXT('Main courante'!$D137,"hh:mm"),"")</f>
        <v/>
      </c>
      <c r="AI140" s="123" t="str">
        <f>IF('Main courante'!$A137=$AE$6,MOD($AH140-$AG140,1),"")</f>
        <v/>
      </c>
      <c r="AJ140" s="123" t="str">
        <f>IF('Main courante'!$A137=$AE$6,'Main courante'!$E137,"")</f>
        <v/>
      </c>
      <c r="AK140" s="122" t="str">
        <f>IF('Main courante'!$A137=$AE$6,DU140,"")</f>
        <v/>
      </c>
      <c r="AL140" s="125"/>
      <c r="AM140" s="120" t="str">
        <f>IF('Main courante'!$A137=$AM$6,MAX($AM$8:$AM139)+1,"")</f>
        <v/>
      </c>
      <c r="AN140" s="121" t="str">
        <f>IF('Main courante'!$A137=$AM$6,TEXT('Main courante'!$B137,"j mmm aa"),"")</f>
        <v/>
      </c>
      <c r="AO140" s="122" t="str">
        <f>IF('Main courante'!$A137=$AM$6,TEXT('Main courante'!$C137,"hh:mm"),"")</f>
        <v/>
      </c>
      <c r="AP140" s="122" t="str">
        <f>IF('Main courante'!$A137=$AM$6,TEXT('Main courante'!$D137,"hh:mm"),"")</f>
        <v/>
      </c>
      <c r="AQ140" s="123" t="str">
        <f>IF('Main courante'!$A137=$AM$6,MOD($AP140-$AO140,1),"")</f>
        <v/>
      </c>
      <c r="AR140" s="123" t="str">
        <f>IF('Main courante'!$A137=$AM$6,'Main courante'!$E137,"")</f>
        <v/>
      </c>
      <c r="AS140" s="122" t="str">
        <f>IF('Main courante'!$A137=$AM$6,DU140,"")</f>
        <v/>
      </c>
      <c r="AT140" s="125"/>
      <c r="AU140" s="120" t="str">
        <f>IF('Main courante'!$A137=$AU$6,MAX($AU$8:$AU139)+1,"")</f>
        <v/>
      </c>
      <c r="AV140" s="121" t="str">
        <f>IF('Main courante'!$A137=$AU$6,TEXT('Main courante'!$B137,"j mmm aa"),"")</f>
        <v/>
      </c>
      <c r="AW140" s="122" t="str">
        <f>IF('Main courante'!$A137=$AU$6,TEXT('Main courante'!$C137,"hh:mm"),"")</f>
        <v/>
      </c>
      <c r="AX140" s="122" t="str">
        <f>IF('Main courante'!$A137=$AU$6,TEXT('Main courante'!$D137,"hh:mm"),"")</f>
        <v/>
      </c>
      <c r="AY140" s="123" t="str">
        <f>IF('Main courante'!$A137=$AU$6,MOD($AX140-$AW140,1),"")</f>
        <v/>
      </c>
      <c r="AZ140" s="123" t="str">
        <f>IF('Main courante'!$A137=$AU$6,'Main courante'!$E137,"")</f>
        <v/>
      </c>
      <c r="BA140" s="122" t="str">
        <f>IF('Main courante'!$A137=$AU$6,DU140,"")</f>
        <v/>
      </c>
      <c r="BB140" s="125"/>
      <c r="BC140" s="120" t="str">
        <f>IF('Main courante'!$A137=$BC$6,MAX($BC$8:$BC139)+1,"")</f>
        <v/>
      </c>
      <c r="BD140" s="121" t="str">
        <f>IF('Main courante'!$A137=$BC$6,TEXT('Main courante'!$B137,"j mmm aa"),"")</f>
        <v/>
      </c>
      <c r="BE140" s="122" t="str">
        <f>IF('Main courante'!$A137=$BC$6,TEXT('Main courante'!$C137,"hh:mm"),"")</f>
        <v/>
      </c>
      <c r="BF140" s="122" t="str">
        <f>IF('Main courante'!$A137=$BC$6,TEXT('Main courante'!$D137,"hh:mm"),"")</f>
        <v/>
      </c>
      <c r="BG140" s="123" t="str">
        <f>IF('Main courante'!$A137=$BC$6,MOD($BF140-$BE140,1),"")</f>
        <v/>
      </c>
      <c r="BH140" s="123" t="str">
        <f>IF('Main courante'!$A137=$BC$6,'Main courante'!$E137,"")</f>
        <v/>
      </c>
      <c r="BI140" s="122" t="str">
        <f>IF('Main courante'!$A137=$BC$6,DU140,"")</f>
        <v/>
      </c>
      <c r="BJ140" s="125"/>
      <c r="BK140" s="120" t="str">
        <f>IF('Main courante'!$A137=$BK$6,MAX($BK$8:$BK139)+1,"")</f>
        <v/>
      </c>
      <c r="BL140" s="121" t="str">
        <f>IF('Main courante'!$A137=$BK$6,TEXT('Main courante'!$B137,"j mmm aa"),"")</f>
        <v/>
      </c>
      <c r="BM140" s="122" t="str">
        <f>IF('Main courante'!$A137=$BK$6,TEXT('Main courante'!$C137,"hh:mm"),"")</f>
        <v/>
      </c>
      <c r="BN140" s="122" t="str">
        <f>IF('Main courante'!$A137=$BK$6,TEXT('Main courante'!$D137,"hh:mm"),"")</f>
        <v/>
      </c>
      <c r="BO140" s="123" t="str">
        <f>IF('Main courante'!$A137=$BK$6,MOD($BN140-$BM140,1),"")</f>
        <v/>
      </c>
      <c r="BP140" s="123" t="str">
        <f>IF('Main courante'!$A137=$BK$6,'Main courante'!$E137,"")</f>
        <v/>
      </c>
      <c r="BQ140" s="122" t="str">
        <f>IF('Main courante'!$A137=$BK$6,DU140,"")</f>
        <v/>
      </c>
      <c r="BR140" s="125"/>
      <c r="BS140" s="120" t="str">
        <f>IF('Main courante'!$A137=$BS$6,MAX($BS$8:$BS139)+1,"")</f>
        <v/>
      </c>
      <c r="BT140" s="121" t="str">
        <f>IF('Main courante'!$A137=$BS$6,TEXT('Main courante'!$B137,"j mmm aa"),"")</f>
        <v/>
      </c>
      <c r="BU140" s="122" t="str">
        <f>IF('Main courante'!$A137=$BS$6,TEXT('Main courante'!$C137,"hh:mm"),"")</f>
        <v/>
      </c>
      <c r="BV140" s="122" t="str">
        <f>IF('Main courante'!$A137=$BS$6,TEXT('Main courante'!$D137,"hh:mm"),"")</f>
        <v/>
      </c>
      <c r="BW140" s="123" t="str">
        <f>IF('Main courante'!$A137=$BS$6,MOD($BV140-$BU140,1),"")</f>
        <v/>
      </c>
      <c r="BX140" s="123" t="str">
        <f>IF('Main courante'!$A137=$BS$6,'Main courante'!$E137,"")</f>
        <v/>
      </c>
      <c r="BY140" s="122" t="str">
        <f>IF('Main courante'!$A137=$BS$6,DU140,"")</f>
        <v/>
      </c>
      <c r="BZ140" s="125"/>
      <c r="CA140" s="120" t="str">
        <f>IF('Main courante'!$A137=$CA$6,MAX($CA$8:$CA139)+1,"")</f>
        <v/>
      </c>
      <c r="CB140" s="121" t="str">
        <f>IF('Main courante'!$A137=$CA$6,TEXT('Main courante'!$B137,"j mmm aa"),"")</f>
        <v/>
      </c>
      <c r="CC140" s="122" t="str">
        <f>IF('Main courante'!$A137=$CA$6,TEXT('Main courante'!$C137,"hh:mm"),"")</f>
        <v/>
      </c>
      <c r="CD140" s="122" t="str">
        <f>IF('Main courante'!$A137=$CA$6,TEXT('Main courante'!$D137,"hh:mm"),"")</f>
        <v/>
      </c>
      <c r="CE140" s="123" t="str">
        <f>IF('Main courante'!$A137=$CA$6,MOD($CD140-$CC140,1),"")</f>
        <v/>
      </c>
      <c r="CF140" s="123" t="str">
        <f>IF('Main courante'!$A137=$CA$6,'Main courante'!$E137,"")</f>
        <v/>
      </c>
      <c r="CG140" s="122" t="str">
        <f>IF('Main courante'!$A137=$CA$6,DU140,"")</f>
        <v/>
      </c>
      <c r="CH140" s="125"/>
      <c r="CI140" s="120" t="str">
        <f>IF('Main courante'!$A137=$CI$6,MAX($CI$8:$CI139)+1,"")</f>
        <v/>
      </c>
      <c r="CJ140" s="121" t="str">
        <f>IF('Main courante'!$A137=$CI$6,TEXT('Main courante'!$B137,"j mmm aa"),"")</f>
        <v/>
      </c>
      <c r="CK140" s="122" t="str">
        <f>IF('Main courante'!$A137=$CI$6,TEXT('Main courante'!$C137,"hh:mm"),"")</f>
        <v/>
      </c>
      <c r="CL140" s="122" t="str">
        <f>IF('Main courante'!$A137=$CI$6,TEXT('Main courante'!$D137,"hh:mm"),"")</f>
        <v/>
      </c>
      <c r="CM140" s="123" t="str">
        <f>IF('Main courante'!$A137=$CI$6,MOD($CL140-$CK140,1),"")</f>
        <v/>
      </c>
      <c r="CN140" s="123" t="str">
        <f>IF('Main courante'!$A137=$CI$6,'Main courante'!$E137,"")</f>
        <v/>
      </c>
      <c r="CO140" s="125"/>
      <c r="CP140" s="120" t="str">
        <f>IF('Main courante'!$A137=$CP$6,MAX($CP$8:$CP139)+1,"")</f>
        <v/>
      </c>
      <c r="CQ140" s="121" t="str">
        <f>IF('Main courante'!$A137=$CP$6,TEXT('Main courante'!$B137,"j mmm aa"),"")</f>
        <v/>
      </c>
      <c r="CR140" s="122" t="str">
        <f>IF('Main courante'!$A137=$CP$6,TEXT('Main courante'!$C137,"hh:mm"),"")</f>
        <v/>
      </c>
      <c r="CS140" s="122" t="str">
        <f>IF('Main courante'!$A137=$CP$6,TEXT('Main courante'!$D137,"hh:mm"),"")</f>
        <v/>
      </c>
      <c r="CT140" s="123" t="str">
        <f>IF('Main courante'!$A137=$CP$6,MOD($CS140-$CR140,1),"")</f>
        <v/>
      </c>
      <c r="CU140" s="123" t="str">
        <f>IF('Main courante'!$A137=$CP$6,'Main courante'!$E137,"")</f>
        <v/>
      </c>
      <c r="CV140" s="122" t="str">
        <f>IF('Main courante'!$A137=$CP$6,DU140,"")</f>
        <v/>
      </c>
      <c r="CW140" s="125"/>
      <c r="CX140" s="120" t="str">
        <f>IF('Main courante'!$A137=$CX$6,MAX($CX$8:$CX139)+1,"")</f>
        <v/>
      </c>
      <c r="CY140" s="121" t="str">
        <f>IF('Main courante'!$A137=$CX$6,TEXT('Main courante'!$B137,"j mmm aa"),"")</f>
        <v/>
      </c>
      <c r="CZ140" s="122" t="str">
        <f>IF('Main courante'!$A137=$CX$6,TEXT('Main courante'!$C137,"hh:mm"),"")</f>
        <v/>
      </c>
      <c r="DA140" s="122" t="str">
        <f>IF('Main courante'!$A137=$CX$6,TEXT('Main courante'!$D137,"hh:mm"),"")</f>
        <v/>
      </c>
      <c r="DB140" s="123" t="str">
        <f>IF('Main courante'!$A137=$CX$6,MOD($DA140-$CZ140,1),"")</f>
        <v/>
      </c>
      <c r="DC140" s="123" t="str">
        <f>IF('Main courante'!$A137=$CX$6,'Main courante'!$E137,"")</f>
        <v/>
      </c>
      <c r="DD140" s="122" t="str">
        <f>IF('Main courante'!$A137=$CX$6,DU140,"")</f>
        <v/>
      </c>
      <c r="DE140" s="125"/>
      <c r="DF140" s="120" t="str">
        <f>IF('Main courante'!$A137=$DF$6,MAX($DF$8:$DF139)+1,"")</f>
        <v/>
      </c>
      <c r="DG140" s="121" t="str">
        <f>IF('Main courante'!$A137=$DF$6,TEXT('Main courante'!$B137,"j mmm aa"),"")</f>
        <v/>
      </c>
      <c r="DH140" s="122" t="str">
        <f>IF('Main courante'!$A137=$DF$6,TEXT('Main courante'!$C137,"hh:mm"),"")</f>
        <v/>
      </c>
      <c r="DI140" s="122" t="str">
        <f>IF('Main courante'!$A137=$DF$6,TEXT('Main courante'!$D137,"hh:mm"),"")</f>
        <v/>
      </c>
      <c r="DJ140" s="123" t="str">
        <f>IF('Main courante'!$A137=$DF$6,MOD($DI140-$DH140,1),"")</f>
        <v/>
      </c>
      <c r="DK140" s="123" t="str">
        <f>IF('Main courante'!$A137=$DF$6,'Main courante'!$E137,"")</f>
        <v/>
      </c>
      <c r="DL140" s="128"/>
      <c r="DM140" s="120" t="str">
        <f>IF(OR('Main courante'!$F137&lt;&gt;"",'Main courante'!$K137&lt;&gt;""),MAX($DM$8:$DM139)+1,"")</f>
        <v/>
      </c>
      <c r="DN140" s="121" t="str">
        <f>IF('Main courante'!$F137,TEXT('Main courante'!$B137,"j mmm aa"),"")</f>
        <v/>
      </c>
      <c r="DO140" s="121" t="str">
        <f>IF('Main courante'!$F137,'Main courante'!$E137,"")</f>
        <v/>
      </c>
      <c r="DP140" s="121" t="str">
        <f>IF(OR('Main courante'!$F137&lt;&gt;"",'Main courante'!$K137&lt;&gt;""),IF('Main courante'!$F137&lt;&gt;"",TEXT('Main courante'!$F137,"hh:mm"),""),"")</f>
        <v/>
      </c>
      <c r="DQ140" s="121" t="str">
        <f>IF(OR('Main courante'!$F137&lt;&gt;"",'Main courante'!$K137&lt;&gt;""),IF('Main courante'!$G137&lt;&gt;"",TEXT('Main courante'!$G137,"hh:mm"),""),"")</f>
        <v/>
      </c>
      <c r="DR140" s="121" t="str">
        <f>IF(OR('Main courante'!$F137&lt;&gt;"",'Main courante'!$K137&lt;&gt;""),IF('Main courante'!$K137&lt;&gt;"",TEXT('Main courante'!$K137,"hh:mm"),""),"")</f>
        <v/>
      </c>
      <c r="DS140" s="121" t="str">
        <f>IF(OR('Main courante'!$F137&lt;&gt;"",'Main courante'!$K137&lt;&gt;""),IF('Main courante'!$L137&lt;&gt;"",TEXT('Main courante'!$L137,"hh:mm"),""),"")</f>
        <v/>
      </c>
      <c r="DT140" s="129">
        <f t="shared" si="10"/>
        <v>0</v>
      </c>
      <c r="DU140" s="130">
        <f>'Main courante'!$H137+'Main courante'!$M137</f>
        <v>0</v>
      </c>
      <c r="DV140" s="131">
        <f>'Main courante'!$J137+'Main courante'!$O137</f>
        <v>0</v>
      </c>
      <c r="DW140" s="131">
        <f>'Main courante'!$I137+'Main courante'!$N137</f>
        <v>0</v>
      </c>
      <c r="DX140" s="132" t="str">
        <f>IF('Main courante'!$P137&lt;&gt;"",'Main courante'!$P137,"")</f>
        <v/>
      </c>
      <c r="DY140" s="133" t="str">
        <f>IF('Main courante'!$Q137&lt;&gt;"",'Main courante'!$Q137,"")</f>
        <v/>
      </c>
      <c r="DZ140" s="133" t="str">
        <f>IF('Main courante'!$R137&lt;&gt;"",'Main courante'!$R137,"")</f>
        <v/>
      </c>
      <c r="EA140" s="129">
        <f t="shared" si="11"/>
        <v>0</v>
      </c>
      <c r="EB140" s="129">
        <f t="shared" si="12"/>
        <v>0</v>
      </c>
      <c r="ED140" s="120" t="str">
        <f>IF('Main courante'!$A137=$ED$6,MAX($ED$8:$ED139)+1,"")</f>
        <v/>
      </c>
      <c r="EE140" s="120" t="str">
        <f>IF('Main courante'!$A137=$ED$6,'Main courante'!$S137,"")</f>
        <v/>
      </c>
      <c r="EF140" s="120" t="str">
        <f>IF('Main courante'!$A137=$ED$6,'Main courante'!$T137,"")</f>
        <v/>
      </c>
      <c r="EG140" s="120" t="str">
        <f>IF('Main courante'!$A137=$ED$6,'Main courante'!$U137,"")</f>
        <v/>
      </c>
      <c r="EH140" s="134" t="str">
        <f>IF('Main courante'!$A137=$ED$6,'Main courante'!$V137,"")</f>
        <v/>
      </c>
      <c r="EJ140" s="120" t="str">
        <f>IF('Main courante'!$A137=$EJ$6,MAX($EJ$8:$EJ139)+1,"")</f>
        <v/>
      </c>
      <c r="EK140" s="120" t="str">
        <f>IF('Main courante'!$A137=$EJ$6,'Main courante'!$S137,"")</f>
        <v/>
      </c>
      <c r="EL140" s="120" t="str">
        <f>IF('Main courante'!$A137=$EJ$6,'Main courante'!$T137,"")</f>
        <v/>
      </c>
      <c r="EM140" s="120" t="str">
        <f>IF('Main courante'!$A137=$EJ$6,'Main courante'!$U137,"")</f>
        <v/>
      </c>
      <c r="EN140" s="134" t="str">
        <f>IF('Main courante'!$A137=$EJ$6,'Main courante'!$V137,"")</f>
        <v/>
      </c>
      <c r="EP140" s="120" t="str">
        <f>IF('Main courante'!$A137=$EP$6,MAX($EP$8:$EP139)+1,"")</f>
        <v/>
      </c>
      <c r="EQ140" s="120" t="str">
        <f>IF('Main courante'!$A137=$EP$6,'Main courante'!$S137,"")</f>
        <v/>
      </c>
      <c r="ER140" s="120" t="str">
        <f>IF('Main courante'!$A137=$EP$6,'Main courante'!$T137,"")</f>
        <v/>
      </c>
      <c r="ES140" s="120" t="str">
        <f>IF('Main courante'!$A137=$EP$6,'Main courante'!$U137,"")</f>
        <v/>
      </c>
      <c r="ET140" s="134" t="str">
        <f>IF('Main courante'!$A137=$EP$6,'Main courante'!$V137,"")</f>
        <v/>
      </c>
      <c r="EU140" s="125"/>
      <c r="EV140" s="120" t="str">
        <f>IF('Main courante'!$A137=$EV$6,MAX($EV$8:$EV139)+1,"")</f>
        <v/>
      </c>
      <c r="EW140" s="121" t="str">
        <f>IF('Main courante'!$A137=$EV$6,TEXT('Main courante'!$B137,"j mmm aa"),"")</f>
        <v/>
      </c>
      <c r="EX140" s="122" t="str">
        <f>IF('Main courante'!$A137=$EV$6,TEXT('Main courante'!$C137,"hh:mm"),"")</f>
        <v/>
      </c>
      <c r="EY140" s="122" t="str">
        <f>IF('Main courante'!$A137=$EV$6,TEXT('Main courante'!$D137,"hh:mm"),"")</f>
        <v/>
      </c>
      <c r="EZ140" s="123" t="str">
        <f>IF('Main courante'!$A137=$EV$6,MOD($EY140-$EX140,1),"")</f>
        <v/>
      </c>
      <c r="FA140" s="123" t="str">
        <f>IF('Main courante'!$A137=$EV$6,'Main courante'!$E137,"")</f>
        <v/>
      </c>
      <c r="FB140" s="128"/>
    </row>
    <row r="141" spans="1:158">
      <c r="A141" s="120" t="str">
        <f>IF('Main courante'!$A138=$A$6,MAX($A$8:$A140)+1,"")</f>
        <v/>
      </c>
      <c r="B141" s="121" t="str">
        <f>IF('Main courante'!$A138=$A$6,TEXT('Main courante'!$B138,"j mmm aa"),"")</f>
        <v/>
      </c>
      <c r="C141" s="122" t="str">
        <f>IF('Main courante'!$A138=$A$6,TEXT('Main courante'!$C138,"hh:mm"),"")</f>
        <v/>
      </c>
      <c r="D141" s="122" t="str">
        <f>IF('Main courante'!$A138=$A$6,TEXT('Main courante'!$D138,"hh:mm"),"")</f>
        <v/>
      </c>
      <c r="E141" s="123" t="str">
        <f>IF('Main courante'!$A138=$A$6,MOD($D141-$C141,1),"")</f>
        <v/>
      </c>
      <c r="F141" s="123" t="str">
        <f>IF('Main courante'!$A138=$A$6,'Main courante'!$E138,"")</f>
        <v/>
      </c>
      <c r="G141" s="125"/>
      <c r="H141" s="126" t="str">
        <f>IF('Main courante'!$A138=$H$6,MAX($H$8:$H140)+1,"")</f>
        <v/>
      </c>
      <c r="I141" s="121" t="str">
        <f>IF('Main courante'!$A138=$H$6,TEXT('Main courante'!$B138,"j mmm aa"),"")</f>
        <v/>
      </c>
      <c r="J141" s="122" t="str">
        <f>IF('Main courante'!$A138=$H$6,TEXT('Main courante'!$C138,"hh:mm"),"")</f>
        <v/>
      </c>
      <c r="K141" s="122" t="str">
        <f>IF('Main courante'!$A138=$H$6,TEXT('Main courante'!$D138,"hh:mm"),"")</f>
        <v/>
      </c>
      <c r="L141" s="123" t="str">
        <f>IF('Main courante'!$A138=$H$6,MOD($K141-$J141,1),"")</f>
        <v/>
      </c>
      <c r="M141" s="123" t="str">
        <f>IF('Main courante'!$A138=$H$6,'Main courante'!$E138,"")</f>
        <v/>
      </c>
      <c r="N141" s="125"/>
      <c r="O141" s="120" t="str">
        <f>IF('Main courante'!$A138=$O$6,MAX($O$8:$O140)+1,"")</f>
        <v/>
      </c>
      <c r="P141" s="121" t="str">
        <f>IF('Main courante'!$A138=$O$6,TEXT('Main courante'!$B138,"j mmm aa"),"")</f>
        <v/>
      </c>
      <c r="Q141" s="122" t="str">
        <f>IF('Main courante'!$A138=$O$6,TEXT('Main courante'!$C138,"hh:mm"),"")</f>
        <v/>
      </c>
      <c r="R141" s="122" t="str">
        <f>IF('Main courante'!$A138=$O$6,TEXT('Main courante'!$D138,"hh:mm"),"")</f>
        <v/>
      </c>
      <c r="S141" s="123" t="str">
        <f>IF('Main courante'!$A138=$O$6,MOD($R141-$Q141,1),"")</f>
        <v/>
      </c>
      <c r="T141" s="124" t="str">
        <f>IF('Main courante'!$A138=$O$6,'Main courante'!$E138,"")</f>
        <v/>
      </c>
      <c r="U141" s="127" t="str">
        <f>IF('Main courante'!$A138=$O$6,DU141,"")</f>
        <v/>
      </c>
      <c r="V141" s="125"/>
      <c r="W141" s="120" t="str">
        <f>IF('Main courante'!$A138=$W$6,MAX($W$8:$W140)+1,"")</f>
        <v/>
      </c>
      <c r="X141" s="121" t="str">
        <f>IF('Main courante'!$A138=$W$6,TEXT('Main courante'!$B138,"j mmm aa"),"")</f>
        <v/>
      </c>
      <c r="Y141" s="122" t="str">
        <f>IF('Main courante'!$A138=$W$6,TEXT('Main courante'!$C138,"hh:mm"),"")</f>
        <v/>
      </c>
      <c r="Z141" s="122" t="str">
        <f>IF('Main courante'!$A138=$W$6,TEXT('Main courante'!$D138,"hh:mm"),"")</f>
        <v/>
      </c>
      <c r="AA141" s="123" t="str">
        <f>IF('Main courante'!$A138=$W$6,MOD($Z141-$Y141,1),"")</f>
        <v/>
      </c>
      <c r="AB141" s="123" t="str">
        <f>IF('Main courante'!$A138=$W$6,'Main courante'!$E138,"")</f>
        <v/>
      </c>
      <c r="AC141" s="122" t="str">
        <f>IF('Main courante'!$A138=$W$6,DU141,"")</f>
        <v/>
      </c>
      <c r="AD141" s="125"/>
      <c r="AE141" s="120" t="str">
        <f>IF('Main courante'!$A138=$AE$6,MAX($AE$8:$AE140)+1,"")</f>
        <v/>
      </c>
      <c r="AF141" s="121" t="str">
        <f>IF('Main courante'!$A138=$AE$6,TEXT('Main courante'!$B138,"j mmm aa"),"")</f>
        <v/>
      </c>
      <c r="AG141" s="122" t="str">
        <f>IF('Main courante'!$A138=$AE$6,TEXT('Main courante'!$C138,"hh:mm"),"")</f>
        <v/>
      </c>
      <c r="AH141" s="122" t="str">
        <f>IF('Main courante'!$A138=$AE$6,TEXT('Main courante'!$D138,"hh:mm"),"")</f>
        <v/>
      </c>
      <c r="AI141" s="123" t="str">
        <f>IF('Main courante'!$A138=$AE$6,MOD($AH141-$AG141,1),"")</f>
        <v/>
      </c>
      <c r="AJ141" s="123" t="str">
        <f>IF('Main courante'!$A138=$AE$6,'Main courante'!$E138,"")</f>
        <v/>
      </c>
      <c r="AK141" s="122" t="str">
        <f>IF('Main courante'!$A138=$AE$6,DU141,"")</f>
        <v/>
      </c>
      <c r="AL141" s="125"/>
      <c r="AM141" s="120" t="str">
        <f>IF('Main courante'!$A138=$AM$6,MAX($AM$8:$AM140)+1,"")</f>
        <v/>
      </c>
      <c r="AN141" s="121" t="str">
        <f>IF('Main courante'!$A138=$AM$6,TEXT('Main courante'!$B138,"j mmm aa"),"")</f>
        <v/>
      </c>
      <c r="AO141" s="122" t="str">
        <f>IF('Main courante'!$A138=$AM$6,TEXT('Main courante'!$C138,"hh:mm"),"")</f>
        <v/>
      </c>
      <c r="AP141" s="122" t="str">
        <f>IF('Main courante'!$A138=$AM$6,TEXT('Main courante'!$D138,"hh:mm"),"")</f>
        <v/>
      </c>
      <c r="AQ141" s="123" t="str">
        <f>IF('Main courante'!$A138=$AM$6,MOD($AP141-$AO141,1),"")</f>
        <v/>
      </c>
      <c r="AR141" s="123" t="str">
        <f>IF('Main courante'!$A138=$AM$6,'Main courante'!$E138,"")</f>
        <v/>
      </c>
      <c r="AS141" s="122" t="str">
        <f>IF('Main courante'!$A138=$AM$6,DU141,"")</f>
        <v/>
      </c>
      <c r="AT141" s="125"/>
      <c r="AU141" s="120" t="str">
        <f>IF('Main courante'!$A138=$AU$6,MAX($AU$8:$AU140)+1,"")</f>
        <v/>
      </c>
      <c r="AV141" s="121" t="str">
        <f>IF('Main courante'!$A138=$AU$6,TEXT('Main courante'!$B138,"j mmm aa"),"")</f>
        <v/>
      </c>
      <c r="AW141" s="122" t="str">
        <f>IF('Main courante'!$A138=$AU$6,TEXT('Main courante'!$C138,"hh:mm"),"")</f>
        <v/>
      </c>
      <c r="AX141" s="122" t="str">
        <f>IF('Main courante'!$A138=$AU$6,TEXT('Main courante'!$D138,"hh:mm"),"")</f>
        <v/>
      </c>
      <c r="AY141" s="123" t="str">
        <f>IF('Main courante'!$A138=$AU$6,MOD($AX141-$AW141,1),"")</f>
        <v/>
      </c>
      <c r="AZ141" s="123" t="str">
        <f>IF('Main courante'!$A138=$AU$6,'Main courante'!$E138,"")</f>
        <v/>
      </c>
      <c r="BA141" s="122" t="str">
        <f>IF('Main courante'!$A138=$AU$6,DU141,"")</f>
        <v/>
      </c>
      <c r="BB141" s="125"/>
      <c r="BC141" s="120" t="str">
        <f>IF('Main courante'!$A138=$BC$6,MAX($BC$8:$BC140)+1,"")</f>
        <v/>
      </c>
      <c r="BD141" s="121" t="str">
        <f>IF('Main courante'!$A138=$BC$6,TEXT('Main courante'!$B138,"j mmm aa"),"")</f>
        <v/>
      </c>
      <c r="BE141" s="122" t="str">
        <f>IF('Main courante'!$A138=$BC$6,TEXT('Main courante'!$C138,"hh:mm"),"")</f>
        <v/>
      </c>
      <c r="BF141" s="122" t="str">
        <f>IF('Main courante'!$A138=$BC$6,TEXT('Main courante'!$D138,"hh:mm"),"")</f>
        <v/>
      </c>
      <c r="BG141" s="123" t="str">
        <f>IF('Main courante'!$A138=$BC$6,MOD($BF141-$BE141,1),"")</f>
        <v/>
      </c>
      <c r="BH141" s="123" t="str">
        <f>IF('Main courante'!$A138=$BC$6,'Main courante'!$E138,"")</f>
        <v/>
      </c>
      <c r="BI141" s="122" t="str">
        <f>IF('Main courante'!$A138=$BC$6,DU141,"")</f>
        <v/>
      </c>
      <c r="BJ141" s="125"/>
      <c r="BK141" s="120" t="str">
        <f>IF('Main courante'!$A138=$BK$6,MAX($BK$8:$BK140)+1,"")</f>
        <v/>
      </c>
      <c r="BL141" s="121" t="str">
        <f>IF('Main courante'!$A138=$BK$6,TEXT('Main courante'!$B138,"j mmm aa"),"")</f>
        <v/>
      </c>
      <c r="BM141" s="122" t="str">
        <f>IF('Main courante'!$A138=$BK$6,TEXT('Main courante'!$C138,"hh:mm"),"")</f>
        <v/>
      </c>
      <c r="BN141" s="122" t="str">
        <f>IF('Main courante'!$A138=$BK$6,TEXT('Main courante'!$D138,"hh:mm"),"")</f>
        <v/>
      </c>
      <c r="BO141" s="123" t="str">
        <f>IF('Main courante'!$A138=$BK$6,MOD($BN141-$BM141,1),"")</f>
        <v/>
      </c>
      <c r="BP141" s="123" t="str">
        <f>IF('Main courante'!$A138=$BK$6,'Main courante'!$E138,"")</f>
        <v/>
      </c>
      <c r="BQ141" s="122" t="str">
        <f>IF('Main courante'!$A138=$BK$6,DU141,"")</f>
        <v/>
      </c>
      <c r="BR141" s="125"/>
      <c r="BS141" s="120" t="str">
        <f>IF('Main courante'!$A138=$BS$6,MAX($BS$8:$BS140)+1,"")</f>
        <v/>
      </c>
      <c r="BT141" s="121" t="str">
        <f>IF('Main courante'!$A138=$BS$6,TEXT('Main courante'!$B138,"j mmm aa"),"")</f>
        <v/>
      </c>
      <c r="BU141" s="122" t="str">
        <f>IF('Main courante'!$A138=$BS$6,TEXT('Main courante'!$C138,"hh:mm"),"")</f>
        <v/>
      </c>
      <c r="BV141" s="122" t="str">
        <f>IF('Main courante'!$A138=$BS$6,TEXT('Main courante'!$D138,"hh:mm"),"")</f>
        <v/>
      </c>
      <c r="BW141" s="123" t="str">
        <f>IF('Main courante'!$A138=$BS$6,MOD($BV141-$BU141,1),"")</f>
        <v/>
      </c>
      <c r="BX141" s="123" t="str">
        <f>IF('Main courante'!$A138=$BS$6,'Main courante'!$E138,"")</f>
        <v/>
      </c>
      <c r="BY141" s="122" t="str">
        <f>IF('Main courante'!$A138=$BS$6,DU141,"")</f>
        <v/>
      </c>
      <c r="BZ141" s="125"/>
      <c r="CA141" s="120" t="str">
        <f>IF('Main courante'!$A138=$CA$6,MAX($CA$8:$CA140)+1,"")</f>
        <v/>
      </c>
      <c r="CB141" s="121" t="str">
        <f>IF('Main courante'!$A138=$CA$6,TEXT('Main courante'!$B138,"j mmm aa"),"")</f>
        <v/>
      </c>
      <c r="CC141" s="122" t="str">
        <f>IF('Main courante'!$A138=$CA$6,TEXT('Main courante'!$C138,"hh:mm"),"")</f>
        <v/>
      </c>
      <c r="CD141" s="122" t="str">
        <f>IF('Main courante'!$A138=$CA$6,TEXT('Main courante'!$D138,"hh:mm"),"")</f>
        <v/>
      </c>
      <c r="CE141" s="123" t="str">
        <f>IF('Main courante'!$A138=$CA$6,MOD($CD141-$CC141,1),"")</f>
        <v/>
      </c>
      <c r="CF141" s="123" t="str">
        <f>IF('Main courante'!$A138=$CA$6,'Main courante'!$E138,"")</f>
        <v/>
      </c>
      <c r="CG141" s="122" t="str">
        <f>IF('Main courante'!$A138=$CA$6,DU141,"")</f>
        <v/>
      </c>
      <c r="CH141" s="125"/>
      <c r="CI141" s="120" t="str">
        <f>IF('Main courante'!$A138=$CI$6,MAX($CI$8:$CI140)+1,"")</f>
        <v/>
      </c>
      <c r="CJ141" s="121" t="str">
        <f>IF('Main courante'!$A138=$CI$6,TEXT('Main courante'!$B138,"j mmm aa"),"")</f>
        <v/>
      </c>
      <c r="CK141" s="122" t="str">
        <f>IF('Main courante'!$A138=$CI$6,TEXT('Main courante'!$C138,"hh:mm"),"")</f>
        <v/>
      </c>
      <c r="CL141" s="122" t="str">
        <f>IF('Main courante'!$A138=$CI$6,TEXT('Main courante'!$D138,"hh:mm"),"")</f>
        <v/>
      </c>
      <c r="CM141" s="123" t="str">
        <f>IF('Main courante'!$A138=$CI$6,MOD($CL141-$CK141,1),"")</f>
        <v/>
      </c>
      <c r="CN141" s="123" t="str">
        <f>IF('Main courante'!$A138=$CI$6,'Main courante'!$E138,"")</f>
        <v/>
      </c>
      <c r="CO141" s="125"/>
      <c r="CP141" s="120" t="str">
        <f>IF('Main courante'!$A138=$CP$6,MAX($CP$8:$CP140)+1,"")</f>
        <v/>
      </c>
      <c r="CQ141" s="121" t="str">
        <f>IF('Main courante'!$A138=$CP$6,TEXT('Main courante'!$B138,"j mmm aa"),"")</f>
        <v/>
      </c>
      <c r="CR141" s="122" t="str">
        <f>IF('Main courante'!$A138=$CP$6,TEXT('Main courante'!$C138,"hh:mm"),"")</f>
        <v/>
      </c>
      <c r="CS141" s="122" t="str">
        <f>IF('Main courante'!$A138=$CP$6,TEXT('Main courante'!$D138,"hh:mm"),"")</f>
        <v/>
      </c>
      <c r="CT141" s="123" t="str">
        <f>IF('Main courante'!$A138=$CP$6,MOD($CS141-$CR141,1),"")</f>
        <v/>
      </c>
      <c r="CU141" s="123" t="str">
        <f>IF('Main courante'!$A138=$CP$6,'Main courante'!$E138,"")</f>
        <v/>
      </c>
      <c r="CV141" s="122" t="str">
        <f>IF('Main courante'!$A138=$CP$6,DU141,"")</f>
        <v/>
      </c>
      <c r="CW141" s="125"/>
      <c r="CX141" s="120" t="str">
        <f>IF('Main courante'!$A138=$CX$6,MAX($CX$8:$CX140)+1,"")</f>
        <v/>
      </c>
      <c r="CY141" s="121" t="str">
        <f>IF('Main courante'!$A138=$CX$6,TEXT('Main courante'!$B138,"j mmm aa"),"")</f>
        <v/>
      </c>
      <c r="CZ141" s="122" t="str">
        <f>IF('Main courante'!$A138=$CX$6,TEXT('Main courante'!$C138,"hh:mm"),"")</f>
        <v/>
      </c>
      <c r="DA141" s="122" t="str">
        <f>IF('Main courante'!$A138=$CX$6,TEXT('Main courante'!$D138,"hh:mm"),"")</f>
        <v/>
      </c>
      <c r="DB141" s="123" t="str">
        <f>IF('Main courante'!$A138=$CX$6,MOD($DA141-$CZ141,1),"")</f>
        <v/>
      </c>
      <c r="DC141" s="123" t="str">
        <f>IF('Main courante'!$A138=$CX$6,'Main courante'!$E138,"")</f>
        <v/>
      </c>
      <c r="DD141" s="122" t="str">
        <f>IF('Main courante'!$A138=$CX$6,DU141,"")</f>
        <v/>
      </c>
      <c r="DE141" s="125"/>
      <c r="DF141" s="120" t="str">
        <f>IF('Main courante'!$A138=$DF$6,MAX($DF$8:$DF140)+1,"")</f>
        <v/>
      </c>
      <c r="DG141" s="121" t="str">
        <f>IF('Main courante'!$A138=$DF$6,TEXT('Main courante'!$B138,"j mmm aa"),"")</f>
        <v/>
      </c>
      <c r="DH141" s="122" t="str">
        <f>IF('Main courante'!$A138=$DF$6,TEXT('Main courante'!$C138,"hh:mm"),"")</f>
        <v/>
      </c>
      <c r="DI141" s="122" t="str">
        <f>IF('Main courante'!$A138=$DF$6,TEXT('Main courante'!$D138,"hh:mm"),"")</f>
        <v/>
      </c>
      <c r="DJ141" s="123" t="str">
        <f>IF('Main courante'!$A138=$DF$6,MOD($DI141-$DH141,1),"")</f>
        <v/>
      </c>
      <c r="DK141" s="123" t="str">
        <f>IF('Main courante'!$A138=$DF$6,'Main courante'!$E138,"")</f>
        <v/>
      </c>
      <c r="DL141" s="128"/>
      <c r="DM141" s="120" t="str">
        <f>IF(OR('Main courante'!$F138&lt;&gt;"",'Main courante'!$K138&lt;&gt;""),MAX($DM$8:$DM140)+1,"")</f>
        <v/>
      </c>
      <c r="DN141" s="121" t="str">
        <f>IF('Main courante'!$F138,TEXT('Main courante'!$B138,"j mmm aa"),"")</f>
        <v/>
      </c>
      <c r="DO141" s="121" t="str">
        <f>IF('Main courante'!$F138,'Main courante'!$E138,"")</f>
        <v/>
      </c>
      <c r="DP141" s="121" t="str">
        <f>IF(OR('Main courante'!$F138&lt;&gt;"",'Main courante'!$K138&lt;&gt;""),IF('Main courante'!$F138&lt;&gt;"",TEXT('Main courante'!$F138,"hh:mm"),""),"")</f>
        <v/>
      </c>
      <c r="DQ141" s="121" t="str">
        <f>IF(OR('Main courante'!$F138&lt;&gt;"",'Main courante'!$K138&lt;&gt;""),IF('Main courante'!$G138&lt;&gt;"",TEXT('Main courante'!$G138,"hh:mm"),""),"")</f>
        <v/>
      </c>
      <c r="DR141" s="121" t="str">
        <f>IF(OR('Main courante'!$F138&lt;&gt;"",'Main courante'!$K138&lt;&gt;""),IF('Main courante'!$K138&lt;&gt;"",TEXT('Main courante'!$K138,"hh:mm"),""),"")</f>
        <v/>
      </c>
      <c r="DS141" s="121" t="str">
        <f>IF(OR('Main courante'!$F138&lt;&gt;"",'Main courante'!$K138&lt;&gt;""),IF('Main courante'!$L138&lt;&gt;"",TEXT('Main courante'!$L138,"hh:mm"),""),"")</f>
        <v/>
      </c>
      <c r="DT141" s="129">
        <f t="shared" si="10"/>
        <v>0</v>
      </c>
      <c r="DU141" s="130">
        <f>'Main courante'!$H138+'Main courante'!$M138</f>
        <v>0</v>
      </c>
      <c r="DV141" s="131">
        <f>'Main courante'!$J138+'Main courante'!$O138</f>
        <v>0</v>
      </c>
      <c r="DW141" s="131">
        <f>'Main courante'!$I138+'Main courante'!$N138</f>
        <v>0</v>
      </c>
      <c r="DX141" s="132" t="str">
        <f>IF('Main courante'!$P138&lt;&gt;"",'Main courante'!$P138,"")</f>
        <v/>
      </c>
      <c r="DY141" s="133" t="str">
        <f>IF('Main courante'!$Q138&lt;&gt;"",'Main courante'!$Q138,"")</f>
        <v/>
      </c>
      <c r="DZ141" s="133" t="str">
        <f>IF('Main courante'!$R138&lt;&gt;"",'Main courante'!$R138,"")</f>
        <v/>
      </c>
      <c r="EA141" s="129">
        <f t="shared" si="11"/>
        <v>0</v>
      </c>
      <c r="EB141" s="129">
        <f t="shared" si="12"/>
        <v>0</v>
      </c>
      <c r="ED141" s="120" t="str">
        <f>IF('Main courante'!$A138=$ED$6,MAX($ED$8:$ED140)+1,"")</f>
        <v/>
      </c>
      <c r="EE141" s="120" t="str">
        <f>IF('Main courante'!$A138=$ED$6,'Main courante'!$S138,"")</f>
        <v/>
      </c>
      <c r="EF141" s="120" t="str">
        <f>IF('Main courante'!$A138=$ED$6,'Main courante'!$T138,"")</f>
        <v/>
      </c>
      <c r="EG141" s="120" t="str">
        <f>IF('Main courante'!$A138=$ED$6,'Main courante'!$U138,"")</f>
        <v/>
      </c>
      <c r="EH141" s="134" t="str">
        <f>IF('Main courante'!$A138=$ED$6,'Main courante'!$V138,"")</f>
        <v/>
      </c>
      <c r="EJ141" s="120" t="str">
        <f>IF('Main courante'!$A138=$EJ$6,MAX($EJ$8:$EJ140)+1,"")</f>
        <v/>
      </c>
      <c r="EK141" s="120" t="str">
        <f>IF('Main courante'!$A138=$EJ$6,'Main courante'!$S138,"")</f>
        <v/>
      </c>
      <c r="EL141" s="120" t="str">
        <f>IF('Main courante'!$A138=$EJ$6,'Main courante'!$T138,"")</f>
        <v/>
      </c>
      <c r="EM141" s="120" t="str">
        <f>IF('Main courante'!$A138=$EJ$6,'Main courante'!$U138,"")</f>
        <v/>
      </c>
      <c r="EN141" s="134" t="str">
        <f>IF('Main courante'!$A138=$EJ$6,'Main courante'!$V138,"")</f>
        <v/>
      </c>
      <c r="EP141" s="120" t="str">
        <f>IF('Main courante'!$A138=$EP$6,MAX($EP$8:$EP140)+1,"")</f>
        <v/>
      </c>
      <c r="EQ141" s="120" t="str">
        <f>IF('Main courante'!$A138=$EP$6,'Main courante'!$S138,"")</f>
        <v/>
      </c>
      <c r="ER141" s="120" t="str">
        <f>IF('Main courante'!$A138=$EP$6,'Main courante'!$T138,"")</f>
        <v/>
      </c>
      <c r="ES141" s="120" t="str">
        <f>IF('Main courante'!$A138=$EP$6,'Main courante'!$U138,"")</f>
        <v/>
      </c>
      <c r="ET141" s="134" t="str">
        <f>IF('Main courante'!$A138=$EP$6,'Main courante'!$V138,"")</f>
        <v/>
      </c>
      <c r="EU141" s="125"/>
      <c r="EV141" s="120" t="str">
        <f>IF('Main courante'!$A138=$EV$6,MAX($EV$8:$EV140)+1,"")</f>
        <v/>
      </c>
      <c r="EW141" s="121" t="str">
        <f>IF('Main courante'!$A138=$EV$6,TEXT('Main courante'!$B138,"j mmm aa"),"")</f>
        <v/>
      </c>
      <c r="EX141" s="122" t="str">
        <f>IF('Main courante'!$A138=$EV$6,TEXT('Main courante'!$C138,"hh:mm"),"")</f>
        <v/>
      </c>
      <c r="EY141" s="122" t="str">
        <f>IF('Main courante'!$A138=$EV$6,TEXT('Main courante'!$D138,"hh:mm"),"")</f>
        <v/>
      </c>
      <c r="EZ141" s="123" t="str">
        <f>IF('Main courante'!$A138=$EV$6,MOD($EY141-$EX141,1),"")</f>
        <v/>
      </c>
      <c r="FA141" s="123" t="str">
        <f>IF('Main courante'!$A138=$EV$6,'Main courante'!$E138,"")</f>
        <v/>
      </c>
      <c r="FB141" s="128"/>
    </row>
    <row r="142" spans="1:158">
      <c r="A142" s="120" t="str">
        <f>IF('Main courante'!$A139=$A$6,MAX($A$8:$A141)+1,"")</f>
        <v/>
      </c>
      <c r="B142" s="121" t="str">
        <f>IF('Main courante'!$A139=$A$6,TEXT('Main courante'!$B139,"j mmm aa"),"")</f>
        <v/>
      </c>
      <c r="C142" s="122" t="str">
        <f>IF('Main courante'!$A139=$A$6,TEXT('Main courante'!$C139,"hh:mm"),"")</f>
        <v/>
      </c>
      <c r="D142" s="122" t="str">
        <f>IF('Main courante'!$A139=$A$6,TEXT('Main courante'!$D139,"hh:mm"),"")</f>
        <v/>
      </c>
      <c r="E142" s="123" t="str">
        <f>IF('Main courante'!$A139=$A$6,MOD($D142-$C142,1),"")</f>
        <v/>
      </c>
      <c r="F142" s="123" t="str">
        <f>IF('Main courante'!$A139=$A$6,'Main courante'!$E139,"")</f>
        <v/>
      </c>
      <c r="G142" s="125"/>
      <c r="H142" s="126" t="str">
        <f>IF('Main courante'!$A139=$H$6,MAX($H$8:$H141)+1,"")</f>
        <v/>
      </c>
      <c r="I142" s="121" t="str">
        <f>IF('Main courante'!$A139=$H$6,TEXT('Main courante'!$B139,"j mmm aa"),"")</f>
        <v/>
      </c>
      <c r="J142" s="122" t="str">
        <f>IF('Main courante'!$A139=$H$6,TEXT('Main courante'!$C139,"hh:mm"),"")</f>
        <v/>
      </c>
      <c r="K142" s="122" t="str">
        <f>IF('Main courante'!$A139=$H$6,TEXT('Main courante'!$D139,"hh:mm"),"")</f>
        <v/>
      </c>
      <c r="L142" s="123" t="str">
        <f>IF('Main courante'!$A139=$H$6,MOD($K142-$J142,1),"")</f>
        <v/>
      </c>
      <c r="M142" s="123" t="str">
        <f>IF('Main courante'!$A139=$H$6,'Main courante'!$E139,"")</f>
        <v/>
      </c>
      <c r="N142" s="125"/>
      <c r="O142" s="120" t="str">
        <f>IF('Main courante'!$A139=$O$6,MAX($O$8:$O141)+1,"")</f>
        <v/>
      </c>
      <c r="P142" s="121" t="str">
        <f>IF('Main courante'!$A139=$O$6,TEXT('Main courante'!$B139,"j mmm aa"),"")</f>
        <v/>
      </c>
      <c r="Q142" s="122" t="str">
        <f>IF('Main courante'!$A139=$O$6,TEXT('Main courante'!$C139,"hh:mm"),"")</f>
        <v/>
      </c>
      <c r="R142" s="122" t="str">
        <f>IF('Main courante'!$A139=$O$6,TEXT('Main courante'!$D139,"hh:mm"),"")</f>
        <v/>
      </c>
      <c r="S142" s="123" t="str">
        <f>IF('Main courante'!$A139=$O$6,MOD($R142-$Q142,1),"")</f>
        <v/>
      </c>
      <c r="T142" s="124" t="str">
        <f>IF('Main courante'!$A139=$O$6,'Main courante'!$E139,"")</f>
        <v/>
      </c>
      <c r="U142" s="127" t="str">
        <f>IF('Main courante'!$A139=$O$6,DU142,"")</f>
        <v/>
      </c>
      <c r="V142" s="125"/>
      <c r="W142" s="120" t="str">
        <f>IF('Main courante'!$A139=$W$6,MAX($W$8:$W141)+1,"")</f>
        <v/>
      </c>
      <c r="X142" s="121" t="str">
        <f>IF('Main courante'!$A139=$W$6,TEXT('Main courante'!$B139,"j mmm aa"),"")</f>
        <v/>
      </c>
      <c r="Y142" s="122" t="str">
        <f>IF('Main courante'!$A139=$W$6,TEXT('Main courante'!$C139,"hh:mm"),"")</f>
        <v/>
      </c>
      <c r="Z142" s="122" t="str">
        <f>IF('Main courante'!$A139=$W$6,TEXT('Main courante'!$D139,"hh:mm"),"")</f>
        <v/>
      </c>
      <c r="AA142" s="123" t="str">
        <f>IF('Main courante'!$A139=$W$6,MOD($Z142-$Y142,1),"")</f>
        <v/>
      </c>
      <c r="AB142" s="123" t="str">
        <f>IF('Main courante'!$A139=$W$6,'Main courante'!$E139,"")</f>
        <v/>
      </c>
      <c r="AC142" s="122" t="str">
        <f>IF('Main courante'!$A139=$W$6,DU142,"")</f>
        <v/>
      </c>
      <c r="AD142" s="125"/>
      <c r="AE142" s="120" t="str">
        <f>IF('Main courante'!$A139=$AE$6,MAX($AE$8:$AE141)+1,"")</f>
        <v/>
      </c>
      <c r="AF142" s="121" t="str">
        <f>IF('Main courante'!$A139=$AE$6,TEXT('Main courante'!$B139,"j mmm aa"),"")</f>
        <v/>
      </c>
      <c r="AG142" s="122" t="str">
        <f>IF('Main courante'!$A139=$AE$6,TEXT('Main courante'!$C139,"hh:mm"),"")</f>
        <v/>
      </c>
      <c r="AH142" s="122" t="str">
        <f>IF('Main courante'!$A139=$AE$6,TEXT('Main courante'!$D139,"hh:mm"),"")</f>
        <v/>
      </c>
      <c r="AI142" s="123" t="str">
        <f>IF('Main courante'!$A139=$AE$6,MOD($AH142-$AG142,1),"")</f>
        <v/>
      </c>
      <c r="AJ142" s="123" t="str">
        <f>IF('Main courante'!$A139=$AE$6,'Main courante'!$E139,"")</f>
        <v/>
      </c>
      <c r="AK142" s="122" t="str">
        <f>IF('Main courante'!$A139=$AE$6,DU142,"")</f>
        <v/>
      </c>
      <c r="AL142" s="125"/>
      <c r="AM142" s="120" t="str">
        <f>IF('Main courante'!$A139=$AM$6,MAX($AM$8:$AM141)+1,"")</f>
        <v/>
      </c>
      <c r="AN142" s="121" t="str">
        <f>IF('Main courante'!$A139=$AM$6,TEXT('Main courante'!$B139,"j mmm aa"),"")</f>
        <v/>
      </c>
      <c r="AO142" s="122" t="str">
        <f>IF('Main courante'!$A139=$AM$6,TEXT('Main courante'!$C139,"hh:mm"),"")</f>
        <v/>
      </c>
      <c r="AP142" s="122" t="str">
        <f>IF('Main courante'!$A139=$AM$6,TEXT('Main courante'!$D139,"hh:mm"),"")</f>
        <v/>
      </c>
      <c r="AQ142" s="123" t="str">
        <f>IF('Main courante'!$A139=$AM$6,MOD($AP142-$AO142,1),"")</f>
        <v/>
      </c>
      <c r="AR142" s="123" t="str">
        <f>IF('Main courante'!$A139=$AM$6,'Main courante'!$E139,"")</f>
        <v/>
      </c>
      <c r="AS142" s="122" t="str">
        <f>IF('Main courante'!$A139=$AM$6,DU142,"")</f>
        <v/>
      </c>
      <c r="AT142" s="125"/>
      <c r="AU142" s="120" t="str">
        <f>IF('Main courante'!$A139=$AU$6,MAX($AU$8:$AU141)+1,"")</f>
        <v/>
      </c>
      <c r="AV142" s="121" t="str">
        <f>IF('Main courante'!$A139=$AU$6,TEXT('Main courante'!$B139,"j mmm aa"),"")</f>
        <v/>
      </c>
      <c r="AW142" s="122" t="str">
        <f>IF('Main courante'!$A139=$AU$6,TEXT('Main courante'!$C139,"hh:mm"),"")</f>
        <v/>
      </c>
      <c r="AX142" s="122" t="str">
        <f>IF('Main courante'!$A139=$AU$6,TEXT('Main courante'!$D139,"hh:mm"),"")</f>
        <v/>
      </c>
      <c r="AY142" s="123" t="str">
        <f>IF('Main courante'!$A139=$AU$6,MOD($AX142-$AW142,1),"")</f>
        <v/>
      </c>
      <c r="AZ142" s="123" t="str">
        <f>IF('Main courante'!$A139=$AU$6,'Main courante'!$E139,"")</f>
        <v/>
      </c>
      <c r="BA142" s="122" t="str">
        <f>IF('Main courante'!$A139=$AU$6,DU142,"")</f>
        <v/>
      </c>
      <c r="BB142" s="125"/>
      <c r="BC142" s="120" t="str">
        <f>IF('Main courante'!$A139=$BC$6,MAX($BC$8:$BC141)+1,"")</f>
        <v/>
      </c>
      <c r="BD142" s="121" t="str">
        <f>IF('Main courante'!$A139=$BC$6,TEXT('Main courante'!$B139,"j mmm aa"),"")</f>
        <v/>
      </c>
      <c r="BE142" s="122" t="str">
        <f>IF('Main courante'!$A139=$BC$6,TEXT('Main courante'!$C139,"hh:mm"),"")</f>
        <v/>
      </c>
      <c r="BF142" s="122" t="str">
        <f>IF('Main courante'!$A139=$BC$6,TEXT('Main courante'!$D139,"hh:mm"),"")</f>
        <v/>
      </c>
      <c r="BG142" s="123" t="str">
        <f>IF('Main courante'!$A139=$BC$6,MOD($BF142-$BE142,1),"")</f>
        <v/>
      </c>
      <c r="BH142" s="123" t="str">
        <f>IF('Main courante'!$A139=$BC$6,'Main courante'!$E139,"")</f>
        <v/>
      </c>
      <c r="BI142" s="122" t="str">
        <f>IF('Main courante'!$A139=$BC$6,DU142,"")</f>
        <v/>
      </c>
      <c r="BJ142" s="125"/>
      <c r="BK142" s="120" t="str">
        <f>IF('Main courante'!$A139=$BK$6,MAX($BK$8:$BK141)+1,"")</f>
        <v/>
      </c>
      <c r="BL142" s="121" t="str">
        <f>IF('Main courante'!$A139=$BK$6,TEXT('Main courante'!$B139,"j mmm aa"),"")</f>
        <v/>
      </c>
      <c r="BM142" s="122" t="str">
        <f>IF('Main courante'!$A139=$BK$6,TEXT('Main courante'!$C139,"hh:mm"),"")</f>
        <v/>
      </c>
      <c r="BN142" s="122" t="str">
        <f>IF('Main courante'!$A139=$BK$6,TEXT('Main courante'!$D139,"hh:mm"),"")</f>
        <v/>
      </c>
      <c r="BO142" s="123" t="str">
        <f>IF('Main courante'!$A139=$BK$6,MOD($BN142-$BM142,1),"")</f>
        <v/>
      </c>
      <c r="BP142" s="123" t="str">
        <f>IF('Main courante'!$A139=$BK$6,'Main courante'!$E139,"")</f>
        <v/>
      </c>
      <c r="BQ142" s="122" t="str">
        <f>IF('Main courante'!$A139=$BK$6,DU142,"")</f>
        <v/>
      </c>
      <c r="BR142" s="125"/>
      <c r="BS142" s="120" t="str">
        <f>IF('Main courante'!$A139=$BS$6,MAX($BS$8:$BS141)+1,"")</f>
        <v/>
      </c>
      <c r="BT142" s="121" t="str">
        <f>IF('Main courante'!$A139=$BS$6,TEXT('Main courante'!$B139,"j mmm aa"),"")</f>
        <v/>
      </c>
      <c r="BU142" s="122" t="str">
        <f>IF('Main courante'!$A139=$BS$6,TEXT('Main courante'!$C139,"hh:mm"),"")</f>
        <v/>
      </c>
      <c r="BV142" s="122" t="str">
        <f>IF('Main courante'!$A139=$BS$6,TEXT('Main courante'!$D139,"hh:mm"),"")</f>
        <v/>
      </c>
      <c r="BW142" s="123" t="str">
        <f>IF('Main courante'!$A139=$BS$6,MOD($BV142-$BU142,1),"")</f>
        <v/>
      </c>
      <c r="BX142" s="123" t="str">
        <f>IF('Main courante'!$A139=$BS$6,'Main courante'!$E139,"")</f>
        <v/>
      </c>
      <c r="BY142" s="122" t="str">
        <f>IF('Main courante'!$A139=$BS$6,DU142,"")</f>
        <v/>
      </c>
      <c r="BZ142" s="125"/>
      <c r="CA142" s="120" t="str">
        <f>IF('Main courante'!$A139=$CA$6,MAX($CA$8:$CA141)+1,"")</f>
        <v/>
      </c>
      <c r="CB142" s="121" t="str">
        <f>IF('Main courante'!$A139=$CA$6,TEXT('Main courante'!$B139,"j mmm aa"),"")</f>
        <v/>
      </c>
      <c r="CC142" s="122" t="str">
        <f>IF('Main courante'!$A139=$CA$6,TEXT('Main courante'!$C139,"hh:mm"),"")</f>
        <v/>
      </c>
      <c r="CD142" s="122" t="str">
        <f>IF('Main courante'!$A139=$CA$6,TEXT('Main courante'!$D139,"hh:mm"),"")</f>
        <v/>
      </c>
      <c r="CE142" s="123" t="str">
        <f>IF('Main courante'!$A139=$CA$6,MOD($CD142-$CC142,1),"")</f>
        <v/>
      </c>
      <c r="CF142" s="123" t="str">
        <f>IF('Main courante'!$A139=$CA$6,'Main courante'!$E139,"")</f>
        <v/>
      </c>
      <c r="CG142" s="122" t="str">
        <f>IF('Main courante'!$A139=$CA$6,DU142,"")</f>
        <v/>
      </c>
      <c r="CH142" s="125"/>
      <c r="CI142" s="120" t="str">
        <f>IF('Main courante'!$A139=$CI$6,MAX($CI$8:$CI141)+1,"")</f>
        <v/>
      </c>
      <c r="CJ142" s="121" t="str">
        <f>IF('Main courante'!$A139=$CI$6,TEXT('Main courante'!$B139,"j mmm aa"),"")</f>
        <v/>
      </c>
      <c r="CK142" s="122" t="str">
        <f>IF('Main courante'!$A139=$CI$6,TEXT('Main courante'!$C139,"hh:mm"),"")</f>
        <v/>
      </c>
      <c r="CL142" s="122" t="str">
        <f>IF('Main courante'!$A139=$CI$6,TEXT('Main courante'!$D139,"hh:mm"),"")</f>
        <v/>
      </c>
      <c r="CM142" s="123" t="str">
        <f>IF('Main courante'!$A139=$CI$6,MOD($CL142-$CK142,1),"")</f>
        <v/>
      </c>
      <c r="CN142" s="123" t="str">
        <f>IF('Main courante'!$A139=$CI$6,'Main courante'!$E139,"")</f>
        <v/>
      </c>
      <c r="CO142" s="125"/>
      <c r="CP142" s="120" t="str">
        <f>IF('Main courante'!$A139=$CP$6,MAX($CP$8:$CP141)+1,"")</f>
        <v/>
      </c>
      <c r="CQ142" s="121" t="str">
        <f>IF('Main courante'!$A139=$CP$6,TEXT('Main courante'!$B139,"j mmm aa"),"")</f>
        <v/>
      </c>
      <c r="CR142" s="122" t="str">
        <f>IF('Main courante'!$A139=$CP$6,TEXT('Main courante'!$C139,"hh:mm"),"")</f>
        <v/>
      </c>
      <c r="CS142" s="122" t="str">
        <f>IF('Main courante'!$A139=$CP$6,TEXT('Main courante'!$D139,"hh:mm"),"")</f>
        <v/>
      </c>
      <c r="CT142" s="123" t="str">
        <f>IF('Main courante'!$A139=$CP$6,MOD($CS142-$CR142,1),"")</f>
        <v/>
      </c>
      <c r="CU142" s="123" t="str">
        <f>IF('Main courante'!$A139=$CP$6,'Main courante'!$E139,"")</f>
        <v/>
      </c>
      <c r="CV142" s="122" t="str">
        <f>IF('Main courante'!$A139=$CP$6,DU142,"")</f>
        <v/>
      </c>
      <c r="CW142" s="125"/>
      <c r="CX142" s="120" t="str">
        <f>IF('Main courante'!$A139=$CX$6,MAX($CX$8:$CX141)+1,"")</f>
        <v/>
      </c>
      <c r="CY142" s="121" t="str">
        <f>IF('Main courante'!$A139=$CX$6,TEXT('Main courante'!$B139,"j mmm aa"),"")</f>
        <v/>
      </c>
      <c r="CZ142" s="122" t="str">
        <f>IF('Main courante'!$A139=$CX$6,TEXT('Main courante'!$C139,"hh:mm"),"")</f>
        <v/>
      </c>
      <c r="DA142" s="122" t="str">
        <f>IF('Main courante'!$A139=$CX$6,TEXT('Main courante'!$D139,"hh:mm"),"")</f>
        <v/>
      </c>
      <c r="DB142" s="123" t="str">
        <f>IF('Main courante'!$A139=$CX$6,MOD($DA142-$CZ142,1),"")</f>
        <v/>
      </c>
      <c r="DC142" s="123" t="str">
        <f>IF('Main courante'!$A139=$CX$6,'Main courante'!$E139,"")</f>
        <v/>
      </c>
      <c r="DD142" s="122" t="str">
        <f>IF('Main courante'!$A139=$CX$6,DU142,"")</f>
        <v/>
      </c>
      <c r="DE142" s="125"/>
      <c r="DF142" s="120" t="str">
        <f>IF('Main courante'!$A139=$DF$6,MAX($DF$8:$DF141)+1,"")</f>
        <v/>
      </c>
      <c r="DG142" s="121" t="str">
        <f>IF('Main courante'!$A139=$DF$6,TEXT('Main courante'!$B139,"j mmm aa"),"")</f>
        <v/>
      </c>
      <c r="DH142" s="122" t="str">
        <f>IF('Main courante'!$A139=$DF$6,TEXT('Main courante'!$C139,"hh:mm"),"")</f>
        <v/>
      </c>
      <c r="DI142" s="122" t="str">
        <f>IF('Main courante'!$A139=$DF$6,TEXT('Main courante'!$D139,"hh:mm"),"")</f>
        <v/>
      </c>
      <c r="DJ142" s="123" t="str">
        <f>IF('Main courante'!$A139=$DF$6,MOD($DI142-$DH142,1),"")</f>
        <v/>
      </c>
      <c r="DK142" s="123" t="str">
        <f>IF('Main courante'!$A139=$DF$6,'Main courante'!$E139,"")</f>
        <v/>
      </c>
      <c r="DL142" s="128"/>
      <c r="DM142" s="120" t="str">
        <f>IF(OR('Main courante'!$F139&lt;&gt;"",'Main courante'!$K139&lt;&gt;""),MAX($DM$8:$DM141)+1,"")</f>
        <v/>
      </c>
      <c r="DN142" s="121" t="str">
        <f>IF('Main courante'!$F139,TEXT('Main courante'!$B139,"j mmm aa"),"")</f>
        <v/>
      </c>
      <c r="DO142" s="121" t="str">
        <f>IF('Main courante'!$F139,'Main courante'!$E139,"")</f>
        <v/>
      </c>
      <c r="DP142" s="121" t="str">
        <f>IF(OR('Main courante'!$F139&lt;&gt;"",'Main courante'!$K139&lt;&gt;""),IF('Main courante'!$F139&lt;&gt;"",TEXT('Main courante'!$F139,"hh:mm"),""),"")</f>
        <v/>
      </c>
      <c r="DQ142" s="121" t="str">
        <f>IF(OR('Main courante'!$F139&lt;&gt;"",'Main courante'!$K139&lt;&gt;""),IF('Main courante'!$G139&lt;&gt;"",TEXT('Main courante'!$G139,"hh:mm"),""),"")</f>
        <v/>
      </c>
      <c r="DR142" s="121" t="str">
        <f>IF(OR('Main courante'!$F139&lt;&gt;"",'Main courante'!$K139&lt;&gt;""),IF('Main courante'!$K139&lt;&gt;"",TEXT('Main courante'!$K139,"hh:mm"),""),"")</f>
        <v/>
      </c>
      <c r="DS142" s="121" t="str">
        <f>IF(OR('Main courante'!$F139&lt;&gt;"",'Main courante'!$K139&lt;&gt;""),IF('Main courante'!$L139&lt;&gt;"",TEXT('Main courante'!$L139,"hh:mm"),""),"")</f>
        <v/>
      </c>
      <c r="DT142" s="129">
        <f t="shared" si="10"/>
        <v>0</v>
      </c>
      <c r="DU142" s="130">
        <f>'Main courante'!$H139+'Main courante'!$M139</f>
        <v>0</v>
      </c>
      <c r="DV142" s="131">
        <f>'Main courante'!$J139+'Main courante'!$O139</f>
        <v>0</v>
      </c>
      <c r="DW142" s="131">
        <f>'Main courante'!$I139+'Main courante'!$N139</f>
        <v>0</v>
      </c>
      <c r="DX142" s="132" t="str">
        <f>IF('Main courante'!$P139&lt;&gt;"",'Main courante'!$P139,"")</f>
        <v/>
      </c>
      <c r="DY142" s="133" t="str">
        <f>IF('Main courante'!$Q139&lt;&gt;"",'Main courante'!$Q139,"")</f>
        <v/>
      </c>
      <c r="DZ142" s="133" t="str">
        <f>IF('Main courante'!$R139&lt;&gt;"",'Main courante'!$R139,"")</f>
        <v/>
      </c>
      <c r="EA142" s="129">
        <f t="shared" si="11"/>
        <v>0</v>
      </c>
      <c r="EB142" s="129">
        <f t="shared" si="12"/>
        <v>0</v>
      </c>
      <c r="ED142" s="120" t="str">
        <f>IF('Main courante'!$A139=$ED$6,MAX($ED$8:$ED141)+1,"")</f>
        <v/>
      </c>
      <c r="EE142" s="120" t="str">
        <f>IF('Main courante'!$A139=$ED$6,'Main courante'!$S139,"")</f>
        <v/>
      </c>
      <c r="EF142" s="120" t="str">
        <f>IF('Main courante'!$A139=$ED$6,'Main courante'!$T139,"")</f>
        <v/>
      </c>
      <c r="EG142" s="120" t="str">
        <f>IF('Main courante'!$A139=$ED$6,'Main courante'!$U139,"")</f>
        <v/>
      </c>
      <c r="EH142" s="134" t="str">
        <f>IF('Main courante'!$A139=$ED$6,'Main courante'!$V139,"")</f>
        <v/>
      </c>
      <c r="EJ142" s="120" t="str">
        <f>IF('Main courante'!$A139=$EJ$6,MAX($EJ$8:$EJ141)+1,"")</f>
        <v/>
      </c>
      <c r="EK142" s="120" t="str">
        <f>IF('Main courante'!$A139=$EJ$6,'Main courante'!$S139,"")</f>
        <v/>
      </c>
      <c r="EL142" s="120" t="str">
        <f>IF('Main courante'!$A139=$EJ$6,'Main courante'!$T139,"")</f>
        <v/>
      </c>
      <c r="EM142" s="120" t="str">
        <f>IF('Main courante'!$A139=$EJ$6,'Main courante'!$U139,"")</f>
        <v/>
      </c>
      <c r="EN142" s="134" t="str">
        <f>IF('Main courante'!$A139=$EJ$6,'Main courante'!$V139,"")</f>
        <v/>
      </c>
      <c r="EP142" s="120" t="str">
        <f>IF('Main courante'!$A139=$EP$6,MAX($EP$8:$EP141)+1,"")</f>
        <v/>
      </c>
      <c r="EQ142" s="120" t="str">
        <f>IF('Main courante'!$A139=$EP$6,'Main courante'!$S139,"")</f>
        <v/>
      </c>
      <c r="ER142" s="120" t="str">
        <f>IF('Main courante'!$A139=$EP$6,'Main courante'!$T139,"")</f>
        <v/>
      </c>
      <c r="ES142" s="120" t="str">
        <f>IF('Main courante'!$A139=$EP$6,'Main courante'!$U139,"")</f>
        <v/>
      </c>
      <c r="ET142" s="134" t="str">
        <f>IF('Main courante'!$A139=$EP$6,'Main courante'!$V139,"")</f>
        <v/>
      </c>
      <c r="EU142" s="125"/>
      <c r="EV142" s="120" t="str">
        <f>IF('Main courante'!$A139=$EV$6,MAX($EV$8:$EV141)+1,"")</f>
        <v/>
      </c>
      <c r="EW142" s="121" t="str">
        <f>IF('Main courante'!$A139=$EV$6,TEXT('Main courante'!$B139,"j mmm aa"),"")</f>
        <v/>
      </c>
      <c r="EX142" s="122" t="str">
        <f>IF('Main courante'!$A139=$EV$6,TEXT('Main courante'!$C139,"hh:mm"),"")</f>
        <v/>
      </c>
      <c r="EY142" s="122" t="str">
        <f>IF('Main courante'!$A139=$EV$6,TEXT('Main courante'!$D139,"hh:mm"),"")</f>
        <v/>
      </c>
      <c r="EZ142" s="123" t="str">
        <f>IF('Main courante'!$A139=$EV$6,MOD($EY142-$EX142,1),"")</f>
        <v/>
      </c>
      <c r="FA142" s="123" t="str">
        <f>IF('Main courante'!$A139=$EV$6,'Main courante'!$E139,"")</f>
        <v/>
      </c>
      <c r="FB142" s="128"/>
    </row>
    <row r="143" spans="1:158">
      <c r="A143" s="120" t="str">
        <f>IF('Main courante'!$A140=$A$6,MAX($A$8:$A142)+1,"")</f>
        <v/>
      </c>
      <c r="B143" s="121" t="str">
        <f>IF('Main courante'!$A140=$A$6,TEXT('Main courante'!$B140,"j mmm aa"),"")</f>
        <v/>
      </c>
      <c r="C143" s="122" t="str">
        <f>IF('Main courante'!$A140=$A$6,TEXT('Main courante'!$C140,"hh:mm"),"")</f>
        <v/>
      </c>
      <c r="D143" s="122" t="str">
        <f>IF('Main courante'!$A140=$A$6,TEXT('Main courante'!$D140,"hh:mm"),"")</f>
        <v/>
      </c>
      <c r="E143" s="123" t="str">
        <f>IF('Main courante'!$A140=$A$6,MOD($D143-$C143,1),"")</f>
        <v/>
      </c>
      <c r="F143" s="123" t="str">
        <f>IF('Main courante'!$A140=$A$6,'Main courante'!$E140,"")</f>
        <v/>
      </c>
      <c r="G143" s="125"/>
      <c r="H143" s="126" t="str">
        <f>IF('Main courante'!$A140=$H$6,MAX($H$8:$H142)+1,"")</f>
        <v/>
      </c>
      <c r="I143" s="121" t="str">
        <f>IF('Main courante'!$A140=$H$6,TEXT('Main courante'!$B140,"j mmm aa"),"")</f>
        <v/>
      </c>
      <c r="J143" s="122" t="str">
        <f>IF('Main courante'!$A140=$H$6,TEXT('Main courante'!$C140,"hh:mm"),"")</f>
        <v/>
      </c>
      <c r="K143" s="122" t="str">
        <f>IF('Main courante'!$A140=$H$6,TEXT('Main courante'!$D140,"hh:mm"),"")</f>
        <v/>
      </c>
      <c r="L143" s="123" t="str">
        <f>IF('Main courante'!$A140=$H$6,MOD($K143-$J143,1),"")</f>
        <v/>
      </c>
      <c r="M143" s="123" t="str">
        <f>IF('Main courante'!$A140=$H$6,'Main courante'!$E140,"")</f>
        <v/>
      </c>
      <c r="N143" s="125"/>
      <c r="O143" s="120" t="str">
        <f>IF('Main courante'!$A140=$O$6,MAX($O$8:$O142)+1,"")</f>
        <v/>
      </c>
      <c r="P143" s="121" t="str">
        <f>IF('Main courante'!$A140=$O$6,TEXT('Main courante'!$B140,"j mmm aa"),"")</f>
        <v/>
      </c>
      <c r="Q143" s="122" t="str">
        <f>IF('Main courante'!$A140=$O$6,TEXT('Main courante'!$C140,"hh:mm"),"")</f>
        <v/>
      </c>
      <c r="R143" s="122" t="str">
        <f>IF('Main courante'!$A140=$O$6,TEXT('Main courante'!$D140,"hh:mm"),"")</f>
        <v/>
      </c>
      <c r="S143" s="123" t="str">
        <f>IF('Main courante'!$A140=$O$6,MOD($R143-$Q143,1),"")</f>
        <v/>
      </c>
      <c r="T143" s="124" t="str">
        <f>IF('Main courante'!$A140=$O$6,'Main courante'!$E140,"")</f>
        <v/>
      </c>
      <c r="U143" s="127" t="str">
        <f>IF('Main courante'!$A140=$O$6,DU143,"")</f>
        <v/>
      </c>
      <c r="V143" s="125"/>
      <c r="W143" s="120" t="str">
        <f>IF('Main courante'!$A140=$W$6,MAX($W$8:$W142)+1,"")</f>
        <v/>
      </c>
      <c r="X143" s="121" t="str">
        <f>IF('Main courante'!$A140=$W$6,TEXT('Main courante'!$B140,"j mmm aa"),"")</f>
        <v/>
      </c>
      <c r="Y143" s="122" t="str">
        <f>IF('Main courante'!$A140=$W$6,TEXT('Main courante'!$C140,"hh:mm"),"")</f>
        <v/>
      </c>
      <c r="Z143" s="122" t="str">
        <f>IF('Main courante'!$A140=$W$6,TEXT('Main courante'!$D140,"hh:mm"),"")</f>
        <v/>
      </c>
      <c r="AA143" s="123" t="str">
        <f>IF('Main courante'!$A140=$W$6,MOD($Z143-$Y143,1),"")</f>
        <v/>
      </c>
      <c r="AB143" s="123" t="str">
        <f>IF('Main courante'!$A140=$W$6,'Main courante'!$E140,"")</f>
        <v/>
      </c>
      <c r="AC143" s="122" t="str">
        <f>IF('Main courante'!$A140=$W$6,DU143,"")</f>
        <v/>
      </c>
      <c r="AD143" s="125"/>
      <c r="AE143" s="120" t="str">
        <f>IF('Main courante'!$A140=$AE$6,MAX($AE$8:$AE142)+1,"")</f>
        <v/>
      </c>
      <c r="AF143" s="121" t="str">
        <f>IF('Main courante'!$A140=$AE$6,TEXT('Main courante'!$B140,"j mmm aa"),"")</f>
        <v/>
      </c>
      <c r="AG143" s="122" t="str">
        <f>IF('Main courante'!$A140=$AE$6,TEXT('Main courante'!$C140,"hh:mm"),"")</f>
        <v/>
      </c>
      <c r="AH143" s="122" t="str">
        <f>IF('Main courante'!$A140=$AE$6,TEXT('Main courante'!$D140,"hh:mm"),"")</f>
        <v/>
      </c>
      <c r="AI143" s="123" t="str">
        <f>IF('Main courante'!$A140=$AE$6,MOD($AH143-$AG143,1),"")</f>
        <v/>
      </c>
      <c r="AJ143" s="123" t="str">
        <f>IF('Main courante'!$A140=$AE$6,'Main courante'!$E140,"")</f>
        <v/>
      </c>
      <c r="AK143" s="122" t="str">
        <f>IF('Main courante'!$A140=$AE$6,DU143,"")</f>
        <v/>
      </c>
      <c r="AL143" s="125"/>
      <c r="AM143" s="120" t="str">
        <f>IF('Main courante'!$A140=$AM$6,MAX($AM$8:$AM142)+1,"")</f>
        <v/>
      </c>
      <c r="AN143" s="121" t="str">
        <f>IF('Main courante'!$A140=$AM$6,TEXT('Main courante'!$B140,"j mmm aa"),"")</f>
        <v/>
      </c>
      <c r="AO143" s="122" t="str">
        <f>IF('Main courante'!$A140=$AM$6,TEXT('Main courante'!$C140,"hh:mm"),"")</f>
        <v/>
      </c>
      <c r="AP143" s="122" t="str">
        <f>IF('Main courante'!$A140=$AM$6,TEXT('Main courante'!$D140,"hh:mm"),"")</f>
        <v/>
      </c>
      <c r="AQ143" s="123" t="str">
        <f>IF('Main courante'!$A140=$AM$6,MOD($AP143-$AO143,1),"")</f>
        <v/>
      </c>
      <c r="AR143" s="123" t="str">
        <f>IF('Main courante'!$A140=$AM$6,'Main courante'!$E140,"")</f>
        <v/>
      </c>
      <c r="AS143" s="122" t="str">
        <f>IF('Main courante'!$A140=$AM$6,DU143,"")</f>
        <v/>
      </c>
      <c r="AT143" s="125"/>
      <c r="AU143" s="120" t="str">
        <f>IF('Main courante'!$A140=$AU$6,MAX($AU$8:$AU142)+1,"")</f>
        <v/>
      </c>
      <c r="AV143" s="121" t="str">
        <f>IF('Main courante'!$A140=$AU$6,TEXT('Main courante'!$B140,"j mmm aa"),"")</f>
        <v/>
      </c>
      <c r="AW143" s="122" t="str">
        <f>IF('Main courante'!$A140=$AU$6,TEXT('Main courante'!$C140,"hh:mm"),"")</f>
        <v/>
      </c>
      <c r="AX143" s="122" t="str">
        <f>IF('Main courante'!$A140=$AU$6,TEXT('Main courante'!$D140,"hh:mm"),"")</f>
        <v/>
      </c>
      <c r="AY143" s="123" t="str">
        <f>IF('Main courante'!$A140=$AU$6,MOD($AX143-$AW143,1),"")</f>
        <v/>
      </c>
      <c r="AZ143" s="123" t="str">
        <f>IF('Main courante'!$A140=$AU$6,'Main courante'!$E140,"")</f>
        <v/>
      </c>
      <c r="BA143" s="122" t="str">
        <f>IF('Main courante'!$A140=$AU$6,DU143,"")</f>
        <v/>
      </c>
      <c r="BB143" s="125"/>
      <c r="BC143" s="120" t="str">
        <f>IF('Main courante'!$A140=$BC$6,MAX($BC$8:$BC142)+1,"")</f>
        <v/>
      </c>
      <c r="BD143" s="121" t="str">
        <f>IF('Main courante'!$A140=$BC$6,TEXT('Main courante'!$B140,"j mmm aa"),"")</f>
        <v/>
      </c>
      <c r="BE143" s="122" t="str">
        <f>IF('Main courante'!$A140=$BC$6,TEXT('Main courante'!$C140,"hh:mm"),"")</f>
        <v/>
      </c>
      <c r="BF143" s="122" t="str">
        <f>IF('Main courante'!$A140=$BC$6,TEXT('Main courante'!$D140,"hh:mm"),"")</f>
        <v/>
      </c>
      <c r="BG143" s="123" t="str">
        <f>IF('Main courante'!$A140=$BC$6,MOD($BF143-$BE143,1),"")</f>
        <v/>
      </c>
      <c r="BH143" s="123" t="str">
        <f>IF('Main courante'!$A140=$BC$6,'Main courante'!$E140,"")</f>
        <v/>
      </c>
      <c r="BI143" s="122" t="str">
        <f>IF('Main courante'!$A140=$BC$6,DU143,"")</f>
        <v/>
      </c>
      <c r="BJ143" s="125"/>
      <c r="BK143" s="120" t="str">
        <f>IF('Main courante'!$A140=$BK$6,MAX($BK$8:$BK142)+1,"")</f>
        <v/>
      </c>
      <c r="BL143" s="121" t="str">
        <f>IF('Main courante'!$A140=$BK$6,TEXT('Main courante'!$B140,"j mmm aa"),"")</f>
        <v/>
      </c>
      <c r="BM143" s="122" t="str">
        <f>IF('Main courante'!$A140=$BK$6,TEXT('Main courante'!$C140,"hh:mm"),"")</f>
        <v/>
      </c>
      <c r="BN143" s="122" t="str">
        <f>IF('Main courante'!$A140=$BK$6,TEXT('Main courante'!$D140,"hh:mm"),"")</f>
        <v/>
      </c>
      <c r="BO143" s="123" t="str">
        <f>IF('Main courante'!$A140=$BK$6,MOD($BN143-$BM143,1),"")</f>
        <v/>
      </c>
      <c r="BP143" s="123" t="str">
        <f>IF('Main courante'!$A140=$BK$6,'Main courante'!$E140,"")</f>
        <v/>
      </c>
      <c r="BQ143" s="122" t="str">
        <f>IF('Main courante'!$A140=$BK$6,DU143,"")</f>
        <v/>
      </c>
      <c r="BR143" s="125"/>
      <c r="BS143" s="120" t="str">
        <f>IF('Main courante'!$A140=$BS$6,MAX($BS$8:$BS142)+1,"")</f>
        <v/>
      </c>
      <c r="BT143" s="121" t="str">
        <f>IF('Main courante'!$A140=$BS$6,TEXT('Main courante'!$B140,"j mmm aa"),"")</f>
        <v/>
      </c>
      <c r="BU143" s="122" t="str">
        <f>IF('Main courante'!$A140=$BS$6,TEXT('Main courante'!$C140,"hh:mm"),"")</f>
        <v/>
      </c>
      <c r="BV143" s="122" t="str">
        <f>IF('Main courante'!$A140=$BS$6,TEXT('Main courante'!$D140,"hh:mm"),"")</f>
        <v/>
      </c>
      <c r="BW143" s="123" t="str">
        <f>IF('Main courante'!$A140=$BS$6,MOD($BV143-$BU143,1),"")</f>
        <v/>
      </c>
      <c r="BX143" s="123" t="str">
        <f>IF('Main courante'!$A140=$BS$6,'Main courante'!$E140,"")</f>
        <v/>
      </c>
      <c r="BY143" s="122" t="str">
        <f>IF('Main courante'!$A140=$BS$6,DU143,"")</f>
        <v/>
      </c>
      <c r="BZ143" s="125"/>
      <c r="CA143" s="120" t="str">
        <f>IF('Main courante'!$A140=$CA$6,MAX($CA$8:$CA142)+1,"")</f>
        <v/>
      </c>
      <c r="CB143" s="121" t="str">
        <f>IF('Main courante'!$A140=$CA$6,TEXT('Main courante'!$B140,"j mmm aa"),"")</f>
        <v/>
      </c>
      <c r="CC143" s="122" t="str">
        <f>IF('Main courante'!$A140=$CA$6,TEXT('Main courante'!$C140,"hh:mm"),"")</f>
        <v/>
      </c>
      <c r="CD143" s="122" t="str">
        <f>IF('Main courante'!$A140=$CA$6,TEXT('Main courante'!$D140,"hh:mm"),"")</f>
        <v/>
      </c>
      <c r="CE143" s="123" t="str">
        <f>IF('Main courante'!$A140=$CA$6,MOD($CD143-$CC143,1),"")</f>
        <v/>
      </c>
      <c r="CF143" s="123" t="str">
        <f>IF('Main courante'!$A140=$CA$6,'Main courante'!$E140,"")</f>
        <v/>
      </c>
      <c r="CG143" s="122" t="str">
        <f>IF('Main courante'!$A140=$CA$6,DU143,"")</f>
        <v/>
      </c>
      <c r="CH143" s="125"/>
      <c r="CI143" s="120" t="str">
        <f>IF('Main courante'!$A140=$CI$6,MAX($CI$8:$CI142)+1,"")</f>
        <v/>
      </c>
      <c r="CJ143" s="121" t="str">
        <f>IF('Main courante'!$A140=$CI$6,TEXT('Main courante'!$B140,"j mmm aa"),"")</f>
        <v/>
      </c>
      <c r="CK143" s="122" t="str">
        <f>IF('Main courante'!$A140=$CI$6,TEXT('Main courante'!$C140,"hh:mm"),"")</f>
        <v/>
      </c>
      <c r="CL143" s="122" t="str">
        <f>IF('Main courante'!$A140=$CI$6,TEXT('Main courante'!$D140,"hh:mm"),"")</f>
        <v/>
      </c>
      <c r="CM143" s="123" t="str">
        <f>IF('Main courante'!$A140=$CI$6,MOD($CL143-$CK143,1),"")</f>
        <v/>
      </c>
      <c r="CN143" s="123" t="str">
        <f>IF('Main courante'!$A140=$CI$6,'Main courante'!$E140,"")</f>
        <v/>
      </c>
      <c r="CO143" s="125"/>
      <c r="CP143" s="120" t="str">
        <f>IF('Main courante'!$A140=$CP$6,MAX($CP$8:$CP142)+1,"")</f>
        <v/>
      </c>
      <c r="CQ143" s="121" t="str">
        <f>IF('Main courante'!$A140=$CP$6,TEXT('Main courante'!$B140,"j mmm aa"),"")</f>
        <v/>
      </c>
      <c r="CR143" s="122" t="str">
        <f>IF('Main courante'!$A140=$CP$6,TEXT('Main courante'!$C140,"hh:mm"),"")</f>
        <v/>
      </c>
      <c r="CS143" s="122" t="str">
        <f>IF('Main courante'!$A140=$CP$6,TEXT('Main courante'!$D140,"hh:mm"),"")</f>
        <v/>
      </c>
      <c r="CT143" s="123" t="str">
        <f>IF('Main courante'!$A140=$CP$6,MOD($CS143-$CR143,1),"")</f>
        <v/>
      </c>
      <c r="CU143" s="123" t="str">
        <f>IF('Main courante'!$A140=$CP$6,'Main courante'!$E140,"")</f>
        <v/>
      </c>
      <c r="CV143" s="122" t="str">
        <f>IF('Main courante'!$A140=$CP$6,DU143,"")</f>
        <v/>
      </c>
      <c r="CW143" s="125"/>
      <c r="CX143" s="120" t="str">
        <f>IF('Main courante'!$A140=$CX$6,MAX($CX$8:$CX142)+1,"")</f>
        <v/>
      </c>
      <c r="CY143" s="121" t="str">
        <f>IF('Main courante'!$A140=$CX$6,TEXT('Main courante'!$B140,"j mmm aa"),"")</f>
        <v/>
      </c>
      <c r="CZ143" s="122" t="str">
        <f>IF('Main courante'!$A140=$CX$6,TEXT('Main courante'!$C140,"hh:mm"),"")</f>
        <v/>
      </c>
      <c r="DA143" s="122" t="str">
        <f>IF('Main courante'!$A140=$CX$6,TEXT('Main courante'!$D140,"hh:mm"),"")</f>
        <v/>
      </c>
      <c r="DB143" s="123" t="str">
        <f>IF('Main courante'!$A140=$CX$6,MOD($DA143-$CZ143,1),"")</f>
        <v/>
      </c>
      <c r="DC143" s="123" t="str">
        <f>IF('Main courante'!$A140=$CX$6,'Main courante'!$E140,"")</f>
        <v/>
      </c>
      <c r="DD143" s="122" t="str">
        <f>IF('Main courante'!$A140=$CX$6,DU143,"")</f>
        <v/>
      </c>
      <c r="DE143" s="125"/>
      <c r="DF143" s="120" t="str">
        <f>IF('Main courante'!$A140=$DF$6,MAX($DF$8:$DF142)+1,"")</f>
        <v/>
      </c>
      <c r="DG143" s="121" t="str">
        <f>IF('Main courante'!$A140=$DF$6,TEXT('Main courante'!$B140,"j mmm aa"),"")</f>
        <v/>
      </c>
      <c r="DH143" s="122" t="str">
        <f>IF('Main courante'!$A140=$DF$6,TEXT('Main courante'!$C140,"hh:mm"),"")</f>
        <v/>
      </c>
      <c r="DI143" s="122" t="str">
        <f>IF('Main courante'!$A140=$DF$6,TEXT('Main courante'!$D140,"hh:mm"),"")</f>
        <v/>
      </c>
      <c r="DJ143" s="123" t="str">
        <f>IF('Main courante'!$A140=$DF$6,MOD($DI143-$DH143,1),"")</f>
        <v/>
      </c>
      <c r="DK143" s="123" t="str">
        <f>IF('Main courante'!$A140=$DF$6,'Main courante'!$E140,"")</f>
        <v/>
      </c>
      <c r="DL143" s="128"/>
      <c r="DM143" s="120" t="str">
        <f>IF(OR('Main courante'!$F140&lt;&gt;"",'Main courante'!$K140&lt;&gt;""),MAX($DM$8:$DM142)+1,"")</f>
        <v/>
      </c>
      <c r="DN143" s="121" t="str">
        <f>IF('Main courante'!$F140,TEXT('Main courante'!$B140,"j mmm aa"),"")</f>
        <v/>
      </c>
      <c r="DO143" s="121" t="str">
        <f>IF('Main courante'!$F140,'Main courante'!$E140,"")</f>
        <v/>
      </c>
      <c r="DP143" s="121" t="str">
        <f>IF(OR('Main courante'!$F140&lt;&gt;"",'Main courante'!$K140&lt;&gt;""),IF('Main courante'!$F140&lt;&gt;"",TEXT('Main courante'!$F140,"hh:mm"),""),"")</f>
        <v/>
      </c>
      <c r="DQ143" s="121" t="str">
        <f>IF(OR('Main courante'!$F140&lt;&gt;"",'Main courante'!$K140&lt;&gt;""),IF('Main courante'!$G140&lt;&gt;"",TEXT('Main courante'!$G140,"hh:mm"),""),"")</f>
        <v/>
      </c>
      <c r="DR143" s="121" t="str">
        <f>IF(OR('Main courante'!$F140&lt;&gt;"",'Main courante'!$K140&lt;&gt;""),IF('Main courante'!$K140&lt;&gt;"",TEXT('Main courante'!$K140,"hh:mm"),""),"")</f>
        <v/>
      </c>
      <c r="DS143" s="121" t="str">
        <f>IF(OR('Main courante'!$F140&lt;&gt;"",'Main courante'!$K140&lt;&gt;""),IF('Main courante'!$L140&lt;&gt;"",TEXT('Main courante'!$L140,"hh:mm"),""),"")</f>
        <v/>
      </c>
      <c r="DT143" s="129">
        <f t="shared" si="10"/>
        <v>0</v>
      </c>
      <c r="DU143" s="130">
        <f>'Main courante'!$H140+'Main courante'!$M140</f>
        <v>0</v>
      </c>
      <c r="DV143" s="131">
        <f>'Main courante'!$J140+'Main courante'!$O140</f>
        <v>0</v>
      </c>
      <c r="DW143" s="131">
        <f>'Main courante'!$I140+'Main courante'!$N140</f>
        <v>0</v>
      </c>
      <c r="DX143" s="132" t="str">
        <f>IF('Main courante'!$P140&lt;&gt;"",'Main courante'!$P140,"")</f>
        <v/>
      </c>
      <c r="DY143" s="133" t="str">
        <f>IF('Main courante'!$Q140&lt;&gt;"",'Main courante'!$Q140,"")</f>
        <v/>
      </c>
      <c r="DZ143" s="133" t="str">
        <f>IF('Main courante'!$R140&lt;&gt;"",'Main courante'!$R140,"")</f>
        <v/>
      </c>
      <c r="EA143" s="129">
        <f t="shared" si="11"/>
        <v>0</v>
      </c>
      <c r="EB143" s="129">
        <f t="shared" si="12"/>
        <v>0</v>
      </c>
      <c r="ED143" s="120" t="str">
        <f>IF('Main courante'!$A140=$ED$6,MAX($ED$8:$ED142)+1,"")</f>
        <v/>
      </c>
      <c r="EE143" s="120" t="str">
        <f>IF('Main courante'!$A140=$ED$6,'Main courante'!$S140,"")</f>
        <v/>
      </c>
      <c r="EF143" s="120" t="str">
        <f>IF('Main courante'!$A140=$ED$6,'Main courante'!$T140,"")</f>
        <v/>
      </c>
      <c r="EG143" s="120" t="str">
        <f>IF('Main courante'!$A140=$ED$6,'Main courante'!$U140,"")</f>
        <v/>
      </c>
      <c r="EH143" s="134" t="str">
        <f>IF('Main courante'!$A140=$ED$6,'Main courante'!$V140,"")</f>
        <v/>
      </c>
      <c r="EJ143" s="120" t="str">
        <f>IF('Main courante'!$A140=$EJ$6,MAX($EJ$8:$EJ142)+1,"")</f>
        <v/>
      </c>
      <c r="EK143" s="120" t="str">
        <f>IF('Main courante'!$A140=$EJ$6,'Main courante'!$S140,"")</f>
        <v/>
      </c>
      <c r="EL143" s="120" t="str">
        <f>IF('Main courante'!$A140=$EJ$6,'Main courante'!$T140,"")</f>
        <v/>
      </c>
      <c r="EM143" s="120" t="str">
        <f>IF('Main courante'!$A140=$EJ$6,'Main courante'!$U140,"")</f>
        <v/>
      </c>
      <c r="EN143" s="134" t="str">
        <f>IF('Main courante'!$A140=$EJ$6,'Main courante'!$V140,"")</f>
        <v/>
      </c>
      <c r="EP143" s="120" t="str">
        <f>IF('Main courante'!$A140=$EP$6,MAX($EP$8:$EP142)+1,"")</f>
        <v/>
      </c>
      <c r="EQ143" s="120" t="str">
        <f>IF('Main courante'!$A140=$EP$6,'Main courante'!$S140,"")</f>
        <v/>
      </c>
      <c r="ER143" s="120" t="str">
        <f>IF('Main courante'!$A140=$EP$6,'Main courante'!$T140,"")</f>
        <v/>
      </c>
      <c r="ES143" s="120" t="str">
        <f>IF('Main courante'!$A140=$EP$6,'Main courante'!$U140,"")</f>
        <v/>
      </c>
      <c r="ET143" s="134" t="str">
        <f>IF('Main courante'!$A140=$EP$6,'Main courante'!$V140,"")</f>
        <v/>
      </c>
      <c r="EU143" s="125"/>
      <c r="EV143" s="120" t="str">
        <f>IF('Main courante'!$A140=$EV$6,MAX($EV$8:$EV142)+1,"")</f>
        <v/>
      </c>
      <c r="EW143" s="121" t="str">
        <f>IF('Main courante'!$A140=$EV$6,TEXT('Main courante'!$B140,"j mmm aa"),"")</f>
        <v/>
      </c>
      <c r="EX143" s="122" t="str">
        <f>IF('Main courante'!$A140=$EV$6,TEXT('Main courante'!$C140,"hh:mm"),"")</f>
        <v/>
      </c>
      <c r="EY143" s="122" t="str">
        <f>IF('Main courante'!$A140=$EV$6,TEXT('Main courante'!$D140,"hh:mm"),"")</f>
        <v/>
      </c>
      <c r="EZ143" s="123" t="str">
        <f>IF('Main courante'!$A140=$EV$6,MOD($EY143-$EX143,1),"")</f>
        <v/>
      </c>
      <c r="FA143" s="123" t="str">
        <f>IF('Main courante'!$A140=$EV$6,'Main courante'!$E140,"")</f>
        <v/>
      </c>
      <c r="FB143" s="128"/>
    </row>
    <row r="144" spans="1:158">
      <c r="A144" s="120" t="str">
        <f>IF('Main courante'!$A141=$A$6,MAX($A$8:$A143)+1,"")</f>
        <v/>
      </c>
      <c r="B144" s="121" t="str">
        <f>IF('Main courante'!$A141=$A$6,TEXT('Main courante'!$B141,"j mmm aa"),"")</f>
        <v/>
      </c>
      <c r="C144" s="122" t="str">
        <f>IF('Main courante'!$A141=$A$6,TEXT('Main courante'!$C141,"hh:mm"),"")</f>
        <v/>
      </c>
      <c r="D144" s="122" t="str">
        <f>IF('Main courante'!$A141=$A$6,TEXT('Main courante'!$D141,"hh:mm"),"")</f>
        <v/>
      </c>
      <c r="E144" s="123" t="str">
        <f>IF('Main courante'!$A141=$A$6,MOD($D144-$C144,1),"")</f>
        <v/>
      </c>
      <c r="F144" s="123" t="str">
        <f>IF('Main courante'!$A141=$A$6,'Main courante'!$E141,"")</f>
        <v/>
      </c>
      <c r="G144" s="125"/>
      <c r="H144" s="126" t="str">
        <f>IF('Main courante'!$A141=$H$6,MAX($H$8:$H143)+1,"")</f>
        <v/>
      </c>
      <c r="I144" s="121" t="str">
        <f>IF('Main courante'!$A141=$H$6,TEXT('Main courante'!$B141,"j mmm aa"),"")</f>
        <v/>
      </c>
      <c r="J144" s="122" t="str">
        <f>IF('Main courante'!$A141=$H$6,TEXT('Main courante'!$C141,"hh:mm"),"")</f>
        <v/>
      </c>
      <c r="K144" s="122" t="str">
        <f>IF('Main courante'!$A141=$H$6,TEXT('Main courante'!$D141,"hh:mm"),"")</f>
        <v/>
      </c>
      <c r="L144" s="123" t="str">
        <f>IF('Main courante'!$A141=$H$6,MOD($K144-$J144,1),"")</f>
        <v/>
      </c>
      <c r="M144" s="123" t="str">
        <f>IF('Main courante'!$A141=$H$6,'Main courante'!$E141,"")</f>
        <v/>
      </c>
      <c r="N144" s="125"/>
      <c r="O144" s="120" t="str">
        <f>IF('Main courante'!$A141=$O$6,MAX($O$8:$O143)+1,"")</f>
        <v/>
      </c>
      <c r="P144" s="121" t="str">
        <f>IF('Main courante'!$A141=$O$6,TEXT('Main courante'!$B141,"j mmm aa"),"")</f>
        <v/>
      </c>
      <c r="Q144" s="122" t="str">
        <f>IF('Main courante'!$A141=$O$6,TEXT('Main courante'!$C141,"hh:mm"),"")</f>
        <v/>
      </c>
      <c r="R144" s="122" t="str">
        <f>IF('Main courante'!$A141=$O$6,TEXT('Main courante'!$D141,"hh:mm"),"")</f>
        <v/>
      </c>
      <c r="S144" s="123" t="str">
        <f>IF('Main courante'!$A141=$O$6,MOD($R144-$Q144,1),"")</f>
        <v/>
      </c>
      <c r="T144" s="124" t="str">
        <f>IF('Main courante'!$A141=$O$6,'Main courante'!$E141,"")</f>
        <v/>
      </c>
      <c r="U144" s="127" t="str">
        <f>IF('Main courante'!$A141=$O$6,DU144,"")</f>
        <v/>
      </c>
      <c r="V144" s="125"/>
      <c r="W144" s="120" t="str">
        <f>IF('Main courante'!$A141=$W$6,MAX($W$8:$W143)+1,"")</f>
        <v/>
      </c>
      <c r="X144" s="121" t="str">
        <f>IF('Main courante'!$A141=$W$6,TEXT('Main courante'!$B141,"j mmm aa"),"")</f>
        <v/>
      </c>
      <c r="Y144" s="122" t="str">
        <f>IF('Main courante'!$A141=$W$6,TEXT('Main courante'!$C141,"hh:mm"),"")</f>
        <v/>
      </c>
      <c r="Z144" s="122" t="str">
        <f>IF('Main courante'!$A141=$W$6,TEXT('Main courante'!$D141,"hh:mm"),"")</f>
        <v/>
      </c>
      <c r="AA144" s="123" t="str">
        <f>IF('Main courante'!$A141=$W$6,MOD($Z144-$Y144,1),"")</f>
        <v/>
      </c>
      <c r="AB144" s="123" t="str">
        <f>IF('Main courante'!$A141=$W$6,'Main courante'!$E141,"")</f>
        <v/>
      </c>
      <c r="AC144" s="122" t="str">
        <f>IF('Main courante'!$A141=$W$6,DU144,"")</f>
        <v/>
      </c>
      <c r="AD144" s="125"/>
      <c r="AE144" s="120" t="str">
        <f>IF('Main courante'!$A141=$AE$6,MAX($AE$8:$AE143)+1,"")</f>
        <v/>
      </c>
      <c r="AF144" s="121" t="str">
        <f>IF('Main courante'!$A141=$AE$6,TEXT('Main courante'!$B141,"j mmm aa"),"")</f>
        <v/>
      </c>
      <c r="AG144" s="122" t="str">
        <f>IF('Main courante'!$A141=$AE$6,TEXT('Main courante'!$C141,"hh:mm"),"")</f>
        <v/>
      </c>
      <c r="AH144" s="122" t="str">
        <f>IF('Main courante'!$A141=$AE$6,TEXT('Main courante'!$D141,"hh:mm"),"")</f>
        <v/>
      </c>
      <c r="AI144" s="123" t="str">
        <f>IF('Main courante'!$A141=$AE$6,MOD($AH144-$AG144,1),"")</f>
        <v/>
      </c>
      <c r="AJ144" s="123" t="str">
        <f>IF('Main courante'!$A141=$AE$6,'Main courante'!$E141,"")</f>
        <v/>
      </c>
      <c r="AK144" s="122" t="str">
        <f>IF('Main courante'!$A141=$AE$6,DU144,"")</f>
        <v/>
      </c>
      <c r="AL144" s="125"/>
      <c r="AM144" s="120" t="str">
        <f>IF('Main courante'!$A141=$AM$6,MAX($AM$8:$AM143)+1,"")</f>
        <v/>
      </c>
      <c r="AN144" s="121" t="str">
        <f>IF('Main courante'!$A141=$AM$6,TEXT('Main courante'!$B141,"j mmm aa"),"")</f>
        <v/>
      </c>
      <c r="AO144" s="122" t="str">
        <f>IF('Main courante'!$A141=$AM$6,TEXT('Main courante'!$C141,"hh:mm"),"")</f>
        <v/>
      </c>
      <c r="AP144" s="122" t="str">
        <f>IF('Main courante'!$A141=$AM$6,TEXT('Main courante'!$D141,"hh:mm"),"")</f>
        <v/>
      </c>
      <c r="AQ144" s="123" t="str">
        <f>IF('Main courante'!$A141=$AM$6,MOD($AP144-$AO144,1),"")</f>
        <v/>
      </c>
      <c r="AR144" s="123" t="str">
        <f>IF('Main courante'!$A141=$AM$6,'Main courante'!$E141,"")</f>
        <v/>
      </c>
      <c r="AS144" s="122" t="str">
        <f>IF('Main courante'!$A141=$AM$6,DU144,"")</f>
        <v/>
      </c>
      <c r="AT144" s="125"/>
      <c r="AU144" s="120" t="str">
        <f>IF('Main courante'!$A141=$AU$6,MAX($AU$8:$AU143)+1,"")</f>
        <v/>
      </c>
      <c r="AV144" s="121" t="str">
        <f>IF('Main courante'!$A141=$AU$6,TEXT('Main courante'!$B141,"j mmm aa"),"")</f>
        <v/>
      </c>
      <c r="AW144" s="122" t="str">
        <f>IF('Main courante'!$A141=$AU$6,TEXT('Main courante'!$C141,"hh:mm"),"")</f>
        <v/>
      </c>
      <c r="AX144" s="122" t="str">
        <f>IF('Main courante'!$A141=$AU$6,TEXT('Main courante'!$D141,"hh:mm"),"")</f>
        <v/>
      </c>
      <c r="AY144" s="123" t="str">
        <f>IF('Main courante'!$A141=$AU$6,MOD($AX144-$AW144,1),"")</f>
        <v/>
      </c>
      <c r="AZ144" s="123" t="str">
        <f>IF('Main courante'!$A141=$AU$6,'Main courante'!$E141,"")</f>
        <v/>
      </c>
      <c r="BA144" s="122" t="str">
        <f>IF('Main courante'!$A141=$AU$6,DU144,"")</f>
        <v/>
      </c>
      <c r="BB144" s="125"/>
      <c r="BC144" s="120" t="str">
        <f>IF('Main courante'!$A141=$BC$6,MAX($BC$8:$BC143)+1,"")</f>
        <v/>
      </c>
      <c r="BD144" s="121" t="str">
        <f>IF('Main courante'!$A141=$BC$6,TEXT('Main courante'!$B141,"j mmm aa"),"")</f>
        <v/>
      </c>
      <c r="BE144" s="122" t="str">
        <f>IF('Main courante'!$A141=$BC$6,TEXT('Main courante'!$C141,"hh:mm"),"")</f>
        <v/>
      </c>
      <c r="BF144" s="122" t="str">
        <f>IF('Main courante'!$A141=$BC$6,TEXT('Main courante'!$D141,"hh:mm"),"")</f>
        <v/>
      </c>
      <c r="BG144" s="123" t="str">
        <f>IF('Main courante'!$A141=$BC$6,MOD($BF144-$BE144,1),"")</f>
        <v/>
      </c>
      <c r="BH144" s="123" t="str">
        <f>IF('Main courante'!$A141=$BC$6,'Main courante'!$E141,"")</f>
        <v/>
      </c>
      <c r="BI144" s="122" t="str">
        <f>IF('Main courante'!$A141=$BC$6,DU144,"")</f>
        <v/>
      </c>
      <c r="BJ144" s="125"/>
      <c r="BK144" s="120" t="str">
        <f>IF('Main courante'!$A141=$BK$6,MAX($BK$8:$BK143)+1,"")</f>
        <v/>
      </c>
      <c r="BL144" s="121" t="str">
        <f>IF('Main courante'!$A141=$BK$6,TEXT('Main courante'!$B141,"j mmm aa"),"")</f>
        <v/>
      </c>
      <c r="BM144" s="122" t="str">
        <f>IF('Main courante'!$A141=$BK$6,TEXT('Main courante'!$C141,"hh:mm"),"")</f>
        <v/>
      </c>
      <c r="BN144" s="122" t="str">
        <f>IF('Main courante'!$A141=$BK$6,TEXT('Main courante'!$D141,"hh:mm"),"")</f>
        <v/>
      </c>
      <c r="BO144" s="123" t="str">
        <f>IF('Main courante'!$A141=$BK$6,MOD($BN144-$BM144,1),"")</f>
        <v/>
      </c>
      <c r="BP144" s="123" t="str">
        <f>IF('Main courante'!$A141=$BK$6,'Main courante'!$E141,"")</f>
        <v/>
      </c>
      <c r="BQ144" s="122" t="str">
        <f>IF('Main courante'!$A141=$BK$6,DU144,"")</f>
        <v/>
      </c>
      <c r="BR144" s="125"/>
      <c r="BS144" s="120" t="str">
        <f>IF('Main courante'!$A141=$BS$6,MAX($BS$8:$BS143)+1,"")</f>
        <v/>
      </c>
      <c r="BT144" s="121" t="str">
        <f>IF('Main courante'!$A141=$BS$6,TEXT('Main courante'!$B141,"j mmm aa"),"")</f>
        <v/>
      </c>
      <c r="BU144" s="122" t="str">
        <f>IF('Main courante'!$A141=$BS$6,TEXT('Main courante'!$C141,"hh:mm"),"")</f>
        <v/>
      </c>
      <c r="BV144" s="122" t="str">
        <f>IF('Main courante'!$A141=$BS$6,TEXT('Main courante'!$D141,"hh:mm"),"")</f>
        <v/>
      </c>
      <c r="BW144" s="123" t="str">
        <f>IF('Main courante'!$A141=$BS$6,MOD($BV144-$BU144,1),"")</f>
        <v/>
      </c>
      <c r="BX144" s="123" t="str">
        <f>IF('Main courante'!$A141=$BS$6,'Main courante'!$E141,"")</f>
        <v/>
      </c>
      <c r="BY144" s="122" t="str">
        <f>IF('Main courante'!$A141=$BS$6,DU144,"")</f>
        <v/>
      </c>
      <c r="BZ144" s="125"/>
      <c r="CA144" s="120" t="str">
        <f>IF('Main courante'!$A141=$CA$6,MAX($CA$8:$CA143)+1,"")</f>
        <v/>
      </c>
      <c r="CB144" s="121" t="str">
        <f>IF('Main courante'!$A141=$CA$6,TEXT('Main courante'!$B141,"j mmm aa"),"")</f>
        <v/>
      </c>
      <c r="CC144" s="122" t="str">
        <f>IF('Main courante'!$A141=$CA$6,TEXT('Main courante'!$C141,"hh:mm"),"")</f>
        <v/>
      </c>
      <c r="CD144" s="122" t="str">
        <f>IF('Main courante'!$A141=$CA$6,TEXT('Main courante'!$D141,"hh:mm"),"")</f>
        <v/>
      </c>
      <c r="CE144" s="123" t="str">
        <f>IF('Main courante'!$A141=$CA$6,MOD($CD144-$CC144,1),"")</f>
        <v/>
      </c>
      <c r="CF144" s="123" t="str">
        <f>IF('Main courante'!$A141=$CA$6,'Main courante'!$E141,"")</f>
        <v/>
      </c>
      <c r="CG144" s="122" t="str">
        <f>IF('Main courante'!$A141=$CA$6,DU144,"")</f>
        <v/>
      </c>
      <c r="CH144" s="125"/>
      <c r="CI144" s="120" t="str">
        <f>IF('Main courante'!$A141=$CI$6,MAX($CI$8:$CI143)+1,"")</f>
        <v/>
      </c>
      <c r="CJ144" s="121" t="str">
        <f>IF('Main courante'!$A141=$CI$6,TEXT('Main courante'!$B141,"j mmm aa"),"")</f>
        <v/>
      </c>
      <c r="CK144" s="122" t="str">
        <f>IF('Main courante'!$A141=$CI$6,TEXT('Main courante'!$C141,"hh:mm"),"")</f>
        <v/>
      </c>
      <c r="CL144" s="122" t="str">
        <f>IF('Main courante'!$A141=$CI$6,TEXT('Main courante'!$D141,"hh:mm"),"")</f>
        <v/>
      </c>
      <c r="CM144" s="123" t="str">
        <f>IF('Main courante'!$A141=$CI$6,MOD($CL144-$CK144,1),"")</f>
        <v/>
      </c>
      <c r="CN144" s="123" t="str">
        <f>IF('Main courante'!$A141=$CI$6,'Main courante'!$E141,"")</f>
        <v/>
      </c>
      <c r="CO144" s="125"/>
      <c r="CP144" s="120" t="str">
        <f>IF('Main courante'!$A141=$CP$6,MAX($CP$8:$CP143)+1,"")</f>
        <v/>
      </c>
      <c r="CQ144" s="121" t="str">
        <f>IF('Main courante'!$A141=$CP$6,TEXT('Main courante'!$B141,"j mmm aa"),"")</f>
        <v/>
      </c>
      <c r="CR144" s="122" t="str">
        <f>IF('Main courante'!$A141=$CP$6,TEXT('Main courante'!$C141,"hh:mm"),"")</f>
        <v/>
      </c>
      <c r="CS144" s="122" t="str">
        <f>IF('Main courante'!$A141=$CP$6,TEXT('Main courante'!$D141,"hh:mm"),"")</f>
        <v/>
      </c>
      <c r="CT144" s="123" t="str">
        <f>IF('Main courante'!$A141=$CP$6,MOD($CS144-$CR144,1),"")</f>
        <v/>
      </c>
      <c r="CU144" s="123" t="str">
        <f>IF('Main courante'!$A141=$CP$6,'Main courante'!$E141,"")</f>
        <v/>
      </c>
      <c r="CV144" s="122" t="str">
        <f>IF('Main courante'!$A141=$CP$6,DU144,"")</f>
        <v/>
      </c>
      <c r="CW144" s="125"/>
      <c r="CX144" s="120" t="str">
        <f>IF('Main courante'!$A141=$CX$6,MAX($CX$8:$CX143)+1,"")</f>
        <v/>
      </c>
      <c r="CY144" s="121" t="str">
        <f>IF('Main courante'!$A141=$CX$6,TEXT('Main courante'!$B141,"j mmm aa"),"")</f>
        <v/>
      </c>
      <c r="CZ144" s="122" t="str">
        <f>IF('Main courante'!$A141=$CX$6,TEXT('Main courante'!$C141,"hh:mm"),"")</f>
        <v/>
      </c>
      <c r="DA144" s="122" t="str">
        <f>IF('Main courante'!$A141=$CX$6,TEXT('Main courante'!$D141,"hh:mm"),"")</f>
        <v/>
      </c>
      <c r="DB144" s="123" t="str">
        <f>IF('Main courante'!$A141=$CX$6,MOD($DA144-$CZ144,1),"")</f>
        <v/>
      </c>
      <c r="DC144" s="123" t="str">
        <f>IF('Main courante'!$A141=$CX$6,'Main courante'!$E141,"")</f>
        <v/>
      </c>
      <c r="DD144" s="122" t="str">
        <f>IF('Main courante'!$A141=$CX$6,DU144,"")</f>
        <v/>
      </c>
      <c r="DE144" s="125"/>
      <c r="DF144" s="120" t="str">
        <f>IF('Main courante'!$A141=$DF$6,MAX($DF$8:$DF143)+1,"")</f>
        <v/>
      </c>
      <c r="DG144" s="121" t="str">
        <f>IF('Main courante'!$A141=$DF$6,TEXT('Main courante'!$B141,"j mmm aa"),"")</f>
        <v/>
      </c>
      <c r="DH144" s="122" t="str">
        <f>IF('Main courante'!$A141=$DF$6,TEXT('Main courante'!$C141,"hh:mm"),"")</f>
        <v/>
      </c>
      <c r="DI144" s="122" t="str">
        <f>IF('Main courante'!$A141=$DF$6,TEXT('Main courante'!$D141,"hh:mm"),"")</f>
        <v/>
      </c>
      <c r="DJ144" s="123" t="str">
        <f>IF('Main courante'!$A141=$DF$6,MOD($DI144-$DH144,1),"")</f>
        <v/>
      </c>
      <c r="DK144" s="123" t="str">
        <f>IF('Main courante'!$A141=$DF$6,'Main courante'!$E141,"")</f>
        <v/>
      </c>
      <c r="DL144" s="128"/>
      <c r="DM144" s="120" t="str">
        <f>IF(OR('Main courante'!$F141&lt;&gt;"",'Main courante'!$K141&lt;&gt;""),MAX($DM$8:$DM143)+1,"")</f>
        <v/>
      </c>
      <c r="DN144" s="121" t="str">
        <f>IF('Main courante'!$F141,TEXT('Main courante'!$B141,"j mmm aa"),"")</f>
        <v/>
      </c>
      <c r="DO144" s="121" t="str">
        <f>IF('Main courante'!$F141,'Main courante'!$E141,"")</f>
        <v/>
      </c>
      <c r="DP144" s="121" t="str">
        <f>IF(OR('Main courante'!$F141&lt;&gt;"",'Main courante'!$K141&lt;&gt;""),IF('Main courante'!$F141&lt;&gt;"",TEXT('Main courante'!$F141,"hh:mm"),""),"")</f>
        <v/>
      </c>
      <c r="DQ144" s="121" t="str">
        <f>IF(OR('Main courante'!$F141&lt;&gt;"",'Main courante'!$K141&lt;&gt;""),IF('Main courante'!$G141&lt;&gt;"",TEXT('Main courante'!$G141,"hh:mm"),""),"")</f>
        <v/>
      </c>
      <c r="DR144" s="121" t="str">
        <f>IF(OR('Main courante'!$F141&lt;&gt;"",'Main courante'!$K141&lt;&gt;""),IF('Main courante'!$K141&lt;&gt;"",TEXT('Main courante'!$K141,"hh:mm"),""),"")</f>
        <v/>
      </c>
      <c r="DS144" s="121" t="str">
        <f>IF(OR('Main courante'!$F141&lt;&gt;"",'Main courante'!$K141&lt;&gt;""),IF('Main courante'!$L141&lt;&gt;"",TEXT('Main courante'!$L141,"hh:mm"),""),"")</f>
        <v/>
      </c>
      <c r="DT144" s="129">
        <f t="shared" si="10"/>
        <v>0</v>
      </c>
      <c r="DU144" s="130">
        <f>'Main courante'!$H141+'Main courante'!$M141</f>
        <v>0</v>
      </c>
      <c r="DV144" s="131">
        <f>'Main courante'!$J141+'Main courante'!$O141</f>
        <v>0</v>
      </c>
      <c r="DW144" s="131">
        <f>'Main courante'!$I141+'Main courante'!$N141</f>
        <v>0</v>
      </c>
      <c r="DX144" s="132" t="str">
        <f>IF('Main courante'!$P141&lt;&gt;"",'Main courante'!$P141,"")</f>
        <v/>
      </c>
      <c r="DY144" s="133" t="str">
        <f>IF('Main courante'!$Q141&lt;&gt;"",'Main courante'!$Q141,"")</f>
        <v/>
      </c>
      <c r="DZ144" s="133" t="str">
        <f>IF('Main courante'!$R141&lt;&gt;"",'Main courante'!$R141,"")</f>
        <v/>
      </c>
      <c r="EA144" s="129">
        <f t="shared" si="11"/>
        <v>0</v>
      </c>
      <c r="EB144" s="129">
        <f t="shared" si="12"/>
        <v>0</v>
      </c>
      <c r="ED144" s="120" t="str">
        <f>IF('Main courante'!$A141=$ED$6,MAX($ED$8:$ED143)+1,"")</f>
        <v/>
      </c>
      <c r="EE144" s="120" t="str">
        <f>IF('Main courante'!$A141=$ED$6,'Main courante'!$S141,"")</f>
        <v/>
      </c>
      <c r="EF144" s="120" t="str">
        <f>IF('Main courante'!$A141=$ED$6,'Main courante'!$T141,"")</f>
        <v/>
      </c>
      <c r="EG144" s="120" t="str">
        <f>IF('Main courante'!$A141=$ED$6,'Main courante'!$U141,"")</f>
        <v/>
      </c>
      <c r="EH144" s="134" t="str">
        <f>IF('Main courante'!$A141=$ED$6,'Main courante'!$V141,"")</f>
        <v/>
      </c>
      <c r="EJ144" s="120" t="str">
        <f>IF('Main courante'!$A141=$EJ$6,MAX($EJ$8:$EJ143)+1,"")</f>
        <v/>
      </c>
      <c r="EK144" s="120" t="str">
        <f>IF('Main courante'!$A141=$EJ$6,'Main courante'!$S141,"")</f>
        <v/>
      </c>
      <c r="EL144" s="120" t="str">
        <f>IF('Main courante'!$A141=$EJ$6,'Main courante'!$T141,"")</f>
        <v/>
      </c>
      <c r="EM144" s="120" t="str">
        <f>IF('Main courante'!$A141=$EJ$6,'Main courante'!$U141,"")</f>
        <v/>
      </c>
      <c r="EN144" s="134" t="str">
        <f>IF('Main courante'!$A141=$EJ$6,'Main courante'!$V141,"")</f>
        <v/>
      </c>
      <c r="EP144" s="120" t="str">
        <f>IF('Main courante'!$A141=$EP$6,MAX($EP$8:$EP143)+1,"")</f>
        <v/>
      </c>
      <c r="EQ144" s="120" t="str">
        <f>IF('Main courante'!$A141=$EP$6,'Main courante'!$S141,"")</f>
        <v/>
      </c>
      <c r="ER144" s="120" t="str">
        <f>IF('Main courante'!$A141=$EP$6,'Main courante'!$T141,"")</f>
        <v/>
      </c>
      <c r="ES144" s="120" t="str">
        <f>IF('Main courante'!$A141=$EP$6,'Main courante'!$U141,"")</f>
        <v/>
      </c>
      <c r="ET144" s="134" t="str">
        <f>IF('Main courante'!$A141=$EP$6,'Main courante'!$V141,"")</f>
        <v/>
      </c>
      <c r="EU144" s="125"/>
      <c r="EV144" s="120" t="str">
        <f>IF('Main courante'!$A141=$EV$6,MAX($EV$8:$EV143)+1,"")</f>
        <v/>
      </c>
      <c r="EW144" s="121" t="str">
        <f>IF('Main courante'!$A141=$EV$6,TEXT('Main courante'!$B141,"j mmm aa"),"")</f>
        <v/>
      </c>
      <c r="EX144" s="122" t="str">
        <f>IF('Main courante'!$A141=$EV$6,TEXT('Main courante'!$C141,"hh:mm"),"")</f>
        <v/>
      </c>
      <c r="EY144" s="122" t="str">
        <f>IF('Main courante'!$A141=$EV$6,TEXT('Main courante'!$D141,"hh:mm"),"")</f>
        <v/>
      </c>
      <c r="EZ144" s="123" t="str">
        <f>IF('Main courante'!$A141=$EV$6,MOD($EY144-$EX144,1),"")</f>
        <v/>
      </c>
      <c r="FA144" s="123" t="str">
        <f>IF('Main courante'!$A141=$EV$6,'Main courante'!$E141,"")</f>
        <v/>
      </c>
      <c r="FB144" s="128"/>
    </row>
    <row r="145" spans="1:158">
      <c r="A145" s="120" t="str">
        <f>IF('Main courante'!$A142=$A$6,MAX($A$8:$A144)+1,"")</f>
        <v/>
      </c>
      <c r="B145" s="121" t="str">
        <f>IF('Main courante'!$A142=$A$6,TEXT('Main courante'!$B142,"j mmm aa"),"")</f>
        <v/>
      </c>
      <c r="C145" s="122" t="str">
        <f>IF('Main courante'!$A142=$A$6,TEXT('Main courante'!$C142,"hh:mm"),"")</f>
        <v/>
      </c>
      <c r="D145" s="122" t="str">
        <f>IF('Main courante'!$A142=$A$6,TEXT('Main courante'!$D142,"hh:mm"),"")</f>
        <v/>
      </c>
      <c r="E145" s="123" t="str">
        <f>IF('Main courante'!$A142=$A$6,MOD($D145-$C145,1),"")</f>
        <v/>
      </c>
      <c r="F145" s="123" t="str">
        <f>IF('Main courante'!$A142=$A$6,'Main courante'!$E142,"")</f>
        <v/>
      </c>
      <c r="G145" s="125"/>
      <c r="H145" s="126" t="str">
        <f>IF('Main courante'!$A142=$H$6,MAX($H$8:$H144)+1,"")</f>
        <v/>
      </c>
      <c r="I145" s="121" t="str">
        <f>IF('Main courante'!$A142=$H$6,TEXT('Main courante'!$B142,"j mmm aa"),"")</f>
        <v/>
      </c>
      <c r="J145" s="122" t="str">
        <f>IF('Main courante'!$A142=$H$6,TEXT('Main courante'!$C142,"hh:mm"),"")</f>
        <v/>
      </c>
      <c r="K145" s="122" t="str">
        <f>IF('Main courante'!$A142=$H$6,TEXT('Main courante'!$D142,"hh:mm"),"")</f>
        <v/>
      </c>
      <c r="L145" s="123" t="str">
        <f>IF('Main courante'!$A142=$H$6,MOD($K145-$J145,1),"")</f>
        <v/>
      </c>
      <c r="M145" s="123" t="str">
        <f>IF('Main courante'!$A142=$H$6,'Main courante'!$E142,"")</f>
        <v/>
      </c>
      <c r="N145" s="125"/>
      <c r="O145" s="120" t="str">
        <f>IF('Main courante'!$A142=$O$6,MAX($O$8:$O144)+1,"")</f>
        <v/>
      </c>
      <c r="P145" s="121" t="str">
        <f>IF('Main courante'!$A142=$O$6,TEXT('Main courante'!$B142,"j mmm aa"),"")</f>
        <v/>
      </c>
      <c r="Q145" s="122" t="str">
        <f>IF('Main courante'!$A142=$O$6,TEXT('Main courante'!$C142,"hh:mm"),"")</f>
        <v/>
      </c>
      <c r="R145" s="122" t="str">
        <f>IF('Main courante'!$A142=$O$6,TEXT('Main courante'!$D142,"hh:mm"),"")</f>
        <v/>
      </c>
      <c r="S145" s="123" t="str">
        <f>IF('Main courante'!$A142=$O$6,MOD($R145-$Q145,1),"")</f>
        <v/>
      </c>
      <c r="T145" s="124" t="str">
        <f>IF('Main courante'!$A142=$O$6,'Main courante'!$E142,"")</f>
        <v/>
      </c>
      <c r="U145" s="127" t="str">
        <f>IF('Main courante'!$A142=$O$6,DU145,"")</f>
        <v/>
      </c>
      <c r="V145" s="125"/>
      <c r="W145" s="120" t="str">
        <f>IF('Main courante'!$A142=$W$6,MAX($W$8:$W144)+1,"")</f>
        <v/>
      </c>
      <c r="X145" s="121" t="str">
        <f>IF('Main courante'!$A142=$W$6,TEXT('Main courante'!$B142,"j mmm aa"),"")</f>
        <v/>
      </c>
      <c r="Y145" s="122" t="str">
        <f>IF('Main courante'!$A142=$W$6,TEXT('Main courante'!$C142,"hh:mm"),"")</f>
        <v/>
      </c>
      <c r="Z145" s="122" t="str">
        <f>IF('Main courante'!$A142=$W$6,TEXT('Main courante'!$D142,"hh:mm"),"")</f>
        <v/>
      </c>
      <c r="AA145" s="123" t="str">
        <f>IF('Main courante'!$A142=$W$6,MOD($Z145-$Y145,1),"")</f>
        <v/>
      </c>
      <c r="AB145" s="123" t="str">
        <f>IF('Main courante'!$A142=$W$6,'Main courante'!$E142,"")</f>
        <v/>
      </c>
      <c r="AC145" s="122" t="str">
        <f>IF('Main courante'!$A142=$W$6,DU145,"")</f>
        <v/>
      </c>
      <c r="AD145" s="125"/>
      <c r="AE145" s="120" t="str">
        <f>IF('Main courante'!$A142=$AE$6,MAX($AE$8:$AE144)+1,"")</f>
        <v/>
      </c>
      <c r="AF145" s="121" t="str">
        <f>IF('Main courante'!$A142=$AE$6,TEXT('Main courante'!$B142,"j mmm aa"),"")</f>
        <v/>
      </c>
      <c r="AG145" s="122" t="str">
        <f>IF('Main courante'!$A142=$AE$6,TEXT('Main courante'!$C142,"hh:mm"),"")</f>
        <v/>
      </c>
      <c r="AH145" s="122" t="str">
        <f>IF('Main courante'!$A142=$AE$6,TEXT('Main courante'!$D142,"hh:mm"),"")</f>
        <v/>
      </c>
      <c r="AI145" s="123" t="str">
        <f>IF('Main courante'!$A142=$AE$6,MOD($AH145-$AG145,1),"")</f>
        <v/>
      </c>
      <c r="AJ145" s="123" t="str">
        <f>IF('Main courante'!$A142=$AE$6,'Main courante'!$E142,"")</f>
        <v/>
      </c>
      <c r="AK145" s="122" t="str">
        <f>IF('Main courante'!$A142=$AE$6,DU145,"")</f>
        <v/>
      </c>
      <c r="AL145" s="125"/>
      <c r="AM145" s="120" t="str">
        <f>IF('Main courante'!$A142=$AM$6,MAX($AM$8:$AM144)+1,"")</f>
        <v/>
      </c>
      <c r="AN145" s="121" t="str">
        <f>IF('Main courante'!$A142=$AM$6,TEXT('Main courante'!$B142,"j mmm aa"),"")</f>
        <v/>
      </c>
      <c r="AO145" s="122" t="str">
        <f>IF('Main courante'!$A142=$AM$6,TEXT('Main courante'!$C142,"hh:mm"),"")</f>
        <v/>
      </c>
      <c r="AP145" s="122" t="str">
        <f>IF('Main courante'!$A142=$AM$6,TEXT('Main courante'!$D142,"hh:mm"),"")</f>
        <v/>
      </c>
      <c r="AQ145" s="123" t="str">
        <f>IF('Main courante'!$A142=$AM$6,MOD($AP145-$AO145,1),"")</f>
        <v/>
      </c>
      <c r="AR145" s="123" t="str">
        <f>IF('Main courante'!$A142=$AM$6,'Main courante'!$E142,"")</f>
        <v/>
      </c>
      <c r="AS145" s="122" t="str">
        <f>IF('Main courante'!$A142=$AM$6,DU145,"")</f>
        <v/>
      </c>
      <c r="AT145" s="125"/>
      <c r="AU145" s="120" t="str">
        <f>IF('Main courante'!$A142=$AU$6,MAX($AU$8:$AU144)+1,"")</f>
        <v/>
      </c>
      <c r="AV145" s="121" t="str">
        <f>IF('Main courante'!$A142=$AU$6,TEXT('Main courante'!$B142,"j mmm aa"),"")</f>
        <v/>
      </c>
      <c r="AW145" s="122" t="str">
        <f>IF('Main courante'!$A142=$AU$6,TEXT('Main courante'!$C142,"hh:mm"),"")</f>
        <v/>
      </c>
      <c r="AX145" s="122" t="str">
        <f>IF('Main courante'!$A142=$AU$6,TEXT('Main courante'!$D142,"hh:mm"),"")</f>
        <v/>
      </c>
      <c r="AY145" s="123" t="str">
        <f>IF('Main courante'!$A142=$AU$6,MOD($AX145-$AW145,1),"")</f>
        <v/>
      </c>
      <c r="AZ145" s="123" t="str">
        <f>IF('Main courante'!$A142=$AU$6,'Main courante'!$E142,"")</f>
        <v/>
      </c>
      <c r="BA145" s="122" t="str">
        <f>IF('Main courante'!$A142=$AU$6,DU145,"")</f>
        <v/>
      </c>
      <c r="BB145" s="125"/>
      <c r="BC145" s="120" t="str">
        <f>IF('Main courante'!$A142=$BC$6,MAX($BC$8:$BC144)+1,"")</f>
        <v/>
      </c>
      <c r="BD145" s="121" t="str">
        <f>IF('Main courante'!$A142=$BC$6,TEXT('Main courante'!$B142,"j mmm aa"),"")</f>
        <v/>
      </c>
      <c r="BE145" s="122" t="str">
        <f>IF('Main courante'!$A142=$BC$6,TEXT('Main courante'!$C142,"hh:mm"),"")</f>
        <v/>
      </c>
      <c r="BF145" s="122" t="str">
        <f>IF('Main courante'!$A142=$BC$6,TEXT('Main courante'!$D142,"hh:mm"),"")</f>
        <v/>
      </c>
      <c r="BG145" s="123" t="str">
        <f>IF('Main courante'!$A142=$BC$6,MOD($BF145-$BE145,1),"")</f>
        <v/>
      </c>
      <c r="BH145" s="123" t="str">
        <f>IF('Main courante'!$A142=$BC$6,'Main courante'!$E142,"")</f>
        <v/>
      </c>
      <c r="BI145" s="122" t="str">
        <f>IF('Main courante'!$A142=$BC$6,DU145,"")</f>
        <v/>
      </c>
      <c r="BJ145" s="125"/>
      <c r="BK145" s="120" t="str">
        <f>IF('Main courante'!$A142=$BK$6,MAX($BK$8:$BK144)+1,"")</f>
        <v/>
      </c>
      <c r="BL145" s="121" t="str">
        <f>IF('Main courante'!$A142=$BK$6,TEXT('Main courante'!$B142,"j mmm aa"),"")</f>
        <v/>
      </c>
      <c r="BM145" s="122" t="str">
        <f>IF('Main courante'!$A142=$BK$6,TEXT('Main courante'!$C142,"hh:mm"),"")</f>
        <v/>
      </c>
      <c r="BN145" s="122" t="str">
        <f>IF('Main courante'!$A142=$BK$6,TEXT('Main courante'!$D142,"hh:mm"),"")</f>
        <v/>
      </c>
      <c r="BO145" s="123" t="str">
        <f>IF('Main courante'!$A142=$BK$6,MOD($BN145-$BM145,1),"")</f>
        <v/>
      </c>
      <c r="BP145" s="123" t="str">
        <f>IF('Main courante'!$A142=$BK$6,'Main courante'!$E142,"")</f>
        <v/>
      </c>
      <c r="BQ145" s="122" t="str">
        <f>IF('Main courante'!$A142=$BK$6,DU145,"")</f>
        <v/>
      </c>
      <c r="BR145" s="125"/>
      <c r="BS145" s="120" t="str">
        <f>IF('Main courante'!$A142=$BS$6,MAX($BS$8:$BS144)+1,"")</f>
        <v/>
      </c>
      <c r="BT145" s="121" t="str">
        <f>IF('Main courante'!$A142=$BS$6,TEXT('Main courante'!$B142,"j mmm aa"),"")</f>
        <v/>
      </c>
      <c r="BU145" s="122" t="str">
        <f>IF('Main courante'!$A142=$BS$6,TEXT('Main courante'!$C142,"hh:mm"),"")</f>
        <v/>
      </c>
      <c r="BV145" s="122" t="str">
        <f>IF('Main courante'!$A142=$BS$6,TEXT('Main courante'!$D142,"hh:mm"),"")</f>
        <v/>
      </c>
      <c r="BW145" s="123" t="str">
        <f>IF('Main courante'!$A142=$BS$6,MOD($BV145-$BU145,1),"")</f>
        <v/>
      </c>
      <c r="BX145" s="123" t="str">
        <f>IF('Main courante'!$A142=$BS$6,'Main courante'!$E142,"")</f>
        <v/>
      </c>
      <c r="BY145" s="122" t="str">
        <f>IF('Main courante'!$A142=$BS$6,DU145,"")</f>
        <v/>
      </c>
      <c r="BZ145" s="125"/>
      <c r="CA145" s="120" t="str">
        <f>IF('Main courante'!$A142=$CA$6,MAX($CA$8:$CA144)+1,"")</f>
        <v/>
      </c>
      <c r="CB145" s="121" t="str">
        <f>IF('Main courante'!$A142=$CA$6,TEXT('Main courante'!$B142,"j mmm aa"),"")</f>
        <v/>
      </c>
      <c r="CC145" s="122" t="str">
        <f>IF('Main courante'!$A142=$CA$6,TEXT('Main courante'!$C142,"hh:mm"),"")</f>
        <v/>
      </c>
      <c r="CD145" s="122" t="str">
        <f>IF('Main courante'!$A142=$CA$6,TEXT('Main courante'!$D142,"hh:mm"),"")</f>
        <v/>
      </c>
      <c r="CE145" s="123" t="str">
        <f>IF('Main courante'!$A142=$CA$6,MOD($CD145-$CC145,1),"")</f>
        <v/>
      </c>
      <c r="CF145" s="123" t="str">
        <f>IF('Main courante'!$A142=$CA$6,'Main courante'!$E142,"")</f>
        <v/>
      </c>
      <c r="CG145" s="122" t="str">
        <f>IF('Main courante'!$A142=$CA$6,DU145,"")</f>
        <v/>
      </c>
      <c r="CH145" s="125"/>
      <c r="CI145" s="120" t="str">
        <f>IF('Main courante'!$A142=$CI$6,MAX($CI$8:$CI144)+1,"")</f>
        <v/>
      </c>
      <c r="CJ145" s="121" t="str">
        <f>IF('Main courante'!$A142=$CI$6,TEXT('Main courante'!$B142,"j mmm aa"),"")</f>
        <v/>
      </c>
      <c r="CK145" s="122" t="str">
        <f>IF('Main courante'!$A142=$CI$6,TEXT('Main courante'!$C142,"hh:mm"),"")</f>
        <v/>
      </c>
      <c r="CL145" s="122" t="str">
        <f>IF('Main courante'!$A142=$CI$6,TEXT('Main courante'!$D142,"hh:mm"),"")</f>
        <v/>
      </c>
      <c r="CM145" s="123" t="str">
        <f>IF('Main courante'!$A142=$CI$6,MOD($CL145-$CK145,1),"")</f>
        <v/>
      </c>
      <c r="CN145" s="123" t="str">
        <f>IF('Main courante'!$A142=$CI$6,'Main courante'!$E142,"")</f>
        <v/>
      </c>
      <c r="CO145" s="125"/>
      <c r="CP145" s="120" t="str">
        <f>IF('Main courante'!$A142=$CP$6,MAX($CP$8:$CP144)+1,"")</f>
        <v/>
      </c>
      <c r="CQ145" s="121" t="str">
        <f>IF('Main courante'!$A142=$CP$6,TEXT('Main courante'!$B142,"j mmm aa"),"")</f>
        <v/>
      </c>
      <c r="CR145" s="122" t="str">
        <f>IF('Main courante'!$A142=$CP$6,TEXT('Main courante'!$C142,"hh:mm"),"")</f>
        <v/>
      </c>
      <c r="CS145" s="122" t="str">
        <f>IF('Main courante'!$A142=$CP$6,TEXT('Main courante'!$D142,"hh:mm"),"")</f>
        <v/>
      </c>
      <c r="CT145" s="123" t="str">
        <f>IF('Main courante'!$A142=$CP$6,MOD($CS145-$CR145,1),"")</f>
        <v/>
      </c>
      <c r="CU145" s="123" t="str">
        <f>IF('Main courante'!$A142=$CP$6,'Main courante'!$E142,"")</f>
        <v/>
      </c>
      <c r="CV145" s="122" t="str">
        <f>IF('Main courante'!$A142=$CP$6,DU145,"")</f>
        <v/>
      </c>
      <c r="CW145" s="125"/>
      <c r="CX145" s="120" t="str">
        <f>IF('Main courante'!$A142=$CX$6,MAX($CX$8:$CX144)+1,"")</f>
        <v/>
      </c>
      <c r="CY145" s="121" t="str">
        <f>IF('Main courante'!$A142=$CX$6,TEXT('Main courante'!$B142,"j mmm aa"),"")</f>
        <v/>
      </c>
      <c r="CZ145" s="122" t="str">
        <f>IF('Main courante'!$A142=$CX$6,TEXT('Main courante'!$C142,"hh:mm"),"")</f>
        <v/>
      </c>
      <c r="DA145" s="122" t="str">
        <f>IF('Main courante'!$A142=$CX$6,TEXT('Main courante'!$D142,"hh:mm"),"")</f>
        <v/>
      </c>
      <c r="DB145" s="123" t="str">
        <f>IF('Main courante'!$A142=$CX$6,MOD($DA145-$CZ145,1),"")</f>
        <v/>
      </c>
      <c r="DC145" s="123" t="str">
        <f>IF('Main courante'!$A142=$CX$6,'Main courante'!$E142,"")</f>
        <v/>
      </c>
      <c r="DD145" s="122" t="str">
        <f>IF('Main courante'!$A142=$CX$6,DU145,"")</f>
        <v/>
      </c>
      <c r="DE145" s="125"/>
      <c r="DF145" s="120" t="str">
        <f>IF('Main courante'!$A142=$DF$6,MAX($DF$8:$DF144)+1,"")</f>
        <v/>
      </c>
      <c r="DG145" s="121" t="str">
        <f>IF('Main courante'!$A142=$DF$6,TEXT('Main courante'!$B142,"j mmm aa"),"")</f>
        <v/>
      </c>
      <c r="DH145" s="122" t="str">
        <f>IF('Main courante'!$A142=$DF$6,TEXT('Main courante'!$C142,"hh:mm"),"")</f>
        <v/>
      </c>
      <c r="DI145" s="122" t="str">
        <f>IF('Main courante'!$A142=$DF$6,TEXT('Main courante'!$D142,"hh:mm"),"")</f>
        <v/>
      </c>
      <c r="DJ145" s="123" t="str">
        <f>IF('Main courante'!$A142=$DF$6,MOD($DI145-$DH145,1),"")</f>
        <v/>
      </c>
      <c r="DK145" s="123" t="str">
        <f>IF('Main courante'!$A142=$DF$6,'Main courante'!$E142,"")</f>
        <v/>
      </c>
      <c r="DL145" s="128"/>
      <c r="DM145" s="120" t="str">
        <f>IF(OR('Main courante'!$F142&lt;&gt;"",'Main courante'!$K142&lt;&gt;""),MAX($DM$8:$DM144)+1,"")</f>
        <v/>
      </c>
      <c r="DN145" s="121" t="str">
        <f>IF('Main courante'!$F142,TEXT('Main courante'!$B142,"j mmm aa"),"")</f>
        <v/>
      </c>
      <c r="DO145" s="121" t="str">
        <f>IF('Main courante'!$F142,'Main courante'!$E142,"")</f>
        <v/>
      </c>
      <c r="DP145" s="121" t="str">
        <f>IF(OR('Main courante'!$F142&lt;&gt;"",'Main courante'!$K142&lt;&gt;""),IF('Main courante'!$F142&lt;&gt;"",TEXT('Main courante'!$F142,"hh:mm"),""),"")</f>
        <v/>
      </c>
      <c r="DQ145" s="121" t="str">
        <f>IF(OR('Main courante'!$F142&lt;&gt;"",'Main courante'!$K142&lt;&gt;""),IF('Main courante'!$G142&lt;&gt;"",TEXT('Main courante'!$G142,"hh:mm"),""),"")</f>
        <v/>
      </c>
      <c r="DR145" s="121" t="str">
        <f>IF(OR('Main courante'!$F142&lt;&gt;"",'Main courante'!$K142&lt;&gt;""),IF('Main courante'!$K142&lt;&gt;"",TEXT('Main courante'!$K142,"hh:mm"),""),"")</f>
        <v/>
      </c>
      <c r="DS145" s="121" t="str">
        <f>IF(OR('Main courante'!$F142&lt;&gt;"",'Main courante'!$K142&lt;&gt;""),IF('Main courante'!$L142&lt;&gt;"",TEXT('Main courante'!$L142,"hh:mm"),""),"")</f>
        <v/>
      </c>
      <c r="DT145" s="129">
        <f t="shared" si="10"/>
        <v>0</v>
      </c>
      <c r="DU145" s="130">
        <f>'Main courante'!$H142+'Main courante'!$M142</f>
        <v>0</v>
      </c>
      <c r="DV145" s="131">
        <f>'Main courante'!$J142+'Main courante'!$O142</f>
        <v>0</v>
      </c>
      <c r="DW145" s="131">
        <f>'Main courante'!$I142+'Main courante'!$N142</f>
        <v>0</v>
      </c>
      <c r="DX145" s="132" t="str">
        <f>IF('Main courante'!$P142&lt;&gt;"",'Main courante'!$P142,"")</f>
        <v/>
      </c>
      <c r="DY145" s="133" t="str">
        <f>IF('Main courante'!$Q142&lt;&gt;"",'Main courante'!$Q142,"")</f>
        <v/>
      </c>
      <c r="DZ145" s="133" t="str">
        <f>IF('Main courante'!$R142&lt;&gt;"",'Main courante'!$R142,"")</f>
        <v/>
      </c>
      <c r="EA145" s="129">
        <f t="shared" si="11"/>
        <v>0</v>
      </c>
      <c r="EB145" s="129">
        <f t="shared" si="12"/>
        <v>0</v>
      </c>
      <c r="ED145" s="120" t="str">
        <f>IF('Main courante'!$A142=$ED$6,MAX($ED$8:$ED144)+1,"")</f>
        <v/>
      </c>
      <c r="EE145" s="120" t="str">
        <f>IF('Main courante'!$A142=$ED$6,'Main courante'!$S142,"")</f>
        <v/>
      </c>
      <c r="EF145" s="120" t="str">
        <f>IF('Main courante'!$A142=$ED$6,'Main courante'!$T142,"")</f>
        <v/>
      </c>
      <c r="EG145" s="120" t="str">
        <f>IF('Main courante'!$A142=$ED$6,'Main courante'!$U142,"")</f>
        <v/>
      </c>
      <c r="EH145" s="134" t="str">
        <f>IF('Main courante'!$A142=$ED$6,'Main courante'!$V142,"")</f>
        <v/>
      </c>
      <c r="EJ145" s="120" t="str">
        <f>IF('Main courante'!$A142=$EJ$6,MAX($EJ$8:$EJ144)+1,"")</f>
        <v/>
      </c>
      <c r="EK145" s="120" t="str">
        <f>IF('Main courante'!$A142=$EJ$6,'Main courante'!$S142,"")</f>
        <v/>
      </c>
      <c r="EL145" s="120" t="str">
        <f>IF('Main courante'!$A142=$EJ$6,'Main courante'!$T142,"")</f>
        <v/>
      </c>
      <c r="EM145" s="120" t="str">
        <f>IF('Main courante'!$A142=$EJ$6,'Main courante'!$U142,"")</f>
        <v/>
      </c>
      <c r="EN145" s="134" t="str">
        <f>IF('Main courante'!$A142=$EJ$6,'Main courante'!$V142,"")</f>
        <v/>
      </c>
      <c r="EP145" s="120" t="str">
        <f>IF('Main courante'!$A142=$EP$6,MAX($EP$8:$EP144)+1,"")</f>
        <v/>
      </c>
      <c r="EQ145" s="120" t="str">
        <f>IF('Main courante'!$A142=$EP$6,'Main courante'!$S142,"")</f>
        <v/>
      </c>
      <c r="ER145" s="120" t="str">
        <f>IF('Main courante'!$A142=$EP$6,'Main courante'!$T142,"")</f>
        <v/>
      </c>
      <c r="ES145" s="120" t="str">
        <f>IF('Main courante'!$A142=$EP$6,'Main courante'!$U142,"")</f>
        <v/>
      </c>
      <c r="ET145" s="134" t="str">
        <f>IF('Main courante'!$A142=$EP$6,'Main courante'!$V142,"")</f>
        <v/>
      </c>
      <c r="EU145" s="125"/>
      <c r="EV145" s="120" t="str">
        <f>IF('Main courante'!$A142=$EV$6,MAX($EV$8:$EV144)+1,"")</f>
        <v/>
      </c>
      <c r="EW145" s="121" t="str">
        <f>IF('Main courante'!$A142=$EV$6,TEXT('Main courante'!$B142,"j mmm aa"),"")</f>
        <v/>
      </c>
      <c r="EX145" s="122" t="str">
        <f>IF('Main courante'!$A142=$EV$6,TEXT('Main courante'!$C142,"hh:mm"),"")</f>
        <v/>
      </c>
      <c r="EY145" s="122" t="str">
        <f>IF('Main courante'!$A142=$EV$6,TEXT('Main courante'!$D142,"hh:mm"),"")</f>
        <v/>
      </c>
      <c r="EZ145" s="123" t="str">
        <f>IF('Main courante'!$A142=$EV$6,MOD($EY145-$EX145,1),"")</f>
        <v/>
      </c>
      <c r="FA145" s="123" t="str">
        <f>IF('Main courante'!$A142=$EV$6,'Main courante'!$E142,"")</f>
        <v/>
      </c>
      <c r="FB145" s="128"/>
    </row>
    <row r="146" spans="1:158">
      <c r="A146" s="120" t="str">
        <f>IF('Main courante'!$A143=$A$6,MAX($A$8:$A145)+1,"")</f>
        <v/>
      </c>
      <c r="B146" s="121" t="str">
        <f>IF('Main courante'!$A143=$A$6,TEXT('Main courante'!$B143,"j mmm aa"),"")</f>
        <v/>
      </c>
      <c r="C146" s="122" t="str">
        <f>IF('Main courante'!$A143=$A$6,TEXT('Main courante'!$C143,"hh:mm"),"")</f>
        <v/>
      </c>
      <c r="D146" s="122" t="str">
        <f>IF('Main courante'!$A143=$A$6,TEXT('Main courante'!$D143,"hh:mm"),"")</f>
        <v/>
      </c>
      <c r="E146" s="123" t="str">
        <f>IF('Main courante'!$A143=$A$6,MOD($D146-$C146,1),"")</f>
        <v/>
      </c>
      <c r="F146" s="123" t="str">
        <f>IF('Main courante'!$A143=$A$6,'Main courante'!$E143,"")</f>
        <v/>
      </c>
      <c r="G146" s="125"/>
      <c r="H146" s="126" t="str">
        <f>IF('Main courante'!$A143=$H$6,MAX($H$8:$H145)+1,"")</f>
        <v/>
      </c>
      <c r="I146" s="121" t="str">
        <f>IF('Main courante'!$A143=$H$6,TEXT('Main courante'!$B143,"j mmm aa"),"")</f>
        <v/>
      </c>
      <c r="J146" s="122" t="str">
        <f>IF('Main courante'!$A143=$H$6,TEXT('Main courante'!$C143,"hh:mm"),"")</f>
        <v/>
      </c>
      <c r="K146" s="122" t="str">
        <f>IF('Main courante'!$A143=$H$6,TEXT('Main courante'!$D143,"hh:mm"),"")</f>
        <v/>
      </c>
      <c r="L146" s="123" t="str">
        <f>IF('Main courante'!$A143=$H$6,MOD($K146-$J146,1),"")</f>
        <v/>
      </c>
      <c r="M146" s="123" t="str">
        <f>IF('Main courante'!$A143=$H$6,'Main courante'!$E143,"")</f>
        <v/>
      </c>
      <c r="N146" s="125"/>
      <c r="O146" s="120" t="str">
        <f>IF('Main courante'!$A143=$O$6,MAX($O$8:$O145)+1,"")</f>
        <v/>
      </c>
      <c r="P146" s="121" t="str">
        <f>IF('Main courante'!$A143=$O$6,TEXT('Main courante'!$B143,"j mmm aa"),"")</f>
        <v/>
      </c>
      <c r="Q146" s="122" t="str">
        <f>IF('Main courante'!$A143=$O$6,TEXT('Main courante'!$C143,"hh:mm"),"")</f>
        <v/>
      </c>
      <c r="R146" s="122" t="str">
        <f>IF('Main courante'!$A143=$O$6,TEXT('Main courante'!$D143,"hh:mm"),"")</f>
        <v/>
      </c>
      <c r="S146" s="123" t="str">
        <f>IF('Main courante'!$A143=$O$6,MOD($R146-$Q146,1),"")</f>
        <v/>
      </c>
      <c r="T146" s="124" t="str">
        <f>IF('Main courante'!$A143=$O$6,'Main courante'!$E143,"")</f>
        <v/>
      </c>
      <c r="U146" s="127" t="str">
        <f>IF('Main courante'!$A143=$O$6,DU146,"")</f>
        <v/>
      </c>
      <c r="V146" s="125"/>
      <c r="W146" s="120" t="str">
        <f>IF('Main courante'!$A143=$W$6,MAX($W$8:$W145)+1,"")</f>
        <v/>
      </c>
      <c r="X146" s="121" t="str">
        <f>IF('Main courante'!$A143=$W$6,TEXT('Main courante'!$B143,"j mmm aa"),"")</f>
        <v/>
      </c>
      <c r="Y146" s="122" t="str">
        <f>IF('Main courante'!$A143=$W$6,TEXT('Main courante'!$C143,"hh:mm"),"")</f>
        <v/>
      </c>
      <c r="Z146" s="122" t="str">
        <f>IF('Main courante'!$A143=$W$6,TEXT('Main courante'!$D143,"hh:mm"),"")</f>
        <v/>
      </c>
      <c r="AA146" s="123" t="str">
        <f>IF('Main courante'!$A143=$W$6,MOD($Z146-$Y146,1),"")</f>
        <v/>
      </c>
      <c r="AB146" s="123" t="str">
        <f>IF('Main courante'!$A143=$W$6,'Main courante'!$E143,"")</f>
        <v/>
      </c>
      <c r="AC146" s="122" t="str">
        <f>IF('Main courante'!$A143=$W$6,DU146,"")</f>
        <v/>
      </c>
      <c r="AD146" s="125"/>
      <c r="AE146" s="120" t="str">
        <f>IF('Main courante'!$A143=$AE$6,MAX($AE$8:$AE145)+1,"")</f>
        <v/>
      </c>
      <c r="AF146" s="121" t="str">
        <f>IF('Main courante'!$A143=$AE$6,TEXT('Main courante'!$B143,"j mmm aa"),"")</f>
        <v/>
      </c>
      <c r="AG146" s="122" t="str">
        <f>IF('Main courante'!$A143=$AE$6,TEXT('Main courante'!$C143,"hh:mm"),"")</f>
        <v/>
      </c>
      <c r="AH146" s="122" t="str">
        <f>IF('Main courante'!$A143=$AE$6,TEXT('Main courante'!$D143,"hh:mm"),"")</f>
        <v/>
      </c>
      <c r="AI146" s="123" t="str">
        <f>IF('Main courante'!$A143=$AE$6,MOD($AH146-$AG146,1),"")</f>
        <v/>
      </c>
      <c r="AJ146" s="123" t="str">
        <f>IF('Main courante'!$A143=$AE$6,'Main courante'!$E143,"")</f>
        <v/>
      </c>
      <c r="AK146" s="122" t="str">
        <f>IF('Main courante'!$A143=$AE$6,DU146,"")</f>
        <v/>
      </c>
      <c r="AL146" s="125"/>
      <c r="AM146" s="120" t="str">
        <f>IF('Main courante'!$A143=$AM$6,MAX($AM$8:$AM145)+1,"")</f>
        <v/>
      </c>
      <c r="AN146" s="121" t="str">
        <f>IF('Main courante'!$A143=$AM$6,TEXT('Main courante'!$B143,"j mmm aa"),"")</f>
        <v/>
      </c>
      <c r="AO146" s="122" t="str">
        <f>IF('Main courante'!$A143=$AM$6,TEXT('Main courante'!$C143,"hh:mm"),"")</f>
        <v/>
      </c>
      <c r="AP146" s="122" t="str">
        <f>IF('Main courante'!$A143=$AM$6,TEXT('Main courante'!$D143,"hh:mm"),"")</f>
        <v/>
      </c>
      <c r="AQ146" s="123" t="str">
        <f>IF('Main courante'!$A143=$AM$6,MOD($AP146-$AO146,1),"")</f>
        <v/>
      </c>
      <c r="AR146" s="123" t="str">
        <f>IF('Main courante'!$A143=$AM$6,'Main courante'!$E143,"")</f>
        <v/>
      </c>
      <c r="AS146" s="122" t="str">
        <f>IF('Main courante'!$A143=$AM$6,DU146,"")</f>
        <v/>
      </c>
      <c r="AT146" s="125"/>
      <c r="AU146" s="120" t="str">
        <f>IF('Main courante'!$A143=$AU$6,MAX($AU$8:$AU145)+1,"")</f>
        <v/>
      </c>
      <c r="AV146" s="121" t="str">
        <f>IF('Main courante'!$A143=$AU$6,TEXT('Main courante'!$B143,"j mmm aa"),"")</f>
        <v/>
      </c>
      <c r="AW146" s="122" t="str">
        <f>IF('Main courante'!$A143=$AU$6,TEXT('Main courante'!$C143,"hh:mm"),"")</f>
        <v/>
      </c>
      <c r="AX146" s="122" t="str">
        <f>IF('Main courante'!$A143=$AU$6,TEXT('Main courante'!$D143,"hh:mm"),"")</f>
        <v/>
      </c>
      <c r="AY146" s="123" t="str">
        <f>IF('Main courante'!$A143=$AU$6,MOD($AX146-$AW146,1),"")</f>
        <v/>
      </c>
      <c r="AZ146" s="123" t="str">
        <f>IF('Main courante'!$A143=$AU$6,'Main courante'!$E143,"")</f>
        <v/>
      </c>
      <c r="BA146" s="122" t="str">
        <f>IF('Main courante'!$A143=$AU$6,DU146,"")</f>
        <v/>
      </c>
      <c r="BB146" s="125"/>
      <c r="BC146" s="120" t="str">
        <f>IF('Main courante'!$A143=$BC$6,MAX($BC$8:$BC145)+1,"")</f>
        <v/>
      </c>
      <c r="BD146" s="121" t="str">
        <f>IF('Main courante'!$A143=$BC$6,TEXT('Main courante'!$B143,"j mmm aa"),"")</f>
        <v/>
      </c>
      <c r="BE146" s="122" t="str">
        <f>IF('Main courante'!$A143=$BC$6,TEXT('Main courante'!$C143,"hh:mm"),"")</f>
        <v/>
      </c>
      <c r="BF146" s="122" t="str">
        <f>IF('Main courante'!$A143=$BC$6,TEXT('Main courante'!$D143,"hh:mm"),"")</f>
        <v/>
      </c>
      <c r="BG146" s="123" t="str">
        <f>IF('Main courante'!$A143=$BC$6,MOD($BF146-$BE146,1),"")</f>
        <v/>
      </c>
      <c r="BH146" s="123" t="str">
        <f>IF('Main courante'!$A143=$BC$6,'Main courante'!$E143,"")</f>
        <v/>
      </c>
      <c r="BI146" s="122" t="str">
        <f>IF('Main courante'!$A143=$BC$6,DU146,"")</f>
        <v/>
      </c>
      <c r="BJ146" s="125"/>
      <c r="BK146" s="120" t="str">
        <f>IF('Main courante'!$A143=$BK$6,MAX($BK$8:$BK145)+1,"")</f>
        <v/>
      </c>
      <c r="BL146" s="121" t="str">
        <f>IF('Main courante'!$A143=$BK$6,TEXT('Main courante'!$B143,"j mmm aa"),"")</f>
        <v/>
      </c>
      <c r="BM146" s="122" t="str">
        <f>IF('Main courante'!$A143=$BK$6,TEXT('Main courante'!$C143,"hh:mm"),"")</f>
        <v/>
      </c>
      <c r="BN146" s="122" t="str">
        <f>IF('Main courante'!$A143=$BK$6,TEXT('Main courante'!$D143,"hh:mm"),"")</f>
        <v/>
      </c>
      <c r="BO146" s="123" t="str">
        <f>IF('Main courante'!$A143=$BK$6,MOD($BN146-$BM146,1),"")</f>
        <v/>
      </c>
      <c r="BP146" s="123" t="str">
        <f>IF('Main courante'!$A143=$BK$6,'Main courante'!$E143,"")</f>
        <v/>
      </c>
      <c r="BQ146" s="122" t="str">
        <f>IF('Main courante'!$A143=$BK$6,DU146,"")</f>
        <v/>
      </c>
      <c r="BR146" s="125"/>
      <c r="BS146" s="120" t="str">
        <f>IF('Main courante'!$A143=$BS$6,MAX($BS$8:$BS145)+1,"")</f>
        <v/>
      </c>
      <c r="BT146" s="121" t="str">
        <f>IF('Main courante'!$A143=$BS$6,TEXT('Main courante'!$B143,"j mmm aa"),"")</f>
        <v/>
      </c>
      <c r="BU146" s="122" t="str">
        <f>IF('Main courante'!$A143=$BS$6,TEXT('Main courante'!$C143,"hh:mm"),"")</f>
        <v/>
      </c>
      <c r="BV146" s="122" t="str">
        <f>IF('Main courante'!$A143=$BS$6,TEXT('Main courante'!$D143,"hh:mm"),"")</f>
        <v/>
      </c>
      <c r="BW146" s="123" t="str">
        <f>IF('Main courante'!$A143=$BS$6,MOD($BV146-$BU146,1),"")</f>
        <v/>
      </c>
      <c r="BX146" s="123" t="str">
        <f>IF('Main courante'!$A143=$BS$6,'Main courante'!$E143,"")</f>
        <v/>
      </c>
      <c r="BY146" s="122" t="str">
        <f>IF('Main courante'!$A143=$BS$6,DU146,"")</f>
        <v/>
      </c>
      <c r="BZ146" s="125"/>
      <c r="CA146" s="120" t="str">
        <f>IF('Main courante'!$A143=$CA$6,MAX($CA$8:$CA145)+1,"")</f>
        <v/>
      </c>
      <c r="CB146" s="121" t="str">
        <f>IF('Main courante'!$A143=$CA$6,TEXT('Main courante'!$B143,"j mmm aa"),"")</f>
        <v/>
      </c>
      <c r="CC146" s="122" t="str">
        <f>IF('Main courante'!$A143=$CA$6,TEXT('Main courante'!$C143,"hh:mm"),"")</f>
        <v/>
      </c>
      <c r="CD146" s="122" t="str">
        <f>IF('Main courante'!$A143=$CA$6,TEXT('Main courante'!$D143,"hh:mm"),"")</f>
        <v/>
      </c>
      <c r="CE146" s="123" t="str">
        <f>IF('Main courante'!$A143=$CA$6,MOD($CD146-$CC146,1),"")</f>
        <v/>
      </c>
      <c r="CF146" s="123" t="str">
        <f>IF('Main courante'!$A143=$CA$6,'Main courante'!$E143,"")</f>
        <v/>
      </c>
      <c r="CG146" s="122" t="str">
        <f>IF('Main courante'!$A143=$CA$6,DU146,"")</f>
        <v/>
      </c>
      <c r="CH146" s="125"/>
      <c r="CI146" s="120" t="str">
        <f>IF('Main courante'!$A143=$CI$6,MAX($CI$8:$CI145)+1,"")</f>
        <v/>
      </c>
      <c r="CJ146" s="121" t="str">
        <f>IF('Main courante'!$A143=$CI$6,TEXT('Main courante'!$B143,"j mmm aa"),"")</f>
        <v/>
      </c>
      <c r="CK146" s="122" t="str">
        <f>IF('Main courante'!$A143=$CI$6,TEXT('Main courante'!$C143,"hh:mm"),"")</f>
        <v/>
      </c>
      <c r="CL146" s="122" t="str">
        <f>IF('Main courante'!$A143=$CI$6,TEXT('Main courante'!$D143,"hh:mm"),"")</f>
        <v/>
      </c>
      <c r="CM146" s="123" t="str">
        <f>IF('Main courante'!$A143=$CI$6,MOD($CL146-$CK146,1),"")</f>
        <v/>
      </c>
      <c r="CN146" s="123" t="str">
        <f>IF('Main courante'!$A143=$CI$6,'Main courante'!$E143,"")</f>
        <v/>
      </c>
      <c r="CO146" s="125"/>
      <c r="CP146" s="120" t="str">
        <f>IF('Main courante'!$A143=$CP$6,MAX($CP$8:$CP145)+1,"")</f>
        <v/>
      </c>
      <c r="CQ146" s="121" t="str">
        <f>IF('Main courante'!$A143=$CP$6,TEXT('Main courante'!$B143,"j mmm aa"),"")</f>
        <v/>
      </c>
      <c r="CR146" s="122" t="str">
        <f>IF('Main courante'!$A143=$CP$6,TEXT('Main courante'!$C143,"hh:mm"),"")</f>
        <v/>
      </c>
      <c r="CS146" s="122" t="str">
        <f>IF('Main courante'!$A143=$CP$6,TEXT('Main courante'!$D143,"hh:mm"),"")</f>
        <v/>
      </c>
      <c r="CT146" s="123" t="str">
        <f>IF('Main courante'!$A143=$CP$6,MOD($CS146-$CR146,1),"")</f>
        <v/>
      </c>
      <c r="CU146" s="123" t="str">
        <f>IF('Main courante'!$A143=$CP$6,'Main courante'!$E143,"")</f>
        <v/>
      </c>
      <c r="CV146" s="122" t="str">
        <f>IF('Main courante'!$A143=$CP$6,DU146,"")</f>
        <v/>
      </c>
      <c r="CW146" s="125"/>
      <c r="CX146" s="120" t="str">
        <f>IF('Main courante'!$A143=$CX$6,MAX($CX$8:$CX145)+1,"")</f>
        <v/>
      </c>
      <c r="CY146" s="121" t="str">
        <f>IF('Main courante'!$A143=$CX$6,TEXT('Main courante'!$B143,"j mmm aa"),"")</f>
        <v/>
      </c>
      <c r="CZ146" s="122" t="str">
        <f>IF('Main courante'!$A143=$CX$6,TEXT('Main courante'!$C143,"hh:mm"),"")</f>
        <v/>
      </c>
      <c r="DA146" s="122" t="str">
        <f>IF('Main courante'!$A143=$CX$6,TEXT('Main courante'!$D143,"hh:mm"),"")</f>
        <v/>
      </c>
      <c r="DB146" s="123" t="str">
        <f>IF('Main courante'!$A143=$CX$6,MOD($DA146-$CZ146,1),"")</f>
        <v/>
      </c>
      <c r="DC146" s="123" t="str">
        <f>IF('Main courante'!$A143=$CX$6,'Main courante'!$E143,"")</f>
        <v/>
      </c>
      <c r="DD146" s="122" t="str">
        <f>IF('Main courante'!$A143=$CX$6,DU146,"")</f>
        <v/>
      </c>
      <c r="DE146" s="125"/>
      <c r="DF146" s="120" t="str">
        <f>IF('Main courante'!$A143=$DF$6,MAX($DF$8:$DF145)+1,"")</f>
        <v/>
      </c>
      <c r="DG146" s="121" t="str">
        <f>IF('Main courante'!$A143=$DF$6,TEXT('Main courante'!$B143,"j mmm aa"),"")</f>
        <v/>
      </c>
      <c r="DH146" s="122" t="str">
        <f>IF('Main courante'!$A143=$DF$6,TEXT('Main courante'!$C143,"hh:mm"),"")</f>
        <v/>
      </c>
      <c r="DI146" s="122" t="str">
        <f>IF('Main courante'!$A143=$DF$6,TEXT('Main courante'!$D143,"hh:mm"),"")</f>
        <v/>
      </c>
      <c r="DJ146" s="123" t="str">
        <f>IF('Main courante'!$A143=$DF$6,MOD($DI146-$DH146,1),"")</f>
        <v/>
      </c>
      <c r="DK146" s="123" t="str">
        <f>IF('Main courante'!$A143=$DF$6,'Main courante'!$E143,"")</f>
        <v/>
      </c>
      <c r="DL146" s="128"/>
      <c r="DM146" s="120" t="str">
        <f>IF(OR('Main courante'!$F143&lt;&gt;"",'Main courante'!$K143&lt;&gt;""),MAX($DM$8:$DM145)+1,"")</f>
        <v/>
      </c>
      <c r="DN146" s="121" t="str">
        <f>IF('Main courante'!$F143,TEXT('Main courante'!$B143,"j mmm aa"),"")</f>
        <v/>
      </c>
      <c r="DO146" s="121" t="str">
        <f>IF('Main courante'!$F143,'Main courante'!$E143,"")</f>
        <v/>
      </c>
      <c r="DP146" s="121" t="str">
        <f>IF(OR('Main courante'!$F143&lt;&gt;"",'Main courante'!$K143&lt;&gt;""),IF('Main courante'!$F143&lt;&gt;"",TEXT('Main courante'!$F143,"hh:mm"),""),"")</f>
        <v/>
      </c>
      <c r="DQ146" s="121" t="str">
        <f>IF(OR('Main courante'!$F143&lt;&gt;"",'Main courante'!$K143&lt;&gt;""),IF('Main courante'!$G143&lt;&gt;"",TEXT('Main courante'!$G143,"hh:mm"),""),"")</f>
        <v/>
      </c>
      <c r="DR146" s="121" t="str">
        <f>IF(OR('Main courante'!$F143&lt;&gt;"",'Main courante'!$K143&lt;&gt;""),IF('Main courante'!$K143&lt;&gt;"",TEXT('Main courante'!$K143,"hh:mm"),""),"")</f>
        <v/>
      </c>
      <c r="DS146" s="121" t="str">
        <f>IF(OR('Main courante'!$F143&lt;&gt;"",'Main courante'!$K143&lt;&gt;""),IF('Main courante'!$L143&lt;&gt;"",TEXT('Main courante'!$L143,"hh:mm"),""),"")</f>
        <v/>
      </c>
      <c r="DT146" s="129">
        <f t="shared" si="10"/>
        <v>0</v>
      </c>
      <c r="DU146" s="130">
        <f>'Main courante'!$H143+'Main courante'!$M143</f>
        <v>0</v>
      </c>
      <c r="DV146" s="131">
        <f>'Main courante'!$J143+'Main courante'!$O143</f>
        <v>0</v>
      </c>
      <c r="DW146" s="131">
        <f>'Main courante'!$I143+'Main courante'!$N143</f>
        <v>0</v>
      </c>
      <c r="DX146" s="132" t="str">
        <f>IF('Main courante'!$P143&lt;&gt;"",'Main courante'!$P143,"")</f>
        <v/>
      </c>
      <c r="DY146" s="133" t="str">
        <f>IF('Main courante'!$Q143&lt;&gt;"",'Main courante'!$Q143,"")</f>
        <v/>
      </c>
      <c r="DZ146" s="133" t="str">
        <f>IF('Main courante'!$R143&lt;&gt;"",'Main courante'!$R143,"")</f>
        <v/>
      </c>
      <c r="EA146" s="129">
        <f t="shared" si="11"/>
        <v>0</v>
      </c>
      <c r="EB146" s="129">
        <f t="shared" si="12"/>
        <v>0</v>
      </c>
      <c r="ED146" s="120" t="str">
        <f>IF('Main courante'!$A143=$ED$6,MAX($ED$8:$ED145)+1,"")</f>
        <v/>
      </c>
      <c r="EE146" s="120" t="str">
        <f>IF('Main courante'!$A143=$ED$6,'Main courante'!$S143,"")</f>
        <v/>
      </c>
      <c r="EF146" s="120" t="str">
        <f>IF('Main courante'!$A143=$ED$6,'Main courante'!$T143,"")</f>
        <v/>
      </c>
      <c r="EG146" s="120" t="str">
        <f>IF('Main courante'!$A143=$ED$6,'Main courante'!$U143,"")</f>
        <v/>
      </c>
      <c r="EH146" s="134" t="str">
        <f>IF('Main courante'!$A143=$ED$6,'Main courante'!$V143,"")</f>
        <v/>
      </c>
      <c r="EJ146" s="120" t="str">
        <f>IF('Main courante'!$A143=$EJ$6,MAX($EJ$8:$EJ145)+1,"")</f>
        <v/>
      </c>
      <c r="EK146" s="120" t="str">
        <f>IF('Main courante'!$A143=$EJ$6,'Main courante'!$S143,"")</f>
        <v/>
      </c>
      <c r="EL146" s="120" t="str">
        <f>IF('Main courante'!$A143=$EJ$6,'Main courante'!$T143,"")</f>
        <v/>
      </c>
      <c r="EM146" s="120" t="str">
        <f>IF('Main courante'!$A143=$EJ$6,'Main courante'!$U143,"")</f>
        <v/>
      </c>
      <c r="EN146" s="134" t="str">
        <f>IF('Main courante'!$A143=$EJ$6,'Main courante'!$V143,"")</f>
        <v/>
      </c>
      <c r="EP146" s="120" t="str">
        <f>IF('Main courante'!$A143=$EP$6,MAX($EP$8:$EP145)+1,"")</f>
        <v/>
      </c>
      <c r="EQ146" s="120" t="str">
        <f>IF('Main courante'!$A143=$EP$6,'Main courante'!$S143,"")</f>
        <v/>
      </c>
      <c r="ER146" s="120" t="str">
        <f>IF('Main courante'!$A143=$EP$6,'Main courante'!$T143,"")</f>
        <v/>
      </c>
      <c r="ES146" s="120" t="str">
        <f>IF('Main courante'!$A143=$EP$6,'Main courante'!$U143,"")</f>
        <v/>
      </c>
      <c r="ET146" s="134" t="str">
        <f>IF('Main courante'!$A143=$EP$6,'Main courante'!$V143,"")</f>
        <v/>
      </c>
      <c r="EU146" s="125"/>
      <c r="EV146" s="120" t="str">
        <f>IF('Main courante'!$A143=$EV$6,MAX($EV$8:$EV145)+1,"")</f>
        <v/>
      </c>
      <c r="EW146" s="121" t="str">
        <f>IF('Main courante'!$A143=$EV$6,TEXT('Main courante'!$B143,"j mmm aa"),"")</f>
        <v/>
      </c>
      <c r="EX146" s="122" t="str">
        <f>IF('Main courante'!$A143=$EV$6,TEXT('Main courante'!$C143,"hh:mm"),"")</f>
        <v/>
      </c>
      <c r="EY146" s="122" t="str">
        <f>IF('Main courante'!$A143=$EV$6,TEXT('Main courante'!$D143,"hh:mm"),"")</f>
        <v/>
      </c>
      <c r="EZ146" s="123" t="str">
        <f>IF('Main courante'!$A143=$EV$6,MOD($EY146-$EX146,1),"")</f>
        <v/>
      </c>
      <c r="FA146" s="123" t="str">
        <f>IF('Main courante'!$A143=$EV$6,'Main courante'!$E143,"")</f>
        <v/>
      </c>
      <c r="FB146" s="128"/>
    </row>
    <row r="147" spans="1:158">
      <c r="A147" s="120" t="str">
        <f>IF('Main courante'!$A144=$A$6,MAX($A$8:$A146)+1,"")</f>
        <v/>
      </c>
      <c r="B147" s="121" t="str">
        <f>IF('Main courante'!$A144=$A$6,TEXT('Main courante'!$B144,"j mmm aa"),"")</f>
        <v/>
      </c>
      <c r="C147" s="122" t="str">
        <f>IF('Main courante'!$A144=$A$6,TEXT('Main courante'!$C144,"hh:mm"),"")</f>
        <v/>
      </c>
      <c r="D147" s="122" t="str">
        <f>IF('Main courante'!$A144=$A$6,TEXT('Main courante'!$D144,"hh:mm"),"")</f>
        <v/>
      </c>
      <c r="E147" s="123" t="str">
        <f>IF('Main courante'!$A144=$A$6,MOD($D147-$C147,1),"")</f>
        <v/>
      </c>
      <c r="F147" s="123" t="str">
        <f>IF('Main courante'!$A144=$A$6,'Main courante'!$E144,"")</f>
        <v/>
      </c>
      <c r="G147" s="125"/>
      <c r="H147" s="126" t="str">
        <f>IF('Main courante'!$A144=$H$6,MAX($H$8:$H146)+1,"")</f>
        <v/>
      </c>
      <c r="I147" s="121" t="str">
        <f>IF('Main courante'!$A144=$H$6,TEXT('Main courante'!$B144,"j mmm aa"),"")</f>
        <v/>
      </c>
      <c r="J147" s="122" t="str">
        <f>IF('Main courante'!$A144=$H$6,TEXT('Main courante'!$C144,"hh:mm"),"")</f>
        <v/>
      </c>
      <c r="K147" s="122" t="str">
        <f>IF('Main courante'!$A144=$H$6,TEXT('Main courante'!$D144,"hh:mm"),"")</f>
        <v/>
      </c>
      <c r="L147" s="123" t="str">
        <f>IF('Main courante'!$A144=$H$6,MOD($K147-$J147,1),"")</f>
        <v/>
      </c>
      <c r="M147" s="123" t="str">
        <f>IF('Main courante'!$A144=$H$6,'Main courante'!$E144,"")</f>
        <v/>
      </c>
      <c r="N147" s="125"/>
      <c r="O147" s="120" t="str">
        <f>IF('Main courante'!$A144=$O$6,MAX($O$8:$O146)+1,"")</f>
        <v/>
      </c>
      <c r="P147" s="121" t="str">
        <f>IF('Main courante'!$A144=$O$6,TEXT('Main courante'!$B144,"j mmm aa"),"")</f>
        <v/>
      </c>
      <c r="Q147" s="122" t="str">
        <f>IF('Main courante'!$A144=$O$6,TEXT('Main courante'!$C144,"hh:mm"),"")</f>
        <v/>
      </c>
      <c r="R147" s="122" t="str">
        <f>IF('Main courante'!$A144=$O$6,TEXT('Main courante'!$D144,"hh:mm"),"")</f>
        <v/>
      </c>
      <c r="S147" s="123" t="str">
        <f>IF('Main courante'!$A144=$O$6,MOD($R147-$Q147,1),"")</f>
        <v/>
      </c>
      <c r="T147" s="124" t="str">
        <f>IF('Main courante'!$A144=$O$6,'Main courante'!$E144,"")</f>
        <v/>
      </c>
      <c r="U147" s="127" t="str">
        <f>IF('Main courante'!$A144=$O$6,DU147,"")</f>
        <v/>
      </c>
      <c r="V147" s="125"/>
      <c r="W147" s="120" t="str">
        <f>IF('Main courante'!$A144=$W$6,MAX($W$8:$W146)+1,"")</f>
        <v/>
      </c>
      <c r="X147" s="121" t="str">
        <f>IF('Main courante'!$A144=$W$6,TEXT('Main courante'!$B144,"j mmm aa"),"")</f>
        <v/>
      </c>
      <c r="Y147" s="122" t="str">
        <f>IF('Main courante'!$A144=$W$6,TEXT('Main courante'!$C144,"hh:mm"),"")</f>
        <v/>
      </c>
      <c r="Z147" s="122" t="str">
        <f>IF('Main courante'!$A144=$W$6,TEXT('Main courante'!$D144,"hh:mm"),"")</f>
        <v/>
      </c>
      <c r="AA147" s="123" t="str">
        <f>IF('Main courante'!$A144=$W$6,MOD($Z147-$Y147,1),"")</f>
        <v/>
      </c>
      <c r="AB147" s="123" t="str">
        <f>IF('Main courante'!$A144=$W$6,'Main courante'!$E144,"")</f>
        <v/>
      </c>
      <c r="AC147" s="122" t="str">
        <f>IF('Main courante'!$A144=$W$6,DU147,"")</f>
        <v/>
      </c>
      <c r="AD147" s="125"/>
      <c r="AE147" s="120" t="str">
        <f>IF('Main courante'!$A144=$AE$6,MAX($AE$8:$AE146)+1,"")</f>
        <v/>
      </c>
      <c r="AF147" s="121" t="str">
        <f>IF('Main courante'!$A144=$AE$6,TEXT('Main courante'!$B144,"j mmm aa"),"")</f>
        <v/>
      </c>
      <c r="AG147" s="122" t="str">
        <f>IF('Main courante'!$A144=$AE$6,TEXT('Main courante'!$C144,"hh:mm"),"")</f>
        <v/>
      </c>
      <c r="AH147" s="122" t="str">
        <f>IF('Main courante'!$A144=$AE$6,TEXT('Main courante'!$D144,"hh:mm"),"")</f>
        <v/>
      </c>
      <c r="AI147" s="123" t="str">
        <f>IF('Main courante'!$A144=$AE$6,MOD($AH147-$AG147,1),"")</f>
        <v/>
      </c>
      <c r="AJ147" s="123" t="str">
        <f>IF('Main courante'!$A144=$AE$6,'Main courante'!$E144,"")</f>
        <v/>
      </c>
      <c r="AK147" s="122" t="str">
        <f>IF('Main courante'!$A144=$AE$6,DU147,"")</f>
        <v/>
      </c>
      <c r="AL147" s="125"/>
      <c r="AM147" s="120" t="str">
        <f>IF('Main courante'!$A144=$AM$6,MAX($AM$8:$AM146)+1,"")</f>
        <v/>
      </c>
      <c r="AN147" s="121" t="str">
        <f>IF('Main courante'!$A144=$AM$6,TEXT('Main courante'!$B144,"j mmm aa"),"")</f>
        <v/>
      </c>
      <c r="AO147" s="122" t="str">
        <f>IF('Main courante'!$A144=$AM$6,TEXT('Main courante'!$C144,"hh:mm"),"")</f>
        <v/>
      </c>
      <c r="AP147" s="122" t="str">
        <f>IF('Main courante'!$A144=$AM$6,TEXT('Main courante'!$D144,"hh:mm"),"")</f>
        <v/>
      </c>
      <c r="AQ147" s="123" t="str">
        <f>IF('Main courante'!$A144=$AM$6,MOD($AP147-$AO147,1),"")</f>
        <v/>
      </c>
      <c r="AR147" s="123" t="str">
        <f>IF('Main courante'!$A144=$AM$6,'Main courante'!$E144,"")</f>
        <v/>
      </c>
      <c r="AS147" s="122" t="str">
        <f>IF('Main courante'!$A144=$AM$6,DU147,"")</f>
        <v/>
      </c>
      <c r="AT147" s="125"/>
      <c r="AU147" s="120" t="str">
        <f>IF('Main courante'!$A144=$AU$6,MAX($AU$8:$AU146)+1,"")</f>
        <v/>
      </c>
      <c r="AV147" s="121" t="str">
        <f>IF('Main courante'!$A144=$AU$6,TEXT('Main courante'!$B144,"j mmm aa"),"")</f>
        <v/>
      </c>
      <c r="AW147" s="122" t="str">
        <f>IF('Main courante'!$A144=$AU$6,TEXT('Main courante'!$C144,"hh:mm"),"")</f>
        <v/>
      </c>
      <c r="AX147" s="122" t="str">
        <f>IF('Main courante'!$A144=$AU$6,TEXT('Main courante'!$D144,"hh:mm"),"")</f>
        <v/>
      </c>
      <c r="AY147" s="123" t="str">
        <f>IF('Main courante'!$A144=$AU$6,MOD($AX147-$AW147,1),"")</f>
        <v/>
      </c>
      <c r="AZ147" s="123" t="str">
        <f>IF('Main courante'!$A144=$AU$6,'Main courante'!$E144,"")</f>
        <v/>
      </c>
      <c r="BA147" s="122" t="str">
        <f>IF('Main courante'!$A144=$AU$6,DU147,"")</f>
        <v/>
      </c>
      <c r="BB147" s="125"/>
      <c r="BC147" s="120" t="str">
        <f>IF('Main courante'!$A144=$BC$6,MAX($BC$8:$BC146)+1,"")</f>
        <v/>
      </c>
      <c r="BD147" s="121" t="str">
        <f>IF('Main courante'!$A144=$BC$6,TEXT('Main courante'!$B144,"j mmm aa"),"")</f>
        <v/>
      </c>
      <c r="BE147" s="122" t="str">
        <f>IF('Main courante'!$A144=$BC$6,TEXT('Main courante'!$C144,"hh:mm"),"")</f>
        <v/>
      </c>
      <c r="BF147" s="122" t="str">
        <f>IF('Main courante'!$A144=$BC$6,TEXT('Main courante'!$D144,"hh:mm"),"")</f>
        <v/>
      </c>
      <c r="BG147" s="123" t="str">
        <f>IF('Main courante'!$A144=$BC$6,MOD($BF147-$BE147,1),"")</f>
        <v/>
      </c>
      <c r="BH147" s="123" t="str">
        <f>IF('Main courante'!$A144=$BC$6,'Main courante'!$E144,"")</f>
        <v/>
      </c>
      <c r="BI147" s="122" t="str">
        <f>IF('Main courante'!$A144=$BC$6,DU147,"")</f>
        <v/>
      </c>
      <c r="BJ147" s="125"/>
      <c r="BK147" s="120" t="str">
        <f>IF('Main courante'!$A144=$BK$6,MAX($BK$8:$BK146)+1,"")</f>
        <v/>
      </c>
      <c r="BL147" s="121" t="str">
        <f>IF('Main courante'!$A144=$BK$6,TEXT('Main courante'!$B144,"j mmm aa"),"")</f>
        <v/>
      </c>
      <c r="BM147" s="122" t="str">
        <f>IF('Main courante'!$A144=$BK$6,TEXT('Main courante'!$C144,"hh:mm"),"")</f>
        <v/>
      </c>
      <c r="BN147" s="122" t="str">
        <f>IF('Main courante'!$A144=$BK$6,TEXT('Main courante'!$D144,"hh:mm"),"")</f>
        <v/>
      </c>
      <c r="BO147" s="123" t="str">
        <f>IF('Main courante'!$A144=$BK$6,MOD($BN147-$BM147,1),"")</f>
        <v/>
      </c>
      <c r="BP147" s="123" t="str">
        <f>IF('Main courante'!$A144=$BK$6,'Main courante'!$E144,"")</f>
        <v/>
      </c>
      <c r="BQ147" s="122" t="str">
        <f>IF('Main courante'!$A144=$BK$6,DU147,"")</f>
        <v/>
      </c>
      <c r="BR147" s="125"/>
      <c r="BS147" s="120" t="str">
        <f>IF('Main courante'!$A144=$BS$6,MAX($BS$8:$BS146)+1,"")</f>
        <v/>
      </c>
      <c r="BT147" s="121" t="str">
        <f>IF('Main courante'!$A144=$BS$6,TEXT('Main courante'!$B144,"j mmm aa"),"")</f>
        <v/>
      </c>
      <c r="BU147" s="122" t="str">
        <f>IF('Main courante'!$A144=$BS$6,TEXT('Main courante'!$C144,"hh:mm"),"")</f>
        <v/>
      </c>
      <c r="BV147" s="122" t="str">
        <f>IF('Main courante'!$A144=$BS$6,TEXT('Main courante'!$D144,"hh:mm"),"")</f>
        <v/>
      </c>
      <c r="BW147" s="123" t="str">
        <f>IF('Main courante'!$A144=$BS$6,MOD($BV147-$BU147,1),"")</f>
        <v/>
      </c>
      <c r="BX147" s="123" t="str">
        <f>IF('Main courante'!$A144=$BS$6,'Main courante'!$E144,"")</f>
        <v/>
      </c>
      <c r="BY147" s="122" t="str">
        <f>IF('Main courante'!$A144=$BS$6,DU147,"")</f>
        <v/>
      </c>
      <c r="BZ147" s="125"/>
      <c r="CA147" s="120" t="str">
        <f>IF('Main courante'!$A144=$CA$6,MAX($CA$8:$CA146)+1,"")</f>
        <v/>
      </c>
      <c r="CB147" s="121" t="str">
        <f>IF('Main courante'!$A144=$CA$6,TEXT('Main courante'!$B144,"j mmm aa"),"")</f>
        <v/>
      </c>
      <c r="CC147" s="122" t="str">
        <f>IF('Main courante'!$A144=$CA$6,TEXT('Main courante'!$C144,"hh:mm"),"")</f>
        <v/>
      </c>
      <c r="CD147" s="122" t="str">
        <f>IF('Main courante'!$A144=$CA$6,TEXT('Main courante'!$D144,"hh:mm"),"")</f>
        <v/>
      </c>
      <c r="CE147" s="123" t="str">
        <f>IF('Main courante'!$A144=$CA$6,MOD($CD147-$CC147,1),"")</f>
        <v/>
      </c>
      <c r="CF147" s="123" t="str">
        <f>IF('Main courante'!$A144=$CA$6,'Main courante'!$E144,"")</f>
        <v/>
      </c>
      <c r="CG147" s="122" t="str">
        <f>IF('Main courante'!$A144=$CA$6,DU147,"")</f>
        <v/>
      </c>
      <c r="CH147" s="125"/>
      <c r="CI147" s="120" t="str">
        <f>IF('Main courante'!$A144=$CI$6,MAX($CI$8:$CI146)+1,"")</f>
        <v/>
      </c>
      <c r="CJ147" s="121" t="str">
        <f>IF('Main courante'!$A144=$CI$6,TEXT('Main courante'!$B144,"j mmm aa"),"")</f>
        <v/>
      </c>
      <c r="CK147" s="122" t="str">
        <f>IF('Main courante'!$A144=$CI$6,TEXT('Main courante'!$C144,"hh:mm"),"")</f>
        <v/>
      </c>
      <c r="CL147" s="122" t="str">
        <f>IF('Main courante'!$A144=$CI$6,TEXT('Main courante'!$D144,"hh:mm"),"")</f>
        <v/>
      </c>
      <c r="CM147" s="123" t="str">
        <f>IF('Main courante'!$A144=$CI$6,MOD($CL147-$CK147,1),"")</f>
        <v/>
      </c>
      <c r="CN147" s="123" t="str">
        <f>IF('Main courante'!$A144=$CI$6,'Main courante'!$E144,"")</f>
        <v/>
      </c>
      <c r="CO147" s="125"/>
      <c r="CP147" s="120" t="str">
        <f>IF('Main courante'!$A144=$CP$6,MAX($CP$8:$CP146)+1,"")</f>
        <v/>
      </c>
      <c r="CQ147" s="121" t="str">
        <f>IF('Main courante'!$A144=$CP$6,TEXT('Main courante'!$B144,"j mmm aa"),"")</f>
        <v/>
      </c>
      <c r="CR147" s="122" t="str">
        <f>IF('Main courante'!$A144=$CP$6,TEXT('Main courante'!$C144,"hh:mm"),"")</f>
        <v/>
      </c>
      <c r="CS147" s="122" t="str">
        <f>IF('Main courante'!$A144=$CP$6,TEXT('Main courante'!$D144,"hh:mm"),"")</f>
        <v/>
      </c>
      <c r="CT147" s="123" t="str">
        <f>IF('Main courante'!$A144=$CP$6,MOD($CS147-$CR147,1),"")</f>
        <v/>
      </c>
      <c r="CU147" s="123" t="str">
        <f>IF('Main courante'!$A144=$CP$6,'Main courante'!$E144,"")</f>
        <v/>
      </c>
      <c r="CV147" s="122" t="str">
        <f>IF('Main courante'!$A144=$CP$6,DU147,"")</f>
        <v/>
      </c>
      <c r="CW147" s="125"/>
      <c r="CX147" s="120" t="str">
        <f>IF('Main courante'!$A144=$CX$6,MAX($CX$8:$CX146)+1,"")</f>
        <v/>
      </c>
      <c r="CY147" s="121" t="str">
        <f>IF('Main courante'!$A144=$CX$6,TEXT('Main courante'!$B144,"j mmm aa"),"")</f>
        <v/>
      </c>
      <c r="CZ147" s="122" t="str">
        <f>IF('Main courante'!$A144=$CX$6,TEXT('Main courante'!$C144,"hh:mm"),"")</f>
        <v/>
      </c>
      <c r="DA147" s="122" t="str">
        <f>IF('Main courante'!$A144=$CX$6,TEXT('Main courante'!$D144,"hh:mm"),"")</f>
        <v/>
      </c>
      <c r="DB147" s="123" t="str">
        <f>IF('Main courante'!$A144=$CX$6,MOD($DA147-$CZ147,1),"")</f>
        <v/>
      </c>
      <c r="DC147" s="123" t="str">
        <f>IF('Main courante'!$A144=$CX$6,'Main courante'!$E144,"")</f>
        <v/>
      </c>
      <c r="DD147" s="122" t="str">
        <f>IF('Main courante'!$A144=$CX$6,DU147,"")</f>
        <v/>
      </c>
      <c r="DE147" s="125"/>
      <c r="DF147" s="120" t="str">
        <f>IF('Main courante'!$A144=$DF$6,MAX($DF$8:$DF146)+1,"")</f>
        <v/>
      </c>
      <c r="DG147" s="121" t="str">
        <f>IF('Main courante'!$A144=$DF$6,TEXT('Main courante'!$B144,"j mmm aa"),"")</f>
        <v/>
      </c>
      <c r="DH147" s="122" t="str">
        <f>IF('Main courante'!$A144=$DF$6,TEXT('Main courante'!$C144,"hh:mm"),"")</f>
        <v/>
      </c>
      <c r="DI147" s="122" t="str">
        <f>IF('Main courante'!$A144=$DF$6,TEXT('Main courante'!$D144,"hh:mm"),"")</f>
        <v/>
      </c>
      <c r="DJ147" s="123" t="str">
        <f>IF('Main courante'!$A144=$DF$6,MOD($DI147-$DH147,1),"")</f>
        <v/>
      </c>
      <c r="DK147" s="123" t="str">
        <f>IF('Main courante'!$A144=$DF$6,'Main courante'!$E144,"")</f>
        <v/>
      </c>
      <c r="DL147" s="128"/>
      <c r="DM147" s="120" t="str">
        <f>IF(OR('Main courante'!$F144&lt;&gt;"",'Main courante'!$K144&lt;&gt;""),MAX($DM$8:$DM146)+1,"")</f>
        <v/>
      </c>
      <c r="DN147" s="121" t="str">
        <f>IF('Main courante'!$F144,TEXT('Main courante'!$B144,"j mmm aa"),"")</f>
        <v/>
      </c>
      <c r="DO147" s="121" t="str">
        <f>IF('Main courante'!$F144,'Main courante'!$E144,"")</f>
        <v/>
      </c>
      <c r="DP147" s="121" t="str">
        <f>IF(OR('Main courante'!$F144&lt;&gt;"",'Main courante'!$K144&lt;&gt;""),IF('Main courante'!$F144&lt;&gt;"",TEXT('Main courante'!$F144,"hh:mm"),""),"")</f>
        <v/>
      </c>
      <c r="DQ147" s="121" t="str">
        <f>IF(OR('Main courante'!$F144&lt;&gt;"",'Main courante'!$K144&lt;&gt;""),IF('Main courante'!$G144&lt;&gt;"",TEXT('Main courante'!$G144,"hh:mm"),""),"")</f>
        <v/>
      </c>
      <c r="DR147" s="121" t="str">
        <f>IF(OR('Main courante'!$F144&lt;&gt;"",'Main courante'!$K144&lt;&gt;""),IF('Main courante'!$K144&lt;&gt;"",TEXT('Main courante'!$K144,"hh:mm"),""),"")</f>
        <v/>
      </c>
      <c r="DS147" s="121" t="str">
        <f>IF(OR('Main courante'!$F144&lt;&gt;"",'Main courante'!$K144&lt;&gt;""),IF('Main courante'!$L144&lt;&gt;"",TEXT('Main courante'!$L144,"hh:mm"),""),"")</f>
        <v/>
      </c>
      <c r="DT147" s="129">
        <f t="shared" si="10"/>
        <v>0</v>
      </c>
      <c r="DU147" s="130">
        <f>'Main courante'!$H144+'Main courante'!$M144</f>
        <v>0</v>
      </c>
      <c r="DV147" s="131">
        <f>'Main courante'!$J144+'Main courante'!$O144</f>
        <v>0</v>
      </c>
      <c r="DW147" s="131">
        <f>'Main courante'!$I144+'Main courante'!$N144</f>
        <v>0</v>
      </c>
      <c r="DX147" s="132" t="str">
        <f>IF('Main courante'!$P144&lt;&gt;"",'Main courante'!$P144,"")</f>
        <v/>
      </c>
      <c r="DY147" s="133" t="str">
        <f>IF('Main courante'!$Q144&lt;&gt;"",'Main courante'!$Q144,"")</f>
        <v/>
      </c>
      <c r="DZ147" s="133" t="str">
        <f>IF('Main courante'!$R144&lt;&gt;"",'Main courante'!$R144,"")</f>
        <v/>
      </c>
      <c r="EA147" s="129">
        <f t="shared" si="11"/>
        <v>0</v>
      </c>
      <c r="EB147" s="129">
        <f t="shared" si="12"/>
        <v>0</v>
      </c>
      <c r="ED147" s="120" t="str">
        <f>IF('Main courante'!$A144=$ED$6,MAX($ED$8:$ED146)+1,"")</f>
        <v/>
      </c>
      <c r="EE147" s="120" t="str">
        <f>IF('Main courante'!$A144=$ED$6,'Main courante'!$S144,"")</f>
        <v/>
      </c>
      <c r="EF147" s="120" t="str">
        <f>IF('Main courante'!$A144=$ED$6,'Main courante'!$T144,"")</f>
        <v/>
      </c>
      <c r="EG147" s="120" t="str">
        <f>IF('Main courante'!$A144=$ED$6,'Main courante'!$U144,"")</f>
        <v/>
      </c>
      <c r="EH147" s="134" t="str">
        <f>IF('Main courante'!$A144=$ED$6,'Main courante'!$V144,"")</f>
        <v/>
      </c>
      <c r="EJ147" s="120" t="str">
        <f>IF('Main courante'!$A144=$EJ$6,MAX($EJ$8:$EJ146)+1,"")</f>
        <v/>
      </c>
      <c r="EK147" s="120" t="str">
        <f>IF('Main courante'!$A144=$EJ$6,'Main courante'!$S144,"")</f>
        <v/>
      </c>
      <c r="EL147" s="120" t="str">
        <f>IF('Main courante'!$A144=$EJ$6,'Main courante'!$T144,"")</f>
        <v/>
      </c>
      <c r="EM147" s="120" t="str">
        <f>IF('Main courante'!$A144=$EJ$6,'Main courante'!$U144,"")</f>
        <v/>
      </c>
      <c r="EN147" s="134" t="str">
        <f>IF('Main courante'!$A144=$EJ$6,'Main courante'!$V144,"")</f>
        <v/>
      </c>
      <c r="EP147" s="120" t="str">
        <f>IF('Main courante'!$A144=$EP$6,MAX($EP$8:$EP146)+1,"")</f>
        <v/>
      </c>
      <c r="EQ147" s="120" t="str">
        <f>IF('Main courante'!$A144=$EP$6,'Main courante'!$S144,"")</f>
        <v/>
      </c>
      <c r="ER147" s="120" t="str">
        <f>IF('Main courante'!$A144=$EP$6,'Main courante'!$T144,"")</f>
        <v/>
      </c>
      <c r="ES147" s="120" t="str">
        <f>IF('Main courante'!$A144=$EP$6,'Main courante'!$U144,"")</f>
        <v/>
      </c>
      <c r="ET147" s="134" t="str">
        <f>IF('Main courante'!$A144=$EP$6,'Main courante'!$V144,"")</f>
        <v/>
      </c>
      <c r="EU147" s="125"/>
      <c r="EV147" s="120" t="str">
        <f>IF('Main courante'!$A144=$EV$6,MAX($EV$8:$EV146)+1,"")</f>
        <v/>
      </c>
      <c r="EW147" s="121" t="str">
        <f>IF('Main courante'!$A144=$EV$6,TEXT('Main courante'!$B144,"j mmm aa"),"")</f>
        <v/>
      </c>
      <c r="EX147" s="122" t="str">
        <f>IF('Main courante'!$A144=$EV$6,TEXT('Main courante'!$C144,"hh:mm"),"")</f>
        <v/>
      </c>
      <c r="EY147" s="122" t="str">
        <f>IF('Main courante'!$A144=$EV$6,TEXT('Main courante'!$D144,"hh:mm"),"")</f>
        <v/>
      </c>
      <c r="EZ147" s="123" t="str">
        <f>IF('Main courante'!$A144=$EV$6,MOD($EY147-$EX147,1),"")</f>
        <v/>
      </c>
      <c r="FA147" s="123" t="str">
        <f>IF('Main courante'!$A144=$EV$6,'Main courante'!$E144,"")</f>
        <v/>
      </c>
      <c r="FB147" s="128"/>
    </row>
    <row r="148" spans="1:158">
      <c r="A148" s="120" t="str">
        <f>IF('Main courante'!$A145=$A$6,MAX($A$8:$A147)+1,"")</f>
        <v/>
      </c>
      <c r="B148" s="121" t="str">
        <f>IF('Main courante'!$A145=$A$6,TEXT('Main courante'!$B145,"j mmm aa"),"")</f>
        <v/>
      </c>
      <c r="C148" s="122" t="str">
        <f>IF('Main courante'!$A145=$A$6,TEXT('Main courante'!$C145,"hh:mm"),"")</f>
        <v/>
      </c>
      <c r="D148" s="122" t="str">
        <f>IF('Main courante'!$A145=$A$6,TEXT('Main courante'!$D145,"hh:mm"),"")</f>
        <v/>
      </c>
      <c r="E148" s="123" t="str">
        <f>IF('Main courante'!$A145=$A$6,MOD($D148-$C148,1),"")</f>
        <v/>
      </c>
      <c r="F148" s="123" t="str">
        <f>IF('Main courante'!$A145=$A$6,'Main courante'!$E145,"")</f>
        <v/>
      </c>
      <c r="G148" s="125"/>
      <c r="H148" s="126" t="str">
        <f>IF('Main courante'!$A145=$H$6,MAX($H$8:$H147)+1,"")</f>
        <v/>
      </c>
      <c r="I148" s="121" t="str">
        <f>IF('Main courante'!$A145=$H$6,TEXT('Main courante'!$B145,"j mmm aa"),"")</f>
        <v/>
      </c>
      <c r="J148" s="122" t="str">
        <f>IF('Main courante'!$A145=$H$6,TEXT('Main courante'!$C145,"hh:mm"),"")</f>
        <v/>
      </c>
      <c r="K148" s="122" t="str">
        <f>IF('Main courante'!$A145=$H$6,TEXT('Main courante'!$D145,"hh:mm"),"")</f>
        <v/>
      </c>
      <c r="L148" s="123" t="str">
        <f>IF('Main courante'!$A145=$H$6,MOD($K148-$J148,1),"")</f>
        <v/>
      </c>
      <c r="M148" s="123" t="str">
        <f>IF('Main courante'!$A145=$H$6,'Main courante'!$E145,"")</f>
        <v/>
      </c>
      <c r="N148" s="125"/>
      <c r="O148" s="120" t="str">
        <f>IF('Main courante'!$A145=$O$6,MAX($O$8:$O147)+1,"")</f>
        <v/>
      </c>
      <c r="P148" s="121" t="str">
        <f>IF('Main courante'!$A145=$O$6,TEXT('Main courante'!$B145,"j mmm aa"),"")</f>
        <v/>
      </c>
      <c r="Q148" s="122" t="str">
        <f>IF('Main courante'!$A145=$O$6,TEXT('Main courante'!$C145,"hh:mm"),"")</f>
        <v/>
      </c>
      <c r="R148" s="122" t="str">
        <f>IF('Main courante'!$A145=$O$6,TEXT('Main courante'!$D145,"hh:mm"),"")</f>
        <v/>
      </c>
      <c r="S148" s="123" t="str">
        <f>IF('Main courante'!$A145=$O$6,MOD($R148-$Q148,1),"")</f>
        <v/>
      </c>
      <c r="T148" s="124" t="str">
        <f>IF('Main courante'!$A145=$O$6,'Main courante'!$E145,"")</f>
        <v/>
      </c>
      <c r="U148" s="127" t="str">
        <f>IF('Main courante'!$A145=$O$6,DU148,"")</f>
        <v/>
      </c>
      <c r="V148" s="125"/>
      <c r="W148" s="120" t="str">
        <f>IF('Main courante'!$A145=$W$6,MAX($W$8:$W147)+1,"")</f>
        <v/>
      </c>
      <c r="X148" s="121" t="str">
        <f>IF('Main courante'!$A145=$W$6,TEXT('Main courante'!$B145,"j mmm aa"),"")</f>
        <v/>
      </c>
      <c r="Y148" s="122" t="str">
        <f>IF('Main courante'!$A145=$W$6,TEXT('Main courante'!$C145,"hh:mm"),"")</f>
        <v/>
      </c>
      <c r="Z148" s="122" t="str">
        <f>IF('Main courante'!$A145=$W$6,TEXT('Main courante'!$D145,"hh:mm"),"")</f>
        <v/>
      </c>
      <c r="AA148" s="123" t="str">
        <f>IF('Main courante'!$A145=$W$6,MOD($Z148-$Y148,1),"")</f>
        <v/>
      </c>
      <c r="AB148" s="123" t="str">
        <f>IF('Main courante'!$A145=$W$6,'Main courante'!$E145,"")</f>
        <v/>
      </c>
      <c r="AC148" s="122" t="str">
        <f>IF('Main courante'!$A145=$W$6,DU148,"")</f>
        <v/>
      </c>
      <c r="AD148" s="125"/>
      <c r="AE148" s="120" t="str">
        <f>IF('Main courante'!$A145=$AE$6,MAX($AE$8:$AE147)+1,"")</f>
        <v/>
      </c>
      <c r="AF148" s="121" t="str">
        <f>IF('Main courante'!$A145=$AE$6,TEXT('Main courante'!$B145,"j mmm aa"),"")</f>
        <v/>
      </c>
      <c r="AG148" s="122" t="str">
        <f>IF('Main courante'!$A145=$AE$6,TEXT('Main courante'!$C145,"hh:mm"),"")</f>
        <v/>
      </c>
      <c r="AH148" s="122" t="str">
        <f>IF('Main courante'!$A145=$AE$6,TEXT('Main courante'!$D145,"hh:mm"),"")</f>
        <v/>
      </c>
      <c r="AI148" s="123" t="str">
        <f>IF('Main courante'!$A145=$AE$6,MOD($AH148-$AG148,1),"")</f>
        <v/>
      </c>
      <c r="AJ148" s="123" t="str">
        <f>IF('Main courante'!$A145=$AE$6,'Main courante'!$E145,"")</f>
        <v/>
      </c>
      <c r="AK148" s="122" t="str">
        <f>IF('Main courante'!$A145=$AE$6,DU148,"")</f>
        <v/>
      </c>
      <c r="AL148" s="125"/>
      <c r="AM148" s="120" t="str">
        <f>IF('Main courante'!$A145=$AM$6,MAX($AM$8:$AM147)+1,"")</f>
        <v/>
      </c>
      <c r="AN148" s="121" t="str">
        <f>IF('Main courante'!$A145=$AM$6,TEXT('Main courante'!$B145,"j mmm aa"),"")</f>
        <v/>
      </c>
      <c r="AO148" s="122" t="str">
        <f>IF('Main courante'!$A145=$AM$6,TEXT('Main courante'!$C145,"hh:mm"),"")</f>
        <v/>
      </c>
      <c r="AP148" s="122" t="str">
        <f>IF('Main courante'!$A145=$AM$6,TEXT('Main courante'!$D145,"hh:mm"),"")</f>
        <v/>
      </c>
      <c r="AQ148" s="123" t="str">
        <f>IF('Main courante'!$A145=$AM$6,MOD($AP148-$AO148,1),"")</f>
        <v/>
      </c>
      <c r="AR148" s="123" t="str">
        <f>IF('Main courante'!$A145=$AM$6,'Main courante'!$E145,"")</f>
        <v/>
      </c>
      <c r="AS148" s="122" t="str">
        <f>IF('Main courante'!$A145=$AM$6,DU148,"")</f>
        <v/>
      </c>
      <c r="AT148" s="125"/>
      <c r="AU148" s="120" t="str">
        <f>IF('Main courante'!$A145=$AU$6,MAX($AU$8:$AU147)+1,"")</f>
        <v/>
      </c>
      <c r="AV148" s="121" t="str">
        <f>IF('Main courante'!$A145=$AU$6,TEXT('Main courante'!$B145,"j mmm aa"),"")</f>
        <v/>
      </c>
      <c r="AW148" s="122" t="str">
        <f>IF('Main courante'!$A145=$AU$6,TEXT('Main courante'!$C145,"hh:mm"),"")</f>
        <v/>
      </c>
      <c r="AX148" s="122" t="str">
        <f>IF('Main courante'!$A145=$AU$6,TEXT('Main courante'!$D145,"hh:mm"),"")</f>
        <v/>
      </c>
      <c r="AY148" s="123" t="str">
        <f>IF('Main courante'!$A145=$AU$6,MOD($AX148-$AW148,1),"")</f>
        <v/>
      </c>
      <c r="AZ148" s="123" t="str">
        <f>IF('Main courante'!$A145=$AU$6,'Main courante'!$E145,"")</f>
        <v/>
      </c>
      <c r="BA148" s="122" t="str">
        <f>IF('Main courante'!$A145=$AU$6,DU148,"")</f>
        <v/>
      </c>
      <c r="BB148" s="125"/>
      <c r="BC148" s="120" t="str">
        <f>IF('Main courante'!$A145=$BC$6,MAX($BC$8:$BC147)+1,"")</f>
        <v/>
      </c>
      <c r="BD148" s="121" t="str">
        <f>IF('Main courante'!$A145=$BC$6,TEXT('Main courante'!$B145,"j mmm aa"),"")</f>
        <v/>
      </c>
      <c r="BE148" s="122" t="str">
        <f>IF('Main courante'!$A145=$BC$6,TEXT('Main courante'!$C145,"hh:mm"),"")</f>
        <v/>
      </c>
      <c r="BF148" s="122" t="str">
        <f>IF('Main courante'!$A145=$BC$6,TEXT('Main courante'!$D145,"hh:mm"),"")</f>
        <v/>
      </c>
      <c r="BG148" s="123" t="str">
        <f>IF('Main courante'!$A145=$BC$6,MOD($BF148-$BE148,1),"")</f>
        <v/>
      </c>
      <c r="BH148" s="123" t="str">
        <f>IF('Main courante'!$A145=$BC$6,'Main courante'!$E145,"")</f>
        <v/>
      </c>
      <c r="BI148" s="122" t="str">
        <f>IF('Main courante'!$A145=$BC$6,DU148,"")</f>
        <v/>
      </c>
      <c r="BJ148" s="125"/>
      <c r="BK148" s="120" t="str">
        <f>IF('Main courante'!$A145=$BK$6,MAX($BK$8:$BK147)+1,"")</f>
        <v/>
      </c>
      <c r="BL148" s="121" t="str">
        <f>IF('Main courante'!$A145=$BK$6,TEXT('Main courante'!$B145,"j mmm aa"),"")</f>
        <v/>
      </c>
      <c r="BM148" s="122" t="str">
        <f>IF('Main courante'!$A145=$BK$6,TEXT('Main courante'!$C145,"hh:mm"),"")</f>
        <v/>
      </c>
      <c r="BN148" s="122" t="str">
        <f>IF('Main courante'!$A145=$BK$6,TEXT('Main courante'!$D145,"hh:mm"),"")</f>
        <v/>
      </c>
      <c r="BO148" s="123" t="str">
        <f>IF('Main courante'!$A145=$BK$6,MOD($BN148-$BM148,1),"")</f>
        <v/>
      </c>
      <c r="BP148" s="123" t="str">
        <f>IF('Main courante'!$A145=$BK$6,'Main courante'!$E145,"")</f>
        <v/>
      </c>
      <c r="BQ148" s="122" t="str">
        <f>IF('Main courante'!$A145=$BK$6,DU148,"")</f>
        <v/>
      </c>
      <c r="BR148" s="125"/>
      <c r="BS148" s="120" t="str">
        <f>IF('Main courante'!$A145=$BS$6,MAX($BS$8:$BS147)+1,"")</f>
        <v/>
      </c>
      <c r="BT148" s="121" t="str">
        <f>IF('Main courante'!$A145=$BS$6,TEXT('Main courante'!$B145,"j mmm aa"),"")</f>
        <v/>
      </c>
      <c r="BU148" s="122" t="str">
        <f>IF('Main courante'!$A145=$BS$6,TEXT('Main courante'!$C145,"hh:mm"),"")</f>
        <v/>
      </c>
      <c r="BV148" s="122" t="str">
        <f>IF('Main courante'!$A145=$BS$6,TEXT('Main courante'!$D145,"hh:mm"),"")</f>
        <v/>
      </c>
      <c r="BW148" s="123" t="str">
        <f>IF('Main courante'!$A145=$BS$6,MOD($BV148-$BU148,1),"")</f>
        <v/>
      </c>
      <c r="BX148" s="123" t="str">
        <f>IF('Main courante'!$A145=$BS$6,'Main courante'!$E145,"")</f>
        <v/>
      </c>
      <c r="BY148" s="122" t="str">
        <f>IF('Main courante'!$A145=$BS$6,DU148,"")</f>
        <v/>
      </c>
      <c r="BZ148" s="125"/>
      <c r="CA148" s="120" t="str">
        <f>IF('Main courante'!$A145=$CA$6,MAX($CA$8:$CA147)+1,"")</f>
        <v/>
      </c>
      <c r="CB148" s="121" t="str">
        <f>IF('Main courante'!$A145=$CA$6,TEXT('Main courante'!$B145,"j mmm aa"),"")</f>
        <v/>
      </c>
      <c r="CC148" s="122" t="str">
        <f>IF('Main courante'!$A145=$CA$6,TEXT('Main courante'!$C145,"hh:mm"),"")</f>
        <v/>
      </c>
      <c r="CD148" s="122" t="str">
        <f>IF('Main courante'!$A145=$CA$6,TEXT('Main courante'!$D145,"hh:mm"),"")</f>
        <v/>
      </c>
      <c r="CE148" s="123" t="str">
        <f>IF('Main courante'!$A145=$CA$6,MOD($CD148-$CC148,1),"")</f>
        <v/>
      </c>
      <c r="CF148" s="123" t="str">
        <f>IF('Main courante'!$A145=$CA$6,'Main courante'!$E145,"")</f>
        <v/>
      </c>
      <c r="CG148" s="122" t="str">
        <f>IF('Main courante'!$A145=$CA$6,DU148,"")</f>
        <v/>
      </c>
      <c r="CH148" s="125"/>
      <c r="CI148" s="120" t="str">
        <f>IF('Main courante'!$A145=$CI$6,MAX($CI$8:$CI147)+1,"")</f>
        <v/>
      </c>
      <c r="CJ148" s="121" t="str">
        <f>IF('Main courante'!$A145=$CI$6,TEXT('Main courante'!$B145,"j mmm aa"),"")</f>
        <v/>
      </c>
      <c r="CK148" s="122" t="str">
        <f>IF('Main courante'!$A145=$CI$6,TEXT('Main courante'!$C145,"hh:mm"),"")</f>
        <v/>
      </c>
      <c r="CL148" s="122" t="str">
        <f>IF('Main courante'!$A145=$CI$6,TEXT('Main courante'!$D145,"hh:mm"),"")</f>
        <v/>
      </c>
      <c r="CM148" s="123" t="str">
        <f>IF('Main courante'!$A145=$CI$6,MOD($CL148-$CK148,1),"")</f>
        <v/>
      </c>
      <c r="CN148" s="123" t="str">
        <f>IF('Main courante'!$A145=$CI$6,'Main courante'!$E145,"")</f>
        <v/>
      </c>
      <c r="CO148" s="125"/>
      <c r="CP148" s="120" t="str">
        <f>IF('Main courante'!$A145=$CP$6,MAX($CP$8:$CP147)+1,"")</f>
        <v/>
      </c>
      <c r="CQ148" s="121" t="str">
        <f>IF('Main courante'!$A145=$CP$6,TEXT('Main courante'!$B145,"j mmm aa"),"")</f>
        <v/>
      </c>
      <c r="CR148" s="122" t="str">
        <f>IF('Main courante'!$A145=$CP$6,TEXT('Main courante'!$C145,"hh:mm"),"")</f>
        <v/>
      </c>
      <c r="CS148" s="122" t="str">
        <f>IF('Main courante'!$A145=$CP$6,TEXT('Main courante'!$D145,"hh:mm"),"")</f>
        <v/>
      </c>
      <c r="CT148" s="123" t="str">
        <f>IF('Main courante'!$A145=$CP$6,MOD($CS148-$CR148,1),"")</f>
        <v/>
      </c>
      <c r="CU148" s="123" t="str">
        <f>IF('Main courante'!$A145=$CP$6,'Main courante'!$E145,"")</f>
        <v/>
      </c>
      <c r="CV148" s="122" t="str">
        <f>IF('Main courante'!$A145=$CP$6,DU148,"")</f>
        <v/>
      </c>
      <c r="CW148" s="125"/>
      <c r="CX148" s="120" t="str">
        <f>IF('Main courante'!$A145=$CX$6,MAX($CX$8:$CX147)+1,"")</f>
        <v/>
      </c>
      <c r="CY148" s="121" t="str">
        <f>IF('Main courante'!$A145=$CX$6,TEXT('Main courante'!$B145,"j mmm aa"),"")</f>
        <v/>
      </c>
      <c r="CZ148" s="122" t="str">
        <f>IF('Main courante'!$A145=$CX$6,TEXT('Main courante'!$C145,"hh:mm"),"")</f>
        <v/>
      </c>
      <c r="DA148" s="122" t="str">
        <f>IF('Main courante'!$A145=$CX$6,TEXT('Main courante'!$D145,"hh:mm"),"")</f>
        <v/>
      </c>
      <c r="DB148" s="123" t="str">
        <f>IF('Main courante'!$A145=$CX$6,MOD($DA148-$CZ148,1),"")</f>
        <v/>
      </c>
      <c r="DC148" s="123" t="str">
        <f>IF('Main courante'!$A145=$CX$6,'Main courante'!$E145,"")</f>
        <v/>
      </c>
      <c r="DD148" s="122" t="str">
        <f>IF('Main courante'!$A145=$CX$6,DU148,"")</f>
        <v/>
      </c>
      <c r="DE148" s="125"/>
      <c r="DF148" s="120" t="str">
        <f>IF('Main courante'!$A145=$DF$6,MAX($DF$8:$DF147)+1,"")</f>
        <v/>
      </c>
      <c r="DG148" s="121" t="str">
        <f>IF('Main courante'!$A145=$DF$6,TEXT('Main courante'!$B145,"j mmm aa"),"")</f>
        <v/>
      </c>
      <c r="DH148" s="122" t="str">
        <f>IF('Main courante'!$A145=$DF$6,TEXT('Main courante'!$C145,"hh:mm"),"")</f>
        <v/>
      </c>
      <c r="DI148" s="122" t="str">
        <f>IF('Main courante'!$A145=$DF$6,TEXT('Main courante'!$D145,"hh:mm"),"")</f>
        <v/>
      </c>
      <c r="DJ148" s="123" t="str">
        <f>IF('Main courante'!$A145=$DF$6,MOD($DI148-$DH148,1),"")</f>
        <v/>
      </c>
      <c r="DK148" s="123" t="str">
        <f>IF('Main courante'!$A145=$DF$6,'Main courante'!$E145,"")</f>
        <v/>
      </c>
      <c r="DL148" s="128"/>
      <c r="DM148" s="120" t="str">
        <f>IF(OR('Main courante'!$F145&lt;&gt;"",'Main courante'!$K145&lt;&gt;""),MAX($DM$8:$DM147)+1,"")</f>
        <v/>
      </c>
      <c r="DN148" s="121" t="str">
        <f>IF('Main courante'!$F145,TEXT('Main courante'!$B145,"j mmm aa"),"")</f>
        <v/>
      </c>
      <c r="DO148" s="121" t="str">
        <f>IF('Main courante'!$F145,'Main courante'!$E145,"")</f>
        <v/>
      </c>
      <c r="DP148" s="121" t="str">
        <f>IF(OR('Main courante'!$F145&lt;&gt;"",'Main courante'!$K145&lt;&gt;""),IF('Main courante'!$F145&lt;&gt;"",TEXT('Main courante'!$F145,"hh:mm"),""),"")</f>
        <v/>
      </c>
      <c r="DQ148" s="121" t="str">
        <f>IF(OR('Main courante'!$F145&lt;&gt;"",'Main courante'!$K145&lt;&gt;""),IF('Main courante'!$G145&lt;&gt;"",TEXT('Main courante'!$G145,"hh:mm"),""),"")</f>
        <v/>
      </c>
      <c r="DR148" s="121" t="str">
        <f>IF(OR('Main courante'!$F145&lt;&gt;"",'Main courante'!$K145&lt;&gt;""),IF('Main courante'!$K145&lt;&gt;"",TEXT('Main courante'!$K145,"hh:mm"),""),"")</f>
        <v/>
      </c>
      <c r="DS148" s="121" t="str">
        <f>IF(OR('Main courante'!$F145&lt;&gt;"",'Main courante'!$K145&lt;&gt;""),IF('Main courante'!$L145&lt;&gt;"",TEXT('Main courante'!$L145,"hh:mm"),""),"")</f>
        <v/>
      </c>
      <c r="DT148" s="129">
        <f t="shared" si="10"/>
        <v>0</v>
      </c>
      <c r="DU148" s="130">
        <f>'Main courante'!$H145+'Main courante'!$M145</f>
        <v>0</v>
      </c>
      <c r="DV148" s="131">
        <f>'Main courante'!$J145+'Main courante'!$O145</f>
        <v>0</v>
      </c>
      <c r="DW148" s="131">
        <f>'Main courante'!$I145+'Main courante'!$N145</f>
        <v>0</v>
      </c>
      <c r="DX148" s="132" t="str">
        <f>IF('Main courante'!$P145&lt;&gt;"",'Main courante'!$P145,"")</f>
        <v/>
      </c>
      <c r="DY148" s="133" t="str">
        <f>IF('Main courante'!$Q145&lt;&gt;"",'Main courante'!$Q145,"")</f>
        <v/>
      </c>
      <c r="DZ148" s="133" t="str">
        <f>IF('Main courante'!$R145&lt;&gt;"",'Main courante'!$R145,"")</f>
        <v/>
      </c>
      <c r="EA148" s="129">
        <f t="shared" si="11"/>
        <v>0</v>
      </c>
      <c r="EB148" s="129">
        <f t="shared" si="12"/>
        <v>0</v>
      </c>
      <c r="ED148" s="120" t="str">
        <f>IF('Main courante'!$A145=$ED$6,MAX($ED$8:$ED147)+1,"")</f>
        <v/>
      </c>
      <c r="EE148" s="120" t="str">
        <f>IF('Main courante'!$A145=$ED$6,'Main courante'!$S145,"")</f>
        <v/>
      </c>
      <c r="EF148" s="120" t="str">
        <f>IF('Main courante'!$A145=$ED$6,'Main courante'!$T145,"")</f>
        <v/>
      </c>
      <c r="EG148" s="120" t="str">
        <f>IF('Main courante'!$A145=$ED$6,'Main courante'!$U145,"")</f>
        <v/>
      </c>
      <c r="EH148" s="134" t="str">
        <f>IF('Main courante'!$A145=$ED$6,'Main courante'!$V145,"")</f>
        <v/>
      </c>
      <c r="EJ148" s="120" t="str">
        <f>IF('Main courante'!$A145=$EJ$6,MAX($EJ$8:$EJ147)+1,"")</f>
        <v/>
      </c>
      <c r="EK148" s="120" t="str">
        <f>IF('Main courante'!$A145=$EJ$6,'Main courante'!$S145,"")</f>
        <v/>
      </c>
      <c r="EL148" s="120" t="str">
        <f>IF('Main courante'!$A145=$EJ$6,'Main courante'!$T145,"")</f>
        <v/>
      </c>
      <c r="EM148" s="120" t="str">
        <f>IF('Main courante'!$A145=$EJ$6,'Main courante'!$U145,"")</f>
        <v/>
      </c>
      <c r="EN148" s="134" t="str">
        <f>IF('Main courante'!$A145=$EJ$6,'Main courante'!$V145,"")</f>
        <v/>
      </c>
      <c r="EP148" s="120" t="str">
        <f>IF('Main courante'!$A145=$EP$6,MAX($EP$8:$EP147)+1,"")</f>
        <v/>
      </c>
      <c r="EQ148" s="120" t="str">
        <f>IF('Main courante'!$A145=$EP$6,'Main courante'!$S145,"")</f>
        <v/>
      </c>
      <c r="ER148" s="120" t="str">
        <f>IF('Main courante'!$A145=$EP$6,'Main courante'!$T145,"")</f>
        <v/>
      </c>
      <c r="ES148" s="120" t="str">
        <f>IF('Main courante'!$A145=$EP$6,'Main courante'!$U145,"")</f>
        <v/>
      </c>
      <c r="ET148" s="134" t="str">
        <f>IF('Main courante'!$A145=$EP$6,'Main courante'!$V145,"")</f>
        <v/>
      </c>
      <c r="EU148" s="125"/>
      <c r="EV148" s="120" t="str">
        <f>IF('Main courante'!$A145=$EV$6,MAX($EV$8:$EV147)+1,"")</f>
        <v/>
      </c>
      <c r="EW148" s="121" t="str">
        <f>IF('Main courante'!$A145=$EV$6,TEXT('Main courante'!$B145,"j mmm aa"),"")</f>
        <v/>
      </c>
      <c r="EX148" s="122" t="str">
        <f>IF('Main courante'!$A145=$EV$6,TEXT('Main courante'!$C145,"hh:mm"),"")</f>
        <v/>
      </c>
      <c r="EY148" s="122" t="str">
        <f>IF('Main courante'!$A145=$EV$6,TEXT('Main courante'!$D145,"hh:mm"),"")</f>
        <v/>
      </c>
      <c r="EZ148" s="123" t="str">
        <f>IF('Main courante'!$A145=$EV$6,MOD($EY148-$EX148,1),"")</f>
        <v/>
      </c>
      <c r="FA148" s="123" t="str">
        <f>IF('Main courante'!$A145=$EV$6,'Main courante'!$E145,"")</f>
        <v/>
      </c>
      <c r="FB148" s="128"/>
    </row>
    <row r="149" spans="1:158">
      <c r="A149" s="120" t="str">
        <f>IF('Main courante'!$A146=$A$6,MAX($A$8:$A148)+1,"")</f>
        <v/>
      </c>
      <c r="B149" s="121" t="str">
        <f>IF('Main courante'!$A146=$A$6,TEXT('Main courante'!$B146,"j mmm aa"),"")</f>
        <v/>
      </c>
      <c r="C149" s="122" t="str">
        <f>IF('Main courante'!$A146=$A$6,TEXT('Main courante'!$C146,"hh:mm"),"")</f>
        <v/>
      </c>
      <c r="D149" s="122" t="str">
        <f>IF('Main courante'!$A146=$A$6,TEXT('Main courante'!$D146,"hh:mm"),"")</f>
        <v/>
      </c>
      <c r="E149" s="123" t="str">
        <f>IF('Main courante'!$A146=$A$6,MOD($D149-$C149,1),"")</f>
        <v/>
      </c>
      <c r="F149" s="123" t="str">
        <f>IF('Main courante'!$A146=$A$6,'Main courante'!$E146,"")</f>
        <v/>
      </c>
      <c r="G149" s="125"/>
      <c r="H149" s="126" t="str">
        <f>IF('Main courante'!$A146=$H$6,MAX($H$8:$H148)+1,"")</f>
        <v/>
      </c>
      <c r="I149" s="121" t="str">
        <f>IF('Main courante'!$A146=$H$6,TEXT('Main courante'!$B146,"j mmm aa"),"")</f>
        <v/>
      </c>
      <c r="J149" s="122" t="str">
        <f>IF('Main courante'!$A146=$H$6,TEXT('Main courante'!$C146,"hh:mm"),"")</f>
        <v/>
      </c>
      <c r="K149" s="122" t="str">
        <f>IF('Main courante'!$A146=$H$6,TEXT('Main courante'!$D146,"hh:mm"),"")</f>
        <v/>
      </c>
      <c r="L149" s="123" t="str">
        <f>IF('Main courante'!$A146=$H$6,MOD($K149-$J149,1),"")</f>
        <v/>
      </c>
      <c r="M149" s="123" t="str">
        <f>IF('Main courante'!$A146=$H$6,'Main courante'!$E146,"")</f>
        <v/>
      </c>
      <c r="N149" s="125"/>
      <c r="O149" s="120" t="str">
        <f>IF('Main courante'!$A146=$O$6,MAX($O$8:$O148)+1,"")</f>
        <v/>
      </c>
      <c r="P149" s="121" t="str">
        <f>IF('Main courante'!$A146=$O$6,TEXT('Main courante'!$B146,"j mmm aa"),"")</f>
        <v/>
      </c>
      <c r="Q149" s="122" t="str">
        <f>IF('Main courante'!$A146=$O$6,TEXT('Main courante'!$C146,"hh:mm"),"")</f>
        <v/>
      </c>
      <c r="R149" s="122" t="str">
        <f>IF('Main courante'!$A146=$O$6,TEXT('Main courante'!$D146,"hh:mm"),"")</f>
        <v/>
      </c>
      <c r="S149" s="123" t="str">
        <f>IF('Main courante'!$A146=$O$6,MOD($R149-$Q149,1),"")</f>
        <v/>
      </c>
      <c r="T149" s="124" t="str">
        <f>IF('Main courante'!$A146=$O$6,'Main courante'!$E146,"")</f>
        <v/>
      </c>
      <c r="U149" s="127" t="str">
        <f>IF('Main courante'!$A146=$O$6,DU149,"")</f>
        <v/>
      </c>
      <c r="V149" s="125"/>
      <c r="W149" s="120" t="str">
        <f>IF('Main courante'!$A146=$W$6,MAX($W$8:$W148)+1,"")</f>
        <v/>
      </c>
      <c r="X149" s="121" t="str">
        <f>IF('Main courante'!$A146=$W$6,TEXT('Main courante'!$B146,"j mmm aa"),"")</f>
        <v/>
      </c>
      <c r="Y149" s="122" t="str">
        <f>IF('Main courante'!$A146=$W$6,TEXT('Main courante'!$C146,"hh:mm"),"")</f>
        <v/>
      </c>
      <c r="Z149" s="122" t="str">
        <f>IF('Main courante'!$A146=$W$6,TEXT('Main courante'!$D146,"hh:mm"),"")</f>
        <v/>
      </c>
      <c r="AA149" s="123" t="str">
        <f>IF('Main courante'!$A146=$W$6,MOD($Z149-$Y149,1),"")</f>
        <v/>
      </c>
      <c r="AB149" s="123" t="str">
        <f>IF('Main courante'!$A146=$W$6,'Main courante'!$E146,"")</f>
        <v/>
      </c>
      <c r="AC149" s="122" t="str">
        <f>IF('Main courante'!$A146=$W$6,DU149,"")</f>
        <v/>
      </c>
      <c r="AD149" s="125"/>
      <c r="AE149" s="120" t="str">
        <f>IF('Main courante'!$A146=$AE$6,MAX($AE$8:$AE148)+1,"")</f>
        <v/>
      </c>
      <c r="AF149" s="121" t="str">
        <f>IF('Main courante'!$A146=$AE$6,TEXT('Main courante'!$B146,"j mmm aa"),"")</f>
        <v/>
      </c>
      <c r="AG149" s="122" t="str">
        <f>IF('Main courante'!$A146=$AE$6,TEXT('Main courante'!$C146,"hh:mm"),"")</f>
        <v/>
      </c>
      <c r="AH149" s="122" t="str">
        <f>IF('Main courante'!$A146=$AE$6,TEXT('Main courante'!$D146,"hh:mm"),"")</f>
        <v/>
      </c>
      <c r="AI149" s="123" t="str">
        <f>IF('Main courante'!$A146=$AE$6,MOD($AH149-$AG149,1),"")</f>
        <v/>
      </c>
      <c r="AJ149" s="123" t="str">
        <f>IF('Main courante'!$A146=$AE$6,'Main courante'!$E146,"")</f>
        <v/>
      </c>
      <c r="AK149" s="122" t="str">
        <f>IF('Main courante'!$A146=$AE$6,DU149,"")</f>
        <v/>
      </c>
      <c r="AL149" s="125"/>
      <c r="AM149" s="120" t="str">
        <f>IF('Main courante'!$A146=$AM$6,MAX($AM$8:$AM148)+1,"")</f>
        <v/>
      </c>
      <c r="AN149" s="121" t="str">
        <f>IF('Main courante'!$A146=$AM$6,TEXT('Main courante'!$B146,"j mmm aa"),"")</f>
        <v/>
      </c>
      <c r="AO149" s="122" t="str">
        <f>IF('Main courante'!$A146=$AM$6,TEXT('Main courante'!$C146,"hh:mm"),"")</f>
        <v/>
      </c>
      <c r="AP149" s="122" t="str">
        <f>IF('Main courante'!$A146=$AM$6,TEXT('Main courante'!$D146,"hh:mm"),"")</f>
        <v/>
      </c>
      <c r="AQ149" s="123" t="str">
        <f>IF('Main courante'!$A146=$AM$6,MOD($AP149-$AO149,1),"")</f>
        <v/>
      </c>
      <c r="AR149" s="123" t="str">
        <f>IF('Main courante'!$A146=$AM$6,'Main courante'!$E146,"")</f>
        <v/>
      </c>
      <c r="AS149" s="122" t="str">
        <f>IF('Main courante'!$A146=$AM$6,DU149,"")</f>
        <v/>
      </c>
      <c r="AT149" s="125"/>
      <c r="AU149" s="120" t="str">
        <f>IF('Main courante'!$A146=$AU$6,MAX($AU$8:$AU148)+1,"")</f>
        <v/>
      </c>
      <c r="AV149" s="121" t="str">
        <f>IF('Main courante'!$A146=$AU$6,TEXT('Main courante'!$B146,"j mmm aa"),"")</f>
        <v/>
      </c>
      <c r="AW149" s="122" t="str">
        <f>IF('Main courante'!$A146=$AU$6,TEXT('Main courante'!$C146,"hh:mm"),"")</f>
        <v/>
      </c>
      <c r="AX149" s="122" t="str">
        <f>IF('Main courante'!$A146=$AU$6,TEXT('Main courante'!$D146,"hh:mm"),"")</f>
        <v/>
      </c>
      <c r="AY149" s="123" t="str">
        <f>IF('Main courante'!$A146=$AU$6,MOD($AX149-$AW149,1),"")</f>
        <v/>
      </c>
      <c r="AZ149" s="123" t="str">
        <f>IF('Main courante'!$A146=$AU$6,'Main courante'!$E146,"")</f>
        <v/>
      </c>
      <c r="BA149" s="122" t="str">
        <f>IF('Main courante'!$A146=$AU$6,DU149,"")</f>
        <v/>
      </c>
      <c r="BB149" s="125"/>
      <c r="BC149" s="120" t="str">
        <f>IF('Main courante'!$A146=$BC$6,MAX($BC$8:$BC148)+1,"")</f>
        <v/>
      </c>
      <c r="BD149" s="121" t="str">
        <f>IF('Main courante'!$A146=$BC$6,TEXT('Main courante'!$B146,"j mmm aa"),"")</f>
        <v/>
      </c>
      <c r="BE149" s="122" t="str">
        <f>IF('Main courante'!$A146=$BC$6,TEXT('Main courante'!$C146,"hh:mm"),"")</f>
        <v/>
      </c>
      <c r="BF149" s="122" t="str">
        <f>IF('Main courante'!$A146=$BC$6,TEXT('Main courante'!$D146,"hh:mm"),"")</f>
        <v/>
      </c>
      <c r="BG149" s="123" t="str">
        <f>IF('Main courante'!$A146=$BC$6,MOD($BF149-$BE149,1),"")</f>
        <v/>
      </c>
      <c r="BH149" s="123" t="str">
        <f>IF('Main courante'!$A146=$BC$6,'Main courante'!$E146,"")</f>
        <v/>
      </c>
      <c r="BI149" s="122" t="str">
        <f>IF('Main courante'!$A146=$BC$6,DU149,"")</f>
        <v/>
      </c>
      <c r="BJ149" s="125"/>
      <c r="BK149" s="120" t="str">
        <f>IF('Main courante'!$A146=$BK$6,MAX($BK$8:$BK148)+1,"")</f>
        <v/>
      </c>
      <c r="BL149" s="121" t="str">
        <f>IF('Main courante'!$A146=$BK$6,TEXT('Main courante'!$B146,"j mmm aa"),"")</f>
        <v/>
      </c>
      <c r="BM149" s="122" t="str">
        <f>IF('Main courante'!$A146=$BK$6,TEXT('Main courante'!$C146,"hh:mm"),"")</f>
        <v/>
      </c>
      <c r="BN149" s="122" t="str">
        <f>IF('Main courante'!$A146=$BK$6,TEXT('Main courante'!$D146,"hh:mm"),"")</f>
        <v/>
      </c>
      <c r="BO149" s="123" t="str">
        <f>IF('Main courante'!$A146=$BK$6,MOD($BN149-$BM149,1),"")</f>
        <v/>
      </c>
      <c r="BP149" s="123" t="str">
        <f>IF('Main courante'!$A146=$BK$6,'Main courante'!$E146,"")</f>
        <v/>
      </c>
      <c r="BQ149" s="122" t="str">
        <f>IF('Main courante'!$A146=$BK$6,DU149,"")</f>
        <v/>
      </c>
      <c r="BR149" s="125"/>
      <c r="BS149" s="120" t="str">
        <f>IF('Main courante'!$A146=$BS$6,MAX($BS$8:$BS148)+1,"")</f>
        <v/>
      </c>
      <c r="BT149" s="121" t="str">
        <f>IF('Main courante'!$A146=$BS$6,TEXT('Main courante'!$B146,"j mmm aa"),"")</f>
        <v/>
      </c>
      <c r="BU149" s="122" t="str">
        <f>IF('Main courante'!$A146=$BS$6,TEXT('Main courante'!$C146,"hh:mm"),"")</f>
        <v/>
      </c>
      <c r="BV149" s="122" t="str">
        <f>IF('Main courante'!$A146=$BS$6,TEXT('Main courante'!$D146,"hh:mm"),"")</f>
        <v/>
      </c>
      <c r="BW149" s="123" t="str">
        <f>IF('Main courante'!$A146=$BS$6,MOD($BV149-$BU149,1),"")</f>
        <v/>
      </c>
      <c r="BX149" s="123" t="str">
        <f>IF('Main courante'!$A146=$BS$6,'Main courante'!$E146,"")</f>
        <v/>
      </c>
      <c r="BY149" s="122" t="str">
        <f>IF('Main courante'!$A146=$BS$6,DU149,"")</f>
        <v/>
      </c>
      <c r="BZ149" s="125"/>
      <c r="CA149" s="120" t="str">
        <f>IF('Main courante'!$A146=$CA$6,MAX($CA$8:$CA148)+1,"")</f>
        <v/>
      </c>
      <c r="CB149" s="121" t="str">
        <f>IF('Main courante'!$A146=$CA$6,TEXT('Main courante'!$B146,"j mmm aa"),"")</f>
        <v/>
      </c>
      <c r="CC149" s="122" t="str">
        <f>IF('Main courante'!$A146=$CA$6,TEXT('Main courante'!$C146,"hh:mm"),"")</f>
        <v/>
      </c>
      <c r="CD149" s="122" t="str">
        <f>IF('Main courante'!$A146=$CA$6,TEXT('Main courante'!$D146,"hh:mm"),"")</f>
        <v/>
      </c>
      <c r="CE149" s="123" t="str">
        <f>IF('Main courante'!$A146=$CA$6,MOD($CD149-$CC149,1),"")</f>
        <v/>
      </c>
      <c r="CF149" s="123" t="str">
        <f>IF('Main courante'!$A146=$CA$6,'Main courante'!$E146,"")</f>
        <v/>
      </c>
      <c r="CG149" s="122" t="str">
        <f>IF('Main courante'!$A146=$CA$6,DU149,"")</f>
        <v/>
      </c>
      <c r="CH149" s="125"/>
      <c r="CI149" s="120" t="str">
        <f>IF('Main courante'!$A146=$CI$6,MAX($CI$8:$CI148)+1,"")</f>
        <v/>
      </c>
      <c r="CJ149" s="121" t="str">
        <f>IF('Main courante'!$A146=$CI$6,TEXT('Main courante'!$B146,"j mmm aa"),"")</f>
        <v/>
      </c>
      <c r="CK149" s="122" t="str">
        <f>IF('Main courante'!$A146=$CI$6,TEXT('Main courante'!$C146,"hh:mm"),"")</f>
        <v/>
      </c>
      <c r="CL149" s="122" t="str">
        <f>IF('Main courante'!$A146=$CI$6,TEXT('Main courante'!$D146,"hh:mm"),"")</f>
        <v/>
      </c>
      <c r="CM149" s="123" t="str">
        <f>IF('Main courante'!$A146=$CI$6,MOD($CL149-$CK149,1),"")</f>
        <v/>
      </c>
      <c r="CN149" s="123" t="str">
        <f>IF('Main courante'!$A146=$CI$6,'Main courante'!$E146,"")</f>
        <v/>
      </c>
      <c r="CO149" s="125"/>
      <c r="CP149" s="120" t="str">
        <f>IF('Main courante'!$A146=$CP$6,MAX($CP$8:$CP148)+1,"")</f>
        <v/>
      </c>
      <c r="CQ149" s="121" t="str">
        <f>IF('Main courante'!$A146=$CP$6,TEXT('Main courante'!$B146,"j mmm aa"),"")</f>
        <v/>
      </c>
      <c r="CR149" s="122" t="str">
        <f>IF('Main courante'!$A146=$CP$6,TEXT('Main courante'!$C146,"hh:mm"),"")</f>
        <v/>
      </c>
      <c r="CS149" s="122" t="str">
        <f>IF('Main courante'!$A146=$CP$6,TEXT('Main courante'!$D146,"hh:mm"),"")</f>
        <v/>
      </c>
      <c r="CT149" s="123" t="str">
        <f>IF('Main courante'!$A146=$CP$6,MOD($CS149-$CR149,1),"")</f>
        <v/>
      </c>
      <c r="CU149" s="123" t="str">
        <f>IF('Main courante'!$A146=$CP$6,'Main courante'!$E146,"")</f>
        <v/>
      </c>
      <c r="CV149" s="122" t="str">
        <f>IF('Main courante'!$A146=$CP$6,DU149,"")</f>
        <v/>
      </c>
      <c r="CW149" s="125"/>
      <c r="CX149" s="120" t="str">
        <f>IF('Main courante'!$A146=$CX$6,MAX($CX$8:$CX148)+1,"")</f>
        <v/>
      </c>
      <c r="CY149" s="121" t="str">
        <f>IF('Main courante'!$A146=$CX$6,TEXT('Main courante'!$B146,"j mmm aa"),"")</f>
        <v/>
      </c>
      <c r="CZ149" s="122" t="str">
        <f>IF('Main courante'!$A146=$CX$6,TEXT('Main courante'!$C146,"hh:mm"),"")</f>
        <v/>
      </c>
      <c r="DA149" s="122" t="str">
        <f>IF('Main courante'!$A146=$CX$6,TEXT('Main courante'!$D146,"hh:mm"),"")</f>
        <v/>
      </c>
      <c r="DB149" s="123" t="str">
        <f>IF('Main courante'!$A146=$CX$6,MOD($DA149-$CZ149,1),"")</f>
        <v/>
      </c>
      <c r="DC149" s="123" t="str">
        <f>IF('Main courante'!$A146=$CX$6,'Main courante'!$E146,"")</f>
        <v/>
      </c>
      <c r="DD149" s="122" t="str">
        <f>IF('Main courante'!$A146=$CX$6,DU149,"")</f>
        <v/>
      </c>
      <c r="DE149" s="125"/>
      <c r="DF149" s="120" t="str">
        <f>IF('Main courante'!$A146=$DF$6,MAX($DF$8:$DF148)+1,"")</f>
        <v/>
      </c>
      <c r="DG149" s="121" t="str">
        <f>IF('Main courante'!$A146=$DF$6,TEXT('Main courante'!$B146,"j mmm aa"),"")</f>
        <v/>
      </c>
      <c r="DH149" s="122" t="str">
        <f>IF('Main courante'!$A146=$DF$6,TEXT('Main courante'!$C146,"hh:mm"),"")</f>
        <v/>
      </c>
      <c r="DI149" s="122" t="str">
        <f>IF('Main courante'!$A146=$DF$6,TEXT('Main courante'!$D146,"hh:mm"),"")</f>
        <v/>
      </c>
      <c r="DJ149" s="123" t="str">
        <f>IF('Main courante'!$A146=$DF$6,MOD($DI149-$DH149,1),"")</f>
        <v/>
      </c>
      <c r="DK149" s="123" t="str">
        <f>IF('Main courante'!$A146=$DF$6,'Main courante'!$E146,"")</f>
        <v/>
      </c>
      <c r="DL149" s="128"/>
      <c r="DM149" s="120" t="str">
        <f>IF(OR('Main courante'!$F146&lt;&gt;"",'Main courante'!$K146&lt;&gt;""),MAX($DM$8:$DM148)+1,"")</f>
        <v/>
      </c>
      <c r="DN149" s="121" t="str">
        <f>IF('Main courante'!$F146,TEXT('Main courante'!$B146,"j mmm aa"),"")</f>
        <v/>
      </c>
      <c r="DO149" s="121" t="str">
        <f>IF('Main courante'!$F146,'Main courante'!$E146,"")</f>
        <v/>
      </c>
      <c r="DP149" s="121" t="str">
        <f>IF(OR('Main courante'!$F146&lt;&gt;"",'Main courante'!$K146&lt;&gt;""),IF('Main courante'!$F146&lt;&gt;"",TEXT('Main courante'!$F146,"hh:mm"),""),"")</f>
        <v/>
      </c>
      <c r="DQ149" s="121" t="str">
        <f>IF(OR('Main courante'!$F146&lt;&gt;"",'Main courante'!$K146&lt;&gt;""),IF('Main courante'!$G146&lt;&gt;"",TEXT('Main courante'!$G146,"hh:mm"),""),"")</f>
        <v/>
      </c>
      <c r="DR149" s="121" t="str">
        <f>IF(OR('Main courante'!$F146&lt;&gt;"",'Main courante'!$K146&lt;&gt;""),IF('Main courante'!$K146&lt;&gt;"",TEXT('Main courante'!$K146,"hh:mm"),""),"")</f>
        <v/>
      </c>
      <c r="DS149" s="121" t="str">
        <f>IF(OR('Main courante'!$F146&lt;&gt;"",'Main courante'!$K146&lt;&gt;""),IF('Main courante'!$L146&lt;&gt;"",TEXT('Main courante'!$L146,"hh:mm"),""),"")</f>
        <v/>
      </c>
      <c r="DT149" s="129">
        <f t="shared" si="10"/>
        <v>0</v>
      </c>
      <c r="DU149" s="130">
        <f>'Main courante'!$H146+'Main courante'!$M146</f>
        <v>0</v>
      </c>
      <c r="DV149" s="131">
        <f>'Main courante'!$J146+'Main courante'!$O146</f>
        <v>0</v>
      </c>
      <c r="DW149" s="131">
        <f>'Main courante'!$I146+'Main courante'!$N146</f>
        <v>0</v>
      </c>
      <c r="DX149" s="132" t="str">
        <f>IF('Main courante'!$P146&lt;&gt;"",'Main courante'!$P146,"")</f>
        <v/>
      </c>
      <c r="DY149" s="133" t="str">
        <f>IF('Main courante'!$Q146&lt;&gt;"",'Main courante'!$Q146,"")</f>
        <v/>
      </c>
      <c r="DZ149" s="133" t="str">
        <f>IF('Main courante'!$R146&lt;&gt;"",'Main courante'!$R146,"")</f>
        <v/>
      </c>
      <c r="EA149" s="129">
        <f t="shared" si="11"/>
        <v>0</v>
      </c>
      <c r="EB149" s="129">
        <f t="shared" si="12"/>
        <v>0</v>
      </c>
      <c r="ED149" s="120" t="str">
        <f>IF('Main courante'!$A146=$ED$6,MAX($ED$8:$ED148)+1,"")</f>
        <v/>
      </c>
      <c r="EE149" s="120" t="str">
        <f>IF('Main courante'!$A146=$ED$6,'Main courante'!$S146,"")</f>
        <v/>
      </c>
      <c r="EF149" s="120" t="str">
        <f>IF('Main courante'!$A146=$ED$6,'Main courante'!$T146,"")</f>
        <v/>
      </c>
      <c r="EG149" s="120" t="str">
        <f>IF('Main courante'!$A146=$ED$6,'Main courante'!$U146,"")</f>
        <v/>
      </c>
      <c r="EH149" s="134" t="str">
        <f>IF('Main courante'!$A146=$ED$6,'Main courante'!$V146,"")</f>
        <v/>
      </c>
      <c r="EJ149" s="120" t="str">
        <f>IF('Main courante'!$A146=$EJ$6,MAX($EJ$8:$EJ148)+1,"")</f>
        <v/>
      </c>
      <c r="EK149" s="120" t="str">
        <f>IF('Main courante'!$A146=$EJ$6,'Main courante'!$S146,"")</f>
        <v/>
      </c>
      <c r="EL149" s="120" t="str">
        <f>IF('Main courante'!$A146=$EJ$6,'Main courante'!$T146,"")</f>
        <v/>
      </c>
      <c r="EM149" s="120" t="str">
        <f>IF('Main courante'!$A146=$EJ$6,'Main courante'!$U146,"")</f>
        <v/>
      </c>
      <c r="EN149" s="134" t="str">
        <f>IF('Main courante'!$A146=$EJ$6,'Main courante'!$V146,"")</f>
        <v/>
      </c>
      <c r="EP149" s="120" t="str">
        <f>IF('Main courante'!$A146=$EP$6,MAX($EP$8:$EP148)+1,"")</f>
        <v/>
      </c>
      <c r="EQ149" s="120" t="str">
        <f>IF('Main courante'!$A146=$EP$6,'Main courante'!$S146,"")</f>
        <v/>
      </c>
      <c r="ER149" s="120" t="str">
        <f>IF('Main courante'!$A146=$EP$6,'Main courante'!$T146,"")</f>
        <v/>
      </c>
      <c r="ES149" s="120" t="str">
        <f>IF('Main courante'!$A146=$EP$6,'Main courante'!$U146,"")</f>
        <v/>
      </c>
      <c r="ET149" s="134" t="str">
        <f>IF('Main courante'!$A146=$EP$6,'Main courante'!$V146,"")</f>
        <v/>
      </c>
      <c r="EU149" s="125"/>
      <c r="EV149" s="120" t="str">
        <f>IF('Main courante'!$A146=$EV$6,MAX($EV$8:$EV148)+1,"")</f>
        <v/>
      </c>
      <c r="EW149" s="121" t="str">
        <f>IF('Main courante'!$A146=$EV$6,TEXT('Main courante'!$B146,"j mmm aa"),"")</f>
        <v/>
      </c>
      <c r="EX149" s="122" t="str">
        <f>IF('Main courante'!$A146=$EV$6,TEXT('Main courante'!$C146,"hh:mm"),"")</f>
        <v/>
      </c>
      <c r="EY149" s="122" t="str">
        <f>IF('Main courante'!$A146=$EV$6,TEXT('Main courante'!$D146,"hh:mm"),"")</f>
        <v/>
      </c>
      <c r="EZ149" s="123" t="str">
        <f>IF('Main courante'!$A146=$EV$6,MOD($EY149-$EX149,1),"")</f>
        <v/>
      </c>
      <c r="FA149" s="123" t="str">
        <f>IF('Main courante'!$A146=$EV$6,'Main courante'!$E146,"")</f>
        <v/>
      </c>
      <c r="FB149" s="128"/>
    </row>
    <row r="150" spans="1:158">
      <c r="A150" s="120" t="str">
        <f>IF('Main courante'!$A147=$A$6,MAX($A$8:$A149)+1,"")</f>
        <v/>
      </c>
      <c r="B150" s="121" t="str">
        <f>IF('Main courante'!$A147=$A$6,TEXT('Main courante'!$B147,"j mmm aa"),"")</f>
        <v/>
      </c>
      <c r="C150" s="122" t="str">
        <f>IF('Main courante'!$A147=$A$6,TEXT('Main courante'!$C147,"hh:mm"),"")</f>
        <v/>
      </c>
      <c r="D150" s="122" t="str">
        <f>IF('Main courante'!$A147=$A$6,TEXT('Main courante'!$D147,"hh:mm"),"")</f>
        <v/>
      </c>
      <c r="E150" s="123" t="str">
        <f>IF('Main courante'!$A147=$A$6,MOD($D150-$C150,1),"")</f>
        <v/>
      </c>
      <c r="F150" s="123" t="str">
        <f>IF('Main courante'!$A147=$A$6,'Main courante'!$E147,"")</f>
        <v/>
      </c>
      <c r="G150" s="125"/>
      <c r="H150" s="126" t="str">
        <f>IF('Main courante'!$A147=$H$6,MAX($H$8:$H149)+1,"")</f>
        <v/>
      </c>
      <c r="I150" s="121" t="str">
        <f>IF('Main courante'!$A147=$H$6,TEXT('Main courante'!$B147,"j mmm aa"),"")</f>
        <v/>
      </c>
      <c r="J150" s="122" t="str">
        <f>IF('Main courante'!$A147=$H$6,TEXT('Main courante'!$C147,"hh:mm"),"")</f>
        <v/>
      </c>
      <c r="K150" s="122" t="str">
        <f>IF('Main courante'!$A147=$H$6,TEXT('Main courante'!$D147,"hh:mm"),"")</f>
        <v/>
      </c>
      <c r="L150" s="123" t="str">
        <f>IF('Main courante'!$A147=$H$6,MOD($K150-$J150,1),"")</f>
        <v/>
      </c>
      <c r="M150" s="123" t="str">
        <f>IF('Main courante'!$A147=$H$6,'Main courante'!$E147,"")</f>
        <v/>
      </c>
      <c r="N150" s="125"/>
      <c r="O150" s="120" t="str">
        <f>IF('Main courante'!$A147=$O$6,MAX($O$8:$O149)+1,"")</f>
        <v/>
      </c>
      <c r="P150" s="121" t="str">
        <f>IF('Main courante'!$A147=$O$6,TEXT('Main courante'!$B147,"j mmm aa"),"")</f>
        <v/>
      </c>
      <c r="Q150" s="122" t="str">
        <f>IF('Main courante'!$A147=$O$6,TEXT('Main courante'!$C147,"hh:mm"),"")</f>
        <v/>
      </c>
      <c r="R150" s="122" t="str">
        <f>IF('Main courante'!$A147=$O$6,TEXT('Main courante'!$D147,"hh:mm"),"")</f>
        <v/>
      </c>
      <c r="S150" s="123" t="str">
        <f>IF('Main courante'!$A147=$O$6,MOD($R150-$Q150,1),"")</f>
        <v/>
      </c>
      <c r="T150" s="124" t="str">
        <f>IF('Main courante'!$A147=$O$6,'Main courante'!$E147,"")</f>
        <v/>
      </c>
      <c r="U150" s="127" t="str">
        <f>IF('Main courante'!$A147=$O$6,DU150,"")</f>
        <v/>
      </c>
      <c r="V150" s="125"/>
      <c r="W150" s="120" t="str">
        <f>IF('Main courante'!$A147=$W$6,MAX($W$8:$W149)+1,"")</f>
        <v/>
      </c>
      <c r="X150" s="121" t="str">
        <f>IF('Main courante'!$A147=$W$6,TEXT('Main courante'!$B147,"j mmm aa"),"")</f>
        <v/>
      </c>
      <c r="Y150" s="122" t="str">
        <f>IF('Main courante'!$A147=$W$6,TEXT('Main courante'!$C147,"hh:mm"),"")</f>
        <v/>
      </c>
      <c r="Z150" s="122" t="str">
        <f>IF('Main courante'!$A147=$W$6,TEXT('Main courante'!$D147,"hh:mm"),"")</f>
        <v/>
      </c>
      <c r="AA150" s="123" t="str">
        <f>IF('Main courante'!$A147=$W$6,MOD($Z150-$Y150,1),"")</f>
        <v/>
      </c>
      <c r="AB150" s="123" t="str">
        <f>IF('Main courante'!$A147=$W$6,'Main courante'!$E147,"")</f>
        <v/>
      </c>
      <c r="AC150" s="122" t="str">
        <f>IF('Main courante'!$A147=$W$6,DU150,"")</f>
        <v/>
      </c>
      <c r="AD150" s="125"/>
      <c r="AE150" s="120" t="str">
        <f>IF('Main courante'!$A147=$AE$6,MAX($AE$8:$AE149)+1,"")</f>
        <v/>
      </c>
      <c r="AF150" s="121" t="str">
        <f>IF('Main courante'!$A147=$AE$6,TEXT('Main courante'!$B147,"j mmm aa"),"")</f>
        <v/>
      </c>
      <c r="AG150" s="122" t="str">
        <f>IF('Main courante'!$A147=$AE$6,TEXT('Main courante'!$C147,"hh:mm"),"")</f>
        <v/>
      </c>
      <c r="AH150" s="122" t="str">
        <f>IF('Main courante'!$A147=$AE$6,TEXT('Main courante'!$D147,"hh:mm"),"")</f>
        <v/>
      </c>
      <c r="AI150" s="123" t="str">
        <f>IF('Main courante'!$A147=$AE$6,MOD($AH150-$AG150,1),"")</f>
        <v/>
      </c>
      <c r="AJ150" s="123" t="str">
        <f>IF('Main courante'!$A147=$AE$6,'Main courante'!$E147,"")</f>
        <v/>
      </c>
      <c r="AK150" s="122" t="str">
        <f>IF('Main courante'!$A147=$AE$6,DU150,"")</f>
        <v/>
      </c>
      <c r="AL150" s="125"/>
      <c r="AM150" s="120" t="str">
        <f>IF('Main courante'!$A147=$AM$6,MAX($AM$8:$AM149)+1,"")</f>
        <v/>
      </c>
      <c r="AN150" s="121" t="str">
        <f>IF('Main courante'!$A147=$AM$6,TEXT('Main courante'!$B147,"j mmm aa"),"")</f>
        <v/>
      </c>
      <c r="AO150" s="122" t="str">
        <f>IF('Main courante'!$A147=$AM$6,TEXT('Main courante'!$C147,"hh:mm"),"")</f>
        <v/>
      </c>
      <c r="AP150" s="122" t="str">
        <f>IF('Main courante'!$A147=$AM$6,TEXT('Main courante'!$D147,"hh:mm"),"")</f>
        <v/>
      </c>
      <c r="AQ150" s="123" t="str">
        <f>IF('Main courante'!$A147=$AM$6,MOD($AP150-$AO150,1),"")</f>
        <v/>
      </c>
      <c r="AR150" s="123" t="str">
        <f>IF('Main courante'!$A147=$AM$6,'Main courante'!$E147,"")</f>
        <v/>
      </c>
      <c r="AS150" s="122" t="str">
        <f>IF('Main courante'!$A147=$AM$6,DU150,"")</f>
        <v/>
      </c>
      <c r="AT150" s="125"/>
      <c r="AU150" s="120" t="str">
        <f>IF('Main courante'!$A147=$AU$6,MAX($AU$8:$AU149)+1,"")</f>
        <v/>
      </c>
      <c r="AV150" s="121" t="str">
        <f>IF('Main courante'!$A147=$AU$6,TEXT('Main courante'!$B147,"j mmm aa"),"")</f>
        <v/>
      </c>
      <c r="AW150" s="122" t="str">
        <f>IF('Main courante'!$A147=$AU$6,TEXT('Main courante'!$C147,"hh:mm"),"")</f>
        <v/>
      </c>
      <c r="AX150" s="122" t="str">
        <f>IF('Main courante'!$A147=$AU$6,TEXT('Main courante'!$D147,"hh:mm"),"")</f>
        <v/>
      </c>
      <c r="AY150" s="123" t="str">
        <f>IF('Main courante'!$A147=$AU$6,MOD($AX150-$AW150,1),"")</f>
        <v/>
      </c>
      <c r="AZ150" s="123" t="str">
        <f>IF('Main courante'!$A147=$AU$6,'Main courante'!$E147,"")</f>
        <v/>
      </c>
      <c r="BA150" s="122" t="str">
        <f>IF('Main courante'!$A147=$AU$6,DU150,"")</f>
        <v/>
      </c>
      <c r="BB150" s="125"/>
      <c r="BC150" s="120" t="str">
        <f>IF('Main courante'!$A147=$BC$6,MAX($BC$8:$BC149)+1,"")</f>
        <v/>
      </c>
      <c r="BD150" s="121" t="str">
        <f>IF('Main courante'!$A147=$BC$6,TEXT('Main courante'!$B147,"j mmm aa"),"")</f>
        <v/>
      </c>
      <c r="BE150" s="122" t="str">
        <f>IF('Main courante'!$A147=$BC$6,TEXT('Main courante'!$C147,"hh:mm"),"")</f>
        <v/>
      </c>
      <c r="BF150" s="122" t="str">
        <f>IF('Main courante'!$A147=$BC$6,TEXT('Main courante'!$D147,"hh:mm"),"")</f>
        <v/>
      </c>
      <c r="BG150" s="123" t="str">
        <f>IF('Main courante'!$A147=$BC$6,MOD($BF150-$BE150,1),"")</f>
        <v/>
      </c>
      <c r="BH150" s="123" t="str">
        <f>IF('Main courante'!$A147=$BC$6,'Main courante'!$E147,"")</f>
        <v/>
      </c>
      <c r="BI150" s="122" t="str">
        <f>IF('Main courante'!$A147=$BC$6,DU150,"")</f>
        <v/>
      </c>
      <c r="BJ150" s="125"/>
      <c r="BK150" s="120" t="str">
        <f>IF('Main courante'!$A147=$BK$6,MAX($BK$8:$BK149)+1,"")</f>
        <v/>
      </c>
      <c r="BL150" s="121" t="str">
        <f>IF('Main courante'!$A147=$BK$6,TEXT('Main courante'!$B147,"j mmm aa"),"")</f>
        <v/>
      </c>
      <c r="BM150" s="122" t="str">
        <f>IF('Main courante'!$A147=$BK$6,TEXT('Main courante'!$C147,"hh:mm"),"")</f>
        <v/>
      </c>
      <c r="BN150" s="122" t="str">
        <f>IF('Main courante'!$A147=$BK$6,TEXT('Main courante'!$D147,"hh:mm"),"")</f>
        <v/>
      </c>
      <c r="BO150" s="123" t="str">
        <f>IF('Main courante'!$A147=$BK$6,MOD($BN150-$BM150,1),"")</f>
        <v/>
      </c>
      <c r="BP150" s="123" t="str">
        <f>IF('Main courante'!$A147=$BK$6,'Main courante'!$E147,"")</f>
        <v/>
      </c>
      <c r="BQ150" s="122" t="str">
        <f>IF('Main courante'!$A147=$BK$6,DU150,"")</f>
        <v/>
      </c>
      <c r="BR150" s="125"/>
      <c r="BS150" s="120" t="str">
        <f>IF('Main courante'!$A147=$BS$6,MAX($BS$8:$BS149)+1,"")</f>
        <v/>
      </c>
      <c r="BT150" s="121" t="str">
        <f>IF('Main courante'!$A147=$BS$6,TEXT('Main courante'!$B147,"j mmm aa"),"")</f>
        <v/>
      </c>
      <c r="BU150" s="122" t="str">
        <f>IF('Main courante'!$A147=$BS$6,TEXT('Main courante'!$C147,"hh:mm"),"")</f>
        <v/>
      </c>
      <c r="BV150" s="122" t="str">
        <f>IF('Main courante'!$A147=$BS$6,TEXT('Main courante'!$D147,"hh:mm"),"")</f>
        <v/>
      </c>
      <c r="BW150" s="123" t="str">
        <f>IF('Main courante'!$A147=$BS$6,MOD($BV150-$BU150,1),"")</f>
        <v/>
      </c>
      <c r="BX150" s="123" t="str">
        <f>IF('Main courante'!$A147=$BS$6,'Main courante'!$E147,"")</f>
        <v/>
      </c>
      <c r="BY150" s="122" t="str">
        <f>IF('Main courante'!$A147=$BS$6,DU150,"")</f>
        <v/>
      </c>
      <c r="BZ150" s="125"/>
      <c r="CA150" s="120" t="str">
        <f>IF('Main courante'!$A147=$CA$6,MAX($CA$8:$CA149)+1,"")</f>
        <v/>
      </c>
      <c r="CB150" s="121" t="str">
        <f>IF('Main courante'!$A147=$CA$6,TEXT('Main courante'!$B147,"j mmm aa"),"")</f>
        <v/>
      </c>
      <c r="CC150" s="122" t="str">
        <f>IF('Main courante'!$A147=$CA$6,TEXT('Main courante'!$C147,"hh:mm"),"")</f>
        <v/>
      </c>
      <c r="CD150" s="122" t="str">
        <f>IF('Main courante'!$A147=$CA$6,TEXT('Main courante'!$D147,"hh:mm"),"")</f>
        <v/>
      </c>
      <c r="CE150" s="123" t="str">
        <f>IF('Main courante'!$A147=$CA$6,MOD($CD150-$CC150,1),"")</f>
        <v/>
      </c>
      <c r="CF150" s="123" t="str">
        <f>IF('Main courante'!$A147=$CA$6,'Main courante'!$E147,"")</f>
        <v/>
      </c>
      <c r="CG150" s="122" t="str">
        <f>IF('Main courante'!$A147=$CA$6,DU150,"")</f>
        <v/>
      </c>
      <c r="CH150" s="125"/>
      <c r="CI150" s="120" t="str">
        <f>IF('Main courante'!$A147=$CI$6,MAX($CI$8:$CI149)+1,"")</f>
        <v/>
      </c>
      <c r="CJ150" s="121" t="str">
        <f>IF('Main courante'!$A147=$CI$6,TEXT('Main courante'!$B147,"j mmm aa"),"")</f>
        <v/>
      </c>
      <c r="CK150" s="122" t="str">
        <f>IF('Main courante'!$A147=$CI$6,TEXT('Main courante'!$C147,"hh:mm"),"")</f>
        <v/>
      </c>
      <c r="CL150" s="122" t="str">
        <f>IF('Main courante'!$A147=$CI$6,TEXT('Main courante'!$D147,"hh:mm"),"")</f>
        <v/>
      </c>
      <c r="CM150" s="123" t="str">
        <f>IF('Main courante'!$A147=$CI$6,MOD($CL150-$CK150,1),"")</f>
        <v/>
      </c>
      <c r="CN150" s="123" t="str">
        <f>IF('Main courante'!$A147=$CI$6,'Main courante'!$E147,"")</f>
        <v/>
      </c>
      <c r="CO150" s="125"/>
      <c r="CP150" s="120" t="str">
        <f>IF('Main courante'!$A147=$CP$6,MAX($CP$8:$CP149)+1,"")</f>
        <v/>
      </c>
      <c r="CQ150" s="121" t="str">
        <f>IF('Main courante'!$A147=$CP$6,TEXT('Main courante'!$B147,"j mmm aa"),"")</f>
        <v/>
      </c>
      <c r="CR150" s="122" t="str">
        <f>IF('Main courante'!$A147=$CP$6,TEXT('Main courante'!$C147,"hh:mm"),"")</f>
        <v/>
      </c>
      <c r="CS150" s="122" t="str">
        <f>IF('Main courante'!$A147=$CP$6,TEXT('Main courante'!$D147,"hh:mm"),"")</f>
        <v/>
      </c>
      <c r="CT150" s="123" t="str">
        <f>IF('Main courante'!$A147=$CP$6,MOD($CS150-$CR150,1),"")</f>
        <v/>
      </c>
      <c r="CU150" s="123" t="str">
        <f>IF('Main courante'!$A147=$CP$6,'Main courante'!$E147,"")</f>
        <v/>
      </c>
      <c r="CV150" s="122" t="str">
        <f>IF('Main courante'!$A147=$CP$6,DU150,"")</f>
        <v/>
      </c>
      <c r="CW150" s="125"/>
      <c r="CX150" s="120" t="str">
        <f>IF('Main courante'!$A147=$CX$6,MAX($CX$8:$CX149)+1,"")</f>
        <v/>
      </c>
      <c r="CY150" s="121" t="str">
        <f>IF('Main courante'!$A147=$CX$6,TEXT('Main courante'!$B147,"j mmm aa"),"")</f>
        <v/>
      </c>
      <c r="CZ150" s="122" t="str">
        <f>IF('Main courante'!$A147=$CX$6,TEXT('Main courante'!$C147,"hh:mm"),"")</f>
        <v/>
      </c>
      <c r="DA150" s="122" t="str">
        <f>IF('Main courante'!$A147=$CX$6,TEXT('Main courante'!$D147,"hh:mm"),"")</f>
        <v/>
      </c>
      <c r="DB150" s="123" t="str">
        <f>IF('Main courante'!$A147=$CX$6,MOD($DA150-$CZ150,1),"")</f>
        <v/>
      </c>
      <c r="DC150" s="123" t="str">
        <f>IF('Main courante'!$A147=$CX$6,'Main courante'!$E147,"")</f>
        <v/>
      </c>
      <c r="DD150" s="122" t="str">
        <f>IF('Main courante'!$A147=$CX$6,DU150,"")</f>
        <v/>
      </c>
      <c r="DE150" s="125"/>
      <c r="DF150" s="120" t="str">
        <f>IF('Main courante'!$A147=$DF$6,MAX($DF$8:$DF149)+1,"")</f>
        <v/>
      </c>
      <c r="DG150" s="121" t="str">
        <f>IF('Main courante'!$A147=$DF$6,TEXT('Main courante'!$B147,"j mmm aa"),"")</f>
        <v/>
      </c>
      <c r="DH150" s="122" t="str">
        <f>IF('Main courante'!$A147=$DF$6,TEXT('Main courante'!$C147,"hh:mm"),"")</f>
        <v/>
      </c>
      <c r="DI150" s="122" t="str">
        <f>IF('Main courante'!$A147=$DF$6,TEXT('Main courante'!$D147,"hh:mm"),"")</f>
        <v/>
      </c>
      <c r="DJ150" s="123" t="str">
        <f>IF('Main courante'!$A147=$DF$6,MOD($DI150-$DH150,1),"")</f>
        <v/>
      </c>
      <c r="DK150" s="123" t="str">
        <f>IF('Main courante'!$A147=$DF$6,'Main courante'!$E147,"")</f>
        <v/>
      </c>
      <c r="DL150" s="128"/>
      <c r="DM150" s="120" t="str">
        <f>IF(OR('Main courante'!$F147&lt;&gt;"",'Main courante'!$K147&lt;&gt;""),MAX($DM$8:$DM149)+1,"")</f>
        <v/>
      </c>
      <c r="DN150" s="121" t="str">
        <f>IF('Main courante'!$F147,TEXT('Main courante'!$B147,"j mmm aa"),"")</f>
        <v/>
      </c>
      <c r="DO150" s="121" t="str">
        <f>IF('Main courante'!$F147,'Main courante'!$E147,"")</f>
        <v/>
      </c>
      <c r="DP150" s="121" t="str">
        <f>IF(OR('Main courante'!$F147&lt;&gt;"",'Main courante'!$K147&lt;&gt;""),IF('Main courante'!$F147&lt;&gt;"",TEXT('Main courante'!$F147,"hh:mm"),""),"")</f>
        <v/>
      </c>
      <c r="DQ150" s="121" t="str">
        <f>IF(OR('Main courante'!$F147&lt;&gt;"",'Main courante'!$K147&lt;&gt;""),IF('Main courante'!$G147&lt;&gt;"",TEXT('Main courante'!$G147,"hh:mm"),""),"")</f>
        <v/>
      </c>
      <c r="DR150" s="121" t="str">
        <f>IF(OR('Main courante'!$F147&lt;&gt;"",'Main courante'!$K147&lt;&gt;""),IF('Main courante'!$K147&lt;&gt;"",TEXT('Main courante'!$K147,"hh:mm"),""),"")</f>
        <v/>
      </c>
      <c r="DS150" s="121" t="str">
        <f>IF(OR('Main courante'!$F147&lt;&gt;"",'Main courante'!$K147&lt;&gt;""),IF('Main courante'!$L147&lt;&gt;"",TEXT('Main courante'!$L147,"hh:mm"),""),"")</f>
        <v/>
      </c>
      <c r="DT150" s="129">
        <f t="shared" si="10"/>
        <v>0</v>
      </c>
      <c r="DU150" s="130">
        <f>'Main courante'!$H147+'Main courante'!$M147</f>
        <v>0</v>
      </c>
      <c r="DV150" s="131">
        <f>'Main courante'!$J147+'Main courante'!$O147</f>
        <v>0</v>
      </c>
      <c r="DW150" s="131">
        <f>'Main courante'!$I147+'Main courante'!$N147</f>
        <v>0</v>
      </c>
      <c r="DX150" s="132" t="str">
        <f>IF('Main courante'!$P147&lt;&gt;"",'Main courante'!$P147,"")</f>
        <v/>
      </c>
      <c r="DY150" s="133" t="str">
        <f>IF('Main courante'!$Q147&lt;&gt;"",'Main courante'!$Q147,"")</f>
        <v/>
      </c>
      <c r="DZ150" s="133" t="str">
        <f>IF('Main courante'!$R147&lt;&gt;"",'Main courante'!$R147,"")</f>
        <v/>
      </c>
      <c r="EA150" s="129">
        <f t="shared" si="11"/>
        <v>0</v>
      </c>
      <c r="EB150" s="129">
        <f t="shared" si="12"/>
        <v>0</v>
      </c>
      <c r="ED150" s="120" t="str">
        <f>IF('Main courante'!$A147=$ED$6,MAX($ED$8:$ED149)+1,"")</f>
        <v/>
      </c>
      <c r="EE150" s="120" t="str">
        <f>IF('Main courante'!$A147=$ED$6,'Main courante'!$S147,"")</f>
        <v/>
      </c>
      <c r="EF150" s="120" t="str">
        <f>IF('Main courante'!$A147=$ED$6,'Main courante'!$T147,"")</f>
        <v/>
      </c>
      <c r="EG150" s="120" t="str">
        <f>IF('Main courante'!$A147=$ED$6,'Main courante'!$U147,"")</f>
        <v/>
      </c>
      <c r="EH150" s="134" t="str">
        <f>IF('Main courante'!$A147=$ED$6,'Main courante'!$V147,"")</f>
        <v/>
      </c>
      <c r="EJ150" s="120" t="str">
        <f>IF('Main courante'!$A147=$EJ$6,MAX($EJ$8:$EJ149)+1,"")</f>
        <v/>
      </c>
      <c r="EK150" s="120" t="str">
        <f>IF('Main courante'!$A147=$EJ$6,'Main courante'!$S147,"")</f>
        <v/>
      </c>
      <c r="EL150" s="120" t="str">
        <f>IF('Main courante'!$A147=$EJ$6,'Main courante'!$T147,"")</f>
        <v/>
      </c>
      <c r="EM150" s="120" t="str">
        <f>IF('Main courante'!$A147=$EJ$6,'Main courante'!$U147,"")</f>
        <v/>
      </c>
      <c r="EN150" s="134" t="str">
        <f>IF('Main courante'!$A147=$EJ$6,'Main courante'!$V147,"")</f>
        <v/>
      </c>
      <c r="EP150" s="120" t="str">
        <f>IF('Main courante'!$A147=$EP$6,MAX($EP$8:$EP149)+1,"")</f>
        <v/>
      </c>
      <c r="EQ150" s="120" t="str">
        <f>IF('Main courante'!$A147=$EP$6,'Main courante'!$S147,"")</f>
        <v/>
      </c>
      <c r="ER150" s="120" t="str">
        <f>IF('Main courante'!$A147=$EP$6,'Main courante'!$T147,"")</f>
        <v/>
      </c>
      <c r="ES150" s="120" t="str">
        <f>IF('Main courante'!$A147=$EP$6,'Main courante'!$U147,"")</f>
        <v/>
      </c>
      <c r="ET150" s="134" t="str">
        <f>IF('Main courante'!$A147=$EP$6,'Main courante'!$V147,"")</f>
        <v/>
      </c>
      <c r="EU150" s="125"/>
      <c r="EV150" s="120" t="str">
        <f>IF('Main courante'!$A147=$EV$6,MAX($EV$8:$EV149)+1,"")</f>
        <v/>
      </c>
      <c r="EW150" s="121" t="str">
        <f>IF('Main courante'!$A147=$EV$6,TEXT('Main courante'!$B147,"j mmm aa"),"")</f>
        <v/>
      </c>
      <c r="EX150" s="122" t="str">
        <f>IF('Main courante'!$A147=$EV$6,TEXT('Main courante'!$C147,"hh:mm"),"")</f>
        <v/>
      </c>
      <c r="EY150" s="122" t="str">
        <f>IF('Main courante'!$A147=$EV$6,TEXT('Main courante'!$D147,"hh:mm"),"")</f>
        <v/>
      </c>
      <c r="EZ150" s="123" t="str">
        <f>IF('Main courante'!$A147=$EV$6,MOD($EY150-$EX150,1),"")</f>
        <v/>
      </c>
      <c r="FA150" s="123" t="str">
        <f>IF('Main courante'!$A147=$EV$6,'Main courante'!$E147,"")</f>
        <v/>
      </c>
      <c r="FB150" s="128"/>
    </row>
    <row r="151" spans="1:158">
      <c r="A151" s="120" t="str">
        <f>IF('Main courante'!$A148=$A$6,MAX($A$8:$A150)+1,"")</f>
        <v/>
      </c>
      <c r="B151" s="121" t="str">
        <f>IF('Main courante'!$A148=$A$6,TEXT('Main courante'!$B148,"j mmm aa"),"")</f>
        <v/>
      </c>
      <c r="C151" s="122" t="str">
        <f>IF('Main courante'!$A148=$A$6,TEXT('Main courante'!$C148,"hh:mm"),"")</f>
        <v/>
      </c>
      <c r="D151" s="122" t="str">
        <f>IF('Main courante'!$A148=$A$6,TEXT('Main courante'!$D148,"hh:mm"),"")</f>
        <v/>
      </c>
      <c r="E151" s="123" t="str">
        <f>IF('Main courante'!$A148=$A$6,MOD($D151-$C151,1),"")</f>
        <v/>
      </c>
      <c r="F151" s="123" t="str">
        <f>IF('Main courante'!$A148=$A$6,'Main courante'!$E148,"")</f>
        <v/>
      </c>
      <c r="G151" s="125"/>
      <c r="H151" s="126" t="str">
        <f>IF('Main courante'!$A148=$H$6,MAX($H$8:$H150)+1,"")</f>
        <v/>
      </c>
      <c r="I151" s="121" t="str">
        <f>IF('Main courante'!$A148=$H$6,TEXT('Main courante'!$B148,"j mmm aa"),"")</f>
        <v/>
      </c>
      <c r="J151" s="122" t="str">
        <f>IF('Main courante'!$A148=$H$6,TEXT('Main courante'!$C148,"hh:mm"),"")</f>
        <v/>
      </c>
      <c r="K151" s="122" t="str">
        <f>IF('Main courante'!$A148=$H$6,TEXT('Main courante'!$D148,"hh:mm"),"")</f>
        <v/>
      </c>
      <c r="L151" s="123" t="str">
        <f>IF('Main courante'!$A148=$H$6,MOD($K151-$J151,1),"")</f>
        <v/>
      </c>
      <c r="M151" s="123" t="str">
        <f>IF('Main courante'!$A148=$H$6,'Main courante'!$E148,"")</f>
        <v/>
      </c>
      <c r="N151" s="125"/>
      <c r="O151" s="120" t="str">
        <f>IF('Main courante'!$A148=$O$6,MAX($O$8:$O150)+1,"")</f>
        <v/>
      </c>
      <c r="P151" s="121" t="str">
        <f>IF('Main courante'!$A148=$O$6,TEXT('Main courante'!$B148,"j mmm aa"),"")</f>
        <v/>
      </c>
      <c r="Q151" s="122" t="str">
        <f>IF('Main courante'!$A148=$O$6,TEXT('Main courante'!$C148,"hh:mm"),"")</f>
        <v/>
      </c>
      <c r="R151" s="122" t="str">
        <f>IF('Main courante'!$A148=$O$6,TEXT('Main courante'!$D148,"hh:mm"),"")</f>
        <v/>
      </c>
      <c r="S151" s="123" t="str">
        <f>IF('Main courante'!$A148=$O$6,MOD($R151-$Q151,1),"")</f>
        <v/>
      </c>
      <c r="T151" s="124" t="str">
        <f>IF('Main courante'!$A148=$O$6,'Main courante'!$E148,"")</f>
        <v/>
      </c>
      <c r="U151" s="127" t="str">
        <f>IF('Main courante'!$A148=$O$6,DU151,"")</f>
        <v/>
      </c>
      <c r="V151" s="125"/>
      <c r="W151" s="120" t="str">
        <f>IF('Main courante'!$A148=$W$6,MAX($W$8:$W150)+1,"")</f>
        <v/>
      </c>
      <c r="X151" s="121" t="str">
        <f>IF('Main courante'!$A148=$W$6,TEXT('Main courante'!$B148,"j mmm aa"),"")</f>
        <v/>
      </c>
      <c r="Y151" s="122" t="str">
        <f>IF('Main courante'!$A148=$W$6,TEXT('Main courante'!$C148,"hh:mm"),"")</f>
        <v/>
      </c>
      <c r="Z151" s="122" t="str">
        <f>IF('Main courante'!$A148=$W$6,TEXT('Main courante'!$D148,"hh:mm"),"")</f>
        <v/>
      </c>
      <c r="AA151" s="123" t="str">
        <f>IF('Main courante'!$A148=$W$6,MOD($Z151-$Y151,1),"")</f>
        <v/>
      </c>
      <c r="AB151" s="123" t="str">
        <f>IF('Main courante'!$A148=$W$6,'Main courante'!$E148,"")</f>
        <v/>
      </c>
      <c r="AC151" s="122" t="str">
        <f>IF('Main courante'!$A148=$W$6,DU151,"")</f>
        <v/>
      </c>
      <c r="AD151" s="125"/>
      <c r="AE151" s="120" t="str">
        <f>IF('Main courante'!$A148=$AE$6,MAX($AE$8:$AE150)+1,"")</f>
        <v/>
      </c>
      <c r="AF151" s="121" t="str">
        <f>IF('Main courante'!$A148=$AE$6,TEXT('Main courante'!$B148,"j mmm aa"),"")</f>
        <v/>
      </c>
      <c r="AG151" s="122" t="str">
        <f>IF('Main courante'!$A148=$AE$6,TEXT('Main courante'!$C148,"hh:mm"),"")</f>
        <v/>
      </c>
      <c r="AH151" s="122" t="str">
        <f>IF('Main courante'!$A148=$AE$6,TEXT('Main courante'!$D148,"hh:mm"),"")</f>
        <v/>
      </c>
      <c r="AI151" s="123" t="str">
        <f>IF('Main courante'!$A148=$AE$6,MOD($AH151-$AG151,1),"")</f>
        <v/>
      </c>
      <c r="AJ151" s="123" t="str">
        <f>IF('Main courante'!$A148=$AE$6,'Main courante'!$E148,"")</f>
        <v/>
      </c>
      <c r="AK151" s="122" t="str">
        <f>IF('Main courante'!$A148=$AE$6,DU151,"")</f>
        <v/>
      </c>
      <c r="AL151" s="125"/>
      <c r="AM151" s="120" t="str">
        <f>IF('Main courante'!$A148=$AM$6,MAX($AM$8:$AM150)+1,"")</f>
        <v/>
      </c>
      <c r="AN151" s="121" t="str">
        <f>IF('Main courante'!$A148=$AM$6,TEXT('Main courante'!$B148,"j mmm aa"),"")</f>
        <v/>
      </c>
      <c r="AO151" s="122" t="str">
        <f>IF('Main courante'!$A148=$AM$6,TEXT('Main courante'!$C148,"hh:mm"),"")</f>
        <v/>
      </c>
      <c r="AP151" s="122" t="str">
        <f>IF('Main courante'!$A148=$AM$6,TEXT('Main courante'!$D148,"hh:mm"),"")</f>
        <v/>
      </c>
      <c r="AQ151" s="123" t="str">
        <f>IF('Main courante'!$A148=$AM$6,MOD($AP151-$AO151,1),"")</f>
        <v/>
      </c>
      <c r="AR151" s="123" t="str">
        <f>IF('Main courante'!$A148=$AM$6,'Main courante'!$E148,"")</f>
        <v/>
      </c>
      <c r="AS151" s="122" t="str">
        <f>IF('Main courante'!$A148=$AM$6,DU151,"")</f>
        <v/>
      </c>
      <c r="AT151" s="125"/>
      <c r="AU151" s="120" t="str">
        <f>IF('Main courante'!$A148=$AU$6,MAX($AU$8:$AU150)+1,"")</f>
        <v/>
      </c>
      <c r="AV151" s="121" t="str">
        <f>IF('Main courante'!$A148=$AU$6,TEXT('Main courante'!$B148,"j mmm aa"),"")</f>
        <v/>
      </c>
      <c r="AW151" s="122" t="str">
        <f>IF('Main courante'!$A148=$AU$6,TEXT('Main courante'!$C148,"hh:mm"),"")</f>
        <v/>
      </c>
      <c r="AX151" s="122" t="str">
        <f>IF('Main courante'!$A148=$AU$6,TEXT('Main courante'!$D148,"hh:mm"),"")</f>
        <v/>
      </c>
      <c r="AY151" s="123" t="str">
        <f>IF('Main courante'!$A148=$AU$6,MOD($AX151-$AW151,1),"")</f>
        <v/>
      </c>
      <c r="AZ151" s="123" t="str">
        <f>IF('Main courante'!$A148=$AU$6,'Main courante'!$E148,"")</f>
        <v/>
      </c>
      <c r="BA151" s="122" t="str">
        <f>IF('Main courante'!$A148=$AU$6,DU151,"")</f>
        <v/>
      </c>
      <c r="BB151" s="125"/>
      <c r="BC151" s="120" t="str">
        <f>IF('Main courante'!$A148=$BC$6,MAX($BC$8:$BC150)+1,"")</f>
        <v/>
      </c>
      <c r="BD151" s="121" t="str">
        <f>IF('Main courante'!$A148=$BC$6,TEXT('Main courante'!$B148,"j mmm aa"),"")</f>
        <v/>
      </c>
      <c r="BE151" s="122" t="str">
        <f>IF('Main courante'!$A148=$BC$6,TEXT('Main courante'!$C148,"hh:mm"),"")</f>
        <v/>
      </c>
      <c r="BF151" s="122" t="str">
        <f>IF('Main courante'!$A148=$BC$6,TEXT('Main courante'!$D148,"hh:mm"),"")</f>
        <v/>
      </c>
      <c r="BG151" s="123" t="str">
        <f>IF('Main courante'!$A148=$BC$6,MOD($BF151-$BE151,1),"")</f>
        <v/>
      </c>
      <c r="BH151" s="123" t="str">
        <f>IF('Main courante'!$A148=$BC$6,'Main courante'!$E148,"")</f>
        <v/>
      </c>
      <c r="BI151" s="122" t="str">
        <f>IF('Main courante'!$A148=$BC$6,DU151,"")</f>
        <v/>
      </c>
      <c r="BJ151" s="125"/>
      <c r="BK151" s="120" t="str">
        <f>IF('Main courante'!$A148=$BK$6,MAX($BK$8:$BK150)+1,"")</f>
        <v/>
      </c>
      <c r="BL151" s="121" t="str">
        <f>IF('Main courante'!$A148=$BK$6,TEXT('Main courante'!$B148,"j mmm aa"),"")</f>
        <v/>
      </c>
      <c r="BM151" s="122" t="str">
        <f>IF('Main courante'!$A148=$BK$6,TEXT('Main courante'!$C148,"hh:mm"),"")</f>
        <v/>
      </c>
      <c r="BN151" s="122" t="str">
        <f>IF('Main courante'!$A148=$BK$6,TEXT('Main courante'!$D148,"hh:mm"),"")</f>
        <v/>
      </c>
      <c r="BO151" s="123" t="str">
        <f>IF('Main courante'!$A148=$BK$6,MOD($BN151-$BM151,1),"")</f>
        <v/>
      </c>
      <c r="BP151" s="123" t="str">
        <f>IF('Main courante'!$A148=$BK$6,'Main courante'!$E148,"")</f>
        <v/>
      </c>
      <c r="BQ151" s="122" t="str">
        <f>IF('Main courante'!$A148=$BK$6,DU151,"")</f>
        <v/>
      </c>
      <c r="BR151" s="125"/>
      <c r="BS151" s="120" t="str">
        <f>IF('Main courante'!$A148=$BS$6,MAX($BS$8:$BS150)+1,"")</f>
        <v/>
      </c>
      <c r="BT151" s="121" t="str">
        <f>IF('Main courante'!$A148=$BS$6,TEXT('Main courante'!$B148,"j mmm aa"),"")</f>
        <v/>
      </c>
      <c r="BU151" s="122" t="str">
        <f>IF('Main courante'!$A148=$BS$6,TEXT('Main courante'!$C148,"hh:mm"),"")</f>
        <v/>
      </c>
      <c r="BV151" s="122" t="str">
        <f>IF('Main courante'!$A148=$BS$6,TEXT('Main courante'!$D148,"hh:mm"),"")</f>
        <v/>
      </c>
      <c r="BW151" s="123" t="str">
        <f>IF('Main courante'!$A148=$BS$6,MOD($BV151-$BU151,1),"")</f>
        <v/>
      </c>
      <c r="BX151" s="123" t="str">
        <f>IF('Main courante'!$A148=$BS$6,'Main courante'!$E148,"")</f>
        <v/>
      </c>
      <c r="BY151" s="122" t="str">
        <f>IF('Main courante'!$A148=$BS$6,DU151,"")</f>
        <v/>
      </c>
      <c r="BZ151" s="125"/>
      <c r="CA151" s="120" t="str">
        <f>IF('Main courante'!$A148=$CA$6,MAX($CA$8:$CA150)+1,"")</f>
        <v/>
      </c>
      <c r="CB151" s="121" t="str">
        <f>IF('Main courante'!$A148=$CA$6,TEXT('Main courante'!$B148,"j mmm aa"),"")</f>
        <v/>
      </c>
      <c r="CC151" s="122" t="str">
        <f>IF('Main courante'!$A148=$CA$6,TEXT('Main courante'!$C148,"hh:mm"),"")</f>
        <v/>
      </c>
      <c r="CD151" s="122" t="str">
        <f>IF('Main courante'!$A148=$CA$6,TEXT('Main courante'!$D148,"hh:mm"),"")</f>
        <v/>
      </c>
      <c r="CE151" s="123" t="str">
        <f>IF('Main courante'!$A148=$CA$6,MOD($CD151-$CC151,1),"")</f>
        <v/>
      </c>
      <c r="CF151" s="123" t="str">
        <f>IF('Main courante'!$A148=$CA$6,'Main courante'!$E148,"")</f>
        <v/>
      </c>
      <c r="CG151" s="122" t="str">
        <f>IF('Main courante'!$A148=$CA$6,DU151,"")</f>
        <v/>
      </c>
      <c r="CH151" s="125"/>
      <c r="CI151" s="120" t="str">
        <f>IF('Main courante'!$A148=$CI$6,MAX($CI$8:$CI150)+1,"")</f>
        <v/>
      </c>
      <c r="CJ151" s="121" t="str">
        <f>IF('Main courante'!$A148=$CI$6,TEXT('Main courante'!$B148,"j mmm aa"),"")</f>
        <v/>
      </c>
      <c r="CK151" s="122" t="str">
        <f>IF('Main courante'!$A148=$CI$6,TEXT('Main courante'!$C148,"hh:mm"),"")</f>
        <v/>
      </c>
      <c r="CL151" s="122" t="str">
        <f>IF('Main courante'!$A148=$CI$6,TEXT('Main courante'!$D148,"hh:mm"),"")</f>
        <v/>
      </c>
      <c r="CM151" s="123" t="str">
        <f>IF('Main courante'!$A148=$CI$6,MOD($CL151-$CK151,1),"")</f>
        <v/>
      </c>
      <c r="CN151" s="123" t="str">
        <f>IF('Main courante'!$A148=$CI$6,'Main courante'!$E148,"")</f>
        <v/>
      </c>
      <c r="CO151" s="125"/>
      <c r="CP151" s="120" t="str">
        <f>IF('Main courante'!$A148=$CP$6,MAX($CP$8:$CP150)+1,"")</f>
        <v/>
      </c>
      <c r="CQ151" s="121" t="str">
        <f>IF('Main courante'!$A148=$CP$6,TEXT('Main courante'!$B148,"j mmm aa"),"")</f>
        <v/>
      </c>
      <c r="CR151" s="122" t="str">
        <f>IF('Main courante'!$A148=$CP$6,TEXT('Main courante'!$C148,"hh:mm"),"")</f>
        <v/>
      </c>
      <c r="CS151" s="122" t="str">
        <f>IF('Main courante'!$A148=$CP$6,TEXT('Main courante'!$D148,"hh:mm"),"")</f>
        <v/>
      </c>
      <c r="CT151" s="123" t="str">
        <f>IF('Main courante'!$A148=$CP$6,MOD($CS151-$CR151,1),"")</f>
        <v/>
      </c>
      <c r="CU151" s="123" t="str">
        <f>IF('Main courante'!$A148=$CP$6,'Main courante'!$E148,"")</f>
        <v/>
      </c>
      <c r="CV151" s="122" t="str">
        <f>IF('Main courante'!$A148=$CP$6,DU151,"")</f>
        <v/>
      </c>
      <c r="CW151" s="125"/>
      <c r="CX151" s="120" t="str">
        <f>IF('Main courante'!$A148=$CX$6,MAX($CX$8:$CX150)+1,"")</f>
        <v/>
      </c>
      <c r="CY151" s="121" t="str">
        <f>IF('Main courante'!$A148=$CX$6,TEXT('Main courante'!$B148,"j mmm aa"),"")</f>
        <v/>
      </c>
      <c r="CZ151" s="122" t="str">
        <f>IF('Main courante'!$A148=$CX$6,TEXT('Main courante'!$C148,"hh:mm"),"")</f>
        <v/>
      </c>
      <c r="DA151" s="122" t="str">
        <f>IF('Main courante'!$A148=$CX$6,TEXT('Main courante'!$D148,"hh:mm"),"")</f>
        <v/>
      </c>
      <c r="DB151" s="123" t="str">
        <f>IF('Main courante'!$A148=$CX$6,MOD($DA151-$CZ151,1),"")</f>
        <v/>
      </c>
      <c r="DC151" s="123" t="str">
        <f>IF('Main courante'!$A148=$CX$6,'Main courante'!$E148,"")</f>
        <v/>
      </c>
      <c r="DD151" s="122" t="str">
        <f>IF('Main courante'!$A148=$CX$6,DU151,"")</f>
        <v/>
      </c>
      <c r="DE151" s="125"/>
      <c r="DF151" s="120" t="str">
        <f>IF('Main courante'!$A148=$DF$6,MAX($DF$8:$DF150)+1,"")</f>
        <v/>
      </c>
      <c r="DG151" s="121" t="str">
        <f>IF('Main courante'!$A148=$DF$6,TEXT('Main courante'!$B148,"j mmm aa"),"")</f>
        <v/>
      </c>
      <c r="DH151" s="122" t="str">
        <f>IF('Main courante'!$A148=$DF$6,TEXT('Main courante'!$C148,"hh:mm"),"")</f>
        <v/>
      </c>
      <c r="DI151" s="122" t="str">
        <f>IF('Main courante'!$A148=$DF$6,TEXT('Main courante'!$D148,"hh:mm"),"")</f>
        <v/>
      </c>
      <c r="DJ151" s="123" t="str">
        <f>IF('Main courante'!$A148=$DF$6,MOD($DI151-$DH151,1),"")</f>
        <v/>
      </c>
      <c r="DK151" s="123" t="str">
        <f>IF('Main courante'!$A148=$DF$6,'Main courante'!$E148,"")</f>
        <v/>
      </c>
      <c r="DL151" s="128"/>
      <c r="DM151" s="120" t="str">
        <f>IF(OR('Main courante'!$F148&lt;&gt;"",'Main courante'!$K148&lt;&gt;""),MAX($DM$8:$DM150)+1,"")</f>
        <v/>
      </c>
      <c r="DN151" s="121" t="str">
        <f>IF('Main courante'!$F148,TEXT('Main courante'!$B148,"j mmm aa"),"")</f>
        <v/>
      </c>
      <c r="DO151" s="121" t="str">
        <f>IF('Main courante'!$F148,'Main courante'!$E148,"")</f>
        <v/>
      </c>
      <c r="DP151" s="121" t="str">
        <f>IF(OR('Main courante'!$F148&lt;&gt;"",'Main courante'!$K148&lt;&gt;""),IF('Main courante'!$F148&lt;&gt;"",TEXT('Main courante'!$F148,"hh:mm"),""),"")</f>
        <v/>
      </c>
      <c r="DQ151" s="121" t="str">
        <f>IF(OR('Main courante'!$F148&lt;&gt;"",'Main courante'!$K148&lt;&gt;""),IF('Main courante'!$G148&lt;&gt;"",TEXT('Main courante'!$G148,"hh:mm"),""),"")</f>
        <v/>
      </c>
      <c r="DR151" s="121" t="str">
        <f>IF(OR('Main courante'!$F148&lt;&gt;"",'Main courante'!$K148&lt;&gt;""),IF('Main courante'!$K148&lt;&gt;"",TEXT('Main courante'!$K148,"hh:mm"),""),"")</f>
        <v/>
      </c>
      <c r="DS151" s="121" t="str">
        <f>IF(OR('Main courante'!$F148&lt;&gt;"",'Main courante'!$K148&lt;&gt;""),IF('Main courante'!$L148&lt;&gt;"",TEXT('Main courante'!$L148,"hh:mm"),""),"")</f>
        <v/>
      </c>
      <c r="DT151" s="129">
        <f t="shared" si="10"/>
        <v>0</v>
      </c>
      <c r="DU151" s="130">
        <f>'Main courante'!$H148+'Main courante'!$M148</f>
        <v>0</v>
      </c>
      <c r="DV151" s="131">
        <f>'Main courante'!$J148+'Main courante'!$O148</f>
        <v>0</v>
      </c>
      <c r="DW151" s="131">
        <f>'Main courante'!$I148+'Main courante'!$N148</f>
        <v>0</v>
      </c>
      <c r="DX151" s="132" t="str">
        <f>IF('Main courante'!$P148&lt;&gt;"",'Main courante'!$P148,"")</f>
        <v/>
      </c>
      <c r="DY151" s="133" t="str">
        <f>IF('Main courante'!$Q148&lt;&gt;"",'Main courante'!$Q148,"")</f>
        <v/>
      </c>
      <c r="DZ151" s="133" t="str">
        <f>IF('Main courante'!$R148&lt;&gt;"",'Main courante'!$R148,"")</f>
        <v/>
      </c>
      <c r="EA151" s="129">
        <f t="shared" si="11"/>
        <v>0</v>
      </c>
      <c r="EB151" s="129">
        <f t="shared" si="12"/>
        <v>0</v>
      </c>
      <c r="ED151" s="120" t="str">
        <f>IF('Main courante'!$A148=$ED$6,MAX($ED$8:$ED150)+1,"")</f>
        <v/>
      </c>
      <c r="EE151" s="120" t="str">
        <f>IF('Main courante'!$A148=$ED$6,'Main courante'!$S148,"")</f>
        <v/>
      </c>
      <c r="EF151" s="120" t="str">
        <f>IF('Main courante'!$A148=$ED$6,'Main courante'!$T148,"")</f>
        <v/>
      </c>
      <c r="EG151" s="120" t="str">
        <f>IF('Main courante'!$A148=$ED$6,'Main courante'!$U148,"")</f>
        <v/>
      </c>
      <c r="EH151" s="134" t="str">
        <f>IF('Main courante'!$A148=$ED$6,'Main courante'!$V148,"")</f>
        <v/>
      </c>
      <c r="EJ151" s="120" t="str">
        <f>IF('Main courante'!$A148=$EJ$6,MAX($EJ$8:$EJ150)+1,"")</f>
        <v/>
      </c>
      <c r="EK151" s="120" t="str">
        <f>IF('Main courante'!$A148=$EJ$6,'Main courante'!$S148,"")</f>
        <v/>
      </c>
      <c r="EL151" s="120" t="str">
        <f>IF('Main courante'!$A148=$EJ$6,'Main courante'!$T148,"")</f>
        <v/>
      </c>
      <c r="EM151" s="120" t="str">
        <f>IF('Main courante'!$A148=$EJ$6,'Main courante'!$U148,"")</f>
        <v/>
      </c>
      <c r="EN151" s="134" t="str">
        <f>IF('Main courante'!$A148=$EJ$6,'Main courante'!$V148,"")</f>
        <v/>
      </c>
      <c r="EP151" s="120" t="str">
        <f>IF('Main courante'!$A148=$EP$6,MAX($EP$8:$EP150)+1,"")</f>
        <v/>
      </c>
      <c r="EQ151" s="120" t="str">
        <f>IF('Main courante'!$A148=$EP$6,'Main courante'!$S148,"")</f>
        <v/>
      </c>
      <c r="ER151" s="120" t="str">
        <f>IF('Main courante'!$A148=$EP$6,'Main courante'!$T148,"")</f>
        <v/>
      </c>
      <c r="ES151" s="120" t="str">
        <f>IF('Main courante'!$A148=$EP$6,'Main courante'!$U148,"")</f>
        <v/>
      </c>
      <c r="ET151" s="134" t="str">
        <f>IF('Main courante'!$A148=$EP$6,'Main courante'!$V148,"")</f>
        <v/>
      </c>
      <c r="EU151" s="125"/>
      <c r="EV151" s="120" t="str">
        <f>IF('Main courante'!$A148=$EV$6,MAX($EV$8:$EV150)+1,"")</f>
        <v/>
      </c>
      <c r="EW151" s="121" t="str">
        <f>IF('Main courante'!$A148=$EV$6,TEXT('Main courante'!$B148,"j mmm aa"),"")</f>
        <v/>
      </c>
      <c r="EX151" s="122" t="str">
        <f>IF('Main courante'!$A148=$EV$6,TEXT('Main courante'!$C148,"hh:mm"),"")</f>
        <v/>
      </c>
      <c r="EY151" s="122" t="str">
        <f>IF('Main courante'!$A148=$EV$6,TEXT('Main courante'!$D148,"hh:mm"),"")</f>
        <v/>
      </c>
      <c r="EZ151" s="123" t="str">
        <f>IF('Main courante'!$A148=$EV$6,MOD($EY151-$EX151,1),"")</f>
        <v/>
      </c>
      <c r="FA151" s="123" t="str">
        <f>IF('Main courante'!$A148=$EV$6,'Main courante'!$E148,"")</f>
        <v/>
      </c>
      <c r="FB151" s="128"/>
    </row>
    <row r="152" spans="1:158">
      <c r="A152" s="120" t="str">
        <f>IF('Main courante'!$A149=$A$6,MAX($A$8:$A151)+1,"")</f>
        <v/>
      </c>
      <c r="B152" s="121" t="str">
        <f>IF('Main courante'!$A149=$A$6,TEXT('Main courante'!$B149,"j mmm aa"),"")</f>
        <v/>
      </c>
      <c r="C152" s="122" t="str">
        <f>IF('Main courante'!$A149=$A$6,TEXT('Main courante'!$C149,"hh:mm"),"")</f>
        <v/>
      </c>
      <c r="D152" s="122" t="str">
        <f>IF('Main courante'!$A149=$A$6,TEXT('Main courante'!$D149,"hh:mm"),"")</f>
        <v/>
      </c>
      <c r="E152" s="123" t="str">
        <f>IF('Main courante'!$A149=$A$6,MOD($D152-$C152,1),"")</f>
        <v/>
      </c>
      <c r="F152" s="123" t="str">
        <f>IF('Main courante'!$A149=$A$6,'Main courante'!$E149,"")</f>
        <v/>
      </c>
      <c r="G152" s="125"/>
      <c r="H152" s="126" t="str">
        <f>IF('Main courante'!$A149=$H$6,MAX($H$8:$H151)+1,"")</f>
        <v/>
      </c>
      <c r="I152" s="121" t="str">
        <f>IF('Main courante'!$A149=$H$6,TEXT('Main courante'!$B149,"j mmm aa"),"")</f>
        <v/>
      </c>
      <c r="J152" s="122" t="str">
        <f>IF('Main courante'!$A149=$H$6,TEXT('Main courante'!$C149,"hh:mm"),"")</f>
        <v/>
      </c>
      <c r="K152" s="122" t="str">
        <f>IF('Main courante'!$A149=$H$6,TEXT('Main courante'!$D149,"hh:mm"),"")</f>
        <v/>
      </c>
      <c r="L152" s="123" t="str">
        <f>IF('Main courante'!$A149=$H$6,MOD($K152-$J152,1),"")</f>
        <v/>
      </c>
      <c r="M152" s="123" t="str">
        <f>IF('Main courante'!$A149=$H$6,'Main courante'!$E149,"")</f>
        <v/>
      </c>
      <c r="N152" s="125"/>
      <c r="O152" s="120" t="str">
        <f>IF('Main courante'!$A149=$O$6,MAX($O$8:$O151)+1,"")</f>
        <v/>
      </c>
      <c r="P152" s="121" t="str">
        <f>IF('Main courante'!$A149=$O$6,TEXT('Main courante'!$B149,"j mmm aa"),"")</f>
        <v/>
      </c>
      <c r="Q152" s="122" t="str">
        <f>IF('Main courante'!$A149=$O$6,TEXT('Main courante'!$C149,"hh:mm"),"")</f>
        <v/>
      </c>
      <c r="R152" s="122" t="str">
        <f>IF('Main courante'!$A149=$O$6,TEXT('Main courante'!$D149,"hh:mm"),"")</f>
        <v/>
      </c>
      <c r="S152" s="123" t="str">
        <f>IF('Main courante'!$A149=$O$6,MOD($R152-$Q152,1),"")</f>
        <v/>
      </c>
      <c r="T152" s="124" t="str">
        <f>IF('Main courante'!$A149=$O$6,'Main courante'!$E149,"")</f>
        <v/>
      </c>
      <c r="U152" s="127" t="str">
        <f>IF('Main courante'!$A149=$O$6,DU152,"")</f>
        <v/>
      </c>
      <c r="V152" s="125"/>
      <c r="W152" s="120" t="str">
        <f>IF('Main courante'!$A149=$W$6,MAX($W$8:$W151)+1,"")</f>
        <v/>
      </c>
      <c r="X152" s="121" t="str">
        <f>IF('Main courante'!$A149=$W$6,TEXT('Main courante'!$B149,"j mmm aa"),"")</f>
        <v/>
      </c>
      <c r="Y152" s="122" t="str">
        <f>IF('Main courante'!$A149=$W$6,TEXT('Main courante'!$C149,"hh:mm"),"")</f>
        <v/>
      </c>
      <c r="Z152" s="122" t="str">
        <f>IF('Main courante'!$A149=$W$6,TEXT('Main courante'!$D149,"hh:mm"),"")</f>
        <v/>
      </c>
      <c r="AA152" s="123" t="str">
        <f>IF('Main courante'!$A149=$W$6,MOD($Z152-$Y152,1),"")</f>
        <v/>
      </c>
      <c r="AB152" s="123" t="str">
        <f>IF('Main courante'!$A149=$W$6,'Main courante'!$E149,"")</f>
        <v/>
      </c>
      <c r="AC152" s="122" t="str">
        <f>IF('Main courante'!$A149=$W$6,DU152,"")</f>
        <v/>
      </c>
      <c r="AD152" s="125"/>
      <c r="AE152" s="120" t="str">
        <f>IF('Main courante'!$A149=$AE$6,MAX($AE$8:$AE151)+1,"")</f>
        <v/>
      </c>
      <c r="AF152" s="121" t="str">
        <f>IF('Main courante'!$A149=$AE$6,TEXT('Main courante'!$B149,"j mmm aa"),"")</f>
        <v/>
      </c>
      <c r="AG152" s="122" t="str">
        <f>IF('Main courante'!$A149=$AE$6,TEXT('Main courante'!$C149,"hh:mm"),"")</f>
        <v/>
      </c>
      <c r="AH152" s="122" t="str">
        <f>IF('Main courante'!$A149=$AE$6,TEXT('Main courante'!$D149,"hh:mm"),"")</f>
        <v/>
      </c>
      <c r="AI152" s="123" t="str">
        <f>IF('Main courante'!$A149=$AE$6,MOD($AH152-$AG152,1),"")</f>
        <v/>
      </c>
      <c r="AJ152" s="123" t="str">
        <f>IF('Main courante'!$A149=$AE$6,'Main courante'!$E149,"")</f>
        <v/>
      </c>
      <c r="AK152" s="122" t="str">
        <f>IF('Main courante'!$A149=$AE$6,DU152,"")</f>
        <v/>
      </c>
      <c r="AL152" s="125"/>
      <c r="AM152" s="120" t="str">
        <f>IF('Main courante'!$A149=$AM$6,MAX($AM$8:$AM151)+1,"")</f>
        <v/>
      </c>
      <c r="AN152" s="121" t="str">
        <f>IF('Main courante'!$A149=$AM$6,TEXT('Main courante'!$B149,"j mmm aa"),"")</f>
        <v/>
      </c>
      <c r="AO152" s="122" t="str">
        <f>IF('Main courante'!$A149=$AM$6,TEXT('Main courante'!$C149,"hh:mm"),"")</f>
        <v/>
      </c>
      <c r="AP152" s="122" t="str">
        <f>IF('Main courante'!$A149=$AM$6,TEXT('Main courante'!$D149,"hh:mm"),"")</f>
        <v/>
      </c>
      <c r="AQ152" s="123" t="str">
        <f>IF('Main courante'!$A149=$AM$6,MOD($AP152-$AO152,1),"")</f>
        <v/>
      </c>
      <c r="AR152" s="123" t="str">
        <f>IF('Main courante'!$A149=$AM$6,'Main courante'!$E149,"")</f>
        <v/>
      </c>
      <c r="AS152" s="122" t="str">
        <f>IF('Main courante'!$A149=$AM$6,DU152,"")</f>
        <v/>
      </c>
      <c r="AT152" s="125"/>
      <c r="AU152" s="120" t="str">
        <f>IF('Main courante'!$A149=$AU$6,MAX($AU$8:$AU151)+1,"")</f>
        <v/>
      </c>
      <c r="AV152" s="121" t="str">
        <f>IF('Main courante'!$A149=$AU$6,TEXT('Main courante'!$B149,"j mmm aa"),"")</f>
        <v/>
      </c>
      <c r="AW152" s="122" t="str">
        <f>IF('Main courante'!$A149=$AU$6,TEXT('Main courante'!$C149,"hh:mm"),"")</f>
        <v/>
      </c>
      <c r="AX152" s="122" t="str">
        <f>IF('Main courante'!$A149=$AU$6,TEXT('Main courante'!$D149,"hh:mm"),"")</f>
        <v/>
      </c>
      <c r="AY152" s="123" t="str">
        <f>IF('Main courante'!$A149=$AU$6,MOD($AX152-$AW152,1),"")</f>
        <v/>
      </c>
      <c r="AZ152" s="123" t="str">
        <f>IF('Main courante'!$A149=$AU$6,'Main courante'!$E149,"")</f>
        <v/>
      </c>
      <c r="BA152" s="122" t="str">
        <f>IF('Main courante'!$A149=$AU$6,DU152,"")</f>
        <v/>
      </c>
      <c r="BB152" s="125"/>
      <c r="BC152" s="120" t="str">
        <f>IF('Main courante'!$A149=$BC$6,MAX($BC$8:$BC151)+1,"")</f>
        <v/>
      </c>
      <c r="BD152" s="121" t="str">
        <f>IF('Main courante'!$A149=$BC$6,TEXT('Main courante'!$B149,"j mmm aa"),"")</f>
        <v/>
      </c>
      <c r="BE152" s="122" t="str">
        <f>IF('Main courante'!$A149=$BC$6,TEXT('Main courante'!$C149,"hh:mm"),"")</f>
        <v/>
      </c>
      <c r="BF152" s="122" t="str">
        <f>IF('Main courante'!$A149=$BC$6,TEXT('Main courante'!$D149,"hh:mm"),"")</f>
        <v/>
      </c>
      <c r="BG152" s="123" t="str">
        <f>IF('Main courante'!$A149=$BC$6,MOD($BF152-$BE152,1),"")</f>
        <v/>
      </c>
      <c r="BH152" s="123" t="str">
        <f>IF('Main courante'!$A149=$BC$6,'Main courante'!$E149,"")</f>
        <v/>
      </c>
      <c r="BI152" s="122" t="str">
        <f>IF('Main courante'!$A149=$BC$6,DU152,"")</f>
        <v/>
      </c>
      <c r="BJ152" s="125"/>
      <c r="BK152" s="120" t="str">
        <f>IF('Main courante'!$A149=$BK$6,MAX($BK$8:$BK151)+1,"")</f>
        <v/>
      </c>
      <c r="BL152" s="121" t="str">
        <f>IF('Main courante'!$A149=$BK$6,TEXT('Main courante'!$B149,"j mmm aa"),"")</f>
        <v/>
      </c>
      <c r="BM152" s="122" t="str">
        <f>IF('Main courante'!$A149=$BK$6,TEXT('Main courante'!$C149,"hh:mm"),"")</f>
        <v/>
      </c>
      <c r="BN152" s="122" t="str">
        <f>IF('Main courante'!$A149=$BK$6,TEXT('Main courante'!$D149,"hh:mm"),"")</f>
        <v/>
      </c>
      <c r="BO152" s="123" t="str">
        <f>IF('Main courante'!$A149=$BK$6,MOD($BN152-$BM152,1),"")</f>
        <v/>
      </c>
      <c r="BP152" s="123" t="str">
        <f>IF('Main courante'!$A149=$BK$6,'Main courante'!$E149,"")</f>
        <v/>
      </c>
      <c r="BQ152" s="122" t="str">
        <f>IF('Main courante'!$A149=$BK$6,DU152,"")</f>
        <v/>
      </c>
      <c r="BR152" s="125"/>
      <c r="BS152" s="120" t="str">
        <f>IF('Main courante'!$A149=$BS$6,MAX($BS$8:$BS151)+1,"")</f>
        <v/>
      </c>
      <c r="BT152" s="121" t="str">
        <f>IF('Main courante'!$A149=$BS$6,TEXT('Main courante'!$B149,"j mmm aa"),"")</f>
        <v/>
      </c>
      <c r="BU152" s="122" t="str">
        <f>IF('Main courante'!$A149=$BS$6,TEXT('Main courante'!$C149,"hh:mm"),"")</f>
        <v/>
      </c>
      <c r="BV152" s="122" t="str">
        <f>IF('Main courante'!$A149=$BS$6,TEXT('Main courante'!$D149,"hh:mm"),"")</f>
        <v/>
      </c>
      <c r="BW152" s="123" t="str">
        <f>IF('Main courante'!$A149=$BS$6,MOD($BV152-$BU152,1),"")</f>
        <v/>
      </c>
      <c r="BX152" s="123" t="str">
        <f>IF('Main courante'!$A149=$BS$6,'Main courante'!$E149,"")</f>
        <v/>
      </c>
      <c r="BY152" s="122" t="str">
        <f>IF('Main courante'!$A149=$BS$6,DU152,"")</f>
        <v/>
      </c>
      <c r="BZ152" s="125"/>
      <c r="CA152" s="120" t="str">
        <f>IF('Main courante'!$A149=$CA$6,MAX($CA$8:$CA151)+1,"")</f>
        <v/>
      </c>
      <c r="CB152" s="121" t="str">
        <f>IF('Main courante'!$A149=$CA$6,TEXT('Main courante'!$B149,"j mmm aa"),"")</f>
        <v/>
      </c>
      <c r="CC152" s="122" t="str">
        <f>IF('Main courante'!$A149=$CA$6,TEXT('Main courante'!$C149,"hh:mm"),"")</f>
        <v/>
      </c>
      <c r="CD152" s="122" t="str">
        <f>IF('Main courante'!$A149=$CA$6,TEXT('Main courante'!$D149,"hh:mm"),"")</f>
        <v/>
      </c>
      <c r="CE152" s="123" t="str">
        <f>IF('Main courante'!$A149=$CA$6,MOD($CD152-$CC152,1),"")</f>
        <v/>
      </c>
      <c r="CF152" s="123" t="str">
        <f>IF('Main courante'!$A149=$CA$6,'Main courante'!$E149,"")</f>
        <v/>
      </c>
      <c r="CG152" s="122" t="str">
        <f>IF('Main courante'!$A149=$CA$6,DU152,"")</f>
        <v/>
      </c>
      <c r="CH152" s="125"/>
      <c r="CI152" s="120" t="str">
        <f>IF('Main courante'!$A149=$CI$6,MAX($CI$8:$CI151)+1,"")</f>
        <v/>
      </c>
      <c r="CJ152" s="121" t="str">
        <f>IF('Main courante'!$A149=$CI$6,TEXT('Main courante'!$B149,"j mmm aa"),"")</f>
        <v/>
      </c>
      <c r="CK152" s="122" t="str">
        <f>IF('Main courante'!$A149=$CI$6,TEXT('Main courante'!$C149,"hh:mm"),"")</f>
        <v/>
      </c>
      <c r="CL152" s="122" t="str">
        <f>IF('Main courante'!$A149=$CI$6,TEXT('Main courante'!$D149,"hh:mm"),"")</f>
        <v/>
      </c>
      <c r="CM152" s="123" t="str">
        <f>IF('Main courante'!$A149=$CI$6,MOD($CL152-$CK152,1),"")</f>
        <v/>
      </c>
      <c r="CN152" s="123" t="str">
        <f>IF('Main courante'!$A149=$CI$6,'Main courante'!$E149,"")</f>
        <v/>
      </c>
      <c r="CO152" s="125"/>
      <c r="CP152" s="120" t="str">
        <f>IF('Main courante'!$A149=$CP$6,MAX($CP$8:$CP151)+1,"")</f>
        <v/>
      </c>
      <c r="CQ152" s="121" t="str">
        <f>IF('Main courante'!$A149=$CP$6,TEXT('Main courante'!$B149,"j mmm aa"),"")</f>
        <v/>
      </c>
      <c r="CR152" s="122" t="str">
        <f>IF('Main courante'!$A149=$CP$6,TEXT('Main courante'!$C149,"hh:mm"),"")</f>
        <v/>
      </c>
      <c r="CS152" s="122" t="str">
        <f>IF('Main courante'!$A149=$CP$6,TEXT('Main courante'!$D149,"hh:mm"),"")</f>
        <v/>
      </c>
      <c r="CT152" s="123" t="str">
        <f>IF('Main courante'!$A149=$CP$6,MOD($CS152-$CR152,1),"")</f>
        <v/>
      </c>
      <c r="CU152" s="123" t="str">
        <f>IF('Main courante'!$A149=$CP$6,'Main courante'!$E149,"")</f>
        <v/>
      </c>
      <c r="CV152" s="122" t="str">
        <f>IF('Main courante'!$A149=$CP$6,DU152,"")</f>
        <v/>
      </c>
      <c r="CW152" s="125"/>
      <c r="CX152" s="120" t="str">
        <f>IF('Main courante'!$A149=$CX$6,MAX($CX$8:$CX151)+1,"")</f>
        <v/>
      </c>
      <c r="CY152" s="121" t="str">
        <f>IF('Main courante'!$A149=$CX$6,TEXT('Main courante'!$B149,"j mmm aa"),"")</f>
        <v/>
      </c>
      <c r="CZ152" s="122" t="str">
        <f>IF('Main courante'!$A149=$CX$6,TEXT('Main courante'!$C149,"hh:mm"),"")</f>
        <v/>
      </c>
      <c r="DA152" s="122" t="str">
        <f>IF('Main courante'!$A149=$CX$6,TEXT('Main courante'!$D149,"hh:mm"),"")</f>
        <v/>
      </c>
      <c r="DB152" s="123" t="str">
        <f>IF('Main courante'!$A149=$CX$6,MOD($DA152-$CZ152,1),"")</f>
        <v/>
      </c>
      <c r="DC152" s="123" t="str">
        <f>IF('Main courante'!$A149=$CX$6,'Main courante'!$E149,"")</f>
        <v/>
      </c>
      <c r="DD152" s="122" t="str">
        <f>IF('Main courante'!$A149=$CX$6,DU152,"")</f>
        <v/>
      </c>
      <c r="DE152" s="125"/>
      <c r="DF152" s="120" t="str">
        <f>IF('Main courante'!$A149=$DF$6,MAX($DF$8:$DF151)+1,"")</f>
        <v/>
      </c>
      <c r="DG152" s="121" t="str">
        <f>IF('Main courante'!$A149=$DF$6,TEXT('Main courante'!$B149,"j mmm aa"),"")</f>
        <v/>
      </c>
      <c r="DH152" s="122" t="str">
        <f>IF('Main courante'!$A149=$DF$6,TEXT('Main courante'!$C149,"hh:mm"),"")</f>
        <v/>
      </c>
      <c r="DI152" s="122" t="str">
        <f>IF('Main courante'!$A149=$DF$6,TEXT('Main courante'!$D149,"hh:mm"),"")</f>
        <v/>
      </c>
      <c r="DJ152" s="123" t="str">
        <f>IF('Main courante'!$A149=$DF$6,MOD($DI152-$DH152,1),"")</f>
        <v/>
      </c>
      <c r="DK152" s="123" t="str">
        <f>IF('Main courante'!$A149=$DF$6,'Main courante'!$E149,"")</f>
        <v/>
      </c>
      <c r="DL152" s="128"/>
      <c r="DM152" s="120" t="str">
        <f>IF(OR('Main courante'!$F149&lt;&gt;"",'Main courante'!$K149&lt;&gt;""),MAX($DM$8:$DM151)+1,"")</f>
        <v/>
      </c>
      <c r="DN152" s="121" t="str">
        <f>IF('Main courante'!$F149,TEXT('Main courante'!$B149,"j mmm aa"),"")</f>
        <v/>
      </c>
      <c r="DO152" s="121" t="str">
        <f>IF('Main courante'!$F149,'Main courante'!$E149,"")</f>
        <v/>
      </c>
      <c r="DP152" s="121" t="str">
        <f>IF(OR('Main courante'!$F149&lt;&gt;"",'Main courante'!$K149&lt;&gt;""),IF('Main courante'!$F149&lt;&gt;"",TEXT('Main courante'!$F149,"hh:mm"),""),"")</f>
        <v/>
      </c>
      <c r="DQ152" s="121" t="str">
        <f>IF(OR('Main courante'!$F149&lt;&gt;"",'Main courante'!$K149&lt;&gt;""),IF('Main courante'!$G149&lt;&gt;"",TEXT('Main courante'!$G149,"hh:mm"),""),"")</f>
        <v/>
      </c>
      <c r="DR152" s="121" t="str">
        <f>IF(OR('Main courante'!$F149&lt;&gt;"",'Main courante'!$K149&lt;&gt;""),IF('Main courante'!$K149&lt;&gt;"",TEXT('Main courante'!$K149,"hh:mm"),""),"")</f>
        <v/>
      </c>
      <c r="DS152" s="121" t="str">
        <f>IF(OR('Main courante'!$F149&lt;&gt;"",'Main courante'!$K149&lt;&gt;""),IF('Main courante'!$L149&lt;&gt;"",TEXT('Main courante'!$L149,"hh:mm"),""),"")</f>
        <v/>
      </c>
      <c r="DT152" s="129">
        <f t="shared" si="10"/>
        <v>0</v>
      </c>
      <c r="DU152" s="130">
        <f>'Main courante'!$H149+'Main courante'!$M149</f>
        <v>0</v>
      </c>
      <c r="DV152" s="131">
        <f>'Main courante'!$J149+'Main courante'!$O149</f>
        <v>0</v>
      </c>
      <c r="DW152" s="131">
        <f>'Main courante'!$I149+'Main courante'!$N149</f>
        <v>0</v>
      </c>
      <c r="DX152" s="132" t="str">
        <f>IF('Main courante'!$P149&lt;&gt;"",'Main courante'!$P149,"")</f>
        <v/>
      </c>
      <c r="DY152" s="133" t="str">
        <f>IF('Main courante'!$Q149&lt;&gt;"",'Main courante'!$Q149,"")</f>
        <v/>
      </c>
      <c r="DZ152" s="133" t="str">
        <f>IF('Main courante'!$R149&lt;&gt;"",'Main courante'!$R149,"")</f>
        <v/>
      </c>
      <c r="EA152" s="129">
        <f t="shared" si="11"/>
        <v>0</v>
      </c>
      <c r="EB152" s="129">
        <f t="shared" si="12"/>
        <v>0</v>
      </c>
      <c r="ED152" s="120" t="str">
        <f>IF('Main courante'!$A149=$ED$6,MAX($ED$8:$ED151)+1,"")</f>
        <v/>
      </c>
      <c r="EE152" s="120" t="str">
        <f>IF('Main courante'!$A149=$ED$6,'Main courante'!$S149,"")</f>
        <v/>
      </c>
      <c r="EF152" s="120" t="str">
        <f>IF('Main courante'!$A149=$ED$6,'Main courante'!$T149,"")</f>
        <v/>
      </c>
      <c r="EG152" s="120" t="str">
        <f>IF('Main courante'!$A149=$ED$6,'Main courante'!$U149,"")</f>
        <v/>
      </c>
      <c r="EH152" s="134" t="str">
        <f>IF('Main courante'!$A149=$ED$6,'Main courante'!$V149,"")</f>
        <v/>
      </c>
      <c r="EJ152" s="120" t="str">
        <f>IF('Main courante'!$A149=$EJ$6,MAX($EJ$8:$EJ151)+1,"")</f>
        <v/>
      </c>
      <c r="EK152" s="120" t="str">
        <f>IF('Main courante'!$A149=$EJ$6,'Main courante'!$S149,"")</f>
        <v/>
      </c>
      <c r="EL152" s="120" t="str">
        <f>IF('Main courante'!$A149=$EJ$6,'Main courante'!$T149,"")</f>
        <v/>
      </c>
      <c r="EM152" s="120" t="str">
        <f>IF('Main courante'!$A149=$EJ$6,'Main courante'!$U149,"")</f>
        <v/>
      </c>
      <c r="EN152" s="134" t="str">
        <f>IF('Main courante'!$A149=$EJ$6,'Main courante'!$V149,"")</f>
        <v/>
      </c>
      <c r="EP152" s="120" t="str">
        <f>IF('Main courante'!$A149=$EP$6,MAX($EP$8:$EP151)+1,"")</f>
        <v/>
      </c>
      <c r="EQ152" s="120" t="str">
        <f>IF('Main courante'!$A149=$EP$6,'Main courante'!$S149,"")</f>
        <v/>
      </c>
      <c r="ER152" s="120" t="str">
        <f>IF('Main courante'!$A149=$EP$6,'Main courante'!$T149,"")</f>
        <v/>
      </c>
      <c r="ES152" s="120" t="str">
        <f>IF('Main courante'!$A149=$EP$6,'Main courante'!$U149,"")</f>
        <v/>
      </c>
      <c r="ET152" s="134" t="str">
        <f>IF('Main courante'!$A149=$EP$6,'Main courante'!$V149,"")</f>
        <v/>
      </c>
      <c r="EU152" s="125"/>
      <c r="EV152" s="120" t="str">
        <f>IF('Main courante'!$A149=$EV$6,MAX($EV$8:$EV151)+1,"")</f>
        <v/>
      </c>
      <c r="EW152" s="121" t="str">
        <f>IF('Main courante'!$A149=$EV$6,TEXT('Main courante'!$B149,"j mmm aa"),"")</f>
        <v/>
      </c>
      <c r="EX152" s="122" t="str">
        <f>IF('Main courante'!$A149=$EV$6,TEXT('Main courante'!$C149,"hh:mm"),"")</f>
        <v/>
      </c>
      <c r="EY152" s="122" t="str">
        <f>IF('Main courante'!$A149=$EV$6,TEXT('Main courante'!$D149,"hh:mm"),"")</f>
        <v/>
      </c>
      <c r="EZ152" s="123" t="str">
        <f>IF('Main courante'!$A149=$EV$6,MOD($EY152-$EX152,1),"")</f>
        <v/>
      </c>
      <c r="FA152" s="123" t="str">
        <f>IF('Main courante'!$A149=$EV$6,'Main courante'!$E149,"")</f>
        <v/>
      </c>
      <c r="FB152" s="128"/>
    </row>
    <row r="153" spans="1:158">
      <c r="A153" s="120" t="str">
        <f>IF('Main courante'!$A150=$A$6,MAX($A$8:$A152)+1,"")</f>
        <v/>
      </c>
      <c r="B153" s="121" t="str">
        <f>IF('Main courante'!$A150=$A$6,TEXT('Main courante'!$B150,"j mmm aa"),"")</f>
        <v/>
      </c>
      <c r="C153" s="122" t="str">
        <f>IF('Main courante'!$A150=$A$6,TEXT('Main courante'!$C150,"hh:mm"),"")</f>
        <v/>
      </c>
      <c r="D153" s="122" t="str">
        <f>IF('Main courante'!$A150=$A$6,TEXT('Main courante'!$D150,"hh:mm"),"")</f>
        <v/>
      </c>
      <c r="E153" s="123" t="str">
        <f>IF('Main courante'!$A150=$A$6,MOD($D153-$C153,1),"")</f>
        <v/>
      </c>
      <c r="F153" s="123" t="str">
        <f>IF('Main courante'!$A150=$A$6,'Main courante'!$E150,"")</f>
        <v/>
      </c>
      <c r="G153" s="125"/>
      <c r="H153" s="126" t="str">
        <f>IF('Main courante'!$A150=$H$6,MAX($H$8:$H152)+1,"")</f>
        <v/>
      </c>
      <c r="I153" s="121" t="str">
        <f>IF('Main courante'!$A150=$H$6,TEXT('Main courante'!$B150,"j mmm aa"),"")</f>
        <v/>
      </c>
      <c r="J153" s="122" t="str">
        <f>IF('Main courante'!$A150=$H$6,TEXT('Main courante'!$C150,"hh:mm"),"")</f>
        <v/>
      </c>
      <c r="K153" s="122" t="str">
        <f>IF('Main courante'!$A150=$H$6,TEXT('Main courante'!$D150,"hh:mm"),"")</f>
        <v/>
      </c>
      <c r="L153" s="123" t="str">
        <f>IF('Main courante'!$A150=$H$6,MOD($K153-$J153,1),"")</f>
        <v/>
      </c>
      <c r="M153" s="123" t="str">
        <f>IF('Main courante'!$A150=$H$6,'Main courante'!$E150,"")</f>
        <v/>
      </c>
      <c r="N153" s="125"/>
      <c r="O153" s="120" t="str">
        <f>IF('Main courante'!$A150=$O$6,MAX($O$8:$O152)+1,"")</f>
        <v/>
      </c>
      <c r="P153" s="121" t="str">
        <f>IF('Main courante'!$A150=$O$6,TEXT('Main courante'!$B150,"j mmm aa"),"")</f>
        <v/>
      </c>
      <c r="Q153" s="122" t="str">
        <f>IF('Main courante'!$A150=$O$6,TEXT('Main courante'!$C150,"hh:mm"),"")</f>
        <v/>
      </c>
      <c r="R153" s="122" t="str">
        <f>IF('Main courante'!$A150=$O$6,TEXT('Main courante'!$D150,"hh:mm"),"")</f>
        <v/>
      </c>
      <c r="S153" s="123" t="str">
        <f>IF('Main courante'!$A150=$O$6,MOD($R153-$Q153,1),"")</f>
        <v/>
      </c>
      <c r="T153" s="124" t="str">
        <f>IF('Main courante'!$A150=$O$6,'Main courante'!$E150,"")</f>
        <v/>
      </c>
      <c r="U153" s="127" t="str">
        <f>IF('Main courante'!$A150=$O$6,DU153,"")</f>
        <v/>
      </c>
      <c r="V153" s="125"/>
      <c r="W153" s="120" t="str">
        <f>IF('Main courante'!$A150=$W$6,MAX($W$8:$W152)+1,"")</f>
        <v/>
      </c>
      <c r="X153" s="121" t="str">
        <f>IF('Main courante'!$A150=$W$6,TEXT('Main courante'!$B150,"j mmm aa"),"")</f>
        <v/>
      </c>
      <c r="Y153" s="122" t="str">
        <f>IF('Main courante'!$A150=$W$6,TEXT('Main courante'!$C150,"hh:mm"),"")</f>
        <v/>
      </c>
      <c r="Z153" s="122" t="str">
        <f>IF('Main courante'!$A150=$W$6,TEXT('Main courante'!$D150,"hh:mm"),"")</f>
        <v/>
      </c>
      <c r="AA153" s="123" t="str">
        <f>IF('Main courante'!$A150=$W$6,MOD($Z153-$Y153,1),"")</f>
        <v/>
      </c>
      <c r="AB153" s="123" t="str">
        <f>IF('Main courante'!$A150=$W$6,'Main courante'!$E150,"")</f>
        <v/>
      </c>
      <c r="AC153" s="122" t="str">
        <f>IF('Main courante'!$A150=$W$6,DU153,"")</f>
        <v/>
      </c>
      <c r="AD153" s="125"/>
      <c r="AE153" s="120" t="str">
        <f>IF('Main courante'!$A150=$AE$6,MAX($AE$8:$AE152)+1,"")</f>
        <v/>
      </c>
      <c r="AF153" s="121" t="str">
        <f>IF('Main courante'!$A150=$AE$6,TEXT('Main courante'!$B150,"j mmm aa"),"")</f>
        <v/>
      </c>
      <c r="AG153" s="122" t="str">
        <f>IF('Main courante'!$A150=$AE$6,TEXT('Main courante'!$C150,"hh:mm"),"")</f>
        <v/>
      </c>
      <c r="AH153" s="122" t="str">
        <f>IF('Main courante'!$A150=$AE$6,TEXT('Main courante'!$D150,"hh:mm"),"")</f>
        <v/>
      </c>
      <c r="AI153" s="123" t="str">
        <f>IF('Main courante'!$A150=$AE$6,MOD($AH153-$AG153,1),"")</f>
        <v/>
      </c>
      <c r="AJ153" s="123" t="str">
        <f>IF('Main courante'!$A150=$AE$6,'Main courante'!$E150,"")</f>
        <v/>
      </c>
      <c r="AK153" s="122" t="str">
        <f>IF('Main courante'!$A150=$AE$6,DU153,"")</f>
        <v/>
      </c>
      <c r="AL153" s="125"/>
      <c r="AM153" s="120" t="str">
        <f>IF('Main courante'!$A150=$AM$6,MAX($AM$8:$AM152)+1,"")</f>
        <v/>
      </c>
      <c r="AN153" s="121" t="str">
        <f>IF('Main courante'!$A150=$AM$6,TEXT('Main courante'!$B150,"j mmm aa"),"")</f>
        <v/>
      </c>
      <c r="AO153" s="122" t="str">
        <f>IF('Main courante'!$A150=$AM$6,TEXT('Main courante'!$C150,"hh:mm"),"")</f>
        <v/>
      </c>
      <c r="AP153" s="122" t="str">
        <f>IF('Main courante'!$A150=$AM$6,TEXT('Main courante'!$D150,"hh:mm"),"")</f>
        <v/>
      </c>
      <c r="AQ153" s="123" t="str">
        <f>IF('Main courante'!$A150=$AM$6,MOD($AP153-$AO153,1),"")</f>
        <v/>
      </c>
      <c r="AR153" s="123" t="str">
        <f>IF('Main courante'!$A150=$AM$6,'Main courante'!$E150,"")</f>
        <v/>
      </c>
      <c r="AS153" s="122" t="str">
        <f>IF('Main courante'!$A150=$AM$6,DU153,"")</f>
        <v/>
      </c>
      <c r="AT153" s="125"/>
      <c r="AU153" s="120" t="str">
        <f>IF('Main courante'!$A150=$AU$6,MAX($AU$8:$AU152)+1,"")</f>
        <v/>
      </c>
      <c r="AV153" s="121" t="str">
        <f>IF('Main courante'!$A150=$AU$6,TEXT('Main courante'!$B150,"j mmm aa"),"")</f>
        <v/>
      </c>
      <c r="AW153" s="122" t="str">
        <f>IF('Main courante'!$A150=$AU$6,TEXT('Main courante'!$C150,"hh:mm"),"")</f>
        <v/>
      </c>
      <c r="AX153" s="122" t="str">
        <f>IF('Main courante'!$A150=$AU$6,TEXT('Main courante'!$D150,"hh:mm"),"")</f>
        <v/>
      </c>
      <c r="AY153" s="123" t="str">
        <f>IF('Main courante'!$A150=$AU$6,MOD($AX153-$AW153,1),"")</f>
        <v/>
      </c>
      <c r="AZ153" s="123" t="str">
        <f>IF('Main courante'!$A150=$AU$6,'Main courante'!$E150,"")</f>
        <v/>
      </c>
      <c r="BA153" s="122" t="str">
        <f>IF('Main courante'!$A150=$AU$6,DU153,"")</f>
        <v/>
      </c>
      <c r="BB153" s="125"/>
      <c r="BC153" s="120" t="str">
        <f>IF('Main courante'!$A150=$BC$6,MAX($BC$8:$BC152)+1,"")</f>
        <v/>
      </c>
      <c r="BD153" s="121" t="str">
        <f>IF('Main courante'!$A150=$BC$6,TEXT('Main courante'!$B150,"j mmm aa"),"")</f>
        <v/>
      </c>
      <c r="BE153" s="122" t="str">
        <f>IF('Main courante'!$A150=$BC$6,TEXT('Main courante'!$C150,"hh:mm"),"")</f>
        <v/>
      </c>
      <c r="BF153" s="122" t="str">
        <f>IF('Main courante'!$A150=$BC$6,TEXT('Main courante'!$D150,"hh:mm"),"")</f>
        <v/>
      </c>
      <c r="BG153" s="123" t="str">
        <f>IF('Main courante'!$A150=$BC$6,MOD($BF153-$BE153,1),"")</f>
        <v/>
      </c>
      <c r="BH153" s="123" t="str">
        <f>IF('Main courante'!$A150=$BC$6,'Main courante'!$E150,"")</f>
        <v/>
      </c>
      <c r="BI153" s="122" t="str">
        <f>IF('Main courante'!$A150=$BC$6,DU153,"")</f>
        <v/>
      </c>
      <c r="BJ153" s="125"/>
      <c r="BK153" s="120" t="str">
        <f>IF('Main courante'!$A150=$BK$6,MAX($BK$8:$BK152)+1,"")</f>
        <v/>
      </c>
      <c r="BL153" s="121" t="str">
        <f>IF('Main courante'!$A150=$BK$6,TEXT('Main courante'!$B150,"j mmm aa"),"")</f>
        <v/>
      </c>
      <c r="BM153" s="122" t="str">
        <f>IF('Main courante'!$A150=$BK$6,TEXT('Main courante'!$C150,"hh:mm"),"")</f>
        <v/>
      </c>
      <c r="BN153" s="122" t="str">
        <f>IF('Main courante'!$A150=$BK$6,TEXT('Main courante'!$D150,"hh:mm"),"")</f>
        <v/>
      </c>
      <c r="BO153" s="123" t="str">
        <f>IF('Main courante'!$A150=$BK$6,MOD($BN153-$BM153,1),"")</f>
        <v/>
      </c>
      <c r="BP153" s="123" t="str">
        <f>IF('Main courante'!$A150=$BK$6,'Main courante'!$E150,"")</f>
        <v/>
      </c>
      <c r="BQ153" s="122" t="str">
        <f>IF('Main courante'!$A150=$BK$6,DU153,"")</f>
        <v/>
      </c>
      <c r="BR153" s="125"/>
      <c r="BS153" s="120" t="str">
        <f>IF('Main courante'!$A150=$BS$6,MAX($BS$8:$BS152)+1,"")</f>
        <v/>
      </c>
      <c r="BT153" s="121" t="str">
        <f>IF('Main courante'!$A150=$BS$6,TEXT('Main courante'!$B150,"j mmm aa"),"")</f>
        <v/>
      </c>
      <c r="BU153" s="122" t="str">
        <f>IF('Main courante'!$A150=$BS$6,TEXT('Main courante'!$C150,"hh:mm"),"")</f>
        <v/>
      </c>
      <c r="BV153" s="122" t="str">
        <f>IF('Main courante'!$A150=$BS$6,TEXT('Main courante'!$D150,"hh:mm"),"")</f>
        <v/>
      </c>
      <c r="BW153" s="123" t="str">
        <f>IF('Main courante'!$A150=$BS$6,MOD($BV153-$BU153,1),"")</f>
        <v/>
      </c>
      <c r="BX153" s="123" t="str">
        <f>IF('Main courante'!$A150=$BS$6,'Main courante'!$E150,"")</f>
        <v/>
      </c>
      <c r="BY153" s="122" t="str">
        <f>IF('Main courante'!$A150=$BS$6,DU153,"")</f>
        <v/>
      </c>
      <c r="BZ153" s="125"/>
      <c r="CA153" s="120" t="str">
        <f>IF('Main courante'!$A150=$CA$6,MAX($CA$8:$CA152)+1,"")</f>
        <v/>
      </c>
      <c r="CB153" s="121" t="str">
        <f>IF('Main courante'!$A150=$CA$6,TEXT('Main courante'!$B150,"j mmm aa"),"")</f>
        <v/>
      </c>
      <c r="CC153" s="122" t="str">
        <f>IF('Main courante'!$A150=$CA$6,TEXT('Main courante'!$C150,"hh:mm"),"")</f>
        <v/>
      </c>
      <c r="CD153" s="122" t="str">
        <f>IF('Main courante'!$A150=$CA$6,TEXT('Main courante'!$D150,"hh:mm"),"")</f>
        <v/>
      </c>
      <c r="CE153" s="123" t="str">
        <f>IF('Main courante'!$A150=$CA$6,MOD($CD153-$CC153,1),"")</f>
        <v/>
      </c>
      <c r="CF153" s="123" t="str">
        <f>IF('Main courante'!$A150=$CA$6,'Main courante'!$E150,"")</f>
        <v/>
      </c>
      <c r="CG153" s="122" t="str">
        <f>IF('Main courante'!$A150=$CA$6,DU153,"")</f>
        <v/>
      </c>
      <c r="CH153" s="125"/>
      <c r="CI153" s="120" t="str">
        <f>IF('Main courante'!$A150=$CI$6,MAX($CI$8:$CI152)+1,"")</f>
        <v/>
      </c>
      <c r="CJ153" s="121" t="str">
        <f>IF('Main courante'!$A150=$CI$6,TEXT('Main courante'!$B150,"j mmm aa"),"")</f>
        <v/>
      </c>
      <c r="CK153" s="122" t="str">
        <f>IF('Main courante'!$A150=$CI$6,TEXT('Main courante'!$C150,"hh:mm"),"")</f>
        <v/>
      </c>
      <c r="CL153" s="122" t="str">
        <f>IF('Main courante'!$A150=$CI$6,TEXT('Main courante'!$D150,"hh:mm"),"")</f>
        <v/>
      </c>
      <c r="CM153" s="123" t="str">
        <f>IF('Main courante'!$A150=$CI$6,MOD($CL153-$CK153,1),"")</f>
        <v/>
      </c>
      <c r="CN153" s="123" t="str">
        <f>IF('Main courante'!$A150=$CI$6,'Main courante'!$E150,"")</f>
        <v/>
      </c>
      <c r="CO153" s="125"/>
      <c r="CP153" s="120" t="str">
        <f>IF('Main courante'!$A150=$CP$6,MAX($CP$8:$CP152)+1,"")</f>
        <v/>
      </c>
      <c r="CQ153" s="121" t="str">
        <f>IF('Main courante'!$A150=$CP$6,TEXT('Main courante'!$B150,"j mmm aa"),"")</f>
        <v/>
      </c>
      <c r="CR153" s="122" t="str">
        <f>IF('Main courante'!$A150=$CP$6,TEXT('Main courante'!$C150,"hh:mm"),"")</f>
        <v/>
      </c>
      <c r="CS153" s="122" t="str">
        <f>IF('Main courante'!$A150=$CP$6,TEXT('Main courante'!$D150,"hh:mm"),"")</f>
        <v/>
      </c>
      <c r="CT153" s="123" t="str">
        <f>IF('Main courante'!$A150=$CP$6,MOD($CS153-$CR153,1),"")</f>
        <v/>
      </c>
      <c r="CU153" s="123" t="str">
        <f>IF('Main courante'!$A150=$CP$6,'Main courante'!$E150,"")</f>
        <v/>
      </c>
      <c r="CV153" s="122" t="str">
        <f>IF('Main courante'!$A150=$CP$6,DU153,"")</f>
        <v/>
      </c>
      <c r="CW153" s="125"/>
      <c r="CX153" s="120" t="str">
        <f>IF('Main courante'!$A150=$CX$6,MAX($CX$8:$CX152)+1,"")</f>
        <v/>
      </c>
      <c r="CY153" s="121" t="str">
        <f>IF('Main courante'!$A150=$CX$6,TEXT('Main courante'!$B150,"j mmm aa"),"")</f>
        <v/>
      </c>
      <c r="CZ153" s="122" t="str">
        <f>IF('Main courante'!$A150=$CX$6,TEXT('Main courante'!$C150,"hh:mm"),"")</f>
        <v/>
      </c>
      <c r="DA153" s="122" t="str">
        <f>IF('Main courante'!$A150=$CX$6,TEXT('Main courante'!$D150,"hh:mm"),"")</f>
        <v/>
      </c>
      <c r="DB153" s="123" t="str">
        <f>IF('Main courante'!$A150=$CX$6,MOD($DA153-$CZ153,1),"")</f>
        <v/>
      </c>
      <c r="DC153" s="123" t="str">
        <f>IF('Main courante'!$A150=$CX$6,'Main courante'!$E150,"")</f>
        <v/>
      </c>
      <c r="DD153" s="122" t="str">
        <f>IF('Main courante'!$A150=$CX$6,DU153,"")</f>
        <v/>
      </c>
      <c r="DE153" s="125"/>
      <c r="DF153" s="120" t="str">
        <f>IF('Main courante'!$A150=$DF$6,MAX($DF$8:$DF152)+1,"")</f>
        <v/>
      </c>
      <c r="DG153" s="121" t="str">
        <f>IF('Main courante'!$A150=$DF$6,TEXT('Main courante'!$B150,"j mmm aa"),"")</f>
        <v/>
      </c>
      <c r="DH153" s="122" t="str">
        <f>IF('Main courante'!$A150=$DF$6,TEXT('Main courante'!$C150,"hh:mm"),"")</f>
        <v/>
      </c>
      <c r="DI153" s="122" t="str">
        <f>IF('Main courante'!$A150=$DF$6,TEXT('Main courante'!$D150,"hh:mm"),"")</f>
        <v/>
      </c>
      <c r="DJ153" s="123" t="str">
        <f>IF('Main courante'!$A150=$DF$6,MOD($DI153-$DH153,1),"")</f>
        <v/>
      </c>
      <c r="DK153" s="123" t="str">
        <f>IF('Main courante'!$A150=$DF$6,'Main courante'!$E150,"")</f>
        <v/>
      </c>
      <c r="DL153" s="128"/>
      <c r="DM153" s="120" t="str">
        <f>IF(OR('Main courante'!$F150&lt;&gt;"",'Main courante'!$K150&lt;&gt;""),MAX($DM$8:$DM152)+1,"")</f>
        <v/>
      </c>
      <c r="DN153" s="121" t="str">
        <f>IF('Main courante'!$F150,TEXT('Main courante'!$B150,"j mmm aa"),"")</f>
        <v/>
      </c>
      <c r="DO153" s="121" t="str">
        <f>IF('Main courante'!$F150,'Main courante'!$E150,"")</f>
        <v/>
      </c>
      <c r="DP153" s="121" t="str">
        <f>IF(OR('Main courante'!$F150&lt;&gt;"",'Main courante'!$K150&lt;&gt;""),IF('Main courante'!$F150&lt;&gt;"",TEXT('Main courante'!$F150,"hh:mm"),""),"")</f>
        <v/>
      </c>
      <c r="DQ153" s="121" t="str">
        <f>IF(OR('Main courante'!$F150&lt;&gt;"",'Main courante'!$K150&lt;&gt;""),IF('Main courante'!$G150&lt;&gt;"",TEXT('Main courante'!$G150,"hh:mm"),""),"")</f>
        <v/>
      </c>
      <c r="DR153" s="121" t="str">
        <f>IF(OR('Main courante'!$F150&lt;&gt;"",'Main courante'!$K150&lt;&gt;""),IF('Main courante'!$K150&lt;&gt;"",TEXT('Main courante'!$K150,"hh:mm"),""),"")</f>
        <v/>
      </c>
      <c r="DS153" s="121" t="str">
        <f>IF(OR('Main courante'!$F150&lt;&gt;"",'Main courante'!$K150&lt;&gt;""),IF('Main courante'!$L150&lt;&gt;"",TEXT('Main courante'!$L150,"hh:mm"),""),"")</f>
        <v/>
      </c>
      <c r="DT153" s="129">
        <f t="shared" si="10"/>
        <v>0</v>
      </c>
      <c r="DU153" s="130">
        <f>'Main courante'!$H150+'Main courante'!$M150</f>
        <v>0</v>
      </c>
      <c r="DV153" s="131">
        <f>'Main courante'!$J150+'Main courante'!$O150</f>
        <v>0</v>
      </c>
      <c r="DW153" s="131">
        <f>'Main courante'!$I150+'Main courante'!$N150</f>
        <v>0</v>
      </c>
      <c r="DX153" s="132" t="str">
        <f>IF('Main courante'!$P150&lt;&gt;"",'Main courante'!$P150,"")</f>
        <v/>
      </c>
      <c r="DY153" s="133" t="str">
        <f>IF('Main courante'!$Q150&lt;&gt;"",'Main courante'!$Q150,"")</f>
        <v/>
      </c>
      <c r="DZ153" s="133" t="str">
        <f>IF('Main courante'!$R150&lt;&gt;"",'Main courante'!$R150,"")</f>
        <v/>
      </c>
      <c r="EA153" s="129">
        <f t="shared" si="11"/>
        <v>0</v>
      </c>
      <c r="EB153" s="129">
        <f t="shared" si="12"/>
        <v>0</v>
      </c>
      <c r="ED153" s="120" t="str">
        <f>IF('Main courante'!$A150=$ED$6,MAX($ED$8:$ED152)+1,"")</f>
        <v/>
      </c>
      <c r="EE153" s="120" t="str">
        <f>IF('Main courante'!$A150=$ED$6,'Main courante'!$S150,"")</f>
        <v/>
      </c>
      <c r="EF153" s="120" t="str">
        <f>IF('Main courante'!$A150=$ED$6,'Main courante'!$T150,"")</f>
        <v/>
      </c>
      <c r="EG153" s="120" t="str">
        <f>IF('Main courante'!$A150=$ED$6,'Main courante'!$U150,"")</f>
        <v/>
      </c>
      <c r="EH153" s="134" t="str">
        <f>IF('Main courante'!$A150=$ED$6,'Main courante'!$V150,"")</f>
        <v/>
      </c>
      <c r="EJ153" s="120" t="str">
        <f>IF('Main courante'!$A150=$EJ$6,MAX($EJ$8:$EJ152)+1,"")</f>
        <v/>
      </c>
      <c r="EK153" s="120" t="str">
        <f>IF('Main courante'!$A150=$EJ$6,'Main courante'!$S150,"")</f>
        <v/>
      </c>
      <c r="EL153" s="120" t="str">
        <f>IF('Main courante'!$A150=$EJ$6,'Main courante'!$T150,"")</f>
        <v/>
      </c>
      <c r="EM153" s="120" t="str">
        <f>IF('Main courante'!$A150=$EJ$6,'Main courante'!$U150,"")</f>
        <v/>
      </c>
      <c r="EN153" s="134" t="str">
        <f>IF('Main courante'!$A150=$EJ$6,'Main courante'!$V150,"")</f>
        <v/>
      </c>
      <c r="EP153" s="120" t="str">
        <f>IF('Main courante'!$A150=$EP$6,MAX($EP$8:$EP152)+1,"")</f>
        <v/>
      </c>
      <c r="EQ153" s="120" t="str">
        <f>IF('Main courante'!$A150=$EP$6,'Main courante'!$S150,"")</f>
        <v/>
      </c>
      <c r="ER153" s="120" t="str">
        <f>IF('Main courante'!$A150=$EP$6,'Main courante'!$T150,"")</f>
        <v/>
      </c>
      <c r="ES153" s="120" t="str">
        <f>IF('Main courante'!$A150=$EP$6,'Main courante'!$U150,"")</f>
        <v/>
      </c>
      <c r="ET153" s="134" t="str">
        <f>IF('Main courante'!$A150=$EP$6,'Main courante'!$V150,"")</f>
        <v/>
      </c>
      <c r="EU153" s="125"/>
      <c r="EV153" s="120" t="str">
        <f>IF('Main courante'!$A150=$EV$6,MAX($EV$8:$EV152)+1,"")</f>
        <v/>
      </c>
      <c r="EW153" s="121" t="str">
        <f>IF('Main courante'!$A150=$EV$6,TEXT('Main courante'!$B150,"j mmm aa"),"")</f>
        <v/>
      </c>
      <c r="EX153" s="122" t="str">
        <f>IF('Main courante'!$A150=$EV$6,TEXT('Main courante'!$C150,"hh:mm"),"")</f>
        <v/>
      </c>
      <c r="EY153" s="122" t="str">
        <f>IF('Main courante'!$A150=$EV$6,TEXT('Main courante'!$D150,"hh:mm"),"")</f>
        <v/>
      </c>
      <c r="EZ153" s="123" t="str">
        <f>IF('Main courante'!$A150=$EV$6,MOD($EY153-$EX153,1),"")</f>
        <v/>
      </c>
      <c r="FA153" s="123" t="str">
        <f>IF('Main courante'!$A150=$EV$6,'Main courante'!$E150,"")</f>
        <v/>
      </c>
      <c r="FB153" s="128"/>
    </row>
    <row r="154" spans="1:158">
      <c r="A154" s="120" t="str">
        <f>IF('Main courante'!$A151=$A$6,MAX($A$8:$A153)+1,"")</f>
        <v/>
      </c>
      <c r="B154" s="121" t="str">
        <f>IF('Main courante'!$A151=$A$6,TEXT('Main courante'!$B151,"j mmm aa"),"")</f>
        <v/>
      </c>
      <c r="C154" s="122" t="str">
        <f>IF('Main courante'!$A151=$A$6,TEXT('Main courante'!$C151,"hh:mm"),"")</f>
        <v/>
      </c>
      <c r="D154" s="122" t="str">
        <f>IF('Main courante'!$A151=$A$6,TEXT('Main courante'!$D151,"hh:mm"),"")</f>
        <v/>
      </c>
      <c r="E154" s="123" t="str">
        <f>IF('Main courante'!$A151=$A$6,MOD($D154-$C154,1),"")</f>
        <v/>
      </c>
      <c r="F154" s="123" t="str">
        <f>IF('Main courante'!$A151=$A$6,'Main courante'!$E151,"")</f>
        <v/>
      </c>
      <c r="G154" s="125"/>
      <c r="H154" s="126" t="str">
        <f>IF('Main courante'!$A151=$H$6,MAX($H$8:$H153)+1,"")</f>
        <v/>
      </c>
      <c r="I154" s="121" t="str">
        <f>IF('Main courante'!$A151=$H$6,TEXT('Main courante'!$B151,"j mmm aa"),"")</f>
        <v/>
      </c>
      <c r="J154" s="122" t="str">
        <f>IF('Main courante'!$A151=$H$6,TEXT('Main courante'!$C151,"hh:mm"),"")</f>
        <v/>
      </c>
      <c r="K154" s="122" t="str">
        <f>IF('Main courante'!$A151=$H$6,TEXT('Main courante'!$D151,"hh:mm"),"")</f>
        <v/>
      </c>
      <c r="L154" s="123" t="str">
        <f>IF('Main courante'!$A151=$H$6,MOD($K154-$J154,1),"")</f>
        <v/>
      </c>
      <c r="M154" s="123" t="str">
        <f>IF('Main courante'!$A151=$H$6,'Main courante'!$E151,"")</f>
        <v/>
      </c>
      <c r="N154" s="125"/>
      <c r="O154" s="120" t="str">
        <f>IF('Main courante'!$A151=$O$6,MAX($O$8:$O153)+1,"")</f>
        <v/>
      </c>
      <c r="P154" s="121" t="str">
        <f>IF('Main courante'!$A151=$O$6,TEXT('Main courante'!$B151,"j mmm aa"),"")</f>
        <v/>
      </c>
      <c r="Q154" s="122" t="str">
        <f>IF('Main courante'!$A151=$O$6,TEXT('Main courante'!$C151,"hh:mm"),"")</f>
        <v/>
      </c>
      <c r="R154" s="122" t="str">
        <f>IF('Main courante'!$A151=$O$6,TEXT('Main courante'!$D151,"hh:mm"),"")</f>
        <v/>
      </c>
      <c r="S154" s="123" t="str">
        <f>IF('Main courante'!$A151=$O$6,MOD($R154-$Q154,1),"")</f>
        <v/>
      </c>
      <c r="T154" s="124" t="str">
        <f>IF('Main courante'!$A151=$O$6,'Main courante'!$E151,"")</f>
        <v/>
      </c>
      <c r="U154" s="127" t="str">
        <f>IF('Main courante'!$A151=$O$6,DU154,"")</f>
        <v/>
      </c>
      <c r="V154" s="125"/>
      <c r="W154" s="120" t="str">
        <f>IF('Main courante'!$A151=$W$6,MAX($W$8:$W153)+1,"")</f>
        <v/>
      </c>
      <c r="X154" s="121" t="str">
        <f>IF('Main courante'!$A151=$W$6,TEXT('Main courante'!$B151,"j mmm aa"),"")</f>
        <v/>
      </c>
      <c r="Y154" s="122" t="str">
        <f>IF('Main courante'!$A151=$W$6,TEXT('Main courante'!$C151,"hh:mm"),"")</f>
        <v/>
      </c>
      <c r="Z154" s="122" t="str">
        <f>IF('Main courante'!$A151=$W$6,TEXT('Main courante'!$D151,"hh:mm"),"")</f>
        <v/>
      </c>
      <c r="AA154" s="123" t="str">
        <f>IF('Main courante'!$A151=$W$6,MOD($Z154-$Y154,1),"")</f>
        <v/>
      </c>
      <c r="AB154" s="123" t="str">
        <f>IF('Main courante'!$A151=$W$6,'Main courante'!$E151,"")</f>
        <v/>
      </c>
      <c r="AC154" s="122" t="str">
        <f>IF('Main courante'!$A151=$W$6,DU154,"")</f>
        <v/>
      </c>
      <c r="AD154" s="125"/>
      <c r="AE154" s="120" t="str">
        <f>IF('Main courante'!$A151=$AE$6,MAX($AE$8:$AE153)+1,"")</f>
        <v/>
      </c>
      <c r="AF154" s="121" t="str">
        <f>IF('Main courante'!$A151=$AE$6,TEXT('Main courante'!$B151,"j mmm aa"),"")</f>
        <v/>
      </c>
      <c r="AG154" s="122" t="str">
        <f>IF('Main courante'!$A151=$AE$6,TEXT('Main courante'!$C151,"hh:mm"),"")</f>
        <v/>
      </c>
      <c r="AH154" s="122" t="str">
        <f>IF('Main courante'!$A151=$AE$6,TEXT('Main courante'!$D151,"hh:mm"),"")</f>
        <v/>
      </c>
      <c r="AI154" s="123" t="str">
        <f>IF('Main courante'!$A151=$AE$6,MOD($AH154-$AG154,1),"")</f>
        <v/>
      </c>
      <c r="AJ154" s="123" t="str">
        <f>IF('Main courante'!$A151=$AE$6,'Main courante'!$E151,"")</f>
        <v/>
      </c>
      <c r="AK154" s="122" t="str">
        <f>IF('Main courante'!$A151=$AE$6,DU154,"")</f>
        <v/>
      </c>
      <c r="AL154" s="125"/>
      <c r="AM154" s="120" t="str">
        <f>IF('Main courante'!$A151=$AM$6,MAX($AM$8:$AM153)+1,"")</f>
        <v/>
      </c>
      <c r="AN154" s="121" t="str">
        <f>IF('Main courante'!$A151=$AM$6,TEXT('Main courante'!$B151,"j mmm aa"),"")</f>
        <v/>
      </c>
      <c r="AO154" s="122" t="str">
        <f>IF('Main courante'!$A151=$AM$6,TEXT('Main courante'!$C151,"hh:mm"),"")</f>
        <v/>
      </c>
      <c r="AP154" s="122" t="str">
        <f>IF('Main courante'!$A151=$AM$6,TEXT('Main courante'!$D151,"hh:mm"),"")</f>
        <v/>
      </c>
      <c r="AQ154" s="123" t="str">
        <f>IF('Main courante'!$A151=$AM$6,MOD($AP154-$AO154,1),"")</f>
        <v/>
      </c>
      <c r="AR154" s="123" t="str">
        <f>IF('Main courante'!$A151=$AM$6,'Main courante'!$E151,"")</f>
        <v/>
      </c>
      <c r="AS154" s="122" t="str">
        <f>IF('Main courante'!$A151=$AM$6,DU154,"")</f>
        <v/>
      </c>
      <c r="AT154" s="125"/>
      <c r="AU154" s="120" t="str">
        <f>IF('Main courante'!$A151=$AU$6,MAX($AU$8:$AU153)+1,"")</f>
        <v/>
      </c>
      <c r="AV154" s="121" t="str">
        <f>IF('Main courante'!$A151=$AU$6,TEXT('Main courante'!$B151,"j mmm aa"),"")</f>
        <v/>
      </c>
      <c r="AW154" s="122" t="str">
        <f>IF('Main courante'!$A151=$AU$6,TEXT('Main courante'!$C151,"hh:mm"),"")</f>
        <v/>
      </c>
      <c r="AX154" s="122" t="str">
        <f>IF('Main courante'!$A151=$AU$6,TEXT('Main courante'!$D151,"hh:mm"),"")</f>
        <v/>
      </c>
      <c r="AY154" s="123" t="str">
        <f>IF('Main courante'!$A151=$AU$6,MOD($AX154-$AW154,1),"")</f>
        <v/>
      </c>
      <c r="AZ154" s="123" t="str">
        <f>IF('Main courante'!$A151=$AU$6,'Main courante'!$E151,"")</f>
        <v/>
      </c>
      <c r="BA154" s="122" t="str">
        <f>IF('Main courante'!$A151=$AU$6,DU154,"")</f>
        <v/>
      </c>
      <c r="BB154" s="125"/>
      <c r="BC154" s="120" t="str">
        <f>IF('Main courante'!$A151=$BC$6,MAX($BC$8:$BC153)+1,"")</f>
        <v/>
      </c>
      <c r="BD154" s="121" t="str">
        <f>IF('Main courante'!$A151=$BC$6,TEXT('Main courante'!$B151,"j mmm aa"),"")</f>
        <v/>
      </c>
      <c r="BE154" s="122" t="str">
        <f>IF('Main courante'!$A151=$BC$6,TEXT('Main courante'!$C151,"hh:mm"),"")</f>
        <v/>
      </c>
      <c r="BF154" s="122" t="str">
        <f>IF('Main courante'!$A151=$BC$6,TEXT('Main courante'!$D151,"hh:mm"),"")</f>
        <v/>
      </c>
      <c r="BG154" s="123" t="str">
        <f>IF('Main courante'!$A151=$BC$6,MOD($BF154-$BE154,1),"")</f>
        <v/>
      </c>
      <c r="BH154" s="123" t="str">
        <f>IF('Main courante'!$A151=$BC$6,'Main courante'!$E151,"")</f>
        <v/>
      </c>
      <c r="BI154" s="122" t="str">
        <f>IF('Main courante'!$A151=$BC$6,DU154,"")</f>
        <v/>
      </c>
      <c r="BJ154" s="125"/>
      <c r="BK154" s="120" t="str">
        <f>IF('Main courante'!$A151=$BK$6,MAX($BK$8:$BK153)+1,"")</f>
        <v/>
      </c>
      <c r="BL154" s="121" t="str">
        <f>IF('Main courante'!$A151=$BK$6,TEXT('Main courante'!$B151,"j mmm aa"),"")</f>
        <v/>
      </c>
      <c r="BM154" s="122" t="str">
        <f>IF('Main courante'!$A151=$BK$6,TEXT('Main courante'!$C151,"hh:mm"),"")</f>
        <v/>
      </c>
      <c r="BN154" s="122" t="str">
        <f>IF('Main courante'!$A151=$BK$6,TEXT('Main courante'!$D151,"hh:mm"),"")</f>
        <v/>
      </c>
      <c r="BO154" s="123" t="str">
        <f>IF('Main courante'!$A151=$BK$6,MOD($BN154-$BM154,1),"")</f>
        <v/>
      </c>
      <c r="BP154" s="123" t="str">
        <f>IF('Main courante'!$A151=$BK$6,'Main courante'!$E151,"")</f>
        <v/>
      </c>
      <c r="BQ154" s="122" t="str">
        <f>IF('Main courante'!$A151=$BK$6,DU154,"")</f>
        <v/>
      </c>
      <c r="BR154" s="125"/>
      <c r="BS154" s="120" t="str">
        <f>IF('Main courante'!$A151=$BS$6,MAX($BS$8:$BS153)+1,"")</f>
        <v/>
      </c>
      <c r="BT154" s="121" t="str">
        <f>IF('Main courante'!$A151=$BS$6,TEXT('Main courante'!$B151,"j mmm aa"),"")</f>
        <v/>
      </c>
      <c r="BU154" s="122" t="str">
        <f>IF('Main courante'!$A151=$BS$6,TEXT('Main courante'!$C151,"hh:mm"),"")</f>
        <v/>
      </c>
      <c r="BV154" s="122" t="str">
        <f>IF('Main courante'!$A151=$BS$6,TEXT('Main courante'!$D151,"hh:mm"),"")</f>
        <v/>
      </c>
      <c r="BW154" s="123" t="str">
        <f>IF('Main courante'!$A151=$BS$6,MOD($BV154-$BU154,1),"")</f>
        <v/>
      </c>
      <c r="BX154" s="123" t="str">
        <f>IF('Main courante'!$A151=$BS$6,'Main courante'!$E151,"")</f>
        <v/>
      </c>
      <c r="BY154" s="122" t="str">
        <f>IF('Main courante'!$A151=$BS$6,DU154,"")</f>
        <v/>
      </c>
      <c r="BZ154" s="125"/>
      <c r="CA154" s="120" t="str">
        <f>IF('Main courante'!$A151=$CA$6,MAX($CA$8:$CA153)+1,"")</f>
        <v/>
      </c>
      <c r="CB154" s="121" t="str">
        <f>IF('Main courante'!$A151=$CA$6,TEXT('Main courante'!$B151,"j mmm aa"),"")</f>
        <v/>
      </c>
      <c r="CC154" s="122" t="str">
        <f>IF('Main courante'!$A151=$CA$6,TEXT('Main courante'!$C151,"hh:mm"),"")</f>
        <v/>
      </c>
      <c r="CD154" s="122" t="str">
        <f>IF('Main courante'!$A151=$CA$6,TEXT('Main courante'!$D151,"hh:mm"),"")</f>
        <v/>
      </c>
      <c r="CE154" s="123" t="str">
        <f>IF('Main courante'!$A151=$CA$6,MOD($CD154-$CC154,1),"")</f>
        <v/>
      </c>
      <c r="CF154" s="123" t="str">
        <f>IF('Main courante'!$A151=$CA$6,'Main courante'!$E151,"")</f>
        <v/>
      </c>
      <c r="CG154" s="122" t="str">
        <f>IF('Main courante'!$A151=$CA$6,DU154,"")</f>
        <v/>
      </c>
      <c r="CH154" s="125"/>
      <c r="CI154" s="120" t="str">
        <f>IF('Main courante'!$A151=$CI$6,MAX($CI$8:$CI153)+1,"")</f>
        <v/>
      </c>
      <c r="CJ154" s="121" t="str">
        <f>IF('Main courante'!$A151=$CI$6,TEXT('Main courante'!$B151,"j mmm aa"),"")</f>
        <v/>
      </c>
      <c r="CK154" s="122" t="str">
        <f>IF('Main courante'!$A151=$CI$6,TEXT('Main courante'!$C151,"hh:mm"),"")</f>
        <v/>
      </c>
      <c r="CL154" s="122" t="str">
        <f>IF('Main courante'!$A151=$CI$6,TEXT('Main courante'!$D151,"hh:mm"),"")</f>
        <v/>
      </c>
      <c r="CM154" s="123" t="str">
        <f>IF('Main courante'!$A151=$CI$6,MOD($CL154-$CK154,1),"")</f>
        <v/>
      </c>
      <c r="CN154" s="123" t="str">
        <f>IF('Main courante'!$A151=$CI$6,'Main courante'!$E151,"")</f>
        <v/>
      </c>
      <c r="CO154" s="125"/>
      <c r="CP154" s="120" t="str">
        <f>IF('Main courante'!$A151=$CP$6,MAX($CP$8:$CP153)+1,"")</f>
        <v/>
      </c>
      <c r="CQ154" s="121" t="str">
        <f>IF('Main courante'!$A151=$CP$6,TEXT('Main courante'!$B151,"j mmm aa"),"")</f>
        <v/>
      </c>
      <c r="CR154" s="122" t="str">
        <f>IF('Main courante'!$A151=$CP$6,TEXT('Main courante'!$C151,"hh:mm"),"")</f>
        <v/>
      </c>
      <c r="CS154" s="122" t="str">
        <f>IF('Main courante'!$A151=$CP$6,TEXT('Main courante'!$D151,"hh:mm"),"")</f>
        <v/>
      </c>
      <c r="CT154" s="123" t="str">
        <f>IF('Main courante'!$A151=$CP$6,MOD($CS154-$CR154,1),"")</f>
        <v/>
      </c>
      <c r="CU154" s="123" t="str">
        <f>IF('Main courante'!$A151=$CP$6,'Main courante'!$E151,"")</f>
        <v/>
      </c>
      <c r="CV154" s="122" t="str">
        <f>IF('Main courante'!$A151=$CP$6,DU154,"")</f>
        <v/>
      </c>
      <c r="CW154" s="125"/>
      <c r="CX154" s="120" t="str">
        <f>IF('Main courante'!$A151=$CX$6,MAX($CX$8:$CX153)+1,"")</f>
        <v/>
      </c>
      <c r="CY154" s="121" t="str">
        <f>IF('Main courante'!$A151=$CX$6,TEXT('Main courante'!$B151,"j mmm aa"),"")</f>
        <v/>
      </c>
      <c r="CZ154" s="122" t="str">
        <f>IF('Main courante'!$A151=$CX$6,TEXT('Main courante'!$C151,"hh:mm"),"")</f>
        <v/>
      </c>
      <c r="DA154" s="122" t="str">
        <f>IF('Main courante'!$A151=$CX$6,TEXT('Main courante'!$D151,"hh:mm"),"")</f>
        <v/>
      </c>
      <c r="DB154" s="123" t="str">
        <f>IF('Main courante'!$A151=$CX$6,MOD($DA154-$CZ154,1),"")</f>
        <v/>
      </c>
      <c r="DC154" s="123" t="str">
        <f>IF('Main courante'!$A151=$CX$6,'Main courante'!$E151,"")</f>
        <v/>
      </c>
      <c r="DD154" s="122" t="str">
        <f>IF('Main courante'!$A151=$CX$6,DU154,"")</f>
        <v/>
      </c>
      <c r="DE154" s="125"/>
      <c r="DF154" s="120" t="str">
        <f>IF('Main courante'!$A151=$DF$6,MAX($DF$8:$DF153)+1,"")</f>
        <v/>
      </c>
      <c r="DG154" s="121" t="str">
        <f>IF('Main courante'!$A151=$DF$6,TEXT('Main courante'!$B151,"j mmm aa"),"")</f>
        <v/>
      </c>
      <c r="DH154" s="122" t="str">
        <f>IF('Main courante'!$A151=$DF$6,TEXT('Main courante'!$C151,"hh:mm"),"")</f>
        <v/>
      </c>
      <c r="DI154" s="122" t="str">
        <f>IF('Main courante'!$A151=$DF$6,TEXT('Main courante'!$D151,"hh:mm"),"")</f>
        <v/>
      </c>
      <c r="DJ154" s="123" t="str">
        <f>IF('Main courante'!$A151=$DF$6,MOD($DI154-$DH154,1),"")</f>
        <v/>
      </c>
      <c r="DK154" s="123" t="str">
        <f>IF('Main courante'!$A151=$DF$6,'Main courante'!$E151,"")</f>
        <v/>
      </c>
      <c r="DL154" s="128"/>
      <c r="DM154" s="120" t="str">
        <f>IF(OR('Main courante'!$F151&lt;&gt;"",'Main courante'!$K151&lt;&gt;""),MAX($DM$8:$DM153)+1,"")</f>
        <v/>
      </c>
      <c r="DN154" s="121" t="str">
        <f>IF('Main courante'!$F151,TEXT('Main courante'!$B151,"j mmm aa"),"")</f>
        <v/>
      </c>
      <c r="DO154" s="121" t="str">
        <f>IF('Main courante'!$F151,'Main courante'!$E151,"")</f>
        <v/>
      </c>
      <c r="DP154" s="121" t="str">
        <f>IF(OR('Main courante'!$F151&lt;&gt;"",'Main courante'!$K151&lt;&gt;""),IF('Main courante'!$F151&lt;&gt;"",TEXT('Main courante'!$F151,"hh:mm"),""),"")</f>
        <v/>
      </c>
      <c r="DQ154" s="121" t="str">
        <f>IF(OR('Main courante'!$F151&lt;&gt;"",'Main courante'!$K151&lt;&gt;""),IF('Main courante'!$G151&lt;&gt;"",TEXT('Main courante'!$G151,"hh:mm"),""),"")</f>
        <v/>
      </c>
      <c r="DR154" s="121" t="str">
        <f>IF(OR('Main courante'!$F151&lt;&gt;"",'Main courante'!$K151&lt;&gt;""),IF('Main courante'!$K151&lt;&gt;"",TEXT('Main courante'!$K151,"hh:mm"),""),"")</f>
        <v/>
      </c>
      <c r="DS154" s="121" t="str">
        <f>IF(OR('Main courante'!$F151&lt;&gt;"",'Main courante'!$K151&lt;&gt;""),IF('Main courante'!$L151&lt;&gt;"",TEXT('Main courante'!$L151,"hh:mm"),""),"")</f>
        <v/>
      </c>
      <c r="DT154" s="129">
        <f t="shared" si="10"/>
        <v>0</v>
      </c>
      <c r="DU154" s="130">
        <f>'Main courante'!$H151+'Main courante'!$M151</f>
        <v>0</v>
      </c>
      <c r="DV154" s="131">
        <f>'Main courante'!$J151+'Main courante'!$O151</f>
        <v>0</v>
      </c>
      <c r="DW154" s="131">
        <f>'Main courante'!$I151+'Main courante'!$N151</f>
        <v>0</v>
      </c>
      <c r="DX154" s="132" t="str">
        <f>IF('Main courante'!$P151&lt;&gt;"",'Main courante'!$P151,"")</f>
        <v/>
      </c>
      <c r="DY154" s="133" t="str">
        <f>IF('Main courante'!$Q151&lt;&gt;"",'Main courante'!$Q151,"")</f>
        <v/>
      </c>
      <c r="DZ154" s="133" t="str">
        <f>IF('Main courante'!$R151&lt;&gt;"",'Main courante'!$R151,"")</f>
        <v/>
      </c>
      <c r="EA154" s="129">
        <f t="shared" si="11"/>
        <v>0</v>
      </c>
      <c r="EB154" s="129">
        <f t="shared" si="12"/>
        <v>0</v>
      </c>
      <c r="ED154" s="120" t="str">
        <f>IF('Main courante'!$A151=$ED$6,MAX($ED$8:$ED153)+1,"")</f>
        <v/>
      </c>
      <c r="EE154" s="120" t="str">
        <f>IF('Main courante'!$A151=$ED$6,'Main courante'!$S151,"")</f>
        <v/>
      </c>
      <c r="EF154" s="120" t="str">
        <f>IF('Main courante'!$A151=$ED$6,'Main courante'!$T151,"")</f>
        <v/>
      </c>
      <c r="EG154" s="120" t="str">
        <f>IF('Main courante'!$A151=$ED$6,'Main courante'!$U151,"")</f>
        <v/>
      </c>
      <c r="EH154" s="134" t="str">
        <f>IF('Main courante'!$A151=$ED$6,'Main courante'!$V151,"")</f>
        <v/>
      </c>
      <c r="EJ154" s="120" t="str">
        <f>IF('Main courante'!$A151=$EJ$6,MAX($EJ$8:$EJ153)+1,"")</f>
        <v/>
      </c>
      <c r="EK154" s="120" t="str">
        <f>IF('Main courante'!$A151=$EJ$6,'Main courante'!$S151,"")</f>
        <v/>
      </c>
      <c r="EL154" s="120" t="str">
        <f>IF('Main courante'!$A151=$EJ$6,'Main courante'!$T151,"")</f>
        <v/>
      </c>
      <c r="EM154" s="120" t="str">
        <f>IF('Main courante'!$A151=$EJ$6,'Main courante'!$U151,"")</f>
        <v/>
      </c>
      <c r="EN154" s="134" t="str">
        <f>IF('Main courante'!$A151=$EJ$6,'Main courante'!$V151,"")</f>
        <v/>
      </c>
      <c r="EP154" s="120" t="str">
        <f>IF('Main courante'!$A151=$EP$6,MAX($EP$8:$EP153)+1,"")</f>
        <v/>
      </c>
      <c r="EQ154" s="120" t="str">
        <f>IF('Main courante'!$A151=$EP$6,'Main courante'!$S151,"")</f>
        <v/>
      </c>
      <c r="ER154" s="120" t="str">
        <f>IF('Main courante'!$A151=$EP$6,'Main courante'!$T151,"")</f>
        <v/>
      </c>
      <c r="ES154" s="120" t="str">
        <f>IF('Main courante'!$A151=$EP$6,'Main courante'!$U151,"")</f>
        <v/>
      </c>
      <c r="ET154" s="134" t="str">
        <f>IF('Main courante'!$A151=$EP$6,'Main courante'!$V151,"")</f>
        <v/>
      </c>
      <c r="EU154" s="125"/>
      <c r="EV154" s="120" t="str">
        <f>IF('Main courante'!$A151=$EV$6,MAX($EV$8:$EV153)+1,"")</f>
        <v/>
      </c>
      <c r="EW154" s="121" t="str">
        <f>IF('Main courante'!$A151=$EV$6,TEXT('Main courante'!$B151,"j mmm aa"),"")</f>
        <v/>
      </c>
      <c r="EX154" s="122" t="str">
        <f>IF('Main courante'!$A151=$EV$6,TEXT('Main courante'!$C151,"hh:mm"),"")</f>
        <v/>
      </c>
      <c r="EY154" s="122" t="str">
        <f>IF('Main courante'!$A151=$EV$6,TEXT('Main courante'!$D151,"hh:mm"),"")</f>
        <v/>
      </c>
      <c r="EZ154" s="123" t="str">
        <f>IF('Main courante'!$A151=$EV$6,MOD($EY154-$EX154,1),"")</f>
        <v/>
      </c>
      <c r="FA154" s="123" t="str">
        <f>IF('Main courante'!$A151=$EV$6,'Main courante'!$E151,"")</f>
        <v/>
      </c>
      <c r="FB154" s="128"/>
    </row>
    <row r="155" spans="1:158">
      <c r="A155" s="120" t="str">
        <f>IF('Main courante'!$A152=$A$6,MAX($A$8:$A154)+1,"")</f>
        <v/>
      </c>
      <c r="B155" s="121" t="str">
        <f>IF('Main courante'!$A152=$A$6,TEXT('Main courante'!$B152,"j mmm aa"),"")</f>
        <v/>
      </c>
      <c r="C155" s="122" t="str">
        <f>IF('Main courante'!$A152=$A$6,TEXT('Main courante'!$C152,"hh:mm"),"")</f>
        <v/>
      </c>
      <c r="D155" s="122" t="str">
        <f>IF('Main courante'!$A152=$A$6,TEXT('Main courante'!$D152,"hh:mm"),"")</f>
        <v/>
      </c>
      <c r="E155" s="123" t="str">
        <f>IF('Main courante'!$A152=$A$6,MOD($D155-$C155,1),"")</f>
        <v/>
      </c>
      <c r="F155" s="123" t="str">
        <f>IF('Main courante'!$A152=$A$6,'Main courante'!$E152,"")</f>
        <v/>
      </c>
      <c r="G155" s="125"/>
      <c r="H155" s="126" t="str">
        <f>IF('Main courante'!$A152=$H$6,MAX($H$8:$H154)+1,"")</f>
        <v/>
      </c>
      <c r="I155" s="121" t="str">
        <f>IF('Main courante'!$A152=$H$6,TEXT('Main courante'!$B152,"j mmm aa"),"")</f>
        <v/>
      </c>
      <c r="J155" s="122" t="str">
        <f>IF('Main courante'!$A152=$H$6,TEXT('Main courante'!$C152,"hh:mm"),"")</f>
        <v/>
      </c>
      <c r="K155" s="122" t="str">
        <f>IF('Main courante'!$A152=$H$6,TEXT('Main courante'!$D152,"hh:mm"),"")</f>
        <v/>
      </c>
      <c r="L155" s="123" t="str">
        <f>IF('Main courante'!$A152=$H$6,MOD($K155-$J155,1),"")</f>
        <v/>
      </c>
      <c r="M155" s="123" t="str">
        <f>IF('Main courante'!$A152=$H$6,'Main courante'!$E152,"")</f>
        <v/>
      </c>
      <c r="N155" s="125"/>
      <c r="O155" s="120" t="str">
        <f>IF('Main courante'!$A152=$O$6,MAX($O$8:$O154)+1,"")</f>
        <v/>
      </c>
      <c r="P155" s="121" t="str">
        <f>IF('Main courante'!$A152=$O$6,TEXT('Main courante'!$B152,"j mmm aa"),"")</f>
        <v/>
      </c>
      <c r="Q155" s="122" t="str">
        <f>IF('Main courante'!$A152=$O$6,TEXT('Main courante'!$C152,"hh:mm"),"")</f>
        <v/>
      </c>
      <c r="R155" s="122" t="str">
        <f>IF('Main courante'!$A152=$O$6,TEXT('Main courante'!$D152,"hh:mm"),"")</f>
        <v/>
      </c>
      <c r="S155" s="123" t="str">
        <f>IF('Main courante'!$A152=$O$6,MOD($R155-$Q155,1),"")</f>
        <v/>
      </c>
      <c r="T155" s="124" t="str">
        <f>IF('Main courante'!$A152=$O$6,'Main courante'!$E152,"")</f>
        <v/>
      </c>
      <c r="U155" s="127" t="str">
        <f>IF('Main courante'!$A152=$O$6,DU155,"")</f>
        <v/>
      </c>
      <c r="V155" s="125"/>
      <c r="W155" s="120" t="str">
        <f>IF('Main courante'!$A152=$W$6,MAX($W$8:$W154)+1,"")</f>
        <v/>
      </c>
      <c r="X155" s="121" t="str">
        <f>IF('Main courante'!$A152=$W$6,TEXT('Main courante'!$B152,"j mmm aa"),"")</f>
        <v/>
      </c>
      <c r="Y155" s="122" t="str">
        <f>IF('Main courante'!$A152=$W$6,TEXT('Main courante'!$C152,"hh:mm"),"")</f>
        <v/>
      </c>
      <c r="Z155" s="122" t="str">
        <f>IF('Main courante'!$A152=$W$6,TEXT('Main courante'!$D152,"hh:mm"),"")</f>
        <v/>
      </c>
      <c r="AA155" s="123" t="str">
        <f>IF('Main courante'!$A152=$W$6,MOD($Z155-$Y155,1),"")</f>
        <v/>
      </c>
      <c r="AB155" s="123" t="str">
        <f>IF('Main courante'!$A152=$W$6,'Main courante'!$E152,"")</f>
        <v/>
      </c>
      <c r="AC155" s="122" t="str">
        <f>IF('Main courante'!$A152=$W$6,DU155,"")</f>
        <v/>
      </c>
      <c r="AD155" s="125"/>
      <c r="AE155" s="120" t="str">
        <f>IF('Main courante'!$A152=$AE$6,MAX($AE$8:$AE154)+1,"")</f>
        <v/>
      </c>
      <c r="AF155" s="121" t="str">
        <f>IF('Main courante'!$A152=$AE$6,TEXT('Main courante'!$B152,"j mmm aa"),"")</f>
        <v/>
      </c>
      <c r="AG155" s="122" t="str">
        <f>IF('Main courante'!$A152=$AE$6,TEXT('Main courante'!$C152,"hh:mm"),"")</f>
        <v/>
      </c>
      <c r="AH155" s="122" t="str">
        <f>IF('Main courante'!$A152=$AE$6,TEXT('Main courante'!$D152,"hh:mm"),"")</f>
        <v/>
      </c>
      <c r="AI155" s="123" t="str">
        <f>IF('Main courante'!$A152=$AE$6,MOD($AH155-$AG155,1),"")</f>
        <v/>
      </c>
      <c r="AJ155" s="123" t="str">
        <f>IF('Main courante'!$A152=$AE$6,'Main courante'!$E152,"")</f>
        <v/>
      </c>
      <c r="AK155" s="122" t="str">
        <f>IF('Main courante'!$A152=$AE$6,DU155,"")</f>
        <v/>
      </c>
      <c r="AL155" s="125"/>
      <c r="AM155" s="120" t="str">
        <f>IF('Main courante'!$A152=$AM$6,MAX($AM$8:$AM154)+1,"")</f>
        <v/>
      </c>
      <c r="AN155" s="121" t="str">
        <f>IF('Main courante'!$A152=$AM$6,TEXT('Main courante'!$B152,"j mmm aa"),"")</f>
        <v/>
      </c>
      <c r="AO155" s="122" t="str">
        <f>IF('Main courante'!$A152=$AM$6,TEXT('Main courante'!$C152,"hh:mm"),"")</f>
        <v/>
      </c>
      <c r="AP155" s="122" t="str">
        <f>IF('Main courante'!$A152=$AM$6,TEXT('Main courante'!$D152,"hh:mm"),"")</f>
        <v/>
      </c>
      <c r="AQ155" s="123" t="str">
        <f>IF('Main courante'!$A152=$AM$6,MOD($AP155-$AO155,1),"")</f>
        <v/>
      </c>
      <c r="AR155" s="123" t="str">
        <f>IF('Main courante'!$A152=$AM$6,'Main courante'!$E152,"")</f>
        <v/>
      </c>
      <c r="AS155" s="122" t="str">
        <f>IF('Main courante'!$A152=$AM$6,DU155,"")</f>
        <v/>
      </c>
      <c r="AT155" s="125"/>
      <c r="AU155" s="120" t="str">
        <f>IF('Main courante'!$A152=$AU$6,MAX($AU$8:$AU154)+1,"")</f>
        <v/>
      </c>
      <c r="AV155" s="121" t="str">
        <f>IF('Main courante'!$A152=$AU$6,TEXT('Main courante'!$B152,"j mmm aa"),"")</f>
        <v/>
      </c>
      <c r="AW155" s="122" t="str">
        <f>IF('Main courante'!$A152=$AU$6,TEXT('Main courante'!$C152,"hh:mm"),"")</f>
        <v/>
      </c>
      <c r="AX155" s="122" t="str">
        <f>IF('Main courante'!$A152=$AU$6,TEXT('Main courante'!$D152,"hh:mm"),"")</f>
        <v/>
      </c>
      <c r="AY155" s="123" t="str">
        <f>IF('Main courante'!$A152=$AU$6,MOD($AX155-$AW155,1),"")</f>
        <v/>
      </c>
      <c r="AZ155" s="123" t="str">
        <f>IF('Main courante'!$A152=$AU$6,'Main courante'!$E152,"")</f>
        <v/>
      </c>
      <c r="BA155" s="122" t="str">
        <f>IF('Main courante'!$A152=$AU$6,DU155,"")</f>
        <v/>
      </c>
      <c r="BB155" s="125"/>
      <c r="BC155" s="120" t="str">
        <f>IF('Main courante'!$A152=$BC$6,MAX($BC$8:$BC154)+1,"")</f>
        <v/>
      </c>
      <c r="BD155" s="121" t="str">
        <f>IF('Main courante'!$A152=$BC$6,TEXT('Main courante'!$B152,"j mmm aa"),"")</f>
        <v/>
      </c>
      <c r="BE155" s="122" t="str">
        <f>IF('Main courante'!$A152=$BC$6,TEXT('Main courante'!$C152,"hh:mm"),"")</f>
        <v/>
      </c>
      <c r="BF155" s="122" t="str">
        <f>IF('Main courante'!$A152=$BC$6,TEXT('Main courante'!$D152,"hh:mm"),"")</f>
        <v/>
      </c>
      <c r="BG155" s="123" t="str">
        <f>IF('Main courante'!$A152=$BC$6,MOD($BF155-$BE155,1),"")</f>
        <v/>
      </c>
      <c r="BH155" s="123" t="str">
        <f>IF('Main courante'!$A152=$BC$6,'Main courante'!$E152,"")</f>
        <v/>
      </c>
      <c r="BI155" s="122" t="str">
        <f>IF('Main courante'!$A152=$BC$6,DU155,"")</f>
        <v/>
      </c>
      <c r="BJ155" s="125"/>
      <c r="BK155" s="120" t="str">
        <f>IF('Main courante'!$A152=$BK$6,MAX($BK$8:$BK154)+1,"")</f>
        <v/>
      </c>
      <c r="BL155" s="121" t="str">
        <f>IF('Main courante'!$A152=$BK$6,TEXT('Main courante'!$B152,"j mmm aa"),"")</f>
        <v/>
      </c>
      <c r="BM155" s="122" t="str">
        <f>IF('Main courante'!$A152=$BK$6,TEXT('Main courante'!$C152,"hh:mm"),"")</f>
        <v/>
      </c>
      <c r="BN155" s="122" t="str">
        <f>IF('Main courante'!$A152=$BK$6,TEXT('Main courante'!$D152,"hh:mm"),"")</f>
        <v/>
      </c>
      <c r="BO155" s="123" t="str">
        <f>IF('Main courante'!$A152=$BK$6,MOD($BN155-$BM155,1),"")</f>
        <v/>
      </c>
      <c r="BP155" s="123" t="str">
        <f>IF('Main courante'!$A152=$BK$6,'Main courante'!$E152,"")</f>
        <v/>
      </c>
      <c r="BQ155" s="122" t="str">
        <f>IF('Main courante'!$A152=$BK$6,DU155,"")</f>
        <v/>
      </c>
      <c r="BR155" s="125"/>
      <c r="BS155" s="120" t="str">
        <f>IF('Main courante'!$A152=$BS$6,MAX($BS$8:$BS154)+1,"")</f>
        <v/>
      </c>
      <c r="BT155" s="121" t="str">
        <f>IF('Main courante'!$A152=$BS$6,TEXT('Main courante'!$B152,"j mmm aa"),"")</f>
        <v/>
      </c>
      <c r="BU155" s="122" t="str">
        <f>IF('Main courante'!$A152=$BS$6,TEXT('Main courante'!$C152,"hh:mm"),"")</f>
        <v/>
      </c>
      <c r="BV155" s="122" t="str">
        <f>IF('Main courante'!$A152=$BS$6,TEXT('Main courante'!$D152,"hh:mm"),"")</f>
        <v/>
      </c>
      <c r="BW155" s="123" t="str">
        <f>IF('Main courante'!$A152=$BS$6,MOD($BV155-$BU155,1),"")</f>
        <v/>
      </c>
      <c r="BX155" s="123" t="str">
        <f>IF('Main courante'!$A152=$BS$6,'Main courante'!$E152,"")</f>
        <v/>
      </c>
      <c r="BY155" s="122" t="str">
        <f>IF('Main courante'!$A152=$BS$6,DU155,"")</f>
        <v/>
      </c>
      <c r="BZ155" s="125"/>
      <c r="CA155" s="120" t="str">
        <f>IF('Main courante'!$A152=$CA$6,MAX($CA$8:$CA154)+1,"")</f>
        <v/>
      </c>
      <c r="CB155" s="121" t="str">
        <f>IF('Main courante'!$A152=$CA$6,TEXT('Main courante'!$B152,"j mmm aa"),"")</f>
        <v/>
      </c>
      <c r="CC155" s="122" t="str">
        <f>IF('Main courante'!$A152=$CA$6,TEXT('Main courante'!$C152,"hh:mm"),"")</f>
        <v/>
      </c>
      <c r="CD155" s="122" t="str">
        <f>IF('Main courante'!$A152=$CA$6,TEXT('Main courante'!$D152,"hh:mm"),"")</f>
        <v/>
      </c>
      <c r="CE155" s="123" t="str">
        <f>IF('Main courante'!$A152=$CA$6,MOD($CD155-$CC155,1),"")</f>
        <v/>
      </c>
      <c r="CF155" s="123" t="str">
        <f>IF('Main courante'!$A152=$CA$6,'Main courante'!$E152,"")</f>
        <v/>
      </c>
      <c r="CG155" s="122" t="str">
        <f>IF('Main courante'!$A152=$CA$6,DU155,"")</f>
        <v/>
      </c>
      <c r="CH155" s="125"/>
      <c r="CI155" s="120" t="str">
        <f>IF('Main courante'!$A152=$CI$6,MAX($CI$8:$CI154)+1,"")</f>
        <v/>
      </c>
      <c r="CJ155" s="121" t="str">
        <f>IF('Main courante'!$A152=$CI$6,TEXT('Main courante'!$B152,"j mmm aa"),"")</f>
        <v/>
      </c>
      <c r="CK155" s="122" t="str">
        <f>IF('Main courante'!$A152=$CI$6,TEXT('Main courante'!$C152,"hh:mm"),"")</f>
        <v/>
      </c>
      <c r="CL155" s="122" t="str">
        <f>IF('Main courante'!$A152=$CI$6,TEXT('Main courante'!$D152,"hh:mm"),"")</f>
        <v/>
      </c>
      <c r="CM155" s="123" t="str">
        <f>IF('Main courante'!$A152=$CI$6,MOD($CL155-$CK155,1),"")</f>
        <v/>
      </c>
      <c r="CN155" s="123" t="str">
        <f>IF('Main courante'!$A152=$CI$6,'Main courante'!$E152,"")</f>
        <v/>
      </c>
      <c r="CO155" s="125"/>
      <c r="CP155" s="120" t="str">
        <f>IF('Main courante'!$A152=$CP$6,MAX($CP$8:$CP154)+1,"")</f>
        <v/>
      </c>
      <c r="CQ155" s="121" t="str">
        <f>IF('Main courante'!$A152=$CP$6,TEXT('Main courante'!$B152,"j mmm aa"),"")</f>
        <v/>
      </c>
      <c r="CR155" s="122" t="str">
        <f>IF('Main courante'!$A152=$CP$6,TEXT('Main courante'!$C152,"hh:mm"),"")</f>
        <v/>
      </c>
      <c r="CS155" s="122" t="str">
        <f>IF('Main courante'!$A152=$CP$6,TEXT('Main courante'!$D152,"hh:mm"),"")</f>
        <v/>
      </c>
      <c r="CT155" s="123" t="str">
        <f>IF('Main courante'!$A152=$CP$6,MOD($CS155-$CR155,1),"")</f>
        <v/>
      </c>
      <c r="CU155" s="123" t="str">
        <f>IF('Main courante'!$A152=$CP$6,'Main courante'!$E152,"")</f>
        <v/>
      </c>
      <c r="CV155" s="122" t="str">
        <f>IF('Main courante'!$A152=$CP$6,DU155,"")</f>
        <v/>
      </c>
      <c r="CW155" s="125"/>
      <c r="CX155" s="120" t="str">
        <f>IF('Main courante'!$A152=$CX$6,MAX($CX$8:$CX154)+1,"")</f>
        <v/>
      </c>
      <c r="CY155" s="121" t="str">
        <f>IF('Main courante'!$A152=$CX$6,TEXT('Main courante'!$B152,"j mmm aa"),"")</f>
        <v/>
      </c>
      <c r="CZ155" s="122" t="str">
        <f>IF('Main courante'!$A152=$CX$6,TEXT('Main courante'!$C152,"hh:mm"),"")</f>
        <v/>
      </c>
      <c r="DA155" s="122" t="str">
        <f>IF('Main courante'!$A152=$CX$6,TEXT('Main courante'!$D152,"hh:mm"),"")</f>
        <v/>
      </c>
      <c r="DB155" s="123" t="str">
        <f>IF('Main courante'!$A152=$CX$6,MOD($DA155-$CZ155,1),"")</f>
        <v/>
      </c>
      <c r="DC155" s="123" t="str">
        <f>IF('Main courante'!$A152=$CX$6,'Main courante'!$E152,"")</f>
        <v/>
      </c>
      <c r="DD155" s="122" t="str">
        <f>IF('Main courante'!$A152=$CX$6,DU155,"")</f>
        <v/>
      </c>
      <c r="DE155" s="125"/>
      <c r="DF155" s="120" t="str">
        <f>IF('Main courante'!$A152=$DF$6,MAX($DF$8:$DF154)+1,"")</f>
        <v/>
      </c>
      <c r="DG155" s="121" t="str">
        <f>IF('Main courante'!$A152=$DF$6,TEXT('Main courante'!$B152,"j mmm aa"),"")</f>
        <v/>
      </c>
      <c r="DH155" s="122" t="str">
        <f>IF('Main courante'!$A152=$DF$6,TEXT('Main courante'!$C152,"hh:mm"),"")</f>
        <v/>
      </c>
      <c r="DI155" s="122" t="str">
        <f>IF('Main courante'!$A152=$DF$6,TEXT('Main courante'!$D152,"hh:mm"),"")</f>
        <v/>
      </c>
      <c r="DJ155" s="123" t="str">
        <f>IF('Main courante'!$A152=$DF$6,MOD($DI155-$DH155,1),"")</f>
        <v/>
      </c>
      <c r="DK155" s="123" t="str">
        <f>IF('Main courante'!$A152=$DF$6,'Main courante'!$E152,"")</f>
        <v/>
      </c>
      <c r="DL155" s="128"/>
      <c r="DM155" s="120" t="str">
        <f>IF(OR('Main courante'!$F152&lt;&gt;"",'Main courante'!$K152&lt;&gt;""),MAX($DM$8:$DM154)+1,"")</f>
        <v/>
      </c>
      <c r="DN155" s="121" t="str">
        <f>IF('Main courante'!$F152,TEXT('Main courante'!$B152,"j mmm aa"),"")</f>
        <v/>
      </c>
      <c r="DO155" s="121" t="str">
        <f>IF('Main courante'!$F152,'Main courante'!$E152,"")</f>
        <v/>
      </c>
      <c r="DP155" s="121" t="str">
        <f>IF(OR('Main courante'!$F152&lt;&gt;"",'Main courante'!$K152&lt;&gt;""),IF('Main courante'!$F152&lt;&gt;"",TEXT('Main courante'!$F152,"hh:mm"),""),"")</f>
        <v/>
      </c>
      <c r="DQ155" s="121" t="str">
        <f>IF(OR('Main courante'!$F152&lt;&gt;"",'Main courante'!$K152&lt;&gt;""),IF('Main courante'!$G152&lt;&gt;"",TEXT('Main courante'!$G152,"hh:mm"),""),"")</f>
        <v/>
      </c>
      <c r="DR155" s="121" t="str">
        <f>IF(OR('Main courante'!$F152&lt;&gt;"",'Main courante'!$K152&lt;&gt;""),IF('Main courante'!$K152&lt;&gt;"",TEXT('Main courante'!$K152,"hh:mm"),""),"")</f>
        <v/>
      </c>
      <c r="DS155" s="121" t="str">
        <f>IF(OR('Main courante'!$F152&lt;&gt;"",'Main courante'!$K152&lt;&gt;""),IF('Main courante'!$L152&lt;&gt;"",TEXT('Main courante'!$L152,"hh:mm"),""),"")</f>
        <v/>
      </c>
      <c r="DT155" s="129">
        <f t="shared" si="10"/>
        <v>0</v>
      </c>
      <c r="DU155" s="130">
        <f>'Main courante'!$H152+'Main courante'!$M152</f>
        <v>0</v>
      </c>
      <c r="DV155" s="131">
        <f>'Main courante'!$J152+'Main courante'!$O152</f>
        <v>0</v>
      </c>
      <c r="DW155" s="131">
        <f>'Main courante'!$I152+'Main courante'!$N152</f>
        <v>0</v>
      </c>
      <c r="DX155" s="132" t="str">
        <f>IF('Main courante'!$P152&lt;&gt;"",'Main courante'!$P152,"")</f>
        <v/>
      </c>
      <c r="DY155" s="133" t="str">
        <f>IF('Main courante'!$Q152&lt;&gt;"",'Main courante'!$Q152,"")</f>
        <v/>
      </c>
      <c r="DZ155" s="133" t="str">
        <f>IF('Main courante'!$R152&lt;&gt;"",'Main courante'!$R152,"")</f>
        <v/>
      </c>
      <c r="EA155" s="129">
        <f t="shared" si="11"/>
        <v>0</v>
      </c>
      <c r="EB155" s="129">
        <f t="shared" si="12"/>
        <v>0</v>
      </c>
      <c r="ED155" s="120" t="str">
        <f>IF('Main courante'!$A152=$ED$6,MAX($ED$8:$ED154)+1,"")</f>
        <v/>
      </c>
      <c r="EE155" s="120" t="str">
        <f>IF('Main courante'!$A152=$ED$6,'Main courante'!$S152,"")</f>
        <v/>
      </c>
      <c r="EF155" s="120" t="str">
        <f>IF('Main courante'!$A152=$ED$6,'Main courante'!$T152,"")</f>
        <v/>
      </c>
      <c r="EG155" s="120" t="str">
        <f>IF('Main courante'!$A152=$ED$6,'Main courante'!$U152,"")</f>
        <v/>
      </c>
      <c r="EH155" s="134" t="str">
        <f>IF('Main courante'!$A152=$ED$6,'Main courante'!$V152,"")</f>
        <v/>
      </c>
      <c r="EJ155" s="120" t="str">
        <f>IF('Main courante'!$A152=$EJ$6,MAX($EJ$8:$EJ154)+1,"")</f>
        <v/>
      </c>
      <c r="EK155" s="120" t="str">
        <f>IF('Main courante'!$A152=$EJ$6,'Main courante'!$S152,"")</f>
        <v/>
      </c>
      <c r="EL155" s="120" t="str">
        <f>IF('Main courante'!$A152=$EJ$6,'Main courante'!$T152,"")</f>
        <v/>
      </c>
      <c r="EM155" s="120" t="str">
        <f>IF('Main courante'!$A152=$EJ$6,'Main courante'!$U152,"")</f>
        <v/>
      </c>
      <c r="EN155" s="134" t="str">
        <f>IF('Main courante'!$A152=$EJ$6,'Main courante'!$V152,"")</f>
        <v/>
      </c>
      <c r="EP155" s="120" t="str">
        <f>IF('Main courante'!$A152=$EP$6,MAX($EP$8:$EP154)+1,"")</f>
        <v/>
      </c>
      <c r="EQ155" s="120" t="str">
        <f>IF('Main courante'!$A152=$EP$6,'Main courante'!$S152,"")</f>
        <v/>
      </c>
      <c r="ER155" s="120" t="str">
        <f>IF('Main courante'!$A152=$EP$6,'Main courante'!$T152,"")</f>
        <v/>
      </c>
      <c r="ES155" s="120" t="str">
        <f>IF('Main courante'!$A152=$EP$6,'Main courante'!$U152,"")</f>
        <v/>
      </c>
      <c r="ET155" s="134" t="str">
        <f>IF('Main courante'!$A152=$EP$6,'Main courante'!$V152,"")</f>
        <v/>
      </c>
      <c r="EU155" s="125"/>
      <c r="EV155" s="120" t="str">
        <f>IF('Main courante'!$A152=$EV$6,MAX($EV$8:$EV154)+1,"")</f>
        <v/>
      </c>
      <c r="EW155" s="121" t="str">
        <f>IF('Main courante'!$A152=$EV$6,TEXT('Main courante'!$B152,"j mmm aa"),"")</f>
        <v/>
      </c>
      <c r="EX155" s="122" t="str">
        <f>IF('Main courante'!$A152=$EV$6,TEXT('Main courante'!$C152,"hh:mm"),"")</f>
        <v/>
      </c>
      <c r="EY155" s="122" t="str">
        <f>IF('Main courante'!$A152=$EV$6,TEXT('Main courante'!$D152,"hh:mm"),"")</f>
        <v/>
      </c>
      <c r="EZ155" s="123" t="str">
        <f>IF('Main courante'!$A152=$EV$6,MOD($EY155-$EX155,1),"")</f>
        <v/>
      </c>
      <c r="FA155" s="123" t="str">
        <f>IF('Main courante'!$A152=$EV$6,'Main courante'!$E152,"")</f>
        <v/>
      </c>
      <c r="FB155" s="128"/>
    </row>
    <row r="156" spans="1:158">
      <c r="A156" s="120" t="str">
        <f>IF('Main courante'!$A153=$A$6,MAX($A$8:$A155)+1,"")</f>
        <v/>
      </c>
      <c r="B156" s="121" t="str">
        <f>IF('Main courante'!$A153=$A$6,TEXT('Main courante'!$B153,"j mmm aa"),"")</f>
        <v/>
      </c>
      <c r="C156" s="122" t="str">
        <f>IF('Main courante'!$A153=$A$6,TEXT('Main courante'!$C153,"hh:mm"),"")</f>
        <v/>
      </c>
      <c r="D156" s="122" t="str">
        <f>IF('Main courante'!$A153=$A$6,TEXT('Main courante'!$D153,"hh:mm"),"")</f>
        <v/>
      </c>
      <c r="E156" s="123" t="str">
        <f>IF('Main courante'!$A153=$A$6,MOD($D156-$C156,1),"")</f>
        <v/>
      </c>
      <c r="F156" s="123" t="str">
        <f>IF('Main courante'!$A153=$A$6,'Main courante'!$E153,"")</f>
        <v/>
      </c>
      <c r="G156" s="125"/>
      <c r="H156" s="126" t="str">
        <f>IF('Main courante'!$A153=$H$6,MAX($H$8:$H155)+1,"")</f>
        <v/>
      </c>
      <c r="I156" s="121" t="str">
        <f>IF('Main courante'!$A153=$H$6,TEXT('Main courante'!$B153,"j mmm aa"),"")</f>
        <v/>
      </c>
      <c r="J156" s="122" t="str">
        <f>IF('Main courante'!$A153=$H$6,TEXT('Main courante'!$C153,"hh:mm"),"")</f>
        <v/>
      </c>
      <c r="K156" s="122" t="str">
        <f>IF('Main courante'!$A153=$H$6,TEXT('Main courante'!$D153,"hh:mm"),"")</f>
        <v/>
      </c>
      <c r="L156" s="123" t="str">
        <f>IF('Main courante'!$A153=$H$6,MOD($K156-$J156,1),"")</f>
        <v/>
      </c>
      <c r="M156" s="123" t="str">
        <f>IF('Main courante'!$A153=$H$6,'Main courante'!$E153,"")</f>
        <v/>
      </c>
      <c r="N156" s="125"/>
      <c r="O156" s="120" t="str">
        <f>IF('Main courante'!$A153=$O$6,MAX($O$8:$O155)+1,"")</f>
        <v/>
      </c>
      <c r="P156" s="121" t="str">
        <f>IF('Main courante'!$A153=$O$6,TEXT('Main courante'!$B153,"j mmm aa"),"")</f>
        <v/>
      </c>
      <c r="Q156" s="122" t="str">
        <f>IF('Main courante'!$A153=$O$6,TEXT('Main courante'!$C153,"hh:mm"),"")</f>
        <v/>
      </c>
      <c r="R156" s="122" t="str">
        <f>IF('Main courante'!$A153=$O$6,TEXT('Main courante'!$D153,"hh:mm"),"")</f>
        <v/>
      </c>
      <c r="S156" s="123" t="str">
        <f>IF('Main courante'!$A153=$O$6,MOD($R156-$Q156,1),"")</f>
        <v/>
      </c>
      <c r="T156" s="124" t="str">
        <f>IF('Main courante'!$A153=$O$6,'Main courante'!$E153,"")</f>
        <v/>
      </c>
      <c r="U156" s="127" t="str">
        <f>IF('Main courante'!$A153=$O$6,DU156,"")</f>
        <v/>
      </c>
      <c r="V156" s="125"/>
      <c r="W156" s="120" t="str">
        <f>IF('Main courante'!$A153=$W$6,MAX($W$8:$W155)+1,"")</f>
        <v/>
      </c>
      <c r="X156" s="121" t="str">
        <f>IF('Main courante'!$A153=$W$6,TEXT('Main courante'!$B153,"j mmm aa"),"")</f>
        <v/>
      </c>
      <c r="Y156" s="122" t="str">
        <f>IF('Main courante'!$A153=$W$6,TEXT('Main courante'!$C153,"hh:mm"),"")</f>
        <v/>
      </c>
      <c r="Z156" s="122" t="str">
        <f>IF('Main courante'!$A153=$W$6,TEXT('Main courante'!$D153,"hh:mm"),"")</f>
        <v/>
      </c>
      <c r="AA156" s="123" t="str">
        <f>IF('Main courante'!$A153=$W$6,MOD($Z156-$Y156,1),"")</f>
        <v/>
      </c>
      <c r="AB156" s="123" t="str">
        <f>IF('Main courante'!$A153=$W$6,'Main courante'!$E153,"")</f>
        <v/>
      </c>
      <c r="AC156" s="122" t="str">
        <f>IF('Main courante'!$A153=$W$6,DU156,"")</f>
        <v/>
      </c>
      <c r="AD156" s="125"/>
      <c r="AE156" s="120" t="str">
        <f>IF('Main courante'!$A153=$AE$6,MAX($AE$8:$AE155)+1,"")</f>
        <v/>
      </c>
      <c r="AF156" s="121" t="str">
        <f>IF('Main courante'!$A153=$AE$6,TEXT('Main courante'!$B153,"j mmm aa"),"")</f>
        <v/>
      </c>
      <c r="AG156" s="122" t="str">
        <f>IF('Main courante'!$A153=$AE$6,TEXT('Main courante'!$C153,"hh:mm"),"")</f>
        <v/>
      </c>
      <c r="AH156" s="122" t="str">
        <f>IF('Main courante'!$A153=$AE$6,TEXT('Main courante'!$D153,"hh:mm"),"")</f>
        <v/>
      </c>
      <c r="AI156" s="123" t="str">
        <f>IF('Main courante'!$A153=$AE$6,MOD($AH156-$AG156,1),"")</f>
        <v/>
      </c>
      <c r="AJ156" s="123" t="str">
        <f>IF('Main courante'!$A153=$AE$6,'Main courante'!$E153,"")</f>
        <v/>
      </c>
      <c r="AK156" s="122" t="str">
        <f>IF('Main courante'!$A153=$AE$6,DU156,"")</f>
        <v/>
      </c>
      <c r="AL156" s="125"/>
      <c r="AM156" s="120" t="str">
        <f>IF('Main courante'!$A153=$AM$6,MAX($AM$8:$AM155)+1,"")</f>
        <v/>
      </c>
      <c r="AN156" s="121" t="str">
        <f>IF('Main courante'!$A153=$AM$6,TEXT('Main courante'!$B153,"j mmm aa"),"")</f>
        <v/>
      </c>
      <c r="AO156" s="122" t="str">
        <f>IF('Main courante'!$A153=$AM$6,TEXT('Main courante'!$C153,"hh:mm"),"")</f>
        <v/>
      </c>
      <c r="AP156" s="122" t="str">
        <f>IF('Main courante'!$A153=$AM$6,TEXT('Main courante'!$D153,"hh:mm"),"")</f>
        <v/>
      </c>
      <c r="AQ156" s="123" t="str">
        <f>IF('Main courante'!$A153=$AM$6,MOD($AP156-$AO156,1),"")</f>
        <v/>
      </c>
      <c r="AR156" s="123" t="str">
        <f>IF('Main courante'!$A153=$AM$6,'Main courante'!$E153,"")</f>
        <v/>
      </c>
      <c r="AS156" s="122" t="str">
        <f>IF('Main courante'!$A153=$AM$6,DU156,"")</f>
        <v/>
      </c>
      <c r="AT156" s="125"/>
      <c r="AU156" s="120" t="str">
        <f>IF('Main courante'!$A153=$AU$6,MAX($AU$8:$AU155)+1,"")</f>
        <v/>
      </c>
      <c r="AV156" s="121" t="str">
        <f>IF('Main courante'!$A153=$AU$6,TEXT('Main courante'!$B153,"j mmm aa"),"")</f>
        <v/>
      </c>
      <c r="AW156" s="122" t="str">
        <f>IF('Main courante'!$A153=$AU$6,TEXT('Main courante'!$C153,"hh:mm"),"")</f>
        <v/>
      </c>
      <c r="AX156" s="122" t="str">
        <f>IF('Main courante'!$A153=$AU$6,TEXT('Main courante'!$D153,"hh:mm"),"")</f>
        <v/>
      </c>
      <c r="AY156" s="123" t="str">
        <f>IF('Main courante'!$A153=$AU$6,MOD($AX156-$AW156,1),"")</f>
        <v/>
      </c>
      <c r="AZ156" s="123" t="str">
        <f>IF('Main courante'!$A153=$AU$6,'Main courante'!$E153,"")</f>
        <v/>
      </c>
      <c r="BA156" s="122" t="str">
        <f>IF('Main courante'!$A153=$AU$6,DU156,"")</f>
        <v/>
      </c>
      <c r="BB156" s="125"/>
      <c r="BC156" s="120" t="str">
        <f>IF('Main courante'!$A153=$BC$6,MAX($BC$8:$BC155)+1,"")</f>
        <v/>
      </c>
      <c r="BD156" s="121" t="str">
        <f>IF('Main courante'!$A153=$BC$6,TEXT('Main courante'!$B153,"j mmm aa"),"")</f>
        <v/>
      </c>
      <c r="BE156" s="122" t="str">
        <f>IF('Main courante'!$A153=$BC$6,TEXT('Main courante'!$C153,"hh:mm"),"")</f>
        <v/>
      </c>
      <c r="BF156" s="122" t="str">
        <f>IF('Main courante'!$A153=$BC$6,TEXT('Main courante'!$D153,"hh:mm"),"")</f>
        <v/>
      </c>
      <c r="BG156" s="123" t="str">
        <f>IF('Main courante'!$A153=$BC$6,MOD($BF156-$BE156,1),"")</f>
        <v/>
      </c>
      <c r="BH156" s="123" t="str">
        <f>IF('Main courante'!$A153=$BC$6,'Main courante'!$E153,"")</f>
        <v/>
      </c>
      <c r="BI156" s="122" t="str">
        <f>IF('Main courante'!$A153=$BC$6,DU156,"")</f>
        <v/>
      </c>
      <c r="BJ156" s="125"/>
      <c r="BK156" s="120" t="str">
        <f>IF('Main courante'!$A153=$BK$6,MAX($BK$8:$BK155)+1,"")</f>
        <v/>
      </c>
      <c r="BL156" s="121" t="str">
        <f>IF('Main courante'!$A153=$BK$6,TEXT('Main courante'!$B153,"j mmm aa"),"")</f>
        <v/>
      </c>
      <c r="BM156" s="122" t="str">
        <f>IF('Main courante'!$A153=$BK$6,TEXT('Main courante'!$C153,"hh:mm"),"")</f>
        <v/>
      </c>
      <c r="BN156" s="122" t="str">
        <f>IF('Main courante'!$A153=$BK$6,TEXT('Main courante'!$D153,"hh:mm"),"")</f>
        <v/>
      </c>
      <c r="BO156" s="123" t="str">
        <f>IF('Main courante'!$A153=$BK$6,MOD($BN156-$BM156,1),"")</f>
        <v/>
      </c>
      <c r="BP156" s="123" t="str">
        <f>IF('Main courante'!$A153=$BK$6,'Main courante'!$E153,"")</f>
        <v/>
      </c>
      <c r="BQ156" s="122" t="str">
        <f>IF('Main courante'!$A153=$BK$6,DU156,"")</f>
        <v/>
      </c>
      <c r="BR156" s="125"/>
      <c r="BS156" s="120" t="str">
        <f>IF('Main courante'!$A153=$BS$6,MAX($BS$8:$BS155)+1,"")</f>
        <v/>
      </c>
      <c r="BT156" s="121" t="str">
        <f>IF('Main courante'!$A153=$BS$6,TEXT('Main courante'!$B153,"j mmm aa"),"")</f>
        <v/>
      </c>
      <c r="BU156" s="122" t="str">
        <f>IF('Main courante'!$A153=$BS$6,TEXT('Main courante'!$C153,"hh:mm"),"")</f>
        <v/>
      </c>
      <c r="BV156" s="122" t="str">
        <f>IF('Main courante'!$A153=$BS$6,TEXT('Main courante'!$D153,"hh:mm"),"")</f>
        <v/>
      </c>
      <c r="BW156" s="123" t="str">
        <f>IF('Main courante'!$A153=$BS$6,MOD($BV156-$BU156,1),"")</f>
        <v/>
      </c>
      <c r="BX156" s="123" t="str">
        <f>IF('Main courante'!$A153=$BS$6,'Main courante'!$E153,"")</f>
        <v/>
      </c>
      <c r="BY156" s="122" t="str">
        <f>IF('Main courante'!$A153=$BS$6,DU156,"")</f>
        <v/>
      </c>
      <c r="BZ156" s="125"/>
      <c r="CA156" s="120" t="str">
        <f>IF('Main courante'!$A153=$CA$6,MAX($CA$8:$CA155)+1,"")</f>
        <v/>
      </c>
      <c r="CB156" s="121" t="str">
        <f>IF('Main courante'!$A153=$CA$6,TEXT('Main courante'!$B153,"j mmm aa"),"")</f>
        <v/>
      </c>
      <c r="CC156" s="122" t="str">
        <f>IF('Main courante'!$A153=$CA$6,TEXT('Main courante'!$C153,"hh:mm"),"")</f>
        <v/>
      </c>
      <c r="CD156" s="122" t="str">
        <f>IF('Main courante'!$A153=$CA$6,TEXT('Main courante'!$D153,"hh:mm"),"")</f>
        <v/>
      </c>
      <c r="CE156" s="123" t="str">
        <f>IF('Main courante'!$A153=$CA$6,MOD($CD156-$CC156,1),"")</f>
        <v/>
      </c>
      <c r="CF156" s="123" t="str">
        <f>IF('Main courante'!$A153=$CA$6,'Main courante'!$E153,"")</f>
        <v/>
      </c>
      <c r="CG156" s="122" t="str">
        <f>IF('Main courante'!$A153=$CA$6,DU156,"")</f>
        <v/>
      </c>
      <c r="CH156" s="125"/>
      <c r="CI156" s="120" t="str">
        <f>IF('Main courante'!$A153=$CI$6,MAX($CI$8:$CI155)+1,"")</f>
        <v/>
      </c>
      <c r="CJ156" s="121" t="str">
        <f>IF('Main courante'!$A153=$CI$6,TEXT('Main courante'!$B153,"j mmm aa"),"")</f>
        <v/>
      </c>
      <c r="CK156" s="122" t="str">
        <f>IF('Main courante'!$A153=$CI$6,TEXT('Main courante'!$C153,"hh:mm"),"")</f>
        <v/>
      </c>
      <c r="CL156" s="122" t="str">
        <f>IF('Main courante'!$A153=$CI$6,TEXT('Main courante'!$D153,"hh:mm"),"")</f>
        <v/>
      </c>
      <c r="CM156" s="123" t="str">
        <f>IF('Main courante'!$A153=$CI$6,MOD($CL156-$CK156,1),"")</f>
        <v/>
      </c>
      <c r="CN156" s="123" t="str">
        <f>IF('Main courante'!$A153=$CI$6,'Main courante'!$E153,"")</f>
        <v/>
      </c>
      <c r="CO156" s="125"/>
      <c r="CP156" s="120" t="str">
        <f>IF('Main courante'!$A153=$CP$6,MAX($CP$8:$CP155)+1,"")</f>
        <v/>
      </c>
      <c r="CQ156" s="121" t="str">
        <f>IF('Main courante'!$A153=$CP$6,TEXT('Main courante'!$B153,"j mmm aa"),"")</f>
        <v/>
      </c>
      <c r="CR156" s="122" t="str">
        <f>IF('Main courante'!$A153=$CP$6,TEXT('Main courante'!$C153,"hh:mm"),"")</f>
        <v/>
      </c>
      <c r="CS156" s="122" t="str">
        <f>IF('Main courante'!$A153=$CP$6,TEXT('Main courante'!$D153,"hh:mm"),"")</f>
        <v/>
      </c>
      <c r="CT156" s="123" t="str">
        <f>IF('Main courante'!$A153=$CP$6,MOD($CS156-$CR156,1),"")</f>
        <v/>
      </c>
      <c r="CU156" s="123" t="str">
        <f>IF('Main courante'!$A153=$CP$6,'Main courante'!$E153,"")</f>
        <v/>
      </c>
      <c r="CV156" s="122" t="str">
        <f>IF('Main courante'!$A153=$CP$6,DU156,"")</f>
        <v/>
      </c>
      <c r="CW156" s="125"/>
      <c r="CX156" s="120" t="str">
        <f>IF('Main courante'!$A153=$CX$6,MAX($CX$8:$CX155)+1,"")</f>
        <v/>
      </c>
      <c r="CY156" s="121" t="str">
        <f>IF('Main courante'!$A153=$CX$6,TEXT('Main courante'!$B153,"j mmm aa"),"")</f>
        <v/>
      </c>
      <c r="CZ156" s="122" t="str">
        <f>IF('Main courante'!$A153=$CX$6,TEXT('Main courante'!$C153,"hh:mm"),"")</f>
        <v/>
      </c>
      <c r="DA156" s="122" t="str">
        <f>IF('Main courante'!$A153=$CX$6,TEXT('Main courante'!$D153,"hh:mm"),"")</f>
        <v/>
      </c>
      <c r="DB156" s="123" t="str">
        <f>IF('Main courante'!$A153=$CX$6,MOD($DA156-$CZ156,1),"")</f>
        <v/>
      </c>
      <c r="DC156" s="123" t="str">
        <f>IF('Main courante'!$A153=$CX$6,'Main courante'!$E153,"")</f>
        <v/>
      </c>
      <c r="DD156" s="122" t="str">
        <f>IF('Main courante'!$A153=$CX$6,DU156,"")</f>
        <v/>
      </c>
      <c r="DE156" s="125"/>
      <c r="DF156" s="120" t="str">
        <f>IF('Main courante'!$A153=$DF$6,MAX($DF$8:$DF155)+1,"")</f>
        <v/>
      </c>
      <c r="DG156" s="121" t="str">
        <f>IF('Main courante'!$A153=$DF$6,TEXT('Main courante'!$B153,"j mmm aa"),"")</f>
        <v/>
      </c>
      <c r="DH156" s="122" t="str">
        <f>IF('Main courante'!$A153=$DF$6,TEXT('Main courante'!$C153,"hh:mm"),"")</f>
        <v/>
      </c>
      <c r="DI156" s="122" t="str">
        <f>IF('Main courante'!$A153=$DF$6,TEXT('Main courante'!$D153,"hh:mm"),"")</f>
        <v/>
      </c>
      <c r="DJ156" s="123" t="str">
        <f>IF('Main courante'!$A153=$DF$6,MOD($DI156-$DH156,1),"")</f>
        <v/>
      </c>
      <c r="DK156" s="123" t="str">
        <f>IF('Main courante'!$A153=$DF$6,'Main courante'!$E153,"")</f>
        <v/>
      </c>
      <c r="DL156" s="128"/>
      <c r="DM156" s="120" t="str">
        <f>IF(OR('Main courante'!$F153&lt;&gt;"",'Main courante'!$K153&lt;&gt;""),MAX($DM$8:$DM155)+1,"")</f>
        <v/>
      </c>
      <c r="DN156" s="121" t="str">
        <f>IF('Main courante'!$F153,TEXT('Main courante'!$B153,"j mmm aa"),"")</f>
        <v/>
      </c>
      <c r="DO156" s="121" t="str">
        <f>IF('Main courante'!$F153,'Main courante'!$E153,"")</f>
        <v/>
      </c>
      <c r="DP156" s="121" t="str">
        <f>IF(OR('Main courante'!$F153&lt;&gt;"",'Main courante'!$K153&lt;&gt;""),IF('Main courante'!$F153&lt;&gt;"",TEXT('Main courante'!$F153,"hh:mm"),""),"")</f>
        <v/>
      </c>
      <c r="DQ156" s="121" t="str">
        <f>IF(OR('Main courante'!$F153&lt;&gt;"",'Main courante'!$K153&lt;&gt;""),IF('Main courante'!$G153&lt;&gt;"",TEXT('Main courante'!$G153,"hh:mm"),""),"")</f>
        <v/>
      </c>
      <c r="DR156" s="121" t="str">
        <f>IF(OR('Main courante'!$F153&lt;&gt;"",'Main courante'!$K153&lt;&gt;""),IF('Main courante'!$K153&lt;&gt;"",TEXT('Main courante'!$K153,"hh:mm"),""),"")</f>
        <v/>
      </c>
      <c r="DS156" s="121" t="str">
        <f>IF(OR('Main courante'!$F153&lt;&gt;"",'Main courante'!$K153&lt;&gt;""),IF('Main courante'!$L153&lt;&gt;"",TEXT('Main courante'!$L153,"hh:mm"),""),"")</f>
        <v/>
      </c>
      <c r="DT156" s="129">
        <f t="shared" si="10"/>
        <v>0</v>
      </c>
      <c r="DU156" s="130">
        <f>'Main courante'!$H153+'Main courante'!$M153</f>
        <v>0</v>
      </c>
      <c r="DV156" s="131">
        <f>'Main courante'!$J153+'Main courante'!$O153</f>
        <v>0</v>
      </c>
      <c r="DW156" s="131">
        <f>'Main courante'!$I153+'Main courante'!$N153</f>
        <v>0</v>
      </c>
      <c r="DX156" s="132" t="str">
        <f>IF('Main courante'!$P153&lt;&gt;"",'Main courante'!$P153,"")</f>
        <v/>
      </c>
      <c r="DY156" s="133" t="str">
        <f>IF('Main courante'!$Q153&lt;&gt;"",'Main courante'!$Q153,"")</f>
        <v/>
      </c>
      <c r="DZ156" s="133" t="str">
        <f>IF('Main courante'!$R153&lt;&gt;"",'Main courante'!$R153,"")</f>
        <v/>
      </c>
      <c r="EA156" s="129">
        <f t="shared" si="11"/>
        <v>0</v>
      </c>
      <c r="EB156" s="129">
        <f t="shared" si="12"/>
        <v>0</v>
      </c>
      <c r="ED156" s="120" t="str">
        <f>IF('Main courante'!$A153=$ED$6,MAX($ED$8:$ED155)+1,"")</f>
        <v/>
      </c>
      <c r="EE156" s="120" t="str">
        <f>IF('Main courante'!$A153=$ED$6,'Main courante'!$S153,"")</f>
        <v/>
      </c>
      <c r="EF156" s="120" t="str">
        <f>IF('Main courante'!$A153=$ED$6,'Main courante'!$T153,"")</f>
        <v/>
      </c>
      <c r="EG156" s="120" t="str">
        <f>IF('Main courante'!$A153=$ED$6,'Main courante'!$U153,"")</f>
        <v/>
      </c>
      <c r="EH156" s="134" t="str">
        <f>IF('Main courante'!$A153=$ED$6,'Main courante'!$V153,"")</f>
        <v/>
      </c>
      <c r="EJ156" s="120" t="str">
        <f>IF('Main courante'!$A153=$EJ$6,MAX($EJ$8:$EJ155)+1,"")</f>
        <v/>
      </c>
      <c r="EK156" s="120" t="str">
        <f>IF('Main courante'!$A153=$EJ$6,'Main courante'!$S153,"")</f>
        <v/>
      </c>
      <c r="EL156" s="120" t="str">
        <f>IF('Main courante'!$A153=$EJ$6,'Main courante'!$T153,"")</f>
        <v/>
      </c>
      <c r="EM156" s="120" t="str">
        <f>IF('Main courante'!$A153=$EJ$6,'Main courante'!$U153,"")</f>
        <v/>
      </c>
      <c r="EN156" s="134" t="str">
        <f>IF('Main courante'!$A153=$EJ$6,'Main courante'!$V153,"")</f>
        <v/>
      </c>
      <c r="EP156" s="120" t="str">
        <f>IF('Main courante'!$A153=$EP$6,MAX($EP$8:$EP155)+1,"")</f>
        <v/>
      </c>
      <c r="EQ156" s="120" t="str">
        <f>IF('Main courante'!$A153=$EP$6,'Main courante'!$S153,"")</f>
        <v/>
      </c>
      <c r="ER156" s="120" t="str">
        <f>IF('Main courante'!$A153=$EP$6,'Main courante'!$T153,"")</f>
        <v/>
      </c>
      <c r="ES156" s="120" t="str">
        <f>IF('Main courante'!$A153=$EP$6,'Main courante'!$U153,"")</f>
        <v/>
      </c>
      <c r="ET156" s="134" t="str">
        <f>IF('Main courante'!$A153=$EP$6,'Main courante'!$V153,"")</f>
        <v/>
      </c>
      <c r="EU156" s="125"/>
      <c r="EV156" s="120" t="str">
        <f>IF('Main courante'!$A153=$EV$6,MAX($EV$8:$EV155)+1,"")</f>
        <v/>
      </c>
      <c r="EW156" s="121" t="str">
        <f>IF('Main courante'!$A153=$EV$6,TEXT('Main courante'!$B153,"j mmm aa"),"")</f>
        <v/>
      </c>
      <c r="EX156" s="122" t="str">
        <f>IF('Main courante'!$A153=$EV$6,TEXT('Main courante'!$C153,"hh:mm"),"")</f>
        <v/>
      </c>
      <c r="EY156" s="122" t="str">
        <f>IF('Main courante'!$A153=$EV$6,TEXT('Main courante'!$D153,"hh:mm"),"")</f>
        <v/>
      </c>
      <c r="EZ156" s="123" t="str">
        <f>IF('Main courante'!$A153=$EV$6,MOD($EY156-$EX156,1),"")</f>
        <v/>
      </c>
      <c r="FA156" s="123" t="str">
        <f>IF('Main courante'!$A153=$EV$6,'Main courante'!$E153,"")</f>
        <v/>
      </c>
      <c r="FB156" s="128"/>
    </row>
    <row r="157" spans="1:158">
      <c r="A157" s="120" t="str">
        <f>IF('Main courante'!$A154=$A$6,MAX($A$8:$A156)+1,"")</f>
        <v/>
      </c>
      <c r="B157" s="121" t="str">
        <f>IF('Main courante'!$A154=$A$6,TEXT('Main courante'!$B154,"j mmm aa"),"")</f>
        <v/>
      </c>
      <c r="C157" s="122" t="str">
        <f>IF('Main courante'!$A154=$A$6,TEXT('Main courante'!$C154,"hh:mm"),"")</f>
        <v/>
      </c>
      <c r="D157" s="122" t="str">
        <f>IF('Main courante'!$A154=$A$6,TEXT('Main courante'!$D154,"hh:mm"),"")</f>
        <v/>
      </c>
      <c r="E157" s="123" t="str">
        <f>IF('Main courante'!$A154=$A$6,MOD($D157-$C157,1),"")</f>
        <v/>
      </c>
      <c r="F157" s="123" t="str">
        <f>IF('Main courante'!$A154=$A$6,'Main courante'!$E154,"")</f>
        <v/>
      </c>
      <c r="G157" s="125"/>
      <c r="H157" s="126" t="str">
        <f>IF('Main courante'!$A154=$H$6,MAX($H$8:$H156)+1,"")</f>
        <v/>
      </c>
      <c r="I157" s="121" t="str">
        <f>IF('Main courante'!$A154=$H$6,TEXT('Main courante'!$B154,"j mmm aa"),"")</f>
        <v/>
      </c>
      <c r="J157" s="122" t="str">
        <f>IF('Main courante'!$A154=$H$6,TEXT('Main courante'!$C154,"hh:mm"),"")</f>
        <v/>
      </c>
      <c r="K157" s="122" t="str">
        <f>IF('Main courante'!$A154=$H$6,TEXT('Main courante'!$D154,"hh:mm"),"")</f>
        <v/>
      </c>
      <c r="L157" s="123" t="str">
        <f>IF('Main courante'!$A154=$H$6,MOD($K157-$J157,1),"")</f>
        <v/>
      </c>
      <c r="M157" s="123" t="str">
        <f>IF('Main courante'!$A154=$H$6,'Main courante'!$E154,"")</f>
        <v/>
      </c>
      <c r="N157" s="125"/>
      <c r="O157" s="120" t="str">
        <f>IF('Main courante'!$A154=$O$6,MAX($O$8:$O156)+1,"")</f>
        <v/>
      </c>
      <c r="P157" s="121" t="str">
        <f>IF('Main courante'!$A154=$O$6,TEXT('Main courante'!$B154,"j mmm aa"),"")</f>
        <v/>
      </c>
      <c r="Q157" s="122" t="str">
        <f>IF('Main courante'!$A154=$O$6,TEXT('Main courante'!$C154,"hh:mm"),"")</f>
        <v/>
      </c>
      <c r="R157" s="122" t="str">
        <f>IF('Main courante'!$A154=$O$6,TEXT('Main courante'!$D154,"hh:mm"),"")</f>
        <v/>
      </c>
      <c r="S157" s="123" t="str">
        <f>IF('Main courante'!$A154=$O$6,MOD($R157-$Q157,1),"")</f>
        <v/>
      </c>
      <c r="T157" s="124" t="str">
        <f>IF('Main courante'!$A154=$O$6,'Main courante'!$E154,"")</f>
        <v/>
      </c>
      <c r="U157" s="127" t="str">
        <f>IF('Main courante'!$A154=$O$6,DU157,"")</f>
        <v/>
      </c>
      <c r="V157" s="125"/>
      <c r="W157" s="120" t="str">
        <f>IF('Main courante'!$A154=$W$6,MAX($W$8:$W156)+1,"")</f>
        <v/>
      </c>
      <c r="X157" s="121" t="str">
        <f>IF('Main courante'!$A154=$W$6,TEXT('Main courante'!$B154,"j mmm aa"),"")</f>
        <v/>
      </c>
      <c r="Y157" s="122" t="str">
        <f>IF('Main courante'!$A154=$W$6,TEXT('Main courante'!$C154,"hh:mm"),"")</f>
        <v/>
      </c>
      <c r="Z157" s="122" t="str">
        <f>IF('Main courante'!$A154=$W$6,TEXT('Main courante'!$D154,"hh:mm"),"")</f>
        <v/>
      </c>
      <c r="AA157" s="123" t="str">
        <f>IF('Main courante'!$A154=$W$6,MOD($Z157-$Y157,1),"")</f>
        <v/>
      </c>
      <c r="AB157" s="123" t="str">
        <f>IF('Main courante'!$A154=$W$6,'Main courante'!$E154,"")</f>
        <v/>
      </c>
      <c r="AC157" s="122" t="str">
        <f>IF('Main courante'!$A154=$W$6,DU157,"")</f>
        <v/>
      </c>
      <c r="AD157" s="125"/>
      <c r="AE157" s="120" t="str">
        <f>IF('Main courante'!$A154=$AE$6,MAX($AE$8:$AE156)+1,"")</f>
        <v/>
      </c>
      <c r="AF157" s="121" t="str">
        <f>IF('Main courante'!$A154=$AE$6,TEXT('Main courante'!$B154,"j mmm aa"),"")</f>
        <v/>
      </c>
      <c r="AG157" s="122" t="str">
        <f>IF('Main courante'!$A154=$AE$6,TEXT('Main courante'!$C154,"hh:mm"),"")</f>
        <v/>
      </c>
      <c r="AH157" s="122" t="str">
        <f>IF('Main courante'!$A154=$AE$6,TEXT('Main courante'!$D154,"hh:mm"),"")</f>
        <v/>
      </c>
      <c r="AI157" s="123" t="str">
        <f>IF('Main courante'!$A154=$AE$6,MOD($AH157-$AG157,1),"")</f>
        <v/>
      </c>
      <c r="AJ157" s="123" t="str">
        <f>IF('Main courante'!$A154=$AE$6,'Main courante'!$E154,"")</f>
        <v/>
      </c>
      <c r="AK157" s="122" t="str">
        <f>IF('Main courante'!$A154=$AE$6,DU157,"")</f>
        <v/>
      </c>
      <c r="AL157" s="125"/>
      <c r="AM157" s="120" t="str">
        <f>IF('Main courante'!$A154=$AM$6,MAX($AM$8:$AM156)+1,"")</f>
        <v/>
      </c>
      <c r="AN157" s="121" t="str">
        <f>IF('Main courante'!$A154=$AM$6,TEXT('Main courante'!$B154,"j mmm aa"),"")</f>
        <v/>
      </c>
      <c r="AO157" s="122" t="str">
        <f>IF('Main courante'!$A154=$AM$6,TEXT('Main courante'!$C154,"hh:mm"),"")</f>
        <v/>
      </c>
      <c r="AP157" s="122" t="str">
        <f>IF('Main courante'!$A154=$AM$6,TEXT('Main courante'!$D154,"hh:mm"),"")</f>
        <v/>
      </c>
      <c r="AQ157" s="123" t="str">
        <f>IF('Main courante'!$A154=$AM$6,MOD($AP157-$AO157,1),"")</f>
        <v/>
      </c>
      <c r="AR157" s="123" t="str">
        <f>IF('Main courante'!$A154=$AM$6,'Main courante'!$E154,"")</f>
        <v/>
      </c>
      <c r="AS157" s="122" t="str">
        <f>IF('Main courante'!$A154=$AM$6,DU157,"")</f>
        <v/>
      </c>
      <c r="AT157" s="125"/>
      <c r="AU157" s="120" t="str">
        <f>IF('Main courante'!$A154=$AU$6,MAX($AU$8:$AU156)+1,"")</f>
        <v/>
      </c>
      <c r="AV157" s="121" t="str">
        <f>IF('Main courante'!$A154=$AU$6,TEXT('Main courante'!$B154,"j mmm aa"),"")</f>
        <v/>
      </c>
      <c r="AW157" s="122" t="str">
        <f>IF('Main courante'!$A154=$AU$6,TEXT('Main courante'!$C154,"hh:mm"),"")</f>
        <v/>
      </c>
      <c r="AX157" s="122" t="str">
        <f>IF('Main courante'!$A154=$AU$6,TEXT('Main courante'!$D154,"hh:mm"),"")</f>
        <v/>
      </c>
      <c r="AY157" s="123" t="str">
        <f>IF('Main courante'!$A154=$AU$6,MOD($AX157-$AW157,1),"")</f>
        <v/>
      </c>
      <c r="AZ157" s="123" t="str">
        <f>IF('Main courante'!$A154=$AU$6,'Main courante'!$E154,"")</f>
        <v/>
      </c>
      <c r="BA157" s="122" t="str">
        <f>IF('Main courante'!$A154=$AU$6,DU157,"")</f>
        <v/>
      </c>
      <c r="BB157" s="125"/>
      <c r="BC157" s="120" t="str">
        <f>IF('Main courante'!$A154=$BC$6,MAX($BC$8:$BC156)+1,"")</f>
        <v/>
      </c>
      <c r="BD157" s="121" t="str">
        <f>IF('Main courante'!$A154=$BC$6,TEXT('Main courante'!$B154,"j mmm aa"),"")</f>
        <v/>
      </c>
      <c r="BE157" s="122" t="str">
        <f>IF('Main courante'!$A154=$BC$6,TEXT('Main courante'!$C154,"hh:mm"),"")</f>
        <v/>
      </c>
      <c r="BF157" s="122" t="str">
        <f>IF('Main courante'!$A154=$BC$6,TEXT('Main courante'!$D154,"hh:mm"),"")</f>
        <v/>
      </c>
      <c r="BG157" s="123" t="str">
        <f>IF('Main courante'!$A154=$BC$6,MOD($BF157-$BE157,1),"")</f>
        <v/>
      </c>
      <c r="BH157" s="123" t="str">
        <f>IF('Main courante'!$A154=$BC$6,'Main courante'!$E154,"")</f>
        <v/>
      </c>
      <c r="BI157" s="122" t="str">
        <f>IF('Main courante'!$A154=$BC$6,DU157,"")</f>
        <v/>
      </c>
      <c r="BJ157" s="125"/>
      <c r="BK157" s="120" t="str">
        <f>IF('Main courante'!$A154=$BK$6,MAX($BK$8:$BK156)+1,"")</f>
        <v/>
      </c>
      <c r="BL157" s="121" t="str">
        <f>IF('Main courante'!$A154=$BK$6,TEXT('Main courante'!$B154,"j mmm aa"),"")</f>
        <v/>
      </c>
      <c r="BM157" s="122" t="str">
        <f>IF('Main courante'!$A154=$BK$6,TEXT('Main courante'!$C154,"hh:mm"),"")</f>
        <v/>
      </c>
      <c r="BN157" s="122" t="str">
        <f>IF('Main courante'!$A154=$BK$6,TEXT('Main courante'!$D154,"hh:mm"),"")</f>
        <v/>
      </c>
      <c r="BO157" s="123" t="str">
        <f>IF('Main courante'!$A154=$BK$6,MOD($BN157-$BM157,1),"")</f>
        <v/>
      </c>
      <c r="BP157" s="123" t="str">
        <f>IF('Main courante'!$A154=$BK$6,'Main courante'!$E154,"")</f>
        <v/>
      </c>
      <c r="BQ157" s="122" t="str">
        <f>IF('Main courante'!$A154=$BK$6,DU157,"")</f>
        <v/>
      </c>
      <c r="BR157" s="125"/>
      <c r="BS157" s="120" t="str">
        <f>IF('Main courante'!$A154=$BS$6,MAX($BS$8:$BS156)+1,"")</f>
        <v/>
      </c>
      <c r="BT157" s="121" t="str">
        <f>IF('Main courante'!$A154=$BS$6,TEXT('Main courante'!$B154,"j mmm aa"),"")</f>
        <v/>
      </c>
      <c r="BU157" s="122" t="str">
        <f>IF('Main courante'!$A154=$BS$6,TEXT('Main courante'!$C154,"hh:mm"),"")</f>
        <v/>
      </c>
      <c r="BV157" s="122" t="str">
        <f>IF('Main courante'!$A154=$BS$6,TEXT('Main courante'!$D154,"hh:mm"),"")</f>
        <v/>
      </c>
      <c r="BW157" s="123" t="str">
        <f>IF('Main courante'!$A154=$BS$6,MOD($BV157-$BU157,1),"")</f>
        <v/>
      </c>
      <c r="BX157" s="123" t="str">
        <f>IF('Main courante'!$A154=$BS$6,'Main courante'!$E154,"")</f>
        <v/>
      </c>
      <c r="BY157" s="122" t="str">
        <f>IF('Main courante'!$A154=$BS$6,DU157,"")</f>
        <v/>
      </c>
      <c r="BZ157" s="125"/>
      <c r="CA157" s="120" t="str">
        <f>IF('Main courante'!$A154=$CA$6,MAX($CA$8:$CA156)+1,"")</f>
        <v/>
      </c>
      <c r="CB157" s="121" t="str">
        <f>IF('Main courante'!$A154=$CA$6,TEXT('Main courante'!$B154,"j mmm aa"),"")</f>
        <v/>
      </c>
      <c r="CC157" s="122" t="str">
        <f>IF('Main courante'!$A154=$CA$6,TEXT('Main courante'!$C154,"hh:mm"),"")</f>
        <v/>
      </c>
      <c r="CD157" s="122" t="str">
        <f>IF('Main courante'!$A154=$CA$6,TEXT('Main courante'!$D154,"hh:mm"),"")</f>
        <v/>
      </c>
      <c r="CE157" s="123" t="str">
        <f>IF('Main courante'!$A154=$CA$6,MOD($CD157-$CC157,1),"")</f>
        <v/>
      </c>
      <c r="CF157" s="123" t="str">
        <f>IF('Main courante'!$A154=$CA$6,'Main courante'!$E154,"")</f>
        <v/>
      </c>
      <c r="CG157" s="122" t="str">
        <f>IF('Main courante'!$A154=$CA$6,DU157,"")</f>
        <v/>
      </c>
      <c r="CH157" s="125"/>
      <c r="CI157" s="120" t="str">
        <f>IF('Main courante'!$A154=$CI$6,MAX($CI$8:$CI156)+1,"")</f>
        <v/>
      </c>
      <c r="CJ157" s="121" t="str">
        <f>IF('Main courante'!$A154=$CI$6,TEXT('Main courante'!$B154,"j mmm aa"),"")</f>
        <v/>
      </c>
      <c r="CK157" s="122" t="str">
        <f>IF('Main courante'!$A154=$CI$6,TEXT('Main courante'!$C154,"hh:mm"),"")</f>
        <v/>
      </c>
      <c r="CL157" s="122" t="str">
        <f>IF('Main courante'!$A154=$CI$6,TEXT('Main courante'!$D154,"hh:mm"),"")</f>
        <v/>
      </c>
      <c r="CM157" s="123" t="str">
        <f>IF('Main courante'!$A154=$CI$6,MOD($CL157-$CK157,1),"")</f>
        <v/>
      </c>
      <c r="CN157" s="123" t="str">
        <f>IF('Main courante'!$A154=$CI$6,'Main courante'!$E154,"")</f>
        <v/>
      </c>
      <c r="CO157" s="125"/>
      <c r="CP157" s="120" t="str">
        <f>IF('Main courante'!$A154=$CP$6,MAX($CP$8:$CP156)+1,"")</f>
        <v/>
      </c>
      <c r="CQ157" s="121" t="str">
        <f>IF('Main courante'!$A154=$CP$6,TEXT('Main courante'!$B154,"j mmm aa"),"")</f>
        <v/>
      </c>
      <c r="CR157" s="122" t="str">
        <f>IF('Main courante'!$A154=$CP$6,TEXT('Main courante'!$C154,"hh:mm"),"")</f>
        <v/>
      </c>
      <c r="CS157" s="122" t="str">
        <f>IF('Main courante'!$A154=$CP$6,TEXT('Main courante'!$D154,"hh:mm"),"")</f>
        <v/>
      </c>
      <c r="CT157" s="123" t="str">
        <f>IF('Main courante'!$A154=$CP$6,MOD($CS157-$CR157,1),"")</f>
        <v/>
      </c>
      <c r="CU157" s="123" t="str">
        <f>IF('Main courante'!$A154=$CP$6,'Main courante'!$E154,"")</f>
        <v/>
      </c>
      <c r="CV157" s="122" t="str">
        <f>IF('Main courante'!$A154=$CP$6,DU157,"")</f>
        <v/>
      </c>
      <c r="CW157" s="125"/>
      <c r="CX157" s="120" t="str">
        <f>IF('Main courante'!$A154=$CX$6,MAX($CX$8:$CX156)+1,"")</f>
        <v/>
      </c>
      <c r="CY157" s="121" t="str">
        <f>IF('Main courante'!$A154=$CX$6,TEXT('Main courante'!$B154,"j mmm aa"),"")</f>
        <v/>
      </c>
      <c r="CZ157" s="122" t="str">
        <f>IF('Main courante'!$A154=$CX$6,TEXT('Main courante'!$C154,"hh:mm"),"")</f>
        <v/>
      </c>
      <c r="DA157" s="122" t="str">
        <f>IF('Main courante'!$A154=$CX$6,TEXT('Main courante'!$D154,"hh:mm"),"")</f>
        <v/>
      </c>
      <c r="DB157" s="123" t="str">
        <f>IF('Main courante'!$A154=$CX$6,MOD($DA157-$CZ157,1),"")</f>
        <v/>
      </c>
      <c r="DC157" s="123" t="str">
        <f>IF('Main courante'!$A154=$CX$6,'Main courante'!$E154,"")</f>
        <v/>
      </c>
      <c r="DD157" s="122" t="str">
        <f>IF('Main courante'!$A154=$CX$6,DU157,"")</f>
        <v/>
      </c>
      <c r="DE157" s="125"/>
      <c r="DF157" s="120" t="str">
        <f>IF('Main courante'!$A154=$DF$6,MAX($DF$8:$DF156)+1,"")</f>
        <v/>
      </c>
      <c r="DG157" s="121" t="str">
        <f>IF('Main courante'!$A154=$DF$6,TEXT('Main courante'!$B154,"j mmm aa"),"")</f>
        <v/>
      </c>
      <c r="DH157" s="122" t="str">
        <f>IF('Main courante'!$A154=$DF$6,TEXT('Main courante'!$C154,"hh:mm"),"")</f>
        <v/>
      </c>
      <c r="DI157" s="122" t="str">
        <f>IF('Main courante'!$A154=$DF$6,TEXT('Main courante'!$D154,"hh:mm"),"")</f>
        <v/>
      </c>
      <c r="DJ157" s="123" t="str">
        <f>IF('Main courante'!$A154=$DF$6,MOD($DI157-$DH157,1),"")</f>
        <v/>
      </c>
      <c r="DK157" s="123" t="str">
        <f>IF('Main courante'!$A154=$DF$6,'Main courante'!$E154,"")</f>
        <v/>
      </c>
      <c r="DL157" s="128"/>
      <c r="DM157" s="120" t="str">
        <f>IF(OR('Main courante'!$F154&lt;&gt;"",'Main courante'!$K154&lt;&gt;""),MAX($DM$8:$DM156)+1,"")</f>
        <v/>
      </c>
      <c r="DN157" s="121" t="str">
        <f>IF('Main courante'!$F154,TEXT('Main courante'!$B154,"j mmm aa"),"")</f>
        <v/>
      </c>
      <c r="DO157" s="121" t="str">
        <f>IF('Main courante'!$F154,'Main courante'!$E154,"")</f>
        <v/>
      </c>
      <c r="DP157" s="121" t="str">
        <f>IF(OR('Main courante'!$F154&lt;&gt;"",'Main courante'!$K154&lt;&gt;""),IF('Main courante'!$F154&lt;&gt;"",TEXT('Main courante'!$F154,"hh:mm"),""),"")</f>
        <v/>
      </c>
      <c r="DQ157" s="121" t="str">
        <f>IF(OR('Main courante'!$F154&lt;&gt;"",'Main courante'!$K154&lt;&gt;""),IF('Main courante'!$G154&lt;&gt;"",TEXT('Main courante'!$G154,"hh:mm"),""),"")</f>
        <v/>
      </c>
      <c r="DR157" s="121" t="str">
        <f>IF(OR('Main courante'!$F154&lt;&gt;"",'Main courante'!$K154&lt;&gt;""),IF('Main courante'!$K154&lt;&gt;"",TEXT('Main courante'!$K154,"hh:mm"),""),"")</f>
        <v/>
      </c>
      <c r="DS157" s="121" t="str">
        <f>IF(OR('Main courante'!$F154&lt;&gt;"",'Main courante'!$K154&lt;&gt;""),IF('Main courante'!$L154&lt;&gt;"",TEXT('Main courante'!$L154,"hh:mm"),""),"")</f>
        <v/>
      </c>
      <c r="DT157" s="129">
        <f t="shared" si="10"/>
        <v>0</v>
      </c>
      <c r="DU157" s="130">
        <f>'Main courante'!$H154+'Main courante'!$M154</f>
        <v>0</v>
      </c>
      <c r="DV157" s="131">
        <f>'Main courante'!$J154+'Main courante'!$O154</f>
        <v>0</v>
      </c>
      <c r="DW157" s="131">
        <f>'Main courante'!$I154+'Main courante'!$N154</f>
        <v>0</v>
      </c>
      <c r="DX157" s="132" t="str">
        <f>IF('Main courante'!$P154&lt;&gt;"",'Main courante'!$P154,"")</f>
        <v/>
      </c>
      <c r="DY157" s="133" t="str">
        <f>IF('Main courante'!$Q154&lt;&gt;"",'Main courante'!$Q154,"")</f>
        <v/>
      </c>
      <c r="DZ157" s="133" t="str">
        <f>IF('Main courante'!$R154&lt;&gt;"",'Main courante'!$R154,"")</f>
        <v/>
      </c>
      <c r="EA157" s="129">
        <f t="shared" si="11"/>
        <v>0</v>
      </c>
      <c r="EB157" s="129">
        <f t="shared" si="12"/>
        <v>0</v>
      </c>
      <c r="ED157" s="120" t="str">
        <f>IF('Main courante'!$A154=$ED$6,MAX($ED$8:$ED156)+1,"")</f>
        <v/>
      </c>
      <c r="EE157" s="120" t="str">
        <f>IF('Main courante'!$A154=$ED$6,'Main courante'!$S154,"")</f>
        <v/>
      </c>
      <c r="EF157" s="120" t="str">
        <f>IF('Main courante'!$A154=$ED$6,'Main courante'!$T154,"")</f>
        <v/>
      </c>
      <c r="EG157" s="120" t="str">
        <f>IF('Main courante'!$A154=$ED$6,'Main courante'!$U154,"")</f>
        <v/>
      </c>
      <c r="EH157" s="134" t="str">
        <f>IF('Main courante'!$A154=$ED$6,'Main courante'!$V154,"")</f>
        <v/>
      </c>
      <c r="EJ157" s="120" t="str">
        <f>IF('Main courante'!$A154=$EJ$6,MAX($EJ$8:$EJ156)+1,"")</f>
        <v/>
      </c>
      <c r="EK157" s="120" t="str">
        <f>IF('Main courante'!$A154=$EJ$6,'Main courante'!$S154,"")</f>
        <v/>
      </c>
      <c r="EL157" s="120" t="str">
        <f>IF('Main courante'!$A154=$EJ$6,'Main courante'!$T154,"")</f>
        <v/>
      </c>
      <c r="EM157" s="120" t="str">
        <f>IF('Main courante'!$A154=$EJ$6,'Main courante'!$U154,"")</f>
        <v/>
      </c>
      <c r="EN157" s="134" t="str">
        <f>IF('Main courante'!$A154=$EJ$6,'Main courante'!$V154,"")</f>
        <v/>
      </c>
      <c r="EP157" s="120" t="str">
        <f>IF('Main courante'!$A154=$EP$6,MAX($EP$8:$EP156)+1,"")</f>
        <v/>
      </c>
      <c r="EQ157" s="120" t="str">
        <f>IF('Main courante'!$A154=$EP$6,'Main courante'!$S154,"")</f>
        <v/>
      </c>
      <c r="ER157" s="120" t="str">
        <f>IF('Main courante'!$A154=$EP$6,'Main courante'!$T154,"")</f>
        <v/>
      </c>
      <c r="ES157" s="120" t="str">
        <f>IF('Main courante'!$A154=$EP$6,'Main courante'!$U154,"")</f>
        <v/>
      </c>
      <c r="ET157" s="134" t="str">
        <f>IF('Main courante'!$A154=$EP$6,'Main courante'!$V154,"")</f>
        <v/>
      </c>
      <c r="EU157" s="125"/>
      <c r="EV157" s="120" t="str">
        <f>IF('Main courante'!$A154=$EV$6,MAX($EV$8:$EV156)+1,"")</f>
        <v/>
      </c>
      <c r="EW157" s="121" t="str">
        <f>IF('Main courante'!$A154=$EV$6,TEXT('Main courante'!$B154,"j mmm aa"),"")</f>
        <v/>
      </c>
      <c r="EX157" s="122" t="str">
        <f>IF('Main courante'!$A154=$EV$6,TEXT('Main courante'!$C154,"hh:mm"),"")</f>
        <v/>
      </c>
      <c r="EY157" s="122" t="str">
        <f>IF('Main courante'!$A154=$EV$6,TEXT('Main courante'!$D154,"hh:mm"),"")</f>
        <v/>
      </c>
      <c r="EZ157" s="123" t="str">
        <f>IF('Main courante'!$A154=$EV$6,MOD($EY157-$EX157,1),"")</f>
        <v/>
      </c>
      <c r="FA157" s="123" t="str">
        <f>IF('Main courante'!$A154=$EV$6,'Main courante'!$E154,"")</f>
        <v/>
      </c>
      <c r="FB157" s="128"/>
    </row>
    <row r="158" spans="1:158">
      <c r="A158" s="120" t="str">
        <f>IF('Main courante'!$A155=$A$6,MAX($A$8:$A157)+1,"")</f>
        <v/>
      </c>
      <c r="B158" s="121" t="str">
        <f>IF('Main courante'!$A155=$A$6,TEXT('Main courante'!$B155,"j mmm aa"),"")</f>
        <v/>
      </c>
      <c r="C158" s="122" t="str">
        <f>IF('Main courante'!$A155=$A$6,TEXT('Main courante'!$C155,"hh:mm"),"")</f>
        <v/>
      </c>
      <c r="D158" s="122" t="str">
        <f>IF('Main courante'!$A155=$A$6,TEXT('Main courante'!$D155,"hh:mm"),"")</f>
        <v/>
      </c>
      <c r="E158" s="123" t="str">
        <f>IF('Main courante'!$A155=$A$6,MOD($D158-$C158,1),"")</f>
        <v/>
      </c>
      <c r="F158" s="123" t="str">
        <f>IF('Main courante'!$A155=$A$6,'Main courante'!$E155,"")</f>
        <v/>
      </c>
      <c r="G158" s="125"/>
      <c r="H158" s="126" t="str">
        <f>IF('Main courante'!$A155=$H$6,MAX($H$8:$H157)+1,"")</f>
        <v/>
      </c>
      <c r="I158" s="121" t="str">
        <f>IF('Main courante'!$A155=$H$6,TEXT('Main courante'!$B155,"j mmm aa"),"")</f>
        <v/>
      </c>
      <c r="J158" s="122" t="str">
        <f>IF('Main courante'!$A155=$H$6,TEXT('Main courante'!$C155,"hh:mm"),"")</f>
        <v/>
      </c>
      <c r="K158" s="122" t="str">
        <f>IF('Main courante'!$A155=$H$6,TEXT('Main courante'!$D155,"hh:mm"),"")</f>
        <v/>
      </c>
      <c r="L158" s="123" t="str">
        <f>IF('Main courante'!$A155=$H$6,MOD($K158-$J158,1),"")</f>
        <v/>
      </c>
      <c r="M158" s="123" t="str">
        <f>IF('Main courante'!$A155=$H$6,'Main courante'!$E155,"")</f>
        <v/>
      </c>
      <c r="N158" s="125"/>
      <c r="O158" s="120" t="str">
        <f>IF('Main courante'!$A155=$O$6,MAX($O$8:$O157)+1,"")</f>
        <v/>
      </c>
      <c r="P158" s="121" t="str">
        <f>IF('Main courante'!$A155=$O$6,TEXT('Main courante'!$B155,"j mmm aa"),"")</f>
        <v/>
      </c>
      <c r="Q158" s="122" t="str">
        <f>IF('Main courante'!$A155=$O$6,TEXT('Main courante'!$C155,"hh:mm"),"")</f>
        <v/>
      </c>
      <c r="R158" s="122" t="str">
        <f>IF('Main courante'!$A155=$O$6,TEXT('Main courante'!$D155,"hh:mm"),"")</f>
        <v/>
      </c>
      <c r="S158" s="123" t="str">
        <f>IF('Main courante'!$A155=$O$6,MOD($R158-$Q158,1),"")</f>
        <v/>
      </c>
      <c r="T158" s="124" t="str">
        <f>IF('Main courante'!$A155=$O$6,'Main courante'!$E155,"")</f>
        <v/>
      </c>
      <c r="U158" s="127" t="str">
        <f>IF('Main courante'!$A155=$O$6,DU158,"")</f>
        <v/>
      </c>
      <c r="V158" s="125"/>
      <c r="W158" s="120" t="str">
        <f>IF('Main courante'!$A155=$W$6,MAX($W$8:$W157)+1,"")</f>
        <v/>
      </c>
      <c r="X158" s="121" t="str">
        <f>IF('Main courante'!$A155=$W$6,TEXT('Main courante'!$B155,"j mmm aa"),"")</f>
        <v/>
      </c>
      <c r="Y158" s="122" t="str">
        <f>IF('Main courante'!$A155=$W$6,TEXT('Main courante'!$C155,"hh:mm"),"")</f>
        <v/>
      </c>
      <c r="Z158" s="122" t="str">
        <f>IF('Main courante'!$A155=$W$6,TEXT('Main courante'!$D155,"hh:mm"),"")</f>
        <v/>
      </c>
      <c r="AA158" s="123" t="str">
        <f>IF('Main courante'!$A155=$W$6,MOD($Z158-$Y158,1),"")</f>
        <v/>
      </c>
      <c r="AB158" s="123" t="str">
        <f>IF('Main courante'!$A155=$W$6,'Main courante'!$E155,"")</f>
        <v/>
      </c>
      <c r="AC158" s="122" t="str">
        <f>IF('Main courante'!$A155=$W$6,DU158,"")</f>
        <v/>
      </c>
      <c r="AD158" s="125"/>
      <c r="AE158" s="120" t="str">
        <f>IF('Main courante'!$A155=$AE$6,MAX($AE$8:$AE157)+1,"")</f>
        <v/>
      </c>
      <c r="AF158" s="121" t="str">
        <f>IF('Main courante'!$A155=$AE$6,TEXT('Main courante'!$B155,"j mmm aa"),"")</f>
        <v/>
      </c>
      <c r="AG158" s="122" t="str">
        <f>IF('Main courante'!$A155=$AE$6,TEXT('Main courante'!$C155,"hh:mm"),"")</f>
        <v/>
      </c>
      <c r="AH158" s="122" t="str">
        <f>IF('Main courante'!$A155=$AE$6,TEXT('Main courante'!$D155,"hh:mm"),"")</f>
        <v/>
      </c>
      <c r="AI158" s="123" t="str">
        <f>IF('Main courante'!$A155=$AE$6,MOD($AH158-$AG158,1),"")</f>
        <v/>
      </c>
      <c r="AJ158" s="123" t="str">
        <f>IF('Main courante'!$A155=$AE$6,'Main courante'!$E155,"")</f>
        <v/>
      </c>
      <c r="AK158" s="122" t="str">
        <f>IF('Main courante'!$A155=$AE$6,DU158,"")</f>
        <v/>
      </c>
      <c r="AL158" s="125"/>
      <c r="AM158" s="120" t="str">
        <f>IF('Main courante'!$A155=$AM$6,MAX($AM$8:$AM157)+1,"")</f>
        <v/>
      </c>
      <c r="AN158" s="121" t="str">
        <f>IF('Main courante'!$A155=$AM$6,TEXT('Main courante'!$B155,"j mmm aa"),"")</f>
        <v/>
      </c>
      <c r="AO158" s="122" t="str">
        <f>IF('Main courante'!$A155=$AM$6,TEXT('Main courante'!$C155,"hh:mm"),"")</f>
        <v/>
      </c>
      <c r="AP158" s="122" t="str">
        <f>IF('Main courante'!$A155=$AM$6,TEXT('Main courante'!$D155,"hh:mm"),"")</f>
        <v/>
      </c>
      <c r="AQ158" s="123" t="str">
        <f>IF('Main courante'!$A155=$AM$6,MOD($AP158-$AO158,1),"")</f>
        <v/>
      </c>
      <c r="AR158" s="123" t="str">
        <f>IF('Main courante'!$A155=$AM$6,'Main courante'!$E155,"")</f>
        <v/>
      </c>
      <c r="AS158" s="122" t="str">
        <f>IF('Main courante'!$A155=$AM$6,DU158,"")</f>
        <v/>
      </c>
      <c r="AT158" s="125"/>
      <c r="AU158" s="120" t="str">
        <f>IF('Main courante'!$A155=$AU$6,MAX($AU$8:$AU157)+1,"")</f>
        <v/>
      </c>
      <c r="AV158" s="121" t="str">
        <f>IF('Main courante'!$A155=$AU$6,TEXT('Main courante'!$B155,"j mmm aa"),"")</f>
        <v/>
      </c>
      <c r="AW158" s="122" t="str">
        <f>IF('Main courante'!$A155=$AU$6,TEXT('Main courante'!$C155,"hh:mm"),"")</f>
        <v/>
      </c>
      <c r="AX158" s="122" t="str">
        <f>IF('Main courante'!$A155=$AU$6,TEXT('Main courante'!$D155,"hh:mm"),"")</f>
        <v/>
      </c>
      <c r="AY158" s="123" t="str">
        <f>IF('Main courante'!$A155=$AU$6,MOD($AX158-$AW158,1),"")</f>
        <v/>
      </c>
      <c r="AZ158" s="123" t="str">
        <f>IF('Main courante'!$A155=$AU$6,'Main courante'!$E155,"")</f>
        <v/>
      </c>
      <c r="BA158" s="122" t="str">
        <f>IF('Main courante'!$A155=$AU$6,DU158,"")</f>
        <v/>
      </c>
      <c r="BB158" s="125"/>
      <c r="BC158" s="120" t="str">
        <f>IF('Main courante'!$A155=$BC$6,MAX($BC$8:$BC157)+1,"")</f>
        <v/>
      </c>
      <c r="BD158" s="121" t="str">
        <f>IF('Main courante'!$A155=$BC$6,TEXT('Main courante'!$B155,"j mmm aa"),"")</f>
        <v/>
      </c>
      <c r="BE158" s="122" t="str">
        <f>IF('Main courante'!$A155=$BC$6,TEXT('Main courante'!$C155,"hh:mm"),"")</f>
        <v/>
      </c>
      <c r="BF158" s="122" t="str">
        <f>IF('Main courante'!$A155=$BC$6,TEXT('Main courante'!$D155,"hh:mm"),"")</f>
        <v/>
      </c>
      <c r="BG158" s="123" t="str">
        <f>IF('Main courante'!$A155=$BC$6,MOD($BF158-$BE158,1),"")</f>
        <v/>
      </c>
      <c r="BH158" s="123" t="str">
        <f>IF('Main courante'!$A155=$BC$6,'Main courante'!$E155,"")</f>
        <v/>
      </c>
      <c r="BI158" s="122" t="str">
        <f>IF('Main courante'!$A155=$BC$6,DU158,"")</f>
        <v/>
      </c>
      <c r="BJ158" s="125"/>
      <c r="BK158" s="120" t="str">
        <f>IF('Main courante'!$A155=$BK$6,MAX($BK$8:$BK157)+1,"")</f>
        <v/>
      </c>
      <c r="BL158" s="121" t="str">
        <f>IF('Main courante'!$A155=$BK$6,TEXT('Main courante'!$B155,"j mmm aa"),"")</f>
        <v/>
      </c>
      <c r="BM158" s="122" t="str">
        <f>IF('Main courante'!$A155=$BK$6,TEXT('Main courante'!$C155,"hh:mm"),"")</f>
        <v/>
      </c>
      <c r="BN158" s="122" t="str">
        <f>IF('Main courante'!$A155=$BK$6,TEXT('Main courante'!$D155,"hh:mm"),"")</f>
        <v/>
      </c>
      <c r="BO158" s="123" t="str">
        <f>IF('Main courante'!$A155=$BK$6,MOD($BN158-$BM158,1),"")</f>
        <v/>
      </c>
      <c r="BP158" s="123" t="str">
        <f>IF('Main courante'!$A155=$BK$6,'Main courante'!$E155,"")</f>
        <v/>
      </c>
      <c r="BQ158" s="122" t="str">
        <f>IF('Main courante'!$A155=$BK$6,DU158,"")</f>
        <v/>
      </c>
      <c r="BR158" s="125"/>
      <c r="BS158" s="120" t="str">
        <f>IF('Main courante'!$A155=$BS$6,MAX($BS$8:$BS157)+1,"")</f>
        <v/>
      </c>
      <c r="BT158" s="121" t="str">
        <f>IF('Main courante'!$A155=$BS$6,TEXT('Main courante'!$B155,"j mmm aa"),"")</f>
        <v/>
      </c>
      <c r="BU158" s="122" t="str">
        <f>IF('Main courante'!$A155=$BS$6,TEXT('Main courante'!$C155,"hh:mm"),"")</f>
        <v/>
      </c>
      <c r="BV158" s="122" t="str">
        <f>IF('Main courante'!$A155=$BS$6,TEXT('Main courante'!$D155,"hh:mm"),"")</f>
        <v/>
      </c>
      <c r="BW158" s="123" t="str">
        <f>IF('Main courante'!$A155=$BS$6,MOD($BV158-$BU158,1),"")</f>
        <v/>
      </c>
      <c r="BX158" s="123" t="str">
        <f>IF('Main courante'!$A155=$BS$6,'Main courante'!$E155,"")</f>
        <v/>
      </c>
      <c r="BY158" s="122" t="str">
        <f>IF('Main courante'!$A155=$BS$6,DU158,"")</f>
        <v/>
      </c>
      <c r="BZ158" s="125"/>
      <c r="CA158" s="120" t="str">
        <f>IF('Main courante'!$A155=$CA$6,MAX($CA$8:$CA157)+1,"")</f>
        <v/>
      </c>
      <c r="CB158" s="121" t="str">
        <f>IF('Main courante'!$A155=$CA$6,TEXT('Main courante'!$B155,"j mmm aa"),"")</f>
        <v/>
      </c>
      <c r="CC158" s="122" t="str">
        <f>IF('Main courante'!$A155=$CA$6,TEXT('Main courante'!$C155,"hh:mm"),"")</f>
        <v/>
      </c>
      <c r="CD158" s="122" t="str">
        <f>IF('Main courante'!$A155=$CA$6,TEXT('Main courante'!$D155,"hh:mm"),"")</f>
        <v/>
      </c>
      <c r="CE158" s="123" t="str">
        <f>IF('Main courante'!$A155=$CA$6,MOD($CD158-$CC158,1),"")</f>
        <v/>
      </c>
      <c r="CF158" s="123" t="str">
        <f>IF('Main courante'!$A155=$CA$6,'Main courante'!$E155,"")</f>
        <v/>
      </c>
      <c r="CG158" s="122" t="str">
        <f>IF('Main courante'!$A155=$CA$6,DU158,"")</f>
        <v/>
      </c>
      <c r="CH158" s="125"/>
      <c r="CI158" s="120" t="str">
        <f>IF('Main courante'!$A155=$CI$6,MAX($CI$8:$CI157)+1,"")</f>
        <v/>
      </c>
      <c r="CJ158" s="121" t="str">
        <f>IF('Main courante'!$A155=$CI$6,TEXT('Main courante'!$B155,"j mmm aa"),"")</f>
        <v/>
      </c>
      <c r="CK158" s="122" t="str">
        <f>IF('Main courante'!$A155=$CI$6,TEXT('Main courante'!$C155,"hh:mm"),"")</f>
        <v/>
      </c>
      <c r="CL158" s="122" t="str">
        <f>IF('Main courante'!$A155=$CI$6,TEXT('Main courante'!$D155,"hh:mm"),"")</f>
        <v/>
      </c>
      <c r="CM158" s="123" t="str">
        <f>IF('Main courante'!$A155=$CI$6,MOD($CL158-$CK158,1),"")</f>
        <v/>
      </c>
      <c r="CN158" s="123" t="str">
        <f>IF('Main courante'!$A155=$CI$6,'Main courante'!$E155,"")</f>
        <v/>
      </c>
      <c r="CO158" s="125"/>
      <c r="CP158" s="120" t="str">
        <f>IF('Main courante'!$A155=$CP$6,MAX($CP$8:$CP157)+1,"")</f>
        <v/>
      </c>
      <c r="CQ158" s="121" t="str">
        <f>IF('Main courante'!$A155=$CP$6,TEXT('Main courante'!$B155,"j mmm aa"),"")</f>
        <v/>
      </c>
      <c r="CR158" s="122" t="str">
        <f>IF('Main courante'!$A155=$CP$6,TEXT('Main courante'!$C155,"hh:mm"),"")</f>
        <v/>
      </c>
      <c r="CS158" s="122" t="str">
        <f>IF('Main courante'!$A155=$CP$6,TEXT('Main courante'!$D155,"hh:mm"),"")</f>
        <v/>
      </c>
      <c r="CT158" s="123" t="str">
        <f>IF('Main courante'!$A155=$CP$6,MOD($CS158-$CR158,1),"")</f>
        <v/>
      </c>
      <c r="CU158" s="123" t="str">
        <f>IF('Main courante'!$A155=$CP$6,'Main courante'!$E155,"")</f>
        <v/>
      </c>
      <c r="CV158" s="122" t="str">
        <f>IF('Main courante'!$A155=$CP$6,DU158,"")</f>
        <v/>
      </c>
      <c r="CW158" s="125"/>
      <c r="CX158" s="120" t="str">
        <f>IF('Main courante'!$A155=$CX$6,MAX($CX$8:$CX157)+1,"")</f>
        <v/>
      </c>
      <c r="CY158" s="121" t="str">
        <f>IF('Main courante'!$A155=$CX$6,TEXT('Main courante'!$B155,"j mmm aa"),"")</f>
        <v/>
      </c>
      <c r="CZ158" s="122" t="str">
        <f>IF('Main courante'!$A155=$CX$6,TEXT('Main courante'!$C155,"hh:mm"),"")</f>
        <v/>
      </c>
      <c r="DA158" s="122" t="str">
        <f>IF('Main courante'!$A155=$CX$6,TEXT('Main courante'!$D155,"hh:mm"),"")</f>
        <v/>
      </c>
      <c r="DB158" s="123" t="str">
        <f>IF('Main courante'!$A155=$CX$6,MOD($DA158-$CZ158,1),"")</f>
        <v/>
      </c>
      <c r="DC158" s="123" t="str">
        <f>IF('Main courante'!$A155=$CX$6,'Main courante'!$E155,"")</f>
        <v/>
      </c>
      <c r="DD158" s="122" t="str">
        <f>IF('Main courante'!$A155=$CX$6,DU158,"")</f>
        <v/>
      </c>
      <c r="DE158" s="125"/>
      <c r="DF158" s="120" t="str">
        <f>IF('Main courante'!$A155=$DF$6,MAX($DF$8:$DF157)+1,"")</f>
        <v/>
      </c>
      <c r="DG158" s="121" t="str">
        <f>IF('Main courante'!$A155=$DF$6,TEXT('Main courante'!$B155,"j mmm aa"),"")</f>
        <v/>
      </c>
      <c r="DH158" s="122" t="str">
        <f>IF('Main courante'!$A155=$DF$6,TEXT('Main courante'!$C155,"hh:mm"),"")</f>
        <v/>
      </c>
      <c r="DI158" s="122" t="str">
        <f>IF('Main courante'!$A155=$DF$6,TEXT('Main courante'!$D155,"hh:mm"),"")</f>
        <v/>
      </c>
      <c r="DJ158" s="123" t="str">
        <f>IF('Main courante'!$A155=$DF$6,MOD($DI158-$DH158,1),"")</f>
        <v/>
      </c>
      <c r="DK158" s="123" t="str">
        <f>IF('Main courante'!$A155=$DF$6,'Main courante'!$E155,"")</f>
        <v/>
      </c>
      <c r="DL158" s="128"/>
      <c r="DM158" s="120" t="str">
        <f>IF(OR('Main courante'!$F155&lt;&gt;"",'Main courante'!$K155&lt;&gt;""),MAX($DM$8:$DM157)+1,"")</f>
        <v/>
      </c>
      <c r="DN158" s="121" t="str">
        <f>IF('Main courante'!$F155,TEXT('Main courante'!$B155,"j mmm aa"),"")</f>
        <v/>
      </c>
      <c r="DO158" s="121" t="str">
        <f>IF('Main courante'!$F155,'Main courante'!$E155,"")</f>
        <v/>
      </c>
      <c r="DP158" s="121" t="str">
        <f>IF(OR('Main courante'!$F155&lt;&gt;"",'Main courante'!$K155&lt;&gt;""),IF('Main courante'!$F155&lt;&gt;"",TEXT('Main courante'!$F155,"hh:mm"),""),"")</f>
        <v/>
      </c>
      <c r="DQ158" s="121" t="str">
        <f>IF(OR('Main courante'!$F155&lt;&gt;"",'Main courante'!$K155&lt;&gt;""),IF('Main courante'!$G155&lt;&gt;"",TEXT('Main courante'!$G155,"hh:mm"),""),"")</f>
        <v/>
      </c>
      <c r="DR158" s="121" t="str">
        <f>IF(OR('Main courante'!$F155&lt;&gt;"",'Main courante'!$K155&lt;&gt;""),IF('Main courante'!$K155&lt;&gt;"",TEXT('Main courante'!$K155,"hh:mm"),""),"")</f>
        <v/>
      </c>
      <c r="DS158" s="121" t="str">
        <f>IF(OR('Main courante'!$F155&lt;&gt;"",'Main courante'!$K155&lt;&gt;""),IF('Main courante'!$L155&lt;&gt;"",TEXT('Main courante'!$L155,"hh:mm"),""),"")</f>
        <v/>
      </c>
      <c r="DT158" s="129">
        <f t="shared" si="10"/>
        <v>0</v>
      </c>
      <c r="DU158" s="130">
        <f>'Main courante'!$H155+'Main courante'!$M155</f>
        <v>0</v>
      </c>
      <c r="DV158" s="131">
        <f>'Main courante'!$J155+'Main courante'!$O155</f>
        <v>0</v>
      </c>
      <c r="DW158" s="131">
        <f>'Main courante'!$I155+'Main courante'!$N155</f>
        <v>0</v>
      </c>
      <c r="DX158" s="132" t="str">
        <f>IF('Main courante'!$P155&lt;&gt;"",'Main courante'!$P155,"")</f>
        <v/>
      </c>
      <c r="DY158" s="133" t="str">
        <f>IF('Main courante'!$Q155&lt;&gt;"",'Main courante'!$Q155,"")</f>
        <v/>
      </c>
      <c r="DZ158" s="133" t="str">
        <f>IF('Main courante'!$R155&lt;&gt;"",'Main courante'!$R155,"")</f>
        <v/>
      </c>
      <c r="EA158" s="129">
        <f t="shared" si="11"/>
        <v>0</v>
      </c>
      <c r="EB158" s="129">
        <f t="shared" si="12"/>
        <v>0</v>
      </c>
      <c r="ED158" s="120" t="str">
        <f>IF('Main courante'!$A155=$ED$6,MAX($ED$8:$ED157)+1,"")</f>
        <v/>
      </c>
      <c r="EE158" s="120" t="str">
        <f>IF('Main courante'!$A155=$ED$6,'Main courante'!$S155,"")</f>
        <v/>
      </c>
      <c r="EF158" s="120" t="str">
        <f>IF('Main courante'!$A155=$ED$6,'Main courante'!$T155,"")</f>
        <v/>
      </c>
      <c r="EG158" s="120" t="str">
        <f>IF('Main courante'!$A155=$ED$6,'Main courante'!$U155,"")</f>
        <v/>
      </c>
      <c r="EH158" s="134" t="str">
        <f>IF('Main courante'!$A155=$ED$6,'Main courante'!$V155,"")</f>
        <v/>
      </c>
      <c r="EJ158" s="120" t="str">
        <f>IF('Main courante'!$A155=$EJ$6,MAX($EJ$8:$EJ157)+1,"")</f>
        <v/>
      </c>
      <c r="EK158" s="120" t="str">
        <f>IF('Main courante'!$A155=$EJ$6,'Main courante'!$S155,"")</f>
        <v/>
      </c>
      <c r="EL158" s="120" t="str">
        <f>IF('Main courante'!$A155=$EJ$6,'Main courante'!$T155,"")</f>
        <v/>
      </c>
      <c r="EM158" s="120" t="str">
        <f>IF('Main courante'!$A155=$EJ$6,'Main courante'!$U155,"")</f>
        <v/>
      </c>
      <c r="EN158" s="134" t="str">
        <f>IF('Main courante'!$A155=$EJ$6,'Main courante'!$V155,"")</f>
        <v/>
      </c>
      <c r="EP158" s="120" t="str">
        <f>IF('Main courante'!$A155=$EP$6,MAX($EP$8:$EP157)+1,"")</f>
        <v/>
      </c>
      <c r="EQ158" s="120" t="str">
        <f>IF('Main courante'!$A155=$EP$6,'Main courante'!$S155,"")</f>
        <v/>
      </c>
      <c r="ER158" s="120" t="str">
        <f>IF('Main courante'!$A155=$EP$6,'Main courante'!$T155,"")</f>
        <v/>
      </c>
      <c r="ES158" s="120" t="str">
        <f>IF('Main courante'!$A155=$EP$6,'Main courante'!$U155,"")</f>
        <v/>
      </c>
      <c r="ET158" s="134" t="str">
        <f>IF('Main courante'!$A155=$EP$6,'Main courante'!$V155,"")</f>
        <v/>
      </c>
      <c r="EU158" s="125"/>
      <c r="EV158" s="120" t="str">
        <f>IF('Main courante'!$A155=$EV$6,MAX($EV$8:$EV157)+1,"")</f>
        <v/>
      </c>
      <c r="EW158" s="121" t="str">
        <f>IF('Main courante'!$A155=$EV$6,TEXT('Main courante'!$B155,"j mmm aa"),"")</f>
        <v/>
      </c>
      <c r="EX158" s="122" t="str">
        <f>IF('Main courante'!$A155=$EV$6,TEXT('Main courante'!$C155,"hh:mm"),"")</f>
        <v/>
      </c>
      <c r="EY158" s="122" t="str">
        <f>IF('Main courante'!$A155=$EV$6,TEXT('Main courante'!$D155,"hh:mm"),"")</f>
        <v/>
      </c>
      <c r="EZ158" s="123" t="str">
        <f>IF('Main courante'!$A155=$EV$6,MOD($EY158-$EX158,1),"")</f>
        <v/>
      </c>
      <c r="FA158" s="123" t="str">
        <f>IF('Main courante'!$A155=$EV$6,'Main courante'!$E155,"")</f>
        <v/>
      </c>
      <c r="FB158" s="128"/>
    </row>
    <row r="159" spans="1:158">
      <c r="A159" s="120" t="str">
        <f>IF('Main courante'!$A156=$A$6,MAX($A$8:$A158)+1,"")</f>
        <v/>
      </c>
      <c r="B159" s="121" t="str">
        <f>IF('Main courante'!$A156=$A$6,TEXT('Main courante'!$B156,"j mmm aa"),"")</f>
        <v/>
      </c>
      <c r="C159" s="122" t="str">
        <f>IF('Main courante'!$A156=$A$6,TEXT('Main courante'!$C156,"hh:mm"),"")</f>
        <v/>
      </c>
      <c r="D159" s="122" t="str">
        <f>IF('Main courante'!$A156=$A$6,TEXT('Main courante'!$D156,"hh:mm"),"")</f>
        <v/>
      </c>
      <c r="E159" s="123" t="str">
        <f>IF('Main courante'!$A156=$A$6,MOD($D159-$C159,1),"")</f>
        <v/>
      </c>
      <c r="F159" s="123" t="str">
        <f>IF('Main courante'!$A156=$A$6,'Main courante'!$E156,"")</f>
        <v/>
      </c>
      <c r="G159" s="125"/>
      <c r="H159" s="126" t="str">
        <f>IF('Main courante'!$A156=$H$6,MAX($H$8:$H158)+1,"")</f>
        <v/>
      </c>
      <c r="I159" s="121" t="str">
        <f>IF('Main courante'!$A156=$H$6,TEXT('Main courante'!$B156,"j mmm aa"),"")</f>
        <v/>
      </c>
      <c r="J159" s="122" t="str">
        <f>IF('Main courante'!$A156=$H$6,TEXT('Main courante'!$C156,"hh:mm"),"")</f>
        <v/>
      </c>
      <c r="K159" s="122" t="str">
        <f>IF('Main courante'!$A156=$H$6,TEXT('Main courante'!$D156,"hh:mm"),"")</f>
        <v/>
      </c>
      <c r="L159" s="123" t="str">
        <f>IF('Main courante'!$A156=$H$6,MOD($K159-$J159,1),"")</f>
        <v/>
      </c>
      <c r="M159" s="123" t="str">
        <f>IF('Main courante'!$A156=$H$6,'Main courante'!$E156,"")</f>
        <v/>
      </c>
      <c r="N159" s="125"/>
      <c r="O159" s="120" t="str">
        <f>IF('Main courante'!$A156=$O$6,MAX($O$8:$O158)+1,"")</f>
        <v/>
      </c>
      <c r="P159" s="121" t="str">
        <f>IF('Main courante'!$A156=$O$6,TEXT('Main courante'!$B156,"j mmm aa"),"")</f>
        <v/>
      </c>
      <c r="Q159" s="122" t="str">
        <f>IF('Main courante'!$A156=$O$6,TEXT('Main courante'!$C156,"hh:mm"),"")</f>
        <v/>
      </c>
      <c r="R159" s="122" t="str">
        <f>IF('Main courante'!$A156=$O$6,TEXT('Main courante'!$D156,"hh:mm"),"")</f>
        <v/>
      </c>
      <c r="S159" s="123" t="str">
        <f>IF('Main courante'!$A156=$O$6,MOD($R159-$Q159,1),"")</f>
        <v/>
      </c>
      <c r="T159" s="124" t="str">
        <f>IF('Main courante'!$A156=$O$6,'Main courante'!$E156,"")</f>
        <v/>
      </c>
      <c r="U159" s="127" t="str">
        <f>IF('Main courante'!$A156=$O$6,DU159,"")</f>
        <v/>
      </c>
      <c r="V159" s="125"/>
      <c r="W159" s="120" t="str">
        <f>IF('Main courante'!$A156=$W$6,MAX($W$8:$W158)+1,"")</f>
        <v/>
      </c>
      <c r="X159" s="121" t="str">
        <f>IF('Main courante'!$A156=$W$6,TEXT('Main courante'!$B156,"j mmm aa"),"")</f>
        <v/>
      </c>
      <c r="Y159" s="122" t="str">
        <f>IF('Main courante'!$A156=$W$6,TEXT('Main courante'!$C156,"hh:mm"),"")</f>
        <v/>
      </c>
      <c r="Z159" s="122" t="str">
        <f>IF('Main courante'!$A156=$W$6,TEXT('Main courante'!$D156,"hh:mm"),"")</f>
        <v/>
      </c>
      <c r="AA159" s="123" t="str">
        <f>IF('Main courante'!$A156=$W$6,MOD($Z159-$Y159,1),"")</f>
        <v/>
      </c>
      <c r="AB159" s="123" t="str">
        <f>IF('Main courante'!$A156=$W$6,'Main courante'!$E156,"")</f>
        <v/>
      </c>
      <c r="AC159" s="122" t="str">
        <f>IF('Main courante'!$A156=$W$6,DU159,"")</f>
        <v/>
      </c>
      <c r="AD159" s="125"/>
      <c r="AE159" s="120" t="str">
        <f>IF('Main courante'!$A156=$AE$6,MAX($AE$8:$AE158)+1,"")</f>
        <v/>
      </c>
      <c r="AF159" s="121" t="str">
        <f>IF('Main courante'!$A156=$AE$6,TEXT('Main courante'!$B156,"j mmm aa"),"")</f>
        <v/>
      </c>
      <c r="AG159" s="122" t="str">
        <f>IF('Main courante'!$A156=$AE$6,TEXT('Main courante'!$C156,"hh:mm"),"")</f>
        <v/>
      </c>
      <c r="AH159" s="122" t="str">
        <f>IF('Main courante'!$A156=$AE$6,TEXT('Main courante'!$D156,"hh:mm"),"")</f>
        <v/>
      </c>
      <c r="AI159" s="123" t="str">
        <f>IF('Main courante'!$A156=$AE$6,MOD($AH159-$AG159,1),"")</f>
        <v/>
      </c>
      <c r="AJ159" s="123" t="str">
        <f>IF('Main courante'!$A156=$AE$6,'Main courante'!$E156,"")</f>
        <v/>
      </c>
      <c r="AK159" s="122" t="str">
        <f>IF('Main courante'!$A156=$AE$6,DU159,"")</f>
        <v/>
      </c>
      <c r="AL159" s="125"/>
      <c r="AM159" s="120" t="str">
        <f>IF('Main courante'!$A156=$AM$6,MAX($AM$8:$AM158)+1,"")</f>
        <v/>
      </c>
      <c r="AN159" s="121" t="str">
        <f>IF('Main courante'!$A156=$AM$6,TEXT('Main courante'!$B156,"j mmm aa"),"")</f>
        <v/>
      </c>
      <c r="AO159" s="122" t="str">
        <f>IF('Main courante'!$A156=$AM$6,TEXT('Main courante'!$C156,"hh:mm"),"")</f>
        <v/>
      </c>
      <c r="AP159" s="122" t="str">
        <f>IF('Main courante'!$A156=$AM$6,TEXT('Main courante'!$D156,"hh:mm"),"")</f>
        <v/>
      </c>
      <c r="AQ159" s="123" t="str">
        <f>IF('Main courante'!$A156=$AM$6,MOD($AP159-$AO159,1),"")</f>
        <v/>
      </c>
      <c r="AR159" s="123" t="str">
        <f>IF('Main courante'!$A156=$AM$6,'Main courante'!$E156,"")</f>
        <v/>
      </c>
      <c r="AS159" s="122" t="str">
        <f>IF('Main courante'!$A156=$AM$6,DU159,"")</f>
        <v/>
      </c>
      <c r="AT159" s="125"/>
      <c r="AU159" s="120" t="str">
        <f>IF('Main courante'!$A156=$AU$6,MAX($AU$8:$AU158)+1,"")</f>
        <v/>
      </c>
      <c r="AV159" s="121" t="str">
        <f>IF('Main courante'!$A156=$AU$6,TEXT('Main courante'!$B156,"j mmm aa"),"")</f>
        <v/>
      </c>
      <c r="AW159" s="122" t="str">
        <f>IF('Main courante'!$A156=$AU$6,TEXT('Main courante'!$C156,"hh:mm"),"")</f>
        <v/>
      </c>
      <c r="AX159" s="122" t="str">
        <f>IF('Main courante'!$A156=$AU$6,TEXT('Main courante'!$D156,"hh:mm"),"")</f>
        <v/>
      </c>
      <c r="AY159" s="123" t="str">
        <f>IF('Main courante'!$A156=$AU$6,MOD($AX159-$AW159,1),"")</f>
        <v/>
      </c>
      <c r="AZ159" s="123" t="str">
        <f>IF('Main courante'!$A156=$AU$6,'Main courante'!$E156,"")</f>
        <v/>
      </c>
      <c r="BA159" s="122" t="str">
        <f>IF('Main courante'!$A156=$AU$6,DU159,"")</f>
        <v/>
      </c>
      <c r="BB159" s="125"/>
      <c r="BC159" s="120" t="str">
        <f>IF('Main courante'!$A156=$BC$6,MAX($BC$8:$BC158)+1,"")</f>
        <v/>
      </c>
      <c r="BD159" s="121" t="str">
        <f>IF('Main courante'!$A156=$BC$6,TEXT('Main courante'!$B156,"j mmm aa"),"")</f>
        <v/>
      </c>
      <c r="BE159" s="122" t="str">
        <f>IF('Main courante'!$A156=$BC$6,TEXT('Main courante'!$C156,"hh:mm"),"")</f>
        <v/>
      </c>
      <c r="BF159" s="122" t="str">
        <f>IF('Main courante'!$A156=$BC$6,TEXT('Main courante'!$D156,"hh:mm"),"")</f>
        <v/>
      </c>
      <c r="BG159" s="123" t="str">
        <f>IF('Main courante'!$A156=$BC$6,MOD($BF159-$BE159,1),"")</f>
        <v/>
      </c>
      <c r="BH159" s="123" t="str">
        <f>IF('Main courante'!$A156=$BC$6,'Main courante'!$E156,"")</f>
        <v/>
      </c>
      <c r="BI159" s="122" t="str">
        <f>IF('Main courante'!$A156=$BC$6,DU159,"")</f>
        <v/>
      </c>
      <c r="BJ159" s="125"/>
      <c r="BK159" s="120" t="str">
        <f>IF('Main courante'!$A156=$BK$6,MAX($BK$8:$BK158)+1,"")</f>
        <v/>
      </c>
      <c r="BL159" s="121" t="str">
        <f>IF('Main courante'!$A156=$BK$6,TEXT('Main courante'!$B156,"j mmm aa"),"")</f>
        <v/>
      </c>
      <c r="BM159" s="122" t="str">
        <f>IF('Main courante'!$A156=$BK$6,TEXT('Main courante'!$C156,"hh:mm"),"")</f>
        <v/>
      </c>
      <c r="BN159" s="122" t="str">
        <f>IF('Main courante'!$A156=$BK$6,TEXT('Main courante'!$D156,"hh:mm"),"")</f>
        <v/>
      </c>
      <c r="BO159" s="123" t="str">
        <f>IF('Main courante'!$A156=$BK$6,MOD($BN159-$BM159,1),"")</f>
        <v/>
      </c>
      <c r="BP159" s="123" t="str">
        <f>IF('Main courante'!$A156=$BK$6,'Main courante'!$E156,"")</f>
        <v/>
      </c>
      <c r="BQ159" s="122" t="str">
        <f>IF('Main courante'!$A156=$BK$6,DU159,"")</f>
        <v/>
      </c>
      <c r="BR159" s="125"/>
      <c r="BS159" s="120" t="str">
        <f>IF('Main courante'!$A156=$BS$6,MAX($BS$8:$BS158)+1,"")</f>
        <v/>
      </c>
      <c r="BT159" s="121" t="str">
        <f>IF('Main courante'!$A156=$BS$6,TEXT('Main courante'!$B156,"j mmm aa"),"")</f>
        <v/>
      </c>
      <c r="BU159" s="122" t="str">
        <f>IF('Main courante'!$A156=$BS$6,TEXT('Main courante'!$C156,"hh:mm"),"")</f>
        <v/>
      </c>
      <c r="BV159" s="122" t="str">
        <f>IF('Main courante'!$A156=$BS$6,TEXT('Main courante'!$D156,"hh:mm"),"")</f>
        <v/>
      </c>
      <c r="BW159" s="123" t="str">
        <f>IF('Main courante'!$A156=$BS$6,MOD($BV159-$BU159,1),"")</f>
        <v/>
      </c>
      <c r="BX159" s="123" t="str">
        <f>IF('Main courante'!$A156=$BS$6,'Main courante'!$E156,"")</f>
        <v/>
      </c>
      <c r="BY159" s="122" t="str">
        <f>IF('Main courante'!$A156=$BS$6,DU159,"")</f>
        <v/>
      </c>
      <c r="BZ159" s="125"/>
      <c r="CA159" s="120" t="str">
        <f>IF('Main courante'!$A156=$CA$6,MAX($CA$8:$CA158)+1,"")</f>
        <v/>
      </c>
      <c r="CB159" s="121" t="str">
        <f>IF('Main courante'!$A156=$CA$6,TEXT('Main courante'!$B156,"j mmm aa"),"")</f>
        <v/>
      </c>
      <c r="CC159" s="122" t="str">
        <f>IF('Main courante'!$A156=$CA$6,TEXT('Main courante'!$C156,"hh:mm"),"")</f>
        <v/>
      </c>
      <c r="CD159" s="122" t="str">
        <f>IF('Main courante'!$A156=$CA$6,TEXT('Main courante'!$D156,"hh:mm"),"")</f>
        <v/>
      </c>
      <c r="CE159" s="123" t="str">
        <f>IF('Main courante'!$A156=$CA$6,MOD($CD159-$CC159,1),"")</f>
        <v/>
      </c>
      <c r="CF159" s="123" t="str">
        <f>IF('Main courante'!$A156=$CA$6,'Main courante'!$E156,"")</f>
        <v/>
      </c>
      <c r="CG159" s="122" t="str">
        <f>IF('Main courante'!$A156=$CA$6,DU159,"")</f>
        <v/>
      </c>
      <c r="CH159" s="125"/>
      <c r="CI159" s="120" t="str">
        <f>IF('Main courante'!$A156=$CI$6,MAX($CI$8:$CI158)+1,"")</f>
        <v/>
      </c>
      <c r="CJ159" s="121" t="str">
        <f>IF('Main courante'!$A156=$CI$6,TEXT('Main courante'!$B156,"j mmm aa"),"")</f>
        <v/>
      </c>
      <c r="CK159" s="122" t="str">
        <f>IF('Main courante'!$A156=$CI$6,TEXT('Main courante'!$C156,"hh:mm"),"")</f>
        <v/>
      </c>
      <c r="CL159" s="122" t="str">
        <f>IF('Main courante'!$A156=$CI$6,TEXT('Main courante'!$D156,"hh:mm"),"")</f>
        <v/>
      </c>
      <c r="CM159" s="123" t="str">
        <f>IF('Main courante'!$A156=$CI$6,MOD($CL159-$CK159,1),"")</f>
        <v/>
      </c>
      <c r="CN159" s="123" t="str">
        <f>IF('Main courante'!$A156=$CI$6,'Main courante'!$E156,"")</f>
        <v/>
      </c>
      <c r="CO159" s="125"/>
      <c r="CP159" s="120" t="str">
        <f>IF('Main courante'!$A156=$CP$6,MAX($CP$8:$CP158)+1,"")</f>
        <v/>
      </c>
      <c r="CQ159" s="121" t="str">
        <f>IF('Main courante'!$A156=$CP$6,TEXT('Main courante'!$B156,"j mmm aa"),"")</f>
        <v/>
      </c>
      <c r="CR159" s="122" t="str">
        <f>IF('Main courante'!$A156=$CP$6,TEXT('Main courante'!$C156,"hh:mm"),"")</f>
        <v/>
      </c>
      <c r="CS159" s="122" t="str">
        <f>IF('Main courante'!$A156=$CP$6,TEXT('Main courante'!$D156,"hh:mm"),"")</f>
        <v/>
      </c>
      <c r="CT159" s="123" t="str">
        <f>IF('Main courante'!$A156=$CP$6,MOD($CS159-$CR159,1),"")</f>
        <v/>
      </c>
      <c r="CU159" s="123" t="str">
        <f>IF('Main courante'!$A156=$CP$6,'Main courante'!$E156,"")</f>
        <v/>
      </c>
      <c r="CV159" s="122" t="str">
        <f>IF('Main courante'!$A156=$CP$6,DU159,"")</f>
        <v/>
      </c>
      <c r="CW159" s="125"/>
      <c r="CX159" s="120" t="str">
        <f>IF('Main courante'!$A156=$CX$6,MAX($CX$8:$CX158)+1,"")</f>
        <v/>
      </c>
      <c r="CY159" s="121" t="str">
        <f>IF('Main courante'!$A156=$CX$6,TEXT('Main courante'!$B156,"j mmm aa"),"")</f>
        <v/>
      </c>
      <c r="CZ159" s="122" t="str">
        <f>IF('Main courante'!$A156=$CX$6,TEXT('Main courante'!$C156,"hh:mm"),"")</f>
        <v/>
      </c>
      <c r="DA159" s="122" t="str">
        <f>IF('Main courante'!$A156=$CX$6,TEXT('Main courante'!$D156,"hh:mm"),"")</f>
        <v/>
      </c>
      <c r="DB159" s="123" t="str">
        <f>IF('Main courante'!$A156=$CX$6,MOD($DA159-$CZ159,1),"")</f>
        <v/>
      </c>
      <c r="DC159" s="123" t="str">
        <f>IF('Main courante'!$A156=$CX$6,'Main courante'!$E156,"")</f>
        <v/>
      </c>
      <c r="DD159" s="122" t="str">
        <f>IF('Main courante'!$A156=$CX$6,DU159,"")</f>
        <v/>
      </c>
      <c r="DE159" s="125"/>
      <c r="DF159" s="120" t="str">
        <f>IF('Main courante'!$A156=$DF$6,MAX($DF$8:$DF158)+1,"")</f>
        <v/>
      </c>
      <c r="DG159" s="121" t="str">
        <f>IF('Main courante'!$A156=$DF$6,TEXT('Main courante'!$B156,"j mmm aa"),"")</f>
        <v/>
      </c>
      <c r="DH159" s="122" t="str">
        <f>IF('Main courante'!$A156=$DF$6,TEXT('Main courante'!$C156,"hh:mm"),"")</f>
        <v/>
      </c>
      <c r="DI159" s="122" t="str">
        <f>IF('Main courante'!$A156=$DF$6,TEXT('Main courante'!$D156,"hh:mm"),"")</f>
        <v/>
      </c>
      <c r="DJ159" s="123" t="str">
        <f>IF('Main courante'!$A156=$DF$6,MOD($DI159-$DH159,1),"")</f>
        <v/>
      </c>
      <c r="DK159" s="123" t="str">
        <f>IF('Main courante'!$A156=$DF$6,'Main courante'!$E156,"")</f>
        <v/>
      </c>
      <c r="DL159" s="128"/>
      <c r="DM159" s="120" t="str">
        <f>IF(OR('Main courante'!$F156&lt;&gt;"",'Main courante'!$K156&lt;&gt;""),MAX($DM$8:$DM158)+1,"")</f>
        <v/>
      </c>
      <c r="DN159" s="121" t="str">
        <f>IF('Main courante'!$F156,TEXT('Main courante'!$B156,"j mmm aa"),"")</f>
        <v/>
      </c>
      <c r="DO159" s="121" t="str">
        <f>IF('Main courante'!$F156,'Main courante'!$E156,"")</f>
        <v/>
      </c>
      <c r="DP159" s="121" t="str">
        <f>IF(OR('Main courante'!$F156&lt;&gt;"",'Main courante'!$K156&lt;&gt;""),IF('Main courante'!$F156&lt;&gt;"",TEXT('Main courante'!$F156,"hh:mm"),""),"")</f>
        <v/>
      </c>
      <c r="DQ159" s="121" t="str">
        <f>IF(OR('Main courante'!$F156&lt;&gt;"",'Main courante'!$K156&lt;&gt;""),IF('Main courante'!$G156&lt;&gt;"",TEXT('Main courante'!$G156,"hh:mm"),""),"")</f>
        <v/>
      </c>
      <c r="DR159" s="121" t="str">
        <f>IF(OR('Main courante'!$F156&lt;&gt;"",'Main courante'!$K156&lt;&gt;""),IF('Main courante'!$K156&lt;&gt;"",TEXT('Main courante'!$K156,"hh:mm"),""),"")</f>
        <v/>
      </c>
      <c r="DS159" s="121" t="str">
        <f>IF(OR('Main courante'!$F156&lt;&gt;"",'Main courante'!$K156&lt;&gt;""),IF('Main courante'!$L156&lt;&gt;"",TEXT('Main courante'!$L156,"hh:mm"),""),"")</f>
        <v/>
      </c>
      <c r="DT159" s="129">
        <f t="shared" si="10"/>
        <v>0</v>
      </c>
      <c r="DU159" s="130">
        <f>'Main courante'!$H156+'Main courante'!$M156</f>
        <v>0</v>
      </c>
      <c r="DV159" s="131">
        <f>'Main courante'!$J156+'Main courante'!$O156</f>
        <v>0</v>
      </c>
      <c r="DW159" s="131">
        <f>'Main courante'!$I156+'Main courante'!$N156</f>
        <v>0</v>
      </c>
      <c r="DX159" s="132" t="str">
        <f>IF('Main courante'!$P156&lt;&gt;"",'Main courante'!$P156,"")</f>
        <v/>
      </c>
      <c r="DY159" s="133" t="str">
        <f>IF('Main courante'!$Q156&lt;&gt;"",'Main courante'!$Q156,"")</f>
        <v/>
      </c>
      <c r="DZ159" s="133" t="str">
        <f>IF('Main courante'!$R156&lt;&gt;"",'Main courante'!$R156,"")</f>
        <v/>
      </c>
      <c r="EA159" s="129">
        <f t="shared" si="11"/>
        <v>0</v>
      </c>
      <c r="EB159" s="129">
        <f t="shared" si="12"/>
        <v>0</v>
      </c>
      <c r="ED159" s="120" t="str">
        <f>IF('Main courante'!$A156=$ED$6,MAX($ED$8:$ED158)+1,"")</f>
        <v/>
      </c>
      <c r="EE159" s="120" t="str">
        <f>IF('Main courante'!$A156=$ED$6,'Main courante'!$S156,"")</f>
        <v/>
      </c>
      <c r="EF159" s="120" t="str">
        <f>IF('Main courante'!$A156=$ED$6,'Main courante'!$T156,"")</f>
        <v/>
      </c>
      <c r="EG159" s="120" t="str">
        <f>IF('Main courante'!$A156=$ED$6,'Main courante'!$U156,"")</f>
        <v/>
      </c>
      <c r="EH159" s="134" t="str">
        <f>IF('Main courante'!$A156=$ED$6,'Main courante'!$V156,"")</f>
        <v/>
      </c>
      <c r="EJ159" s="120" t="str">
        <f>IF('Main courante'!$A156=$EJ$6,MAX($EJ$8:$EJ158)+1,"")</f>
        <v/>
      </c>
      <c r="EK159" s="120" t="str">
        <f>IF('Main courante'!$A156=$EJ$6,'Main courante'!$S156,"")</f>
        <v/>
      </c>
      <c r="EL159" s="120" t="str">
        <f>IF('Main courante'!$A156=$EJ$6,'Main courante'!$T156,"")</f>
        <v/>
      </c>
      <c r="EM159" s="120" t="str">
        <f>IF('Main courante'!$A156=$EJ$6,'Main courante'!$U156,"")</f>
        <v/>
      </c>
      <c r="EN159" s="134" t="str">
        <f>IF('Main courante'!$A156=$EJ$6,'Main courante'!$V156,"")</f>
        <v/>
      </c>
      <c r="EP159" s="120" t="str">
        <f>IF('Main courante'!$A156=$EP$6,MAX($EP$8:$EP158)+1,"")</f>
        <v/>
      </c>
      <c r="EQ159" s="120" t="str">
        <f>IF('Main courante'!$A156=$EP$6,'Main courante'!$S156,"")</f>
        <v/>
      </c>
      <c r="ER159" s="120" t="str">
        <f>IF('Main courante'!$A156=$EP$6,'Main courante'!$T156,"")</f>
        <v/>
      </c>
      <c r="ES159" s="120" t="str">
        <f>IF('Main courante'!$A156=$EP$6,'Main courante'!$U156,"")</f>
        <v/>
      </c>
      <c r="ET159" s="134" t="str">
        <f>IF('Main courante'!$A156=$EP$6,'Main courante'!$V156,"")</f>
        <v/>
      </c>
      <c r="EU159" s="125"/>
      <c r="EV159" s="120" t="str">
        <f>IF('Main courante'!$A156=$EV$6,MAX($EV$8:$EV158)+1,"")</f>
        <v/>
      </c>
      <c r="EW159" s="121" t="str">
        <f>IF('Main courante'!$A156=$EV$6,TEXT('Main courante'!$B156,"j mmm aa"),"")</f>
        <v/>
      </c>
      <c r="EX159" s="122" t="str">
        <f>IF('Main courante'!$A156=$EV$6,TEXT('Main courante'!$C156,"hh:mm"),"")</f>
        <v/>
      </c>
      <c r="EY159" s="122" t="str">
        <f>IF('Main courante'!$A156=$EV$6,TEXT('Main courante'!$D156,"hh:mm"),"")</f>
        <v/>
      </c>
      <c r="EZ159" s="123" t="str">
        <f>IF('Main courante'!$A156=$EV$6,MOD($EY159-$EX159,1),"")</f>
        <v/>
      </c>
      <c r="FA159" s="123" t="str">
        <f>IF('Main courante'!$A156=$EV$6,'Main courante'!$E156,"")</f>
        <v/>
      </c>
      <c r="FB159" s="128"/>
    </row>
    <row r="160" spans="1:158">
      <c r="A160" s="120" t="str">
        <f>IF('Main courante'!$A157=$A$6,MAX($A$8:$A159)+1,"")</f>
        <v/>
      </c>
      <c r="B160" s="121" t="str">
        <f>IF('Main courante'!$A157=$A$6,TEXT('Main courante'!$B157,"j mmm aa"),"")</f>
        <v/>
      </c>
      <c r="C160" s="122" t="str">
        <f>IF('Main courante'!$A157=$A$6,TEXT('Main courante'!$C157,"hh:mm"),"")</f>
        <v/>
      </c>
      <c r="D160" s="122" t="str">
        <f>IF('Main courante'!$A157=$A$6,TEXT('Main courante'!$D157,"hh:mm"),"")</f>
        <v/>
      </c>
      <c r="E160" s="123" t="str">
        <f>IF('Main courante'!$A157=$A$6,MOD($D160-$C160,1),"")</f>
        <v/>
      </c>
      <c r="F160" s="123" t="str">
        <f>IF('Main courante'!$A157=$A$6,'Main courante'!$E157,"")</f>
        <v/>
      </c>
      <c r="G160" s="125"/>
      <c r="H160" s="126" t="str">
        <f>IF('Main courante'!$A157=$H$6,MAX($H$8:$H159)+1,"")</f>
        <v/>
      </c>
      <c r="I160" s="121" t="str">
        <f>IF('Main courante'!$A157=$H$6,TEXT('Main courante'!$B157,"j mmm aa"),"")</f>
        <v/>
      </c>
      <c r="J160" s="122" t="str">
        <f>IF('Main courante'!$A157=$H$6,TEXT('Main courante'!$C157,"hh:mm"),"")</f>
        <v/>
      </c>
      <c r="K160" s="122" t="str">
        <f>IF('Main courante'!$A157=$H$6,TEXT('Main courante'!$D157,"hh:mm"),"")</f>
        <v/>
      </c>
      <c r="L160" s="123" t="str">
        <f>IF('Main courante'!$A157=$H$6,MOD($K160-$J160,1),"")</f>
        <v/>
      </c>
      <c r="M160" s="123" t="str">
        <f>IF('Main courante'!$A157=$H$6,'Main courante'!$E157,"")</f>
        <v/>
      </c>
      <c r="N160" s="125"/>
      <c r="O160" s="120" t="str">
        <f>IF('Main courante'!$A157=$O$6,MAX($O$8:$O159)+1,"")</f>
        <v/>
      </c>
      <c r="P160" s="121" t="str">
        <f>IF('Main courante'!$A157=$O$6,TEXT('Main courante'!$B157,"j mmm aa"),"")</f>
        <v/>
      </c>
      <c r="Q160" s="122" t="str">
        <f>IF('Main courante'!$A157=$O$6,TEXT('Main courante'!$C157,"hh:mm"),"")</f>
        <v/>
      </c>
      <c r="R160" s="122" t="str">
        <f>IF('Main courante'!$A157=$O$6,TEXT('Main courante'!$D157,"hh:mm"),"")</f>
        <v/>
      </c>
      <c r="S160" s="123" t="str">
        <f>IF('Main courante'!$A157=$O$6,MOD($R160-$Q160,1),"")</f>
        <v/>
      </c>
      <c r="T160" s="124" t="str">
        <f>IF('Main courante'!$A157=$O$6,'Main courante'!$E157,"")</f>
        <v/>
      </c>
      <c r="U160" s="127" t="str">
        <f>IF('Main courante'!$A157=$O$6,DU160,"")</f>
        <v/>
      </c>
      <c r="V160" s="125"/>
      <c r="W160" s="120" t="str">
        <f>IF('Main courante'!$A157=$W$6,MAX($W$8:$W159)+1,"")</f>
        <v/>
      </c>
      <c r="X160" s="121" t="str">
        <f>IF('Main courante'!$A157=$W$6,TEXT('Main courante'!$B157,"j mmm aa"),"")</f>
        <v/>
      </c>
      <c r="Y160" s="122" t="str">
        <f>IF('Main courante'!$A157=$W$6,TEXT('Main courante'!$C157,"hh:mm"),"")</f>
        <v/>
      </c>
      <c r="Z160" s="122" t="str">
        <f>IF('Main courante'!$A157=$W$6,TEXT('Main courante'!$D157,"hh:mm"),"")</f>
        <v/>
      </c>
      <c r="AA160" s="123" t="str">
        <f>IF('Main courante'!$A157=$W$6,MOD($Z160-$Y160,1),"")</f>
        <v/>
      </c>
      <c r="AB160" s="123" t="str">
        <f>IF('Main courante'!$A157=$W$6,'Main courante'!$E157,"")</f>
        <v/>
      </c>
      <c r="AC160" s="122" t="str">
        <f>IF('Main courante'!$A157=$W$6,DU160,"")</f>
        <v/>
      </c>
      <c r="AD160" s="125"/>
      <c r="AE160" s="120" t="str">
        <f>IF('Main courante'!$A157=$AE$6,MAX($AE$8:$AE159)+1,"")</f>
        <v/>
      </c>
      <c r="AF160" s="121" t="str">
        <f>IF('Main courante'!$A157=$AE$6,TEXT('Main courante'!$B157,"j mmm aa"),"")</f>
        <v/>
      </c>
      <c r="AG160" s="122" t="str">
        <f>IF('Main courante'!$A157=$AE$6,TEXT('Main courante'!$C157,"hh:mm"),"")</f>
        <v/>
      </c>
      <c r="AH160" s="122" t="str">
        <f>IF('Main courante'!$A157=$AE$6,TEXT('Main courante'!$D157,"hh:mm"),"")</f>
        <v/>
      </c>
      <c r="AI160" s="123" t="str">
        <f>IF('Main courante'!$A157=$AE$6,MOD($AH160-$AG160,1),"")</f>
        <v/>
      </c>
      <c r="AJ160" s="123" t="str">
        <f>IF('Main courante'!$A157=$AE$6,'Main courante'!$E157,"")</f>
        <v/>
      </c>
      <c r="AK160" s="122" t="str">
        <f>IF('Main courante'!$A157=$AE$6,DU160,"")</f>
        <v/>
      </c>
      <c r="AL160" s="125"/>
      <c r="AM160" s="120" t="str">
        <f>IF('Main courante'!$A157=$AM$6,MAX($AM$8:$AM159)+1,"")</f>
        <v/>
      </c>
      <c r="AN160" s="121" t="str">
        <f>IF('Main courante'!$A157=$AM$6,TEXT('Main courante'!$B157,"j mmm aa"),"")</f>
        <v/>
      </c>
      <c r="AO160" s="122" t="str">
        <f>IF('Main courante'!$A157=$AM$6,TEXT('Main courante'!$C157,"hh:mm"),"")</f>
        <v/>
      </c>
      <c r="AP160" s="122" t="str">
        <f>IF('Main courante'!$A157=$AM$6,TEXT('Main courante'!$D157,"hh:mm"),"")</f>
        <v/>
      </c>
      <c r="AQ160" s="123" t="str">
        <f>IF('Main courante'!$A157=$AM$6,MOD($AP160-$AO160,1),"")</f>
        <v/>
      </c>
      <c r="AR160" s="123" t="str">
        <f>IF('Main courante'!$A157=$AM$6,'Main courante'!$E157,"")</f>
        <v/>
      </c>
      <c r="AS160" s="122" t="str">
        <f>IF('Main courante'!$A157=$AM$6,DU160,"")</f>
        <v/>
      </c>
      <c r="AT160" s="125"/>
      <c r="AU160" s="120" t="str">
        <f>IF('Main courante'!$A157=$AU$6,MAX($AU$8:$AU159)+1,"")</f>
        <v/>
      </c>
      <c r="AV160" s="121" t="str">
        <f>IF('Main courante'!$A157=$AU$6,TEXT('Main courante'!$B157,"j mmm aa"),"")</f>
        <v/>
      </c>
      <c r="AW160" s="122" t="str">
        <f>IF('Main courante'!$A157=$AU$6,TEXT('Main courante'!$C157,"hh:mm"),"")</f>
        <v/>
      </c>
      <c r="AX160" s="122" t="str">
        <f>IF('Main courante'!$A157=$AU$6,TEXT('Main courante'!$D157,"hh:mm"),"")</f>
        <v/>
      </c>
      <c r="AY160" s="123" t="str">
        <f>IF('Main courante'!$A157=$AU$6,MOD($AX160-$AW160,1),"")</f>
        <v/>
      </c>
      <c r="AZ160" s="123" t="str">
        <f>IF('Main courante'!$A157=$AU$6,'Main courante'!$E157,"")</f>
        <v/>
      </c>
      <c r="BA160" s="122" t="str">
        <f>IF('Main courante'!$A157=$AU$6,DU160,"")</f>
        <v/>
      </c>
      <c r="BB160" s="125"/>
      <c r="BC160" s="120" t="str">
        <f>IF('Main courante'!$A157=$BC$6,MAX($BC$8:$BC159)+1,"")</f>
        <v/>
      </c>
      <c r="BD160" s="121" t="str">
        <f>IF('Main courante'!$A157=$BC$6,TEXT('Main courante'!$B157,"j mmm aa"),"")</f>
        <v/>
      </c>
      <c r="BE160" s="122" t="str">
        <f>IF('Main courante'!$A157=$BC$6,TEXT('Main courante'!$C157,"hh:mm"),"")</f>
        <v/>
      </c>
      <c r="BF160" s="122" t="str">
        <f>IF('Main courante'!$A157=$BC$6,TEXT('Main courante'!$D157,"hh:mm"),"")</f>
        <v/>
      </c>
      <c r="BG160" s="123" t="str">
        <f>IF('Main courante'!$A157=$BC$6,MOD($BF160-$BE160,1),"")</f>
        <v/>
      </c>
      <c r="BH160" s="123" t="str">
        <f>IF('Main courante'!$A157=$BC$6,'Main courante'!$E157,"")</f>
        <v/>
      </c>
      <c r="BI160" s="122" t="str">
        <f>IF('Main courante'!$A157=$BC$6,DU160,"")</f>
        <v/>
      </c>
      <c r="BJ160" s="125"/>
      <c r="BK160" s="120" t="str">
        <f>IF('Main courante'!$A157=$BK$6,MAX($BK$8:$BK159)+1,"")</f>
        <v/>
      </c>
      <c r="BL160" s="121" t="str">
        <f>IF('Main courante'!$A157=$BK$6,TEXT('Main courante'!$B157,"j mmm aa"),"")</f>
        <v/>
      </c>
      <c r="BM160" s="122" t="str">
        <f>IF('Main courante'!$A157=$BK$6,TEXT('Main courante'!$C157,"hh:mm"),"")</f>
        <v/>
      </c>
      <c r="BN160" s="122" t="str">
        <f>IF('Main courante'!$A157=$BK$6,TEXT('Main courante'!$D157,"hh:mm"),"")</f>
        <v/>
      </c>
      <c r="BO160" s="123" t="str">
        <f>IF('Main courante'!$A157=$BK$6,MOD($BN160-$BM160,1),"")</f>
        <v/>
      </c>
      <c r="BP160" s="123" t="str">
        <f>IF('Main courante'!$A157=$BK$6,'Main courante'!$E157,"")</f>
        <v/>
      </c>
      <c r="BQ160" s="122" t="str">
        <f>IF('Main courante'!$A157=$BK$6,DU160,"")</f>
        <v/>
      </c>
      <c r="BR160" s="125"/>
      <c r="BS160" s="120" t="str">
        <f>IF('Main courante'!$A157=$BS$6,MAX($BS$8:$BS159)+1,"")</f>
        <v/>
      </c>
      <c r="BT160" s="121" t="str">
        <f>IF('Main courante'!$A157=$BS$6,TEXT('Main courante'!$B157,"j mmm aa"),"")</f>
        <v/>
      </c>
      <c r="BU160" s="122" t="str">
        <f>IF('Main courante'!$A157=$BS$6,TEXT('Main courante'!$C157,"hh:mm"),"")</f>
        <v/>
      </c>
      <c r="BV160" s="122" t="str">
        <f>IF('Main courante'!$A157=$BS$6,TEXT('Main courante'!$D157,"hh:mm"),"")</f>
        <v/>
      </c>
      <c r="BW160" s="123" t="str">
        <f>IF('Main courante'!$A157=$BS$6,MOD($BV160-$BU160,1),"")</f>
        <v/>
      </c>
      <c r="BX160" s="123" t="str">
        <f>IF('Main courante'!$A157=$BS$6,'Main courante'!$E157,"")</f>
        <v/>
      </c>
      <c r="BY160" s="122" t="str">
        <f>IF('Main courante'!$A157=$BS$6,DU160,"")</f>
        <v/>
      </c>
      <c r="BZ160" s="125"/>
      <c r="CA160" s="120" t="str">
        <f>IF('Main courante'!$A157=$CA$6,MAX($CA$8:$CA159)+1,"")</f>
        <v/>
      </c>
      <c r="CB160" s="121" t="str">
        <f>IF('Main courante'!$A157=$CA$6,TEXT('Main courante'!$B157,"j mmm aa"),"")</f>
        <v/>
      </c>
      <c r="CC160" s="122" t="str">
        <f>IF('Main courante'!$A157=$CA$6,TEXT('Main courante'!$C157,"hh:mm"),"")</f>
        <v/>
      </c>
      <c r="CD160" s="122" t="str">
        <f>IF('Main courante'!$A157=$CA$6,TEXT('Main courante'!$D157,"hh:mm"),"")</f>
        <v/>
      </c>
      <c r="CE160" s="123" t="str">
        <f>IF('Main courante'!$A157=$CA$6,MOD($CD160-$CC160,1),"")</f>
        <v/>
      </c>
      <c r="CF160" s="123" t="str">
        <f>IF('Main courante'!$A157=$CA$6,'Main courante'!$E157,"")</f>
        <v/>
      </c>
      <c r="CG160" s="122" t="str">
        <f>IF('Main courante'!$A157=$CA$6,DU160,"")</f>
        <v/>
      </c>
      <c r="CH160" s="125"/>
      <c r="CI160" s="120" t="str">
        <f>IF('Main courante'!$A157=$CI$6,MAX($CI$8:$CI159)+1,"")</f>
        <v/>
      </c>
      <c r="CJ160" s="121" t="str">
        <f>IF('Main courante'!$A157=$CI$6,TEXT('Main courante'!$B157,"j mmm aa"),"")</f>
        <v/>
      </c>
      <c r="CK160" s="122" t="str">
        <f>IF('Main courante'!$A157=$CI$6,TEXT('Main courante'!$C157,"hh:mm"),"")</f>
        <v/>
      </c>
      <c r="CL160" s="122" t="str">
        <f>IF('Main courante'!$A157=$CI$6,TEXT('Main courante'!$D157,"hh:mm"),"")</f>
        <v/>
      </c>
      <c r="CM160" s="123" t="str">
        <f>IF('Main courante'!$A157=$CI$6,MOD($CL160-$CK160,1),"")</f>
        <v/>
      </c>
      <c r="CN160" s="123" t="str">
        <f>IF('Main courante'!$A157=$CI$6,'Main courante'!$E157,"")</f>
        <v/>
      </c>
      <c r="CO160" s="125"/>
      <c r="CP160" s="120" t="str">
        <f>IF('Main courante'!$A157=$CP$6,MAX($CP$8:$CP159)+1,"")</f>
        <v/>
      </c>
      <c r="CQ160" s="121" t="str">
        <f>IF('Main courante'!$A157=$CP$6,TEXT('Main courante'!$B157,"j mmm aa"),"")</f>
        <v/>
      </c>
      <c r="CR160" s="122" t="str">
        <f>IF('Main courante'!$A157=$CP$6,TEXT('Main courante'!$C157,"hh:mm"),"")</f>
        <v/>
      </c>
      <c r="CS160" s="122" t="str">
        <f>IF('Main courante'!$A157=$CP$6,TEXT('Main courante'!$D157,"hh:mm"),"")</f>
        <v/>
      </c>
      <c r="CT160" s="123" t="str">
        <f>IF('Main courante'!$A157=$CP$6,MOD($CS160-$CR160,1),"")</f>
        <v/>
      </c>
      <c r="CU160" s="123" t="str">
        <f>IF('Main courante'!$A157=$CP$6,'Main courante'!$E157,"")</f>
        <v/>
      </c>
      <c r="CV160" s="122" t="str">
        <f>IF('Main courante'!$A157=$CP$6,DU160,"")</f>
        <v/>
      </c>
      <c r="CW160" s="125"/>
      <c r="CX160" s="120" t="str">
        <f>IF('Main courante'!$A157=$CX$6,MAX($CX$8:$CX159)+1,"")</f>
        <v/>
      </c>
      <c r="CY160" s="121" t="str">
        <f>IF('Main courante'!$A157=$CX$6,TEXT('Main courante'!$B157,"j mmm aa"),"")</f>
        <v/>
      </c>
      <c r="CZ160" s="122" t="str">
        <f>IF('Main courante'!$A157=$CX$6,TEXT('Main courante'!$C157,"hh:mm"),"")</f>
        <v/>
      </c>
      <c r="DA160" s="122" t="str">
        <f>IF('Main courante'!$A157=$CX$6,TEXT('Main courante'!$D157,"hh:mm"),"")</f>
        <v/>
      </c>
      <c r="DB160" s="123" t="str">
        <f>IF('Main courante'!$A157=$CX$6,MOD($DA160-$CZ160,1),"")</f>
        <v/>
      </c>
      <c r="DC160" s="123" t="str">
        <f>IF('Main courante'!$A157=$CX$6,'Main courante'!$E157,"")</f>
        <v/>
      </c>
      <c r="DD160" s="122" t="str">
        <f>IF('Main courante'!$A157=$CX$6,DU160,"")</f>
        <v/>
      </c>
      <c r="DE160" s="125"/>
      <c r="DF160" s="120" t="str">
        <f>IF('Main courante'!$A157=$DF$6,MAX($DF$8:$DF159)+1,"")</f>
        <v/>
      </c>
      <c r="DG160" s="121" t="str">
        <f>IF('Main courante'!$A157=$DF$6,TEXT('Main courante'!$B157,"j mmm aa"),"")</f>
        <v/>
      </c>
      <c r="DH160" s="122" t="str">
        <f>IF('Main courante'!$A157=$DF$6,TEXT('Main courante'!$C157,"hh:mm"),"")</f>
        <v/>
      </c>
      <c r="DI160" s="122" t="str">
        <f>IF('Main courante'!$A157=$DF$6,TEXT('Main courante'!$D157,"hh:mm"),"")</f>
        <v/>
      </c>
      <c r="DJ160" s="123" t="str">
        <f>IF('Main courante'!$A157=$DF$6,MOD($DI160-$DH160,1),"")</f>
        <v/>
      </c>
      <c r="DK160" s="123" t="str">
        <f>IF('Main courante'!$A157=$DF$6,'Main courante'!$E157,"")</f>
        <v/>
      </c>
      <c r="DL160" s="128"/>
      <c r="DM160" s="120" t="str">
        <f>IF(OR('Main courante'!$F157&lt;&gt;"",'Main courante'!$K157&lt;&gt;""),MAX($DM$8:$DM159)+1,"")</f>
        <v/>
      </c>
      <c r="DN160" s="121" t="str">
        <f>IF('Main courante'!$F157,TEXT('Main courante'!$B157,"j mmm aa"),"")</f>
        <v/>
      </c>
      <c r="DO160" s="121" t="str">
        <f>IF('Main courante'!$F157,'Main courante'!$E157,"")</f>
        <v/>
      </c>
      <c r="DP160" s="121" t="str">
        <f>IF(OR('Main courante'!$F157&lt;&gt;"",'Main courante'!$K157&lt;&gt;""),IF('Main courante'!$F157&lt;&gt;"",TEXT('Main courante'!$F157,"hh:mm"),""),"")</f>
        <v/>
      </c>
      <c r="DQ160" s="121" t="str">
        <f>IF(OR('Main courante'!$F157&lt;&gt;"",'Main courante'!$K157&lt;&gt;""),IF('Main courante'!$G157&lt;&gt;"",TEXT('Main courante'!$G157,"hh:mm"),""),"")</f>
        <v/>
      </c>
      <c r="DR160" s="121" t="str">
        <f>IF(OR('Main courante'!$F157&lt;&gt;"",'Main courante'!$K157&lt;&gt;""),IF('Main courante'!$K157&lt;&gt;"",TEXT('Main courante'!$K157,"hh:mm"),""),"")</f>
        <v/>
      </c>
      <c r="DS160" s="121" t="str">
        <f>IF(OR('Main courante'!$F157&lt;&gt;"",'Main courante'!$K157&lt;&gt;""),IF('Main courante'!$L157&lt;&gt;"",TEXT('Main courante'!$L157,"hh:mm"),""),"")</f>
        <v/>
      </c>
      <c r="DT160" s="129">
        <f t="shared" si="10"/>
        <v>0</v>
      </c>
      <c r="DU160" s="130">
        <f>'Main courante'!$H157+'Main courante'!$M157</f>
        <v>0</v>
      </c>
      <c r="DV160" s="131">
        <f>'Main courante'!$J157+'Main courante'!$O157</f>
        <v>0</v>
      </c>
      <c r="DW160" s="131">
        <f>'Main courante'!$I157+'Main courante'!$N157</f>
        <v>0</v>
      </c>
      <c r="DX160" s="132" t="str">
        <f>IF('Main courante'!$P157&lt;&gt;"",'Main courante'!$P157,"")</f>
        <v/>
      </c>
      <c r="DY160" s="133" t="str">
        <f>IF('Main courante'!$Q157&lt;&gt;"",'Main courante'!$Q157,"")</f>
        <v/>
      </c>
      <c r="DZ160" s="133" t="str">
        <f>IF('Main courante'!$R157&lt;&gt;"",'Main courante'!$R157,"")</f>
        <v/>
      </c>
      <c r="EA160" s="129">
        <f t="shared" si="11"/>
        <v>0</v>
      </c>
      <c r="EB160" s="129">
        <f t="shared" si="12"/>
        <v>0</v>
      </c>
      <c r="ED160" s="120" t="str">
        <f>IF('Main courante'!$A157=$ED$6,MAX($ED$8:$ED159)+1,"")</f>
        <v/>
      </c>
      <c r="EE160" s="120" t="str">
        <f>IF('Main courante'!$A157=$ED$6,'Main courante'!$S157,"")</f>
        <v/>
      </c>
      <c r="EF160" s="120" t="str">
        <f>IF('Main courante'!$A157=$ED$6,'Main courante'!$T157,"")</f>
        <v/>
      </c>
      <c r="EG160" s="120" t="str">
        <f>IF('Main courante'!$A157=$ED$6,'Main courante'!$U157,"")</f>
        <v/>
      </c>
      <c r="EH160" s="134" t="str">
        <f>IF('Main courante'!$A157=$ED$6,'Main courante'!$V157,"")</f>
        <v/>
      </c>
      <c r="EJ160" s="120" t="str">
        <f>IF('Main courante'!$A157=$EJ$6,MAX($EJ$8:$EJ159)+1,"")</f>
        <v/>
      </c>
      <c r="EK160" s="120" t="str">
        <f>IF('Main courante'!$A157=$EJ$6,'Main courante'!$S157,"")</f>
        <v/>
      </c>
      <c r="EL160" s="120" t="str">
        <f>IF('Main courante'!$A157=$EJ$6,'Main courante'!$T157,"")</f>
        <v/>
      </c>
      <c r="EM160" s="120" t="str">
        <f>IF('Main courante'!$A157=$EJ$6,'Main courante'!$U157,"")</f>
        <v/>
      </c>
      <c r="EN160" s="134" t="str">
        <f>IF('Main courante'!$A157=$EJ$6,'Main courante'!$V157,"")</f>
        <v/>
      </c>
      <c r="EP160" s="120" t="str">
        <f>IF('Main courante'!$A157=$EP$6,MAX($EP$8:$EP159)+1,"")</f>
        <v/>
      </c>
      <c r="EQ160" s="120" t="str">
        <f>IF('Main courante'!$A157=$EP$6,'Main courante'!$S157,"")</f>
        <v/>
      </c>
      <c r="ER160" s="120" t="str">
        <f>IF('Main courante'!$A157=$EP$6,'Main courante'!$T157,"")</f>
        <v/>
      </c>
      <c r="ES160" s="120" t="str">
        <f>IF('Main courante'!$A157=$EP$6,'Main courante'!$U157,"")</f>
        <v/>
      </c>
      <c r="ET160" s="134" t="str">
        <f>IF('Main courante'!$A157=$EP$6,'Main courante'!$V157,"")</f>
        <v/>
      </c>
      <c r="EU160" s="125"/>
      <c r="EV160" s="120" t="str">
        <f>IF('Main courante'!$A157=$EV$6,MAX($EV$8:$EV159)+1,"")</f>
        <v/>
      </c>
      <c r="EW160" s="121" t="str">
        <f>IF('Main courante'!$A157=$EV$6,TEXT('Main courante'!$B157,"j mmm aa"),"")</f>
        <v/>
      </c>
      <c r="EX160" s="122" t="str">
        <f>IF('Main courante'!$A157=$EV$6,TEXT('Main courante'!$C157,"hh:mm"),"")</f>
        <v/>
      </c>
      <c r="EY160" s="122" t="str">
        <f>IF('Main courante'!$A157=$EV$6,TEXT('Main courante'!$D157,"hh:mm"),"")</f>
        <v/>
      </c>
      <c r="EZ160" s="123" t="str">
        <f>IF('Main courante'!$A157=$EV$6,MOD($EY160-$EX160,1),"")</f>
        <v/>
      </c>
      <c r="FA160" s="123" t="str">
        <f>IF('Main courante'!$A157=$EV$6,'Main courante'!$E157,"")</f>
        <v/>
      </c>
      <c r="FB160" s="128"/>
    </row>
    <row r="161" spans="1:158">
      <c r="A161" s="120" t="str">
        <f>IF('Main courante'!$A158=$A$6,MAX($A$8:$A160)+1,"")</f>
        <v/>
      </c>
      <c r="B161" s="121" t="str">
        <f>IF('Main courante'!$A158=$A$6,TEXT('Main courante'!$B158,"j mmm aa"),"")</f>
        <v/>
      </c>
      <c r="C161" s="122" t="str">
        <f>IF('Main courante'!$A158=$A$6,TEXT('Main courante'!$C158,"hh:mm"),"")</f>
        <v/>
      </c>
      <c r="D161" s="122" t="str">
        <f>IF('Main courante'!$A158=$A$6,TEXT('Main courante'!$D158,"hh:mm"),"")</f>
        <v/>
      </c>
      <c r="E161" s="123" t="str">
        <f>IF('Main courante'!$A158=$A$6,MOD($D161-$C161,1),"")</f>
        <v/>
      </c>
      <c r="F161" s="123" t="str">
        <f>IF('Main courante'!$A158=$A$6,'Main courante'!$E158,"")</f>
        <v/>
      </c>
      <c r="G161" s="125"/>
      <c r="H161" s="126" t="str">
        <f>IF('Main courante'!$A158=$H$6,MAX($H$8:$H160)+1,"")</f>
        <v/>
      </c>
      <c r="I161" s="121" t="str">
        <f>IF('Main courante'!$A158=$H$6,TEXT('Main courante'!$B158,"j mmm aa"),"")</f>
        <v/>
      </c>
      <c r="J161" s="122" t="str">
        <f>IF('Main courante'!$A158=$H$6,TEXT('Main courante'!$C158,"hh:mm"),"")</f>
        <v/>
      </c>
      <c r="K161" s="122" t="str">
        <f>IF('Main courante'!$A158=$H$6,TEXT('Main courante'!$D158,"hh:mm"),"")</f>
        <v/>
      </c>
      <c r="L161" s="123" t="str">
        <f>IF('Main courante'!$A158=$H$6,MOD($K161-$J161,1),"")</f>
        <v/>
      </c>
      <c r="M161" s="123" t="str">
        <f>IF('Main courante'!$A158=$H$6,'Main courante'!$E158,"")</f>
        <v/>
      </c>
      <c r="N161" s="125"/>
      <c r="O161" s="120" t="str">
        <f>IF('Main courante'!$A158=$O$6,MAX($O$8:$O160)+1,"")</f>
        <v/>
      </c>
      <c r="P161" s="121" t="str">
        <f>IF('Main courante'!$A158=$O$6,TEXT('Main courante'!$B158,"j mmm aa"),"")</f>
        <v/>
      </c>
      <c r="Q161" s="122" t="str">
        <f>IF('Main courante'!$A158=$O$6,TEXT('Main courante'!$C158,"hh:mm"),"")</f>
        <v/>
      </c>
      <c r="R161" s="122" t="str">
        <f>IF('Main courante'!$A158=$O$6,TEXT('Main courante'!$D158,"hh:mm"),"")</f>
        <v/>
      </c>
      <c r="S161" s="123" t="str">
        <f>IF('Main courante'!$A158=$O$6,MOD($R161-$Q161,1),"")</f>
        <v/>
      </c>
      <c r="T161" s="124" t="str">
        <f>IF('Main courante'!$A158=$O$6,'Main courante'!$E158,"")</f>
        <v/>
      </c>
      <c r="U161" s="127" t="str">
        <f>IF('Main courante'!$A158=$O$6,DU161,"")</f>
        <v/>
      </c>
      <c r="V161" s="125"/>
      <c r="W161" s="120" t="str">
        <f>IF('Main courante'!$A158=$W$6,MAX($W$8:$W160)+1,"")</f>
        <v/>
      </c>
      <c r="X161" s="121" t="str">
        <f>IF('Main courante'!$A158=$W$6,TEXT('Main courante'!$B158,"j mmm aa"),"")</f>
        <v/>
      </c>
      <c r="Y161" s="122" t="str">
        <f>IF('Main courante'!$A158=$W$6,TEXT('Main courante'!$C158,"hh:mm"),"")</f>
        <v/>
      </c>
      <c r="Z161" s="122" t="str">
        <f>IF('Main courante'!$A158=$W$6,TEXT('Main courante'!$D158,"hh:mm"),"")</f>
        <v/>
      </c>
      <c r="AA161" s="123" t="str">
        <f>IF('Main courante'!$A158=$W$6,MOD($Z161-$Y161,1),"")</f>
        <v/>
      </c>
      <c r="AB161" s="123" t="str">
        <f>IF('Main courante'!$A158=$W$6,'Main courante'!$E158,"")</f>
        <v/>
      </c>
      <c r="AC161" s="122" t="str">
        <f>IF('Main courante'!$A158=$W$6,DU161,"")</f>
        <v/>
      </c>
      <c r="AD161" s="125"/>
      <c r="AE161" s="120" t="str">
        <f>IF('Main courante'!$A158=$AE$6,MAX($AE$8:$AE160)+1,"")</f>
        <v/>
      </c>
      <c r="AF161" s="121" t="str">
        <f>IF('Main courante'!$A158=$AE$6,TEXT('Main courante'!$B158,"j mmm aa"),"")</f>
        <v/>
      </c>
      <c r="AG161" s="122" t="str">
        <f>IF('Main courante'!$A158=$AE$6,TEXT('Main courante'!$C158,"hh:mm"),"")</f>
        <v/>
      </c>
      <c r="AH161" s="122" t="str">
        <f>IF('Main courante'!$A158=$AE$6,TEXT('Main courante'!$D158,"hh:mm"),"")</f>
        <v/>
      </c>
      <c r="AI161" s="123" t="str">
        <f>IF('Main courante'!$A158=$AE$6,MOD($AH161-$AG161,1),"")</f>
        <v/>
      </c>
      <c r="AJ161" s="123" t="str">
        <f>IF('Main courante'!$A158=$AE$6,'Main courante'!$E158,"")</f>
        <v/>
      </c>
      <c r="AK161" s="122" t="str">
        <f>IF('Main courante'!$A158=$AE$6,DU161,"")</f>
        <v/>
      </c>
      <c r="AL161" s="125"/>
      <c r="AM161" s="120" t="str">
        <f>IF('Main courante'!$A158=$AM$6,MAX($AM$8:$AM160)+1,"")</f>
        <v/>
      </c>
      <c r="AN161" s="121" t="str">
        <f>IF('Main courante'!$A158=$AM$6,TEXT('Main courante'!$B158,"j mmm aa"),"")</f>
        <v/>
      </c>
      <c r="AO161" s="122" t="str">
        <f>IF('Main courante'!$A158=$AM$6,TEXT('Main courante'!$C158,"hh:mm"),"")</f>
        <v/>
      </c>
      <c r="AP161" s="122" t="str">
        <f>IF('Main courante'!$A158=$AM$6,TEXT('Main courante'!$D158,"hh:mm"),"")</f>
        <v/>
      </c>
      <c r="AQ161" s="123" t="str">
        <f>IF('Main courante'!$A158=$AM$6,MOD($AP161-$AO161,1),"")</f>
        <v/>
      </c>
      <c r="AR161" s="123" t="str">
        <f>IF('Main courante'!$A158=$AM$6,'Main courante'!$E158,"")</f>
        <v/>
      </c>
      <c r="AS161" s="122" t="str">
        <f>IF('Main courante'!$A158=$AM$6,DU161,"")</f>
        <v/>
      </c>
      <c r="AT161" s="125"/>
      <c r="AU161" s="120" t="str">
        <f>IF('Main courante'!$A158=$AU$6,MAX($AU$8:$AU160)+1,"")</f>
        <v/>
      </c>
      <c r="AV161" s="121" t="str">
        <f>IF('Main courante'!$A158=$AU$6,TEXT('Main courante'!$B158,"j mmm aa"),"")</f>
        <v/>
      </c>
      <c r="AW161" s="122" t="str">
        <f>IF('Main courante'!$A158=$AU$6,TEXT('Main courante'!$C158,"hh:mm"),"")</f>
        <v/>
      </c>
      <c r="AX161" s="122" t="str">
        <f>IF('Main courante'!$A158=$AU$6,TEXT('Main courante'!$D158,"hh:mm"),"")</f>
        <v/>
      </c>
      <c r="AY161" s="123" t="str">
        <f>IF('Main courante'!$A158=$AU$6,MOD($AX161-$AW161,1),"")</f>
        <v/>
      </c>
      <c r="AZ161" s="123" t="str">
        <f>IF('Main courante'!$A158=$AU$6,'Main courante'!$E158,"")</f>
        <v/>
      </c>
      <c r="BA161" s="122" t="str">
        <f>IF('Main courante'!$A158=$AU$6,DU161,"")</f>
        <v/>
      </c>
      <c r="BB161" s="125"/>
      <c r="BC161" s="120" t="str">
        <f>IF('Main courante'!$A158=$BC$6,MAX($BC$8:$BC160)+1,"")</f>
        <v/>
      </c>
      <c r="BD161" s="121" t="str">
        <f>IF('Main courante'!$A158=$BC$6,TEXT('Main courante'!$B158,"j mmm aa"),"")</f>
        <v/>
      </c>
      <c r="BE161" s="122" t="str">
        <f>IF('Main courante'!$A158=$BC$6,TEXT('Main courante'!$C158,"hh:mm"),"")</f>
        <v/>
      </c>
      <c r="BF161" s="122" t="str">
        <f>IF('Main courante'!$A158=$BC$6,TEXT('Main courante'!$D158,"hh:mm"),"")</f>
        <v/>
      </c>
      <c r="BG161" s="123" t="str">
        <f>IF('Main courante'!$A158=$BC$6,MOD($BF161-$BE161,1),"")</f>
        <v/>
      </c>
      <c r="BH161" s="123" t="str">
        <f>IF('Main courante'!$A158=$BC$6,'Main courante'!$E158,"")</f>
        <v/>
      </c>
      <c r="BI161" s="122" t="str">
        <f>IF('Main courante'!$A158=$BC$6,DU161,"")</f>
        <v/>
      </c>
      <c r="BJ161" s="125"/>
      <c r="BK161" s="120" t="str">
        <f>IF('Main courante'!$A158=$BK$6,MAX($BK$8:$BK160)+1,"")</f>
        <v/>
      </c>
      <c r="BL161" s="121" t="str">
        <f>IF('Main courante'!$A158=$BK$6,TEXT('Main courante'!$B158,"j mmm aa"),"")</f>
        <v/>
      </c>
      <c r="BM161" s="122" t="str">
        <f>IF('Main courante'!$A158=$BK$6,TEXT('Main courante'!$C158,"hh:mm"),"")</f>
        <v/>
      </c>
      <c r="BN161" s="122" t="str">
        <f>IF('Main courante'!$A158=$BK$6,TEXT('Main courante'!$D158,"hh:mm"),"")</f>
        <v/>
      </c>
      <c r="BO161" s="123" t="str">
        <f>IF('Main courante'!$A158=$BK$6,MOD($BN161-$BM161,1),"")</f>
        <v/>
      </c>
      <c r="BP161" s="123" t="str">
        <f>IF('Main courante'!$A158=$BK$6,'Main courante'!$E158,"")</f>
        <v/>
      </c>
      <c r="BQ161" s="122" t="str">
        <f>IF('Main courante'!$A158=$BK$6,DU161,"")</f>
        <v/>
      </c>
      <c r="BR161" s="125"/>
      <c r="BS161" s="120" t="str">
        <f>IF('Main courante'!$A158=$BS$6,MAX($BS$8:$BS160)+1,"")</f>
        <v/>
      </c>
      <c r="BT161" s="121" t="str">
        <f>IF('Main courante'!$A158=$BS$6,TEXT('Main courante'!$B158,"j mmm aa"),"")</f>
        <v/>
      </c>
      <c r="BU161" s="122" t="str">
        <f>IF('Main courante'!$A158=$BS$6,TEXT('Main courante'!$C158,"hh:mm"),"")</f>
        <v/>
      </c>
      <c r="BV161" s="122" t="str">
        <f>IF('Main courante'!$A158=$BS$6,TEXT('Main courante'!$D158,"hh:mm"),"")</f>
        <v/>
      </c>
      <c r="BW161" s="123" t="str">
        <f>IF('Main courante'!$A158=$BS$6,MOD($BV161-$BU161,1),"")</f>
        <v/>
      </c>
      <c r="BX161" s="123" t="str">
        <f>IF('Main courante'!$A158=$BS$6,'Main courante'!$E158,"")</f>
        <v/>
      </c>
      <c r="BY161" s="122" t="str">
        <f>IF('Main courante'!$A158=$BS$6,DU161,"")</f>
        <v/>
      </c>
      <c r="BZ161" s="125"/>
      <c r="CA161" s="120" t="str">
        <f>IF('Main courante'!$A158=$CA$6,MAX($CA$8:$CA160)+1,"")</f>
        <v/>
      </c>
      <c r="CB161" s="121" t="str">
        <f>IF('Main courante'!$A158=$CA$6,TEXT('Main courante'!$B158,"j mmm aa"),"")</f>
        <v/>
      </c>
      <c r="CC161" s="122" t="str">
        <f>IF('Main courante'!$A158=$CA$6,TEXT('Main courante'!$C158,"hh:mm"),"")</f>
        <v/>
      </c>
      <c r="CD161" s="122" t="str">
        <f>IF('Main courante'!$A158=$CA$6,TEXT('Main courante'!$D158,"hh:mm"),"")</f>
        <v/>
      </c>
      <c r="CE161" s="123" t="str">
        <f>IF('Main courante'!$A158=$CA$6,MOD($CD161-$CC161,1),"")</f>
        <v/>
      </c>
      <c r="CF161" s="123" t="str">
        <f>IF('Main courante'!$A158=$CA$6,'Main courante'!$E158,"")</f>
        <v/>
      </c>
      <c r="CG161" s="122" t="str">
        <f>IF('Main courante'!$A158=$CA$6,DU161,"")</f>
        <v/>
      </c>
      <c r="CH161" s="125"/>
      <c r="CI161" s="120" t="str">
        <f>IF('Main courante'!$A158=$CI$6,MAX($CI$8:$CI160)+1,"")</f>
        <v/>
      </c>
      <c r="CJ161" s="121" t="str">
        <f>IF('Main courante'!$A158=$CI$6,TEXT('Main courante'!$B158,"j mmm aa"),"")</f>
        <v/>
      </c>
      <c r="CK161" s="122" t="str">
        <f>IF('Main courante'!$A158=$CI$6,TEXT('Main courante'!$C158,"hh:mm"),"")</f>
        <v/>
      </c>
      <c r="CL161" s="122" t="str">
        <f>IF('Main courante'!$A158=$CI$6,TEXT('Main courante'!$D158,"hh:mm"),"")</f>
        <v/>
      </c>
      <c r="CM161" s="123" t="str">
        <f>IF('Main courante'!$A158=$CI$6,MOD($CL161-$CK161,1),"")</f>
        <v/>
      </c>
      <c r="CN161" s="123" t="str">
        <f>IF('Main courante'!$A158=$CI$6,'Main courante'!$E158,"")</f>
        <v/>
      </c>
      <c r="CO161" s="125"/>
      <c r="CP161" s="120" t="str">
        <f>IF('Main courante'!$A158=$CP$6,MAX($CP$8:$CP160)+1,"")</f>
        <v/>
      </c>
      <c r="CQ161" s="121" t="str">
        <f>IF('Main courante'!$A158=$CP$6,TEXT('Main courante'!$B158,"j mmm aa"),"")</f>
        <v/>
      </c>
      <c r="CR161" s="122" t="str">
        <f>IF('Main courante'!$A158=$CP$6,TEXT('Main courante'!$C158,"hh:mm"),"")</f>
        <v/>
      </c>
      <c r="CS161" s="122" t="str">
        <f>IF('Main courante'!$A158=$CP$6,TEXT('Main courante'!$D158,"hh:mm"),"")</f>
        <v/>
      </c>
      <c r="CT161" s="123" t="str">
        <f>IF('Main courante'!$A158=$CP$6,MOD($CS161-$CR161,1),"")</f>
        <v/>
      </c>
      <c r="CU161" s="123" t="str">
        <f>IF('Main courante'!$A158=$CP$6,'Main courante'!$E158,"")</f>
        <v/>
      </c>
      <c r="CV161" s="122" t="str">
        <f>IF('Main courante'!$A158=$CP$6,DU161,"")</f>
        <v/>
      </c>
      <c r="CW161" s="125"/>
      <c r="CX161" s="120" t="str">
        <f>IF('Main courante'!$A158=$CX$6,MAX($CX$8:$CX160)+1,"")</f>
        <v/>
      </c>
      <c r="CY161" s="121" t="str">
        <f>IF('Main courante'!$A158=$CX$6,TEXT('Main courante'!$B158,"j mmm aa"),"")</f>
        <v/>
      </c>
      <c r="CZ161" s="122" t="str">
        <f>IF('Main courante'!$A158=$CX$6,TEXT('Main courante'!$C158,"hh:mm"),"")</f>
        <v/>
      </c>
      <c r="DA161" s="122" t="str">
        <f>IF('Main courante'!$A158=$CX$6,TEXT('Main courante'!$D158,"hh:mm"),"")</f>
        <v/>
      </c>
      <c r="DB161" s="123" t="str">
        <f>IF('Main courante'!$A158=$CX$6,MOD($DA161-$CZ161,1),"")</f>
        <v/>
      </c>
      <c r="DC161" s="123" t="str">
        <f>IF('Main courante'!$A158=$CX$6,'Main courante'!$E158,"")</f>
        <v/>
      </c>
      <c r="DD161" s="122" t="str">
        <f>IF('Main courante'!$A158=$CX$6,DU161,"")</f>
        <v/>
      </c>
      <c r="DE161" s="125"/>
      <c r="DF161" s="120" t="str">
        <f>IF('Main courante'!$A158=$DF$6,MAX($DF$8:$DF160)+1,"")</f>
        <v/>
      </c>
      <c r="DG161" s="121" t="str">
        <f>IF('Main courante'!$A158=$DF$6,TEXT('Main courante'!$B158,"j mmm aa"),"")</f>
        <v/>
      </c>
      <c r="DH161" s="122" t="str">
        <f>IF('Main courante'!$A158=$DF$6,TEXT('Main courante'!$C158,"hh:mm"),"")</f>
        <v/>
      </c>
      <c r="DI161" s="122" t="str">
        <f>IF('Main courante'!$A158=$DF$6,TEXT('Main courante'!$D158,"hh:mm"),"")</f>
        <v/>
      </c>
      <c r="DJ161" s="123" t="str">
        <f>IF('Main courante'!$A158=$DF$6,MOD($DI161-$DH161,1),"")</f>
        <v/>
      </c>
      <c r="DK161" s="123" t="str">
        <f>IF('Main courante'!$A158=$DF$6,'Main courante'!$E158,"")</f>
        <v/>
      </c>
      <c r="DL161" s="128"/>
      <c r="DM161" s="120" t="str">
        <f>IF(OR('Main courante'!$F158&lt;&gt;"",'Main courante'!$K158&lt;&gt;""),MAX($DM$8:$DM160)+1,"")</f>
        <v/>
      </c>
      <c r="DN161" s="121" t="str">
        <f>IF('Main courante'!$F158,TEXT('Main courante'!$B158,"j mmm aa"),"")</f>
        <v/>
      </c>
      <c r="DO161" s="121" t="str">
        <f>IF('Main courante'!$F158,'Main courante'!$E158,"")</f>
        <v/>
      </c>
      <c r="DP161" s="121" t="str">
        <f>IF(OR('Main courante'!$F158&lt;&gt;"",'Main courante'!$K158&lt;&gt;""),IF('Main courante'!$F158&lt;&gt;"",TEXT('Main courante'!$F158,"hh:mm"),""),"")</f>
        <v/>
      </c>
      <c r="DQ161" s="121" t="str">
        <f>IF(OR('Main courante'!$F158&lt;&gt;"",'Main courante'!$K158&lt;&gt;""),IF('Main courante'!$G158&lt;&gt;"",TEXT('Main courante'!$G158,"hh:mm"),""),"")</f>
        <v/>
      </c>
      <c r="DR161" s="121" t="str">
        <f>IF(OR('Main courante'!$F158&lt;&gt;"",'Main courante'!$K158&lt;&gt;""),IF('Main courante'!$K158&lt;&gt;"",TEXT('Main courante'!$K158,"hh:mm"),""),"")</f>
        <v/>
      </c>
      <c r="DS161" s="121" t="str">
        <f>IF(OR('Main courante'!$F158&lt;&gt;"",'Main courante'!$K158&lt;&gt;""),IF('Main courante'!$L158&lt;&gt;"",TEXT('Main courante'!$L158,"hh:mm"),""),"")</f>
        <v/>
      </c>
      <c r="DT161" s="129">
        <f t="shared" si="10"/>
        <v>0</v>
      </c>
      <c r="DU161" s="130">
        <f>'Main courante'!$H158+'Main courante'!$M158</f>
        <v>0</v>
      </c>
      <c r="DV161" s="131">
        <f>'Main courante'!$J158+'Main courante'!$O158</f>
        <v>0</v>
      </c>
      <c r="DW161" s="131">
        <f>'Main courante'!$I158+'Main courante'!$N158</f>
        <v>0</v>
      </c>
      <c r="DX161" s="132" t="str">
        <f>IF('Main courante'!$P158&lt;&gt;"",'Main courante'!$P158,"")</f>
        <v/>
      </c>
      <c r="DY161" s="133" t="str">
        <f>IF('Main courante'!$Q158&lt;&gt;"",'Main courante'!$Q158,"")</f>
        <v/>
      </c>
      <c r="DZ161" s="133" t="str">
        <f>IF('Main courante'!$R158&lt;&gt;"",'Main courante'!$R158,"")</f>
        <v/>
      </c>
      <c r="EA161" s="129">
        <f t="shared" si="11"/>
        <v>0</v>
      </c>
      <c r="EB161" s="129">
        <f t="shared" si="12"/>
        <v>0</v>
      </c>
      <c r="ED161" s="120" t="str">
        <f>IF('Main courante'!$A158=$ED$6,MAX($ED$8:$ED160)+1,"")</f>
        <v/>
      </c>
      <c r="EE161" s="120" t="str">
        <f>IF('Main courante'!$A158=$ED$6,'Main courante'!$S158,"")</f>
        <v/>
      </c>
      <c r="EF161" s="120" t="str">
        <f>IF('Main courante'!$A158=$ED$6,'Main courante'!$T158,"")</f>
        <v/>
      </c>
      <c r="EG161" s="120" t="str">
        <f>IF('Main courante'!$A158=$ED$6,'Main courante'!$U158,"")</f>
        <v/>
      </c>
      <c r="EH161" s="134" t="str">
        <f>IF('Main courante'!$A158=$ED$6,'Main courante'!$V158,"")</f>
        <v/>
      </c>
      <c r="EJ161" s="120" t="str">
        <f>IF('Main courante'!$A158=$EJ$6,MAX($EJ$8:$EJ160)+1,"")</f>
        <v/>
      </c>
      <c r="EK161" s="120" t="str">
        <f>IF('Main courante'!$A158=$EJ$6,'Main courante'!$S158,"")</f>
        <v/>
      </c>
      <c r="EL161" s="120" t="str">
        <f>IF('Main courante'!$A158=$EJ$6,'Main courante'!$T158,"")</f>
        <v/>
      </c>
      <c r="EM161" s="120" t="str">
        <f>IF('Main courante'!$A158=$EJ$6,'Main courante'!$U158,"")</f>
        <v/>
      </c>
      <c r="EN161" s="134" t="str">
        <f>IF('Main courante'!$A158=$EJ$6,'Main courante'!$V158,"")</f>
        <v/>
      </c>
      <c r="EP161" s="120" t="str">
        <f>IF('Main courante'!$A158=$EP$6,MAX($EP$8:$EP160)+1,"")</f>
        <v/>
      </c>
      <c r="EQ161" s="120" t="str">
        <f>IF('Main courante'!$A158=$EP$6,'Main courante'!$S158,"")</f>
        <v/>
      </c>
      <c r="ER161" s="120" t="str">
        <f>IF('Main courante'!$A158=$EP$6,'Main courante'!$T158,"")</f>
        <v/>
      </c>
      <c r="ES161" s="120" t="str">
        <f>IF('Main courante'!$A158=$EP$6,'Main courante'!$U158,"")</f>
        <v/>
      </c>
      <c r="ET161" s="134" t="str">
        <f>IF('Main courante'!$A158=$EP$6,'Main courante'!$V158,"")</f>
        <v/>
      </c>
      <c r="EU161" s="125"/>
      <c r="EV161" s="120" t="str">
        <f>IF('Main courante'!$A158=$EV$6,MAX($EV$8:$EV160)+1,"")</f>
        <v/>
      </c>
      <c r="EW161" s="121" t="str">
        <f>IF('Main courante'!$A158=$EV$6,TEXT('Main courante'!$B158,"j mmm aa"),"")</f>
        <v/>
      </c>
      <c r="EX161" s="122" t="str">
        <f>IF('Main courante'!$A158=$EV$6,TEXT('Main courante'!$C158,"hh:mm"),"")</f>
        <v/>
      </c>
      <c r="EY161" s="122" t="str">
        <f>IF('Main courante'!$A158=$EV$6,TEXT('Main courante'!$D158,"hh:mm"),"")</f>
        <v/>
      </c>
      <c r="EZ161" s="123" t="str">
        <f>IF('Main courante'!$A158=$EV$6,MOD($EY161-$EX161,1),"")</f>
        <v/>
      </c>
      <c r="FA161" s="123" t="str">
        <f>IF('Main courante'!$A158=$EV$6,'Main courante'!$E158,"")</f>
        <v/>
      </c>
      <c r="FB161" s="128"/>
    </row>
    <row r="162" spans="1:158">
      <c r="A162" s="120" t="str">
        <f>IF('Main courante'!$A159=$A$6,MAX($A$8:$A161)+1,"")</f>
        <v/>
      </c>
      <c r="B162" s="121" t="str">
        <f>IF('Main courante'!$A159=$A$6,TEXT('Main courante'!$B159,"j mmm aa"),"")</f>
        <v/>
      </c>
      <c r="C162" s="122" t="str">
        <f>IF('Main courante'!$A159=$A$6,TEXT('Main courante'!$C159,"hh:mm"),"")</f>
        <v/>
      </c>
      <c r="D162" s="122" t="str">
        <f>IF('Main courante'!$A159=$A$6,TEXT('Main courante'!$D159,"hh:mm"),"")</f>
        <v/>
      </c>
      <c r="E162" s="123" t="str">
        <f>IF('Main courante'!$A159=$A$6,MOD($D162-$C162,1),"")</f>
        <v/>
      </c>
      <c r="F162" s="123" t="str">
        <f>IF('Main courante'!$A159=$A$6,'Main courante'!$E159,"")</f>
        <v/>
      </c>
      <c r="G162" s="125"/>
      <c r="H162" s="126" t="str">
        <f>IF('Main courante'!$A159=$H$6,MAX($H$8:$H161)+1,"")</f>
        <v/>
      </c>
      <c r="I162" s="121" t="str">
        <f>IF('Main courante'!$A159=$H$6,TEXT('Main courante'!$B159,"j mmm aa"),"")</f>
        <v/>
      </c>
      <c r="J162" s="122" t="str">
        <f>IF('Main courante'!$A159=$H$6,TEXT('Main courante'!$C159,"hh:mm"),"")</f>
        <v/>
      </c>
      <c r="K162" s="122" t="str">
        <f>IF('Main courante'!$A159=$H$6,TEXT('Main courante'!$D159,"hh:mm"),"")</f>
        <v/>
      </c>
      <c r="L162" s="123" t="str">
        <f>IF('Main courante'!$A159=$H$6,MOD($K162-$J162,1),"")</f>
        <v/>
      </c>
      <c r="M162" s="123" t="str">
        <f>IF('Main courante'!$A159=$H$6,'Main courante'!$E159,"")</f>
        <v/>
      </c>
      <c r="N162" s="125"/>
      <c r="O162" s="120" t="str">
        <f>IF('Main courante'!$A159=$O$6,MAX($O$8:$O161)+1,"")</f>
        <v/>
      </c>
      <c r="P162" s="121" t="str">
        <f>IF('Main courante'!$A159=$O$6,TEXT('Main courante'!$B159,"j mmm aa"),"")</f>
        <v/>
      </c>
      <c r="Q162" s="122" t="str">
        <f>IF('Main courante'!$A159=$O$6,TEXT('Main courante'!$C159,"hh:mm"),"")</f>
        <v/>
      </c>
      <c r="R162" s="122" t="str">
        <f>IF('Main courante'!$A159=$O$6,TEXT('Main courante'!$D159,"hh:mm"),"")</f>
        <v/>
      </c>
      <c r="S162" s="123" t="str">
        <f>IF('Main courante'!$A159=$O$6,MOD($R162-$Q162,1),"")</f>
        <v/>
      </c>
      <c r="T162" s="124" t="str">
        <f>IF('Main courante'!$A159=$O$6,'Main courante'!$E159,"")</f>
        <v/>
      </c>
      <c r="U162" s="127" t="str">
        <f>IF('Main courante'!$A159=$O$6,DU162,"")</f>
        <v/>
      </c>
      <c r="V162" s="125"/>
      <c r="W162" s="120" t="str">
        <f>IF('Main courante'!$A159=$W$6,MAX($W$8:$W161)+1,"")</f>
        <v/>
      </c>
      <c r="X162" s="121" t="str">
        <f>IF('Main courante'!$A159=$W$6,TEXT('Main courante'!$B159,"j mmm aa"),"")</f>
        <v/>
      </c>
      <c r="Y162" s="122" t="str">
        <f>IF('Main courante'!$A159=$W$6,TEXT('Main courante'!$C159,"hh:mm"),"")</f>
        <v/>
      </c>
      <c r="Z162" s="122" t="str">
        <f>IF('Main courante'!$A159=$W$6,TEXT('Main courante'!$D159,"hh:mm"),"")</f>
        <v/>
      </c>
      <c r="AA162" s="123" t="str">
        <f>IF('Main courante'!$A159=$W$6,MOD($Z162-$Y162,1),"")</f>
        <v/>
      </c>
      <c r="AB162" s="123" t="str">
        <f>IF('Main courante'!$A159=$W$6,'Main courante'!$E159,"")</f>
        <v/>
      </c>
      <c r="AC162" s="122" t="str">
        <f>IF('Main courante'!$A159=$W$6,DU162,"")</f>
        <v/>
      </c>
      <c r="AD162" s="125"/>
      <c r="AE162" s="120" t="str">
        <f>IF('Main courante'!$A159=$AE$6,MAX($AE$8:$AE161)+1,"")</f>
        <v/>
      </c>
      <c r="AF162" s="121" t="str">
        <f>IF('Main courante'!$A159=$AE$6,TEXT('Main courante'!$B159,"j mmm aa"),"")</f>
        <v/>
      </c>
      <c r="AG162" s="122" t="str">
        <f>IF('Main courante'!$A159=$AE$6,TEXT('Main courante'!$C159,"hh:mm"),"")</f>
        <v/>
      </c>
      <c r="AH162" s="122" t="str">
        <f>IF('Main courante'!$A159=$AE$6,TEXT('Main courante'!$D159,"hh:mm"),"")</f>
        <v/>
      </c>
      <c r="AI162" s="123" t="str">
        <f>IF('Main courante'!$A159=$AE$6,MOD($AH162-$AG162,1),"")</f>
        <v/>
      </c>
      <c r="AJ162" s="123" t="str">
        <f>IF('Main courante'!$A159=$AE$6,'Main courante'!$E159,"")</f>
        <v/>
      </c>
      <c r="AK162" s="122" t="str">
        <f>IF('Main courante'!$A159=$AE$6,DU162,"")</f>
        <v/>
      </c>
      <c r="AL162" s="125"/>
      <c r="AM162" s="120" t="str">
        <f>IF('Main courante'!$A159=$AM$6,MAX($AM$8:$AM161)+1,"")</f>
        <v/>
      </c>
      <c r="AN162" s="121" t="str">
        <f>IF('Main courante'!$A159=$AM$6,TEXT('Main courante'!$B159,"j mmm aa"),"")</f>
        <v/>
      </c>
      <c r="AO162" s="122" t="str">
        <f>IF('Main courante'!$A159=$AM$6,TEXT('Main courante'!$C159,"hh:mm"),"")</f>
        <v/>
      </c>
      <c r="AP162" s="122" t="str">
        <f>IF('Main courante'!$A159=$AM$6,TEXT('Main courante'!$D159,"hh:mm"),"")</f>
        <v/>
      </c>
      <c r="AQ162" s="123" t="str">
        <f>IF('Main courante'!$A159=$AM$6,MOD($AP162-$AO162,1),"")</f>
        <v/>
      </c>
      <c r="AR162" s="123" t="str">
        <f>IF('Main courante'!$A159=$AM$6,'Main courante'!$E159,"")</f>
        <v/>
      </c>
      <c r="AS162" s="122" t="str">
        <f>IF('Main courante'!$A159=$AM$6,DU162,"")</f>
        <v/>
      </c>
      <c r="AT162" s="125"/>
      <c r="AU162" s="120" t="str">
        <f>IF('Main courante'!$A159=$AU$6,MAX($AU$8:$AU161)+1,"")</f>
        <v/>
      </c>
      <c r="AV162" s="121" t="str">
        <f>IF('Main courante'!$A159=$AU$6,TEXT('Main courante'!$B159,"j mmm aa"),"")</f>
        <v/>
      </c>
      <c r="AW162" s="122" t="str">
        <f>IF('Main courante'!$A159=$AU$6,TEXT('Main courante'!$C159,"hh:mm"),"")</f>
        <v/>
      </c>
      <c r="AX162" s="122" t="str">
        <f>IF('Main courante'!$A159=$AU$6,TEXT('Main courante'!$D159,"hh:mm"),"")</f>
        <v/>
      </c>
      <c r="AY162" s="123" t="str">
        <f>IF('Main courante'!$A159=$AU$6,MOD($AX162-$AW162,1),"")</f>
        <v/>
      </c>
      <c r="AZ162" s="123" t="str">
        <f>IF('Main courante'!$A159=$AU$6,'Main courante'!$E159,"")</f>
        <v/>
      </c>
      <c r="BA162" s="122" t="str">
        <f>IF('Main courante'!$A159=$AU$6,DU162,"")</f>
        <v/>
      </c>
      <c r="BB162" s="125"/>
      <c r="BC162" s="120" t="str">
        <f>IF('Main courante'!$A159=$BC$6,MAX($BC$8:$BC161)+1,"")</f>
        <v/>
      </c>
      <c r="BD162" s="121" t="str">
        <f>IF('Main courante'!$A159=$BC$6,TEXT('Main courante'!$B159,"j mmm aa"),"")</f>
        <v/>
      </c>
      <c r="BE162" s="122" t="str">
        <f>IF('Main courante'!$A159=$BC$6,TEXT('Main courante'!$C159,"hh:mm"),"")</f>
        <v/>
      </c>
      <c r="BF162" s="122" t="str">
        <f>IF('Main courante'!$A159=$BC$6,TEXT('Main courante'!$D159,"hh:mm"),"")</f>
        <v/>
      </c>
      <c r="BG162" s="123" t="str">
        <f>IF('Main courante'!$A159=$BC$6,MOD($BF162-$BE162,1),"")</f>
        <v/>
      </c>
      <c r="BH162" s="123" t="str">
        <f>IF('Main courante'!$A159=$BC$6,'Main courante'!$E159,"")</f>
        <v/>
      </c>
      <c r="BI162" s="122" t="str">
        <f>IF('Main courante'!$A159=$BC$6,DU162,"")</f>
        <v/>
      </c>
      <c r="BJ162" s="125"/>
      <c r="BK162" s="120" t="str">
        <f>IF('Main courante'!$A159=$BK$6,MAX($BK$8:$BK161)+1,"")</f>
        <v/>
      </c>
      <c r="BL162" s="121" t="str">
        <f>IF('Main courante'!$A159=$BK$6,TEXT('Main courante'!$B159,"j mmm aa"),"")</f>
        <v/>
      </c>
      <c r="BM162" s="122" t="str">
        <f>IF('Main courante'!$A159=$BK$6,TEXT('Main courante'!$C159,"hh:mm"),"")</f>
        <v/>
      </c>
      <c r="BN162" s="122" t="str">
        <f>IF('Main courante'!$A159=$BK$6,TEXT('Main courante'!$D159,"hh:mm"),"")</f>
        <v/>
      </c>
      <c r="BO162" s="123" t="str">
        <f>IF('Main courante'!$A159=$BK$6,MOD($BN162-$BM162,1),"")</f>
        <v/>
      </c>
      <c r="BP162" s="123" t="str">
        <f>IF('Main courante'!$A159=$BK$6,'Main courante'!$E159,"")</f>
        <v/>
      </c>
      <c r="BQ162" s="122" t="str">
        <f>IF('Main courante'!$A159=$BK$6,DU162,"")</f>
        <v/>
      </c>
      <c r="BR162" s="125"/>
      <c r="BS162" s="120" t="str">
        <f>IF('Main courante'!$A159=$BS$6,MAX($BS$8:$BS161)+1,"")</f>
        <v/>
      </c>
      <c r="BT162" s="121" t="str">
        <f>IF('Main courante'!$A159=$BS$6,TEXT('Main courante'!$B159,"j mmm aa"),"")</f>
        <v/>
      </c>
      <c r="BU162" s="122" t="str">
        <f>IF('Main courante'!$A159=$BS$6,TEXT('Main courante'!$C159,"hh:mm"),"")</f>
        <v/>
      </c>
      <c r="BV162" s="122" t="str">
        <f>IF('Main courante'!$A159=$BS$6,TEXT('Main courante'!$D159,"hh:mm"),"")</f>
        <v/>
      </c>
      <c r="BW162" s="123" t="str">
        <f>IF('Main courante'!$A159=$BS$6,MOD($BV162-$BU162,1),"")</f>
        <v/>
      </c>
      <c r="BX162" s="123" t="str">
        <f>IF('Main courante'!$A159=$BS$6,'Main courante'!$E159,"")</f>
        <v/>
      </c>
      <c r="BY162" s="122" t="str">
        <f>IF('Main courante'!$A159=$BS$6,DU162,"")</f>
        <v/>
      </c>
      <c r="BZ162" s="125"/>
      <c r="CA162" s="120" t="str">
        <f>IF('Main courante'!$A159=$CA$6,MAX($CA$8:$CA161)+1,"")</f>
        <v/>
      </c>
      <c r="CB162" s="121" t="str">
        <f>IF('Main courante'!$A159=$CA$6,TEXT('Main courante'!$B159,"j mmm aa"),"")</f>
        <v/>
      </c>
      <c r="CC162" s="122" t="str">
        <f>IF('Main courante'!$A159=$CA$6,TEXT('Main courante'!$C159,"hh:mm"),"")</f>
        <v/>
      </c>
      <c r="CD162" s="122" t="str">
        <f>IF('Main courante'!$A159=$CA$6,TEXT('Main courante'!$D159,"hh:mm"),"")</f>
        <v/>
      </c>
      <c r="CE162" s="123" t="str">
        <f>IF('Main courante'!$A159=$CA$6,MOD($CD162-$CC162,1),"")</f>
        <v/>
      </c>
      <c r="CF162" s="123" t="str">
        <f>IF('Main courante'!$A159=$CA$6,'Main courante'!$E159,"")</f>
        <v/>
      </c>
      <c r="CG162" s="122" t="str">
        <f>IF('Main courante'!$A159=$CA$6,DU162,"")</f>
        <v/>
      </c>
      <c r="CH162" s="125"/>
      <c r="CI162" s="120" t="str">
        <f>IF('Main courante'!$A159=$CI$6,MAX($CI$8:$CI161)+1,"")</f>
        <v/>
      </c>
      <c r="CJ162" s="121" t="str">
        <f>IF('Main courante'!$A159=$CI$6,TEXT('Main courante'!$B159,"j mmm aa"),"")</f>
        <v/>
      </c>
      <c r="CK162" s="122" t="str">
        <f>IF('Main courante'!$A159=$CI$6,TEXT('Main courante'!$C159,"hh:mm"),"")</f>
        <v/>
      </c>
      <c r="CL162" s="122" t="str">
        <f>IF('Main courante'!$A159=$CI$6,TEXT('Main courante'!$D159,"hh:mm"),"")</f>
        <v/>
      </c>
      <c r="CM162" s="123" t="str">
        <f>IF('Main courante'!$A159=$CI$6,MOD($CL162-$CK162,1),"")</f>
        <v/>
      </c>
      <c r="CN162" s="123" t="str">
        <f>IF('Main courante'!$A159=$CI$6,'Main courante'!$E159,"")</f>
        <v/>
      </c>
      <c r="CO162" s="125"/>
      <c r="CP162" s="120" t="str">
        <f>IF('Main courante'!$A159=$CP$6,MAX($CP$8:$CP161)+1,"")</f>
        <v/>
      </c>
      <c r="CQ162" s="121" t="str">
        <f>IF('Main courante'!$A159=$CP$6,TEXT('Main courante'!$B159,"j mmm aa"),"")</f>
        <v/>
      </c>
      <c r="CR162" s="122" t="str">
        <f>IF('Main courante'!$A159=$CP$6,TEXT('Main courante'!$C159,"hh:mm"),"")</f>
        <v/>
      </c>
      <c r="CS162" s="122" t="str">
        <f>IF('Main courante'!$A159=$CP$6,TEXT('Main courante'!$D159,"hh:mm"),"")</f>
        <v/>
      </c>
      <c r="CT162" s="123" t="str">
        <f>IF('Main courante'!$A159=$CP$6,MOD($CS162-$CR162,1),"")</f>
        <v/>
      </c>
      <c r="CU162" s="123" t="str">
        <f>IF('Main courante'!$A159=$CP$6,'Main courante'!$E159,"")</f>
        <v/>
      </c>
      <c r="CV162" s="122" t="str">
        <f>IF('Main courante'!$A159=$CP$6,DU162,"")</f>
        <v/>
      </c>
      <c r="CW162" s="125"/>
      <c r="CX162" s="120" t="str">
        <f>IF('Main courante'!$A159=$CX$6,MAX($CX$8:$CX161)+1,"")</f>
        <v/>
      </c>
      <c r="CY162" s="121" t="str">
        <f>IF('Main courante'!$A159=$CX$6,TEXT('Main courante'!$B159,"j mmm aa"),"")</f>
        <v/>
      </c>
      <c r="CZ162" s="122" t="str">
        <f>IF('Main courante'!$A159=$CX$6,TEXT('Main courante'!$C159,"hh:mm"),"")</f>
        <v/>
      </c>
      <c r="DA162" s="122" t="str">
        <f>IF('Main courante'!$A159=$CX$6,TEXT('Main courante'!$D159,"hh:mm"),"")</f>
        <v/>
      </c>
      <c r="DB162" s="123" t="str">
        <f>IF('Main courante'!$A159=$CX$6,MOD($DA162-$CZ162,1),"")</f>
        <v/>
      </c>
      <c r="DC162" s="123" t="str">
        <f>IF('Main courante'!$A159=$CX$6,'Main courante'!$E159,"")</f>
        <v/>
      </c>
      <c r="DD162" s="122" t="str">
        <f>IF('Main courante'!$A159=$CX$6,DU162,"")</f>
        <v/>
      </c>
      <c r="DE162" s="125"/>
      <c r="DF162" s="120" t="str">
        <f>IF('Main courante'!$A159=$DF$6,MAX($DF$8:$DF161)+1,"")</f>
        <v/>
      </c>
      <c r="DG162" s="121" t="str">
        <f>IF('Main courante'!$A159=$DF$6,TEXT('Main courante'!$B159,"j mmm aa"),"")</f>
        <v/>
      </c>
      <c r="DH162" s="122" t="str">
        <f>IF('Main courante'!$A159=$DF$6,TEXT('Main courante'!$C159,"hh:mm"),"")</f>
        <v/>
      </c>
      <c r="DI162" s="122" t="str">
        <f>IF('Main courante'!$A159=$DF$6,TEXT('Main courante'!$D159,"hh:mm"),"")</f>
        <v/>
      </c>
      <c r="DJ162" s="123" t="str">
        <f>IF('Main courante'!$A159=$DF$6,MOD($DI162-$DH162,1),"")</f>
        <v/>
      </c>
      <c r="DK162" s="123" t="str">
        <f>IF('Main courante'!$A159=$DF$6,'Main courante'!$E159,"")</f>
        <v/>
      </c>
      <c r="DL162" s="128"/>
      <c r="DM162" s="120" t="str">
        <f>IF(OR('Main courante'!$F159&lt;&gt;"",'Main courante'!$K159&lt;&gt;""),MAX($DM$8:$DM161)+1,"")</f>
        <v/>
      </c>
      <c r="DN162" s="121" t="str">
        <f>IF('Main courante'!$F159,TEXT('Main courante'!$B159,"j mmm aa"),"")</f>
        <v/>
      </c>
      <c r="DO162" s="121" t="str">
        <f>IF('Main courante'!$F159,'Main courante'!$E159,"")</f>
        <v/>
      </c>
      <c r="DP162" s="121" t="str">
        <f>IF(OR('Main courante'!$F159&lt;&gt;"",'Main courante'!$K159&lt;&gt;""),IF('Main courante'!$F159&lt;&gt;"",TEXT('Main courante'!$F159,"hh:mm"),""),"")</f>
        <v/>
      </c>
      <c r="DQ162" s="121" t="str">
        <f>IF(OR('Main courante'!$F159&lt;&gt;"",'Main courante'!$K159&lt;&gt;""),IF('Main courante'!$G159&lt;&gt;"",TEXT('Main courante'!$G159,"hh:mm"),""),"")</f>
        <v/>
      </c>
      <c r="DR162" s="121" t="str">
        <f>IF(OR('Main courante'!$F159&lt;&gt;"",'Main courante'!$K159&lt;&gt;""),IF('Main courante'!$K159&lt;&gt;"",TEXT('Main courante'!$K159,"hh:mm"),""),"")</f>
        <v/>
      </c>
      <c r="DS162" s="121" t="str">
        <f>IF(OR('Main courante'!$F159&lt;&gt;"",'Main courante'!$K159&lt;&gt;""),IF('Main courante'!$L159&lt;&gt;"",TEXT('Main courante'!$L159,"hh:mm"),""),"")</f>
        <v/>
      </c>
      <c r="DT162" s="129">
        <f t="shared" si="10"/>
        <v>0</v>
      </c>
      <c r="DU162" s="130">
        <f>'Main courante'!$H159+'Main courante'!$M159</f>
        <v>0</v>
      </c>
      <c r="DV162" s="131">
        <f>'Main courante'!$J159+'Main courante'!$O159</f>
        <v>0</v>
      </c>
      <c r="DW162" s="131">
        <f>'Main courante'!$I159+'Main courante'!$N159</f>
        <v>0</v>
      </c>
      <c r="DX162" s="132" t="str">
        <f>IF('Main courante'!$P159&lt;&gt;"",'Main courante'!$P159,"")</f>
        <v/>
      </c>
      <c r="DY162" s="133" t="str">
        <f>IF('Main courante'!$Q159&lt;&gt;"",'Main courante'!$Q159,"")</f>
        <v/>
      </c>
      <c r="DZ162" s="133" t="str">
        <f>IF('Main courante'!$R159&lt;&gt;"",'Main courante'!$R159,"")</f>
        <v/>
      </c>
      <c r="EA162" s="129">
        <f t="shared" si="11"/>
        <v>0</v>
      </c>
      <c r="EB162" s="129">
        <f t="shared" si="12"/>
        <v>0</v>
      </c>
      <c r="ED162" s="120" t="str">
        <f>IF('Main courante'!$A159=$ED$6,MAX($ED$8:$ED161)+1,"")</f>
        <v/>
      </c>
      <c r="EE162" s="120" t="str">
        <f>IF('Main courante'!$A159=$ED$6,'Main courante'!$S159,"")</f>
        <v/>
      </c>
      <c r="EF162" s="120" t="str">
        <f>IF('Main courante'!$A159=$ED$6,'Main courante'!$T159,"")</f>
        <v/>
      </c>
      <c r="EG162" s="120" t="str">
        <f>IF('Main courante'!$A159=$ED$6,'Main courante'!$U159,"")</f>
        <v/>
      </c>
      <c r="EH162" s="134" t="str">
        <f>IF('Main courante'!$A159=$ED$6,'Main courante'!$V159,"")</f>
        <v/>
      </c>
      <c r="EJ162" s="120" t="str">
        <f>IF('Main courante'!$A159=$EJ$6,MAX($EJ$8:$EJ161)+1,"")</f>
        <v/>
      </c>
      <c r="EK162" s="120" t="str">
        <f>IF('Main courante'!$A159=$EJ$6,'Main courante'!$S159,"")</f>
        <v/>
      </c>
      <c r="EL162" s="120" t="str">
        <f>IF('Main courante'!$A159=$EJ$6,'Main courante'!$T159,"")</f>
        <v/>
      </c>
      <c r="EM162" s="120" t="str">
        <f>IF('Main courante'!$A159=$EJ$6,'Main courante'!$U159,"")</f>
        <v/>
      </c>
      <c r="EN162" s="134" t="str">
        <f>IF('Main courante'!$A159=$EJ$6,'Main courante'!$V159,"")</f>
        <v/>
      </c>
      <c r="EP162" s="120" t="str">
        <f>IF('Main courante'!$A159=$EP$6,MAX($EP$8:$EP161)+1,"")</f>
        <v/>
      </c>
      <c r="EQ162" s="120" t="str">
        <f>IF('Main courante'!$A159=$EP$6,'Main courante'!$S159,"")</f>
        <v/>
      </c>
      <c r="ER162" s="120" t="str">
        <f>IF('Main courante'!$A159=$EP$6,'Main courante'!$T159,"")</f>
        <v/>
      </c>
      <c r="ES162" s="120" t="str">
        <f>IF('Main courante'!$A159=$EP$6,'Main courante'!$U159,"")</f>
        <v/>
      </c>
      <c r="ET162" s="134" t="str">
        <f>IF('Main courante'!$A159=$EP$6,'Main courante'!$V159,"")</f>
        <v/>
      </c>
      <c r="EU162" s="125"/>
      <c r="EV162" s="120" t="str">
        <f>IF('Main courante'!$A159=$EV$6,MAX($EV$8:$EV161)+1,"")</f>
        <v/>
      </c>
      <c r="EW162" s="121" t="str">
        <f>IF('Main courante'!$A159=$EV$6,TEXT('Main courante'!$B159,"j mmm aa"),"")</f>
        <v/>
      </c>
      <c r="EX162" s="122" t="str">
        <f>IF('Main courante'!$A159=$EV$6,TEXT('Main courante'!$C159,"hh:mm"),"")</f>
        <v/>
      </c>
      <c r="EY162" s="122" t="str">
        <f>IF('Main courante'!$A159=$EV$6,TEXT('Main courante'!$D159,"hh:mm"),"")</f>
        <v/>
      </c>
      <c r="EZ162" s="123" t="str">
        <f>IF('Main courante'!$A159=$EV$6,MOD($EY162-$EX162,1),"")</f>
        <v/>
      </c>
      <c r="FA162" s="123" t="str">
        <f>IF('Main courante'!$A159=$EV$6,'Main courante'!$E159,"")</f>
        <v/>
      </c>
      <c r="FB162" s="128"/>
    </row>
    <row r="163" spans="1:158">
      <c r="A163" s="120" t="str">
        <f>IF('Main courante'!$A160=$A$6,MAX($A$8:$A162)+1,"")</f>
        <v/>
      </c>
      <c r="B163" s="121" t="str">
        <f>IF('Main courante'!$A160=$A$6,TEXT('Main courante'!$B160,"j mmm aa"),"")</f>
        <v/>
      </c>
      <c r="C163" s="122" t="str">
        <f>IF('Main courante'!$A160=$A$6,TEXT('Main courante'!$C160,"hh:mm"),"")</f>
        <v/>
      </c>
      <c r="D163" s="122" t="str">
        <f>IF('Main courante'!$A160=$A$6,TEXT('Main courante'!$D160,"hh:mm"),"")</f>
        <v/>
      </c>
      <c r="E163" s="123" t="str">
        <f>IF('Main courante'!$A160=$A$6,MOD($D163-$C163,1),"")</f>
        <v/>
      </c>
      <c r="F163" s="123" t="str">
        <f>IF('Main courante'!$A160=$A$6,'Main courante'!$E160,"")</f>
        <v/>
      </c>
      <c r="G163" s="125"/>
      <c r="H163" s="126" t="str">
        <f>IF('Main courante'!$A160=$H$6,MAX($H$8:$H162)+1,"")</f>
        <v/>
      </c>
      <c r="I163" s="121" t="str">
        <f>IF('Main courante'!$A160=$H$6,TEXT('Main courante'!$B160,"j mmm aa"),"")</f>
        <v/>
      </c>
      <c r="J163" s="122" t="str">
        <f>IF('Main courante'!$A160=$H$6,TEXT('Main courante'!$C160,"hh:mm"),"")</f>
        <v/>
      </c>
      <c r="K163" s="122" t="str">
        <f>IF('Main courante'!$A160=$H$6,TEXT('Main courante'!$D160,"hh:mm"),"")</f>
        <v/>
      </c>
      <c r="L163" s="123" t="str">
        <f>IF('Main courante'!$A160=$H$6,MOD($K163-$J163,1),"")</f>
        <v/>
      </c>
      <c r="M163" s="123" t="str">
        <f>IF('Main courante'!$A160=$H$6,'Main courante'!$E160,"")</f>
        <v/>
      </c>
      <c r="N163" s="125"/>
      <c r="O163" s="120" t="str">
        <f>IF('Main courante'!$A160=$O$6,MAX($O$8:$O162)+1,"")</f>
        <v/>
      </c>
      <c r="P163" s="121" t="str">
        <f>IF('Main courante'!$A160=$O$6,TEXT('Main courante'!$B160,"j mmm aa"),"")</f>
        <v/>
      </c>
      <c r="Q163" s="122" t="str">
        <f>IF('Main courante'!$A160=$O$6,TEXT('Main courante'!$C160,"hh:mm"),"")</f>
        <v/>
      </c>
      <c r="R163" s="122" t="str">
        <f>IF('Main courante'!$A160=$O$6,TEXT('Main courante'!$D160,"hh:mm"),"")</f>
        <v/>
      </c>
      <c r="S163" s="123" t="str">
        <f>IF('Main courante'!$A160=$O$6,MOD($R163-$Q163,1),"")</f>
        <v/>
      </c>
      <c r="T163" s="124" t="str">
        <f>IF('Main courante'!$A160=$O$6,'Main courante'!$E160,"")</f>
        <v/>
      </c>
      <c r="U163" s="127" t="str">
        <f>IF('Main courante'!$A160=$O$6,DU163,"")</f>
        <v/>
      </c>
      <c r="V163" s="125"/>
      <c r="W163" s="120" t="str">
        <f>IF('Main courante'!$A160=$W$6,MAX($W$8:$W162)+1,"")</f>
        <v/>
      </c>
      <c r="X163" s="121" t="str">
        <f>IF('Main courante'!$A160=$W$6,TEXT('Main courante'!$B160,"j mmm aa"),"")</f>
        <v/>
      </c>
      <c r="Y163" s="122" t="str">
        <f>IF('Main courante'!$A160=$W$6,TEXT('Main courante'!$C160,"hh:mm"),"")</f>
        <v/>
      </c>
      <c r="Z163" s="122" t="str">
        <f>IF('Main courante'!$A160=$W$6,TEXT('Main courante'!$D160,"hh:mm"),"")</f>
        <v/>
      </c>
      <c r="AA163" s="123" t="str">
        <f>IF('Main courante'!$A160=$W$6,MOD($Z163-$Y163,1),"")</f>
        <v/>
      </c>
      <c r="AB163" s="123" t="str">
        <f>IF('Main courante'!$A160=$W$6,'Main courante'!$E160,"")</f>
        <v/>
      </c>
      <c r="AC163" s="122" t="str">
        <f>IF('Main courante'!$A160=$W$6,DU163,"")</f>
        <v/>
      </c>
      <c r="AD163" s="125"/>
      <c r="AE163" s="120" t="str">
        <f>IF('Main courante'!$A160=$AE$6,MAX($AE$8:$AE162)+1,"")</f>
        <v/>
      </c>
      <c r="AF163" s="121" t="str">
        <f>IF('Main courante'!$A160=$AE$6,TEXT('Main courante'!$B160,"j mmm aa"),"")</f>
        <v/>
      </c>
      <c r="AG163" s="122" t="str">
        <f>IF('Main courante'!$A160=$AE$6,TEXT('Main courante'!$C160,"hh:mm"),"")</f>
        <v/>
      </c>
      <c r="AH163" s="122" t="str">
        <f>IF('Main courante'!$A160=$AE$6,TEXT('Main courante'!$D160,"hh:mm"),"")</f>
        <v/>
      </c>
      <c r="AI163" s="123" t="str">
        <f>IF('Main courante'!$A160=$AE$6,MOD($AH163-$AG163,1),"")</f>
        <v/>
      </c>
      <c r="AJ163" s="123" t="str">
        <f>IF('Main courante'!$A160=$AE$6,'Main courante'!$E160,"")</f>
        <v/>
      </c>
      <c r="AK163" s="122" t="str">
        <f>IF('Main courante'!$A160=$AE$6,DU163,"")</f>
        <v/>
      </c>
      <c r="AL163" s="125"/>
      <c r="AM163" s="120" t="str">
        <f>IF('Main courante'!$A160=$AM$6,MAX($AM$8:$AM162)+1,"")</f>
        <v/>
      </c>
      <c r="AN163" s="121" t="str">
        <f>IF('Main courante'!$A160=$AM$6,TEXT('Main courante'!$B160,"j mmm aa"),"")</f>
        <v/>
      </c>
      <c r="AO163" s="122" t="str">
        <f>IF('Main courante'!$A160=$AM$6,TEXT('Main courante'!$C160,"hh:mm"),"")</f>
        <v/>
      </c>
      <c r="AP163" s="122" t="str">
        <f>IF('Main courante'!$A160=$AM$6,TEXT('Main courante'!$D160,"hh:mm"),"")</f>
        <v/>
      </c>
      <c r="AQ163" s="123" t="str">
        <f>IF('Main courante'!$A160=$AM$6,MOD($AP163-$AO163,1),"")</f>
        <v/>
      </c>
      <c r="AR163" s="123" t="str">
        <f>IF('Main courante'!$A160=$AM$6,'Main courante'!$E160,"")</f>
        <v/>
      </c>
      <c r="AS163" s="122" t="str">
        <f>IF('Main courante'!$A160=$AM$6,DU163,"")</f>
        <v/>
      </c>
      <c r="AT163" s="125"/>
      <c r="AU163" s="120" t="str">
        <f>IF('Main courante'!$A160=$AU$6,MAX($AU$8:$AU162)+1,"")</f>
        <v/>
      </c>
      <c r="AV163" s="121" t="str">
        <f>IF('Main courante'!$A160=$AU$6,TEXT('Main courante'!$B160,"j mmm aa"),"")</f>
        <v/>
      </c>
      <c r="AW163" s="122" t="str">
        <f>IF('Main courante'!$A160=$AU$6,TEXT('Main courante'!$C160,"hh:mm"),"")</f>
        <v/>
      </c>
      <c r="AX163" s="122" t="str">
        <f>IF('Main courante'!$A160=$AU$6,TEXT('Main courante'!$D160,"hh:mm"),"")</f>
        <v/>
      </c>
      <c r="AY163" s="123" t="str">
        <f>IF('Main courante'!$A160=$AU$6,MOD($AX163-$AW163,1),"")</f>
        <v/>
      </c>
      <c r="AZ163" s="123" t="str">
        <f>IF('Main courante'!$A160=$AU$6,'Main courante'!$E160,"")</f>
        <v/>
      </c>
      <c r="BA163" s="122" t="str">
        <f>IF('Main courante'!$A160=$AU$6,DU163,"")</f>
        <v/>
      </c>
      <c r="BB163" s="125"/>
      <c r="BC163" s="120" t="str">
        <f>IF('Main courante'!$A160=$BC$6,MAX($BC$8:$BC162)+1,"")</f>
        <v/>
      </c>
      <c r="BD163" s="121" t="str">
        <f>IF('Main courante'!$A160=$BC$6,TEXT('Main courante'!$B160,"j mmm aa"),"")</f>
        <v/>
      </c>
      <c r="BE163" s="122" t="str">
        <f>IF('Main courante'!$A160=$BC$6,TEXT('Main courante'!$C160,"hh:mm"),"")</f>
        <v/>
      </c>
      <c r="BF163" s="122" t="str">
        <f>IF('Main courante'!$A160=$BC$6,TEXT('Main courante'!$D160,"hh:mm"),"")</f>
        <v/>
      </c>
      <c r="BG163" s="123" t="str">
        <f>IF('Main courante'!$A160=$BC$6,MOD($BF163-$BE163,1),"")</f>
        <v/>
      </c>
      <c r="BH163" s="123" t="str">
        <f>IF('Main courante'!$A160=$BC$6,'Main courante'!$E160,"")</f>
        <v/>
      </c>
      <c r="BI163" s="122" t="str">
        <f>IF('Main courante'!$A160=$BC$6,DU163,"")</f>
        <v/>
      </c>
      <c r="BJ163" s="125"/>
      <c r="BK163" s="120" t="str">
        <f>IF('Main courante'!$A160=$BK$6,MAX($BK$8:$BK162)+1,"")</f>
        <v/>
      </c>
      <c r="BL163" s="121" t="str">
        <f>IF('Main courante'!$A160=$BK$6,TEXT('Main courante'!$B160,"j mmm aa"),"")</f>
        <v/>
      </c>
      <c r="BM163" s="122" t="str">
        <f>IF('Main courante'!$A160=$BK$6,TEXT('Main courante'!$C160,"hh:mm"),"")</f>
        <v/>
      </c>
      <c r="BN163" s="122" t="str">
        <f>IF('Main courante'!$A160=$BK$6,TEXT('Main courante'!$D160,"hh:mm"),"")</f>
        <v/>
      </c>
      <c r="BO163" s="123" t="str">
        <f>IF('Main courante'!$A160=$BK$6,MOD($BN163-$BM163,1),"")</f>
        <v/>
      </c>
      <c r="BP163" s="123" t="str">
        <f>IF('Main courante'!$A160=$BK$6,'Main courante'!$E160,"")</f>
        <v/>
      </c>
      <c r="BQ163" s="122" t="str">
        <f>IF('Main courante'!$A160=$BK$6,DU163,"")</f>
        <v/>
      </c>
      <c r="BR163" s="125"/>
      <c r="BS163" s="120" t="str">
        <f>IF('Main courante'!$A160=$BS$6,MAX($BS$8:$BS162)+1,"")</f>
        <v/>
      </c>
      <c r="BT163" s="121" t="str">
        <f>IF('Main courante'!$A160=$BS$6,TEXT('Main courante'!$B160,"j mmm aa"),"")</f>
        <v/>
      </c>
      <c r="BU163" s="122" t="str">
        <f>IF('Main courante'!$A160=$BS$6,TEXT('Main courante'!$C160,"hh:mm"),"")</f>
        <v/>
      </c>
      <c r="BV163" s="122" t="str">
        <f>IF('Main courante'!$A160=$BS$6,TEXT('Main courante'!$D160,"hh:mm"),"")</f>
        <v/>
      </c>
      <c r="BW163" s="123" t="str">
        <f>IF('Main courante'!$A160=$BS$6,MOD($BV163-$BU163,1),"")</f>
        <v/>
      </c>
      <c r="BX163" s="123" t="str">
        <f>IF('Main courante'!$A160=$BS$6,'Main courante'!$E160,"")</f>
        <v/>
      </c>
      <c r="BY163" s="122" t="str">
        <f>IF('Main courante'!$A160=$BS$6,DU163,"")</f>
        <v/>
      </c>
      <c r="BZ163" s="125"/>
      <c r="CA163" s="120" t="str">
        <f>IF('Main courante'!$A160=$CA$6,MAX($CA$8:$CA162)+1,"")</f>
        <v/>
      </c>
      <c r="CB163" s="121" t="str">
        <f>IF('Main courante'!$A160=$CA$6,TEXT('Main courante'!$B160,"j mmm aa"),"")</f>
        <v/>
      </c>
      <c r="CC163" s="122" t="str">
        <f>IF('Main courante'!$A160=$CA$6,TEXT('Main courante'!$C160,"hh:mm"),"")</f>
        <v/>
      </c>
      <c r="CD163" s="122" t="str">
        <f>IF('Main courante'!$A160=$CA$6,TEXT('Main courante'!$D160,"hh:mm"),"")</f>
        <v/>
      </c>
      <c r="CE163" s="123" t="str">
        <f>IF('Main courante'!$A160=$CA$6,MOD($CD163-$CC163,1),"")</f>
        <v/>
      </c>
      <c r="CF163" s="123" t="str">
        <f>IF('Main courante'!$A160=$CA$6,'Main courante'!$E160,"")</f>
        <v/>
      </c>
      <c r="CG163" s="122" t="str">
        <f>IF('Main courante'!$A160=$CA$6,DU163,"")</f>
        <v/>
      </c>
      <c r="CH163" s="125"/>
      <c r="CI163" s="120" t="str">
        <f>IF('Main courante'!$A160=$CI$6,MAX($CI$8:$CI162)+1,"")</f>
        <v/>
      </c>
      <c r="CJ163" s="121" t="str">
        <f>IF('Main courante'!$A160=$CI$6,TEXT('Main courante'!$B160,"j mmm aa"),"")</f>
        <v/>
      </c>
      <c r="CK163" s="122" t="str">
        <f>IF('Main courante'!$A160=$CI$6,TEXT('Main courante'!$C160,"hh:mm"),"")</f>
        <v/>
      </c>
      <c r="CL163" s="122" t="str">
        <f>IF('Main courante'!$A160=$CI$6,TEXT('Main courante'!$D160,"hh:mm"),"")</f>
        <v/>
      </c>
      <c r="CM163" s="123" t="str">
        <f>IF('Main courante'!$A160=$CI$6,MOD($CL163-$CK163,1),"")</f>
        <v/>
      </c>
      <c r="CN163" s="123" t="str">
        <f>IF('Main courante'!$A160=$CI$6,'Main courante'!$E160,"")</f>
        <v/>
      </c>
      <c r="CO163" s="125"/>
      <c r="CP163" s="120" t="str">
        <f>IF('Main courante'!$A160=$CP$6,MAX($CP$8:$CP162)+1,"")</f>
        <v/>
      </c>
      <c r="CQ163" s="121" t="str">
        <f>IF('Main courante'!$A160=$CP$6,TEXT('Main courante'!$B160,"j mmm aa"),"")</f>
        <v/>
      </c>
      <c r="CR163" s="122" t="str">
        <f>IF('Main courante'!$A160=$CP$6,TEXT('Main courante'!$C160,"hh:mm"),"")</f>
        <v/>
      </c>
      <c r="CS163" s="122" t="str">
        <f>IF('Main courante'!$A160=$CP$6,TEXT('Main courante'!$D160,"hh:mm"),"")</f>
        <v/>
      </c>
      <c r="CT163" s="123" t="str">
        <f>IF('Main courante'!$A160=$CP$6,MOD($CS163-$CR163,1),"")</f>
        <v/>
      </c>
      <c r="CU163" s="123" t="str">
        <f>IF('Main courante'!$A160=$CP$6,'Main courante'!$E160,"")</f>
        <v/>
      </c>
      <c r="CV163" s="122" t="str">
        <f>IF('Main courante'!$A160=$CP$6,DU163,"")</f>
        <v/>
      </c>
      <c r="CW163" s="125"/>
      <c r="CX163" s="120" t="str">
        <f>IF('Main courante'!$A160=$CX$6,MAX($CX$8:$CX162)+1,"")</f>
        <v/>
      </c>
      <c r="CY163" s="121" t="str">
        <f>IF('Main courante'!$A160=$CX$6,TEXT('Main courante'!$B160,"j mmm aa"),"")</f>
        <v/>
      </c>
      <c r="CZ163" s="122" t="str">
        <f>IF('Main courante'!$A160=$CX$6,TEXT('Main courante'!$C160,"hh:mm"),"")</f>
        <v/>
      </c>
      <c r="DA163" s="122" t="str">
        <f>IF('Main courante'!$A160=$CX$6,TEXT('Main courante'!$D160,"hh:mm"),"")</f>
        <v/>
      </c>
      <c r="DB163" s="123" t="str">
        <f>IF('Main courante'!$A160=$CX$6,MOD($DA163-$CZ163,1),"")</f>
        <v/>
      </c>
      <c r="DC163" s="123" t="str">
        <f>IF('Main courante'!$A160=$CX$6,'Main courante'!$E160,"")</f>
        <v/>
      </c>
      <c r="DD163" s="122" t="str">
        <f>IF('Main courante'!$A160=$CX$6,DU163,"")</f>
        <v/>
      </c>
      <c r="DE163" s="125"/>
      <c r="DF163" s="120" t="str">
        <f>IF('Main courante'!$A160=$DF$6,MAX($DF$8:$DF162)+1,"")</f>
        <v/>
      </c>
      <c r="DG163" s="121" t="str">
        <f>IF('Main courante'!$A160=$DF$6,TEXT('Main courante'!$B160,"j mmm aa"),"")</f>
        <v/>
      </c>
      <c r="DH163" s="122" t="str">
        <f>IF('Main courante'!$A160=$DF$6,TEXT('Main courante'!$C160,"hh:mm"),"")</f>
        <v/>
      </c>
      <c r="DI163" s="122" t="str">
        <f>IF('Main courante'!$A160=$DF$6,TEXT('Main courante'!$D160,"hh:mm"),"")</f>
        <v/>
      </c>
      <c r="DJ163" s="123" t="str">
        <f>IF('Main courante'!$A160=$DF$6,MOD($DI163-$DH163,1),"")</f>
        <v/>
      </c>
      <c r="DK163" s="123" t="str">
        <f>IF('Main courante'!$A160=$DF$6,'Main courante'!$E160,"")</f>
        <v/>
      </c>
      <c r="DL163" s="128"/>
      <c r="DM163" s="120" t="str">
        <f>IF(OR('Main courante'!$F160&lt;&gt;"",'Main courante'!$K160&lt;&gt;""),MAX($DM$8:$DM162)+1,"")</f>
        <v/>
      </c>
      <c r="DN163" s="121" t="str">
        <f>IF('Main courante'!$F160,TEXT('Main courante'!$B160,"j mmm aa"),"")</f>
        <v/>
      </c>
      <c r="DO163" s="121" t="str">
        <f>IF('Main courante'!$F160,'Main courante'!$E160,"")</f>
        <v/>
      </c>
      <c r="DP163" s="121" t="str">
        <f>IF(OR('Main courante'!$F160&lt;&gt;"",'Main courante'!$K160&lt;&gt;""),IF('Main courante'!$F160&lt;&gt;"",TEXT('Main courante'!$F160,"hh:mm"),""),"")</f>
        <v/>
      </c>
      <c r="DQ163" s="121" t="str">
        <f>IF(OR('Main courante'!$F160&lt;&gt;"",'Main courante'!$K160&lt;&gt;""),IF('Main courante'!$G160&lt;&gt;"",TEXT('Main courante'!$G160,"hh:mm"),""),"")</f>
        <v/>
      </c>
      <c r="DR163" s="121" t="str">
        <f>IF(OR('Main courante'!$F160&lt;&gt;"",'Main courante'!$K160&lt;&gt;""),IF('Main courante'!$K160&lt;&gt;"",TEXT('Main courante'!$K160,"hh:mm"),""),"")</f>
        <v/>
      </c>
      <c r="DS163" s="121" t="str">
        <f>IF(OR('Main courante'!$F160&lt;&gt;"",'Main courante'!$K160&lt;&gt;""),IF('Main courante'!$L160&lt;&gt;"",TEXT('Main courante'!$L160,"hh:mm"),""),"")</f>
        <v/>
      </c>
      <c r="DT163" s="129">
        <f t="shared" si="10"/>
        <v>0</v>
      </c>
      <c r="DU163" s="130">
        <f>'Main courante'!$H160+'Main courante'!$M160</f>
        <v>0</v>
      </c>
      <c r="DV163" s="131">
        <f>'Main courante'!$J160+'Main courante'!$O160</f>
        <v>0</v>
      </c>
      <c r="DW163" s="131">
        <f>'Main courante'!$I160+'Main courante'!$N160</f>
        <v>0</v>
      </c>
      <c r="DX163" s="132" t="str">
        <f>IF('Main courante'!$P160&lt;&gt;"",'Main courante'!$P160,"")</f>
        <v/>
      </c>
      <c r="DY163" s="133" t="str">
        <f>IF('Main courante'!$Q160&lt;&gt;"",'Main courante'!$Q160,"")</f>
        <v/>
      </c>
      <c r="DZ163" s="133" t="str">
        <f>IF('Main courante'!$R160&lt;&gt;"",'Main courante'!$R160,"")</f>
        <v/>
      </c>
      <c r="EA163" s="129">
        <f t="shared" si="11"/>
        <v>0</v>
      </c>
      <c r="EB163" s="129">
        <f t="shared" si="12"/>
        <v>0</v>
      </c>
      <c r="ED163" s="120" t="str">
        <f>IF('Main courante'!$A160=$ED$6,MAX($ED$8:$ED162)+1,"")</f>
        <v/>
      </c>
      <c r="EE163" s="120" t="str">
        <f>IF('Main courante'!$A160=$ED$6,'Main courante'!$S160,"")</f>
        <v/>
      </c>
      <c r="EF163" s="120" t="str">
        <f>IF('Main courante'!$A160=$ED$6,'Main courante'!$T160,"")</f>
        <v/>
      </c>
      <c r="EG163" s="120" t="str">
        <f>IF('Main courante'!$A160=$ED$6,'Main courante'!$U160,"")</f>
        <v/>
      </c>
      <c r="EH163" s="134" t="str">
        <f>IF('Main courante'!$A160=$ED$6,'Main courante'!$V160,"")</f>
        <v/>
      </c>
      <c r="EJ163" s="120" t="str">
        <f>IF('Main courante'!$A160=$EJ$6,MAX($EJ$8:$EJ162)+1,"")</f>
        <v/>
      </c>
      <c r="EK163" s="120" t="str">
        <f>IF('Main courante'!$A160=$EJ$6,'Main courante'!$S160,"")</f>
        <v/>
      </c>
      <c r="EL163" s="120" t="str">
        <f>IF('Main courante'!$A160=$EJ$6,'Main courante'!$T160,"")</f>
        <v/>
      </c>
      <c r="EM163" s="120" t="str">
        <f>IF('Main courante'!$A160=$EJ$6,'Main courante'!$U160,"")</f>
        <v/>
      </c>
      <c r="EN163" s="134" t="str">
        <f>IF('Main courante'!$A160=$EJ$6,'Main courante'!$V160,"")</f>
        <v/>
      </c>
      <c r="EP163" s="120" t="str">
        <f>IF('Main courante'!$A160=$EP$6,MAX($EP$8:$EP162)+1,"")</f>
        <v/>
      </c>
      <c r="EQ163" s="120" t="str">
        <f>IF('Main courante'!$A160=$EP$6,'Main courante'!$S160,"")</f>
        <v/>
      </c>
      <c r="ER163" s="120" t="str">
        <f>IF('Main courante'!$A160=$EP$6,'Main courante'!$T160,"")</f>
        <v/>
      </c>
      <c r="ES163" s="120" t="str">
        <f>IF('Main courante'!$A160=$EP$6,'Main courante'!$U160,"")</f>
        <v/>
      </c>
      <c r="ET163" s="134" t="str">
        <f>IF('Main courante'!$A160=$EP$6,'Main courante'!$V160,"")</f>
        <v/>
      </c>
      <c r="EU163" s="125"/>
      <c r="EV163" s="120" t="str">
        <f>IF('Main courante'!$A160=$EV$6,MAX($EV$8:$EV162)+1,"")</f>
        <v/>
      </c>
      <c r="EW163" s="121" t="str">
        <f>IF('Main courante'!$A160=$EV$6,TEXT('Main courante'!$B160,"j mmm aa"),"")</f>
        <v/>
      </c>
      <c r="EX163" s="122" t="str">
        <f>IF('Main courante'!$A160=$EV$6,TEXT('Main courante'!$C160,"hh:mm"),"")</f>
        <v/>
      </c>
      <c r="EY163" s="122" t="str">
        <f>IF('Main courante'!$A160=$EV$6,TEXT('Main courante'!$D160,"hh:mm"),"")</f>
        <v/>
      </c>
      <c r="EZ163" s="123" t="str">
        <f>IF('Main courante'!$A160=$EV$6,MOD($EY163-$EX163,1),"")</f>
        <v/>
      </c>
      <c r="FA163" s="123" t="str">
        <f>IF('Main courante'!$A160=$EV$6,'Main courante'!$E160,"")</f>
        <v/>
      </c>
      <c r="FB163" s="128"/>
    </row>
    <row r="164" spans="1:158">
      <c r="A164" s="120" t="str">
        <f>IF('Main courante'!$A161=$A$6,MAX($A$8:$A163)+1,"")</f>
        <v/>
      </c>
      <c r="B164" s="121" t="str">
        <f>IF('Main courante'!$A161=$A$6,TEXT('Main courante'!$B161,"j mmm aa"),"")</f>
        <v/>
      </c>
      <c r="C164" s="122" t="str">
        <f>IF('Main courante'!$A161=$A$6,TEXT('Main courante'!$C161,"hh:mm"),"")</f>
        <v/>
      </c>
      <c r="D164" s="122" t="str">
        <f>IF('Main courante'!$A161=$A$6,TEXT('Main courante'!$D161,"hh:mm"),"")</f>
        <v/>
      </c>
      <c r="E164" s="123" t="str">
        <f>IF('Main courante'!$A161=$A$6,MOD($D164-$C164,1),"")</f>
        <v/>
      </c>
      <c r="F164" s="123" t="str">
        <f>IF('Main courante'!$A161=$A$6,'Main courante'!$E161,"")</f>
        <v/>
      </c>
      <c r="G164" s="125"/>
      <c r="H164" s="126" t="str">
        <f>IF('Main courante'!$A161=$H$6,MAX($H$8:$H163)+1,"")</f>
        <v/>
      </c>
      <c r="I164" s="121" t="str">
        <f>IF('Main courante'!$A161=$H$6,TEXT('Main courante'!$B161,"j mmm aa"),"")</f>
        <v/>
      </c>
      <c r="J164" s="122" t="str">
        <f>IF('Main courante'!$A161=$H$6,TEXT('Main courante'!$C161,"hh:mm"),"")</f>
        <v/>
      </c>
      <c r="K164" s="122" t="str">
        <f>IF('Main courante'!$A161=$H$6,TEXT('Main courante'!$D161,"hh:mm"),"")</f>
        <v/>
      </c>
      <c r="L164" s="123" t="str">
        <f>IF('Main courante'!$A161=$H$6,MOD($K164-$J164,1),"")</f>
        <v/>
      </c>
      <c r="M164" s="123" t="str">
        <f>IF('Main courante'!$A161=$H$6,'Main courante'!$E161,"")</f>
        <v/>
      </c>
      <c r="N164" s="125"/>
      <c r="O164" s="120" t="str">
        <f>IF('Main courante'!$A161=$O$6,MAX($O$8:$O163)+1,"")</f>
        <v/>
      </c>
      <c r="P164" s="121" t="str">
        <f>IF('Main courante'!$A161=$O$6,TEXT('Main courante'!$B161,"j mmm aa"),"")</f>
        <v/>
      </c>
      <c r="Q164" s="122" t="str">
        <f>IF('Main courante'!$A161=$O$6,TEXT('Main courante'!$C161,"hh:mm"),"")</f>
        <v/>
      </c>
      <c r="R164" s="122" t="str">
        <f>IF('Main courante'!$A161=$O$6,TEXT('Main courante'!$D161,"hh:mm"),"")</f>
        <v/>
      </c>
      <c r="S164" s="123" t="str">
        <f>IF('Main courante'!$A161=$O$6,MOD($R164-$Q164,1),"")</f>
        <v/>
      </c>
      <c r="T164" s="124" t="str">
        <f>IF('Main courante'!$A161=$O$6,'Main courante'!$E161,"")</f>
        <v/>
      </c>
      <c r="U164" s="127" t="str">
        <f>IF('Main courante'!$A161=$O$6,DU164,"")</f>
        <v/>
      </c>
      <c r="V164" s="125"/>
      <c r="W164" s="120" t="str">
        <f>IF('Main courante'!$A161=$W$6,MAX($W$8:$W163)+1,"")</f>
        <v/>
      </c>
      <c r="X164" s="121" t="str">
        <f>IF('Main courante'!$A161=$W$6,TEXT('Main courante'!$B161,"j mmm aa"),"")</f>
        <v/>
      </c>
      <c r="Y164" s="122" t="str">
        <f>IF('Main courante'!$A161=$W$6,TEXT('Main courante'!$C161,"hh:mm"),"")</f>
        <v/>
      </c>
      <c r="Z164" s="122" t="str">
        <f>IF('Main courante'!$A161=$W$6,TEXT('Main courante'!$D161,"hh:mm"),"")</f>
        <v/>
      </c>
      <c r="AA164" s="123" t="str">
        <f>IF('Main courante'!$A161=$W$6,MOD($Z164-$Y164,1),"")</f>
        <v/>
      </c>
      <c r="AB164" s="123" t="str">
        <f>IF('Main courante'!$A161=$W$6,'Main courante'!$E161,"")</f>
        <v/>
      </c>
      <c r="AC164" s="122" t="str">
        <f>IF('Main courante'!$A161=$W$6,DU164,"")</f>
        <v/>
      </c>
      <c r="AD164" s="125"/>
      <c r="AE164" s="120" t="str">
        <f>IF('Main courante'!$A161=$AE$6,MAX($AE$8:$AE163)+1,"")</f>
        <v/>
      </c>
      <c r="AF164" s="121" t="str">
        <f>IF('Main courante'!$A161=$AE$6,TEXT('Main courante'!$B161,"j mmm aa"),"")</f>
        <v/>
      </c>
      <c r="AG164" s="122" t="str">
        <f>IF('Main courante'!$A161=$AE$6,TEXT('Main courante'!$C161,"hh:mm"),"")</f>
        <v/>
      </c>
      <c r="AH164" s="122" t="str">
        <f>IF('Main courante'!$A161=$AE$6,TEXT('Main courante'!$D161,"hh:mm"),"")</f>
        <v/>
      </c>
      <c r="AI164" s="123" t="str">
        <f>IF('Main courante'!$A161=$AE$6,MOD($AH164-$AG164,1),"")</f>
        <v/>
      </c>
      <c r="AJ164" s="123" t="str">
        <f>IF('Main courante'!$A161=$AE$6,'Main courante'!$E161,"")</f>
        <v/>
      </c>
      <c r="AK164" s="122" t="str">
        <f>IF('Main courante'!$A161=$AE$6,DU164,"")</f>
        <v/>
      </c>
      <c r="AL164" s="125"/>
      <c r="AM164" s="120" t="str">
        <f>IF('Main courante'!$A161=$AM$6,MAX($AM$8:$AM163)+1,"")</f>
        <v/>
      </c>
      <c r="AN164" s="121" t="str">
        <f>IF('Main courante'!$A161=$AM$6,TEXT('Main courante'!$B161,"j mmm aa"),"")</f>
        <v/>
      </c>
      <c r="AO164" s="122" t="str">
        <f>IF('Main courante'!$A161=$AM$6,TEXT('Main courante'!$C161,"hh:mm"),"")</f>
        <v/>
      </c>
      <c r="AP164" s="122" t="str">
        <f>IF('Main courante'!$A161=$AM$6,TEXT('Main courante'!$D161,"hh:mm"),"")</f>
        <v/>
      </c>
      <c r="AQ164" s="123" t="str">
        <f>IF('Main courante'!$A161=$AM$6,MOD($AP164-$AO164,1),"")</f>
        <v/>
      </c>
      <c r="AR164" s="123" t="str">
        <f>IF('Main courante'!$A161=$AM$6,'Main courante'!$E161,"")</f>
        <v/>
      </c>
      <c r="AS164" s="122" t="str">
        <f>IF('Main courante'!$A161=$AM$6,DU164,"")</f>
        <v/>
      </c>
      <c r="AT164" s="125"/>
      <c r="AU164" s="120" t="str">
        <f>IF('Main courante'!$A161=$AU$6,MAX($AU$8:$AU163)+1,"")</f>
        <v/>
      </c>
      <c r="AV164" s="121" t="str">
        <f>IF('Main courante'!$A161=$AU$6,TEXT('Main courante'!$B161,"j mmm aa"),"")</f>
        <v/>
      </c>
      <c r="AW164" s="122" t="str">
        <f>IF('Main courante'!$A161=$AU$6,TEXT('Main courante'!$C161,"hh:mm"),"")</f>
        <v/>
      </c>
      <c r="AX164" s="122" t="str">
        <f>IF('Main courante'!$A161=$AU$6,TEXT('Main courante'!$D161,"hh:mm"),"")</f>
        <v/>
      </c>
      <c r="AY164" s="123" t="str">
        <f>IF('Main courante'!$A161=$AU$6,MOD($AX164-$AW164,1),"")</f>
        <v/>
      </c>
      <c r="AZ164" s="123" t="str">
        <f>IF('Main courante'!$A161=$AU$6,'Main courante'!$E161,"")</f>
        <v/>
      </c>
      <c r="BA164" s="122" t="str">
        <f>IF('Main courante'!$A161=$AU$6,DU164,"")</f>
        <v/>
      </c>
      <c r="BB164" s="125"/>
      <c r="BC164" s="120" t="str">
        <f>IF('Main courante'!$A161=$BC$6,MAX($BC$8:$BC163)+1,"")</f>
        <v/>
      </c>
      <c r="BD164" s="121" t="str">
        <f>IF('Main courante'!$A161=$BC$6,TEXT('Main courante'!$B161,"j mmm aa"),"")</f>
        <v/>
      </c>
      <c r="BE164" s="122" t="str">
        <f>IF('Main courante'!$A161=$BC$6,TEXT('Main courante'!$C161,"hh:mm"),"")</f>
        <v/>
      </c>
      <c r="BF164" s="122" t="str">
        <f>IF('Main courante'!$A161=$BC$6,TEXT('Main courante'!$D161,"hh:mm"),"")</f>
        <v/>
      </c>
      <c r="BG164" s="123" t="str">
        <f>IF('Main courante'!$A161=$BC$6,MOD($BF164-$BE164,1),"")</f>
        <v/>
      </c>
      <c r="BH164" s="123" t="str">
        <f>IF('Main courante'!$A161=$BC$6,'Main courante'!$E161,"")</f>
        <v/>
      </c>
      <c r="BI164" s="122" t="str">
        <f>IF('Main courante'!$A161=$BC$6,DU164,"")</f>
        <v/>
      </c>
      <c r="BJ164" s="125"/>
      <c r="BK164" s="120" t="str">
        <f>IF('Main courante'!$A161=$BK$6,MAX($BK$8:$BK163)+1,"")</f>
        <v/>
      </c>
      <c r="BL164" s="121" t="str">
        <f>IF('Main courante'!$A161=$BK$6,TEXT('Main courante'!$B161,"j mmm aa"),"")</f>
        <v/>
      </c>
      <c r="BM164" s="122" t="str">
        <f>IF('Main courante'!$A161=$BK$6,TEXT('Main courante'!$C161,"hh:mm"),"")</f>
        <v/>
      </c>
      <c r="BN164" s="122" t="str">
        <f>IF('Main courante'!$A161=$BK$6,TEXT('Main courante'!$D161,"hh:mm"),"")</f>
        <v/>
      </c>
      <c r="BO164" s="123" t="str">
        <f>IF('Main courante'!$A161=$BK$6,MOD($BN164-$BM164,1),"")</f>
        <v/>
      </c>
      <c r="BP164" s="123" t="str">
        <f>IF('Main courante'!$A161=$BK$6,'Main courante'!$E161,"")</f>
        <v/>
      </c>
      <c r="BQ164" s="122" t="str">
        <f>IF('Main courante'!$A161=$BK$6,DU164,"")</f>
        <v/>
      </c>
      <c r="BR164" s="125"/>
      <c r="BS164" s="120" t="str">
        <f>IF('Main courante'!$A161=$BS$6,MAX($BS$8:$BS163)+1,"")</f>
        <v/>
      </c>
      <c r="BT164" s="121" t="str">
        <f>IF('Main courante'!$A161=$BS$6,TEXT('Main courante'!$B161,"j mmm aa"),"")</f>
        <v/>
      </c>
      <c r="BU164" s="122" t="str">
        <f>IF('Main courante'!$A161=$BS$6,TEXT('Main courante'!$C161,"hh:mm"),"")</f>
        <v/>
      </c>
      <c r="BV164" s="122" t="str">
        <f>IF('Main courante'!$A161=$BS$6,TEXT('Main courante'!$D161,"hh:mm"),"")</f>
        <v/>
      </c>
      <c r="BW164" s="123" t="str">
        <f>IF('Main courante'!$A161=$BS$6,MOD($BV164-$BU164,1),"")</f>
        <v/>
      </c>
      <c r="BX164" s="123" t="str">
        <f>IF('Main courante'!$A161=$BS$6,'Main courante'!$E161,"")</f>
        <v/>
      </c>
      <c r="BY164" s="122" t="str">
        <f>IF('Main courante'!$A161=$BS$6,DU164,"")</f>
        <v/>
      </c>
      <c r="BZ164" s="125"/>
      <c r="CA164" s="120" t="str">
        <f>IF('Main courante'!$A161=$CA$6,MAX($CA$8:$CA163)+1,"")</f>
        <v/>
      </c>
      <c r="CB164" s="121" t="str">
        <f>IF('Main courante'!$A161=$CA$6,TEXT('Main courante'!$B161,"j mmm aa"),"")</f>
        <v/>
      </c>
      <c r="CC164" s="122" t="str">
        <f>IF('Main courante'!$A161=$CA$6,TEXT('Main courante'!$C161,"hh:mm"),"")</f>
        <v/>
      </c>
      <c r="CD164" s="122" t="str">
        <f>IF('Main courante'!$A161=$CA$6,TEXT('Main courante'!$D161,"hh:mm"),"")</f>
        <v/>
      </c>
      <c r="CE164" s="123" t="str">
        <f>IF('Main courante'!$A161=$CA$6,MOD($CD164-$CC164,1),"")</f>
        <v/>
      </c>
      <c r="CF164" s="123" t="str">
        <f>IF('Main courante'!$A161=$CA$6,'Main courante'!$E161,"")</f>
        <v/>
      </c>
      <c r="CG164" s="122" t="str">
        <f>IF('Main courante'!$A161=$CA$6,DU164,"")</f>
        <v/>
      </c>
      <c r="CH164" s="125"/>
      <c r="CI164" s="120" t="str">
        <f>IF('Main courante'!$A161=$CI$6,MAX($CI$8:$CI163)+1,"")</f>
        <v/>
      </c>
      <c r="CJ164" s="121" t="str">
        <f>IF('Main courante'!$A161=$CI$6,TEXT('Main courante'!$B161,"j mmm aa"),"")</f>
        <v/>
      </c>
      <c r="CK164" s="122" t="str">
        <f>IF('Main courante'!$A161=$CI$6,TEXT('Main courante'!$C161,"hh:mm"),"")</f>
        <v/>
      </c>
      <c r="CL164" s="122" t="str">
        <f>IF('Main courante'!$A161=$CI$6,TEXT('Main courante'!$D161,"hh:mm"),"")</f>
        <v/>
      </c>
      <c r="CM164" s="123" t="str">
        <f>IF('Main courante'!$A161=$CI$6,MOD($CL164-$CK164,1),"")</f>
        <v/>
      </c>
      <c r="CN164" s="123" t="str">
        <f>IF('Main courante'!$A161=$CI$6,'Main courante'!$E161,"")</f>
        <v/>
      </c>
      <c r="CO164" s="125"/>
      <c r="CP164" s="120" t="str">
        <f>IF('Main courante'!$A161=$CP$6,MAX($CP$8:$CP163)+1,"")</f>
        <v/>
      </c>
      <c r="CQ164" s="121" t="str">
        <f>IF('Main courante'!$A161=$CP$6,TEXT('Main courante'!$B161,"j mmm aa"),"")</f>
        <v/>
      </c>
      <c r="CR164" s="122" t="str">
        <f>IF('Main courante'!$A161=$CP$6,TEXT('Main courante'!$C161,"hh:mm"),"")</f>
        <v/>
      </c>
      <c r="CS164" s="122" t="str">
        <f>IF('Main courante'!$A161=$CP$6,TEXT('Main courante'!$D161,"hh:mm"),"")</f>
        <v/>
      </c>
      <c r="CT164" s="123" t="str">
        <f>IF('Main courante'!$A161=$CP$6,MOD($CS164-$CR164,1),"")</f>
        <v/>
      </c>
      <c r="CU164" s="123" t="str">
        <f>IF('Main courante'!$A161=$CP$6,'Main courante'!$E161,"")</f>
        <v/>
      </c>
      <c r="CV164" s="122" t="str">
        <f>IF('Main courante'!$A161=$CP$6,DU164,"")</f>
        <v/>
      </c>
      <c r="CW164" s="125"/>
      <c r="CX164" s="120" t="str">
        <f>IF('Main courante'!$A161=$CX$6,MAX($CX$8:$CX163)+1,"")</f>
        <v/>
      </c>
      <c r="CY164" s="121" t="str">
        <f>IF('Main courante'!$A161=$CX$6,TEXT('Main courante'!$B161,"j mmm aa"),"")</f>
        <v/>
      </c>
      <c r="CZ164" s="122" t="str">
        <f>IF('Main courante'!$A161=$CX$6,TEXT('Main courante'!$C161,"hh:mm"),"")</f>
        <v/>
      </c>
      <c r="DA164" s="122" t="str">
        <f>IF('Main courante'!$A161=$CX$6,TEXT('Main courante'!$D161,"hh:mm"),"")</f>
        <v/>
      </c>
      <c r="DB164" s="123" t="str">
        <f>IF('Main courante'!$A161=$CX$6,MOD($DA164-$CZ164,1),"")</f>
        <v/>
      </c>
      <c r="DC164" s="123" t="str">
        <f>IF('Main courante'!$A161=$CX$6,'Main courante'!$E161,"")</f>
        <v/>
      </c>
      <c r="DD164" s="122" t="str">
        <f>IF('Main courante'!$A161=$CX$6,DU164,"")</f>
        <v/>
      </c>
      <c r="DE164" s="125"/>
      <c r="DF164" s="120" t="str">
        <f>IF('Main courante'!$A161=$DF$6,MAX($DF$8:$DF163)+1,"")</f>
        <v/>
      </c>
      <c r="DG164" s="121" t="str">
        <f>IF('Main courante'!$A161=$DF$6,TEXT('Main courante'!$B161,"j mmm aa"),"")</f>
        <v/>
      </c>
      <c r="DH164" s="122" t="str">
        <f>IF('Main courante'!$A161=$DF$6,TEXT('Main courante'!$C161,"hh:mm"),"")</f>
        <v/>
      </c>
      <c r="DI164" s="122" t="str">
        <f>IF('Main courante'!$A161=$DF$6,TEXT('Main courante'!$D161,"hh:mm"),"")</f>
        <v/>
      </c>
      <c r="DJ164" s="123" t="str">
        <f>IF('Main courante'!$A161=$DF$6,MOD($DI164-$DH164,1),"")</f>
        <v/>
      </c>
      <c r="DK164" s="123" t="str">
        <f>IF('Main courante'!$A161=$DF$6,'Main courante'!$E161,"")</f>
        <v/>
      </c>
      <c r="DL164" s="128"/>
      <c r="DM164" s="120" t="str">
        <f>IF(OR('Main courante'!$F161&lt;&gt;"",'Main courante'!$K161&lt;&gt;""),MAX($DM$8:$DM163)+1,"")</f>
        <v/>
      </c>
      <c r="DN164" s="121" t="str">
        <f>IF('Main courante'!$F161,TEXT('Main courante'!$B161,"j mmm aa"),"")</f>
        <v/>
      </c>
      <c r="DO164" s="121" t="str">
        <f>IF('Main courante'!$F161,'Main courante'!$E161,"")</f>
        <v/>
      </c>
      <c r="DP164" s="121" t="str">
        <f>IF(OR('Main courante'!$F161&lt;&gt;"",'Main courante'!$K161&lt;&gt;""),IF('Main courante'!$F161&lt;&gt;"",TEXT('Main courante'!$F161,"hh:mm"),""),"")</f>
        <v/>
      </c>
      <c r="DQ164" s="121" t="str">
        <f>IF(OR('Main courante'!$F161&lt;&gt;"",'Main courante'!$K161&lt;&gt;""),IF('Main courante'!$G161&lt;&gt;"",TEXT('Main courante'!$G161,"hh:mm"),""),"")</f>
        <v/>
      </c>
      <c r="DR164" s="121" t="str">
        <f>IF(OR('Main courante'!$F161&lt;&gt;"",'Main courante'!$K161&lt;&gt;""),IF('Main courante'!$K161&lt;&gt;"",TEXT('Main courante'!$K161,"hh:mm"),""),"")</f>
        <v/>
      </c>
      <c r="DS164" s="121" t="str">
        <f>IF(OR('Main courante'!$F161&lt;&gt;"",'Main courante'!$K161&lt;&gt;""),IF('Main courante'!$L161&lt;&gt;"",TEXT('Main courante'!$L161,"hh:mm"),""),"")</f>
        <v/>
      </c>
      <c r="DT164" s="129">
        <f t="shared" si="10"/>
        <v>0</v>
      </c>
      <c r="DU164" s="130">
        <f>'Main courante'!$H161+'Main courante'!$M161</f>
        <v>0</v>
      </c>
      <c r="DV164" s="131">
        <f>'Main courante'!$J161+'Main courante'!$O161</f>
        <v>0</v>
      </c>
      <c r="DW164" s="131">
        <f>'Main courante'!$I161+'Main courante'!$N161</f>
        <v>0</v>
      </c>
      <c r="DX164" s="132" t="str">
        <f>IF('Main courante'!$P161&lt;&gt;"",'Main courante'!$P161,"")</f>
        <v/>
      </c>
      <c r="DY164" s="133" t="str">
        <f>IF('Main courante'!$Q161&lt;&gt;"",'Main courante'!$Q161,"")</f>
        <v/>
      </c>
      <c r="DZ164" s="133" t="str">
        <f>IF('Main courante'!$R161&lt;&gt;"",'Main courante'!$R161,"")</f>
        <v/>
      </c>
      <c r="EA164" s="129">
        <f t="shared" si="11"/>
        <v>0</v>
      </c>
      <c r="EB164" s="129">
        <f t="shared" si="12"/>
        <v>0</v>
      </c>
      <c r="ED164" s="120" t="str">
        <f>IF('Main courante'!$A161=$ED$6,MAX($ED$8:$ED163)+1,"")</f>
        <v/>
      </c>
      <c r="EE164" s="120" t="str">
        <f>IF('Main courante'!$A161=$ED$6,'Main courante'!$S161,"")</f>
        <v/>
      </c>
      <c r="EF164" s="120" t="str">
        <f>IF('Main courante'!$A161=$ED$6,'Main courante'!$T161,"")</f>
        <v/>
      </c>
      <c r="EG164" s="120" t="str">
        <f>IF('Main courante'!$A161=$ED$6,'Main courante'!$U161,"")</f>
        <v/>
      </c>
      <c r="EH164" s="134" t="str">
        <f>IF('Main courante'!$A161=$ED$6,'Main courante'!$V161,"")</f>
        <v/>
      </c>
      <c r="EJ164" s="120" t="str">
        <f>IF('Main courante'!$A161=$EJ$6,MAX($EJ$8:$EJ163)+1,"")</f>
        <v/>
      </c>
      <c r="EK164" s="120" t="str">
        <f>IF('Main courante'!$A161=$EJ$6,'Main courante'!$S161,"")</f>
        <v/>
      </c>
      <c r="EL164" s="120" t="str">
        <f>IF('Main courante'!$A161=$EJ$6,'Main courante'!$T161,"")</f>
        <v/>
      </c>
      <c r="EM164" s="120" t="str">
        <f>IF('Main courante'!$A161=$EJ$6,'Main courante'!$U161,"")</f>
        <v/>
      </c>
      <c r="EN164" s="134" t="str">
        <f>IF('Main courante'!$A161=$EJ$6,'Main courante'!$V161,"")</f>
        <v/>
      </c>
      <c r="EP164" s="120" t="str">
        <f>IF('Main courante'!$A161=$EP$6,MAX($EP$8:$EP163)+1,"")</f>
        <v/>
      </c>
      <c r="EQ164" s="120" t="str">
        <f>IF('Main courante'!$A161=$EP$6,'Main courante'!$S161,"")</f>
        <v/>
      </c>
      <c r="ER164" s="120" t="str">
        <f>IF('Main courante'!$A161=$EP$6,'Main courante'!$T161,"")</f>
        <v/>
      </c>
      <c r="ES164" s="120" t="str">
        <f>IF('Main courante'!$A161=$EP$6,'Main courante'!$U161,"")</f>
        <v/>
      </c>
      <c r="ET164" s="134" t="str">
        <f>IF('Main courante'!$A161=$EP$6,'Main courante'!$V161,"")</f>
        <v/>
      </c>
      <c r="EU164" s="125"/>
      <c r="EV164" s="120" t="str">
        <f>IF('Main courante'!$A161=$EV$6,MAX($EV$8:$EV163)+1,"")</f>
        <v/>
      </c>
      <c r="EW164" s="121" t="str">
        <f>IF('Main courante'!$A161=$EV$6,TEXT('Main courante'!$B161,"j mmm aa"),"")</f>
        <v/>
      </c>
      <c r="EX164" s="122" t="str">
        <f>IF('Main courante'!$A161=$EV$6,TEXT('Main courante'!$C161,"hh:mm"),"")</f>
        <v/>
      </c>
      <c r="EY164" s="122" t="str">
        <f>IF('Main courante'!$A161=$EV$6,TEXT('Main courante'!$D161,"hh:mm"),"")</f>
        <v/>
      </c>
      <c r="EZ164" s="123" t="str">
        <f>IF('Main courante'!$A161=$EV$6,MOD($EY164-$EX164,1),"")</f>
        <v/>
      </c>
      <c r="FA164" s="123" t="str">
        <f>IF('Main courante'!$A161=$EV$6,'Main courante'!$E161,"")</f>
        <v/>
      </c>
      <c r="FB164" s="128"/>
    </row>
    <row r="165" spans="1:158">
      <c r="A165" s="120" t="str">
        <f>IF('Main courante'!$A162=$A$6,MAX($A$8:$A164)+1,"")</f>
        <v/>
      </c>
      <c r="B165" s="121" t="str">
        <f>IF('Main courante'!$A162=$A$6,TEXT('Main courante'!$B162,"j mmm aa"),"")</f>
        <v/>
      </c>
      <c r="C165" s="122" t="str">
        <f>IF('Main courante'!$A162=$A$6,TEXT('Main courante'!$C162,"hh:mm"),"")</f>
        <v/>
      </c>
      <c r="D165" s="122" t="str">
        <f>IF('Main courante'!$A162=$A$6,TEXT('Main courante'!$D162,"hh:mm"),"")</f>
        <v/>
      </c>
      <c r="E165" s="123" t="str">
        <f>IF('Main courante'!$A162=$A$6,MOD($D165-$C165,1),"")</f>
        <v/>
      </c>
      <c r="F165" s="123" t="str">
        <f>IF('Main courante'!$A162=$A$6,'Main courante'!$E162,"")</f>
        <v/>
      </c>
      <c r="G165" s="125"/>
      <c r="H165" s="126" t="str">
        <f>IF('Main courante'!$A162=$H$6,MAX($H$8:$H164)+1,"")</f>
        <v/>
      </c>
      <c r="I165" s="121" t="str">
        <f>IF('Main courante'!$A162=$H$6,TEXT('Main courante'!$B162,"j mmm aa"),"")</f>
        <v/>
      </c>
      <c r="J165" s="122" t="str">
        <f>IF('Main courante'!$A162=$H$6,TEXT('Main courante'!$C162,"hh:mm"),"")</f>
        <v/>
      </c>
      <c r="K165" s="122" t="str">
        <f>IF('Main courante'!$A162=$H$6,TEXT('Main courante'!$D162,"hh:mm"),"")</f>
        <v/>
      </c>
      <c r="L165" s="123" t="str">
        <f>IF('Main courante'!$A162=$H$6,MOD($K165-$J165,1),"")</f>
        <v/>
      </c>
      <c r="M165" s="123" t="str">
        <f>IF('Main courante'!$A162=$H$6,'Main courante'!$E162,"")</f>
        <v/>
      </c>
      <c r="N165" s="125"/>
      <c r="O165" s="120" t="str">
        <f>IF('Main courante'!$A162=$O$6,MAX($O$8:$O164)+1,"")</f>
        <v/>
      </c>
      <c r="P165" s="121" t="str">
        <f>IF('Main courante'!$A162=$O$6,TEXT('Main courante'!$B162,"j mmm aa"),"")</f>
        <v/>
      </c>
      <c r="Q165" s="122" t="str">
        <f>IF('Main courante'!$A162=$O$6,TEXT('Main courante'!$C162,"hh:mm"),"")</f>
        <v/>
      </c>
      <c r="R165" s="122" t="str">
        <f>IF('Main courante'!$A162=$O$6,TEXT('Main courante'!$D162,"hh:mm"),"")</f>
        <v/>
      </c>
      <c r="S165" s="123" t="str">
        <f>IF('Main courante'!$A162=$O$6,MOD($R165-$Q165,1),"")</f>
        <v/>
      </c>
      <c r="T165" s="124" t="str">
        <f>IF('Main courante'!$A162=$O$6,'Main courante'!$E162,"")</f>
        <v/>
      </c>
      <c r="U165" s="127" t="str">
        <f>IF('Main courante'!$A162=$O$6,DU165,"")</f>
        <v/>
      </c>
      <c r="V165" s="125"/>
      <c r="W165" s="120" t="str">
        <f>IF('Main courante'!$A162=$W$6,MAX($W$8:$W164)+1,"")</f>
        <v/>
      </c>
      <c r="X165" s="121" t="str">
        <f>IF('Main courante'!$A162=$W$6,TEXT('Main courante'!$B162,"j mmm aa"),"")</f>
        <v/>
      </c>
      <c r="Y165" s="122" t="str">
        <f>IF('Main courante'!$A162=$W$6,TEXT('Main courante'!$C162,"hh:mm"),"")</f>
        <v/>
      </c>
      <c r="Z165" s="122" t="str">
        <f>IF('Main courante'!$A162=$W$6,TEXT('Main courante'!$D162,"hh:mm"),"")</f>
        <v/>
      </c>
      <c r="AA165" s="123" t="str">
        <f>IF('Main courante'!$A162=$W$6,MOD($Z165-$Y165,1),"")</f>
        <v/>
      </c>
      <c r="AB165" s="123" t="str">
        <f>IF('Main courante'!$A162=$W$6,'Main courante'!$E162,"")</f>
        <v/>
      </c>
      <c r="AC165" s="122" t="str">
        <f>IF('Main courante'!$A162=$W$6,DU165,"")</f>
        <v/>
      </c>
      <c r="AD165" s="125"/>
      <c r="AE165" s="120" t="str">
        <f>IF('Main courante'!$A162=$AE$6,MAX($AE$8:$AE164)+1,"")</f>
        <v/>
      </c>
      <c r="AF165" s="121" t="str">
        <f>IF('Main courante'!$A162=$AE$6,TEXT('Main courante'!$B162,"j mmm aa"),"")</f>
        <v/>
      </c>
      <c r="AG165" s="122" t="str">
        <f>IF('Main courante'!$A162=$AE$6,TEXT('Main courante'!$C162,"hh:mm"),"")</f>
        <v/>
      </c>
      <c r="AH165" s="122" t="str">
        <f>IF('Main courante'!$A162=$AE$6,TEXT('Main courante'!$D162,"hh:mm"),"")</f>
        <v/>
      </c>
      <c r="AI165" s="123" t="str">
        <f>IF('Main courante'!$A162=$AE$6,MOD($AH165-$AG165,1),"")</f>
        <v/>
      </c>
      <c r="AJ165" s="123" t="str">
        <f>IF('Main courante'!$A162=$AE$6,'Main courante'!$E162,"")</f>
        <v/>
      </c>
      <c r="AK165" s="122" t="str">
        <f>IF('Main courante'!$A162=$AE$6,DU165,"")</f>
        <v/>
      </c>
      <c r="AL165" s="125"/>
      <c r="AM165" s="120" t="str">
        <f>IF('Main courante'!$A162=$AM$6,MAX($AM$8:$AM164)+1,"")</f>
        <v/>
      </c>
      <c r="AN165" s="121" t="str">
        <f>IF('Main courante'!$A162=$AM$6,TEXT('Main courante'!$B162,"j mmm aa"),"")</f>
        <v/>
      </c>
      <c r="AO165" s="122" t="str">
        <f>IF('Main courante'!$A162=$AM$6,TEXT('Main courante'!$C162,"hh:mm"),"")</f>
        <v/>
      </c>
      <c r="AP165" s="122" t="str">
        <f>IF('Main courante'!$A162=$AM$6,TEXT('Main courante'!$D162,"hh:mm"),"")</f>
        <v/>
      </c>
      <c r="AQ165" s="123" t="str">
        <f>IF('Main courante'!$A162=$AM$6,MOD($AP165-$AO165,1),"")</f>
        <v/>
      </c>
      <c r="AR165" s="123" t="str">
        <f>IF('Main courante'!$A162=$AM$6,'Main courante'!$E162,"")</f>
        <v/>
      </c>
      <c r="AS165" s="122" t="str">
        <f>IF('Main courante'!$A162=$AM$6,DU165,"")</f>
        <v/>
      </c>
      <c r="AT165" s="125"/>
      <c r="AU165" s="120" t="str">
        <f>IF('Main courante'!$A162=$AU$6,MAX($AU$8:$AU164)+1,"")</f>
        <v/>
      </c>
      <c r="AV165" s="121" t="str">
        <f>IF('Main courante'!$A162=$AU$6,TEXT('Main courante'!$B162,"j mmm aa"),"")</f>
        <v/>
      </c>
      <c r="AW165" s="122" t="str">
        <f>IF('Main courante'!$A162=$AU$6,TEXT('Main courante'!$C162,"hh:mm"),"")</f>
        <v/>
      </c>
      <c r="AX165" s="122" t="str">
        <f>IF('Main courante'!$A162=$AU$6,TEXT('Main courante'!$D162,"hh:mm"),"")</f>
        <v/>
      </c>
      <c r="AY165" s="123" t="str">
        <f>IF('Main courante'!$A162=$AU$6,MOD($AX165-$AW165,1),"")</f>
        <v/>
      </c>
      <c r="AZ165" s="123" t="str">
        <f>IF('Main courante'!$A162=$AU$6,'Main courante'!$E162,"")</f>
        <v/>
      </c>
      <c r="BA165" s="122" t="str">
        <f>IF('Main courante'!$A162=$AU$6,DU165,"")</f>
        <v/>
      </c>
      <c r="BB165" s="125"/>
      <c r="BC165" s="120" t="str">
        <f>IF('Main courante'!$A162=$BC$6,MAX($BC$8:$BC164)+1,"")</f>
        <v/>
      </c>
      <c r="BD165" s="121" t="str">
        <f>IF('Main courante'!$A162=$BC$6,TEXT('Main courante'!$B162,"j mmm aa"),"")</f>
        <v/>
      </c>
      <c r="BE165" s="122" t="str">
        <f>IF('Main courante'!$A162=$BC$6,TEXT('Main courante'!$C162,"hh:mm"),"")</f>
        <v/>
      </c>
      <c r="BF165" s="122" t="str">
        <f>IF('Main courante'!$A162=$BC$6,TEXT('Main courante'!$D162,"hh:mm"),"")</f>
        <v/>
      </c>
      <c r="BG165" s="123" t="str">
        <f>IF('Main courante'!$A162=$BC$6,MOD($BF165-$BE165,1),"")</f>
        <v/>
      </c>
      <c r="BH165" s="123" t="str">
        <f>IF('Main courante'!$A162=$BC$6,'Main courante'!$E162,"")</f>
        <v/>
      </c>
      <c r="BI165" s="122" t="str">
        <f>IF('Main courante'!$A162=$BC$6,DU165,"")</f>
        <v/>
      </c>
      <c r="BJ165" s="125"/>
      <c r="BK165" s="120" t="str">
        <f>IF('Main courante'!$A162=$BK$6,MAX($BK$8:$BK164)+1,"")</f>
        <v/>
      </c>
      <c r="BL165" s="121" t="str">
        <f>IF('Main courante'!$A162=$BK$6,TEXT('Main courante'!$B162,"j mmm aa"),"")</f>
        <v/>
      </c>
      <c r="BM165" s="122" t="str">
        <f>IF('Main courante'!$A162=$BK$6,TEXT('Main courante'!$C162,"hh:mm"),"")</f>
        <v/>
      </c>
      <c r="BN165" s="122" t="str">
        <f>IF('Main courante'!$A162=$BK$6,TEXT('Main courante'!$D162,"hh:mm"),"")</f>
        <v/>
      </c>
      <c r="BO165" s="123" t="str">
        <f>IF('Main courante'!$A162=$BK$6,MOD($BN165-$BM165,1),"")</f>
        <v/>
      </c>
      <c r="BP165" s="123" t="str">
        <f>IF('Main courante'!$A162=$BK$6,'Main courante'!$E162,"")</f>
        <v/>
      </c>
      <c r="BQ165" s="122" t="str">
        <f>IF('Main courante'!$A162=$BK$6,DU165,"")</f>
        <v/>
      </c>
      <c r="BR165" s="125"/>
      <c r="BS165" s="120" t="str">
        <f>IF('Main courante'!$A162=$BS$6,MAX($BS$8:$BS164)+1,"")</f>
        <v/>
      </c>
      <c r="BT165" s="121" t="str">
        <f>IF('Main courante'!$A162=$BS$6,TEXT('Main courante'!$B162,"j mmm aa"),"")</f>
        <v/>
      </c>
      <c r="BU165" s="122" t="str">
        <f>IF('Main courante'!$A162=$BS$6,TEXT('Main courante'!$C162,"hh:mm"),"")</f>
        <v/>
      </c>
      <c r="BV165" s="122" t="str">
        <f>IF('Main courante'!$A162=$BS$6,TEXT('Main courante'!$D162,"hh:mm"),"")</f>
        <v/>
      </c>
      <c r="BW165" s="123" t="str">
        <f>IF('Main courante'!$A162=$BS$6,MOD($BV165-$BU165,1),"")</f>
        <v/>
      </c>
      <c r="BX165" s="123" t="str">
        <f>IF('Main courante'!$A162=$BS$6,'Main courante'!$E162,"")</f>
        <v/>
      </c>
      <c r="BY165" s="122" t="str">
        <f>IF('Main courante'!$A162=$BS$6,DU165,"")</f>
        <v/>
      </c>
      <c r="BZ165" s="125"/>
      <c r="CA165" s="120" t="str">
        <f>IF('Main courante'!$A162=$CA$6,MAX($CA$8:$CA164)+1,"")</f>
        <v/>
      </c>
      <c r="CB165" s="121" t="str">
        <f>IF('Main courante'!$A162=$CA$6,TEXT('Main courante'!$B162,"j mmm aa"),"")</f>
        <v/>
      </c>
      <c r="CC165" s="122" t="str">
        <f>IF('Main courante'!$A162=$CA$6,TEXT('Main courante'!$C162,"hh:mm"),"")</f>
        <v/>
      </c>
      <c r="CD165" s="122" t="str">
        <f>IF('Main courante'!$A162=$CA$6,TEXT('Main courante'!$D162,"hh:mm"),"")</f>
        <v/>
      </c>
      <c r="CE165" s="123" t="str">
        <f>IF('Main courante'!$A162=$CA$6,MOD($CD165-$CC165,1),"")</f>
        <v/>
      </c>
      <c r="CF165" s="123" t="str">
        <f>IF('Main courante'!$A162=$CA$6,'Main courante'!$E162,"")</f>
        <v/>
      </c>
      <c r="CG165" s="122" t="str">
        <f>IF('Main courante'!$A162=$CA$6,DU165,"")</f>
        <v/>
      </c>
      <c r="CH165" s="125"/>
      <c r="CI165" s="120" t="str">
        <f>IF('Main courante'!$A162=$CI$6,MAX($CI$8:$CI164)+1,"")</f>
        <v/>
      </c>
      <c r="CJ165" s="121" t="str">
        <f>IF('Main courante'!$A162=$CI$6,TEXT('Main courante'!$B162,"j mmm aa"),"")</f>
        <v/>
      </c>
      <c r="CK165" s="122" t="str">
        <f>IF('Main courante'!$A162=$CI$6,TEXT('Main courante'!$C162,"hh:mm"),"")</f>
        <v/>
      </c>
      <c r="CL165" s="122" t="str">
        <f>IF('Main courante'!$A162=$CI$6,TEXT('Main courante'!$D162,"hh:mm"),"")</f>
        <v/>
      </c>
      <c r="CM165" s="123" t="str">
        <f>IF('Main courante'!$A162=$CI$6,MOD($CL165-$CK165,1),"")</f>
        <v/>
      </c>
      <c r="CN165" s="123" t="str">
        <f>IF('Main courante'!$A162=$CI$6,'Main courante'!$E162,"")</f>
        <v/>
      </c>
      <c r="CO165" s="125"/>
      <c r="CP165" s="120" t="str">
        <f>IF('Main courante'!$A162=$CP$6,MAX($CP$8:$CP164)+1,"")</f>
        <v/>
      </c>
      <c r="CQ165" s="121" t="str">
        <f>IF('Main courante'!$A162=$CP$6,TEXT('Main courante'!$B162,"j mmm aa"),"")</f>
        <v/>
      </c>
      <c r="CR165" s="122" t="str">
        <f>IF('Main courante'!$A162=$CP$6,TEXT('Main courante'!$C162,"hh:mm"),"")</f>
        <v/>
      </c>
      <c r="CS165" s="122" t="str">
        <f>IF('Main courante'!$A162=$CP$6,TEXT('Main courante'!$D162,"hh:mm"),"")</f>
        <v/>
      </c>
      <c r="CT165" s="123" t="str">
        <f>IF('Main courante'!$A162=$CP$6,MOD($CS165-$CR165,1),"")</f>
        <v/>
      </c>
      <c r="CU165" s="123" t="str">
        <f>IF('Main courante'!$A162=$CP$6,'Main courante'!$E162,"")</f>
        <v/>
      </c>
      <c r="CV165" s="122" t="str">
        <f>IF('Main courante'!$A162=$CP$6,DU165,"")</f>
        <v/>
      </c>
      <c r="CW165" s="125"/>
      <c r="CX165" s="120" t="str">
        <f>IF('Main courante'!$A162=$CX$6,MAX($CX$8:$CX164)+1,"")</f>
        <v/>
      </c>
      <c r="CY165" s="121" t="str">
        <f>IF('Main courante'!$A162=$CX$6,TEXT('Main courante'!$B162,"j mmm aa"),"")</f>
        <v/>
      </c>
      <c r="CZ165" s="122" t="str">
        <f>IF('Main courante'!$A162=$CX$6,TEXT('Main courante'!$C162,"hh:mm"),"")</f>
        <v/>
      </c>
      <c r="DA165" s="122" t="str">
        <f>IF('Main courante'!$A162=$CX$6,TEXT('Main courante'!$D162,"hh:mm"),"")</f>
        <v/>
      </c>
      <c r="DB165" s="123" t="str">
        <f>IF('Main courante'!$A162=$CX$6,MOD($DA165-$CZ165,1),"")</f>
        <v/>
      </c>
      <c r="DC165" s="123" t="str">
        <f>IF('Main courante'!$A162=$CX$6,'Main courante'!$E162,"")</f>
        <v/>
      </c>
      <c r="DD165" s="122" t="str">
        <f>IF('Main courante'!$A162=$CX$6,DU165,"")</f>
        <v/>
      </c>
      <c r="DE165" s="125"/>
      <c r="DF165" s="120" t="str">
        <f>IF('Main courante'!$A162=$DF$6,MAX($DF$8:$DF164)+1,"")</f>
        <v/>
      </c>
      <c r="DG165" s="121" t="str">
        <f>IF('Main courante'!$A162=$DF$6,TEXT('Main courante'!$B162,"j mmm aa"),"")</f>
        <v/>
      </c>
      <c r="DH165" s="122" t="str">
        <f>IF('Main courante'!$A162=$DF$6,TEXT('Main courante'!$C162,"hh:mm"),"")</f>
        <v/>
      </c>
      <c r="DI165" s="122" t="str">
        <f>IF('Main courante'!$A162=$DF$6,TEXT('Main courante'!$D162,"hh:mm"),"")</f>
        <v/>
      </c>
      <c r="DJ165" s="123" t="str">
        <f>IF('Main courante'!$A162=$DF$6,MOD($DI165-$DH165,1),"")</f>
        <v/>
      </c>
      <c r="DK165" s="123" t="str">
        <f>IF('Main courante'!$A162=$DF$6,'Main courante'!$E162,"")</f>
        <v/>
      </c>
      <c r="DL165" s="128"/>
      <c r="DM165" s="120" t="str">
        <f>IF(OR('Main courante'!$F162&lt;&gt;"",'Main courante'!$K162&lt;&gt;""),MAX($DM$8:$DM164)+1,"")</f>
        <v/>
      </c>
      <c r="DN165" s="121" t="str">
        <f>IF('Main courante'!$F162,TEXT('Main courante'!$B162,"j mmm aa"),"")</f>
        <v/>
      </c>
      <c r="DO165" s="121" t="str">
        <f>IF('Main courante'!$F162,'Main courante'!$E162,"")</f>
        <v/>
      </c>
      <c r="DP165" s="121" t="str">
        <f>IF(OR('Main courante'!$F162&lt;&gt;"",'Main courante'!$K162&lt;&gt;""),IF('Main courante'!$F162&lt;&gt;"",TEXT('Main courante'!$F162,"hh:mm"),""),"")</f>
        <v/>
      </c>
      <c r="DQ165" s="121" t="str">
        <f>IF(OR('Main courante'!$F162&lt;&gt;"",'Main courante'!$K162&lt;&gt;""),IF('Main courante'!$G162&lt;&gt;"",TEXT('Main courante'!$G162,"hh:mm"),""),"")</f>
        <v/>
      </c>
      <c r="DR165" s="121" t="str">
        <f>IF(OR('Main courante'!$F162&lt;&gt;"",'Main courante'!$K162&lt;&gt;""),IF('Main courante'!$K162&lt;&gt;"",TEXT('Main courante'!$K162,"hh:mm"),""),"")</f>
        <v/>
      </c>
      <c r="DS165" s="121" t="str">
        <f>IF(OR('Main courante'!$F162&lt;&gt;"",'Main courante'!$K162&lt;&gt;""),IF('Main courante'!$L162&lt;&gt;"",TEXT('Main courante'!$L162,"hh:mm"),""),"")</f>
        <v/>
      </c>
      <c r="DT165" s="129">
        <f t="shared" si="10"/>
        <v>0</v>
      </c>
      <c r="DU165" s="130">
        <f>'Main courante'!$H162+'Main courante'!$M162</f>
        <v>0</v>
      </c>
      <c r="DV165" s="131">
        <f>'Main courante'!$J162+'Main courante'!$O162</f>
        <v>0</v>
      </c>
      <c r="DW165" s="131">
        <f>'Main courante'!$I162+'Main courante'!$N162</f>
        <v>0</v>
      </c>
      <c r="DX165" s="132" t="str">
        <f>IF('Main courante'!$P162&lt;&gt;"",'Main courante'!$P162,"")</f>
        <v/>
      </c>
      <c r="DY165" s="133" t="str">
        <f>IF('Main courante'!$Q162&lt;&gt;"",'Main courante'!$Q162,"")</f>
        <v/>
      </c>
      <c r="DZ165" s="133" t="str">
        <f>IF('Main courante'!$R162&lt;&gt;"",'Main courante'!$R162,"")</f>
        <v/>
      </c>
      <c r="EA165" s="129">
        <f t="shared" si="11"/>
        <v>0</v>
      </c>
      <c r="EB165" s="129">
        <f t="shared" si="12"/>
        <v>0</v>
      </c>
      <c r="ED165" s="120" t="str">
        <f>IF('Main courante'!$A162=$ED$6,MAX($ED$8:$ED164)+1,"")</f>
        <v/>
      </c>
      <c r="EE165" s="120" t="str">
        <f>IF('Main courante'!$A162=$ED$6,'Main courante'!$S162,"")</f>
        <v/>
      </c>
      <c r="EF165" s="120" t="str">
        <f>IF('Main courante'!$A162=$ED$6,'Main courante'!$T162,"")</f>
        <v/>
      </c>
      <c r="EG165" s="120" t="str">
        <f>IF('Main courante'!$A162=$ED$6,'Main courante'!$U162,"")</f>
        <v/>
      </c>
      <c r="EH165" s="134" t="str">
        <f>IF('Main courante'!$A162=$ED$6,'Main courante'!$V162,"")</f>
        <v/>
      </c>
      <c r="EJ165" s="120" t="str">
        <f>IF('Main courante'!$A162=$EJ$6,MAX($EJ$8:$EJ164)+1,"")</f>
        <v/>
      </c>
      <c r="EK165" s="120" t="str">
        <f>IF('Main courante'!$A162=$EJ$6,'Main courante'!$S162,"")</f>
        <v/>
      </c>
      <c r="EL165" s="120" t="str">
        <f>IF('Main courante'!$A162=$EJ$6,'Main courante'!$T162,"")</f>
        <v/>
      </c>
      <c r="EM165" s="120" t="str">
        <f>IF('Main courante'!$A162=$EJ$6,'Main courante'!$U162,"")</f>
        <v/>
      </c>
      <c r="EN165" s="134" t="str">
        <f>IF('Main courante'!$A162=$EJ$6,'Main courante'!$V162,"")</f>
        <v/>
      </c>
      <c r="EP165" s="120" t="str">
        <f>IF('Main courante'!$A162=$EP$6,MAX($EP$8:$EP164)+1,"")</f>
        <v/>
      </c>
      <c r="EQ165" s="120" t="str">
        <f>IF('Main courante'!$A162=$EP$6,'Main courante'!$S162,"")</f>
        <v/>
      </c>
      <c r="ER165" s="120" t="str">
        <f>IF('Main courante'!$A162=$EP$6,'Main courante'!$T162,"")</f>
        <v/>
      </c>
      <c r="ES165" s="120" t="str">
        <f>IF('Main courante'!$A162=$EP$6,'Main courante'!$U162,"")</f>
        <v/>
      </c>
      <c r="ET165" s="134" t="str">
        <f>IF('Main courante'!$A162=$EP$6,'Main courante'!$V162,"")</f>
        <v/>
      </c>
      <c r="EU165" s="125"/>
      <c r="EV165" s="120" t="str">
        <f>IF('Main courante'!$A162=$EV$6,MAX($EV$8:$EV164)+1,"")</f>
        <v/>
      </c>
      <c r="EW165" s="121" t="str">
        <f>IF('Main courante'!$A162=$EV$6,TEXT('Main courante'!$B162,"j mmm aa"),"")</f>
        <v/>
      </c>
      <c r="EX165" s="122" t="str">
        <f>IF('Main courante'!$A162=$EV$6,TEXT('Main courante'!$C162,"hh:mm"),"")</f>
        <v/>
      </c>
      <c r="EY165" s="122" t="str">
        <f>IF('Main courante'!$A162=$EV$6,TEXT('Main courante'!$D162,"hh:mm"),"")</f>
        <v/>
      </c>
      <c r="EZ165" s="123" t="str">
        <f>IF('Main courante'!$A162=$EV$6,MOD($EY165-$EX165,1),"")</f>
        <v/>
      </c>
      <c r="FA165" s="123" t="str">
        <f>IF('Main courante'!$A162=$EV$6,'Main courante'!$E162,"")</f>
        <v/>
      </c>
      <c r="FB165" s="128"/>
    </row>
    <row r="166" spans="1:158">
      <c r="A166" s="120" t="str">
        <f>IF('Main courante'!$A163=$A$6,MAX($A$8:$A165)+1,"")</f>
        <v/>
      </c>
      <c r="B166" s="121" t="str">
        <f>IF('Main courante'!$A163=$A$6,TEXT('Main courante'!$B163,"j mmm aa"),"")</f>
        <v/>
      </c>
      <c r="C166" s="122" t="str">
        <f>IF('Main courante'!$A163=$A$6,TEXT('Main courante'!$C163,"hh:mm"),"")</f>
        <v/>
      </c>
      <c r="D166" s="122" t="str">
        <f>IF('Main courante'!$A163=$A$6,TEXT('Main courante'!$D163,"hh:mm"),"")</f>
        <v/>
      </c>
      <c r="E166" s="123" t="str">
        <f>IF('Main courante'!$A163=$A$6,MOD($D166-$C166,1),"")</f>
        <v/>
      </c>
      <c r="F166" s="123" t="str">
        <f>IF('Main courante'!$A163=$A$6,'Main courante'!$E163,"")</f>
        <v/>
      </c>
      <c r="G166" s="125"/>
      <c r="H166" s="126" t="str">
        <f>IF('Main courante'!$A163=$H$6,MAX($H$8:$H165)+1,"")</f>
        <v/>
      </c>
      <c r="I166" s="121" t="str">
        <f>IF('Main courante'!$A163=$H$6,TEXT('Main courante'!$B163,"j mmm aa"),"")</f>
        <v/>
      </c>
      <c r="J166" s="122" t="str">
        <f>IF('Main courante'!$A163=$H$6,TEXT('Main courante'!$C163,"hh:mm"),"")</f>
        <v/>
      </c>
      <c r="K166" s="122" t="str">
        <f>IF('Main courante'!$A163=$H$6,TEXT('Main courante'!$D163,"hh:mm"),"")</f>
        <v/>
      </c>
      <c r="L166" s="123" t="str">
        <f>IF('Main courante'!$A163=$H$6,MOD($K166-$J166,1),"")</f>
        <v/>
      </c>
      <c r="M166" s="123" t="str">
        <f>IF('Main courante'!$A163=$H$6,'Main courante'!$E163,"")</f>
        <v/>
      </c>
      <c r="N166" s="125"/>
      <c r="O166" s="120" t="str">
        <f>IF('Main courante'!$A163=$O$6,MAX($O$8:$O165)+1,"")</f>
        <v/>
      </c>
      <c r="P166" s="121" t="str">
        <f>IF('Main courante'!$A163=$O$6,TEXT('Main courante'!$B163,"j mmm aa"),"")</f>
        <v/>
      </c>
      <c r="Q166" s="122" t="str">
        <f>IF('Main courante'!$A163=$O$6,TEXT('Main courante'!$C163,"hh:mm"),"")</f>
        <v/>
      </c>
      <c r="R166" s="122" t="str">
        <f>IF('Main courante'!$A163=$O$6,TEXT('Main courante'!$D163,"hh:mm"),"")</f>
        <v/>
      </c>
      <c r="S166" s="123" t="str">
        <f>IF('Main courante'!$A163=$O$6,MOD($R166-$Q166,1),"")</f>
        <v/>
      </c>
      <c r="T166" s="124" t="str">
        <f>IF('Main courante'!$A163=$O$6,'Main courante'!$E163,"")</f>
        <v/>
      </c>
      <c r="U166" s="127" t="str">
        <f>IF('Main courante'!$A163=$O$6,DU166,"")</f>
        <v/>
      </c>
      <c r="V166" s="125"/>
      <c r="W166" s="120" t="str">
        <f>IF('Main courante'!$A163=$W$6,MAX($W$8:$W165)+1,"")</f>
        <v/>
      </c>
      <c r="X166" s="121" t="str">
        <f>IF('Main courante'!$A163=$W$6,TEXT('Main courante'!$B163,"j mmm aa"),"")</f>
        <v/>
      </c>
      <c r="Y166" s="122" t="str">
        <f>IF('Main courante'!$A163=$W$6,TEXT('Main courante'!$C163,"hh:mm"),"")</f>
        <v/>
      </c>
      <c r="Z166" s="122" t="str">
        <f>IF('Main courante'!$A163=$W$6,TEXT('Main courante'!$D163,"hh:mm"),"")</f>
        <v/>
      </c>
      <c r="AA166" s="123" t="str">
        <f>IF('Main courante'!$A163=$W$6,MOD($Z166-$Y166,1),"")</f>
        <v/>
      </c>
      <c r="AB166" s="123" t="str">
        <f>IF('Main courante'!$A163=$W$6,'Main courante'!$E163,"")</f>
        <v/>
      </c>
      <c r="AC166" s="122" t="str">
        <f>IF('Main courante'!$A163=$W$6,DU166,"")</f>
        <v/>
      </c>
      <c r="AD166" s="125"/>
      <c r="AE166" s="120" t="str">
        <f>IF('Main courante'!$A163=$AE$6,MAX($AE$8:$AE165)+1,"")</f>
        <v/>
      </c>
      <c r="AF166" s="121" t="str">
        <f>IF('Main courante'!$A163=$AE$6,TEXT('Main courante'!$B163,"j mmm aa"),"")</f>
        <v/>
      </c>
      <c r="AG166" s="122" t="str">
        <f>IF('Main courante'!$A163=$AE$6,TEXT('Main courante'!$C163,"hh:mm"),"")</f>
        <v/>
      </c>
      <c r="AH166" s="122" t="str">
        <f>IF('Main courante'!$A163=$AE$6,TEXT('Main courante'!$D163,"hh:mm"),"")</f>
        <v/>
      </c>
      <c r="AI166" s="123" t="str">
        <f>IF('Main courante'!$A163=$AE$6,MOD($AH166-$AG166,1),"")</f>
        <v/>
      </c>
      <c r="AJ166" s="123" t="str">
        <f>IF('Main courante'!$A163=$AE$6,'Main courante'!$E163,"")</f>
        <v/>
      </c>
      <c r="AK166" s="122" t="str">
        <f>IF('Main courante'!$A163=$AE$6,DU166,"")</f>
        <v/>
      </c>
      <c r="AL166" s="125"/>
      <c r="AM166" s="120" t="str">
        <f>IF('Main courante'!$A163=$AM$6,MAX($AM$8:$AM165)+1,"")</f>
        <v/>
      </c>
      <c r="AN166" s="121" t="str">
        <f>IF('Main courante'!$A163=$AM$6,TEXT('Main courante'!$B163,"j mmm aa"),"")</f>
        <v/>
      </c>
      <c r="AO166" s="122" t="str">
        <f>IF('Main courante'!$A163=$AM$6,TEXT('Main courante'!$C163,"hh:mm"),"")</f>
        <v/>
      </c>
      <c r="AP166" s="122" t="str">
        <f>IF('Main courante'!$A163=$AM$6,TEXT('Main courante'!$D163,"hh:mm"),"")</f>
        <v/>
      </c>
      <c r="AQ166" s="123" t="str">
        <f>IF('Main courante'!$A163=$AM$6,MOD($AP166-$AO166,1),"")</f>
        <v/>
      </c>
      <c r="AR166" s="123" t="str">
        <f>IF('Main courante'!$A163=$AM$6,'Main courante'!$E163,"")</f>
        <v/>
      </c>
      <c r="AS166" s="122" t="str">
        <f>IF('Main courante'!$A163=$AM$6,DU166,"")</f>
        <v/>
      </c>
      <c r="AT166" s="125"/>
      <c r="AU166" s="120" t="str">
        <f>IF('Main courante'!$A163=$AU$6,MAX($AU$8:$AU165)+1,"")</f>
        <v/>
      </c>
      <c r="AV166" s="121" t="str">
        <f>IF('Main courante'!$A163=$AU$6,TEXT('Main courante'!$B163,"j mmm aa"),"")</f>
        <v/>
      </c>
      <c r="AW166" s="122" t="str">
        <f>IF('Main courante'!$A163=$AU$6,TEXT('Main courante'!$C163,"hh:mm"),"")</f>
        <v/>
      </c>
      <c r="AX166" s="122" t="str">
        <f>IF('Main courante'!$A163=$AU$6,TEXT('Main courante'!$D163,"hh:mm"),"")</f>
        <v/>
      </c>
      <c r="AY166" s="123" t="str">
        <f>IF('Main courante'!$A163=$AU$6,MOD($AX166-$AW166,1),"")</f>
        <v/>
      </c>
      <c r="AZ166" s="123" t="str">
        <f>IF('Main courante'!$A163=$AU$6,'Main courante'!$E163,"")</f>
        <v/>
      </c>
      <c r="BA166" s="122" t="str">
        <f>IF('Main courante'!$A163=$AU$6,DU166,"")</f>
        <v/>
      </c>
      <c r="BB166" s="125"/>
      <c r="BC166" s="120" t="str">
        <f>IF('Main courante'!$A163=$BC$6,MAX($BC$8:$BC165)+1,"")</f>
        <v/>
      </c>
      <c r="BD166" s="121" t="str">
        <f>IF('Main courante'!$A163=$BC$6,TEXT('Main courante'!$B163,"j mmm aa"),"")</f>
        <v/>
      </c>
      <c r="BE166" s="122" t="str">
        <f>IF('Main courante'!$A163=$BC$6,TEXT('Main courante'!$C163,"hh:mm"),"")</f>
        <v/>
      </c>
      <c r="BF166" s="122" t="str">
        <f>IF('Main courante'!$A163=$BC$6,TEXT('Main courante'!$D163,"hh:mm"),"")</f>
        <v/>
      </c>
      <c r="BG166" s="123" t="str">
        <f>IF('Main courante'!$A163=$BC$6,MOD($BF166-$BE166,1),"")</f>
        <v/>
      </c>
      <c r="BH166" s="123" t="str">
        <f>IF('Main courante'!$A163=$BC$6,'Main courante'!$E163,"")</f>
        <v/>
      </c>
      <c r="BI166" s="122" t="str">
        <f>IF('Main courante'!$A163=$BC$6,DU166,"")</f>
        <v/>
      </c>
      <c r="BJ166" s="125"/>
      <c r="BK166" s="120" t="str">
        <f>IF('Main courante'!$A163=$BK$6,MAX($BK$8:$BK165)+1,"")</f>
        <v/>
      </c>
      <c r="BL166" s="121" t="str">
        <f>IF('Main courante'!$A163=$BK$6,TEXT('Main courante'!$B163,"j mmm aa"),"")</f>
        <v/>
      </c>
      <c r="BM166" s="122" t="str">
        <f>IF('Main courante'!$A163=$BK$6,TEXT('Main courante'!$C163,"hh:mm"),"")</f>
        <v/>
      </c>
      <c r="BN166" s="122" t="str">
        <f>IF('Main courante'!$A163=$BK$6,TEXT('Main courante'!$D163,"hh:mm"),"")</f>
        <v/>
      </c>
      <c r="BO166" s="123" t="str">
        <f>IF('Main courante'!$A163=$BK$6,MOD($BN166-$BM166,1),"")</f>
        <v/>
      </c>
      <c r="BP166" s="123" t="str">
        <f>IF('Main courante'!$A163=$BK$6,'Main courante'!$E163,"")</f>
        <v/>
      </c>
      <c r="BQ166" s="122" t="str">
        <f>IF('Main courante'!$A163=$BK$6,DU166,"")</f>
        <v/>
      </c>
      <c r="BR166" s="125"/>
      <c r="BS166" s="120" t="str">
        <f>IF('Main courante'!$A163=$BS$6,MAX($BS$8:$BS165)+1,"")</f>
        <v/>
      </c>
      <c r="BT166" s="121" t="str">
        <f>IF('Main courante'!$A163=$BS$6,TEXT('Main courante'!$B163,"j mmm aa"),"")</f>
        <v/>
      </c>
      <c r="BU166" s="122" t="str">
        <f>IF('Main courante'!$A163=$BS$6,TEXT('Main courante'!$C163,"hh:mm"),"")</f>
        <v/>
      </c>
      <c r="BV166" s="122" t="str">
        <f>IF('Main courante'!$A163=$BS$6,TEXT('Main courante'!$D163,"hh:mm"),"")</f>
        <v/>
      </c>
      <c r="BW166" s="123" t="str">
        <f>IF('Main courante'!$A163=$BS$6,MOD($BV166-$BU166,1),"")</f>
        <v/>
      </c>
      <c r="BX166" s="123" t="str">
        <f>IF('Main courante'!$A163=$BS$6,'Main courante'!$E163,"")</f>
        <v/>
      </c>
      <c r="BY166" s="122" t="str">
        <f>IF('Main courante'!$A163=$BS$6,DU166,"")</f>
        <v/>
      </c>
      <c r="BZ166" s="125"/>
      <c r="CA166" s="120" t="str">
        <f>IF('Main courante'!$A163=$CA$6,MAX($CA$8:$CA165)+1,"")</f>
        <v/>
      </c>
      <c r="CB166" s="121" t="str">
        <f>IF('Main courante'!$A163=$CA$6,TEXT('Main courante'!$B163,"j mmm aa"),"")</f>
        <v/>
      </c>
      <c r="CC166" s="122" t="str">
        <f>IF('Main courante'!$A163=$CA$6,TEXT('Main courante'!$C163,"hh:mm"),"")</f>
        <v/>
      </c>
      <c r="CD166" s="122" t="str">
        <f>IF('Main courante'!$A163=$CA$6,TEXT('Main courante'!$D163,"hh:mm"),"")</f>
        <v/>
      </c>
      <c r="CE166" s="123" t="str">
        <f>IF('Main courante'!$A163=$CA$6,MOD($CD166-$CC166,1),"")</f>
        <v/>
      </c>
      <c r="CF166" s="123" t="str">
        <f>IF('Main courante'!$A163=$CA$6,'Main courante'!$E163,"")</f>
        <v/>
      </c>
      <c r="CG166" s="122" t="str">
        <f>IF('Main courante'!$A163=$CA$6,DU166,"")</f>
        <v/>
      </c>
      <c r="CH166" s="125"/>
      <c r="CI166" s="120" t="str">
        <f>IF('Main courante'!$A163=$CI$6,MAX($CI$8:$CI165)+1,"")</f>
        <v/>
      </c>
      <c r="CJ166" s="121" t="str">
        <f>IF('Main courante'!$A163=$CI$6,TEXT('Main courante'!$B163,"j mmm aa"),"")</f>
        <v/>
      </c>
      <c r="CK166" s="122" t="str">
        <f>IF('Main courante'!$A163=$CI$6,TEXT('Main courante'!$C163,"hh:mm"),"")</f>
        <v/>
      </c>
      <c r="CL166" s="122" t="str">
        <f>IF('Main courante'!$A163=$CI$6,TEXT('Main courante'!$D163,"hh:mm"),"")</f>
        <v/>
      </c>
      <c r="CM166" s="123" t="str">
        <f>IF('Main courante'!$A163=$CI$6,MOD($CL166-$CK166,1),"")</f>
        <v/>
      </c>
      <c r="CN166" s="123" t="str">
        <f>IF('Main courante'!$A163=$CI$6,'Main courante'!$E163,"")</f>
        <v/>
      </c>
      <c r="CO166" s="125"/>
      <c r="CP166" s="120" t="str">
        <f>IF('Main courante'!$A163=$CP$6,MAX($CP$8:$CP165)+1,"")</f>
        <v/>
      </c>
      <c r="CQ166" s="121" t="str">
        <f>IF('Main courante'!$A163=$CP$6,TEXT('Main courante'!$B163,"j mmm aa"),"")</f>
        <v/>
      </c>
      <c r="CR166" s="122" t="str">
        <f>IF('Main courante'!$A163=$CP$6,TEXT('Main courante'!$C163,"hh:mm"),"")</f>
        <v/>
      </c>
      <c r="CS166" s="122" t="str">
        <f>IF('Main courante'!$A163=$CP$6,TEXT('Main courante'!$D163,"hh:mm"),"")</f>
        <v/>
      </c>
      <c r="CT166" s="123" t="str">
        <f>IF('Main courante'!$A163=$CP$6,MOD($CS166-$CR166,1),"")</f>
        <v/>
      </c>
      <c r="CU166" s="123" t="str">
        <f>IF('Main courante'!$A163=$CP$6,'Main courante'!$E163,"")</f>
        <v/>
      </c>
      <c r="CV166" s="122" t="str">
        <f>IF('Main courante'!$A163=$CP$6,DU166,"")</f>
        <v/>
      </c>
      <c r="CW166" s="125"/>
      <c r="CX166" s="120" t="str">
        <f>IF('Main courante'!$A163=$CX$6,MAX($CX$8:$CX165)+1,"")</f>
        <v/>
      </c>
      <c r="CY166" s="121" t="str">
        <f>IF('Main courante'!$A163=$CX$6,TEXT('Main courante'!$B163,"j mmm aa"),"")</f>
        <v/>
      </c>
      <c r="CZ166" s="122" t="str">
        <f>IF('Main courante'!$A163=$CX$6,TEXT('Main courante'!$C163,"hh:mm"),"")</f>
        <v/>
      </c>
      <c r="DA166" s="122" t="str">
        <f>IF('Main courante'!$A163=$CX$6,TEXT('Main courante'!$D163,"hh:mm"),"")</f>
        <v/>
      </c>
      <c r="DB166" s="123" t="str">
        <f>IF('Main courante'!$A163=$CX$6,MOD($DA166-$CZ166,1),"")</f>
        <v/>
      </c>
      <c r="DC166" s="123" t="str">
        <f>IF('Main courante'!$A163=$CX$6,'Main courante'!$E163,"")</f>
        <v/>
      </c>
      <c r="DD166" s="122" t="str">
        <f>IF('Main courante'!$A163=$CX$6,DU166,"")</f>
        <v/>
      </c>
      <c r="DE166" s="125"/>
      <c r="DF166" s="120" t="str">
        <f>IF('Main courante'!$A163=$DF$6,MAX($DF$8:$DF165)+1,"")</f>
        <v/>
      </c>
      <c r="DG166" s="121" t="str">
        <f>IF('Main courante'!$A163=$DF$6,TEXT('Main courante'!$B163,"j mmm aa"),"")</f>
        <v/>
      </c>
      <c r="DH166" s="122" t="str">
        <f>IF('Main courante'!$A163=$DF$6,TEXT('Main courante'!$C163,"hh:mm"),"")</f>
        <v/>
      </c>
      <c r="DI166" s="122" t="str">
        <f>IF('Main courante'!$A163=$DF$6,TEXT('Main courante'!$D163,"hh:mm"),"")</f>
        <v/>
      </c>
      <c r="DJ166" s="123" t="str">
        <f>IF('Main courante'!$A163=$DF$6,MOD($DI166-$DH166,1),"")</f>
        <v/>
      </c>
      <c r="DK166" s="123" t="str">
        <f>IF('Main courante'!$A163=$DF$6,'Main courante'!$E163,"")</f>
        <v/>
      </c>
      <c r="DL166" s="128"/>
      <c r="DM166" s="120" t="str">
        <f>IF(OR('Main courante'!$F163&lt;&gt;"",'Main courante'!$K163&lt;&gt;""),MAX($DM$8:$DM165)+1,"")</f>
        <v/>
      </c>
      <c r="DN166" s="121" t="str">
        <f>IF('Main courante'!$F163,TEXT('Main courante'!$B163,"j mmm aa"),"")</f>
        <v/>
      </c>
      <c r="DO166" s="121" t="str">
        <f>IF('Main courante'!$F163,'Main courante'!$E163,"")</f>
        <v/>
      </c>
      <c r="DP166" s="121" t="str">
        <f>IF(OR('Main courante'!$F163&lt;&gt;"",'Main courante'!$K163&lt;&gt;""),IF('Main courante'!$F163&lt;&gt;"",TEXT('Main courante'!$F163,"hh:mm"),""),"")</f>
        <v/>
      </c>
      <c r="DQ166" s="121" t="str">
        <f>IF(OR('Main courante'!$F163&lt;&gt;"",'Main courante'!$K163&lt;&gt;""),IF('Main courante'!$G163&lt;&gt;"",TEXT('Main courante'!$G163,"hh:mm"),""),"")</f>
        <v/>
      </c>
      <c r="DR166" s="121" t="str">
        <f>IF(OR('Main courante'!$F163&lt;&gt;"",'Main courante'!$K163&lt;&gt;""),IF('Main courante'!$K163&lt;&gt;"",TEXT('Main courante'!$K163,"hh:mm"),""),"")</f>
        <v/>
      </c>
      <c r="DS166" s="121" t="str">
        <f>IF(OR('Main courante'!$F163&lt;&gt;"",'Main courante'!$K163&lt;&gt;""),IF('Main courante'!$L163&lt;&gt;"",TEXT('Main courante'!$L163,"hh:mm"),""),"")</f>
        <v/>
      </c>
      <c r="DT166" s="129">
        <f t="shared" si="10"/>
        <v>0</v>
      </c>
      <c r="DU166" s="130">
        <f>'Main courante'!$H163+'Main courante'!$M163</f>
        <v>0</v>
      </c>
      <c r="DV166" s="131">
        <f>'Main courante'!$J163+'Main courante'!$O163</f>
        <v>0</v>
      </c>
      <c r="DW166" s="131">
        <f>'Main courante'!$I163+'Main courante'!$N163</f>
        <v>0</v>
      </c>
      <c r="DX166" s="132" t="str">
        <f>IF('Main courante'!$P163&lt;&gt;"",'Main courante'!$P163,"")</f>
        <v/>
      </c>
      <c r="DY166" s="133" t="str">
        <f>IF('Main courante'!$Q163&lt;&gt;"",'Main courante'!$Q163,"")</f>
        <v/>
      </c>
      <c r="DZ166" s="133" t="str">
        <f>IF('Main courante'!$R163&lt;&gt;"",'Main courante'!$R163,"")</f>
        <v/>
      </c>
      <c r="EA166" s="129">
        <f t="shared" si="11"/>
        <v>0</v>
      </c>
      <c r="EB166" s="129">
        <f t="shared" si="12"/>
        <v>0</v>
      </c>
      <c r="ED166" s="120" t="str">
        <f>IF('Main courante'!$A163=$ED$6,MAX($ED$8:$ED165)+1,"")</f>
        <v/>
      </c>
      <c r="EE166" s="120" t="str">
        <f>IF('Main courante'!$A163=$ED$6,'Main courante'!$S163,"")</f>
        <v/>
      </c>
      <c r="EF166" s="120" t="str">
        <f>IF('Main courante'!$A163=$ED$6,'Main courante'!$T163,"")</f>
        <v/>
      </c>
      <c r="EG166" s="120" t="str">
        <f>IF('Main courante'!$A163=$ED$6,'Main courante'!$U163,"")</f>
        <v/>
      </c>
      <c r="EH166" s="134" t="str">
        <f>IF('Main courante'!$A163=$ED$6,'Main courante'!$V163,"")</f>
        <v/>
      </c>
      <c r="EJ166" s="120" t="str">
        <f>IF('Main courante'!$A163=$EJ$6,MAX($EJ$8:$EJ165)+1,"")</f>
        <v/>
      </c>
      <c r="EK166" s="120" t="str">
        <f>IF('Main courante'!$A163=$EJ$6,'Main courante'!$S163,"")</f>
        <v/>
      </c>
      <c r="EL166" s="120" t="str">
        <f>IF('Main courante'!$A163=$EJ$6,'Main courante'!$T163,"")</f>
        <v/>
      </c>
      <c r="EM166" s="120" t="str">
        <f>IF('Main courante'!$A163=$EJ$6,'Main courante'!$U163,"")</f>
        <v/>
      </c>
      <c r="EN166" s="134" t="str">
        <f>IF('Main courante'!$A163=$EJ$6,'Main courante'!$V163,"")</f>
        <v/>
      </c>
      <c r="EP166" s="120" t="str">
        <f>IF('Main courante'!$A163=$EP$6,MAX($EP$8:$EP165)+1,"")</f>
        <v/>
      </c>
      <c r="EQ166" s="120" t="str">
        <f>IF('Main courante'!$A163=$EP$6,'Main courante'!$S163,"")</f>
        <v/>
      </c>
      <c r="ER166" s="120" t="str">
        <f>IF('Main courante'!$A163=$EP$6,'Main courante'!$T163,"")</f>
        <v/>
      </c>
      <c r="ES166" s="120" t="str">
        <f>IF('Main courante'!$A163=$EP$6,'Main courante'!$U163,"")</f>
        <v/>
      </c>
      <c r="ET166" s="134" t="str">
        <f>IF('Main courante'!$A163=$EP$6,'Main courante'!$V163,"")</f>
        <v/>
      </c>
      <c r="EU166" s="125"/>
      <c r="EV166" s="120" t="str">
        <f>IF('Main courante'!$A163=$EV$6,MAX($EV$8:$EV165)+1,"")</f>
        <v/>
      </c>
      <c r="EW166" s="121" t="str">
        <f>IF('Main courante'!$A163=$EV$6,TEXT('Main courante'!$B163,"j mmm aa"),"")</f>
        <v/>
      </c>
      <c r="EX166" s="122" t="str">
        <f>IF('Main courante'!$A163=$EV$6,TEXT('Main courante'!$C163,"hh:mm"),"")</f>
        <v/>
      </c>
      <c r="EY166" s="122" t="str">
        <f>IF('Main courante'!$A163=$EV$6,TEXT('Main courante'!$D163,"hh:mm"),"")</f>
        <v/>
      </c>
      <c r="EZ166" s="123" t="str">
        <f>IF('Main courante'!$A163=$EV$6,MOD($EY166-$EX166,1),"")</f>
        <v/>
      </c>
      <c r="FA166" s="123" t="str">
        <f>IF('Main courante'!$A163=$EV$6,'Main courante'!$E163,"")</f>
        <v/>
      </c>
      <c r="FB166" s="128"/>
    </row>
    <row r="167" spans="1:158">
      <c r="A167" s="120" t="str">
        <f>IF('Main courante'!$A164=$A$6,MAX($A$8:$A166)+1,"")</f>
        <v/>
      </c>
      <c r="B167" s="121" t="str">
        <f>IF('Main courante'!$A164=$A$6,TEXT('Main courante'!$B164,"j mmm aa"),"")</f>
        <v/>
      </c>
      <c r="C167" s="122" t="str">
        <f>IF('Main courante'!$A164=$A$6,TEXT('Main courante'!$C164,"hh:mm"),"")</f>
        <v/>
      </c>
      <c r="D167" s="122" t="str">
        <f>IF('Main courante'!$A164=$A$6,TEXT('Main courante'!$D164,"hh:mm"),"")</f>
        <v/>
      </c>
      <c r="E167" s="123" t="str">
        <f>IF('Main courante'!$A164=$A$6,MOD($D167-$C167,1),"")</f>
        <v/>
      </c>
      <c r="F167" s="123" t="str">
        <f>IF('Main courante'!$A164=$A$6,'Main courante'!$E164,"")</f>
        <v/>
      </c>
      <c r="G167" s="125"/>
      <c r="H167" s="126" t="str">
        <f>IF('Main courante'!$A164=$H$6,MAX($H$8:$H166)+1,"")</f>
        <v/>
      </c>
      <c r="I167" s="121" t="str">
        <f>IF('Main courante'!$A164=$H$6,TEXT('Main courante'!$B164,"j mmm aa"),"")</f>
        <v/>
      </c>
      <c r="J167" s="122" t="str">
        <f>IF('Main courante'!$A164=$H$6,TEXT('Main courante'!$C164,"hh:mm"),"")</f>
        <v/>
      </c>
      <c r="K167" s="122" t="str">
        <f>IF('Main courante'!$A164=$H$6,TEXT('Main courante'!$D164,"hh:mm"),"")</f>
        <v/>
      </c>
      <c r="L167" s="123" t="str">
        <f>IF('Main courante'!$A164=$H$6,MOD($K167-$J167,1),"")</f>
        <v/>
      </c>
      <c r="M167" s="123" t="str">
        <f>IF('Main courante'!$A164=$H$6,'Main courante'!$E164,"")</f>
        <v/>
      </c>
      <c r="N167" s="125"/>
      <c r="O167" s="120" t="str">
        <f>IF('Main courante'!$A164=$O$6,MAX($O$8:$O166)+1,"")</f>
        <v/>
      </c>
      <c r="P167" s="121" t="str">
        <f>IF('Main courante'!$A164=$O$6,TEXT('Main courante'!$B164,"j mmm aa"),"")</f>
        <v/>
      </c>
      <c r="Q167" s="122" t="str">
        <f>IF('Main courante'!$A164=$O$6,TEXT('Main courante'!$C164,"hh:mm"),"")</f>
        <v/>
      </c>
      <c r="R167" s="122" t="str">
        <f>IF('Main courante'!$A164=$O$6,TEXT('Main courante'!$D164,"hh:mm"),"")</f>
        <v/>
      </c>
      <c r="S167" s="123" t="str">
        <f>IF('Main courante'!$A164=$O$6,MOD($R167-$Q167,1),"")</f>
        <v/>
      </c>
      <c r="T167" s="124" t="str">
        <f>IF('Main courante'!$A164=$O$6,'Main courante'!$E164,"")</f>
        <v/>
      </c>
      <c r="U167" s="127" t="str">
        <f>IF('Main courante'!$A164=$O$6,DU167,"")</f>
        <v/>
      </c>
      <c r="V167" s="125"/>
      <c r="W167" s="120" t="str">
        <f>IF('Main courante'!$A164=$W$6,MAX($W$8:$W166)+1,"")</f>
        <v/>
      </c>
      <c r="X167" s="121" t="str">
        <f>IF('Main courante'!$A164=$W$6,TEXT('Main courante'!$B164,"j mmm aa"),"")</f>
        <v/>
      </c>
      <c r="Y167" s="122" t="str">
        <f>IF('Main courante'!$A164=$W$6,TEXT('Main courante'!$C164,"hh:mm"),"")</f>
        <v/>
      </c>
      <c r="Z167" s="122" t="str">
        <f>IF('Main courante'!$A164=$W$6,TEXT('Main courante'!$D164,"hh:mm"),"")</f>
        <v/>
      </c>
      <c r="AA167" s="123" t="str">
        <f>IF('Main courante'!$A164=$W$6,MOD($Z167-$Y167,1),"")</f>
        <v/>
      </c>
      <c r="AB167" s="123" t="str">
        <f>IF('Main courante'!$A164=$W$6,'Main courante'!$E164,"")</f>
        <v/>
      </c>
      <c r="AC167" s="122" t="str">
        <f>IF('Main courante'!$A164=$W$6,DU167,"")</f>
        <v/>
      </c>
      <c r="AD167" s="125"/>
      <c r="AE167" s="120" t="str">
        <f>IF('Main courante'!$A164=$AE$6,MAX($AE$8:$AE166)+1,"")</f>
        <v/>
      </c>
      <c r="AF167" s="121" t="str">
        <f>IF('Main courante'!$A164=$AE$6,TEXT('Main courante'!$B164,"j mmm aa"),"")</f>
        <v/>
      </c>
      <c r="AG167" s="122" t="str">
        <f>IF('Main courante'!$A164=$AE$6,TEXT('Main courante'!$C164,"hh:mm"),"")</f>
        <v/>
      </c>
      <c r="AH167" s="122" t="str">
        <f>IF('Main courante'!$A164=$AE$6,TEXT('Main courante'!$D164,"hh:mm"),"")</f>
        <v/>
      </c>
      <c r="AI167" s="123" t="str">
        <f>IF('Main courante'!$A164=$AE$6,MOD($AH167-$AG167,1),"")</f>
        <v/>
      </c>
      <c r="AJ167" s="123" t="str">
        <f>IF('Main courante'!$A164=$AE$6,'Main courante'!$E164,"")</f>
        <v/>
      </c>
      <c r="AK167" s="122" t="str">
        <f>IF('Main courante'!$A164=$AE$6,DU167,"")</f>
        <v/>
      </c>
      <c r="AL167" s="125"/>
      <c r="AM167" s="120" t="str">
        <f>IF('Main courante'!$A164=$AM$6,MAX($AM$8:$AM166)+1,"")</f>
        <v/>
      </c>
      <c r="AN167" s="121" t="str">
        <f>IF('Main courante'!$A164=$AM$6,TEXT('Main courante'!$B164,"j mmm aa"),"")</f>
        <v/>
      </c>
      <c r="AO167" s="122" t="str">
        <f>IF('Main courante'!$A164=$AM$6,TEXT('Main courante'!$C164,"hh:mm"),"")</f>
        <v/>
      </c>
      <c r="AP167" s="122" t="str">
        <f>IF('Main courante'!$A164=$AM$6,TEXT('Main courante'!$D164,"hh:mm"),"")</f>
        <v/>
      </c>
      <c r="AQ167" s="123" t="str">
        <f>IF('Main courante'!$A164=$AM$6,MOD($AP167-$AO167,1),"")</f>
        <v/>
      </c>
      <c r="AR167" s="123" t="str">
        <f>IF('Main courante'!$A164=$AM$6,'Main courante'!$E164,"")</f>
        <v/>
      </c>
      <c r="AS167" s="122" t="str">
        <f>IF('Main courante'!$A164=$AM$6,DU167,"")</f>
        <v/>
      </c>
      <c r="AT167" s="125"/>
      <c r="AU167" s="120" t="str">
        <f>IF('Main courante'!$A164=$AU$6,MAX($AU$8:$AU166)+1,"")</f>
        <v/>
      </c>
      <c r="AV167" s="121" t="str">
        <f>IF('Main courante'!$A164=$AU$6,TEXT('Main courante'!$B164,"j mmm aa"),"")</f>
        <v/>
      </c>
      <c r="AW167" s="122" t="str">
        <f>IF('Main courante'!$A164=$AU$6,TEXT('Main courante'!$C164,"hh:mm"),"")</f>
        <v/>
      </c>
      <c r="AX167" s="122" t="str">
        <f>IF('Main courante'!$A164=$AU$6,TEXT('Main courante'!$D164,"hh:mm"),"")</f>
        <v/>
      </c>
      <c r="AY167" s="123" t="str">
        <f>IF('Main courante'!$A164=$AU$6,MOD($AX167-$AW167,1),"")</f>
        <v/>
      </c>
      <c r="AZ167" s="123" t="str">
        <f>IF('Main courante'!$A164=$AU$6,'Main courante'!$E164,"")</f>
        <v/>
      </c>
      <c r="BA167" s="122" t="str">
        <f>IF('Main courante'!$A164=$AU$6,DU167,"")</f>
        <v/>
      </c>
      <c r="BB167" s="125"/>
      <c r="BC167" s="120" t="str">
        <f>IF('Main courante'!$A164=$BC$6,MAX($BC$8:$BC166)+1,"")</f>
        <v/>
      </c>
      <c r="BD167" s="121" t="str">
        <f>IF('Main courante'!$A164=$BC$6,TEXT('Main courante'!$B164,"j mmm aa"),"")</f>
        <v/>
      </c>
      <c r="BE167" s="122" t="str">
        <f>IF('Main courante'!$A164=$BC$6,TEXT('Main courante'!$C164,"hh:mm"),"")</f>
        <v/>
      </c>
      <c r="BF167" s="122" t="str">
        <f>IF('Main courante'!$A164=$BC$6,TEXT('Main courante'!$D164,"hh:mm"),"")</f>
        <v/>
      </c>
      <c r="BG167" s="123" t="str">
        <f>IF('Main courante'!$A164=$BC$6,MOD($BF167-$BE167,1),"")</f>
        <v/>
      </c>
      <c r="BH167" s="123" t="str">
        <f>IF('Main courante'!$A164=$BC$6,'Main courante'!$E164,"")</f>
        <v/>
      </c>
      <c r="BI167" s="122" t="str">
        <f>IF('Main courante'!$A164=$BC$6,DU167,"")</f>
        <v/>
      </c>
      <c r="BJ167" s="125"/>
      <c r="BK167" s="120" t="str">
        <f>IF('Main courante'!$A164=$BK$6,MAX($BK$8:$BK166)+1,"")</f>
        <v/>
      </c>
      <c r="BL167" s="121" t="str">
        <f>IF('Main courante'!$A164=$BK$6,TEXT('Main courante'!$B164,"j mmm aa"),"")</f>
        <v/>
      </c>
      <c r="BM167" s="122" t="str">
        <f>IF('Main courante'!$A164=$BK$6,TEXT('Main courante'!$C164,"hh:mm"),"")</f>
        <v/>
      </c>
      <c r="BN167" s="122" t="str">
        <f>IF('Main courante'!$A164=$BK$6,TEXT('Main courante'!$D164,"hh:mm"),"")</f>
        <v/>
      </c>
      <c r="BO167" s="123" t="str">
        <f>IF('Main courante'!$A164=$BK$6,MOD($BN167-$BM167,1),"")</f>
        <v/>
      </c>
      <c r="BP167" s="123" t="str">
        <f>IF('Main courante'!$A164=$BK$6,'Main courante'!$E164,"")</f>
        <v/>
      </c>
      <c r="BQ167" s="122" t="str">
        <f>IF('Main courante'!$A164=$BK$6,DU167,"")</f>
        <v/>
      </c>
      <c r="BR167" s="125"/>
      <c r="BS167" s="120" t="str">
        <f>IF('Main courante'!$A164=$BS$6,MAX($BS$8:$BS166)+1,"")</f>
        <v/>
      </c>
      <c r="BT167" s="121" t="str">
        <f>IF('Main courante'!$A164=$BS$6,TEXT('Main courante'!$B164,"j mmm aa"),"")</f>
        <v/>
      </c>
      <c r="BU167" s="122" t="str">
        <f>IF('Main courante'!$A164=$BS$6,TEXT('Main courante'!$C164,"hh:mm"),"")</f>
        <v/>
      </c>
      <c r="BV167" s="122" t="str">
        <f>IF('Main courante'!$A164=$BS$6,TEXT('Main courante'!$D164,"hh:mm"),"")</f>
        <v/>
      </c>
      <c r="BW167" s="123" t="str">
        <f>IF('Main courante'!$A164=$BS$6,MOD($BV167-$BU167,1),"")</f>
        <v/>
      </c>
      <c r="BX167" s="123" t="str">
        <f>IF('Main courante'!$A164=$BS$6,'Main courante'!$E164,"")</f>
        <v/>
      </c>
      <c r="BY167" s="122" t="str">
        <f>IF('Main courante'!$A164=$BS$6,DU167,"")</f>
        <v/>
      </c>
      <c r="BZ167" s="125"/>
      <c r="CA167" s="120" t="str">
        <f>IF('Main courante'!$A164=$CA$6,MAX($CA$8:$CA166)+1,"")</f>
        <v/>
      </c>
      <c r="CB167" s="121" t="str">
        <f>IF('Main courante'!$A164=$CA$6,TEXT('Main courante'!$B164,"j mmm aa"),"")</f>
        <v/>
      </c>
      <c r="CC167" s="122" t="str">
        <f>IF('Main courante'!$A164=$CA$6,TEXT('Main courante'!$C164,"hh:mm"),"")</f>
        <v/>
      </c>
      <c r="CD167" s="122" t="str">
        <f>IF('Main courante'!$A164=$CA$6,TEXT('Main courante'!$D164,"hh:mm"),"")</f>
        <v/>
      </c>
      <c r="CE167" s="123" t="str">
        <f>IF('Main courante'!$A164=$CA$6,MOD($CD167-$CC167,1),"")</f>
        <v/>
      </c>
      <c r="CF167" s="123" t="str">
        <f>IF('Main courante'!$A164=$CA$6,'Main courante'!$E164,"")</f>
        <v/>
      </c>
      <c r="CG167" s="122" t="str">
        <f>IF('Main courante'!$A164=$CA$6,DU167,"")</f>
        <v/>
      </c>
      <c r="CH167" s="125"/>
      <c r="CI167" s="120" t="str">
        <f>IF('Main courante'!$A164=$CI$6,MAX($CI$8:$CI166)+1,"")</f>
        <v/>
      </c>
      <c r="CJ167" s="121" t="str">
        <f>IF('Main courante'!$A164=$CI$6,TEXT('Main courante'!$B164,"j mmm aa"),"")</f>
        <v/>
      </c>
      <c r="CK167" s="122" t="str">
        <f>IF('Main courante'!$A164=$CI$6,TEXT('Main courante'!$C164,"hh:mm"),"")</f>
        <v/>
      </c>
      <c r="CL167" s="122" t="str">
        <f>IF('Main courante'!$A164=$CI$6,TEXT('Main courante'!$D164,"hh:mm"),"")</f>
        <v/>
      </c>
      <c r="CM167" s="123" t="str">
        <f>IF('Main courante'!$A164=$CI$6,MOD($CL167-$CK167,1),"")</f>
        <v/>
      </c>
      <c r="CN167" s="123" t="str">
        <f>IF('Main courante'!$A164=$CI$6,'Main courante'!$E164,"")</f>
        <v/>
      </c>
      <c r="CO167" s="125"/>
      <c r="CP167" s="120" t="str">
        <f>IF('Main courante'!$A164=$CP$6,MAX($CP$8:$CP166)+1,"")</f>
        <v/>
      </c>
      <c r="CQ167" s="121" t="str">
        <f>IF('Main courante'!$A164=$CP$6,TEXT('Main courante'!$B164,"j mmm aa"),"")</f>
        <v/>
      </c>
      <c r="CR167" s="122" t="str">
        <f>IF('Main courante'!$A164=$CP$6,TEXT('Main courante'!$C164,"hh:mm"),"")</f>
        <v/>
      </c>
      <c r="CS167" s="122" t="str">
        <f>IF('Main courante'!$A164=$CP$6,TEXT('Main courante'!$D164,"hh:mm"),"")</f>
        <v/>
      </c>
      <c r="CT167" s="123" t="str">
        <f>IF('Main courante'!$A164=$CP$6,MOD($CS167-$CR167,1),"")</f>
        <v/>
      </c>
      <c r="CU167" s="123" t="str">
        <f>IF('Main courante'!$A164=$CP$6,'Main courante'!$E164,"")</f>
        <v/>
      </c>
      <c r="CV167" s="122" t="str">
        <f>IF('Main courante'!$A164=$CP$6,DU167,"")</f>
        <v/>
      </c>
      <c r="CW167" s="125"/>
      <c r="CX167" s="120" t="str">
        <f>IF('Main courante'!$A164=$CX$6,MAX($CX$8:$CX166)+1,"")</f>
        <v/>
      </c>
      <c r="CY167" s="121" t="str">
        <f>IF('Main courante'!$A164=$CX$6,TEXT('Main courante'!$B164,"j mmm aa"),"")</f>
        <v/>
      </c>
      <c r="CZ167" s="122" t="str">
        <f>IF('Main courante'!$A164=$CX$6,TEXT('Main courante'!$C164,"hh:mm"),"")</f>
        <v/>
      </c>
      <c r="DA167" s="122" t="str">
        <f>IF('Main courante'!$A164=$CX$6,TEXT('Main courante'!$D164,"hh:mm"),"")</f>
        <v/>
      </c>
      <c r="DB167" s="123" t="str">
        <f>IF('Main courante'!$A164=$CX$6,MOD($DA167-$CZ167,1),"")</f>
        <v/>
      </c>
      <c r="DC167" s="123" t="str">
        <f>IF('Main courante'!$A164=$CX$6,'Main courante'!$E164,"")</f>
        <v/>
      </c>
      <c r="DD167" s="122" t="str">
        <f>IF('Main courante'!$A164=$CX$6,DU167,"")</f>
        <v/>
      </c>
      <c r="DE167" s="125"/>
      <c r="DF167" s="120" t="str">
        <f>IF('Main courante'!$A164=$DF$6,MAX($DF$8:$DF166)+1,"")</f>
        <v/>
      </c>
      <c r="DG167" s="121" t="str">
        <f>IF('Main courante'!$A164=$DF$6,TEXT('Main courante'!$B164,"j mmm aa"),"")</f>
        <v/>
      </c>
      <c r="DH167" s="122" t="str">
        <f>IF('Main courante'!$A164=$DF$6,TEXT('Main courante'!$C164,"hh:mm"),"")</f>
        <v/>
      </c>
      <c r="DI167" s="122" t="str">
        <f>IF('Main courante'!$A164=$DF$6,TEXT('Main courante'!$D164,"hh:mm"),"")</f>
        <v/>
      </c>
      <c r="DJ167" s="123" t="str">
        <f>IF('Main courante'!$A164=$DF$6,MOD($DI167-$DH167,1),"")</f>
        <v/>
      </c>
      <c r="DK167" s="123" t="str">
        <f>IF('Main courante'!$A164=$DF$6,'Main courante'!$E164,"")</f>
        <v/>
      </c>
      <c r="DL167" s="128"/>
      <c r="DM167" s="120" t="str">
        <f>IF(OR('Main courante'!$F164&lt;&gt;"",'Main courante'!$K164&lt;&gt;""),MAX($DM$8:$DM166)+1,"")</f>
        <v/>
      </c>
      <c r="DN167" s="121" t="str">
        <f>IF('Main courante'!$F164,TEXT('Main courante'!$B164,"j mmm aa"),"")</f>
        <v/>
      </c>
      <c r="DO167" s="121" t="str">
        <f>IF('Main courante'!$F164,'Main courante'!$E164,"")</f>
        <v/>
      </c>
      <c r="DP167" s="121" t="str">
        <f>IF(OR('Main courante'!$F164&lt;&gt;"",'Main courante'!$K164&lt;&gt;""),IF('Main courante'!$F164&lt;&gt;"",TEXT('Main courante'!$F164,"hh:mm"),""),"")</f>
        <v/>
      </c>
      <c r="DQ167" s="121" t="str">
        <f>IF(OR('Main courante'!$F164&lt;&gt;"",'Main courante'!$K164&lt;&gt;""),IF('Main courante'!$G164&lt;&gt;"",TEXT('Main courante'!$G164,"hh:mm"),""),"")</f>
        <v/>
      </c>
      <c r="DR167" s="121" t="str">
        <f>IF(OR('Main courante'!$F164&lt;&gt;"",'Main courante'!$K164&lt;&gt;""),IF('Main courante'!$K164&lt;&gt;"",TEXT('Main courante'!$K164,"hh:mm"),""),"")</f>
        <v/>
      </c>
      <c r="DS167" s="121" t="str">
        <f>IF(OR('Main courante'!$F164&lt;&gt;"",'Main courante'!$K164&lt;&gt;""),IF('Main courante'!$L164&lt;&gt;"",TEXT('Main courante'!$L164,"hh:mm"),""),"")</f>
        <v/>
      </c>
      <c r="DT167" s="129">
        <f t="shared" si="10"/>
        <v>0</v>
      </c>
      <c r="DU167" s="130">
        <f>'Main courante'!$H164+'Main courante'!$M164</f>
        <v>0</v>
      </c>
      <c r="DV167" s="131">
        <f>'Main courante'!$J164+'Main courante'!$O164</f>
        <v>0</v>
      </c>
      <c r="DW167" s="131">
        <f>'Main courante'!$I164+'Main courante'!$N164</f>
        <v>0</v>
      </c>
      <c r="DX167" s="132" t="str">
        <f>IF('Main courante'!$P164&lt;&gt;"",'Main courante'!$P164,"")</f>
        <v/>
      </c>
      <c r="DY167" s="133" t="str">
        <f>IF('Main courante'!$Q164&lt;&gt;"",'Main courante'!$Q164,"")</f>
        <v/>
      </c>
      <c r="DZ167" s="133" t="str">
        <f>IF('Main courante'!$R164&lt;&gt;"",'Main courante'!$R164,"")</f>
        <v/>
      </c>
      <c r="EA167" s="129">
        <f t="shared" si="11"/>
        <v>0</v>
      </c>
      <c r="EB167" s="129">
        <f t="shared" si="12"/>
        <v>0</v>
      </c>
      <c r="ED167" s="120" t="str">
        <f>IF('Main courante'!$A164=$ED$6,MAX($ED$8:$ED166)+1,"")</f>
        <v/>
      </c>
      <c r="EE167" s="120" t="str">
        <f>IF('Main courante'!$A164=$ED$6,'Main courante'!$S164,"")</f>
        <v/>
      </c>
      <c r="EF167" s="120" t="str">
        <f>IF('Main courante'!$A164=$ED$6,'Main courante'!$T164,"")</f>
        <v/>
      </c>
      <c r="EG167" s="120" t="str">
        <f>IF('Main courante'!$A164=$ED$6,'Main courante'!$U164,"")</f>
        <v/>
      </c>
      <c r="EH167" s="134" t="str">
        <f>IF('Main courante'!$A164=$ED$6,'Main courante'!$V164,"")</f>
        <v/>
      </c>
      <c r="EJ167" s="120" t="str">
        <f>IF('Main courante'!$A164=$EJ$6,MAX($EJ$8:$EJ166)+1,"")</f>
        <v/>
      </c>
      <c r="EK167" s="120" t="str">
        <f>IF('Main courante'!$A164=$EJ$6,'Main courante'!$S164,"")</f>
        <v/>
      </c>
      <c r="EL167" s="120" t="str">
        <f>IF('Main courante'!$A164=$EJ$6,'Main courante'!$T164,"")</f>
        <v/>
      </c>
      <c r="EM167" s="120" t="str">
        <f>IF('Main courante'!$A164=$EJ$6,'Main courante'!$U164,"")</f>
        <v/>
      </c>
      <c r="EN167" s="134" t="str">
        <f>IF('Main courante'!$A164=$EJ$6,'Main courante'!$V164,"")</f>
        <v/>
      </c>
      <c r="EP167" s="120" t="str">
        <f>IF('Main courante'!$A164=$EP$6,MAX($EP$8:$EP166)+1,"")</f>
        <v/>
      </c>
      <c r="EQ167" s="120" t="str">
        <f>IF('Main courante'!$A164=$EP$6,'Main courante'!$S164,"")</f>
        <v/>
      </c>
      <c r="ER167" s="120" t="str">
        <f>IF('Main courante'!$A164=$EP$6,'Main courante'!$T164,"")</f>
        <v/>
      </c>
      <c r="ES167" s="120" t="str">
        <f>IF('Main courante'!$A164=$EP$6,'Main courante'!$U164,"")</f>
        <v/>
      </c>
      <c r="ET167" s="134" t="str">
        <f>IF('Main courante'!$A164=$EP$6,'Main courante'!$V164,"")</f>
        <v/>
      </c>
      <c r="EU167" s="125"/>
      <c r="EV167" s="120" t="str">
        <f>IF('Main courante'!$A164=$EV$6,MAX($EV$8:$EV166)+1,"")</f>
        <v/>
      </c>
      <c r="EW167" s="121" t="str">
        <f>IF('Main courante'!$A164=$EV$6,TEXT('Main courante'!$B164,"j mmm aa"),"")</f>
        <v/>
      </c>
      <c r="EX167" s="122" t="str">
        <f>IF('Main courante'!$A164=$EV$6,TEXT('Main courante'!$C164,"hh:mm"),"")</f>
        <v/>
      </c>
      <c r="EY167" s="122" t="str">
        <f>IF('Main courante'!$A164=$EV$6,TEXT('Main courante'!$D164,"hh:mm"),"")</f>
        <v/>
      </c>
      <c r="EZ167" s="123" t="str">
        <f>IF('Main courante'!$A164=$EV$6,MOD($EY167-$EX167,1),"")</f>
        <v/>
      </c>
      <c r="FA167" s="123" t="str">
        <f>IF('Main courante'!$A164=$EV$6,'Main courante'!$E164,"")</f>
        <v/>
      </c>
      <c r="FB167" s="128"/>
    </row>
    <row r="168" spans="1:158">
      <c r="A168" s="120" t="str">
        <f>IF('Main courante'!$A165=$A$6,MAX($A$8:$A167)+1,"")</f>
        <v/>
      </c>
      <c r="B168" s="121" t="str">
        <f>IF('Main courante'!$A165=$A$6,TEXT('Main courante'!$B165,"j mmm aa"),"")</f>
        <v/>
      </c>
      <c r="C168" s="122" t="str">
        <f>IF('Main courante'!$A165=$A$6,TEXT('Main courante'!$C165,"hh:mm"),"")</f>
        <v/>
      </c>
      <c r="D168" s="122" t="str">
        <f>IF('Main courante'!$A165=$A$6,TEXT('Main courante'!$D165,"hh:mm"),"")</f>
        <v/>
      </c>
      <c r="E168" s="123" t="str">
        <f>IF('Main courante'!$A165=$A$6,MOD($D168-$C168,1),"")</f>
        <v/>
      </c>
      <c r="F168" s="123" t="str">
        <f>IF('Main courante'!$A165=$A$6,'Main courante'!$E165,"")</f>
        <v/>
      </c>
      <c r="G168" s="125"/>
      <c r="H168" s="126" t="str">
        <f>IF('Main courante'!$A165=$H$6,MAX($H$8:$H167)+1,"")</f>
        <v/>
      </c>
      <c r="I168" s="121" t="str">
        <f>IF('Main courante'!$A165=$H$6,TEXT('Main courante'!$B165,"j mmm aa"),"")</f>
        <v/>
      </c>
      <c r="J168" s="122" t="str">
        <f>IF('Main courante'!$A165=$H$6,TEXT('Main courante'!$C165,"hh:mm"),"")</f>
        <v/>
      </c>
      <c r="K168" s="122" t="str">
        <f>IF('Main courante'!$A165=$H$6,TEXT('Main courante'!$D165,"hh:mm"),"")</f>
        <v/>
      </c>
      <c r="L168" s="123" t="str">
        <f>IF('Main courante'!$A165=$H$6,MOD($K168-$J168,1),"")</f>
        <v/>
      </c>
      <c r="M168" s="123" t="str">
        <f>IF('Main courante'!$A165=$H$6,'Main courante'!$E165,"")</f>
        <v/>
      </c>
      <c r="N168" s="125"/>
      <c r="O168" s="120" t="str">
        <f>IF('Main courante'!$A165=$O$6,MAX($O$8:$O167)+1,"")</f>
        <v/>
      </c>
      <c r="P168" s="121" t="str">
        <f>IF('Main courante'!$A165=$O$6,TEXT('Main courante'!$B165,"j mmm aa"),"")</f>
        <v/>
      </c>
      <c r="Q168" s="122" t="str">
        <f>IF('Main courante'!$A165=$O$6,TEXT('Main courante'!$C165,"hh:mm"),"")</f>
        <v/>
      </c>
      <c r="R168" s="122" t="str">
        <f>IF('Main courante'!$A165=$O$6,TEXT('Main courante'!$D165,"hh:mm"),"")</f>
        <v/>
      </c>
      <c r="S168" s="123" t="str">
        <f>IF('Main courante'!$A165=$O$6,MOD($R168-$Q168,1),"")</f>
        <v/>
      </c>
      <c r="T168" s="124" t="str">
        <f>IF('Main courante'!$A165=$O$6,'Main courante'!$E165,"")</f>
        <v/>
      </c>
      <c r="U168" s="127" t="str">
        <f>IF('Main courante'!$A165=$O$6,DU168,"")</f>
        <v/>
      </c>
      <c r="V168" s="125"/>
      <c r="W168" s="120" t="str">
        <f>IF('Main courante'!$A165=$W$6,MAX($W$8:$W167)+1,"")</f>
        <v/>
      </c>
      <c r="X168" s="121" t="str">
        <f>IF('Main courante'!$A165=$W$6,TEXT('Main courante'!$B165,"j mmm aa"),"")</f>
        <v/>
      </c>
      <c r="Y168" s="122" t="str">
        <f>IF('Main courante'!$A165=$W$6,TEXT('Main courante'!$C165,"hh:mm"),"")</f>
        <v/>
      </c>
      <c r="Z168" s="122" t="str">
        <f>IF('Main courante'!$A165=$W$6,TEXT('Main courante'!$D165,"hh:mm"),"")</f>
        <v/>
      </c>
      <c r="AA168" s="123" t="str">
        <f>IF('Main courante'!$A165=$W$6,MOD($Z168-$Y168,1),"")</f>
        <v/>
      </c>
      <c r="AB168" s="123" t="str">
        <f>IF('Main courante'!$A165=$W$6,'Main courante'!$E165,"")</f>
        <v/>
      </c>
      <c r="AC168" s="122" t="str">
        <f>IF('Main courante'!$A165=$W$6,DU168,"")</f>
        <v/>
      </c>
      <c r="AD168" s="125"/>
      <c r="AE168" s="120" t="str">
        <f>IF('Main courante'!$A165=$AE$6,MAX($AE$8:$AE167)+1,"")</f>
        <v/>
      </c>
      <c r="AF168" s="121" t="str">
        <f>IF('Main courante'!$A165=$AE$6,TEXT('Main courante'!$B165,"j mmm aa"),"")</f>
        <v/>
      </c>
      <c r="AG168" s="122" t="str">
        <f>IF('Main courante'!$A165=$AE$6,TEXT('Main courante'!$C165,"hh:mm"),"")</f>
        <v/>
      </c>
      <c r="AH168" s="122" t="str">
        <f>IF('Main courante'!$A165=$AE$6,TEXT('Main courante'!$D165,"hh:mm"),"")</f>
        <v/>
      </c>
      <c r="AI168" s="123" t="str">
        <f>IF('Main courante'!$A165=$AE$6,MOD($AH168-$AG168,1),"")</f>
        <v/>
      </c>
      <c r="AJ168" s="123" t="str">
        <f>IF('Main courante'!$A165=$AE$6,'Main courante'!$E165,"")</f>
        <v/>
      </c>
      <c r="AK168" s="122" t="str">
        <f>IF('Main courante'!$A165=$AE$6,DU168,"")</f>
        <v/>
      </c>
      <c r="AL168" s="125"/>
      <c r="AM168" s="120" t="str">
        <f>IF('Main courante'!$A165=$AM$6,MAX($AM$8:$AM167)+1,"")</f>
        <v/>
      </c>
      <c r="AN168" s="121" t="str">
        <f>IF('Main courante'!$A165=$AM$6,TEXT('Main courante'!$B165,"j mmm aa"),"")</f>
        <v/>
      </c>
      <c r="AO168" s="122" t="str">
        <f>IF('Main courante'!$A165=$AM$6,TEXT('Main courante'!$C165,"hh:mm"),"")</f>
        <v/>
      </c>
      <c r="AP168" s="122" t="str">
        <f>IF('Main courante'!$A165=$AM$6,TEXT('Main courante'!$D165,"hh:mm"),"")</f>
        <v/>
      </c>
      <c r="AQ168" s="123" t="str">
        <f>IF('Main courante'!$A165=$AM$6,MOD($AP168-$AO168,1),"")</f>
        <v/>
      </c>
      <c r="AR168" s="123" t="str">
        <f>IF('Main courante'!$A165=$AM$6,'Main courante'!$E165,"")</f>
        <v/>
      </c>
      <c r="AS168" s="122" t="str">
        <f>IF('Main courante'!$A165=$AM$6,DU168,"")</f>
        <v/>
      </c>
      <c r="AT168" s="125"/>
      <c r="AU168" s="120" t="str">
        <f>IF('Main courante'!$A165=$AU$6,MAX($AU$8:$AU167)+1,"")</f>
        <v/>
      </c>
      <c r="AV168" s="121" t="str">
        <f>IF('Main courante'!$A165=$AU$6,TEXT('Main courante'!$B165,"j mmm aa"),"")</f>
        <v/>
      </c>
      <c r="AW168" s="122" t="str">
        <f>IF('Main courante'!$A165=$AU$6,TEXT('Main courante'!$C165,"hh:mm"),"")</f>
        <v/>
      </c>
      <c r="AX168" s="122" t="str">
        <f>IF('Main courante'!$A165=$AU$6,TEXT('Main courante'!$D165,"hh:mm"),"")</f>
        <v/>
      </c>
      <c r="AY168" s="123" t="str">
        <f>IF('Main courante'!$A165=$AU$6,MOD($AX168-$AW168,1),"")</f>
        <v/>
      </c>
      <c r="AZ168" s="123" t="str">
        <f>IF('Main courante'!$A165=$AU$6,'Main courante'!$E165,"")</f>
        <v/>
      </c>
      <c r="BA168" s="122" t="str">
        <f>IF('Main courante'!$A165=$AU$6,DU168,"")</f>
        <v/>
      </c>
      <c r="BB168" s="125"/>
      <c r="BC168" s="120" t="str">
        <f>IF('Main courante'!$A165=$BC$6,MAX($BC$8:$BC167)+1,"")</f>
        <v/>
      </c>
      <c r="BD168" s="121" t="str">
        <f>IF('Main courante'!$A165=$BC$6,TEXT('Main courante'!$B165,"j mmm aa"),"")</f>
        <v/>
      </c>
      <c r="BE168" s="122" t="str">
        <f>IF('Main courante'!$A165=$BC$6,TEXT('Main courante'!$C165,"hh:mm"),"")</f>
        <v/>
      </c>
      <c r="BF168" s="122" t="str">
        <f>IF('Main courante'!$A165=$BC$6,TEXT('Main courante'!$D165,"hh:mm"),"")</f>
        <v/>
      </c>
      <c r="BG168" s="123" t="str">
        <f>IF('Main courante'!$A165=$BC$6,MOD($BF168-$BE168,1),"")</f>
        <v/>
      </c>
      <c r="BH168" s="123" t="str">
        <f>IF('Main courante'!$A165=$BC$6,'Main courante'!$E165,"")</f>
        <v/>
      </c>
      <c r="BI168" s="122" t="str">
        <f>IF('Main courante'!$A165=$BC$6,DU168,"")</f>
        <v/>
      </c>
      <c r="BJ168" s="125"/>
      <c r="BK168" s="120" t="str">
        <f>IF('Main courante'!$A165=$BK$6,MAX($BK$8:$BK167)+1,"")</f>
        <v/>
      </c>
      <c r="BL168" s="121" t="str">
        <f>IF('Main courante'!$A165=$BK$6,TEXT('Main courante'!$B165,"j mmm aa"),"")</f>
        <v/>
      </c>
      <c r="BM168" s="122" t="str">
        <f>IF('Main courante'!$A165=$BK$6,TEXT('Main courante'!$C165,"hh:mm"),"")</f>
        <v/>
      </c>
      <c r="BN168" s="122" t="str">
        <f>IF('Main courante'!$A165=$BK$6,TEXT('Main courante'!$D165,"hh:mm"),"")</f>
        <v/>
      </c>
      <c r="BO168" s="123" t="str">
        <f>IF('Main courante'!$A165=$BK$6,MOD($BN168-$BM168,1),"")</f>
        <v/>
      </c>
      <c r="BP168" s="123" t="str">
        <f>IF('Main courante'!$A165=$BK$6,'Main courante'!$E165,"")</f>
        <v/>
      </c>
      <c r="BQ168" s="122" t="str">
        <f>IF('Main courante'!$A165=$BK$6,DU168,"")</f>
        <v/>
      </c>
      <c r="BR168" s="125"/>
      <c r="BS168" s="120" t="str">
        <f>IF('Main courante'!$A165=$BS$6,MAX($BS$8:$BS167)+1,"")</f>
        <v/>
      </c>
      <c r="BT168" s="121" t="str">
        <f>IF('Main courante'!$A165=$BS$6,TEXT('Main courante'!$B165,"j mmm aa"),"")</f>
        <v/>
      </c>
      <c r="BU168" s="122" t="str">
        <f>IF('Main courante'!$A165=$BS$6,TEXT('Main courante'!$C165,"hh:mm"),"")</f>
        <v/>
      </c>
      <c r="BV168" s="122" t="str">
        <f>IF('Main courante'!$A165=$BS$6,TEXT('Main courante'!$D165,"hh:mm"),"")</f>
        <v/>
      </c>
      <c r="BW168" s="123" t="str">
        <f>IF('Main courante'!$A165=$BS$6,MOD($BV168-$BU168,1),"")</f>
        <v/>
      </c>
      <c r="BX168" s="123" t="str">
        <f>IF('Main courante'!$A165=$BS$6,'Main courante'!$E165,"")</f>
        <v/>
      </c>
      <c r="BY168" s="122" t="str">
        <f>IF('Main courante'!$A165=$BS$6,DU168,"")</f>
        <v/>
      </c>
      <c r="BZ168" s="125"/>
      <c r="CA168" s="120" t="str">
        <f>IF('Main courante'!$A165=$CA$6,MAX($CA$8:$CA167)+1,"")</f>
        <v/>
      </c>
      <c r="CB168" s="121" t="str">
        <f>IF('Main courante'!$A165=$CA$6,TEXT('Main courante'!$B165,"j mmm aa"),"")</f>
        <v/>
      </c>
      <c r="CC168" s="122" t="str">
        <f>IF('Main courante'!$A165=$CA$6,TEXT('Main courante'!$C165,"hh:mm"),"")</f>
        <v/>
      </c>
      <c r="CD168" s="122" t="str">
        <f>IF('Main courante'!$A165=$CA$6,TEXT('Main courante'!$D165,"hh:mm"),"")</f>
        <v/>
      </c>
      <c r="CE168" s="123" t="str">
        <f>IF('Main courante'!$A165=$CA$6,MOD($CD168-$CC168,1),"")</f>
        <v/>
      </c>
      <c r="CF168" s="123" t="str">
        <f>IF('Main courante'!$A165=$CA$6,'Main courante'!$E165,"")</f>
        <v/>
      </c>
      <c r="CG168" s="122" t="str">
        <f>IF('Main courante'!$A165=$CA$6,DU168,"")</f>
        <v/>
      </c>
      <c r="CH168" s="125"/>
      <c r="CI168" s="120" t="str">
        <f>IF('Main courante'!$A165=$CI$6,MAX($CI$8:$CI167)+1,"")</f>
        <v/>
      </c>
      <c r="CJ168" s="121" t="str">
        <f>IF('Main courante'!$A165=$CI$6,TEXT('Main courante'!$B165,"j mmm aa"),"")</f>
        <v/>
      </c>
      <c r="CK168" s="122" t="str">
        <f>IF('Main courante'!$A165=$CI$6,TEXT('Main courante'!$C165,"hh:mm"),"")</f>
        <v/>
      </c>
      <c r="CL168" s="122" t="str">
        <f>IF('Main courante'!$A165=$CI$6,TEXT('Main courante'!$D165,"hh:mm"),"")</f>
        <v/>
      </c>
      <c r="CM168" s="123" t="str">
        <f>IF('Main courante'!$A165=$CI$6,MOD($CL168-$CK168,1),"")</f>
        <v/>
      </c>
      <c r="CN168" s="123" t="str">
        <f>IF('Main courante'!$A165=$CI$6,'Main courante'!$E165,"")</f>
        <v/>
      </c>
      <c r="CO168" s="125"/>
      <c r="CP168" s="120" t="str">
        <f>IF('Main courante'!$A165=$CP$6,MAX($CP$8:$CP167)+1,"")</f>
        <v/>
      </c>
      <c r="CQ168" s="121" t="str">
        <f>IF('Main courante'!$A165=$CP$6,TEXT('Main courante'!$B165,"j mmm aa"),"")</f>
        <v/>
      </c>
      <c r="CR168" s="122" t="str">
        <f>IF('Main courante'!$A165=$CP$6,TEXT('Main courante'!$C165,"hh:mm"),"")</f>
        <v/>
      </c>
      <c r="CS168" s="122" t="str">
        <f>IF('Main courante'!$A165=$CP$6,TEXT('Main courante'!$D165,"hh:mm"),"")</f>
        <v/>
      </c>
      <c r="CT168" s="123" t="str">
        <f>IF('Main courante'!$A165=$CP$6,MOD($CS168-$CR168,1),"")</f>
        <v/>
      </c>
      <c r="CU168" s="123" t="str">
        <f>IF('Main courante'!$A165=$CP$6,'Main courante'!$E165,"")</f>
        <v/>
      </c>
      <c r="CV168" s="122" t="str">
        <f>IF('Main courante'!$A165=$CP$6,DU168,"")</f>
        <v/>
      </c>
      <c r="CW168" s="125"/>
      <c r="CX168" s="120" t="str">
        <f>IF('Main courante'!$A165=$CX$6,MAX($CX$8:$CX167)+1,"")</f>
        <v/>
      </c>
      <c r="CY168" s="121" t="str">
        <f>IF('Main courante'!$A165=$CX$6,TEXT('Main courante'!$B165,"j mmm aa"),"")</f>
        <v/>
      </c>
      <c r="CZ168" s="122" t="str">
        <f>IF('Main courante'!$A165=$CX$6,TEXT('Main courante'!$C165,"hh:mm"),"")</f>
        <v/>
      </c>
      <c r="DA168" s="122" t="str">
        <f>IF('Main courante'!$A165=$CX$6,TEXT('Main courante'!$D165,"hh:mm"),"")</f>
        <v/>
      </c>
      <c r="DB168" s="123" t="str">
        <f>IF('Main courante'!$A165=$CX$6,MOD($DA168-$CZ168,1),"")</f>
        <v/>
      </c>
      <c r="DC168" s="123" t="str">
        <f>IF('Main courante'!$A165=$CX$6,'Main courante'!$E165,"")</f>
        <v/>
      </c>
      <c r="DD168" s="122" t="str">
        <f>IF('Main courante'!$A165=$CX$6,DU168,"")</f>
        <v/>
      </c>
      <c r="DE168" s="125"/>
      <c r="DF168" s="120" t="str">
        <f>IF('Main courante'!$A165=$DF$6,MAX($DF$8:$DF167)+1,"")</f>
        <v/>
      </c>
      <c r="DG168" s="121" t="str">
        <f>IF('Main courante'!$A165=$DF$6,TEXT('Main courante'!$B165,"j mmm aa"),"")</f>
        <v/>
      </c>
      <c r="DH168" s="122" t="str">
        <f>IF('Main courante'!$A165=$DF$6,TEXT('Main courante'!$C165,"hh:mm"),"")</f>
        <v/>
      </c>
      <c r="DI168" s="122" t="str">
        <f>IF('Main courante'!$A165=$DF$6,TEXT('Main courante'!$D165,"hh:mm"),"")</f>
        <v/>
      </c>
      <c r="DJ168" s="123" t="str">
        <f>IF('Main courante'!$A165=$DF$6,MOD($DI168-$DH168,1),"")</f>
        <v/>
      </c>
      <c r="DK168" s="123" t="str">
        <f>IF('Main courante'!$A165=$DF$6,'Main courante'!$E165,"")</f>
        <v/>
      </c>
      <c r="DL168" s="128"/>
      <c r="DM168" s="120" t="str">
        <f>IF(OR('Main courante'!$F165&lt;&gt;"",'Main courante'!$K165&lt;&gt;""),MAX($DM$8:$DM167)+1,"")</f>
        <v/>
      </c>
      <c r="DN168" s="121" t="str">
        <f>IF('Main courante'!$F165,TEXT('Main courante'!$B165,"j mmm aa"),"")</f>
        <v/>
      </c>
      <c r="DO168" s="121" t="str">
        <f>IF('Main courante'!$F165,'Main courante'!$E165,"")</f>
        <v/>
      </c>
      <c r="DP168" s="121" t="str">
        <f>IF(OR('Main courante'!$F165&lt;&gt;"",'Main courante'!$K165&lt;&gt;""),IF('Main courante'!$F165&lt;&gt;"",TEXT('Main courante'!$F165,"hh:mm"),""),"")</f>
        <v/>
      </c>
      <c r="DQ168" s="121" t="str">
        <f>IF(OR('Main courante'!$F165&lt;&gt;"",'Main courante'!$K165&lt;&gt;""),IF('Main courante'!$G165&lt;&gt;"",TEXT('Main courante'!$G165,"hh:mm"),""),"")</f>
        <v/>
      </c>
      <c r="DR168" s="121" t="str">
        <f>IF(OR('Main courante'!$F165&lt;&gt;"",'Main courante'!$K165&lt;&gt;""),IF('Main courante'!$K165&lt;&gt;"",TEXT('Main courante'!$K165,"hh:mm"),""),"")</f>
        <v/>
      </c>
      <c r="DS168" s="121" t="str">
        <f>IF(OR('Main courante'!$F165&lt;&gt;"",'Main courante'!$K165&lt;&gt;""),IF('Main courante'!$L165&lt;&gt;"",TEXT('Main courante'!$L165,"hh:mm"),""),"")</f>
        <v/>
      </c>
      <c r="DT168" s="129">
        <f t="shared" si="10"/>
        <v>0</v>
      </c>
      <c r="DU168" s="130">
        <f>'Main courante'!$H165+'Main courante'!$M165</f>
        <v>0</v>
      </c>
      <c r="DV168" s="131">
        <f>'Main courante'!$J165+'Main courante'!$O165</f>
        <v>0</v>
      </c>
      <c r="DW168" s="131">
        <f>'Main courante'!$I165+'Main courante'!$N165</f>
        <v>0</v>
      </c>
      <c r="DX168" s="132" t="str">
        <f>IF('Main courante'!$P165&lt;&gt;"",'Main courante'!$P165,"")</f>
        <v/>
      </c>
      <c r="DY168" s="133" t="str">
        <f>IF('Main courante'!$Q165&lt;&gt;"",'Main courante'!$Q165,"")</f>
        <v/>
      </c>
      <c r="DZ168" s="133" t="str">
        <f>IF('Main courante'!$R165&lt;&gt;"",'Main courante'!$R165,"")</f>
        <v/>
      </c>
      <c r="EA168" s="129">
        <f t="shared" si="11"/>
        <v>0</v>
      </c>
      <c r="EB168" s="129">
        <f t="shared" si="12"/>
        <v>0</v>
      </c>
      <c r="ED168" s="120" t="str">
        <f>IF('Main courante'!$A165=$ED$6,MAX($ED$8:$ED167)+1,"")</f>
        <v/>
      </c>
      <c r="EE168" s="120" t="str">
        <f>IF('Main courante'!$A165=$ED$6,'Main courante'!$S165,"")</f>
        <v/>
      </c>
      <c r="EF168" s="120" t="str">
        <f>IF('Main courante'!$A165=$ED$6,'Main courante'!$T165,"")</f>
        <v/>
      </c>
      <c r="EG168" s="120" t="str">
        <f>IF('Main courante'!$A165=$ED$6,'Main courante'!$U165,"")</f>
        <v/>
      </c>
      <c r="EH168" s="134" t="str">
        <f>IF('Main courante'!$A165=$ED$6,'Main courante'!$V165,"")</f>
        <v/>
      </c>
      <c r="EJ168" s="120" t="str">
        <f>IF('Main courante'!$A165=$EJ$6,MAX($EJ$8:$EJ167)+1,"")</f>
        <v/>
      </c>
      <c r="EK168" s="120" t="str">
        <f>IF('Main courante'!$A165=$EJ$6,'Main courante'!$S165,"")</f>
        <v/>
      </c>
      <c r="EL168" s="120" t="str">
        <f>IF('Main courante'!$A165=$EJ$6,'Main courante'!$T165,"")</f>
        <v/>
      </c>
      <c r="EM168" s="120" t="str">
        <f>IF('Main courante'!$A165=$EJ$6,'Main courante'!$U165,"")</f>
        <v/>
      </c>
      <c r="EN168" s="134" t="str">
        <f>IF('Main courante'!$A165=$EJ$6,'Main courante'!$V165,"")</f>
        <v/>
      </c>
      <c r="EP168" s="120" t="str">
        <f>IF('Main courante'!$A165=$EP$6,MAX($EP$8:$EP167)+1,"")</f>
        <v/>
      </c>
      <c r="EQ168" s="120" t="str">
        <f>IF('Main courante'!$A165=$EP$6,'Main courante'!$S165,"")</f>
        <v/>
      </c>
      <c r="ER168" s="120" t="str">
        <f>IF('Main courante'!$A165=$EP$6,'Main courante'!$T165,"")</f>
        <v/>
      </c>
      <c r="ES168" s="120" t="str">
        <f>IF('Main courante'!$A165=$EP$6,'Main courante'!$U165,"")</f>
        <v/>
      </c>
      <c r="ET168" s="134" t="str">
        <f>IF('Main courante'!$A165=$EP$6,'Main courante'!$V165,"")</f>
        <v/>
      </c>
      <c r="EU168" s="125"/>
      <c r="EV168" s="120" t="str">
        <f>IF('Main courante'!$A165=$EV$6,MAX($EV$8:$EV167)+1,"")</f>
        <v/>
      </c>
      <c r="EW168" s="121" t="str">
        <f>IF('Main courante'!$A165=$EV$6,TEXT('Main courante'!$B165,"j mmm aa"),"")</f>
        <v/>
      </c>
      <c r="EX168" s="122" t="str">
        <f>IF('Main courante'!$A165=$EV$6,TEXT('Main courante'!$C165,"hh:mm"),"")</f>
        <v/>
      </c>
      <c r="EY168" s="122" t="str">
        <f>IF('Main courante'!$A165=$EV$6,TEXT('Main courante'!$D165,"hh:mm"),"")</f>
        <v/>
      </c>
      <c r="EZ168" s="123" t="str">
        <f>IF('Main courante'!$A165=$EV$6,MOD($EY168-$EX168,1),"")</f>
        <v/>
      </c>
      <c r="FA168" s="123" t="str">
        <f>IF('Main courante'!$A165=$EV$6,'Main courante'!$E165,"")</f>
        <v/>
      </c>
      <c r="FB168" s="128"/>
    </row>
    <row r="169" spans="1:158">
      <c r="A169" s="120" t="str">
        <f>IF('Main courante'!$A166=$A$6,MAX($A$8:$A168)+1,"")</f>
        <v/>
      </c>
      <c r="B169" s="121" t="str">
        <f>IF('Main courante'!$A166=$A$6,TEXT('Main courante'!$B166,"j mmm aa"),"")</f>
        <v/>
      </c>
      <c r="C169" s="122" t="str">
        <f>IF('Main courante'!$A166=$A$6,TEXT('Main courante'!$C166,"hh:mm"),"")</f>
        <v/>
      </c>
      <c r="D169" s="122" t="str">
        <f>IF('Main courante'!$A166=$A$6,TEXT('Main courante'!$D166,"hh:mm"),"")</f>
        <v/>
      </c>
      <c r="E169" s="123" t="str">
        <f>IF('Main courante'!$A166=$A$6,MOD($D169-$C169,1),"")</f>
        <v/>
      </c>
      <c r="F169" s="123" t="str">
        <f>IF('Main courante'!$A166=$A$6,'Main courante'!$E166,"")</f>
        <v/>
      </c>
      <c r="G169" s="125"/>
      <c r="H169" s="126" t="str">
        <f>IF('Main courante'!$A166=$H$6,MAX($H$8:$H168)+1,"")</f>
        <v/>
      </c>
      <c r="I169" s="121" t="str">
        <f>IF('Main courante'!$A166=$H$6,TEXT('Main courante'!$B166,"j mmm aa"),"")</f>
        <v/>
      </c>
      <c r="J169" s="122" t="str">
        <f>IF('Main courante'!$A166=$H$6,TEXT('Main courante'!$C166,"hh:mm"),"")</f>
        <v/>
      </c>
      <c r="K169" s="122" t="str">
        <f>IF('Main courante'!$A166=$H$6,TEXT('Main courante'!$D166,"hh:mm"),"")</f>
        <v/>
      </c>
      <c r="L169" s="123" t="str">
        <f>IF('Main courante'!$A166=$H$6,MOD($K169-$J169,1),"")</f>
        <v/>
      </c>
      <c r="M169" s="123" t="str">
        <f>IF('Main courante'!$A166=$H$6,'Main courante'!$E166,"")</f>
        <v/>
      </c>
      <c r="N169" s="125"/>
      <c r="O169" s="120" t="str">
        <f>IF('Main courante'!$A166=$O$6,MAX($O$8:$O168)+1,"")</f>
        <v/>
      </c>
      <c r="P169" s="121" t="str">
        <f>IF('Main courante'!$A166=$O$6,TEXT('Main courante'!$B166,"j mmm aa"),"")</f>
        <v/>
      </c>
      <c r="Q169" s="122" t="str">
        <f>IF('Main courante'!$A166=$O$6,TEXT('Main courante'!$C166,"hh:mm"),"")</f>
        <v/>
      </c>
      <c r="R169" s="122" t="str">
        <f>IF('Main courante'!$A166=$O$6,TEXT('Main courante'!$D166,"hh:mm"),"")</f>
        <v/>
      </c>
      <c r="S169" s="123" t="str">
        <f>IF('Main courante'!$A166=$O$6,MOD($R169-$Q169,1),"")</f>
        <v/>
      </c>
      <c r="T169" s="124" t="str">
        <f>IF('Main courante'!$A166=$O$6,'Main courante'!$E166,"")</f>
        <v/>
      </c>
      <c r="U169" s="127" t="str">
        <f>IF('Main courante'!$A166=$O$6,DU169,"")</f>
        <v/>
      </c>
      <c r="V169" s="125"/>
      <c r="W169" s="120" t="str">
        <f>IF('Main courante'!$A166=$W$6,MAX($W$8:$W168)+1,"")</f>
        <v/>
      </c>
      <c r="X169" s="121" t="str">
        <f>IF('Main courante'!$A166=$W$6,TEXT('Main courante'!$B166,"j mmm aa"),"")</f>
        <v/>
      </c>
      <c r="Y169" s="122" t="str">
        <f>IF('Main courante'!$A166=$W$6,TEXT('Main courante'!$C166,"hh:mm"),"")</f>
        <v/>
      </c>
      <c r="Z169" s="122" t="str">
        <f>IF('Main courante'!$A166=$W$6,TEXT('Main courante'!$D166,"hh:mm"),"")</f>
        <v/>
      </c>
      <c r="AA169" s="123" t="str">
        <f>IF('Main courante'!$A166=$W$6,MOD($Z169-$Y169,1),"")</f>
        <v/>
      </c>
      <c r="AB169" s="123" t="str">
        <f>IF('Main courante'!$A166=$W$6,'Main courante'!$E166,"")</f>
        <v/>
      </c>
      <c r="AC169" s="122" t="str">
        <f>IF('Main courante'!$A166=$W$6,DU169,"")</f>
        <v/>
      </c>
      <c r="AD169" s="125"/>
      <c r="AE169" s="120" t="str">
        <f>IF('Main courante'!$A166=$AE$6,MAX($AE$8:$AE168)+1,"")</f>
        <v/>
      </c>
      <c r="AF169" s="121" t="str">
        <f>IF('Main courante'!$A166=$AE$6,TEXT('Main courante'!$B166,"j mmm aa"),"")</f>
        <v/>
      </c>
      <c r="AG169" s="122" t="str">
        <f>IF('Main courante'!$A166=$AE$6,TEXT('Main courante'!$C166,"hh:mm"),"")</f>
        <v/>
      </c>
      <c r="AH169" s="122" t="str">
        <f>IF('Main courante'!$A166=$AE$6,TEXT('Main courante'!$D166,"hh:mm"),"")</f>
        <v/>
      </c>
      <c r="AI169" s="123" t="str">
        <f>IF('Main courante'!$A166=$AE$6,MOD($AH169-$AG169,1),"")</f>
        <v/>
      </c>
      <c r="AJ169" s="123" t="str">
        <f>IF('Main courante'!$A166=$AE$6,'Main courante'!$E166,"")</f>
        <v/>
      </c>
      <c r="AK169" s="122" t="str">
        <f>IF('Main courante'!$A166=$AE$6,DU169,"")</f>
        <v/>
      </c>
      <c r="AL169" s="125"/>
      <c r="AM169" s="120" t="str">
        <f>IF('Main courante'!$A166=$AM$6,MAX($AM$8:$AM168)+1,"")</f>
        <v/>
      </c>
      <c r="AN169" s="121" t="str">
        <f>IF('Main courante'!$A166=$AM$6,TEXT('Main courante'!$B166,"j mmm aa"),"")</f>
        <v/>
      </c>
      <c r="AO169" s="122" t="str">
        <f>IF('Main courante'!$A166=$AM$6,TEXT('Main courante'!$C166,"hh:mm"),"")</f>
        <v/>
      </c>
      <c r="AP169" s="122" t="str">
        <f>IF('Main courante'!$A166=$AM$6,TEXT('Main courante'!$D166,"hh:mm"),"")</f>
        <v/>
      </c>
      <c r="AQ169" s="123" t="str">
        <f>IF('Main courante'!$A166=$AM$6,MOD($AP169-$AO169,1),"")</f>
        <v/>
      </c>
      <c r="AR169" s="123" t="str">
        <f>IF('Main courante'!$A166=$AM$6,'Main courante'!$E166,"")</f>
        <v/>
      </c>
      <c r="AS169" s="122" t="str">
        <f>IF('Main courante'!$A166=$AM$6,DU169,"")</f>
        <v/>
      </c>
      <c r="AT169" s="125"/>
      <c r="AU169" s="120" t="str">
        <f>IF('Main courante'!$A166=$AU$6,MAX($AU$8:$AU168)+1,"")</f>
        <v/>
      </c>
      <c r="AV169" s="121" t="str">
        <f>IF('Main courante'!$A166=$AU$6,TEXT('Main courante'!$B166,"j mmm aa"),"")</f>
        <v/>
      </c>
      <c r="AW169" s="122" t="str">
        <f>IF('Main courante'!$A166=$AU$6,TEXT('Main courante'!$C166,"hh:mm"),"")</f>
        <v/>
      </c>
      <c r="AX169" s="122" t="str">
        <f>IF('Main courante'!$A166=$AU$6,TEXT('Main courante'!$D166,"hh:mm"),"")</f>
        <v/>
      </c>
      <c r="AY169" s="123" t="str">
        <f>IF('Main courante'!$A166=$AU$6,MOD($AX169-$AW169,1),"")</f>
        <v/>
      </c>
      <c r="AZ169" s="123" t="str">
        <f>IF('Main courante'!$A166=$AU$6,'Main courante'!$E166,"")</f>
        <v/>
      </c>
      <c r="BA169" s="122" t="str">
        <f>IF('Main courante'!$A166=$AU$6,DU169,"")</f>
        <v/>
      </c>
      <c r="BB169" s="125"/>
      <c r="BC169" s="120" t="str">
        <f>IF('Main courante'!$A166=$BC$6,MAX($BC$8:$BC168)+1,"")</f>
        <v/>
      </c>
      <c r="BD169" s="121" t="str">
        <f>IF('Main courante'!$A166=$BC$6,TEXT('Main courante'!$B166,"j mmm aa"),"")</f>
        <v/>
      </c>
      <c r="BE169" s="122" t="str">
        <f>IF('Main courante'!$A166=$BC$6,TEXT('Main courante'!$C166,"hh:mm"),"")</f>
        <v/>
      </c>
      <c r="BF169" s="122" t="str">
        <f>IF('Main courante'!$A166=$BC$6,TEXT('Main courante'!$D166,"hh:mm"),"")</f>
        <v/>
      </c>
      <c r="BG169" s="123" t="str">
        <f>IF('Main courante'!$A166=$BC$6,MOD($BF169-$BE169,1),"")</f>
        <v/>
      </c>
      <c r="BH169" s="123" t="str">
        <f>IF('Main courante'!$A166=$BC$6,'Main courante'!$E166,"")</f>
        <v/>
      </c>
      <c r="BI169" s="122" t="str">
        <f>IF('Main courante'!$A166=$BC$6,DU169,"")</f>
        <v/>
      </c>
      <c r="BJ169" s="125"/>
      <c r="BK169" s="120" t="str">
        <f>IF('Main courante'!$A166=$BK$6,MAX($BK$8:$BK168)+1,"")</f>
        <v/>
      </c>
      <c r="BL169" s="121" t="str">
        <f>IF('Main courante'!$A166=$BK$6,TEXT('Main courante'!$B166,"j mmm aa"),"")</f>
        <v/>
      </c>
      <c r="BM169" s="122" t="str">
        <f>IF('Main courante'!$A166=$BK$6,TEXT('Main courante'!$C166,"hh:mm"),"")</f>
        <v/>
      </c>
      <c r="BN169" s="122" t="str">
        <f>IF('Main courante'!$A166=$BK$6,TEXT('Main courante'!$D166,"hh:mm"),"")</f>
        <v/>
      </c>
      <c r="BO169" s="123" t="str">
        <f>IF('Main courante'!$A166=$BK$6,MOD($BN169-$BM169,1),"")</f>
        <v/>
      </c>
      <c r="BP169" s="123" t="str">
        <f>IF('Main courante'!$A166=$BK$6,'Main courante'!$E166,"")</f>
        <v/>
      </c>
      <c r="BQ169" s="122" t="str">
        <f>IF('Main courante'!$A166=$BK$6,DU169,"")</f>
        <v/>
      </c>
      <c r="BR169" s="125"/>
      <c r="BS169" s="120" t="str">
        <f>IF('Main courante'!$A166=$BS$6,MAX($BS$8:$BS168)+1,"")</f>
        <v/>
      </c>
      <c r="BT169" s="121" t="str">
        <f>IF('Main courante'!$A166=$BS$6,TEXT('Main courante'!$B166,"j mmm aa"),"")</f>
        <v/>
      </c>
      <c r="BU169" s="122" t="str">
        <f>IF('Main courante'!$A166=$BS$6,TEXT('Main courante'!$C166,"hh:mm"),"")</f>
        <v/>
      </c>
      <c r="BV169" s="122" t="str">
        <f>IF('Main courante'!$A166=$BS$6,TEXT('Main courante'!$D166,"hh:mm"),"")</f>
        <v/>
      </c>
      <c r="BW169" s="123" t="str">
        <f>IF('Main courante'!$A166=$BS$6,MOD($BV169-$BU169,1),"")</f>
        <v/>
      </c>
      <c r="BX169" s="123" t="str">
        <f>IF('Main courante'!$A166=$BS$6,'Main courante'!$E166,"")</f>
        <v/>
      </c>
      <c r="BY169" s="122" t="str">
        <f>IF('Main courante'!$A166=$BS$6,DU169,"")</f>
        <v/>
      </c>
      <c r="BZ169" s="125"/>
      <c r="CA169" s="120" t="str">
        <f>IF('Main courante'!$A166=$CA$6,MAX($CA$8:$CA168)+1,"")</f>
        <v/>
      </c>
      <c r="CB169" s="121" t="str">
        <f>IF('Main courante'!$A166=$CA$6,TEXT('Main courante'!$B166,"j mmm aa"),"")</f>
        <v/>
      </c>
      <c r="CC169" s="122" t="str">
        <f>IF('Main courante'!$A166=$CA$6,TEXT('Main courante'!$C166,"hh:mm"),"")</f>
        <v/>
      </c>
      <c r="CD169" s="122" t="str">
        <f>IF('Main courante'!$A166=$CA$6,TEXT('Main courante'!$D166,"hh:mm"),"")</f>
        <v/>
      </c>
      <c r="CE169" s="123" t="str">
        <f>IF('Main courante'!$A166=$CA$6,MOD($CD169-$CC169,1),"")</f>
        <v/>
      </c>
      <c r="CF169" s="123" t="str">
        <f>IF('Main courante'!$A166=$CA$6,'Main courante'!$E166,"")</f>
        <v/>
      </c>
      <c r="CG169" s="122" t="str">
        <f>IF('Main courante'!$A166=$CA$6,DU169,"")</f>
        <v/>
      </c>
      <c r="CH169" s="125"/>
      <c r="CI169" s="120" t="str">
        <f>IF('Main courante'!$A166=$CI$6,MAX($CI$8:$CI168)+1,"")</f>
        <v/>
      </c>
      <c r="CJ169" s="121" t="str">
        <f>IF('Main courante'!$A166=$CI$6,TEXT('Main courante'!$B166,"j mmm aa"),"")</f>
        <v/>
      </c>
      <c r="CK169" s="122" t="str">
        <f>IF('Main courante'!$A166=$CI$6,TEXT('Main courante'!$C166,"hh:mm"),"")</f>
        <v/>
      </c>
      <c r="CL169" s="122" t="str">
        <f>IF('Main courante'!$A166=$CI$6,TEXT('Main courante'!$D166,"hh:mm"),"")</f>
        <v/>
      </c>
      <c r="CM169" s="123" t="str">
        <f>IF('Main courante'!$A166=$CI$6,MOD($CL169-$CK169,1),"")</f>
        <v/>
      </c>
      <c r="CN169" s="123" t="str">
        <f>IF('Main courante'!$A166=$CI$6,'Main courante'!$E166,"")</f>
        <v/>
      </c>
      <c r="CO169" s="125"/>
      <c r="CP169" s="120" t="str">
        <f>IF('Main courante'!$A166=$CP$6,MAX($CP$8:$CP168)+1,"")</f>
        <v/>
      </c>
      <c r="CQ169" s="121" t="str">
        <f>IF('Main courante'!$A166=$CP$6,TEXT('Main courante'!$B166,"j mmm aa"),"")</f>
        <v/>
      </c>
      <c r="CR169" s="122" t="str">
        <f>IF('Main courante'!$A166=$CP$6,TEXT('Main courante'!$C166,"hh:mm"),"")</f>
        <v/>
      </c>
      <c r="CS169" s="122" t="str">
        <f>IF('Main courante'!$A166=$CP$6,TEXT('Main courante'!$D166,"hh:mm"),"")</f>
        <v/>
      </c>
      <c r="CT169" s="123" t="str">
        <f>IF('Main courante'!$A166=$CP$6,MOD($CS169-$CR169,1),"")</f>
        <v/>
      </c>
      <c r="CU169" s="123" t="str">
        <f>IF('Main courante'!$A166=$CP$6,'Main courante'!$E166,"")</f>
        <v/>
      </c>
      <c r="CV169" s="122" t="str">
        <f>IF('Main courante'!$A166=$CP$6,DU169,"")</f>
        <v/>
      </c>
      <c r="CW169" s="125"/>
      <c r="CX169" s="120" t="str">
        <f>IF('Main courante'!$A166=$CX$6,MAX($CX$8:$CX168)+1,"")</f>
        <v/>
      </c>
      <c r="CY169" s="121" t="str">
        <f>IF('Main courante'!$A166=$CX$6,TEXT('Main courante'!$B166,"j mmm aa"),"")</f>
        <v/>
      </c>
      <c r="CZ169" s="122" t="str">
        <f>IF('Main courante'!$A166=$CX$6,TEXT('Main courante'!$C166,"hh:mm"),"")</f>
        <v/>
      </c>
      <c r="DA169" s="122" t="str">
        <f>IF('Main courante'!$A166=$CX$6,TEXT('Main courante'!$D166,"hh:mm"),"")</f>
        <v/>
      </c>
      <c r="DB169" s="123" t="str">
        <f>IF('Main courante'!$A166=$CX$6,MOD($DA169-$CZ169,1),"")</f>
        <v/>
      </c>
      <c r="DC169" s="123" t="str">
        <f>IF('Main courante'!$A166=$CX$6,'Main courante'!$E166,"")</f>
        <v/>
      </c>
      <c r="DD169" s="122" t="str">
        <f>IF('Main courante'!$A166=$CX$6,DU169,"")</f>
        <v/>
      </c>
      <c r="DE169" s="125"/>
      <c r="DF169" s="120" t="str">
        <f>IF('Main courante'!$A166=$DF$6,MAX($DF$8:$DF168)+1,"")</f>
        <v/>
      </c>
      <c r="DG169" s="121" t="str">
        <f>IF('Main courante'!$A166=$DF$6,TEXT('Main courante'!$B166,"j mmm aa"),"")</f>
        <v/>
      </c>
      <c r="DH169" s="122" t="str">
        <f>IF('Main courante'!$A166=$DF$6,TEXT('Main courante'!$C166,"hh:mm"),"")</f>
        <v/>
      </c>
      <c r="DI169" s="122" t="str">
        <f>IF('Main courante'!$A166=$DF$6,TEXT('Main courante'!$D166,"hh:mm"),"")</f>
        <v/>
      </c>
      <c r="DJ169" s="123" t="str">
        <f>IF('Main courante'!$A166=$DF$6,MOD($DI169-$DH169,1),"")</f>
        <v/>
      </c>
      <c r="DK169" s="123" t="str">
        <f>IF('Main courante'!$A166=$DF$6,'Main courante'!$E166,"")</f>
        <v/>
      </c>
      <c r="DL169" s="128"/>
      <c r="DM169" s="120" t="str">
        <f>IF(OR('Main courante'!$F166&lt;&gt;"",'Main courante'!$K166&lt;&gt;""),MAX($DM$8:$DM168)+1,"")</f>
        <v/>
      </c>
      <c r="DN169" s="121" t="str">
        <f>IF('Main courante'!$F166,TEXT('Main courante'!$B166,"j mmm aa"),"")</f>
        <v/>
      </c>
      <c r="DO169" s="121" t="str">
        <f>IF('Main courante'!$F166,'Main courante'!$E166,"")</f>
        <v/>
      </c>
      <c r="DP169" s="121" t="str">
        <f>IF(OR('Main courante'!$F166&lt;&gt;"",'Main courante'!$K166&lt;&gt;""),IF('Main courante'!$F166&lt;&gt;"",TEXT('Main courante'!$F166,"hh:mm"),""),"")</f>
        <v/>
      </c>
      <c r="DQ169" s="121" t="str">
        <f>IF(OR('Main courante'!$F166&lt;&gt;"",'Main courante'!$K166&lt;&gt;""),IF('Main courante'!$G166&lt;&gt;"",TEXT('Main courante'!$G166,"hh:mm"),""),"")</f>
        <v/>
      </c>
      <c r="DR169" s="121" t="str">
        <f>IF(OR('Main courante'!$F166&lt;&gt;"",'Main courante'!$K166&lt;&gt;""),IF('Main courante'!$K166&lt;&gt;"",TEXT('Main courante'!$K166,"hh:mm"),""),"")</f>
        <v/>
      </c>
      <c r="DS169" s="121" t="str">
        <f>IF(OR('Main courante'!$F166&lt;&gt;"",'Main courante'!$K166&lt;&gt;""),IF('Main courante'!$L166&lt;&gt;"",TEXT('Main courante'!$L166,"hh:mm"),""),"")</f>
        <v/>
      </c>
      <c r="DT169" s="129">
        <f t="shared" si="10"/>
        <v>0</v>
      </c>
      <c r="DU169" s="130">
        <f>'Main courante'!$H166+'Main courante'!$M166</f>
        <v>0</v>
      </c>
      <c r="DV169" s="131">
        <f>'Main courante'!$J166+'Main courante'!$O166</f>
        <v>0</v>
      </c>
      <c r="DW169" s="131">
        <f>'Main courante'!$I166+'Main courante'!$N166</f>
        <v>0</v>
      </c>
      <c r="DX169" s="132" t="str">
        <f>IF('Main courante'!$P166&lt;&gt;"",'Main courante'!$P166,"")</f>
        <v/>
      </c>
      <c r="DY169" s="133" t="str">
        <f>IF('Main courante'!$Q166&lt;&gt;"",'Main courante'!$Q166,"")</f>
        <v/>
      </c>
      <c r="DZ169" s="133" t="str">
        <f>IF('Main courante'!$R166&lt;&gt;"",'Main courante'!$R166,"")</f>
        <v/>
      </c>
      <c r="EA169" s="129">
        <f t="shared" si="11"/>
        <v>0</v>
      </c>
      <c r="EB169" s="129">
        <f t="shared" si="12"/>
        <v>0</v>
      </c>
      <c r="ED169" s="120" t="str">
        <f>IF('Main courante'!$A166=$ED$6,MAX($ED$8:$ED168)+1,"")</f>
        <v/>
      </c>
      <c r="EE169" s="120" t="str">
        <f>IF('Main courante'!$A166=$ED$6,'Main courante'!$S166,"")</f>
        <v/>
      </c>
      <c r="EF169" s="120" t="str">
        <f>IF('Main courante'!$A166=$ED$6,'Main courante'!$T166,"")</f>
        <v/>
      </c>
      <c r="EG169" s="120" t="str">
        <f>IF('Main courante'!$A166=$ED$6,'Main courante'!$U166,"")</f>
        <v/>
      </c>
      <c r="EH169" s="134" t="str">
        <f>IF('Main courante'!$A166=$ED$6,'Main courante'!$V166,"")</f>
        <v/>
      </c>
      <c r="EJ169" s="120" t="str">
        <f>IF('Main courante'!$A166=$EJ$6,MAX($EJ$8:$EJ168)+1,"")</f>
        <v/>
      </c>
      <c r="EK169" s="120" t="str">
        <f>IF('Main courante'!$A166=$EJ$6,'Main courante'!$S166,"")</f>
        <v/>
      </c>
      <c r="EL169" s="120" t="str">
        <f>IF('Main courante'!$A166=$EJ$6,'Main courante'!$T166,"")</f>
        <v/>
      </c>
      <c r="EM169" s="120" t="str">
        <f>IF('Main courante'!$A166=$EJ$6,'Main courante'!$U166,"")</f>
        <v/>
      </c>
      <c r="EN169" s="134" t="str">
        <f>IF('Main courante'!$A166=$EJ$6,'Main courante'!$V166,"")</f>
        <v/>
      </c>
      <c r="EP169" s="120" t="str">
        <f>IF('Main courante'!$A166=$EP$6,MAX($EP$8:$EP168)+1,"")</f>
        <v/>
      </c>
      <c r="EQ169" s="120" t="str">
        <f>IF('Main courante'!$A166=$EP$6,'Main courante'!$S166,"")</f>
        <v/>
      </c>
      <c r="ER169" s="120" t="str">
        <f>IF('Main courante'!$A166=$EP$6,'Main courante'!$T166,"")</f>
        <v/>
      </c>
      <c r="ES169" s="120" t="str">
        <f>IF('Main courante'!$A166=$EP$6,'Main courante'!$U166,"")</f>
        <v/>
      </c>
      <c r="ET169" s="134" t="str">
        <f>IF('Main courante'!$A166=$EP$6,'Main courante'!$V166,"")</f>
        <v/>
      </c>
      <c r="EU169" s="125"/>
      <c r="EV169" s="120" t="str">
        <f>IF('Main courante'!$A166=$EV$6,MAX($EV$8:$EV168)+1,"")</f>
        <v/>
      </c>
      <c r="EW169" s="121" t="str">
        <f>IF('Main courante'!$A166=$EV$6,TEXT('Main courante'!$B166,"j mmm aa"),"")</f>
        <v/>
      </c>
      <c r="EX169" s="122" t="str">
        <f>IF('Main courante'!$A166=$EV$6,TEXT('Main courante'!$C166,"hh:mm"),"")</f>
        <v/>
      </c>
      <c r="EY169" s="122" t="str">
        <f>IF('Main courante'!$A166=$EV$6,TEXT('Main courante'!$D166,"hh:mm"),"")</f>
        <v/>
      </c>
      <c r="EZ169" s="123" t="str">
        <f>IF('Main courante'!$A166=$EV$6,MOD($EY169-$EX169,1),"")</f>
        <v/>
      </c>
      <c r="FA169" s="123" t="str">
        <f>IF('Main courante'!$A166=$EV$6,'Main courante'!$E166,"")</f>
        <v/>
      </c>
      <c r="FB169" s="128"/>
    </row>
    <row r="170" spans="1:158">
      <c r="A170" s="120" t="str">
        <f>IF('Main courante'!$A167=$A$6,MAX($A$8:$A169)+1,"")</f>
        <v/>
      </c>
      <c r="B170" s="121" t="str">
        <f>IF('Main courante'!$A167=$A$6,TEXT('Main courante'!$B167,"j mmm aa"),"")</f>
        <v/>
      </c>
      <c r="C170" s="122" t="str">
        <f>IF('Main courante'!$A167=$A$6,TEXT('Main courante'!$C167,"hh:mm"),"")</f>
        <v/>
      </c>
      <c r="D170" s="122" t="str">
        <f>IF('Main courante'!$A167=$A$6,TEXT('Main courante'!$D167,"hh:mm"),"")</f>
        <v/>
      </c>
      <c r="E170" s="123" t="str">
        <f>IF('Main courante'!$A167=$A$6,MOD($D170-$C170,1),"")</f>
        <v/>
      </c>
      <c r="F170" s="123" t="str">
        <f>IF('Main courante'!$A167=$A$6,'Main courante'!$E167,"")</f>
        <v/>
      </c>
      <c r="G170" s="125"/>
      <c r="H170" s="126" t="str">
        <f>IF('Main courante'!$A167=$H$6,MAX($H$8:$H169)+1,"")</f>
        <v/>
      </c>
      <c r="I170" s="121" t="str">
        <f>IF('Main courante'!$A167=$H$6,TEXT('Main courante'!$B167,"j mmm aa"),"")</f>
        <v/>
      </c>
      <c r="J170" s="122" t="str">
        <f>IF('Main courante'!$A167=$H$6,TEXT('Main courante'!$C167,"hh:mm"),"")</f>
        <v/>
      </c>
      <c r="K170" s="122" t="str">
        <f>IF('Main courante'!$A167=$H$6,TEXT('Main courante'!$D167,"hh:mm"),"")</f>
        <v/>
      </c>
      <c r="L170" s="123" t="str">
        <f>IF('Main courante'!$A167=$H$6,MOD($K170-$J170,1),"")</f>
        <v/>
      </c>
      <c r="M170" s="123" t="str">
        <f>IF('Main courante'!$A167=$H$6,'Main courante'!$E167,"")</f>
        <v/>
      </c>
      <c r="N170" s="125"/>
      <c r="O170" s="120" t="str">
        <f>IF('Main courante'!$A167=$O$6,MAX($O$8:$O169)+1,"")</f>
        <v/>
      </c>
      <c r="P170" s="121" t="str">
        <f>IF('Main courante'!$A167=$O$6,TEXT('Main courante'!$B167,"j mmm aa"),"")</f>
        <v/>
      </c>
      <c r="Q170" s="122" t="str">
        <f>IF('Main courante'!$A167=$O$6,TEXT('Main courante'!$C167,"hh:mm"),"")</f>
        <v/>
      </c>
      <c r="R170" s="122" t="str">
        <f>IF('Main courante'!$A167=$O$6,TEXT('Main courante'!$D167,"hh:mm"),"")</f>
        <v/>
      </c>
      <c r="S170" s="123" t="str">
        <f>IF('Main courante'!$A167=$O$6,MOD($R170-$Q170,1),"")</f>
        <v/>
      </c>
      <c r="T170" s="124" t="str">
        <f>IF('Main courante'!$A167=$O$6,'Main courante'!$E167,"")</f>
        <v/>
      </c>
      <c r="U170" s="127" t="str">
        <f>IF('Main courante'!$A167=$O$6,DU170,"")</f>
        <v/>
      </c>
      <c r="V170" s="125"/>
      <c r="W170" s="120" t="str">
        <f>IF('Main courante'!$A167=$W$6,MAX($W$8:$W169)+1,"")</f>
        <v/>
      </c>
      <c r="X170" s="121" t="str">
        <f>IF('Main courante'!$A167=$W$6,TEXT('Main courante'!$B167,"j mmm aa"),"")</f>
        <v/>
      </c>
      <c r="Y170" s="122" t="str">
        <f>IF('Main courante'!$A167=$W$6,TEXT('Main courante'!$C167,"hh:mm"),"")</f>
        <v/>
      </c>
      <c r="Z170" s="122" t="str">
        <f>IF('Main courante'!$A167=$W$6,TEXT('Main courante'!$D167,"hh:mm"),"")</f>
        <v/>
      </c>
      <c r="AA170" s="123" t="str">
        <f>IF('Main courante'!$A167=$W$6,MOD($Z170-$Y170,1),"")</f>
        <v/>
      </c>
      <c r="AB170" s="123" t="str">
        <f>IF('Main courante'!$A167=$W$6,'Main courante'!$E167,"")</f>
        <v/>
      </c>
      <c r="AC170" s="122" t="str">
        <f>IF('Main courante'!$A167=$W$6,DU170,"")</f>
        <v/>
      </c>
      <c r="AD170" s="125"/>
      <c r="AE170" s="120" t="str">
        <f>IF('Main courante'!$A167=$AE$6,MAX($AE$8:$AE169)+1,"")</f>
        <v/>
      </c>
      <c r="AF170" s="121" t="str">
        <f>IF('Main courante'!$A167=$AE$6,TEXT('Main courante'!$B167,"j mmm aa"),"")</f>
        <v/>
      </c>
      <c r="AG170" s="122" t="str">
        <f>IF('Main courante'!$A167=$AE$6,TEXT('Main courante'!$C167,"hh:mm"),"")</f>
        <v/>
      </c>
      <c r="AH170" s="122" t="str">
        <f>IF('Main courante'!$A167=$AE$6,TEXT('Main courante'!$D167,"hh:mm"),"")</f>
        <v/>
      </c>
      <c r="AI170" s="123" t="str">
        <f>IF('Main courante'!$A167=$AE$6,MOD($AH170-$AG170,1),"")</f>
        <v/>
      </c>
      <c r="AJ170" s="123" t="str">
        <f>IF('Main courante'!$A167=$AE$6,'Main courante'!$E167,"")</f>
        <v/>
      </c>
      <c r="AK170" s="122" t="str">
        <f>IF('Main courante'!$A167=$AE$6,DU170,"")</f>
        <v/>
      </c>
      <c r="AL170" s="125"/>
      <c r="AM170" s="120" t="str">
        <f>IF('Main courante'!$A167=$AM$6,MAX($AM$8:$AM169)+1,"")</f>
        <v/>
      </c>
      <c r="AN170" s="121" t="str">
        <f>IF('Main courante'!$A167=$AM$6,TEXT('Main courante'!$B167,"j mmm aa"),"")</f>
        <v/>
      </c>
      <c r="AO170" s="122" t="str">
        <f>IF('Main courante'!$A167=$AM$6,TEXT('Main courante'!$C167,"hh:mm"),"")</f>
        <v/>
      </c>
      <c r="AP170" s="122" t="str">
        <f>IF('Main courante'!$A167=$AM$6,TEXT('Main courante'!$D167,"hh:mm"),"")</f>
        <v/>
      </c>
      <c r="AQ170" s="123" t="str">
        <f>IF('Main courante'!$A167=$AM$6,MOD($AP170-$AO170,1),"")</f>
        <v/>
      </c>
      <c r="AR170" s="123" t="str">
        <f>IF('Main courante'!$A167=$AM$6,'Main courante'!$E167,"")</f>
        <v/>
      </c>
      <c r="AS170" s="122" t="str">
        <f>IF('Main courante'!$A167=$AM$6,DU170,"")</f>
        <v/>
      </c>
      <c r="AT170" s="125"/>
      <c r="AU170" s="120" t="str">
        <f>IF('Main courante'!$A167=$AU$6,MAX($AU$8:$AU169)+1,"")</f>
        <v/>
      </c>
      <c r="AV170" s="121" t="str">
        <f>IF('Main courante'!$A167=$AU$6,TEXT('Main courante'!$B167,"j mmm aa"),"")</f>
        <v/>
      </c>
      <c r="AW170" s="122" t="str">
        <f>IF('Main courante'!$A167=$AU$6,TEXT('Main courante'!$C167,"hh:mm"),"")</f>
        <v/>
      </c>
      <c r="AX170" s="122" t="str">
        <f>IF('Main courante'!$A167=$AU$6,TEXT('Main courante'!$D167,"hh:mm"),"")</f>
        <v/>
      </c>
      <c r="AY170" s="123" t="str">
        <f>IF('Main courante'!$A167=$AU$6,MOD($AX170-$AW170,1),"")</f>
        <v/>
      </c>
      <c r="AZ170" s="123" t="str">
        <f>IF('Main courante'!$A167=$AU$6,'Main courante'!$E167,"")</f>
        <v/>
      </c>
      <c r="BA170" s="122" t="str">
        <f>IF('Main courante'!$A167=$AU$6,DU170,"")</f>
        <v/>
      </c>
      <c r="BB170" s="125"/>
      <c r="BC170" s="120" t="str">
        <f>IF('Main courante'!$A167=$BC$6,MAX($BC$8:$BC169)+1,"")</f>
        <v/>
      </c>
      <c r="BD170" s="121" t="str">
        <f>IF('Main courante'!$A167=$BC$6,TEXT('Main courante'!$B167,"j mmm aa"),"")</f>
        <v/>
      </c>
      <c r="BE170" s="122" t="str">
        <f>IF('Main courante'!$A167=$BC$6,TEXT('Main courante'!$C167,"hh:mm"),"")</f>
        <v/>
      </c>
      <c r="BF170" s="122" t="str">
        <f>IF('Main courante'!$A167=$BC$6,TEXT('Main courante'!$D167,"hh:mm"),"")</f>
        <v/>
      </c>
      <c r="BG170" s="123" t="str">
        <f>IF('Main courante'!$A167=$BC$6,MOD($BF170-$BE170,1),"")</f>
        <v/>
      </c>
      <c r="BH170" s="123" t="str">
        <f>IF('Main courante'!$A167=$BC$6,'Main courante'!$E167,"")</f>
        <v/>
      </c>
      <c r="BI170" s="122" t="str">
        <f>IF('Main courante'!$A167=$BC$6,DU170,"")</f>
        <v/>
      </c>
      <c r="BJ170" s="125"/>
      <c r="BK170" s="120" t="str">
        <f>IF('Main courante'!$A167=$BK$6,MAX($BK$8:$BK169)+1,"")</f>
        <v/>
      </c>
      <c r="BL170" s="121" t="str">
        <f>IF('Main courante'!$A167=$BK$6,TEXT('Main courante'!$B167,"j mmm aa"),"")</f>
        <v/>
      </c>
      <c r="BM170" s="122" t="str">
        <f>IF('Main courante'!$A167=$BK$6,TEXT('Main courante'!$C167,"hh:mm"),"")</f>
        <v/>
      </c>
      <c r="BN170" s="122" t="str">
        <f>IF('Main courante'!$A167=$BK$6,TEXT('Main courante'!$D167,"hh:mm"),"")</f>
        <v/>
      </c>
      <c r="BO170" s="123" t="str">
        <f>IF('Main courante'!$A167=$BK$6,MOD($BN170-$BM170,1),"")</f>
        <v/>
      </c>
      <c r="BP170" s="123" t="str">
        <f>IF('Main courante'!$A167=$BK$6,'Main courante'!$E167,"")</f>
        <v/>
      </c>
      <c r="BQ170" s="122" t="str">
        <f>IF('Main courante'!$A167=$BK$6,DU170,"")</f>
        <v/>
      </c>
      <c r="BR170" s="125"/>
      <c r="BS170" s="120" t="str">
        <f>IF('Main courante'!$A167=$BS$6,MAX($BS$8:$BS169)+1,"")</f>
        <v/>
      </c>
      <c r="BT170" s="121" t="str">
        <f>IF('Main courante'!$A167=$BS$6,TEXT('Main courante'!$B167,"j mmm aa"),"")</f>
        <v/>
      </c>
      <c r="BU170" s="122" t="str">
        <f>IF('Main courante'!$A167=$BS$6,TEXT('Main courante'!$C167,"hh:mm"),"")</f>
        <v/>
      </c>
      <c r="BV170" s="122" t="str">
        <f>IF('Main courante'!$A167=$BS$6,TEXT('Main courante'!$D167,"hh:mm"),"")</f>
        <v/>
      </c>
      <c r="BW170" s="123" t="str">
        <f>IF('Main courante'!$A167=$BS$6,MOD($BV170-$BU170,1),"")</f>
        <v/>
      </c>
      <c r="BX170" s="123" t="str">
        <f>IF('Main courante'!$A167=$BS$6,'Main courante'!$E167,"")</f>
        <v/>
      </c>
      <c r="BY170" s="122" t="str">
        <f>IF('Main courante'!$A167=$BS$6,DU170,"")</f>
        <v/>
      </c>
      <c r="BZ170" s="125"/>
      <c r="CA170" s="120" t="str">
        <f>IF('Main courante'!$A167=$CA$6,MAX($CA$8:$CA169)+1,"")</f>
        <v/>
      </c>
      <c r="CB170" s="121" t="str">
        <f>IF('Main courante'!$A167=$CA$6,TEXT('Main courante'!$B167,"j mmm aa"),"")</f>
        <v/>
      </c>
      <c r="CC170" s="122" t="str">
        <f>IF('Main courante'!$A167=$CA$6,TEXT('Main courante'!$C167,"hh:mm"),"")</f>
        <v/>
      </c>
      <c r="CD170" s="122" t="str">
        <f>IF('Main courante'!$A167=$CA$6,TEXT('Main courante'!$D167,"hh:mm"),"")</f>
        <v/>
      </c>
      <c r="CE170" s="123" t="str">
        <f>IF('Main courante'!$A167=$CA$6,MOD($CD170-$CC170,1),"")</f>
        <v/>
      </c>
      <c r="CF170" s="123" t="str">
        <f>IF('Main courante'!$A167=$CA$6,'Main courante'!$E167,"")</f>
        <v/>
      </c>
      <c r="CG170" s="122" t="str">
        <f>IF('Main courante'!$A167=$CA$6,DU170,"")</f>
        <v/>
      </c>
      <c r="CH170" s="125"/>
      <c r="CI170" s="120" t="str">
        <f>IF('Main courante'!$A167=$CI$6,MAX($CI$8:$CI169)+1,"")</f>
        <v/>
      </c>
      <c r="CJ170" s="121" t="str">
        <f>IF('Main courante'!$A167=$CI$6,TEXT('Main courante'!$B167,"j mmm aa"),"")</f>
        <v/>
      </c>
      <c r="CK170" s="122" t="str">
        <f>IF('Main courante'!$A167=$CI$6,TEXT('Main courante'!$C167,"hh:mm"),"")</f>
        <v/>
      </c>
      <c r="CL170" s="122" t="str">
        <f>IF('Main courante'!$A167=$CI$6,TEXT('Main courante'!$D167,"hh:mm"),"")</f>
        <v/>
      </c>
      <c r="CM170" s="123" t="str">
        <f>IF('Main courante'!$A167=$CI$6,MOD($CL170-$CK170,1),"")</f>
        <v/>
      </c>
      <c r="CN170" s="123" t="str">
        <f>IF('Main courante'!$A167=$CI$6,'Main courante'!$E167,"")</f>
        <v/>
      </c>
      <c r="CO170" s="125"/>
      <c r="CP170" s="120" t="str">
        <f>IF('Main courante'!$A167=$CP$6,MAX($CP$8:$CP169)+1,"")</f>
        <v/>
      </c>
      <c r="CQ170" s="121" t="str">
        <f>IF('Main courante'!$A167=$CP$6,TEXT('Main courante'!$B167,"j mmm aa"),"")</f>
        <v/>
      </c>
      <c r="CR170" s="122" t="str">
        <f>IF('Main courante'!$A167=$CP$6,TEXT('Main courante'!$C167,"hh:mm"),"")</f>
        <v/>
      </c>
      <c r="CS170" s="122" t="str">
        <f>IF('Main courante'!$A167=$CP$6,TEXT('Main courante'!$D167,"hh:mm"),"")</f>
        <v/>
      </c>
      <c r="CT170" s="123" t="str">
        <f>IF('Main courante'!$A167=$CP$6,MOD($CS170-$CR170,1),"")</f>
        <v/>
      </c>
      <c r="CU170" s="123" t="str">
        <f>IF('Main courante'!$A167=$CP$6,'Main courante'!$E167,"")</f>
        <v/>
      </c>
      <c r="CV170" s="122" t="str">
        <f>IF('Main courante'!$A167=$CP$6,DU170,"")</f>
        <v/>
      </c>
      <c r="CW170" s="125"/>
      <c r="CX170" s="120" t="str">
        <f>IF('Main courante'!$A167=$CX$6,MAX($CX$8:$CX169)+1,"")</f>
        <v/>
      </c>
      <c r="CY170" s="121" t="str">
        <f>IF('Main courante'!$A167=$CX$6,TEXT('Main courante'!$B167,"j mmm aa"),"")</f>
        <v/>
      </c>
      <c r="CZ170" s="122" t="str">
        <f>IF('Main courante'!$A167=$CX$6,TEXT('Main courante'!$C167,"hh:mm"),"")</f>
        <v/>
      </c>
      <c r="DA170" s="122" t="str">
        <f>IF('Main courante'!$A167=$CX$6,TEXT('Main courante'!$D167,"hh:mm"),"")</f>
        <v/>
      </c>
      <c r="DB170" s="123" t="str">
        <f>IF('Main courante'!$A167=$CX$6,MOD($DA170-$CZ170,1),"")</f>
        <v/>
      </c>
      <c r="DC170" s="123" t="str">
        <f>IF('Main courante'!$A167=$CX$6,'Main courante'!$E167,"")</f>
        <v/>
      </c>
      <c r="DD170" s="122" t="str">
        <f>IF('Main courante'!$A167=$CX$6,DU170,"")</f>
        <v/>
      </c>
      <c r="DE170" s="125"/>
      <c r="DF170" s="120" t="str">
        <f>IF('Main courante'!$A167=$DF$6,MAX($DF$8:$DF169)+1,"")</f>
        <v/>
      </c>
      <c r="DG170" s="121" t="str">
        <f>IF('Main courante'!$A167=$DF$6,TEXT('Main courante'!$B167,"j mmm aa"),"")</f>
        <v/>
      </c>
      <c r="DH170" s="122" t="str">
        <f>IF('Main courante'!$A167=$DF$6,TEXT('Main courante'!$C167,"hh:mm"),"")</f>
        <v/>
      </c>
      <c r="DI170" s="122" t="str">
        <f>IF('Main courante'!$A167=$DF$6,TEXT('Main courante'!$D167,"hh:mm"),"")</f>
        <v/>
      </c>
      <c r="DJ170" s="123" t="str">
        <f>IF('Main courante'!$A167=$DF$6,MOD($DI170-$DH170,1),"")</f>
        <v/>
      </c>
      <c r="DK170" s="123" t="str">
        <f>IF('Main courante'!$A167=$DF$6,'Main courante'!$E167,"")</f>
        <v/>
      </c>
      <c r="DL170" s="128"/>
      <c r="DM170" s="120" t="str">
        <f>IF(OR('Main courante'!$F167&lt;&gt;"",'Main courante'!$K167&lt;&gt;""),MAX($DM$8:$DM169)+1,"")</f>
        <v/>
      </c>
      <c r="DN170" s="121" t="str">
        <f>IF('Main courante'!$F167,TEXT('Main courante'!$B167,"j mmm aa"),"")</f>
        <v/>
      </c>
      <c r="DO170" s="121" t="str">
        <f>IF('Main courante'!$F167,'Main courante'!$E167,"")</f>
        <v/>
      </c>
      <c r="DP170" s="121" t="str">
        <f>IF(OR('Main courante'!$F167&lt;&gt;"",'Main courante'!$K167&lt;&gt;""),IF('Main courante'!$F167&lt;&gt;"",TEXT('Main courante'!$F167,"hh:mm"),""),"")</f>
        <v/>
      </c>
      <c r="DQ170" s="121" t="str">
        <f>IF(OR('Main courante'!$F167&lt;&gt;"",'Main courante'!$K167&lt;&gt;""),IF('Main courante'!$G167&lt;&gt;"",TEXT('Main courante'!$G167,"hh:mm"),""),"")</f>
        <v/>
      </c>
      <c r="DR170" s="121" t="str">
        <f>IF(OR('Main courante'!$F167&lt;&gt;"",'Main courante'!$K167&lt;&gt;""),IF('Main courante'!$K167&lt;&gt;"",TEXT('Main courante'!$K167,"hh:mm"),""),"")</f>
        <v/>
      </c>
      <c r="DS170" s="121" t="str">
        <f>IF(OR('Main courante'!$F167&lt;&gt;"",'Main courante'!$K167&lt;&gt;""),IF('Main courante'!$L167&lt;&gt;"",TEXT('Main courante'!$L167,"hh:mm"),""),"")</f>
        <v/>
      </c>
      <c r="DT170" s="129">
        <f t="shared" si="10"/>
        <v>0</v>
      </c>
      <c r="DU170" s="130">
        <f>'Main courante'!$H167+'Main courante'!$M167</f>
        <v>0</v>
      </c>
      <c r="DV170" s="131">
        <f>'Main courante'!$J167+'Main courante'!$O167</f>
        <v>0</v>
      </c>
      <c r="DW170" s="131">
        <f>'Main courante'!$I167+'Main courante'!$N167</f>
        <v>0</v>
      </c>
      <c r="DX170" s="132" t="str">
        <f>IF('Main courante'!$P167&lt;&gt;"",'Main courante'!$P167,"")</f>
        <v/>
      </c>
      <c r="DY170" s="133" t="str">
        <f>IF('Main courante'!$Q167&lt;&gt;"",'Main courante'!$Q167,"")</f>
        <v/>
      </c>
      <c r="DZ170" s="133" t="str">
        <f>IF('Main courante'!$R167&lt;&gt;"",'Main courante'!$R167,"")</f>
        <v/>
      </c>
      <c r="EA170" s="129">
        <f t="shared" si="11"/>
        <v>0</v>
      </c>
      <c r="EB170" s="129">
        <f t="shared" si="12"/>
        <v>0</v>
      </c>
      <c r="ED170" s="120" t="str">
        <f>IF('Main courante'!$A167=$ED$6,MAX($ED$8:$ED169)+1,"")</f>
        <v/>
      </c>
      <c r="EE170" s="120" t="str">
        <f>IF('Main courante'!$A167=$ED$6,'Main courante'!$S167,"")</f>
        <v/>
      </c>
      <c r="EF170" s="120" t="str">
        <f>IF('Main courante'!$A167=$ED$6,'Main courante'!$T167,"")</f>
        <v/>
      </c>
      <c r="EG170" s="120" t="str">
        <f>IF('Main courante'!$A167=$ED$6,'Main courante'!$U167,"")</f>
        <v/>
      </c>
      <c r="EH170" s="134" t="str">
        <f>IF('Main courante'!$A167=$ED$6,'Main courante'!$V167,"")</f>
        <v/>
      </c>
      <c r="EJ170" s="120" t="str">
        <f>IF('Main courante'!$A167=$EJ$6,MAX($EJ$8:$EJ169)+1,"")</f>
        <v/>
      </c>
      <c r="EK170" s="120" t="str">
        <f>IF('Main courante'!$A167=$EJ$6,'Main courante'!$S167,"")</f>
        <v/>
      </c>
      <c r="EL170" s="120" t="str">
        <f>IF('Main courante'!$A167=$EJ$6,'Main courante'!$T167,"")</f>
        <v/>
      </c>
      <c r="EM170" s="120" t="str">
        <f>IF('Main courante'!$A167=$EJ$6,'Main courante'!$U167,"")</f>
        <v/>
      </c>
      <c r="EN170" s="134" t="str">
        <f>IF('Main courante'!$A167=$EJ$6,'Main courante'!$V167,"")</f>
        <v/>
      </c>
      <c r="EP170" s="120" t="str">
        <f>IF('Main courante'!$A167=$EP$6,MAX($EP$8:$EP169)+1,"")</f>
        <v/>
      </c>
      <c r="EQ170" s="120" t="str">
        <f>IF('Main courante'!$A167=$EP$6,'Main courante'!$S167,"")</f>
        <v/>
      </c>
      <c r="ER170" s="120" t="str">
        <f>IF('Main courante'!$A167=$EP$6,'Main courante'!$T167,"")</f>
        <v/>
      </c>
      <c r="ES170" s="120" t="str">
        <f>IF('Main courante'!$A167=$EP$6,'Main courante'!$U167,"")</f>
        <v/>
      </c>
      <c r="ET170" s="134" t="str">
        <f>IF('Main courante'!$A167=$EP$6,'Main courante'!$V167,"")</f>
        <v/>
      </c>
      <c r="EU170" s="125"/>
      <c r="EV170" s="120" t="str">
        <f>IF('Main courante'!$A167=$EV$6,MAX($EV$8:$EV169)+1,"")</f>
        <v/>
      </c>
      <c r="EW170" s="121" t="str">
        <f>IF('Main courante'!$A167=$EV$6,TEXT('Main courante'!$B167,"j mmm aa"),"")</f>
        <v/>
      </c>
      <c r="EX170" s="122" t="str">
        <f>IF('Main courante'!$A167=$EV$6,TEXT('Main courante'!$C167,"hh:mm"),"")</f>
        <v/>
      </c>
      <c r="EY170" s="122" t="str">
        <f>IF('Main courante'!$A167=$EV$6,TEXT('Main courante'!$D167,"hh:mm"),"")</f>
        <v/>
      </c>
      <c r="EZ170" s="123" t="str">
        <f>IF('Main courante'!$A167=$EV$6,MOD($EY170-$EX170,1),"")</f>
        <v/>
      </c>
      <c r="FA170" s="123" t="str">
        <f>IF('Main courante'!$A167=$EV$6,'Main courante'!$E167,"")</f>
        <v/>
      </c>
      <c r="FB170" s="128"/>
    </row>
    <row r="171" spans="1:158">
      <c r="A171" s="120" t="str">
        <f>IF('Main courante'!$A168=$A$6,MAX($A$8:$A170)+1,"")</f>
        <v/>
      </c>
      <c r="B171" s="121" t="str">
        <f>IF('Main courante'!$A168=$A$6,TEXT('Main courante'!$B168,"j mmm aa"),"")</f>
        <v/>
      </c>
      <c r="C171" s="122" t="str">
        <f>IF('Main courante'!$A168=$A$6,TEXT('Main courante'!$C168,"hh:mm"),"")</f>
        <v/>
      </c>
      <c r="D171" s="122" t="str">
        <f>IF('Main courante'!$A168=$A$6,TEXT('Main courante'!$D168,"hh:mm"),"")</f>
        <v/>
      </c>
      <c r="E171" s="123" t="str">
        <f>IF('Main courante'!$A168=$A$6,MOD($D171-$C171,1),"")</f>
        <v/>
      </c>
      <c r="F171" s="123" t="str">
        <f>IF('Main courante'!$A168=$A$6,'Main courante'!$E168,"")</f>
        <v/>
      </c>
      <c r="G171" s="125"/>
      <c r="H171" s="126" t="str">
        <f>IF('Main courante'!$A168=$H$6,MAX($H$8:$H170)+1,"")</f>
        <v/>
      </c>
      <c r="I171" s="121" t="str">
        <f>IF('Main courante'!$A168=$H$6,TEXT('Main courante'!$B168,"j mmm aa"),"")</f>
        <v/>
      </c>
      <c r="J171" s="122" t="str">
        <f>IF('Main courante'!$A168=$H$6,TEXT('Main courante'!$C168,"hh:mm"),"")</f>
        <v/>
      </c>
      <c r="K171" s="122" t="str">
        <f>IF('Main courante'!$A168=$H$6,TEXT('Main courante'!$D168,"hh:mm"),"")</f>
        <v/>
      </c>
      <c r="L171" s="123" t="str">
        <f>IF('Main courante'!$A168=$H$6,MOD($K171-$J171,1),"")</f>
        <v/>
      </c>
      <c r="M171" s="123" t="str">
        <f>IF('Main courante'!$A168=$H$6,'Main courante'!$E168,"")</f>
        <v/>
      </c>
      <c r="N171" s="125"/>
      <c r="O171" s="120" t="str">
        <f>IF('Main courante'!$A168=$O$6,MAX($O$8:$O170)+1,"")</f>
        <v/>
      </c>
      <c r="P171" s="121" t="str">
        <f>IF('Main courante'!$A168=$O$6,TEXT('Main courante'!$B168,"j mmm aa"),"")</f>
        <v/>
      </c>
      <c r="Q171" s="122" t="str">
        <f>IF('Main courante'!$A168=$O$6,TEXT('Main courante'!$C168,"hh:mm"),"")</f>
        <v/>
      </c>
      <c r="R171" s="122" t="str">
        <f>IF('Main courante'!$A168=$O$6,TEXT('Main courante'!$D168,"hh:mm"),"")</f>
        <v/>
      </c>
      <c r="S171" s="123" t="str">
        <f>IF('Main courante'!$A168=$O$6,MOD($R171-$Q171,1),"")</f>
        <v/>
      </c>
      <c r="T171" s="124" t="str">
        <f>IF('Main courante'!$A168=$O$6,'Main courante'!$E168,"")</f>
        <v/>
      </c>
      <c r="U171" s="127" t="str">
        <f>IF('Main courante'!$A168=$O$6,DU171,"")</f>
        <v/>
      </c>
      <c r="V171" s="125"/>
      <c r="W171" s="120" t="str">
        <f>IF('Main courante'!$A168=$W$6,MAX($W$8:$W170)+1,"")</f>
        <v/>
      </c>
      <c r="X171" s="121" t="str">
        <f>IF('Main courante'!$A168=$W$6,TEXT('Main courante'!$B168,"j mmm aa"),"")</f>
        <v/>
      </c>
      <c r="Y171" s="122" t="str">
        <f>IF('Main courante'!$A168=$W$6,TEXT('Main courante'!$C168,"hh:mm"),"")</f>
        <v/>
      </c>
      <c r="Z171" s="122" t="str">
        <f>IF('Main courante'!$A168=$W$6,TEXT('Main courante'!$D168,"hh:mm"),"")</f>
        <v/>
      </c>
      <c r="AA171" s="123" t="str">
        <f>IF('Main courante'!$A168=$W$6,MOD($Z171-$Y171,1),"")</f>
        <v/>
      </c>
      <c r="AB171" s="123" t="str">
        <f>IF('Main courante'!$A168=$W$6,'Main courante'!$E168,"")</f>
        <v/>
      </c>
      <c r="AC171" s="122" t="str">
        <f>IF('Main courante'!$A168=$W$6,DU171,"")</f>
        <v/>
      </c>
      <c r="AD171" s="125"/>
      <c r="AE171" s="120" t="str">
        <f>IF('Main courante'!$A168=$AE$6,MAX($AE$8:$AE170)+1,"")</f>
        <v/>
      </c>
      <c r="AF171" s="121" t="str">
        <f>IF('Main courante'!$A168=$AE$6,TEXT('Main courante'!$B168,"j mmm aa"),"")</f>
        <v/>
      </c>
      <c r="AG171" s="122" t="str">
        <f>IF('Main courante'!$A168=$AE$6,TEXT('Main courante'!$C168,"hh:mm"),"")</f>
        <v/>
      </c>
      <c r="AH171" s="122" t="str">
        <f>IF('Main courante'!$A168=$AE$6,TEXT('Main courante'!$D168,"hh:mm"),"")</f>
        <v/>
      </c>
      <c r="AI171" s="123" t="str">
        <f>IF('Main courante'!$A168=$AE$6,MOD($AH171-$AG171,1),"")</f>
        <v/>
      </c>
      <c r="AJ171" s="123" t="str">
        <f>IF('Main courante'!$A168=$AE$6,'Main courante'!$E168,"")</f>
        <v/>
      </c>
      <c r="AK171" s="122" t="str">
        <f>IF('Main courante'!$A168=$AE$6,DU171,"")</f>
        <v/>
      </c>
      <c r="AL171" s="125"/>
      <c r="AM171" s="120" t="str">
        <f>IF('Main courante'!$A168=$AM$6,MAX($AM$8:$AM170)+1,"")</f>
        <v/>
      </c>
      <c r="AN171" s="121" t="str">
        <f>IF('Main courante'!$A168=$AM$6,TEXT('Main courante'!$B168,"j mmm aa"),"")</f>
        <v/>
      </c>
      <c r="AO171" s="122" t="str">
        <f>IF('Main courante'!$A168=$AM$6,TEXT('Main courante'!$C168,"hh:mm"),"")</f>
        <v/>
      </c>
      <c r="AP171" s="122" t="str">
        <f>IF('Main courante'!$A168=$AM$6,TEXT('Main courante'!$D168,"hh:mm"),"")</f>
        <v/>
      </c>
      <c r="AQ171" s="123" t="str">
        <f>IF('Main courante'!$A168=$AM$6,MOD($AP171-$AO171,1),"")</f>
        <v/>
      </c>
      <c r="AR171" s="123" t="str">
        <f>IF('Main courante'!$A168=$AM$6,'Main courante'!$E168,"")</f>
        <v/>
      </c>
      <c r="AS171" s="122" t="str">
        <f>IF('Main courante'!$A168=$AM$6,DU171,"")</f>
        <v/>
      </c>
      <c r="AT171" s="125"/>
      <c r="AU171" s="120" t="str">
        <f>IF('Main courante'!$A168=$AU$6,MAX($AU$8:$AU170)+1,"")</f>
        <v/>
      </c>
      <c r="AV171" s="121" t="str">
        <f>IF('Main courante'!$A168=$AU$6,TEXT('Main courante'!$B168,"j mmm aa"),"")</f>
        <v/>
      </c>
      <c r="AW171" s="122" t="str">
        <f>IF('Main courante'!$A168=$AU$6,TEXT('Main courante'!$C168,"hh:mm"),"")</f>
        <v/>
      </c>
      <c r="AX171" s="122" t="str">
        <f>IF('Main courante'!$A168=$AU$6,TEXT('Main courante'!$D168,"hh:mm"),"")</f>
        <v/>
      </c>
      <c r="AY171" s="123" t="str">
        <f>IF('Main courante'!$A168=$AU$6,MOD($AX171-$AW171,1),"")</f>
        <v/>
      </c>
      <c r="AZ171" s="123" t="str">
        <f>IF('Main courante'!$A168=$AU$6,'Main courante'!$E168,"")</f>
        <v/>
      </c>
      <c r="BA171" s="122" t="str">
        <f>IF('Main courante'!$A168=$AU$6,DU171,"")</f>
        <v/>
      </c>
      <c r="BB171" s="125"/>
      <c r="BC171" s="120" t="str">
        <f>IF('Main courante'!$A168=$BC$6,MAX($BC$8:$BC170)+1,"")</f>
        <v/>
      </c>
      <c r="BD171" s="121" t="str">
        <f>IF('Main courante'!$A168=$BC$6,TEXT('Main courante'!$B168,"j mmm aa"),"")</f>
        <v/>
      </c>
      <c r="BE171" s="122" t="str">
        <f>IF('Main courante'!$A168=$BC$6,TEXT('Main courante'!$C168,"hh:mm"),"")</f>
        <v/>
      </c>
      <c r="BF171" s="122" t="str">
        <f>IF('Main courante'!$A168=$BC$6,TEXT('Main courante'!$D168,"hh:mm"),"")</f>
        <v/>
      </c>
      <c r="BG171" s="123" t="str">
        <f>IF('Main courante'!$A168=$BC$6,MOD($BF171-$BE171,1),"")</f>
        <v/>
      </c>
      <c r="BH171" s="123" t="str">
        <f>IF('Main courante'!$A168=$BC$6,'Main courante'!$E168,"")</f>
        <v/>
      </c>
      <c r="BI171" s="122" t="str">
        <f>IF('Main courante'!$A168=$BC$6,DU171,"")</f>
        <v/>
      </c>
      <c r="BJ171" s="125"/>
      <c r="BK171" s="120" t="str">
        <f>IF('Main courante'!$A168=$BK$6,MAX($BK$8:$BK170)+1,"")</f>
        <v/>
      </c>
      <c r="BL171" s="121" t="str">
        <f>IF('Main courante'!$A168=$BK$6,TEXT('Main courante'!$B168,"j mmm aa"),"")</f>
        <v/>
      </c>
      <c r="BM171" s="122" t="str">
        <f>IF('Main courante'!$A168=$BK$6,TEXT('Main courante'!$C168,"hh:mm"),"")</f>
        <v/>
      </c>
      <c r="BN171" s="122" t="str">
        <f>IF('Main courante'!$A168=$BK$6,TEXT('Main courante'!$D168,"hh:mm"),"")</f>
        <v/>
      </c>
      <c r="BO171" s="123" t="str">
        <f>IF('Main courante'!$A168=$BK$6,MOD($BN171-$BM171,1),"")</f>
        <v/>
      </c>
      <c r="BP171" s="123" t="str">
        <f>IF('Main courante'!$A168=$BK$6,'Main courante'!$E168,"")</f>
        <v/>
      </c>
      <c r="BQ171" s="122" t="str">
        <f>IF('Main courante'!$A168=$BK$6,DU171,"")</f>
        <v/>
      </c>
      <c r="BR171" s="125"/>
      <c r="BS171" s="120" t="str">
        <f>IF('Main courante'!$A168=$BS$6,MAX($BS$8:$BS170)+1,"")</f>
        <v/>
      </c>
      <c r="BT171" s="121" t="str">
        <f>IF('Main courante'!$A168=$BS$6,TEXT('Main courante'!$B168,"j mmm aa"),"")</f>
        <v/>
      </c>
      <c r="BU171" s="122" t="str">
        <f>IF('Main courante'!$A168=$BS$6,TEXT('Main courante'!$C168,"hh:mm"),"")</f>
        <v/>
      </c>
      <c r="BV171" s="122" t="str">
        <f>IF('Main courante'!$A168=$BS$6,TEXT('Main courante'!$D168,"hh:mm"),"")</f>
        <v/>
      </c>
      <c r="BW171" s="123" t="str">
        <f>IF('Main courante'!$A168=$BS$6,MOD($BV171-$BU171,1),"")</f>
        <v/>
      </c>
      <c r="BX171" s="123" t="str">
        <f>IF('Main courante'!$A168=$BS$6,'Main courante'!$E168,"")</f>
        <v/>
      </c>
      <c r="BY171" s="122" t="str">
        <f>IF('Main courante'!$A168=$BS$6,DU171,"")</f>
        <v/>
      </c>
      <c r="BZ171" s="125"/>
      <c r="CA171" s="120" t="str">
        <f>IF('Main courante'!$A168=$CA$6,MAX($CA$8:$CA170)+1,"")</f>
        <v/>
      </c>
      <c r="CB171" s="121" t="str">
        <f>IF('Main courante'!$A168=$CA$6,TEXT('Main courante'!$B168,"j mmm aa"),"")</f>
        <v/>
      </c>
      <c r="CC171" s="122" t="str">
        <f>IF('Main courante'!$A168=$CA$6,TEXT('Main courante'!$C168,"hh:mm"),"")</f>
        <v/>
      </c>
      <c r="CD171" s="122" t="str">
        <f>IF('Main courante'!$A168=$CA$6,TEXT('Main courante'!$D168,"hh:mm"),"")</f>
        <v/>
      </c>
      <c r="CE171" s="123" t="str">
        <f>IF('Main courante'!$A168=$CA$6,MOD($CD171-$CC171,1),"")</f>
        <v/>
      </c>
      <c r="CF171" s="123" t="str">
        <f>IF('Main courante'!$A168=$CA$6,'Main courante'!$E168,"")</f>
        <v/>
      </c>
      <c r="CG171" s="122" t="str">
        <f>IF('Main courante'!$A168=$CA$6,DU171,"")</f>
        <v/>
      </c>
      <c r="CH171" s="125"/>
      <c r="CI171" s="120" t="str">
        <f>IF('Main courante'!$A168=$CI$6,MAX($CI$8:$CI170)+1,"")</f>
        <v/>
      </c>
      <c r="CJ171" s="121" t="str">
        <f>IF('Main courante'!$A168=$CI$6,TEXT('Main courante'!$B168,"j mmm aa"),"")</f>
        <v/>
      </c>
      <c r="CK171" s="122" t="str">
        <f>IF('Main courante'!$A168=$CI$6,TEXT('Main courante'!$C168,"hh:mm"),"")</f>
        <v/>
      </c>
      <c r="CL171" s="122" t="str">
        <f>IF('Main courante'!$A168=$CI$6,TEXT('Main courante'!$D168,"hh:mm"),"")</f>
        <v/>
      </c>
      <c r="CM171" s="123" t="str">
        <f>IF('Main courante'!$A168=$CI$6,MOD($CL171-$CK171,1),"")</f>
        <v/>
      </c>
      <c r="CN171" s="123" t="str">
        <f>IF('Main courante'!$A168=$CI$6,'Main courante'!$E168,"")</f>
        <v/>
      </c>
      <c r="CO171" s="125"/>
      <c r="CP171" s="120" t="str">
        <f>IF('Main courante'!$A168=$CP$6,MAX($CP$8:$CP170)+1,"")</f>
        <v/>
      </c>
      <c r="CQ171" s="121" t="str">
        <f>IF('Main courante'!$A168=$CP$6,TEXT('Main courante'!$B168,"j mmm aa"),"")</f>
        <v/>
      </c>
      <c r="CR171" s="122" t="str">
        <f>IF('Main courante'!$A168=$CP$6,TEXT('Main courante'!$C168,"hh:mm"),"")</f>
        <v/>
      </c>
      <c r="CS171" s="122" t="str">
        <f>IF('Main courante'!$A168=$CP$6,TEXT('Main courante'!$D168,"hh:mm"),"")</f>
        <v/>
      </c>
      <c r="CT171" s="123" t="str">
        <f>IF('Main courante'!$A168=$CP$6,MOD($CS171-$CR171,1),"")</f>
        <v/>
      </c>
      <c r="CU171" s="123" t="str">
        <f>IF('Main courante'!$A168=$CP$6,'Main courante'!$E168,"")</f>
        <v/>
      </c>
      <c r="CV171" s="122" t="str">
        <f>IF('Main courante'!$A168=$CP$6,DU171,"")</f>
        <v/>
      </c>
      <c r="CW171" s="125"/>
      <c r="CX171" s="120" t="str">
        <f>IF('Main courante'!$A168=$CX$6,MAX($CX$8:$CX170)+1,"")</f>
        <v/>
      </c>
      <c r="CY171" s="121" t="str">
        <f>IF('Main courante'!$A168=$CX$6,TEXT('Main courante'!$B168,"j mmm aa"),"")</f>
        <v/>
      </c>
      <c r="CZ171" s="122" t="str">
        <f>IF('Main courante'!$A168=$CX$6,TEXT('Main courante'!$C168,"hh:mm"),"")</f>
        <v/>
      </c>
      <c r="DA171" s="122" t="str">
        <f>IF('Main courante'!$A168=$CX$6,TEXT('Main courante'!$D168,"hh:mm"),"")</f>
        <v/>
      </c>
      <c r="DB171" s="123" t="str">
        <f>IF('Main courante'!$A168=$CX$6,MOD($DA171-$CZ171,1),"")</f>
        <v/>
      </c>
      <c r="DC171" s="123" t="str">
        <f>IF('Main courante'!$A168=$CX$6,'Main courante'!$E168,"")</f>
        <v/>
      </c>
      <c r="DD171" s="122" t="str">
        <f>IF('Main courante'!$A168=$CX$6,DU171,"")</f>
        <v/>
      </c>
      <c r="DE171" s="125"/>
      <c r="DF171" s="120" t="str">
        <f>IF('Main courante'!$A168=$DF$6,MAX($DF$8:$DF170)+1,"")</f>
        <v/>
      </c>
      <c r="DG171" s="121" t="str">
        <f>IF('Main courante'!$A168=$DF$6,TEXT('Main courante'!$B168,"j mmm aa"),"")</f>
        <v/>
      </c>
      <c r="DH171" s="122" t="str">
        <f>IF('Main courante'!$A168=$DF$6,TEXT('Main courante'!$C168,"hh:mm"),"")</f>
        <v/>
      </c>
      <c r="DI171" s="122" t="str">
        <f>IF('Main courante'!$A168=$DF$6,TEXT('Main courante'!$D168,"hh:mm"),"")</f>
        <v/>
      </c>
      <c r="DJ171" s="123" t="str">
        <f>IF('Main courante'!$A168=$DF$6,MOD($DI171-$DH171,1),"")</f>
        <v/>
      </c>
      <c r="DK171" s="123" t="str">
        <f>IF('Main courante'!$A168=$DF$6,'Main courante'!$E168,"")</f>
        <v/>
      </c>
      <c r="DL171" s="128"/>
      <c r="DM171" s="120" t="str">
        <f>IF(OR('Main courante'!$F168&lt;&gt;"",'Main courante'!$K168&lt;&gt;""),MAX($DM$8:$DM170)+1,"")</f>
        <v/>
      </c>
      <c r="DN171" s="121" t="str">
        <f>IF('Main courante'!$F168,TEXT('Main courante'!$B168,"j mmm aa"),"")</f>
        <v/>
      </c>
      <c r="DO171" s="121" t="str">
        <f>IF('Main courante'!$F168,'Main courante'!$E168,"")</f>
        <v/>
      </c>
      <c r="DP171" s="121" t="str">
        <f>IF(OR('Main courante'!$F168&lt;&gt;"",'Main courante'!$K168&lt;&gt;""),IF('Main courante'!$F168&lt;&gt;"",TEXT('Main courante'!$F168,"hh:mm"),""),"")</f>
        <v/>
      </c>
      <c r="DQ171" s="121" t="str">
        <f>IF(OR('Main courante'!$F168&lt;&gt;"",'Main courante'!$K168&lt;&gt;""),IF('Main courante'!$G168&lt;&gt;"",TEXT('Main courante'!$G168,"hh:mm"),""),"")</f>
        <v/>
      </c>
      <c r="DR171" s="121" t="str">
        <f>IF(OR('Main courante'!$F168&lt;&gt;"",'Main courante'!$K168&lt;&gt;""),IF('Main courante'!$K168&lt;&gt;"",TEXT('Main courante'!$K168,"hh:mm"),""),"")</f>
        <v/>
      </c>
      <c r="DS171" s="121" t="str">
        <f>IF(OR('Main courante'!$F168&lt;&gt;"",'Main courante'!$K168&lt;&gt;""),IF('Main courante'!$L168&lt;&gt;"",TEXT('Main courante'!$L168,"hh:mm"),""),"")</f>
        <v/>
      </c>
      <c r="DT171" s="129">
        <f t="shared" si="10"/>
        <v>0</v>
      </c>
      <c r="DU171" s="130">
        <f>'Main courante'!$H168+'Main courante'!$M168</f>
        <v>0</v>
      </c>
      <c r="DV171" s="131">
        <f>'Main courante'!$J168+'Main courante'!$O168</f>
        <v>0</v>
      </c>
      <c r="DW171" s="131">
        <f>'Main courante'!$I168+'Main courante'!$N168</f>
        <v>0</v>
      </c>
      <c r="DX171" s="132" t="str">
        <f>IF('Main courante'!$P168&lt;&gt;"",'Main courante'!$P168,"")</f>
        <v/>
      </c>
      <c r="DY171" s="133" t="str">
        <f>IF('Main courante'!$Q168&lt;&gt;"",'Main courante'!$Q168,"")</f>
        <v/>
      </c>
      <c r="DZ171" s="133" t="str">
        <f>IF('Main courante'!$R168&lt;&gt;"",'Main courante'!$R168,"")</f>
        <v/>
      </c>
      <c r="EA171" s="129">
        <f t="shared" si="11"/>
        <v>0</v>
      </c>
      <c r="EB171" s="129">
        <f t="shared" si="12"/>
        <v>0</v>
      </c>
      <c r="ED171" s="120" t="str">
        <f>IF('Main courante'!$A168=$ED$6,MAX($ED$8:$ED170)+1,"")</f>
        <v/>
      </c>
      <c r="EE171" s="120" t="str">
        <f>IF('Main courante'!$A168=$ED$6,'Main courante'!$S168,"")</f>
        <v/>
      </c>
      <c r="EF171" s="120" t="str">
        <f>IF('Main courante'!$A168=$ED$6,'Main courante'!$T168,"")</f>
        <v/>
      </c>
      <c r="EG171" s="120" t="str">
        <f>IF('Main courante'!$A168=$ED$6,'Main courante'!$U168,"")</f>
        <v/>
      </c>
      <c r="EH171" s="134" t="str">
        <f>IF('Main courante'!$A168=$ED$6,'Main courante'!$V168,"")</f>
        <v/>
      </c>
      <c r="EJ171" s="120" t="str">
        <f>IF('Main courante'!$A168=$EJ$6,MAX($EJ$8:$EJ170)+1,"")</f>
        <v/>
      </c>
      <c r="EK171" s="120" t="str">
        <f>IF('Main courante'!$A168=$EJ$6,'Main courante'!$S168,"")</f>
        <v/>
      </c>
      <c r="EL171" s="120" t="str">
        <f>IF('Main courante'!$A168=$EJ$6,'Main courante'!$T168,"")</f>
        <v/>
      </c>
      <c r="EM171" s="120" t="str">
        <f>IF('Main courante'!$A168=$EJ$6,'Main courante'!$U168,"")</f>
        <v/>
      </c>
      <c r="EN171" s="134" t="str">
        <f>IF('Main courante'!$A168=$EJ$6,'Main courante'!$V168,"")</f>
        <v/>
      </c>
      <c r="EP171" s="120" t="str">
        <f>IF('Main courante'!$A168=$EP$6,MAX($EP$8:$EP170)+1,"")</f>
        <v/>
      </c>
      <c r="EQ171" s="120" t="str">
        <f>IF('Main courante'!$A168=$EP$6,'Main courante'!$S168,"")</f>
        <v/>
      </c>
      <c r="ER171" s="120" t="str">
        <f>IF('Main courante'!$A168=$EP$6,'Main courante'!$T168,"")</f>
        <v/>
      </c>
      <c r="ES171" s="120" t="str">
        <f>IF('Main courante'!$A168=$EP$6,'Main courante'!$U168,"")</f>
        <v/>
      </c>
      <c r="ET171" s="134" t="str">
        <f>IF('Main courante'!$A168=$EP$6,'Main courante'!$V168,"")</f>
        <v/>
      </c>
      <c r="EU171" s="125"/>
      <c r="EV171" s="120" t="str">
        <f>IF('Main courante'!$A168=$EV$6,MAX($EV$8:$EV170)+1,"")</f>
        <v/>
      </c>
      <c r="EW171" s="121" t="str">
        <f>IF('Main courante'!$A168=$EV$6,TEXT('Main courante'!$B168,"j mmm aa"),"")</f>
        <v/>
      </c>
      <c r="EX171" s="122" t="str">
        <f>IF('Main courante'!$A168=$EV$6,TEXT('Main courante'!$C168,"hh:mm"),"")</f>
        <v/>
      </c>
      <c r="EY171" s="122" t="str">
        <f>IF('Main courante'!$A168=$EV$6,TEXT('Main courante'!$D168,"hh:mm"),"")</f>
        <v/>
      </c>
      <c r="EZ171" s="123" t="str">
        <f>IF('Main courante'!$A168=$EV$6,MOD($EY171-$EX171,1),"")</f>
        <v/>
      </c>
      <c r="FA171" s="123" t="str">
        <f>IF('Main courante'!$A168=$EV$6,'Main courante'!$E168,"")</f>
        <v/>
      </c>
      <c r="FB171" s="128"/>
    </row>
    <row r="172" spans="1:158">
      <c r="A172" s="120" t="str">
        <f>IF('Main courante'!$A169=$A$6,MAX($A$8:$A171)+1,"")</f>
        <v/>
      </c>
      <c r="B172" s="121" t="str">
        <f>IF('Main courante'!$A169=$A$6,TEXT('Main courante'!$B169,"j mmm aa"),"")</f>
        <v/>
      </c>
      <c r="C172" s="122" t="str">
        <f>IF('Main courante'!$A169=$A$6,TEXT('Main courante'!$C169,"hh:mm"),"")</f>
        <v/>
      </c>
      <c r="D172" s="122" t="str">
        <f>IF('Main courante'!$A169=$A$6,TEXT('Main courante'!$D169,"hh:mm"),"")</f>
        <v/>
      </c>
      <c r="E172" s="123" t="str">
        <f>IF('Main courante'!$A169=$A$6,MOD($D172-$C172,1),"")</f>
        <v/>
      </c>
      <c r="F172" s="123" t="str">
        <f>IF('Main courante'!$A169=$A$6,'Main courante'!$E169,"")</f>
        <v/>
      </c>
      <c r="G172" s="125"/>
      <c r="H172" s="126" t="str">
        <f>IF('Main courante'!$A169=$H$6,MAX($H$8:$H171)+1,"")</f>
        <v/>
      </c>
      <c r="I172" s="121" t="str">
        <f>IF('Main courante'!$A169=$H$6,TEXT('Main courante'!$B169,"j mmm aa"),"")</f>
        <v/>
      </c>
      <c r="J172" s="122" t="str">
        <f>IF('Main courante'!$A169=$H$6,TEXT('Main courante'!$C169,"hh:mm"),"")</f>
        <v/>
      </c>
      <c r="K172" s="122" t="str">
        <f>IF('Main courante'!$A169=$H$6,TEXT('Main courante'!$D169,"hh:mm"),"")</f>
        <v/>
      </c>
      <c r="L172" s="123" t="str">
        <f>IF('Main courante'!$A169=$H$6,MOD($K172-$J172,1),"")</f>
        <v/>
      </c>
      <c r="M172" s="123" t="str">
        <f>IF('Main courante'!$A169=$H$6,'Main courante'!$E169,"")</f>
        <v/>
      </c>
      <c r="N172" s="125"/>
      <c r="O172" s="120" t="str">
        <f>IF('Main courante'!$A169=$O$6,MAX($O$8:$O171)+1,"")</f>
        <v/>
      </c>
      <c r="P172" s="121" t="str">
        <f>IF('Main courante'!$A169=$O$6,TEXT('Main courante'!$B169,"j mmm aa"),"")</f>
        <v/>
      </c>
      <c r="Q172" s="122" t="str">
        <f>IF('Main courante'!$A169=$O$6,TEXT('Main courante'!$C169,"hh:mm"),"")</f>
        <v/>
      </c>
      <c r="R172" s="122" t="str">
        <f>IF('Main courante'!$A169=$O$6,TEXT('Main courante'!$D169,"hh:mm"),"")</f>
        <v/>
      </c>
      <c r="S172" s="123" t="str">
        <f>IF('Main courante'!$A169=$O$6,MOD($R172-$Q172,1),"")</f>
        <v/>
      </c>
      <c r="T172" s="124" t="str">
        <f>IF('Main courante'!$A169=$O$6,'Main courante'!$E169,"")</f>
        <v/>
      </c>
      <c r="U172" s="127" t="str">
        <f>IF('Main courante'!$A169=$O$6,DU172,"")</f>
        <v/>
      </c>
      <c r="V172" s="125"/>
      <c r="W172" s="120" t="str">
        <f>IF('Main courante'!$A169=$W$6,MAX($W$8:$W171)+1,"")</f>
        <v/>
      </c>
      <c r="X172" s="121" t="str">
        <f>IF('Main courante'!$A169=$W$6,TEXT('Main courante'!$B169,"j mmm aa"),"")</f>
        <v/>
      </c>
      <c r="Y172" s="122" t="str">
        <f>IF('Main courante'!$A169=$W$6,TEXT('Main courante'!$C169,"hh:mm"),"")</f>
        <v/>
      </c>
      <c r="Z172" s="122" t="str">
        <f>IF('Main courante'!$A169=$W$6,TEXT('Main courante'!$D169,"hh:mm"),"")</f>
        <v/>
      </c>
      <c r="AA172" s="123" t="str">
        <f>IF('Main courante'!$A169=$W$6,MOD($Z172-$Y172,1),"")</f>
        <v/>
      </c>
      <c r="AB172" s="123" t="str">
        <f>IF('Main courante'!$A169=$W$6,'Main courante'!$E169,"")</f>
        <v/>
      </c>
      <c r="AC172" s="122" t="str">
        <f>IF('Main courante'!$A169=$W$6,DU172,"")</f>
        <v/>
      </c>
      <c r="AD172" s="125"/>
      <c r="AE172" s="120" t="str">
        <f>IF('Main courante'!$A169=$AE$6,MAX($AE$8:$AE171)+1,"")</f>
        <v/>
      </c>
      <c r="AF172" s="121" t="str">
        <f>IF('Main courante'!$A169=$AE$6,TEXT('Main courante'!$B169,"j mmm aa"),"")</f>
        <v/>
      </c>
      <c r="AG172" s="122" t="str">
        <f>IF('Main courante'!$A169=$AE$6,TEXT('Main courante'!$C169,"hh:mm"),"")</f>
        <v/>
      </c>
      <c r="AH172" s="122" t="str">
        <f>IF('Main courante'!$A169=$AE$6,TEXT('Main courante'!$D169,"hh:mm"),"")</f>
        <v/>
      </c>
      <c r="AI172" s="123" t="str">
        <f>IF('Main courante'!$A169=$AE$6,MOD($AH172-$AG172,1),"")</f>
        <v/>
      </c>
      <c r="AJ172" s="123" t="str">
        <f>IF('Main courante'!$A169=$AE$6,'Main courante'!$E169,"")</f>
        <v/>
      </c>
      <c r="AK172" s="122" t="str">
        <f>IF('Main courante'!$A169=$AE$6,DU172,"")</f>
        <v/>
      </c>
      <c r="AL172" s="125"/>
      <c r="AM172" s="120" t="str">
        <f>IF('Main courante'!$A169=$AM$6,MAX($AM$8:$AM171)+1,"")</f>
        <v/>
      </c>
      <c r="AN172" s="121" t="str">
        <f>IF('Main courante'!$A169=$AM$6,TEXT('Main courante'!$B169,"j mmm aa"),"")</f>
        <v/>
      </c>
      <c r="AO172" s="122" t="str">
        <f>IF('Main courante'!$A169=$AM$6,TEXT('Main courante'!$C169,"hh:mm"),"")</f>
        <v/>
      </c>
      <c r="AP172" s="122" t="str">
        <f>IF('Main courante'!$A169=$AM$6,TEXT('Main courante'!$D169,"hh:mm"),"")</f>
        <v/>
      </c>
      <c r="AQ172" s="123" t="str">
        <f>IF('Main courante'!$A169=$AM$6,MOD($AP172-$AO172,1),"")</f>
        <v/>
      </c>
      <c r="AR172" s="123" t="str">
        <f>IF('Main courante'!$A169=$AM$6,'Main courante'!$E169,"")</f>
        <v/>
      </c>
      <c r="AS172" s="122" t="str">
        <f>IF('Main courante'!$A169=$AM$6,DU172,"")</f>
        <v/>
      </c>
      <c r="AT172" s="125"/>
      <c r="AU172" s="120" t="str">
        <f>IF('Main courante'!$A169=$AU$6,MAX($AU$8:$AU171)+1,"")</f>
        <v/>
      </c>
      <c r="AV172" s="121" t="str">
        <f>IF('Main courante'!$A169=$AU$6,TEXT('Main courante'!$B169,"j mmm aa"),"")</f>
        <v/>
      </c>
      <c r="AW172" s="122" t="str">
        <f>IF('Main courante'!$A169=$AU$6,TEXT('Main courante'!$C169,"hh:mm"),"")</f>
        <v/>
      </c>
      <c r="AX172" s="122" t="str">
        <f>IF('Main courante'!$A169=$AU$6,TEXT('Main courante'!$D169,"hh:mm"),"")</f>
        <v/>
      </c>
      <c r="AY172" s="123" t="str">
        <f>IF('Main courante'!$A169=$AU$6,MOD($AX172-$AW172,1),"")</f>
        <v/>
      </c>
      <c r="AZ172" s="123" t="str">
        <f>IF('Main courante'!$A169=$AU$6,'Main courante'!$E169,"")</f>
        <v/>
      </c>
      <c r="BA172" s="122" t="str">
        <f>IF('Main courante'!$A169=$AU$6,DU172,"")</f>
        <v/>
      </c>
      <c r="BB172" s="125"/>
      <c r="BC172" s="120" t="str">
        <f>IF('Main courante'!$A169=$BC$6,MAX($BC$8:$BC171)+1,"")</f>
        <v/>
      </c>
      <c r="BD172" s="121" t="str">
        <f>IF('Main courante'!$A169=$BC$6,TEXT('Main courante'!$B169,"j mmm aa"),"")</f>
        <v/>
      </c>
      <c r="BE172" s="122" t="str">
        <f>IF('Main courante'!$A169=$BC$6,TEXT('Main courante'!$C169,"hh:mm"),"")</f>
        <v/>
      </c>
      <c r="BF172" s="122" t="str">
        <f>IF('Main courante'!$A169=$BC$6,TEXT('Main courante'!$D169,"hh:mm"),"")</f>
        <v/>
      </c>
      <c r="BG172" s="123" t="str">
        <f>IF('Main courante'!$A169=$BC$6,MOD($BF172-$BE172,1),"")</f>
        <v/>
      </c>
      <c r="BH172" s="123" t="str">
        <f>IF('Main courante'!$A169=$BC$6,'Main courante'!$E169,"")</f>
        <v/>
      </c>
      <c r="BI172" s="122" t="str">
        <f>IF('Main courante'!$A169=$BC$6,DU172,"")</f>
        <v/>
      </c>
      <c r="BJ172" s="125"/>
      <c r="BK172" s="120" t="str">
        <f>IF('Main courante'!$A169=$BK$6,MAX($BK$8:$BK171)+1,"")</f>
        <v/>
      </c>
      <c r="BL172" s="121" t="str">
        <f>IF('Main courante'!$A169=$BK$6,TEXT('Main courante'!$B169,"j mmm aa"),"")</f>
        <v/>
      </c>
      <c r="BM172" s="122" t="str">
        <f>IF('Main courante'!$A169=$BK$6,TEXT('Main courante'!$C169,"hh:mm"),"")</f>
        <v/>
      </c>
      <c r="BN172" s="122" t="str">
        <f>IF('Main courante'!$A169=$BK$6,TEXT('Main courante'!$D169,"hh:mm"),"")</f>
        <v/>
      </c>
      <c r="BO172" s="123" t="str">
        <f>IF('Main courante'!$A169=$BK$6,MOD($BN172-$BM172,1),"")</f>
        <v/>
      </c>
      <c r="BP172" s="123" t="str">
        <f>IF('Main courante'!$A169=$BK$6,'Main courante'!$E169,"")</f>
        <v/>
      </c>
      <c r="BQ172" s="122" t="str">
        <f>IF('Main courante'!$A169=$BK$6,DU172,"")</f>
        <v/>
      </c>
      <c r="BR172" s="125"/>
      <c r="BS172" s="120" t="str">
        <f>IF('Main courante'!$A169=$BS$6,MAX($BS$8:$BS171)+1,"")</f>
        <v/>
      </c>
      <c r="BT172" s="121" t="str">
        <f>IF('Main courante'!$A169=$BS$6,TEXT('Main courante'!$B169,"j mmm aa"),"")</f>
        <v/>
      </c>
      <c r="BU172" s="122" t="str">
        <f>IF('Main courante'!$A169=$BS$6,TEXT('Main courante'!$C169,"hh:mm"),"")</f>
        <v/>
      </c>
      <c r="BV172" s="122" t="str">
        <f>IF('Main courante'!$A169=$BS$6,TEXT('Main courante'!$D169,"hh:mm"),"")</f>
        <v/>
      </c>
      <c r="BW172" s="123" t="str">
        <f>IF('Main courante'!$A169=$BS$6,MOD($BV172-$BU172,1),"")</f>
        <v/>
      </c>
      <c r="BX172" s="123" t="str">
        <f>IF('Main courante'!$A169=$BS$6,'Main courante'!$E169,"")</f>
        <v/>
      </c>
      <c r="BY172" s="122" t="str">
        <f>IF('Main courante'!$A169=$BS$6,DU172,"")</f>
        <v/>
      </c>
      <c r="BZ172" s="125"/>
      <c r="CA172" s="120" t="str">
        <f>IF('Main courante'!$A169=$CA$6,MAX($CA$8:$CA171)+1,"")</f>
        <v/>
      </c>
      <c r="CB172" s="121" t="str">
        <f>IF('Main courante'!$A169=$CA$6,TEXT('Main courante'!$B169,"j mmm aa"),"")</f>
        <v/>
      </c>
      <c r="CC172" s="122" t="str">
        <f>IF('Main courante'!$A169=$CA$6,TEXT('Main courante'!$C169,"hh:mm"),"")</f>
        <v/>
      </c>
      <c r="CD172" s="122" t="str">
        <f>IF('Main courante'!$A169=$CA$6,TEXT('Main courante'!$D169,"hh:mm"),"")</f>
        <v/>
      </c>
      <c r="CE172" s="123" t="str">
        <f>IF('Main courante'!$A169=$CA$6,MOD($CD172-$CC172,1),"")</f>
        <v/>
      </c>
      <c r="CF172" s="123" t="str">
        <f>IF('Main courante'!$A169=$CA$6,'Main courante'!$E169,"")</f>
        <v/>
      </c>
      <c r="CG172" s="122" t="str">
        <f>IF('Main courante'!$A169=$CA$6,DU172,"")</f>
        <v/>
      </c>
      <c r="CH172" s="125"/>
      <c r="CI172" s="120" t="str">
        <f>IF('Main courante'!$A169=$CI$6,MAX($CI$8:$CI171)+1,"")</f>
        <v/>
      </c>
      <c r="CJ172" s="121" t="str">
        <f>IF('Main courante'!$A169=$CI$6,TEXT('Main courante'!$B169,"j mmm aa"),"")</f>
        <v/>
      </c>
      <c r="CK172" s="122" t="str">
        <f>IF('Main courante'!$A169=$CI$6,TEXT('Main courante'!$C169,"hh:mm"),"")</f>
        <v/>
      </c>
      <c r="CL172" s="122" t="str">
        <f>IF('Main courante'!$A169=$CI$6,TEXT('Main courante'!$D169,"hh:mm"),"")</f>
        <v/>
      </c>
      <c r="CM172" s="123" t="str">
        <f>IF('Main courante'!$A169=$CI$6,MOD($CL172-$CK172,1),"")</f>
        <v/>
      </c>
      <c r="CN172" s="123" t="str">
        <f>IF('Main courante'!$A169=$CI$6,'Main courante'!$E169,"")</f>
        <v/>
      </c>
      <c r="CO172" s="125"/>
      <c r="CP172" s="120" t="str">
        <f>IF('Main courante'!$A169=$CP$6,MAX($CP$8:$CP171)+1,"")</f>
        <v/>
      </c>
      <c r="CQ172" s="121" t="str">
        <f>IF('Main courante'!$A169=$CP$6,TEXT('Main courante'!$B169,"j mmm aa"),"")</f>
        <v/>
      </c>
      <c r="CR172" s="122" t="str">
        <f>IF('Main courante'!$A169=$CP$6,TEXT('Main courante'!$C169,"hh:mm"),"")</f>
        <v/>
      </c>
      <c r="CS172" s="122" t="str">
        <f>IF('Main courante'!$A169=$CP$6,TEXT('Main courante'!$D169,"hh:mm"),"")</f>
        <v/>
      </c>
      <c r="CT172" s="123" t="str">
        <f>IF('Main courante'!$A169=$CP$6,MOD($CS172-$CR172,1),"")</f>
        <v/>
      </c>
      <c r="CU172" s="123" t="str">
        <f>IF('Main courante'!$A169=$CP$6,'Main courante'!$E169,"")</f>
        <v/>
      </c>
      <c r="CV172" s="122" t="str">
        <f>IF('Main courante'!$A169=$CP$6,DU172,"")</f>
        <v/>
      </c>
      <c r="CW172" s="125"/>
      <c r="CX172" s="120" t="str">
        <f>IF('Main courante'!$A169=$CX$6,MAX($CX$8:$CX171)+1,"")</f>
        <v/>
      </c>
      <c r="CY172" s="121" t="str">
        <f>IF('Main courante'!$A169=$CX$6,TEXT('Main courante'!$B169,"j mmm aa"),"")</f>
        <v/>
      </c>
      <c r="CZ172" s="122" t="str">
        <f>IF('Main courante'!$A169=$CX$6,TEXT('Main courante'!$C169,"hh:mm"),"")</f>
        <v/>
      </c>
      <c r="DA172" s="122" t="str">
        <f>IF('Main courante'!$A169=$CX$6,TEXT('Main courante'!$D169,"hh:mm"),"")</f>
        <v/>
      </c>
      <c r="DB172" s="123" t="str">
        <f>IF('Main courante'!$A169=$CX$6,MOD($DA172-$CZ172,1),"")</f>
        <v/>
      </c>
      <c r="DC172" s="123" t="str">
        <f>IF('Main courante'!$A169=$CX$6,'Main courante'!$E169,"")</f>
        <v/>
      </c>
      <c r="DD172" s="122" t="str">
        <f>IF('Main courante'!$A169=$CX$6,DU172,"")</f>
        <v/>
      </c>
      <c r="DE172" s="125"/>
      <c r="DF172" s="120" t="str">
        <f>IF('Main courante'!$A169=$DF$6,MAX($DF$8:$DF171)+1,"")</f>
        <v/>
      </c>
      <c r="DG172" s="121" t="str">
        <f>IF('Main courante'!$A169=$DF$6,TEXT('Main courante'!$B169,"j mmm aa"),"")</f>
        <v/>
      </c>
      <c r="DH172" s="122" t="str">
        <f>IF('Main courante'!$A169=$DF$6,TEXT('Main courante'!$C169,"hh:mm"),"")</f>
        <v/>
      </c>
      <c r="DI172" s="122" t="str">
        <f>IF('Main courante'!$A169=$DF$6,TEXT('Main courante'!$D169,"hh:mm"),"")</f>
        <v/>
      </c>
      <c r="DJ172" s="123" t="str">
        <f>IF('Main courante'!$A169=$DF$6,MOD($DI172-$DH172,1),"")</f>
        <v/>
      </c>
      <c r="DK172" s="123" t="str">
        <f>IF('Main courante'!$A169=$DF$6,'Main courante'!$E169,"")</f>
        <v/>
      </c>
      <c r="DL172" s="128"/>
      <c r="DM172" s="120" t="str">
        <f>IF(OR('Main courante'!$F169&lt;&gt;"",'Main courante'!$K169&lt;&gt;""),MAX($DM$8:$DM171)+1,"")</f>
        <v/>
      </c>
      <c r="DN172" s="121" t="str">
        <f>IF('Main courante'!$F169,TEXT('Main courante'!$B169,"j mmm aa"),"")</f>
        <v/>
      </c>
      <c r="DO172" s="121" t="str">
        <f>IF('Main courante'!$F169,'Main courante'!$E169,"")</f>
        <v/>
      </c>
      <c r="DP172" s="121" t="str">
        <f>IF(OR('Main courante'!$F169&lt;&gt;"",'Main courante'!$K169&lt;&gt;""),IF('Main courante'!$F169&lt;&gt;"",TEXT('Main courante'!$F169,"hh:mm"),""),"")</f>
        <v/>
      </c>
      <c r="DQ172" s="121" t="str">
        <f>IF(OR('Main courante'!$F169&lt;&gt;"",'Main courante'!$K169&lt;&gt;""),IF('Main courante'!$G169&lt;&gt;"",TEXT('Main courante'!$G169,"hh:mm"),""),"")</f>
        <v/>
      </c>
      <c r="DR172" s="121" t="str">
        <f>IF(OR('Main courante'!$F169&lt;&gt;"",'Main courante'!$K169&lt;&gt;""),IF('Main courante'!$K169&lt;&gt;"",TEXT('Main courante'!$K169,"hh:mm"),""),"")</f>
        <v/>
      </c>
      <c r="DS172" s="121" t="str">
        <f>IF(OR('Main courante'!$F169&lt;&gt;"",'Main courante'!$K169&lt;&gt;""),IF('Main courante'!$L169&lt;&gt;"",TEXT('Main courante'!$L169,"hh:mm"),""),"")</f>
        <v/>
      </c>
      <c r="DT172" s="129">
        <f t="shared" si="10"/>
        <v>0</v>
      </c>
      <c r="DU172" s="130">
        <f>'Main courante'!$H169+'Main courante'!$M169</f>
        <v>0</v>
      </c>
      <c r="DV172" s="131">
        <f>'Main courante'!$J169+'Main courante'!$O169</f>
        <v>0</v>
      </c>
      <c r="DW172" s="131">
        <f>'Main courante'!$I169+'Main courante'!$N169</f>
        <v>0</v>
      </c>
      <c r="DX172" s="132" t="str">
        <f>IF('Main courante'!$P169&lt;&gt;"",'Main courante'!$P169,"")</f>
        <v/>
      </c>
      <c r="DY172" s="133" t="str">
        <f>IF('Main courante'!$Q169&lt;&gt;"",'Main courante'!$Q169,"")</f>
        <v/>
      </c>
      <c r="DZ172" s="133" t="str">
        <f>IF('Main courante'!$R169&lt;&gt;"",'Main courante'!$R169,"")</f>
        <v/>
      </c>
      <c r="EA172" s="129">
        <f t="shared" si="11"/>
        <v>0</v>
      </c>
      <c r="EB172" s="129">
        <f t="shared" si="12"/>
        <v>0</v>
      </c>
      <c r="ED172" s="120" t="str">
        <f>IF('Main courante'!$A169=$ED$6,MAX($ED$8:$ED171)+1,"")</f>
        <v/>
      </c>
      <c r="EE172" s="120" t="str">
        <f>IF('Main courante'!$A169=$ED$6,'Main courante'!$S169,"")</f>
        <v/>
      </c>
      <c r="EF172" s="120" t="str">
        <f>IF('Main courante'!$A169=$ED$6,'Main courante'!$T169,"")</f>
        <v/>
      </c>
      <c r="EG172" s="120" t="str">
        <f>IF('Main courante'!$A169=$ED$6,'Main courante'!$U169,"")</f>
        <v/>
      </c>
      <c r="EH172" s="134" t="str">
        <f>IF('Main courante'!$A169=$ED$6,'Main courante'!$V169,"")</f>
        <v/>
      </c>
      <c r="EJ172" s="120" t="str">
        <f>IF('Main courante'!$A169=$EJ$6,MAX($EJ$8:$EJ171)+1,"")</f>
        <v/>
      </c>
      <c r="EK172" s="120" t="str">
        <f>IF('Main courante'!$A169=$EJ$6,'Main courante'!$S169,"")</f>
        <v/>
      </c>
      <c r="EL172" s="120" t="str">
        <f>IF('Main courante'!$A169=$EJ$6,'Main courante'!$T169,"")</f>
        <v/>
      </c>
      <c r="EM172" s="120" t="str">
        <f>IF('Main courante'!$A169=$EJ$6,'Main courante'!$U169,"")</f>
        <v/>
      </c>
      <c r="EN172" s="134" t="str">
        <f>IF('Main courante'!$A169=$EJ$6,'Main courante'!$V169,"")</f>
        <v/>
      </c>
      <c r="EP172" s="120" t="str">
        <f>IF('Main courante'!$A169=$EP$6,MAX($EP$8:$EP171)+1,"")</f>
        <v/>
      </c>
      <c r="EQ172" s="120" t="str">
        <f>IF('Main courante'!$A169=$EP$6,'Main courante'!$S169,"")</f>
        <v/>
      </c>
      <c r="ER172" s="120" t="str">
        <f>IF('Main courante'!$A169=$EP$6,'Main courante'!$T169,"")</f>
        <v/>
      </c>
      <c r="ES172" s="120" t="str">
        <f>IF('Main courante'!$A169=$EP$6,'Main courante'!$U169,"")</f>
        <v/>
      </c>
      <c r="ET172" s="134" t="str">
        <f>IF('Main courante'!$A169=$EP$6,'Main courante'!$V169,"")</f>
        <v/>
      </c>
      <c r="EU172" s="125"/>
      <c r="EV172" s="120" t="str">
        <f>IF('Main courante'!$A169=$EV$6,MAX($EV$8:$EV171)+1,"")</f>
        <v/>
      </c>
      <c r="EW172" s="121" t="str">
        <f>IF('Main courante'!$A169=$EV$6,TEXT('Main courante'!$B169,"j mmm aa"),"")</f>
        <v/>
      </c>
      <c r="EX172" s="122" t="str">
        <f>IF('Main courante'!$A169=$EV$6,TEXT('Main courante'!$C169,"hh:mm"),"")</f>
        <v/>
      </c>
      <c r="EY172" s="122" t="str">
        <f>IF('Main courante'!$A169=$EV$6,TEXT('Main courante'!$D169,"hh:mm"),"")</f>
        <v/>
      </c>
      <c r="EZ172" s="123" t="str">
        <f>IF('Main courante'!$A169=$EV$6,MOD($EY172-$EX172,1),"")</f>
        <v/>
      </c>
      <c r="FA172" s="123" t="str">
        <f>IF('Main courante'!$A169=$EV$6,'Main courante'!$E169,"")</f>
        <v/>
      </c>
      <c r="FB172" s="128"/>
    </row>
    <row r="173" spans="1:158">
      <c r="A173" s="120" t="str">
        <f>IF('Main courante'!$A170=$A$6,MAX($A$8:$A172)+1,"")</f>
        <v/>
      </c>
      <c r="B173" s="121" t="str">
        <f>IF('Main courante'!$A170=$A$6,TEXT('Main courante'!$B170,"j mmm aa"),"")</f>
        <v/>
      </c>
      <c r="C173" s="122" t="str">
        <f>IF('Main courante'!$A170=$A$6,TEXT('Main courante'!$C170,"hh:mm"),"")</f>
        <v/>
      </c>
      <c r="D173" s="122" t="str">
        <f>IF('Main courante'!$A170=$A$6,TEXT('Main courante'!$D170,"hh:mm"),"")</f>
        <v/>
      </c>
      <c r="E173" s="123" t="str">
        <f>IF('Main courante'!$A170=$A$6,MOD($D173-$C173,1),"")</f>
        <v/>
      </c>
      <c r="F173" s="123" t="str">
        <f>IF('Main courante'!$A170=$A$6,'Main courante'!$E170,"")</f>
        <v/>
      </c>
      <c r="G173" s="125"/>
      <c r="H173" s="126" t="str">
        <f>IF('Main courante'!$A170=$H$6,MAX($H$8:$H172)+1,"")</f>
        <v/>
      </c>
      <c r="I173" s="121" t="str">
        <f>IF('Main courante'!$A170=$H$6,TEXT('Main courante'!$B170,"j mmm aa"),"")</f>
        <v/>
      </c>
      <c r="J173" s="122" t="str">
        <f>IF('Main courante'!$A170=$H$6,TEXT('Main courante'!$C170,"hh:mm"),"")</f>
        <v/>
      </c>
      <c r="K173" s="122" t="str">
        <f>IF('Main courante'!$A170=$H$6,TEXT('Main courante'!$D170,"hh:mm"),"")</f>
        <v/>
      </c>
      <c r="L173" s="123" t="str">
        <f>IF('Main courante'!$A170=$H$6,MOD($K173-$J173,1),"")</f>
        <v/>
      </c>
      <c r="M173" s="123" t="str">
        <f>IF('Main courante'!$A170=$H$6,'Main courante'!$E170,"")</f>
        <v/>
      </c>
      <c r="N173" s="125"/>
      <c r="O173" s="120" t="str">
        <f>IF('Main courante'!$A170=$O$6,MAX($O$8:$O172)+1,"")</f>
        <v/>
      </c>
      <c r="P173" s="121" t="str">
        <f>IF('Main courante'!$A170=$O$6,TEXT('Main courante'!$B170,"j mmm aa"),"")</f>
        <v/>
      </c>
      <c r="Q173" s="122" t="str">
        <f>IF('Main courante'!$A170=$O$6,TEXT('Main courante'!$C170,"hh:mm"),"")</f>
        <v/>
      </c>
      <c r="R173" s="122" t="str">
        <f>IF('Main courante'!$A170=$O$6,TEXT('Main courante'!$D170,"hh:mm"),"")</f>
        <v/>
      </c>
      <c r="S173" s="123" t="str">
        <f>IF('Main courante'!$A170=$O$6,MOD($R173-$Q173,1),"")</f>
        <v/>
      </c>
      <c r="T173" s="124" t="str">
        <f>IF('Main courante'!$A170=$O$6,'Main courante'!$E170,"")</f>
        <v/>
      </c>
      <c r="U173" s="127" t="str">
        <f>IF('Main courante'!$A170=$O$6,DU173,"")</f>
        <v/>
      </c>
      <c r="V173" s="125"/>
      <c r="W173" s="120" t="str">
        <f>IF('Main courante'!$A170=$W$6,MAX($W$8:$W172)+1,"")</f>
        <v/>
      </c>
      <c r="X173" s="121" t="str">
        <f>IF('Main courante'!$A170=$W$6,TEXT('Main courante'!$B170,"j mmm aa"),"")</f>
        <v/>
      </c>
      <c r="Y173" s="122" t="str">
        <f>IF('Main courante'!$A170=$W$6,TEXT('Main courante'!$C170,"hh:mm"),"")</f>
        <v/>
      </c>
      <c r="Z173" s="122" t="str">
        <f>IF('Main courante'!$A170=$W$6,TEXT('Main courante'!$D170,"hh:mm"),"")</f>
        <v/>
      </c>
      <c r="AA173" s="123" t="str">
        <f>IF('Main courante'!$A170=$W$6,MOD($Z173-$Y173,1),"")</f>
        <v/>
      </c>
      <c r="AB173" s="123" t="str">
        <f>IF('Main courante'!$A170=$W$6,'Main courante'!$E170,"")</f>
        <v/>
      </c>
      <c r="AC173" s="122" t="str">
        <f>IF('Main courante'!$A170=$W$6,DU173,"")</f>
        <v/>
      </c>
      <c r="AD173" s="125"/>
      <c r="AE173" s="120" t="str">
        <f>IF('Main courante'!$A170=$AE$6,MAX($AE$8:$AE172)+1,"")</f>
        <v/>
      </c>
      <c r="AF173" s="121" t="str">
        <f>IF('Main courante'!$A170=$AE$6,TEXT('Main courante'!$B170,"j mmm aa"),"")</f>
        <v/>
      </c>
      <c r="AG173" s="122" t="str">
        <f>IF('Main courante'!$A170=$AE$6,TEXT('Main courante'!$C170,"hh:mm"),"")</f>
        <v/>
      </c>
      <c r="AH173" s="122" t="str">
        <f>IF('Main courante'!$A170=$AE$6,TEXT('Main courante'!$D170,"hh:mm"),"")</f>
        <v/>
      </c>
      <c r="AI173" s="123" t="str">
        <f>IF('Main courante'!$A170=$AE$6,MOD($AH173-$AG173,1),"")</f>
        <v/>
      </c>
      <c r="AJ173" s="123" t="str">
        <f>IF('Main courante'!$A170=$AE$6,'Main courante'!$E170,"")</f>
        <v/>
      </c>
      <c r="AK173" s="122" t="str">
        <f>IF('Main courante'!$A170=$AE$6,DU173,"")</f>
        <v/>
      </c>
      <c r="AL173" s="125"/>
      <c r="AM173" s="120" t="str">
        <f>IF('Main courante'!$A170=$AM$6,MAX($AM$8:$AM172)+1,"")</f>
        <v/>
      </c>
      <c r="AN173" s="121" t="str">
        <f>IF('Main courante'!$A170=$AM$6,TEXT('Main courante'!$B170,"j mmm aa"),"")</f>
        <v/>
      </c>
      <c r="AO173" s="122" t="str">
        <f>IF('Main courante'!$A170=$AM$6,TEXT('Main courante'!$C170,"hh:mm"),"")</f>
        <v/>
      </c>
      <c r="AP173" s="122" t="str">
        <f>IF('Main courante'!$A170=$AM$6,TEXT('Main courante'!$D170,"hh:mm"),"")</f>
        <v/>
      </c>
      <c r="AQ173" s="123" t="str">
        <f>IF('Main courante'!$A170=$AM$6,MOD($AP173-$AO173,1),"")</f>
        <v/>
      </c>
      <c r="AR173" s="123" t="str">
        <f>IF('Main courante'!$A170=$AM$6,'Main courante'!$E170,"")</f>
        <v/>
      </c>
      <c r="AS173" s="122" t="str">
        <f>IF('Main courante'!$A170=$AM$6,DU173,"")</f>
        <v/>
      </c>
      <c r="AT173" s="125"/>
      <c r="AU173" s="120" t="str">
        <f>IF('Main courante'!$A170=$AU$6,MAX($AU$8:$AU172)+1,"")</f>
        <v/>
      </c>
      <c r="AV173" s="121" t="str">
        <f>IF('Main courante'!$A170=$AU$6,TEXT('Main courante'!$B170,"j mmm aa"),"")</f>
        <v/>
      </c>
      <c r="AW173" s="122" t="str">
        <f>IF('Main courante'!$A170=$AU$6,TEXT('Main courante'!$C170,"hh:mm"),"")</f>
        <v/>
      </c>
      <c r="AX173" s="122" t="str">
        <f>IF('Main courante'!$A170=$AU$6,TEXT('Main courante'!$D170,"hh:mm"),"")</f>
        <v/>
      </c>
      <c r="AY173" s="123" t="str">
        <f>IF('Main courante'!$A170=$AU$6,MOD($AX173-$AW173,1),"")</f>
        <v/>
      </c>
      <c r="AZ173" s="123" t="str">
        <f>IF('Main courante'!$A170=$AU$6,'Main courante'!$E170,"")</f>
        <v/>
      </c>
      <c r="BA173" s="122" t="str">
        <f>IF('Main courante'!$A170=$AU$6,DU173,"")</f>
        <v/>
      </c>
      <c r="BB173" s="125"/>
      <c r="BC173" s="120" t="str">
        <f>IF('Main courante'!$A170=$BC$6,MAX($BC$8:$BC172)+1,"")</f>
        <v/>
      </c>
      <c r="BD173" s="121" t="str">
        <f>IF('Main courante'!$A170=$BC$6,TEXT('Main courante'!$B170,"j mmm aa"),"")</f>
        <v/>
      </c>
      <c r="BE173" s="122" t="str">
        <f>IF('Main courante'!$A170=$BC$6,TEXT('Main courante'!$C170,"hh:mm"),"")</f>
        <v/>
      </c>
      <c r="BF173" s="122" t="str">
        <f>IF('Main courante'!$A170=$BC$6,TEXT('Main courante'!$D170,"hh:mm"),"")</f>
        <v/>
      </c>
      <c r="BG173" s="123" t="str">
        <f>IF('Main courante'!$A170=$BC$6,MOD($BF173-$BE173,1),"")</f>
        <v/>
      </c>
      <c r="BH173" s="123" t="str">
        <f>IF('Main courante'!$A170=$BC$6,'Main courante'!$E170,"")</f>
        <v/>
      </c>
      <c r="BI173" s="122" t="str">
        <f>IF('Main courante'!$A170=$BC$6,DU173,"")</f>
        <v/>
      </c>
      <c r="BJ173" s="125"/>
      <c r="BK173" s="120" t="str">
        <f>IF('Main courante'!$A170=$BK$6,MAX($BK$8:$BK172)+1,"")</f>
        <v/>
      </c>
      <c r="BL173" s="121" t="str">
        <f>IF('Main courante'!$A170=$BK$6,TEXT('Main courante'!$B170,"j mmm aa"),"")</f>
        <v/>
      </c>
      <c r="BM173" s="122" t="str">
        <f>IF('Main courante'!$A170=$BK$6,TEXT('Main courante'!$C170,"hh:mm"),"")</f>
        <v/>
      </c>
      <c r="BN173" s="122" t="str">
        <f>IF('Main courante'!$A170=$BK$6,TEXT('Main courante'!$D170,"hh:mm"),"")</f>
        <v/>
      </c>
      <c r="BO173" s="123" t="str">
        <f>IF('Main courante'!$A170=$BK$6,MOD($BN173-$BM173,1),"")</f>
        <v/>
      </c>
      <c r="BP173" s="123" t="str">
        <f>IF('Main courante'!$A170=$BK$6,'Main courante'!$E170,"")</f>
        <v/>
      </c>
      <c r="BQ173" s="122" t="str">
        <f>IF('Main courante'!$A170=$BK$6,DU173,"")</f>
        <v/>
      </c>
      <c r="BR173" s="125"/>
      <c r="BS173" s="120" t="str">
        <f>IF('Main courante'!$A170=$BS$6,MAX($BS$8:$BS172)+1,"")</f>
        <v/>
      </c>
      <c r="BT173" s="121" t="str">
        <f>IF('Main courante'!$A170=$BS$6,TEXT('Main courante'!$B170,"j mmm aa"),"")</f>
        <v/>
      </c>
      <c r="BU173" s="122" t="str">
        <f>IF('Main courante'!$A170=$BS$6,TEXT('Main courante'!$C170,"hh:mm"),"")</f>
        <v/>
      </c>
      <c r="BV173" s="122" t="str">
        <f>IF('Main courante'!$A170=$BS$6,TEXT('Main courante'!$D170,"hh:mm"),"")</f>
        <v/>
      </c>
      <c r="BW173" s="123" t="str">
        <f>IF('Main courante'!$A170=$BS$6,MOD($BV173-$BU173,1),"")</f>
        <v/>
      </c>
      <c r="BX173" s="123" t="str">
        <f>IF('Main courante'!$A170=$BS$6,'Main courante'!$E170,"")</f>
        <v/>
      </c>
      <c r="BY173" s="122" t="str">
        <f>IF('Main courante'!$A170=$BS$6,DU173,"")</f>
        <v/>
      </c>
      <c r="BZ173" s="125"/>
      <c r="CA173" s="120" t="str">
        <f>IF('Main courante'!$A170=$CA$6,MAX($CA$8:$CA172)+1,"")</f>
        <v/>
      </c>
      <c r="CB173" s="121" t="str">
        <f>IF('Main courante'!$A170=$CA$6,TEXT('Main courante'!$B170,"j mmm aa"),"")</f>
        <v/>
      </c>
      <c r="CC173" s="122" t="str">
        <f>IF('Main courante'!$A170=$CA$6,TEXT('Main courante'!$C170,"hh:mm"),"")</f>
        <v/>
      </c>
      <c r="CD173" s="122" t="str">
        <f>IF('Main courante'!$A170=$CA$6,TEXT('Main courante'!$D170,"hh:mm"),"")</f>
        <v/>
      </c>
      <c r="CE173" s="123" t="str">
        <f>IF('Main courante'!$A170=$CA$6,MOD($CD173-$CC173,1),"")</f>
        <v/>
      </c>
      <c r="CF173" s="123" t="str">
        <f>IF('Main courante'!$A170=$CA$6,'Main courante'!$E170,"")</f>
        <v/>
      </c>
      <c r="CG173" s="122" t="str">
        <f>IF('Main courante'!$A170=$CA$6,DU173,"")</f>
        <v/>
      </c>
      <c r="CH173" s="125"/>
      <c r="CI173" s="120" t="str">
        <f>IF('Main courante'!$A170=$CI$6,MAX($CI$8:$CI172)+1,"")</f>
        <v/>
      </c>
      <c r="CJ173" s="121" t="str">
        <f>IF('Main courante'!$A170=$CI$6,TEXT('Main courante'!$B170,"j mmm aa"),"")</f>
        <v/>
      </c>
      <c r="CK173" s="122" t="str">
        <f>IF('Main courante'!$A170=$CI$6,TEXT('Main courante'!$C170,"hh:mm"),"")</f>
        <v/>
      </c>
      <c r="CL173" s="122" t="str">
        <f>IF('Main courante'!$A170=$CI$6,TEXT('Main courante'!$D170,"hh:mm"),"")</f>
        <v/>
      </c>
      <c r="CM173" s="123" t="str">
        <f>IF('Main courante'!$A170=$CI$6,MOD($CL173-$CK173,1),"")</f>
        <v/>
      </c>
      <c r="CN173" s="123" t="str">
        <f>IF('Main courante'!$A170=$CI$6,'Main courante'!$E170,"")</f>
        <v/>
      </c>
      <c r="CO173" s="125"/>
      <c r="CP173" s="120" t="str">
        <f>IF('Main courante'!$A170=$CP$6,MAX($CP$8:$CP172)+1,"")</f>
        <v/>
      </c>
      <c r="CQ173" s="121" t="str">
        <f>IF('Main courante'!$A170=$CP$6,TEXT('Main courante'!$B170,"j mmm aa"),"")</f>
        <v/>
      </c>
      <c r="CR173" s="122" t="str">
        <f>IF('Main courante'!$A170=$CP$6,TEXT('Main courante'!$C170,"hh:mm"),"")</f>
        <v/>
      </c>
      <c r="CS173" s="122" t="str">
        <f>IF('Main courante'!$A170=$CP$6,TEXT('Main courante'!$D170,"hh:mm"),"")</f>
        <v/>
      </c>
      <c r="CT173" s="123" t="str">
        <f>IF('Main courante'!$A170=$CP$6,MOD($CS173-$CR173,1),"")</f>
        <v/>
      </c>
      <c r="CU173" s="123" t="str">
        <f>IF('Main courante'!$A170=$CP$6,'Main courante'!$E170,"")</f>
        <v/>
      </c>
      <c r="CV173" s="122" t="str">
        <f>IF('Main courante'!$A170=$CP$6,DU173,"")</f>
        <v/>
      </c>
      <c r="CW173" s="125"/>
      <c r="CX173" s="120" t="str">
        <f>IF('Main courante'!$A170=$CX$6,MAX($CX$8:$CX172)+1,"")</f>
        <v/>
      </c>
      <c r="CY173" s="121" t="str">
        <f>IF('Main courante'!$A170=$CX$6,TEXT('Main courante'!$B170,"j mmm aa"),"")</f>
        <v/>
      </c>
      <c r="CZ173" s="122" t="str">
        <f>IF('Main courante'!$A170=$CX$6,TEXT('Main courante'!$C170,"hh:mm"),"")</f>
        <v/>
      </c>
      <c r="DA173" s="122" t="str">
        <f>IF('Main courante'!$A170=$CX$6,TEXT('Main courante'!$D170,"hh:mm"),"")</f>
        <v/>
      </c>
      <c r="DB173" s="123" t="str">
        <f>IF('Main courante'!$A170=$CX$6,MOD($DA173-$CZ173,1),"")</f>
        <v/>
      </c>
      <c r="DC173" s="123" t="str">
        <f>IF('Main courante'!$A170=$CX$6,'Main courante'!$E170,"")</f>
        <v/>
      </c>
      <c r="DD173" s="122" t="str">
        <f>IF('Main courante'!$A170=$CX$6,DU173,"")</f>
        <v/>
      </c>
      <c r="DE173" s="125"/>
      <c r="DF173" s="120" t="str">
        <f>IF('Main courante'!$A170=$DF$6,MAX($DF$8:$DF172)+1,"")</f>
        <v/>
      </c>
      <c r="DG173" s="121" t="str">
        <f>IF('Main courante'!$A170=$DF$6,TEXT('Main courante'!$B170,"j mmm aa"),"")</f>
        <v/>
      </c>
      <c r="DH173" s="122" t="str">
        <f>IF('Main courante'!$A170=$DF$6,TEXT('Main courante'!$C170,"hh:mm"),"")</f>
        <v/>
      </c>
      <c r="DI173" s="122" t="str">
        <f>IF('Main courante'!$A170=$DF$6,TEXT('Main courante'!$D170,"hh:mm"),"")</f>
        <v/>
      </c>
      <c r="DJ173" s="123" t="str">
        <f>IF('Main courante'!$A170=$DF$6,MOD($DI173-$DH173,1),"")</f>
        <v/>
      </c>
      <c r="DK173" s="123" t="str">
        <f>IF('Main courante'!$A170=$DF$6,'Main courante'!$E170,"")</f>
        <v/>
      </c>
      <c r="DL173" s="128"/>
      <c r="DM173" s="120" t="str">
        <f>IF(OR('Main courante'!$F170&lt;&gt;"",'Main courante'!$K170&lt;&gt;""),MAX($DM$8:$DM172)+1,"")</f>
        <v/>
      </c>
      <c r="DN173" s="121" t="str">
        <f>IF('Main courante'!$F170,TEXT('Main courante'!$B170,"j mmm aa"),"")</f>
        <v/>
      </c>
      <c r="DO173" s="121" t="str">
        <f>IF('Main courante'!$F170,'Main courante'!$E170,"")</f>
        <v/>
      </c>
      <c r="DP173" s="121" t="str">
        <f>IF(OR('Main courante'!$F170&lt;&gt;"",'Main courante'!$K170&lt;&gt;""),IF('Main courante'!$F170&lt;&gt;"",TEXT('Main courante'!$F170,"hh:mm"),""),"")</f>
        <v/>
      </c>
      <c r="DQ173" s="121" t="str">
        <f>IF(OR('Main courante'!$F170&lt;&gt;"",'Main courante'!$K170&lt;&gt;""),IF('Main courante'!$G170&lt;&gt;"",TEXT('Main courante'!$G170,"hh:mm"),""),"")</f>
        <v/>
      </c>
      <c r="DR173" s="121" t="str">
        <f>IF(OR('Main courante'!$F170&lt;&gt;"",'Main courante'!$K170&lt;&gt;""),IF('Main courante'!$K170&lt;&gt;"",TEXT('Main courante'!$K170,"hh:mm"),""),"")</f>
        <v/>
      </c>
      <c r="DS173" s="121" t="str">
        <f>IF(OR('Main courante'!$F170&lt;&gt;"",'Main courante'!$K170&lt;&gt;""),IF('Main courante'!$L170&lt;&gt;"",TEXT('Main courante'!$L170,"hh:mm"),""),"")</f>
        <v/>
      </c>
      <c r="DT173" s="129">
        <f t="shared" si="10"/>
        <v>0</v>
      </c>
      <c r="DU173" s="130">
        <f>'Main courante'!$H170+'Main courante'!$M170</f>
        <v>0</v>
      </c>
      <c r="DV173" s="131">
        <f>'Main courante'!$J170+'Main courante'!$O170</f>
        <v>0</v>
      </c>
      <c r="DW173" s="131">
        <f>'Main courante'!$I170+'Main courante'!$N170</f>
        <v>0</v>
      </c>
      <c r="DX173" s="132" t="str">
        <f>IF('Main courante'!$P170&lt;&gt;"",'Main courante'!$P170,"")</f>
        <v/>
      </c>
      <c r="DY173" s="133" t="str">
        <f>IF('Main courante'!$Q170&lt;&gt;"",'Main courante'!$Q170,"")</f>
        <v/>
      </c>
      <c r="DZ173" s="133" t="str">
        <f>IF('Main courante'!$R170&lt;&gt;"",'Main courante'!$R170,"")</f>
        <v/>
      </c>
      <c r="EA173" s="129">
        <f t="shared" si="11"/>
        <v>0</v>
      </c>
      <c r="EB173" s="129">
        <f t="shared" si="12"/>
        <v>0</v>
      </c>
      <c r="ED173" s="120" t="str">
        <f>IF('Main courante'!$A170=$ED$6,MAX($ED$8:$ED172)+1,"")</f>
        <v/>
      </c>
      <c r="EE173" s="120" t="str">
        <f>IF('Main courante'!$A170=$ED$6,'Main courante'!$S170,"")</f>
        <v/>
      </c>
      <c r="EF173" s="120" t="str">
        <f>IF('Main courante'!$A170=$ED$6,'Main courante'!$T170,"")</f>
        <v/>
      </c>
      <c r="EG173" s="120" t="str">
        <f>IF('Main courante'!$A170=$ED$6,'Main courante'!$U170,"")</f>
        <v/>
      </c>
      <c r="EH173" s="134" t="str">
        <f>IF('Main courante'!$A170=$ED$6,'Main courante'!$V170,"")</f>
        <v/>
      </c>
      <c r="EJ173" s="120" t="str">
        <f>IF('Main courante'!$A170=$EJ$6,MAX($EJ$8:$EJ172)+1,"")</f>
        <v/>
      </c>
      <c r="EK173" s="120" t="str">
        <f>IF('Main courante'!$A170=$EJ$6,'Main courante'!$S170,"")</f>
        <v/>
      </c>
      <c r="EL173" s="120" t="str">
        <f>IF('Main courante'!$A170=$EJ$6,'Main courante'!$T170,"")</f>
        <v/>
      </c>
      <c r="EM173" s="120" t="str">
        <f>IF('Main courante'!$A170=$EJ$6,'Main courante'!$U170,"")</f>
        <v/>
      </c>
      <c r="EN173" s="134" t="str">
        <f>IF('Main courante'!$A170=$EJ$6,'Main courante'!$V170,"")</f>
        <v/>
      </c>
      <c r="EP173" s="120" t="str">
        <f>IF('Main courante'!$A170=$EP$6,MAX($EP$8:$EP172)+1,"")</f>
        <v/>
      </c>
      <c r="EQ173" s="120" t="str">
        <f>IF('Main courante'!$A170=$EP$6,'Main courante'!$S170,"")</f>
        <v/>
      </c>
      <c r="ER173" s="120" t="str">
        <f>IF('Main courante'!$A170=$EP$6,'Main courante'!$T170,"")</f>
        <v/>
      </c>
      <c r="ES173" s="120" t="str">
        <f>IF('Main courante'!$A170=$EP$6,'Main courante'!$U170,"")</f>
        <v/>
      </c>
      <c r="ET173" s="134" t="str">
        <f>IF('Main courante'!$A170=$EP$6,'Main courante'!$V170,"")</f>
        <v/>
      </c>
      <c r="EU173" s="125"/>
      <c r="EV173" s="120" t="str">
        <f>IF('Main courante'!$A170=$EV$6,MAX($EV$8:$EV172)+1,"")</f>
        <v/>
      </c>
      <c r="EW173" s="121" t="str">
        <f>IF('Main courante'!$A170=$EV$6,TEXT('Main courante'!$B170,"j mmm aa"),"")</f>
        <v/>
      </c>
      <c r="EX173" s="122" t="str">
        <f>IF('Main courante'!$A170=$EV$6,TEXT('Main courante'!$C170,"hh:mm"),"")</f>
        <v/>
      </c>
      <c r="EY173" s="122" t="str">
        <f>IF('Main courante'!$A170=$EV$6,TEXT('Main courante'!$D170,"hh:mm"),"")</f>
        <v/>
      </c>
      <c r="EZ173" s="123" t="str">
        <f>IF('Main courante'!$A170=$EV$6,MOD($EY173-$EX173,1),"")</f>
        <v/>
      </c>
      <c r="FA173" s="123" t="str">
        <f>IF('Main courante'!$A170=$EV$6,'Main courante'!$E170,"")</f>
        <v/>
      </c>
      <c r="FB173" s="128"/>
    </row>
    <row r="174" spans="1:158">
      <c r="A174" s="120" t="str">
        <f>IF('Main courante'!$A171=$A$6,MAX($A$8:$A173)+1,"")</f>
        <v/>
      </c>
      <c r="B174" s="121" t="str">
        <f>IF('Main courante'!$A171=$A$6,TEXT('Main courante'!$B171,"j mmm aa"),"")</f>
        <v/>
      </c>
      <c r="C174" s="122" t="str">
        <f>IF('Main courante'!$A171=$A$6,TEXT('Main courante'!$C171,"hh:mm"),"")</f>
        <v/>
      </c>
      <c r="D174" s="122" t="str">
        <f>IF('Main courante'!$A171=$A$6,TEXT('Main courante'!$D171,"hh:mm"),"")</f>
        <v/>
      </c>
      <c r="E174" s="123" t="str">
        <f>IF('Main courante'!$A171=$A$6,MOD($D174-$C174,1),"")</f>
        <v/>
      </c>
      <c r="F174" s="123" t="str">
        <f>IF('Main courante'!$A171=$A$6,'Main courante'!$E171,"")</f>
        <v/>
      </c>
      <c r="G174" s="125"/>
      <c r="H174" s="126" t="str">
        <f>IF('Main courante'!$A171=$H$6,MAX($H$8:$H173)+1,"")</f>
        <v/>
      </c>
      <c r="I174" s="121" t="str">
        <f>IF('Main courante'!$A171=$H$6,TEXT('Main courante'!$B171,"j mmm aa"),"")</f>
        <v/>
      </c>
      <c r="J174" s="122" t="str">
        <f>IF('Main courante'!$A171=$H$6,TEXT('Main courante'!$C171,"hh:mm"),"")</f>
        <v/>
      </c>
      <c r="K174" s="122" t="str">
        <f>IF('Main courante'!$A171=$H$6,TEXT('Main courante'!$D171,"hh:mm"),"")</f>
        <v/>
      </c>
      <c r="L174" s="123" t="str">
        <f>IF('Main courante'!$A171=$H$6,MOD($K174-$J174,1),"")</f>
        <v/>
      </c>
      <c r="M174" s="123" t="str">
        <f>IF('Main courante'!$A171=$H$6,'Main courante'!$E171,"")</f>
        <v/>
      </c>
      <c r="N174" s="125"/>
      <c r="O174" s="120" t="str">
        <f>IF('Main courante'!$A171=$O$6,MAX($O$8:$O173)+1,"")</f>
        <v/>
      </c>
      <c r="P174" s="121" t="str">
        <f>IF('Main courante'!$A171=$O$6,TEXT('Main courante'!$B171,"j mmm aa"),"")</f>
        <v/>
      </c>
      <c r="Q174" s="122" t="str">
        <f>IF('Main courante'!$A171=$O$6,TEXT('Main courante'!$C171,"hh:mm"),"")</f>
        <v/>
      </c>
      <c r="R174" s="122" t="str">
        <f>IF('Main courante'!$A171=$O$6,TEXT('Main courante'!$D171,"hh:mm"),"")</f>
        <v/>
      </c>
      <c r="S174" s="123" t="str">
        <f>IF('Main courante'!$A171=$O$6,MOD($R174-$Q174,1),"")</f>
        <v/>
      </c>
      <c r="T174" s="124" t="str">
        <f>IF('Main courante'!$A171=$O$6,'Main courante'!$E171,"")</f>
        <v/>
      </c>
      <c r="U174" s="127" t="str">
        <f>IF('Main courante'!$A171=$O$6,DU174,"")</f>
        <v/>
      </c>
      <c r="V174" s="125"/>
      <c r="W174" s="120" t="str">
        <f>IF('Main courante'!$A171=$W$6,MAX($W$8:$W173)+1,"")</f>
        <v/>
      </c>
      <c r="X174" s="121" t="str">
        <f>IF('Main courante'!$A171=$W$6,TEXT('Main courante'!$B171,"j mmm aa"),"")</f>
        <v/>
      </c>
      <c r="Y174" s="122" t="str">
        <f>IF('Main courante'!$A171=$W$6,TEXT('Main courante'!$C171,"hh:mm"),"")</f>
        <v/>
      </c>
      <c r="Z174" s="122" t="str">
        <f>IF('Main courante'!$A171=$W$6,TEXT('Main courante'!$D171,"hh:mm"),"")</f>
        <v/>
      </c>
      <c r="AA174" s="123" t="str">
        <f>IF('Main courante'!$A171=$W$6,MOD($Z174-$Y174,1),"")</f>
        <v/>
      </c>
      <c r="AB174" s="123" t="str">
        <f>IF('Main courante'!$A171=$W$6,'Main courante'!$E171,"")</f>
        <v/>
      </c>
      <c r="AC174" s="122" t="str">
        <f>IF('Main courante'!$A171=$W$6,DU174,"")</f>
        <v/>
      </c>
      <c r="AD174" s="125"/>
      <c r="AE174" s="120" t="str">
        <f>IF('Main courante'!$A171=$AE$6,MAX($AE$8:$AE173)+1,"")</f>
        <v/>
      </c>
      <c r="AF174" s="121" t="str">
        <f>IF('Main courante'!$A171=$AE$6,TEXT('Main courante'!$B171,"j mmm aa"),"")</f>
        <v/>
      </c>
      <c r="AG174" s="122" t="str">
        <f>IF('Main courante'!$A171=$AE$6,TEXT('Main courante'!$C171,"hh:mm"),"")</f>
        <v/>
      </c>
      <c r="AH174" s="122" t="str">
        <f>IF('Main courante'!$A171=$AE$6,TEXT('Main courante'!$D171,"hh:mm"),"")</f>
        <v/>
      </c>
      <c r="AI174" s="123" t="str">
        <f>IF('Main courante'!$A171=$AE$6,MOD($AH174-$AG174,1),"")</f>
        <v/>
      </c>
      <c r="AJ174" s="123" t="str">
        <f>IF('Main courante'!$A171=$AE$6,'Main courante'!$E171,"")</f>
        <v/>
      </c>
      <c r="AK174" s="122" t="str">
        <f>IF('Main courante'!$A171=$AE$6,DU174,"")</f>
        <v/>
      </c>
      <c r="AL174" s="125"/>
      <c r="AM174" s="120" t="str">
        <f>IF('Main courante'!$A171=$AM$6,MAX($AM$8:$AM173)+1,"")</f>
        <v/>
      </c>
      <c r="AN174" s="121" t="str">
        <f>IF('Main courante'!$A171=$AM$6,TEXT('Main courante'!$B171,"j mmm aa"),"")</f>
        <v/>
      </c>
      <c r="AO174" s="122" t="str">
        <f>IF('Main courante'!$A171=$AM$6,TEXT('Main courante'!$C171,"hh:mm"),"")</f>
        <v/>
      </c>
      <c r="AP174" s="122" t="str">
        <f>IF('Main courante'!$A171=$AM$6,TEXT('Main courante'!$D171,"hh:mm"),"")</f>
        <v/>
      </c>
      <c r="AQ174" s="123" t="str">
        <f>IF('Main courante'!$A171=$AM$6,MOD($AP174-$AO174,1),"")</f>
        <v/>
      </c>
      <c r="AR174" s="123" t="str">
        <f>IF('Main courante'!$A171=$AM$6,'Main courante'!$E171,"")</f>
        <v/>
      </c>
      <c r="AS174" s="122" t="str">
        <f>IF('Main courante'!$A171=$AM$6,DU174,"")</f>
        <v/>
      </c>
      <c r="AT174" s="125"/>
      <c r="AU174" s="120" t="str">
        <f>IF('Main courante'!$A171=$AU$6,MAX($AU$8:$AU173)+1,"")</f>
        <v/>
      </c>
      <c r="AV174" s="121" t="str">
        <f>IF('Main courante'!$A171=$AU$6,TEXT('Main courante'!$B171,"j mmm aa"),"")</f>
        <v/>
      </c>
      <c r="AW174" s="122" t="str">
        <f>IF('Main courante'!$A171=$AU$6,TEXT('Main courante'!$C171,"hh:mm"),"")</f>
        <v/>
      </c>
      <c r="AX174" s="122" t="str">
        <f>IF('Main courante'!$A171=$AU$6,TEXT('Main courante'!$D171,"hh:mm"),"")</f>
        <v/>
      </c>
      <c r="AY174" s="123" t="str">
        <f>IF('Main courante'!$A171=$AU$6,MOD($AX174-$AW174,1),"")</f>
        <v/>
      </c>
      <c r="AZ174" s="123" t="str">
        <f>IF('Main courante'!$A171=$AU$6,'Main courante'!$E171,"")</f>
        <v/>
      </c>
      <c r="BA174" s="122" t="str">
        <f>IF('Main courante'!$A171=$AU$6,DU174,"")</f>
        <v/>
      </c>
      <c r="BB174" s="125"/>
      <c r="BC174" s="120" t="str">
        <f>IF('Main courante'!$A171=$BC$6,MAX($BC$8:$BC173)+1,"")</f>
        <v/>
      </c>
      <c r="BD174" s="121" t="str">
        <f>IF('Main courante'!$A171=$BC$6,TEXT('Main courante'!$B171,"j mmm aa"),"")</f>
        <v/>
      </c>
      <c r="BE174" s="122" t="str">
        <f>IF('Main courante'!$A171=$BC$6,TEXT('Main courante'!$C171,"hh:mm"),"")</f>
        <v/>
      </c>
      <c r="BF174" s="122" t="str">
        <f>IF('Main courante'!$A171=$BC$6,TEXT('Main courante'!$D171,"hh:mm"),"")</f>
        <v/>
      </c>
      <c r="BG174" s="123" t="str">
        <f>IF('Main courante'!$A171=$BC$6,MOD($BF174-$BE174,1),"")</f>
        <v/>
      </c>
      <c r="BH174" s="123" t="str">
        <f>IF('Main courante'!$A171=$BC$6,'Main courante'!$E171,"")</f>
        <v/>
      </c>
      <c r="BI174" s="122" t="str">
        <f>IF('Main courante'!$A171=$BC$6,DU174,"")</f>
        <v/>
      </c>
      <c r="BJ174" s="125"/>
      <c r="BK174" s="120" t="str">
        <f>IF('Main courante'!$A171=$BK$6,MAX($BK$8:$BK173)+1,"")</f>
        <v/>
      </c>
      <c r="BL174" s="121" t="str">
        <f>IF('Main courante'!$A171=$BK$6,TEXT('Main courante'!$B171,"j mmm aa"),"")</f>
        <v/>
      </c>
      <c r="BM174" s="122" t="str">
        <f>IF('Main courante'!$A171=$BK$6,TEXT('Main courante'!$C171,"hh:mm"),"")</f>
        <v/>
      </c>
      <c r="BN174" s="122" t="str">
        <f>IF('Main courante'!$A171=$BK$6,TEXT('Main courante'!$D171,"hh:mm"),"")</f>
        <v/>
      </c>
      <c r="BO174" s="123" t="str">
        <f>IF('Main courante'!$A171=$BK$6,MOD($BN174-$BM174,1),"")</f>
        <v/>
      </c>
      <c r="BP174" s="123" t="str">
        <f>IF('Main courante'!$A171=$BK$6,'Main courante'!$E171,"")</f>
        <v/>
      </c>
      <c r="BQ174" s="122" t="str">
        <f>IF('Main courante'!$A171=$BK$6,DU174,"")</f>
        <v/>
      </c>
      <c r="BR174" s="125"/>
      <c r="BS174" s="120" t="str">
        <f>IF('Main courante'!$A171=$BS$6,MAX($BS$8:$BS173)+1,"")</f>
        <v/>
      </c>
      <c r="BT174" s="121" t="str">
        <f>IF('Main courante'!$A171=$BS$6,TEXT('Main courante'!$B171,"j mmm aa"),"")</f>
        <v/>
      </c>
      <c r="BU174" s="122" t="str">
        <f>IF('Main courante'!$A171=$BS$6,TEXT('Main courante'!$C171,"hh:mm"),"")</f>
        <v/>
      </c>
      <c r="BV174" s="122" t="str">
        <f>IF('Main courante'!$A171=$BS$6,TEXT('Main courante'!$D171,"hh:mm"),"")</f>
        <v/>
      </c>
      <c r="BW174" s="123" t="str">
        <f>IF('Main courante'!$A171=$BS$6,MOD($BV174-$BU174,1),"")</f>
        <v/>
      </c>
      <c r="BX174" s="123" t="str">
        <f>IF('Main courante'!$A171=$BS$6,'Main courante'!$E171,"")</f>
        <v/>
      </c>
      <c r="BY174" s="122" t="str">
        <f>IF('Main courante'!$A171=$BS$6,DU174,"")</f>
        <v/>
      </c>
      <c r="BZ174" s="125"/>
      <c r="CA174" s="120" t="str">
        <f>IF('Main courante'!$A171=$CA$6,MAX($CA$8:$CA173)+1,"")</f>
        <v/>
      </c>
      <c r="CB174" s="121" t="str">
        <f>IF('Main courante'!$A171=$CA$6,TEXT('Main courante'!$B171,"j mmm aa"),"")</f>
        <v/>
      </c>
      <c r="CC174" s="122" t="str">
        <f>IF('Main courante'!$A171=$CA$6,TEXT('Main courante'!$C171,"hh:mm"),"")</f>
        <v/>
      </c>
      <c r="CD174" s="122" t="str">
        <f>IF('Main courante'!$A171=$CA$6,TEXT('Main courante'!$D171,"hh:mm"),"")</f>
        <v/>
      </c>
      <c r="CE174" s="123" t="str">
        <f>IF('Main courante'!$A171=$CA$6,MOD($CD174-$CC174,1),"")</f>
        <v/>
      </c>
      <c r="CF174" s="123" t="str">
        <f>IF('Main courante'!$A171=$CA$6,'Main courante'!$E171,"")</f>
        <v/>
      </c>
      <c r="CG174" s="122" t="str">
        <f>IF('Main courante'!$A171=$CA$6,DU174,"")</f>
        <v/>
      </c>
      <c r="CH174" s="125"/>
      <c r="CI174" s="120" t="str">
        <f>IF('Main courante'!$A171=$CI$6,MAX($CI$8:$CI173)+1,"")</f>
        <v/>
      </c>
      <c r="CJ174" s="121" t="str">
        <f>IF('Main courante'!$A171=$CI$6,TEXT('Main courante'!$B171,"j mmm aa"),"")</f>
        <v/>
      </c>
      <c r="CK174" s="122" t="str">
        <f>IF('Main courante'!$A171=$CI$6,TEXT('Main courante'!$C171,"hh:mm"),"")</f>
        <v/>
      </c>
      <c r="CL174" s="122" t="str">
        <f>IF('Main courante'!$A171=$CI$6,TEXT('Main courante'!$D171,"hh:mm"),"")</f>
        <v/>
      </c>
      <c r="CM174" s="123" t="str">
        <f>IF('Main courante'!$A171=$CI$6,MOD($CL174-$CK174,1),"")</f>
        <v/>
      </c>
      <c r="CN174" s="123" t="str">
        <f>IF('Main courante'!$A171=$CI$6,'Main courante'!$E171,"")</f>
        <v/>
      </c>
      <c r="CO174" s="125"/>
      <c r="CP174" s="120" t="str">
        <f>IF('Main courante'!$A171=$CP$6,MAX($CP$8:$CP173)+1,"")</f>
        <v/>
      </c>
      <c r="CQ174" s="121" t="str">
        <f>IF('Main courante'!$A171=$CP$6,TEXT('Main courante'!$B171,"j mmm aa"),"")</f>
        <v/>
      </c>
      <c r="CR174" s="122" t="str">
        <f>IF('Main courante'!$A171=$CP$6,TEXT('Main courante'!$C171,"hh:mm"),"")</f>
        <v/>
      </c>
      <c r="CS174" s="122" t="str">
        <f>IF('Main courante'!$A171=$CP$6,TEXT('Main courante'!$D171,"hh:mm"),"")</f>
        <v/>
      </c>
      <c r="CT174" s="123" t="str">
        <f>IF('Main courante'!$A171=$CP$6,MOD($CS174-$CR174,1),"")</f>
        <v/>
      </c>
      <c r="CU174" s="123" t="str">
        <f>IF('Main courante'!$A171=$CP$6,'Main courante'!$E171,"")</f>
        <v/>
      </c>
      <c r="CV174" s="122" t="str">
        <f>IF('Main courante'!$A171=$CP$6,DU174,"")</f>
        <v/>
      </c>
      <c r="CW174" s="125"/>
      <c r="CX174" s="120" t="str">
        <f>IF('Main courante'!$A171=$CX$6,MAX($CX$8:$CX173)+1,"")</f>
        <v/>
      </c>
      <c r="CY174" s="121" t="str">
        <f>IF('Main courante'!$A171=$CX$6,TEXT('Main courante'!$B171,"j mmm aa"),"")</f>
        <v/>
      </c>
      <c r="CZ174" s="122" t="str">
        <f>IF('Main courante'!$A171=$CX$6,TEXT('Main courante'!$C171,"hh:mm"),"")</f>
        <v/>
      </c>
      <c r="DA174" s="122" t="str">
        <f>IF('Main courante'!$A171=$CX$6,TEXT('Main courante'!$D171,"hh:mm"),"")</f>
        <v/>
      </c>
      <c r="DB174" s="123" t="str">
        <f>IF('Main courante'!$A171=$CX$6,MOD($DA174-$CZ174,1),"")</f>
        <v/>
      </c>
      <c r="DC174" s="123" t="str">
        <f>IF('Main courante'!$A171=$CX$6,'Main courante'!$E171,"")</f>
        <v/>
      </c>
      <c r="DD174" s="122" t="str">
        <f>IF('Main courante'!$A171=$CX$6,DU174,"")</f>
        <v/>
      </c>
      <c r="DE174" s="125"/>
      <c r="DF174" s="120" t="str">
        <f>IF('Main courante'!$A171=$DF$6,MAX($DF$8:$DF173)+1,"")</f>
        <v/>
      </c>
      <c r="DG174" s="121" t="str">
        <f>IF('Main courante'!$A171=$DF$6,TEXT('Main courante'!$B171,"j mmm aa"),"")</f>
        <v/>
      </c>
      <c r="DH174" s="122" t="str">
        <f>IF('Main courante'!$A171=$DF$6,TEXT('Main courante'!$C171,"hh:mm"),"")</f>
        <v/>
      </c>
      <c r="DI174" s="122" t="str">
        <f>IF('Main courante'!$A171=$DF$6,TEXT('Main courante'!$D171,"hh:mm"),"")</f>
        <v/>
      </c>
      <c r="DJ174" s="123" t="str">
        <f>IF('Main courante'!$A171=$DF$6,MOD($DI174-$DH174,1),"")</f>
        <v/>
      </c>
      <c r="DK174" s="123" t="str">
        <f>IF('Main courante'!$A171=$DF$6,'Main courante'!$E171,"")</f>
        <v/>
      </c>
      <c r="DL174" s="128"/>
      <c r="DM174" s="120" t="str">
        <f>IF(OR('Main courante'!$F171&lt;&gt;"",'Main courante'!$K171&lt;&gt;""),MAX($DM$8:$DM173)+1,"")</f>
        <v/>
      </c>
      <c r="DN174" s="121" t="str">
        <f>IF('Main courante'!$F171,TEXT('Main courante'!$B171,"j mmm aa"),"")</f>
        <v/>
      </c>
      <c r="DO174" s="121" t="str">
        <f>IF('Main courante'!$F171,'Main courante'!$E171,"")</f>
        <v/>
      </c>
      <c r="DP174" s="121" t="str">
        <f>IF(OR('Main courante'!$F171&lt;&gt;"",'Main courante'!$K171&lt;&gt;""),IF('Main courante'!$F171&lt;&gt;"",TEXT('Main courante'!$F171,"hh:mm"),""),"")</f>
        <v/>
      </c>
      <c r="DQ174" s="121" t="str">
        <f>IF(OR('Main courante'!$F171&lt;&gt;"",'Main courante'!$K171&lt;&gt;""),IF('Main courante'!$G171&lt;&gt;"",TEXT('Main courante'!$G171,"hh:mm"),""),"")</f>
        <v/>
      </c>
      <c r="DR174" s="121" t="str">
        <f>IF(OR('Main courante'!$F171&lt;&gt;"",'Main courante'!$K171&lt;&gt;""),IF('Main courante'!$K171&lt;&gt;"",TEXT('Main courante'!$K171,"hh:mm"),""),"")</f>
        <v/>
      </c>
      <c r="DS174" s="121" t="str">
        <f>IF(OR('Main courante'!$F171&lt;&gt;"",'Main courante'!$K171&lt;&gt;""),IF('Main courante'!$L171&lt;&gt;"",TEXT('Main courante'!$L171,"hh:mm"),""),"")</f>
        <v/>
      </c>
      <c r="DT174" s="129">
        <f t="shared" si="10"/>
        <v>0</v>
      </c>
      <c r="DU174" s="130">
        <f>'Main courante'!$H171+'Main courante'!$M171</f>
        <v>0</v>
      </c>
      <c r="DV174" s="131">
        <f>'Main courante'!$J171+'Main courante'!$O171</f>
        <v>0</v>
      </c>
      <c r="DW174" s="131">
        <f>'Main courante'!$I171+'Main courante'!$N171</f>
        <v>0</v>
      </c>
      <c r="DX174" s="132" t="str">
        <f>IF('Main courante'!$P171&lt;&gt;"",'Main courante'!$P171,"")</f>
        <v/>
      </c>
      <c r="DY174" s="133" t="str">
        <f>IF('Main courante'!$Q171&lt;&gt;"",'Main courante'!$Q171,"")</f>
        <v/>
      </c>
      <c r="DZ174" s="133" t="str">
        <f>IF('Main courante'!$R171&lt;&gt;"",'Main courante'!$R171,"")</f>
        <v/>
      </c>
      <c r="EA174" s="129">
        <f t="shared" si="11"/>
        <v>0</v>
      </c>
      <c r="EB174" s="129">
        <f t="shared" si="12"/>
        <v>0</v>
      </c>
      <c r="ED174" s="120" t="str">
        <f>IF('Main courante'!$A171=$ED$6,MAX($ED$8:$ED173)+1,"")</f>
        <v/>
      </c>
      <c r="EE174" s="120" t="str">
        <f>IF('Main courante'!$A171=$ED$6,'Main courante'!$S171,"")</f>
        <v/>
      </c>
      <c r="EF174" s="120" t="str">
        <f>IF('Main courante'!$A171=$ED$6,'Main courante'!$T171,"")</f>
        <v/>
      </c>
      <c r="EG174" s="120" t="str">
        <f>IF('Main courante'!$A171=$ED$6,'Main courante'!$U171,"")</f>
        <v/>
      </c>
      <c r="EH174" s="134" t="str">
        <f>IF('Main courante'!$A171=$ED$6,'Main courante'!$V171,"")</f>
        <v/>
      </c>
      <c r="EJ174" s="120" t="str">
        <f>IF('Main courante'!$A171=$EJ$6,MAX($EJ$8:$EJ173)+1,"")</f>
        <v/>
      </c>
      <c r="EK174" s="120" t="str">
        <f>IF('Main courante'!$A171=$EJ$6,'Main courante'!$S171,"")</f>
        <v/>
      </c>
      <c r="EL174" s="120" t="str">
        <f>IF('Main courante'!$A171=$EJ$6,'Main courante'!$T171,"")</f>
        <v/>
      </c>
      <c r="EM174" s="120" t="str">
        <f>IF('Main courante'!$A171=$EJ$6,'Main courante'!$U171,"")</f>
        <v/>
      </c>
      <c r="EN174" s="134" t="str">
        <f>IF('Main courante'!$A171=$EJ$6,'Main courante'!$V171,"")</f>
        <v/>
      </c>
      <c r="EP174" s="120" t="str">
        <f>IF('Main courante'!$A171=$EP$6,MAX($EP$8:$EP173)+1,"")</f>
        <v/>
      </c>
      <c r="EQ174" s="120" t="str">
        <f>IF('Main courante'!$A171=$EP$6,'Main courante'!$S171,"")</f>
        <v/>
      </c>
      <c r="ER174" s="120" t="str">
        <f>IF('Main courante'!$A171=$EP$6,'Main courante'!$T171,"")</f>
        <v/>
      </c>
      <c r="ES174" s="120" t="str">
        <f>IF('Main courante'!$A171=$EP$6,'Main courante'!$U171,"")</f>
        <v/>
      </c>
      <c r="ET174" s="134" t="str">
        <f>IF('Main courante'!$A171=$EP$6,'Main courante'!$V171,"")</f>
        <v/>
      </c>
      <c r="EU174" s="125"/>
      <c r="EV174" s="120" t="str">
        <f>IF('Main courante'!$A171=$EV$6,MAX($EV$8:$EV173)+1,"")</f>
        <v/>
      </c>
      <c r="EW174" s="121" t="str">
        <f>IF('Main courante'!$A171=$EV$6,TEXT('Main courante'!$B171,"j mmm aa"),"")</f>
        <v/>
      </c>
      <c r="EX174" s="122" t="str">
        <f>IF('Main courante'!$A171=$EV$6,TEXT('Main courante'!$C171,"hh:mm"),"")</f>
        <v/>
      </c>
      <c r="EY174" s="122" t="str">
        <f>IF('Main courante'!$A171=$EV$6,TEXT('Main courante'!$D171,"hh:mm"),"")</f>
        <v/>
      </c>
      <c r="EZ174" s="123" t="str">
        <f>IF('Main courante'!$A171=$EV$6,MOD($EY174-$EX174,1),"")</f>
        <v/>
      </c>
      <c r="FA174" s="123" t="str">
        <f>IF('Main courante'!$A171=$EV$6,'Main courante'!$E171,"")</f>
        <v/>
      </c>
      <c r="FB174" s="128"/>
    </row>
    <row r="175" spans="1:158">
      <c r="A175" s="120" t="str">
        <f>IF('Main courante'!$A172=$A$6,MAX($A$8:$A174)+1,"")</f>
        <v/>
      </c>
      <c r="B175" s="121" t="str">
        <f>IF('Main courante'!$A172=$A$6,TEXT('Main courante'!$B172,"j mmm aa"),"")</f>
        <v/>
      </c>
      <c r="C175" s="122" t="str">
        <f>IF('Main courante'!$A172=$A$6,TEXT('Main courante'!$C172,"hh:mm"),"")</f>
        <v/>
      </c>
      <c r="D175" s="122" t="str">
        <f>IF('Main courante'!$A172=$A$6,TEXT('Main courante'!$D172,"hh:mm"),"")</f>
        <v/>
      </c>
      <c r="E175" s="123" t="str">
        <f>IF('Main courante'!$A172=$A$6,MOD($D175-$C175,1),"")</f>
        <v/>
      </c>
      <c r="F175" s="123" t="str">
        <f>IF('Main courante'!$A172=$A$6,'Main courante'!$E172,"")</f>
        <v/>
      </c>
      <c r="G175" s="125"/>
      <c r="H175" s="126" t="str">
        <f>IF('Main courante'!$A172=$H$6,MAX($H$8:$H174)+1,"")</f>
        <v/>
      </c>
      <c r="I175" s="121" t="str">
        <f>IF('Main courante'!$A172=$H$6,TEXT('Main courante'!$B172,"j mmm aa"),"")</f>
        <v/>
      </c>
      <c r="J175" s="122" t="str">
        <f>IF('Main courante'!$A172=$H$6,TEXT('Main courante'!$C172,"hh:mm"),"")</f>
        <v/>
      </c>
      <c r="K175" s="122" t="str">
        <f>IF('Main courante'!$A172=$H$6,TEXT('Main courante'!$D172,"hh:mm"),"")</f>
        <v/>
      </c>
      <c r="L175" s="123" t="str">
        <f>IF('Main courante'!$A172=$H$6,MOD($K175-$J175,1),"")</f>
        <v/>
      </c>
      <c r="M175" s="123" t="str">
        <f>IF('Main courante'!$A172=$H$6,'Main courante'!$E172,"")</f>
        <v/>
      </c>
      <c r="N175" s="125"/>
      <c r="O175" s="120" t="str">
        <f>IF('Main courante'!$A172=$O$6,MAX($O$8:$O174)+1,"")</f>
        <v/>
      </c>
      <c r="P175" s="121" t="str">
        <f>IF('Main courante'!$A172=$O$6,TEXT('Main courante'!$B172,"j mmm aa"),"")</f>
        <v/>
      </c>
      <c r="Q175" s="122" t="str">
        <f>IF('Main courante'!$A172=$O$6,TEXT('Main courante'!$C172,"hh:mm"),"")</f>
        <v/>
      </c>
      <c r="R175" s="122" t="str">
        <f>IF('Main courante'!$A172=$O$6,TEXT('Main courante'!$D172,"hh:mm"),"")</f>
        <v/>
      </c>
      <c r="S175" s="123" t="str">
        <f>IF('Main courante'!$A172=$O$6,MOD($R175-$Q175,1),"")</f>
        <v/>
      </c>
      <c r="T175" s="124" t="str">
        <f>IF('Main courante'!$A172=$O$6,'Main courante'!$E172,"")</f>
        <v/>
      </c>
      <c r="U175" s="127" t="str">
        <f>IF('Main courante'!$A172=$O$6,DU175,"")</f>
        <v/>
      </c>
      <c r="V175" s="125"/>
      <c r="W175" s="120" t="str">
        <f>IF('Main courante'!$A172=$W$6,MAX($W$8:$W174)+1,"")</f>
        <v/>
      </c>
      <c r="X175" s="121" t="str">
        <f>IF('Main courante'!$A172=$W$6,TEXT('Main courante'!$B172,"j mmm aa"),"")</f>
        <v/>
      </c>
      <c r="Y175" s="122" t="str">
        <f>IF('Main courante'!$A172=$W$6,TEXT('Main courante'!$C172,"hh:mm"),"")</f>
        <v/>
      </c>
      <c r="Z175" s="122" t="str">
        <f>IF('Main courante'!$A172=$W$6,TEXT('Main courante'!$D172,"hh:mm"),"")</f>
        <v/>
      </c>
      <c r="AA175" s="123" t="str">
        <f>IF('Main courante'!$A172=$W$6,MOD($Z175-$Y175,1),"")</f>
        <v/>
      </c>
      <c r="AB175" s="123" t="str">
        <f>IF('Main courante'!$A172=$W$6,'Main courante'!$E172,"")</f>
        <v/>
      </c>
      <c r="AC175" s="122" t="str">
        <f>IF('Main courante'!$A172=$W$6,DU175,"")</f>
        <v/>
      </c>
      <c r="AD175" s="125"/>
      <c r="AE175" s="120" t="str">
        <f>IF('Main courante'!$A172=$AE$6,MAX($AE$8:$AE174)+1,"")</f>
        <v/>
      </c>
      <c r="AF175" s="121" t="str">
        <f>IF('Main courante'!$A172=$AE$6,TEXT('Main courante'!$B172,"j mmm aa"),"")</f>
        <v/>
      </c>
      <c r="AG175" s="122" t="str">
        <f>IF('Main courante'!$A172=$AE$6,TEXT('Main courante'!$C172,"hh:mm"),"")</f>
        <v/>
      </c>
      <c r="AH175" s="122" t="str">
        <f>IF('Main courante'!$A172=$AE$6,TEXT('Main courante'!$D172,"hh:mm"),"")</f>
        <v/>
      </c>
      <c r="AI175" s="123" t="str">
        <f>IF('Main courante'!$A172=$AE$6,MOD($AH175-$AG175,1),"")</f>
        <v/>
      </c>
      <c r="AJ175" s="123" t="str">
        <f>IF('Main courante'!$A172=$AE$6,'Main courante'!$E172,"")</f>
        <v/>
      </c>
      <c r="AK175" s="122" t="str">
        <f>IF('Main courante'!$A172=$AE$6,DU175,"")</f>
        <v/>
      </c>
      <c r="AL175" s="125"/>
      <c r="AM175" s="120" t="str">
        <f>IF('Main courante'!$A172=$AM$6,MAX($AM$8:$AM174)+1,"")</f>
        <v/>
      </c>
      <c r="AN175" s="121" t="str">
        <f>IF('Main courante'!$A172=$AM$6,TEXT('Main courante'!$B172,"j mmm aa"),"")</f>
        <v/>
      </c>
      <c r="AO175" s="122" t="str">
        <f>IF('Main courante'!$A172=$AM$6,TEXT('Main courante'!$C172,"hh:mm"),"")</f>
        <v/>
      </c>
      <c r="AP175" s="122" t="str">
        <f>IF('Main courante'!$A172=$AM$6,TEXT('Main courante'!$D172,"hh:mm"),"")</f>
        <v/>
      </c>
      <c r="AQ175" s="123" t="str">
        <f>IF('Main courante'!$A172=$AM$6,MOD($AP175-$AO175,1),"")</f>
        <v/>
      </c>
      <c r="AR175" s="123" t="str">
        <f>IF('Main courante'!$A172=$AM$6,'Main courante'!$E172,"")</f>
        <v/>
      </c>
      <c r="AS175" s="122" t="str">
        <f>IF('Main courante'!$A172=$AM$6,DU175,"")</f>
        <v/>
      </c>
      <c r="AT175" s="125"/>
      <c r="AU175" s="120" t="str">
        <f>IF('Main courante'!$A172=$AU$6,MAX($AU$8:$AU174)+1,"")</f>
        <v/>
      </c>
      <c r="AV175" s="121" t="str">
        <f>IF('Main courante'!$A172=$AU$6,TEXT('Main courante'!$B172,"j mmm aa"),"")</f>
        <v/>
      </c>
      <c r="AW175" s="122" t="str">
        <f>IF('Main courante'!$A172=$AU$6,TEXT('Main courante'!$C172,"hh:mm"),"")</f>
        <v/>
      </c>
      <c r="AX175" s="122" t="str">
        <f>IF('Main courante'!$A172=$AU$6,TEXT('Main courante'!$D172,"hh:mm"),"")</f>
        <v/>
      </c>
      <c r="AY175" s="123" t="str">
        <f>IF('Main courante'!$A172=$AU$6,MOD($AX175-$AW175,1),"")</f>
        <v/>
      </c>
      <c r="AZ175" s="123" t="str">
        <f>IF('Main courante'!$A172=$AU$6,'Main courante'!$E172,"")</f>
        <v/>
      </c>
      <c r="BA175" s="122" t="str">
        <f>IF('Main courante'!$A172=$AU$6,DU175,"")</f>
        <v/>
      </c>
      <c r="BB175" s="125"/>
      <c r="BC175" s="120" t="str">
        <f>IF('Main courante'!$A172=$BC$6,MAX($BC$8:$BC174)+1,"")</f>
        <v/>
      </c>
      <c r="BD175" s="121" t="str">
        <f>IF('Main courante'!$A172=$BC$6,TEXT('Main courante'!$B172,"j mmm aa"),"")</f>
        <v/>
      </c>
      <c r="BE175" s="122" t="str">
        <f>IF('Main courante'!$A172=$BC$6,TEXT('Main courante'!$C172,"hh:mm"),"")</f>
        <v/>
      </c>
      <c r="BF175" s="122" t="str">
        <f>IF('Main courante'!$A172=$BC$6,TEXT('Main courante'!$D172,"hh:mm"),"")</f>
        <v/>
      </c>
      <c r="BG175" s="123" t="str">
        <f>IF('Main courante'!$A172=$BC$6,MOD($BF175-$BE175,1),"")</f>
        <v/>
      </c>
      <c r="BH175" s="123" t="str">
        <f>IF('Main courante'!$A172=$BC$6,'Main courante'!$E172,"")</f>
        <v/>
      </c>
      <c r="BI175" s="122" t="str">
        <f>IF('Main courante'!$A172=$BC$6,DU175,"")</f>
        <v/>
      </c>
      <c r="BJ175" s="125"/>
      <c r="BK175" s="120" t="str">
        <f>IF('Main courante'!$A172=$BK$6,MAX($BK$8:$BK174)+1,"")</f>
        <v/>
      </c>
      <c r="BL175" s="121" t="str">
        <f>IF('Main courante'!$A172=$BK$6,TEXT('Main courante'!$B172,"j mmm aa"),"")</f>
        <v/>
      </c>
      <c r="BM175" s="122" t="str">
        <f>IF('Main courante'!$A172=$BK$6,TEXT('Main courante'!$C172,"hh:mm"),"")</f>
        <v/>
      </c>
      <c r="BN175" s="122" t="str">
        <f>IF('Main courante'!$A172=$BK$6,TEXT('Main courante'!$D172,"hh:mm"),"")</f>
        <v/>
      </c>
      <c r="BO175" s="123" t="str">
        <f>IF('Main courante'!$A172=$BK$6,MOD($BN175-$BM175,1),"")</f>
        <v/>
      </c>
      <c r="BP175" s="123" t="str">
        <f>IF('Main courante'!$A172=$BK$6,'Main courante'!$E172,"")</f>
        <v/>
      </c>
      <c r="BQ175" s="122" t="str">
        <f>IF('Main courante'!$A172=$BK$6,DU175,"")</f>
        <v/>
      </c>
      <c r="BR175" s="125"/>
      <c r="BS175" s="120" t="str">
        <f>IF('Main courante'!$A172=$BS$6,MAX($BS$8:$BS174)+1,"")</f>
        <v/>
      </c>
      <c r="BT175" s="121" t="str">
        <f>IF('Main courante'!$A172=$BS$6,TEXT('Main courante'!$B172,"j mmm aa"),"")</f>
        <v/>
      </c>
      <c r="BU175" s="122" t="str">
        <f>IF('Main courante'!$A172=$BS$6,TEXT('Main courante'!$C172,"hh:mm"),"")</f>
        <v/>
      </c>
      <c r="BV175" s="122" t="str">
        <f>IF('Main courante'!$A172=$BS$6,TEXT('Main courante'!$D172,"hh:mm"),"")</f>
        <v/>
      </c>
      <c r="BW175" s="123" t="str">
        <f>IF('Main courante'!$A172=$BS$6,MOD($BV175-$BU175,1),"")</f>
        <v/>
      </c>
      <c r="BX175" s="123" t="str">
        <f>IF('Main courante'!$A172=$BS$6,'Main courante'!$E172,"")</f>
        <v/>
      </c>
      <c r="BY175" s="122" t="str">
        <f>IF('Main courante'!$A172=$BS$6,DU175,"")</f>
        <v/>
      </c>
      <c r="BZ175" s="125"/>
      <c r="CA175" s="120" t="str">
        <f>IF('Main courante'!$A172=$CA$6,MAX($CA$8:$CA174)+1,"")</f>
        <v/>
      </c>
      <c r="CB175" s="121" t="str">
        <f>IF('Main courante'!$A172=$CA$6,TEXT('Main courante'!$B172,"j mmm aa"),"")</f>
        <v/>
      </c>
      <c r="CC175" s="122" t="str">
        <f>IF('Main courante'!$A172=$CA$6,TEXT('Main courante'!$C172,"hh:mm"),"")</f>
        <v/>
      </c>
      <c r="CD175" s="122" t="str">
        <f>IF('Main courante'!$A172=$CA$6,TEXT('Main courante'!$D172,"hh:mm"),"")</f>
        <v/>
      </c>
      <c r="CE175" s="123" t="str">
        <f>IF('Main courante'!$A172=$CA$6,MOD($CD175-$CC175,1),"")</f>
        <v/>
      </c>
      <c r="CF175" s="123" t="str">
        <f>IF('Main courante'!$A172=$CA$6,'Main courante'!$E172,"")</f>
        <v/>
      </c>
      <c r="CG175" s="122" t="str">
        <f>IF('Main courante'!$A172=$CA$6,DU175,"")</f>
        <v/>
      </c>
      <c r="CH175" s="125"/>
      <c r="CI175" s="120" t="str">
        <f>IF('Main courante'!$A172=$CI$6,MAX($CI$8:$CI174)+1,"")</f>
        <v/>
      </c>
      <c r="CJ175" s="121" t="str">
        <f>IF('Main courante'!$A172=$CI$6,TEXT('Main courante'!$B172,"j mmm aa"),"")</f>
        <v/>
      </c>
      <c r="CK175" s="122" t="str">
        <f>IF('Main courante'!$A172=$CI$6,TEXT('Main courante'!$C172,"hh:mm"),"")</f>
        <v/>
      </c>
      <c r="CL175" s="122" t="str">
        <f>IF('Main courante'!$A172=$CI$6,TEXT('Main courante'!$D172,"hh:mm"),"")</f>
        <v/>
      </c>
      <c r="CM175" s="123" t="str">
        <f>IF('Main courante'!$A172=$CI$6,MOD($CL175-$CK175,1),"")</f>
        <v/>
      </c>
      <c r="CN175" s="123" t="str">
        <f>IF('Main courante'!$A172=$CI$6,'Main courante'!$E172,"")</f>
        <v/>
      </c>
      <c r="CO175" s="125"/>
      <c r="CP175" s="120" t="str">
        <f>IF('Main courante'!$A172=$CP$6,MAX($CP$8:$CP174)+1,"")</f>
        <v/>
      </c>
      <c r="CQ175" s="121" t="str">
        <f>IF('Main courante'!$A172=$CP$6,TEXT('Main courante'!$B172,"j mmm aa"),"")</f>
        <v/>
      </c>
      <c r="CR175" s="122" t="str">
        <f>IF('Main courante'!$A172=$CP$6,TEXT('Main courante'!$C172,"hh:mm"),"")</f>
        <v/>
      </c>
      <c r="CS175" s="122" t="str">
        <f>IF('Main courante'!$A172=$CP$6,TEXT('Main courante'!$D172,"hh:mm"),"")</f>
        <v/>
      </c>
      <c r="CT175" s="123" t="str">
        <f>IF('Main courante'!$A172=$CP$6,MOD($CS175-$CR175,1),"")</f>
        <v/>
      </c>
      <c r="CU175" s="123" t="str">
        <f>IF('Main courante'!$A172=$CP$6,'Main courante'!$E172,"")</f>
        <v/>
      </c>
      <c r="CV175" s="122" t="str">
        <f>IF('Main courante'!$A172=$CP$6,DU175,"")</f>
        <v/>
      </c>
      <c r="CW175" s="125"/>
      <c r="CX175" s="120" t="str">
        <f>IF('Main courante'!$A172=$CX$6,MAX($CX$8:$CX174)+1,"")</f>
        <v/>
      </c>
      <c r="CY175" s="121" t="str">
        <f>IF('Main courante'!$A172=$CX$6,TEXT('Main courante'!$B172,"j mmm aa"),"")</f>
        <v/>
      </c>
      <c r="CZ175" s="122" t="str">
        <f>IF('Main courante'!$A172=$CX$6,TEXT('Main courante'!$C172,"hh:mm"),"")</f>
        <v/>
      </c>
      <c r="DA175" s="122" t="str">
        <f>IF('Main courante'!$A172=$CX$6,TEXT('Main courante'!$D172,"hh:mm"),"")</f>
        <v/>
      </c>
      <c r="DB175" s="123" t="str">
        <f>IF('Main courante'!$A172=$CX$6,MOD($DA175-$CZ175,1),"")</f>
        <v/>
      </c>
      <c r="DC175" s="123" t="str">
        <f>IF('Main courante'!$A172=$CX$6,'Main courante'!$E172,"")</f>
        <v/>
      </c>
      <c r="DD175" s="122" t="str">
        <f>IF('Main courante'!$A172=$CX$6,DU175,"")</f>
        <v/>
      </c>
      <c r="DE175" s="125"/>
      <c r="DF175" s="120" t="str">
        <f>IF('Main courante'!$A172=$DF$6,MAX($DF$8:$DF174)+1,"")</f>
        <v/>
      </c>
      <c r="DG175" s="121" t="str">
        <f>IF('Main courante'!$A172=$DF$6,TEXT('Main courante'!$B172,"j mmm aa"),"")</f>
        <v/>
      </c>
      <c r="DH175" s="122" t="str">
        <f>IF('Main courante'!$A172=$DF$6,TEXT('Main courante'!$C172,"hh:mm"),"")</f>
        <v/>
      </c>
      <c r="DI175" s="122" t="str">
        <f>IF('Main courante'!$A172=$DF$6,TEXT('Main courante'!$D172,"hh:mm"),"")</f>
        <v/>
      </c>
      <c r="DJ175" s="123" t="str">
        <f>IF('Main courante'!$A172=$DF$6,MOD($DI175-$DH175,1),"")</f>
        <v/>
      </c>
      <c r="DK175" s="123" t="str">
        <f>IF('Main courante'!$A172=$DF$6,'Main courante'!$E172,"")</f>
        <v/>
      </c>
      <c r="DL175" s="128"/>
      <c r="DM175" s="120" t="str">
        <f>IF(OR('Main courante'!$F172&lt;&gt;"",'Main courante'!$K172&lt;&gt;""),MAX($DM$8:$DM174)+1,"")</f>
        <v/>
      </c>
      <c r="DN175" s="121" t="str">
        <f>IF('Main courante'!$F172,TEXT('Main courante'!$B172,"j mmm aa"),"")</f>
        <v/>
      </c>
      <c r="DO175" s="121" t="str">
        <f>IF('Main courante'!$F172,'Main courante'!$E172,"")</f>
        <v/>
      </c>
      <c r="DP175" s="121" t="str">
        <f>IF(OR('Main courante'!$F172&lt;&gt;"",'Main courante'!$K172&lt;&gt;""),IF('Main courante'!$F172&lt;&gt;"",TEXT('Main courante'!$F172,"hh:mm"),""),"")</f>
        <v/>
      </c>
      <c r="DQ175" s="121" t="str">
        <f>IF(OR('Main courante'!$F172&lt;&gt;"",'Main courante'!$K172&lt;&gt;""),IF('Main courante'!$G172&lt;&gt;"",TEXT('Main courante'!$G172,"hh:mm"),""),"")</f>
        <v/>
      </c>
      <c r="DR175" s="121" t="str">
        <f>IF(OR('Main courante'!$F172&lt;&gt;"",'Main courante'!$K172&lt;&gt;""),IF('Main courante'!$K172&lt;&gt;"",TEXT('Main courante'!$K172,"hh:mm"),""),"")</f>
        <v/>
      </c>
      <c r="DS175" s="121" t="str">
        <f>IF(OR('Main courante'!$F172&lt;&gt;"",'Main courante'!$K172&lt;&gt;""),IF('Main courante'!$L172&lt;&gt;"",TEXT('Main courante'!$L172,"hh:mm"),""),"")</f>
        <v/>
      </c>
      <c r="DT175" s="129">
        <f t="shared" si="10"/>
        <v>0</v>
      </c>
      <c r="DU175" s="130">
        <f>'Main courante'!$H172+'Main courante'!$M172</f>
        <v>0</v>
      </c>
      <c r="DV175" s="131">
        <f>'Main courante'!$J172+'Main courante'!$O172</f>
        <v>0</v>
      </c>
      <c r="DW175" s="131">
        <f>'Main courante'!$I172+'Main courante'!$N172</f>
        <v>0</v>
      </c>
      <c r="DX175" s="132" t="str">
        <f>IF('Main courante'!$P172&lt;&gt;"",'Main courante'!$P172,"")</f>
        <v/>
      </c>
      <c r="DY175" s="133" t="str">
        <f>IF('Main courante'!$Q172&lt;&gt;"",'Main courante'!$Q172,"")</f>
        <v/>
      </c>
      <c r="DZ175" s="133" t="str">
        <f>IF('Main courante'!$R172&lt;&gt;"",'Main courante'!$R172,"")</f>
        <v/>
      </c>
      <c r="EA175" s="129">
        <f t="shared" si="11"/>
        <v>0</v>
      </c>
      <c r="EB175" s="129">
        <f t="shared" si="12"/>
        <v>0</v>
      </c>
      <c r="ED175" s="120" t="str">
        <f>IF('Main courante'!$A172=$ED$6,MAX($ED$8:$ED174)+1,"")</f>
        <v/>
      </c>
      <c r="EE175" s="120" t="str">
        <f>IF('Main courante'!$A172=$ED$6,'Main courante'!$S172,"")</f>
        <v/>
      </c>
      <c r="EF175" s="120" t="str">
        <f>IF('Main courante'!$A172=$ED$6,'Main courante'!$T172,"")</f>
        <v/>
      </c>
      <c r="EG175" s="120" t="str">
        <f>IF('Main courante'!$A172=$ED$6,'Main courante'!$U172,"")</f>
        <v/>
      </c>
      <c r="EH175" s="134" t="str">
        <f>IF('Main courante'!$A172=$ED$6,'Main courante'!$V172,"")</f>
        <v/>
      </c>
      <c r="EJ175" s="120" t="str">
        <f>IF('Main courante'!$A172=$EJ$6,MAX($EJ$8:$EJ174)+1,"")</f>
        <v/>
      </c>
      <c r="EK175" s="120" t="str">
        <f>IF('Main courante'!$A172=$EJ$6,'Main courante'!$S172,"")</f>
        <v/>
      </c>
      <c r="EL175" s="120" t="str">
        <f>IF('Main courante'!$A172=$EJ$6,'Main courante'!$T172,"")</f>
        <v/>
      </c>
      <c r="EM175" s="120" t="str">
        <f>IF('Main courante'!$A172=$EJ$6,'Main courante'!$U172,"")</f>
        <v/>
      </c>
      <c r="EN175" s="134" t="str">
        <f>IF('Main courante'!$A172=$EJ$6,'Main courante'!$V172,"")</f>
        <v/>
      </c>
      <c r="EP175" s="120" t="str">
        <f>IF('Main courante'!$A172=$EP$6,MAX($EP$8:$EP174)+1,"")</f>
        <v/>
      </c>
      <c r="EQ175" s="120" t="str">
        <f>IF('Main courante'!$A172=$EP$6,'Main courante'!$S172,"")</f>
        <v/>
      </c>
      <c r="ER175" s="120" t="str">
        <f>IF('Main courante'!$A172=$EP$6,'Main courante'!$T172,"")</f>
        <v/>
      </c>
      <c r="ES175" s="120" t="str">
        <f>IF('Main courante'!$A172=$EP$6,'Main courante'!$U172,"")</f>
        <v/>
      </c>
      <c r="ET175" s="134" t="str">
        <f>IF('Main courante'!$A172=$EP$6,'Main courante'!$V172,"")</f>
        <v/>
      </c>
      <c r="EU175" s="125"/>
      <c r="EV175" s="120" t="str">
        <f>IF('Main courante'!$A172=$EV$6,MAX($EV$8:$EV174)+1,"")</f>
        <v/>
      </c>
      <c r="EW175" s="121" t="str">
        <f>IF('Main courante'!$A172=$EV$6,TEXT('Main courante'!$B172,"j mmm aa"),"")</f>
        <v/>
      </c>
      <c r="EX175" s="122" t="str">
        <f>IF('Main courante'!$A172=$EV$6,TEXT('Main courante'!$C172,"hh:mm"),"")</f>
        <v/>
      </c>
      <c r="EY175" s="122" t="str">
        <f>IF('Main courante'!$A172=$EV$6,TEXT('Main courante'!$D172,"hh:mm"),"")</f>
        <v/>
      </c>
      <c r="EZ175" s="123" t="str">
        <f>IF('Main courante'!$A172=$EV$6,MOD($EY175-$EX175,1),"")</f>
        <v/>
      </c>
      <c r="FA175" s="123" t="str">
        <f>IF('Main courante'!$A172=$EV$6,'Main courante'!$E172,"")</f>
        <v/>
      </c>
      <c r="FB175" s="128"/>
    </row>
    <row r="176" spans="1:158">
      <c r="A176" s="120" t="str">
        <f>IF('Main courante'!$A173=$A$6,MAX($A$8:$A175)+1,"")</f>
        <v/>
      </c>
      <c r="B176" s="121" t="str">
        <f>IF('Main courante'!$A173=$A$6,TEXT('Main courante'!$B173,"j mmm aa"),"")</f>
        <v/>
      </c>
      <c r="C176" s="122" t="str">
        <f>IF('Main courante'!$A173=$A$6,TEXT('Main courante'!$C173,"hh:mm"),"")</f>
        <v/>
      </c>
      <c r="D176" s="122" t="str">
        <f>IF('Main courante'!$A173=$A$6,TEXT('Main courante'!$D173,"hh:mm"),"")</f>
        <v/>
      </c>
      <c r="E176" s="123" t="str">
        <f>IF('Main courante'!$A173=$A$6,MOD($D176-$C176,1),"")</f>
        <v/>
      </c>
      <c r="F176" s="123" t="str">
        <f>IF('Main courante'!$A173=$A$6,'Main courante'!$E173,"")</f>
        <v/>
      </c>
      <c r="G176" s="125"/>
      <c r="H176" s="126" t="str">
        <f>IF('Main courante'!$A173=$H$6,MAX($H$8:$H175)+1,"")</f>
        <v/>
      </c>
      <c r="I176" s="121" t="str">
        <f>IF('Main courante'!$A173=$H$6,TEXT('Main courante'!$B173,"j mmm aa"),"")</f>
        <v/>
      </c>
      <c r="J176" s="122" t="str">
        <f>IF('Main courante'!$A173=$H$6,TEXT('Main courante'!$C173,"hh:mm"),"")</f>
        <v/>
      </c>
      <c r="K176" s="122" t="str">
        <f>IF('Main courante'!$A173=$H$6,TEXT('Main courante'!$D173,"hh:mm"),"")</f>
        <v/>
      </c>
      <c r="L176" s="123" t="str">
        <f>IF('Main courante'!$A173=$H$6,MOD($K176-$J176,1),"")</f>
        <v/>
      </c>
      <c r="M176" s="123" t="str">
        <f>IF('Main courante'!$A173=$H$6,'Main courante'!$E173,"")</f>
        <v/>
      </c>
      <c r="N176" s="125"/>
      <c r="O176" s="120" t="str">
        <f>IF('Main courante'!$A173=$O$6,MAX($O$8:$O175)+1,"")</f>
        <v/>
      </c>
      <c r="P176" s="121" t="str">
        <f>IF('Main courante'!$A173=$O$6,TEXT('Main courante'!$B173,"j mmm aa"),"")</f>
        <v/>
      </c>
      <c r="Q176" s="122" t="str">
        <f>IF('Main courante'!$A173=$O$6,TEXT('Main courante'!$C173,"hh:mm"),"")</f>
        <v/>
      </c>
      <c r="R176" s="122" t="str">
        <f>IF('Main courante'!$A173=$O$6,TEXT('Main courante'!$D173,"hh:mm"),"")</f>
        <v/>
      </c>
      <c r="S176" s="123" t="str">
        <f>IF('Main courante'!$A173=$O$6,MOD($R176-$Q176,1),"")</f>
        <v/>
      </c>
      <c r="T176" s="124" t="str">
        <f>IF('Main courante'!$A173=$O$6,'Main courante'!$E173,"")</f>
        <v/>
      </c>
      <c r="U176" s="127" t="str">
        <f>IF('Main courante'!$A173=$O$6,DU176,"")</f>
        <v/>
      </c>
      <c r="V176" s="125"/>
      <c r="W176" s="120" t="str">
        <f>IF('Main courante'!$A173=$W$6,MAX($W$8:$W175)+1,"")</f>
        <v/>
      </c>
      <c r="X176" s="121" t="str">
        <f>IF('Main courante'!$A173=$W$6,TEXT('Main courante'!$B173,"j mmm aa"),"")</f>
        <v/>
      </c>
      <c r="Y176" s="122" t="str">
        <f>IF('Main courante'!$A173=$W$6,TEXT('Main courante'!$C173,"hh:mm"),"")</f>
        <v/>
      </c>
      <c r="Z176" s="122" t="str">
        <f>IF('Main courante'!$A173=$W$6,TEXT('Main courante'!$D173,"hh:mm"),"")</f>
        <v/>
      </c>
      <c r="AA176" s="123" t="str">
        <f>IF('Main courante'!$A173=$W$6,MOD($Z176-$Y176,1),"")</f>
        <v/>
      </c>
      <c r="AB176" s="123" t="str">
        <f>IF('Main courante'!$A173=$W$6,'Main courante'!$E173,"")</f>
        <v/>
      </c>
      <c r="AC176" s="122" t="str">
        <f>IF('Main courante'!$A173=$W$6,DU176,"")</f>
        <v/>
      </c>
      <c r="AD176" s="125"/>
      <c r="AE176" s="120" t="str">
        <f>IF('Main courante'!$A173=$AE$6,MAX($AE$8:$AE175)+1,"")</f>
        <v/>
      </c>
      <c r="AF176" s="121" t="str">
        <f>IF('Main courante'!$A173=$AE$6,TEXT('Main courante'!$B173,"j mmm aa"),"")</f>
        <v/>
      </c>
      <c r="AG176" s="122" t="str">
        <f>IF('Main courante'!$A173=$AE$6,TEXT('Main courante'!$C173,"hh:mm"),"")</f>
        <v/>
      </c>
      <c r="AH176" s="122" t="str">
        <f>IF('Main courante'!$A173=$AE$6,TEXT('Main courante'!$D173,"hh:mm"),"")</f>
        <v/>
      </c>
      <c r="AI176" s="123" t="str">
        <f>IF('Main courante'!$A173=$AE$6,MOD($AH176-$AG176,1),"")</f>
        <v/>
      </c>
      <c r="AJ176" s="123" t="str">
        <f>IF('Main courante'!$A173=$AE$6,'Main courante'!$E173,"")</f>
        <v/>
      </c>
      <c r="AK176" s="122" t="str">
        <f>IF('Main courante'!$A173=$AE$6,DU176,"")</f>
        <v/>
      </c>
      <c r="AL176" s="125"/>
      <c r="AM176" s="120" t="str">
        <f>IF('Main courante'!$A173=$AM$6,MAX($AM$8:$AM175)+1,"")</f>
        <v/>
      </c>
      <c r="AN176" s="121" t="str">
        <f>IF('Main courante'!$A173=$AM$6,TEXT('Main courante'!$B173,"j mmm aa"),"")</f>
        <v/>
      </c>
      <c r="AO176" s="122" t="str">
        <f>IF('Main courante'!$A173=$AM$6,TEXT('Main courante'!$C173,"hh:mm"),"")</f>
        <v/>
      </c>
      <c r="AP176" s="122" t="str">
        <f>IF('Main courante'!$A173=$AM$6,TEXT('Main courante'!$D173,"hh:mm"),"")</f>
        <v/>
      </c>
      <c r="AQ176" s="123" t="str">
        <f>IF('Main courante'!$A173=$AM$6,MOD($AP176-$AO176,1),"")</f>
        <v/>
      </c>
      <c r="AR176" s="123" t="str">
        <f>IF('Main courante'!$A173=$AM$6,'Main courante'!$E173,"")</f>
        <v/>
      </c>
      <c r="AS176" s="122" t="str">
        <f>IF('Main courante'!$A173=$AM$6,DU176,"")</f>
        <v/>
      </c>
      <c r="AT176" s="125"/>
      <c r="AU176" s="120" t="str">
        <f>IF('Main courante'!$A173=$AU$6,MAX($AU$8:$AU175)+1,"")</f>
        <v/>
      </c>
      <c r="AV176" s="121" t="str">
        <f>IF('Main courante'!$A173=$AU$6,TEXT('Main courante'!$B173,"j mmm aa"),"")</f>
        <v/>
      </c>
      <c r="AW176" s="122" t="str">
        <f>IF('Main courante'!$A173=$AU$6,TEXT('Main courante'!$C173,"hh:mm"),"")</f>
        <v/>
      </c>
      <c r="AX176" s="122" t="str">
        <f>IF('Main courante'!$A173=$AU$6,TEXT('Main courante'!$D173,"hh:mm"),"")</f>
        <v/>
      </c>
      <c r="AY176" s="123" t="str">
        <f>IF('Main courante'!$A173=$AU$6,MOD($AX176-$AW176,1),"")</f>
        <v/>
      </c>
      <c r="AZ176" s="123" t="str">
        <f>IF('Main courante'!$A173=$AU$6,'Main courante'!$E173,"")</f>
        <v/>
      </c>
      <c r="BA176" s="122" t="str">
        <f>IF('Main courante'!$A173=$AU$6,DU176,"")</f>
        <v/>
      </c>
      <c r="BB176" s="125"/>
      <c r="BC176" s="120" t="str">
        <f>IF('Main courante'!$A173=$BC$6,MAX($BC$8:$BC175)+1,"")</f>
        <v/>
      </c>
      <c r="BD176" s="121" t="str">
        <f>IF('Main courante'!$A173=$BC$6,TEXT('Main courante'!$B173,"j mmm aa"),"")</f>
        <v/>
      </c>
      <c r="BE176" s="122" t="str">
        <f>IF('Main courante'!$A173=$BC$6,TEXT('Main courante'!$C173,"hh:mm"),"")</f>
        <v/>
      </c>
      <c r="BF176" s="122" t="str">
        <f>IF('Main courante'!$A173=$BC$6,TEXT('Main courante'!$D173,"hh:mm"),"")</f>
        <v/>
      </c>
      <c r="BG176" s="123" t="str">
        <f>IF('Main courante'!$A173=$BC$6,MOD($BF176-$BE176,1),"")</f>
        <v/>
      </c>
      <c r="BH176" s="123" t="str">
        <f>IF('Main courante'!$A173=$BC$6,'Main courante'!$E173,"")</f>
        <v/>
      </c>
      <c r="BI176" s="122" t="str">
        <f>IF('Main courante'!$A173=$BC$6,DU176,"")</f>
        <v/>
      </c>
      <c r="BJ176" s="125"/>
      <c r="BK176" s="120" t="str">
        <f>IF('Main courante'!$A173=$BK$6,MAX($BK$8:$BK175)+1,"")</f>
        <v/>
      </c>
      <c r="BL176" s="121" t="str">
        <f>IF('Main courante'!$A173=$BK$6,TEXT('Main courante'!$B173,"j mmm aa"),"")</f>
        <v/>
      </c>
      <c r="BM176" s="122" t="str">
        <f>IF('Main courante'!$A173=$BK$6,TEXT('Main courante'!$C173,"hh:mm"),"")</f>
        <v/>
      </c>
      <c r="BN176" s="122" t="str">
        <f>IF('Main courante'!$A173=$BK$6,TEXT('Main courante'!$D173,"hh:mm"),"")</f>
        <v/>
      </c>
      <c r="BO176" s="123" t="str">
        <f>IF('Main courante'!$A173=$BK$6,MOD($BN176-$BM176,1),"")</f>
        <v/>
      </c>
      <c r="BP176" s="123" t="str">
        <f>IF('Main courante'!$A173=$BK$6,'Main courante'!$E173,"")</f>
        <v/>
      </c>
      <c r="BQ176" s="122" t="str">
        <f>IF('Main courante'!$A173=$BK$6,DU176,"")</f>
        <v/>
      </c>
      <c r="BR176" s="125"/>
      <c r="BS176" s="120" t="str">
        <f>IF('Main courante'!$A173=$BS$6,MAX($BS$8:$BS175)+1,"")</f>
        <v/>
      </c>
      <c r="BT176" s="121" t="str">
        <f>IF('Main courante'!$A173=$BS$6,TEXT('Main courante'!$B173,"j mmm aa"),"")</f>
        <v/>
      </c>
      <c r="BU176" s="122" t="str">
        <f>IF('Main courante'!$A173=$BS$6,TEXT('Main courante'!$C173,"hh:mm"),"")</f>
        <v/>
      </c>
      <c r="BV176" s="122" t="str">
        <f>IF('Main courante'!$A173=$BS$6,TEXT('Main courante'!$D173,"hh:mm"),"")</f>
        <v/>
      </c>
      <c r="BW176" s="123" t="str">
        <f>IF('Main courante'!$A173=$BS$6,MOD($BV176-$BU176,1),"")</f>
        <v/>
      </c>
      <c r="BX176" s="123" t="str">
        <f>IF('Main courante'!$A173=$BS$6,'Main courante'!$E173,"")</f>
        <v/>
      </c>
      <c r="BY176" s="122" t="str">
        <f>IF('Main courante'!$A173=$BS$6,DU176,"")</f>
        <v/>
      </c>
      <c r="BZ176" s="125"/>
      <c r="CA176" s="120" t="str">
        <f>IF('Main courante'!$A173=$CA$6,MAX($CA$8:$CA175)+1,"")</f>
        <v/>
      </c>
      <c r="CB176" s="121" t="str">
        <f>IF('Main courante'!$A173=$CA$6,TEXT('Main courante'!$B173,"j mmm aa"),"")</f>
        <v/>
      </c>
      <c r="CC176" s="122" t="str">
        <f>IF('Main courante'!$A173=$CA$6,TEXT('Main courante'!$C173,"hh:mm"),"")</f>
        <v/>
      </c>
      <c r="CD176" s="122" t="str">
        <f>IF('Main courante'!$A173=$CA$6,TEXT('Main courante'!$D173,"hh:mm"),"")</f>
        <v/>
      </c>
      <c r="CE176" s="123" t="str">
        <f>IF('Main courante'!$A173=$CA$6,MOD($CD176-$CC176,1),"")</f>
        <v/>
      </c>
      <c r="CF176" s="123" t="str">
        <f>IF('Main courante'!$A173=$CA$6,'Main courante'!$E173,"")</f>
        <v/>
      </c>
      <c r="CG176" s="122" t="str">
        <f>IF('Main courante'!$A173=$CA$6,DU176,"")</f>
        <v/>
      </c>
      <c r="CH176" s="125"/>
      <c r="CI176" s="120" t="str">
        <f>IF('Main courante'!$A173=$CI$6,MAX($CI$8:$CI175)+1,"")</f>
        <v/>
      </c>
      <c r="CJ176" s="121" t="str">
        <f>IF('Main courante'!$A173=$CI$6,TEXT('Main courante'!$B173,"j mmm aa"),"")</f>
        <v/>
      </c>
      <c r="CK176" s="122" t="str">
        <f>IF('Main courante'!$A173=$CI$6,TEXT('Main courante'!$C173,"hh:mm"),"")</f>
        <v/>
      </c>
      <c r="CL176" s="122" t="str">
        <f>IF('Main courante'!$A173=$CI$6,TEXT('Main courante'!$D173,"hh:mm"),"")</f>
        <v/>
      </c>
      <c r="CM176" s="123" t="str">
        <f>IF('Main courante'!$A173=$CI$6,MOD($CL176-$CK176,1),"")</f>
        <v/>
      </c>
      <c r="CN176" s="123" t="str">
        <f>IF('Main courante'!$A173=$CI$6,'Main courante'!$E173,"")</f>
        <v/>
      </c>
      <c r="CO176" s="125"/>
      <c r="CP176" s="120" t="str">
        <f>IF('Main courante'!$A173=$CP$6,MAX($CP$8:$CP175)+1,"")</f>
        <v/>
      </c>
      <c r="CQ176" s="121" t="str">
        <f>IF('Main courante'!$A173=$CP$6,TEXT('Main courante'!$B173,"j mmm aa"),"")</f>
        <v/>
      </c>
      <c r="CR176" s="122" t="str">
        <f>IF('Main courante'!$A173=$CP$6,TEXT('Main courante'!$C173,"hh:mm"),"")</f>
        <v/>
      </c>
      <c r="CS176" s="122" t="str">
        <f>IF('Main courante'!$A173=$CP$6,TEXT('Main courante'!$D173,"hh:mm"),"")</f>
        <v/>
      </c>
      <c r="CT176" s="123" t="str">
        <f>IF('Main courante'!$A173=$CP$6,MOD($CS176-$CR176,1),"")</f>
        <v/>
      </c>
      <c r="CU176" s="123" t="str">
        <f>IF('Main courante'!$A173=$CP$6,'Main courante'!$E173,"")</f>
        <v/>
      </c>
      <c r="CV176" s="122" t="str">
        <f>IF('Main courante'!$A173=$CP$6,DU176,"")</f>
        <v/>
      </c>
      <c r="CW176" s="125"/>
      <c r="CX176" s="120" t="str">
        <f>IF('Main courante'!$A173=$CX$6,MAX($CX$8:$CX175)+1,"")</f>
        <v/>
      </c>
      <c r="CY176" s="121" t="str">
        <f>IF('Main courante'!$A173=$CX$6,TEXT('Main courante'!$B173,"j mmm aa"),"")</f>
        <v/>
      </c>
      <c r="CZ176" s="122" t="str">
        <f>IF('Main courante'!$A173=$CX$6,TEXT('Main courante'!$C173,"hh:mm"),"")</f>
        <v/>
      </c>
      <c r="DA176" s="122" t="str">
        <f>IF('Main courante'!$A173=$CX$6,TEXT('Main courante'!$D173,"hh:mm"),"")</f>
        <v/>
      </c>
      <c r="DB176" s="123" t="str">
        <f>IF('Main courante'!$A173=$CX$6,MOD($DA176-$CZ176,1),"")</f>
        <v/>
      </c>
      <c r="DC176" s="123" t="str">
        <f>IF('Main courante'!$A173=$CX$6,'Main courante'!$E173,"")</f>
        <v/>
      </c>
      <c r="DD176" s="122" t="str">
        <f>IF('Main courante'!$A173=$CX$6,DU176,"")</f>
        <v/>
      </c>
      <c r="DE176" s="125"/>
      <c r="DF176" s="120" t="str">
        <f>IF('Main courante'!$A173=$DF$6,MAX($DF$8:$DF175)+1,"")</f>
        <v/>
      </c>
      <c r="DG176" s="121" t="str">
        <f>IF('Main courante'!$A173=$DF$6,TEXT('Main courante'!$B173,"j mmm aa"),"")</f>
        <v/>
      </c>
      <c r="DH176" s="122" t="str">
        <f>IF('Main courante'!$A173=$DF$6,TEXT('Main courante'!$C173,"hh:mm"),"")</f>
        <v/>
      </c>
      <c r="DI176" s="122" t="str">
        <f>IF('Main courante'!$A173=$DF$6,TEXT('Main courante'!$D173,"hh:mm"),"")</f>
        <v/>
      </c>
      <c r="DJ176" s="123" t="str">
        <f>IF('Main courante'!$A173=$DF$6,MOD($DI176-$DH176,1),"")</f>
        <v/>
      </c>
      <c r="DK176" s="123" t="str">
        <f>IF('Main courante'!$A173=$DF$6,'Main courante'!$E173,"")</f>
        <v/>
      </c>
      <c r="DL176" s="128"/>
      <c r="DM176" s="120" t="str">
        <f>IF(OR('Main courante'!$F173&lt;&gt;"",'Main courante'!$K173&lt;&gt;""),MAX($DM$8:$DM175)+1,"")</f>
        <v/>
      </c>
      <c r="DN176" s="121" t="str">
        <f>IF('Main courante'!$F173,TEXT('Main courante'!$B173,"j mmm aa"),"")</f>
        <v/>
      </c>
      <c r="DO176" s="121" t="str">
        <f>IF('Main courante'!$F173,'Main courante'!$E173,"")</f>
        <v/>
      </c>
      <c r="DP176" s="121" t="str">
        <f>IF(OR('Main courante'!$F173&lt;&gt;"",'Main courante'!$K173&lt;&gt;""),IF('Main courante'!$F173&lt;&gt;"",TEXT('Main courante'!$F173,"hh:mm"),""),"")</f>
        <v/>
      </c>
      <c r="DQ176" s="121" t="str">
        <f>IF(OR('Main courante'!$F173&lt;&gt;"",'Main courante'!$K173&lt;&gt;""),IF('Main courante'!$G173&lt;&gt;"",TEXT('Main courante'!$G173,"hh:mm"),""),"")</f>
        <v/>
      </c>
      <c r="DR176" s="121" t="str">
        <f>IF(OR('Main courante'!$F173&lt;&gt;"",'Main courante'!$K173&lt;&gt;""),IF('Main courante'!$K173&lt;&gt;"",TEXT('Main courante'!$K173,"hh:mm"),""),"")</f>
        <v/>
      </c>
      <c r="DS176" s="121" t="str">
        <f>IF(OR('Main courante'!$F173&lt;&gt;"",'Main courante'!$K173&lt;&gt;""),IF('Main courante'!$L173&lt;&gt;"",TEXT('Main courante'!$L173,"hh:mm"),""),"")</f>
        <v/>
      </c>
      <c r="DT176" s="129">
        <f t="shared" si="10"/>
        <v>0</v>
      </c>
      <c r="DU176" s="130">
        <f>'Main courante'!$H173+'Main courante'!$M173</f>
        <v>0</v>
      </c>
      <c r="DV176" s="131">
        <f>'Main courante'!$J173+'Main courante'!$O173</f>
        <v>0</v>
      </c>
      <c r="DW176" s="131">
        <f>'Main courante'!$I173+'Main courante'!$N173</f>
        <v>0</v>
      </c>
      <c r="DX176" s="132" t="str">
        <f>IF('Main courante'!$P173&lt;&gt;"",'Main courante'!$P173,"")</f>
        <v/>
      </c>
      <c r="DY176" s="133" t="str">
        <f>IF('Main courante'!$Q173&lt;&gt;"",'Main courante'!$Q173,"")</f>
        <v/>
      </c>
      <c r="DZ176" s="133" t="str">
        <f>IF('Main courante'!$R173&lt;&gt;"",'Main courante'!$R173,"")</f>
        <v/>
      </c>
      <c r="EA176" s="129">
        <f t="shared" si="11"/>
        <v>0</v>
      </c>
      <c r="EB176" s="129">
        <f t="shared" si="12"/>
        <v>0</v>
      </c>
      <c r="ED176" s="120" t="str">
        <f>IF('Main courante'!$A173=$ED$6,MAX($ED$8:$ED175)+1,"")</f>
        <v/>
      </c>
      <c r="EE176" s="120" t="str">
        <f>IF('Main courante'!$A173=$ED$6,'Main courante'!$S173,"")</f>
        <v/>
      </c>
      <c r="EF176" s="120" t="str">
        <f>IF('Main courante'!$A173=$ED$6,'Main courante'!$T173,"")</f>
        <v/>
      </c>
      <c r="EG176" s="120" t="str">
        <f>IF('Main courante'!$A173=$ED$6,'Main courante'!$U173,"")</f>
        <v/>
      </c>
      <c r="EH176" s="134" t="str">
        <f>IF('Main courante'!$A173=$ED$6,'Main courante'!$V173,"")</f>
        <v/>
      </c>
      <c r="EJ176" s="120" t="str">
        <f>IF('Main courante'!$A173=$EJ$6,MAX($EJ$8:$EJ175)+1,"")</f>
        <v/>
      </c>
      <c r="EK176" s="120" t="str">
        <f>IF('Main courante'!$A173=$EJ$6,'Main courante'!$S173,"")</f>
        <v/>
      </c>
      <c r="EL176" s="120" t="str">
        <f>IF('Main courante'!$A173=$EJ$6,'Main courante'!$T173,"")</f>
        <v/>
      </c>
      <c r="EM176" s="120" t="str">
        <f>IF('Main courante'!$A173=$EJ$6,'Main courante'!$U173,"")</f>
        <v/>
      </c>
      <c r="EN176" s="134" t="str">
        <f>IF('Main courante'!$A173=$EJ$6,'Main courante'!$V173,"")</f>
        <v/>
      </c>
      <c r="EP176" s="120" t="str">
        <f>IF('Main courante'!$A173=$EP$6,MAX($EP$8:$EP175)+1,"")</f>
        <v/>
      </c>
      <c r="EQ176" s="120" t="str">
        <f>IF('Main courante'!$A173=$EP$6,'Main courante'!$S173,"")</f>
        <v/>
      </c>
      <c r="ER176" s="120" t="str">
        <f>IF('Main courante'!$A173=$EP$6,'Main courante'!$T173,"")</f>
        <v/>
      </c>
      <c r="ES176" s="120" t="str">
        <f>IF('Main courante'!$A173=$EP$6,'Main courante'!$U173,"")</f>
        <v/>
      </c>
      <c r="ET176" s="134" t="str">
        <f>IF('Main courante'!$A173=$EP$6,'Main courante'!$V173,"")</f>
        <v/>
      </c>
      <c r="EU176" s="125"/>
      <c r="EV176" s="120" t="str">
        <f>IF('Main courante'!$A173=$EV$6,MAX($EV$8:$EV175)+1,"")</f>
        <v/>
      </c>
      <c r="EW176" s="121" t="str">
        <f>IF('Main courante'!$A173=$EV$6,TEXT('Main courante'!$B173,"j mmm aa"),"")</f>
        <v/>
      </c>
      <c r="EX176" s="122" t="str">
        <f>IF('Main courante'!$A173=$EV$6,TEXT('Main courante'!$C173,"hh:mm"),"")</f>
        <v/>
      </c>
      <c r="EY176" s="122" t="str">
        <f>IF('Main courante'!$A173=$EV$6,TEXT('Main courante'!$D173,"hh:mm"),"")</f>
        <v/>
      </c>
      <c r="EZ176" s="123" t="str">
        <f>IF('Main courante'!$A173=$EV$6,MOD($EY176-$EX176,1),"")</f>
        <v/>
      </c>
      <c r="FA176" s="123" t="str">
        <f>IF('Main courante'!$A173=$EV$6,'Main courante'!$E173,"")</f>
        <v/>
      </c>
      <c r="FB176" s="128"/>
    </row>
    <row r="177" spans="1:158">
      <c r="A177" s="120" t="str">
        <f>IF('Main courante'!$A174=$A$6,MAX($A$8:$A176)+1,"")</f>
        <v/>
      </c>
      <c r="B177" s="121" t="str">
        <f>IF('Main courante'!$A174=$A$6,TEXT('Main courante'!$B174,"j mmm aa"),"")</f>
        <v/>
      </c>
      <c r="C177" s="122" t="str">
        <f>IF('Main courante'!$A174=$A$6,TEXT('Main courante'!$C174,"hh:mm"),"")</f>
        <v/>
      </c>
      <c r="D177" s="122" t="str">
        <f>IF('Main courante'!$A174=$A$6,TEXT('Main courante'!$D174,"hh:mm"),"")</f>
        <v/>
      </c>
      <c r="E177" s="123" t="str">
        <f>IF('Main courante'!$A174=$A$6,MOD($D177-$C177,1),"")</f>
        <v/>
      </c>
      <c r="F177" s="123" t="str">
        <f>IF('Main courante'!$A174=$A$6,'Main courante'!$E174,"")</f>
        <v/>
      </c>
      <c r="G177" s="125"/>
      <c r="H177" s="126" t="str">
        <f>IF('Main courante'!$A174=$H$6,MAX($H$8:$H176)+1,"")</f>
        <v/>
      </c>
      <c r="I177" s="121" t="str">
        <f>IF('Main courante'!$A174=$H$6,TEXT('Main courante'!$B174,"j mmm aa"),"")</f>
        <v/>
      </c>
      <c r="J177" s="122" t="str">
        <f>IF('Main courante'!$A174=$H$6,TEXT('Main courante'!$C174,"hh:mm"),"")</f>
        <v/>
      </c>
      <c r="K177" s="122" t="str">
        <f>IF('Main courante'!$A174=$H$6,TEXT('Main courante'!$D174,"hh:mm"),"")</f>
        <v/>
      </c>
      <c r="L177" s="123" t="str">
        <f>IF('Main courante'!$A174=$H$6,MOD($K177-$J177,1),"")</f>
        <v/>
      </c>
      <c r="M177" s="123" t="str">
        <f>IF('Main courante'!$A174=$H$6,'Main courante'!$E174,"")</f>
        <v/>
      </c>
      <c r="N177" s="125"/>
      <c r="O177" s="120" t="str">
        <f>IF('Main courante'!$A174=$O$6,MAX($O$8:$O176)+1,"")</f>
        <v/>
      </c>
      <c r="P177" s="121" t="str">
        <f>IF('Main courante'!$A174=$O$6,TEXT('Main courante'!$B174,"j mmm aa"),"")</f>
        <v/>
      </c>
      <c r="Q177" s="122" t="str">
        <f>IF('Main courante'!$A174=$O$6,TEXT('Main courante'!$C174,"hh:mm"),"")</f>
        <v/>
      </c>
      <c r="R177" s="122" t="str">
        <f>IF('Main courante'!$A174=$O$6,TEXT('Main courante'!$D174,"hh:mm"),"")</f>
        <v/>
      </c>
      <c r="S177" s="123" t="str">
        <f>IF('Main courante'!$A174=$O$6,MOD($R177-$Q177,1),"")</f>
        <v/>
      </c>
      <c r="T177" s="124" t="str">
        <f>IF('Main courante'!$A174=$O$6,'Main courante'!$E174,"")</f>
        <v/>
      </c>
      <c r="U177" s="127" t="str">
        <f>IF('Main courante'!$A174=$O$6,DU177,"")</f>
        <v/>
      </c>
      <c r="V177" s="125"/>
      <c r="W177" s="120" t="str">
        <f>IF('Main courante'!$A174=$W$6,MAX($W$8:$W176)+1,"")</f>
        <v/>
      </c>
      <c r="X177" s="121" t="str">
        <f>IF('Main courante'!$A174=$W$6,TEXT('Main courante'!$B174,"j mmm aa"),"")</f>
        <v/>
      </c>
      <c r="Y177" s="122" t="str">
        <f>IF('Main courante'!$A174=$W$6,TEXT('Main courante'!$C174,"hh:mm"),"")</f>
        <v/>
      </c>
      <c r="Z177" s="122" t="str">
        <f>IF('Main courante'!$A174=$W$6,TEXT('Main courante'!$D174,"hh:mm"),"")</f>
        <v/>
      </c>
      <c r="AA177" s="123" t="str">
        <f>IF('Main courante'!$A174=$W$6,MOD($Z177-$Y177,1),"")</f>
        <v/>
      </c>
      <c r="AB177" s="123" t="str">
        <f>IF('Main courante'!$A174=$W$6,'Main courante'!$E174,"")</f>
        <v/>
      </c>
      <c r="AC177" s="122" t="str">
        <f>IF('Main courante'!$A174=$W$6,DU177,"")</f>
        <v/>
      </c>
      <c r="AD177" s="125"/>
      <c r="AE177" s="120" t="str">
        <f>IF('Main courante'!$A174=$AE$6,MAX($AE$8:$AE176)+1,"")</f>
        <v/>
      </c>
      <c r="AF177" s="121" t="str">
        <f>IF('Main courante'!$A174=$AE$6,TEXT('Main courante'!$B174,"j mmm aa"),"")</f>
        <v/>
      </c>
      <c r="AG177" s="122" t="str">
        <f>IF('Main courante'!$A174=$AE$6,TEXT('Main courante'!$C174,"hh:mm"),"")</f>
        <v/>
      </c>
      <c r="AH177" s="122" t="str">
        <f>IF('Main courante'!$A174=$AE$6,TEXT('Main courante'!$D174,"hh:mm"),"")</f>
        <v/>
      </c>
      <c r="AI177" s="123" t="str">
        <f>IF('Main courante'!$A174=$AE$6,MOD($AH177-$AG177,1),"")</f>
        <v/>
      </c>
      <c r="AJ177" s="123" t="str">
        <f>IF('Main courante'!$A174=$AE$6,'Main courante'!$E174,"")</f>
        <v/>
      </c>
      <c r="AK177" s="122" t="str">
        <f>IF('Main courante'!$A174=$AE$6,DU177,"")</f>
        <v/>
      </c>
      <c r="AL177" s="125"/>
      <c r="AM177" s="120" t="str">
        <f>IF('Main courante'!$A174=$AM$6,MAX($AM$8:$AM176)+1,"")</f>
        <v/>
      </c>
      <c r="AN177" s="121" t="str">
        <f>IF('Main courante'!$A174=$AM$6,TEXT('Main courante'!$B174,"j mmm aa"),"")</f>
        <v/>
      </c>
      <c r="AO177" s="122" t="str">
        <f>IF('Main courante'!$A174=$AM$6,TEXT('Main courante'!$C174,"hh:mm"),"")</f>
        <v/>
      </c>
      <c r="AP177" s="122" t="str">
        <f>IF('Main courante'!$A174=$AM$6,TEXT('Main courante'!$D174,"hh:mm"),"")</f>
        <v/>
      </c>
      <c r="AQ177" s="123" t="str">
        <f>IF('Main courante'!$A174=$AM$6,MOD($AP177-$AO177,1),"")</f>
        <v/>
      </c>
      <c r="AR177" s="123" t="str">
        <f>IF('Main courante'!$A174=$AM$6,'Main courante'!$E174,"")</f>
        <v/>
      </c>
      <c r="AS177" s="122" t="str">
        <f>IF('Main courante'!$A174=$AM$6,DU177,"")</f>
        <v/>
      </c>
      <c r="AT177" s="125"/>
      <c r="AU177" s="120" t="str">
        <f>IF('Main courante'!$A174=$AU$6,MAX($AU$8:$AU176)+1,"")</f>
        <v/>
      </c>
      <c r="AV177" s="121" t="str">
        <f>IF('Main courante'!$A174=$AU$6,TEXT('Main courante'!$B174,"j mmm aa"),"")</f>
        <v/>
      </c>
      <c r="AW177" s="122" t="str">
        <f>IF('Main courante'!$A174=$AU$6,TEXT('Main courante'!$C174,"hh:mm"),"")</f>
        <v/>
      </c>
      <c r="AX177" s="122" t="str">
        <f>IF('Main courante'!$A174=$AU$6,TEXT('Main courante'!$D174,"hh:mm"),"")</f>
        <v/>
      </c>
      <c r="AY177" s="123" t="str">
        <f>IF('Main courante'!$A174=$AU$6,MOD($AX177-$AW177,1),"")</f>
        <v/>
      </c>
      <c r="AZ177" s="123" t="str">
        <f>IF('Main courante'!$A174=$AU$6,'Main courante'!$E174,"")</f>
        <v/>
      </c>
      <c r="BA177" s="122" t="str">
        <f>IF('Main courante'!$A174=$AU$6,DU177,"")</f>
        <v/>
      </c>
      <c r="BB177" s="125"/>
      <c r="BC177" s="120" t="str">
        <f>IF('Main courante'!$A174=$BC$6,MAX($BC$8:$BC176)+1,"")</f>
        <v/>
      </c>
      <c r="BD177" s="121" t="str">
        <f>IF('Main courante'!$A174=$BC$6,TEXT('Main courante'!$B174,"j mmm aa"),"")</f>
        <v/>
      </c>
      <c r="BE177" s="122" t="str">
        <f>IF('Main courante'!$A174=$BC$6,TEXT('Main courante'!$C174,"hh:mm"),"")</f>
        <v/>
      </c>
      <c r="BF177" s="122" t="str">
        <f>IF('Main courante'!$A174=$BC$6,TEXT('Main courante'!$D174,"hh:mm"),"")</f>
        <v/>
      </c>
      <c r="BG177" s="123" t="str">
        <f>IF('Main courante'!$A174=$BC$6,MOD($BF177-$BE177,1),"")</f>
        <v/>
      </c>
      <c r="BH177" s="123" t="str">
        <f>IF('Main courante'!$A174=$BC$6,'Main courante'!$E174,"")</f>
        <v/>
      </c>
      <c r="BI177" s="122" t="str">
        <f>IF('Main courante'!$A174=$BC$6,DU177,"")</f>
        <v/>
      </c>
      <c r="BJ177" s="125"/>
      <c r="BK177" s="120" t="str">
        <f>IF('Main courante'!$A174=$BK$6,MAX($BK$8:$BK176)+1,"")</f>
        <v/>
      </c>
      <c r="BL177" s="121" t="str">
        <f>IF('Main courante'!$A174=$BK$6,TEXT('Main courante'!$B174,"j mmm aa"),"")</f>
        <v/>
      </c>
      <c r="BM177" s="122" t="str">
        <f>IF('Main courante'!$A174=$BK$6,TEXT('Main courante'!$C174,"hh:mm"),"")</f>
        <v/>
      </c>
      <c r="BN177" s="122" t="str">
        <f>IF('Main courante'!$A174=$BK$6,TEXT('Main courante'!$D174,"hh:mm"),"")</f>
        <v/>
      </c>
      <c r="BO177" s="123" t="str">
        <f>IF('Main courante'!$A174=$BK$6,MOD($BN177-$BM177,1),"")</f>
        <v/>
      </c>
      <c r="BP177" s="123" t="str">
        <f>IF('Main courante'!$A174=$BK$6,'Main courante'!$E174,"")</f>
        <v/>
      </c>
      <c r="BQ177" s="122" t="str">
        <f>IF('Main courante'!$A174=$BK$6,DU177,"")</f>
        <v/>
      </c>
      <c r="BR177" s="125"/>
      <c r="BS177" s="120" t="str">
        <f>IF('Main courante'!$A174=$BS$6,MAX($BS$8:$BS176)+1,"")</f>
        <v/>
      </c>
      <c r="BT177" s="121" t="str">
        <f>IF('Main courante'!$A174=$BS$6,TEXT('Main courante'!$B174,"j mmm aa"),"")</f>
        <v/>
      </c>
      <c r="BU177" s="122" t="str">
        <f>IF('Main courante'!$A174=$BS$6,TEXT('Main courante'!$C174,"hh:mm"),"")</f>
        <v/>
      </c>
      <c r="BV177" s="122" t="str">
        <f>IF('Main courante'!$A174=$BS$6,TEXT('Main courante'!$D174,"hh:mm"),"")</f>
        <v/>
      </c>
      <c r="BW177" s="123" t="str">
        <f>IF('Main courante'!$A174=$BS$6,MOD($BV177-$BU177,1),"")</f>
        <v/>
      </c>
      <c r="BX177" s="123" t="str">
        <f>IF('Main courante'!$A174=$BS$6,'Main courante'!$E174,"")</f>
        <v/>
      </c>
      <c r="BY177" s="122" t="str">
        <f>IF('Main courante'!$A174=$BS$6,DU177,"")</f>
        <v/>
      </c>
      <c r="BZ177" s="125"/>
      <c r="CA177" s="120" t="str">
        <f>IF('Main courante'!$A174=$CA$6,MAX($CA$8:$CA176)+1,"")</f>
        <v/>
      </c>
      <c r="CB177" s="121" t="str">
        <f>IF('Main courante'!$A174=$CA$6,TEXT('Main courante'!$B174,"j mmm aa"),"")</f>
        <v/>
      </c>
      <c r="CC177" s="122" t="str">
        <f>IF('Main courante'!$A174=$CA$6,TEXT('Main courante'!$C174,"hh:mm"),"")</f>
        <v/>
      </c>
      <c r="CD177" s="122" t="str">
        <f>IF('Main courante'!$A174=$CA$6,TEXT('Main courante'!$D174,"hh:mm"),"")</f>
        <v/>
      </c>
      <c r="CE177" s="123" t="str">
        <f>IF('Main courante'!$A174=$CA$6,MOD($CD177-$CC177,1),"")</f>
        <v/>
      </c>
      <c r="CF177" s="123" t="str">
        <f>IF('Main courante'!$A174=$CA$6,'Main courante'!$E174,"")</f>
        <v/>
      </c>
      <c r="CG177" s="122" t="str">
        <f>IF('Main courante'!$A174=$CA$6,DU177,"")</f>
        <v/>
      </c>
      <c r="CH177" s="125"/>
      <c r="CI177" s="120" t="str">
        <f>IF('Main courante'!$A174=$CI$6,MAX($CI$8:$CI176)+1,"")</f>
        <v/>
      </c>
      <c r="CJ177" s="121" t="str">
        <f>IF('Main courante'!$A174=$CI$6,TEXT('Main courante'!$B174,"j mmm aa"),"")</f>
        <v/>
      </c>
      <c r="CK177" s="122" t="str">
        <f>IF('Main courante'!$A174=$CI$6,TEXT('Main courante'!$C174,"hh:mm"),"")</f>
        <v/>
      </c>
      <c r="CL177" s="122" t="str">
        <f>IF('Main courante'!$A174=$CI$6,TEXT('Main courante'!$D174,"hh:mm"),"")</f>
        <v/>
      </c>
      <c r="CM177" s="123" t="str">
        <f>IF('Main courante'!$A174=$CI$6,MOD($CL177-$CK177,1),"")</f>
        <v/>
      </c>
      <c r="CN177" s="123" t="str">
        <f>IF('Main courante'!$A174=$CI$6,'Main courante'!$E174,"")</f>
        <v/>
      </c>
      <c r="CO177" s="125"/>
      <c r="CP177" s="120" t="str">
        <f>IF('Main courante'!$A174=$CP$6,MAX($CP$8:$CP176)+1,"")</f>
        <v/>
      </c>
      <c r="CQ177" s="121" t="str">
        <f>IF('Main courante'!$A174=$CP$6,TEXT('Main courante'!$B174,"j mmm aa"),"")</f>
        <v/>
      </c>
      <c r="CR177" s="122" t="str">
        <f>IF('Main courante'!$A174=$CP$6,TEXT('Main courante'!$C174,"hh:mm"),"")</f>
        <v/>
      </c>
      <c r="CS177" s="122" t="str">
        <f>IF('Main courante'!$A174=$CP$6,TEXT('Main courante'!$D174,"hh:mm"),"")</f>
        <v/>
      </c>
      <c r="CT177" s="123" t="str">
        <f>IF('Main courante'!$A174=$CP$6,MOD($CS177-$CR177,1),"")</f>
        <v/>
      </c>
      <c r="CU177" s="123" t="str">
        <f>IF('Main courante'!$A174=$CP$6,'Main courante'!$E174,"")</f>
        <v/>
      </c>
      <c r="CV177" s="122" t="str">
        <f>IF('Main courante'!$A174=$CP$6,DU177,"")</f>
        <v/>
      </c>
      <c r="CW177" s="125"/>
      <c r="CX177" s="120" t="str">
        <f>IF('Main courante'!$A174=$CX$6,MAX($CX$8:$CX176)+1,"")</f>
        <v/>
      </c>
      <c r="CY177" s="121" t="str">
        <f>IF('Main courante'!$A174=$CX$6,TEXT('Main courante'!$B174,"j mmm aa"),"")</f>
        <v/>
      </c>
      <c r="CZ177" s="122" t="str">
        <f>IF('Main courante'!$A174=$CX$6,TEXT('Main courante'!$C174,"hh:mm"),"")</f>
        <v/>
      </c>
      <c r="DA177" s="122" t="str">
        <f>IF('Main courante'!$A174=$CX$6,TEXT('Main courante'!$D174,"hh:mm"),"")</f>
        <v/>
      </c>
      <c r="DB177" s="123" t="str">
        <f>IF('Main courante'!$A174=$CX$6,MOD($DA177-$CZ177,1),"")</f>
        <v/>
      </c>
      <c r="DC177" s="123" t="str">
        <f>IF('Main courante'!$A174=$CX$6,'Main courante'!$E174,"")</f>
        <v/>
      </c>
      <c r="DD177" s="122" t="str">
        <f>IF('Main courante'!$A174=$CX$6,DU177,"")</f>
        <v/>
      </c>
      <c r="DE177" s="125"/>
      <c r="DF177" s="120" t="str">
        <f>IF('Main courante'!$A174=$DF$6,MAX($DF$8:$DF176)+1,"")</f>
        <v/>
      </c>
      <c r="DG177" s="121" t="str">
        <f>IF('Main courante'!$A174=$DF$6,TEXT('Main courante'!$B174,"j mmm aa"),"")</f>
        <v/>
      </c>
      <c r="DH177" s="122" t="str">
        <f>IF('Main courante'!$A174=$DF$6,TEXT('Main courante'!$C174,"hh:mm"),"")</f>
        <v/>
      </c>
      <c r="DI177" s="122" t="str">
        <f>IF('Main courante'!$A174=$DF$6,TEXT('Main courante'!$D174,"hh:mm"),"")</f>
        <v/>
      </c>
      <c r="DJ177" s="123" t="str">
        <f>IF('Main courante'!$A174=$DF$6,MOD($DI177-$DH177,1),"")</f>
        <v/>
      </c>
      <c r="DK177" s="123" t="str">
        <f>IF('Main courante'!$A174=$DF$6,'Main courante'!$E174,"")</f>
        <v/>
      </c>
      <c r="DL177" s="128"/>
      <c r="DM177" s="120" t="str">
        <f>IF(OR('Main courante'!$F174&lt;&gt;"",'Main courante'!$K174&lt;&gt;""),MAX($DM$8:$DM176)+1,"")</f>
        <v/>
      </c>
      <c r="DN177" s="121" t="str">
        <f>IF('Main courante'!$F174,TEXT('Main courante'!$B174,"j mmm aa"),"")</f>
        <v/>
      </c>
      <c r="DO177" s="121" t="str">
        <f>IF('Main courante'!$F174,'Main courante'!$E174,"")</f>
        <v/>
      </c>
      <c r="DP177" s="121" t="str">
        <f>IF(OR('Main courante'!$F174&lt;&gt;"",'Main courante'!$K174&lt;&gt;""),IF('Main courante'!$F174&lt;&gt;"",TEXT('Main courante'!$F174,"hh:mm"),""),"")</f>
        <v/>
      </c>
      <c r="DQ177" s="121" t="str">
        <f>IF(OR('Main courante'!$F174&lt;&gt;"",'Main courante'!$K174&lt;&gt;""),IF('Main courante'!$G174&lt;&gt;"",TEXT('Main courante'!$G174,"hh:mm"),""),"")</f>
        <v/>
      </c>
      <c r="DR177" s="121" t="str">
        <f>IF(OR('Main courante'!$F174&lt;&gt;"",'Main courante'!$K174&lt;&gt;""),IF('Main courante'!$K174&lt;&gt;"",TEXT('Main courante'!$K174,"hh:mm"),""),"")</f>
        <v/>
      </c>
      <c r="DS177" s="121" t="str">
        <f>IF(OR('Main courante'!$F174&lt;&gt;"",'Main courante'!$K174&lt;&gt;""),IF('Main courante'!$L174&lt;&gt;"",TEXT('Main courante'!$L174,"hh:mm"),""),"")</f>
        <v/>
      </c>
      <c r="DT177" s="129">
        <f t="shared" si="10"/>
        <v>0</v>
      </c>
      <c r="DU177" s="130">
        <f>'Main courante'!$H174+'Main courante'!$M174</f>
        <v>0</v>
      </c>
      <c r="DV177" s="131">
        <f>'Main courante'!$J174+'Main courante'!$O174</f>
        <v>0</v>
      </c>
      <c r="DW177" s="131">
        <f>'Main courante'!$I174+'Main courante'!$N174</f>
        <v>0</v>
      </c>
      <c r="DX177" s="132" t="str">
        <f>IF('Main courante'!$P174&lt;&gt;"",'Main courante'!$P174,"")</f>
        <v/>
      </c>
      <c r="DY177" s="133" t="str">
        <f>IF('Main courante'!$Q174&lt;&gt;"",'Main courante'!$Q174,"")</f>
        <v/>
      </c>
      <c r="DZ177" s="133" t="str">
        <f>IF('Main courante'!$R174&lt;&gt;"",'Main courante'!$R174,"")</f>
        <v/>
      </c>
      <c r="EA177" s="129">
        <f t="shared" si="11"/>
        <v>0</v>
      </c>
      <c r="EB177" s="129">
        <f t="shared" si="12"/>
        <v>0</v>
      </c>
      <c r="ED177" s="120" t="str">
        <f>IF('Main courante'!$A174=$ED$6,MAX($ED$8:$ED176)+1,"")</f>
        <v/>
      </c>
      <c r="EE177" s="120" t="str">
        <f>IF('Main courante'!$A174=$ED$6,'Main courante'!$S174,"")</f>
        <v/>
      </c>
      <c r="EF177" s="120" t="str">
        <f>IF('Main courante'!$A174=$ED$6,'Main courante'!$T174,"")</f>
        <v/>
      </c>
      <c r="EG177" s="120" t="str">
        <f>IF('Main courante'!$A174=$ED$6,'Main courante'!$U174,"")</f>
        <v/>
      </c>
      <c r="EH177" s="134" t="str">
        <f>IF('Main courante'!$A174=$ED$6,'Main courante'!$V174,"")</f>
        <v/>
      </c>
      <c r="EJ177" s="120" t="str">
        <f>IF('Main courante'!$A174=$EJ$6,MAX($EJ$8:$EJ176)+1,"")</f>
        <v/>
      </c>
      <c r="EK177" s="120" t="str">
        <f>IF('Main courante'!$A174=$EJ$6,'Main courante'!$S174,"")</f>
        <v/>
      </c>
      <c r="EL177" s="120" t="str">
        <f>IF('Main courante'!$A174=$EJ$6,'Main courante'!$T174,"")</f>
        <v/>
      </c>
      <c r="EM177" s="120" t="str">
        <f>IF('Main courante'!$A174=$EJ$6,'Main courante'!$U174,"")</f>
        <v/>
      </c>
      <c r="EN177" s="134" t="str">
        <f>IF('Main courante'!$A174=$EJ$6,'Main courante'!$V174,"")</f>
        <v/>
      </c>
      <c r="EP177" s="120" t="str">
        <f>IF('Main courante'!$A174=$EP$6,MAX($EP$8:$EP176)+1,"")</f>
        <v/>
      </c>
      <c r="EQ177" s="120" t="str">
        <f>IF('Main courante'!$A174=$EP$6,'Main courante'!$S174,"")</f>
        <v/>
      </c>
      <c r="ER177" s="120" t="str">
        <f>IF('Main courante'!$A174=$EP$6,'Main courante'!$T174,"")</f>
        <v/>
      </c>
      <c r="ES177" s="120" t="str">
        <f>IF('Main courante'!$A174=$EP$6,'Main courante'!$U174,"")</f>
        <v/>
      </c>
      <c r="ET177" s="134" t="str">
        <f>IF('Main courante'!$A174=$EP$6,'Main courante'!$V174,"")</f>
        <v/>
      </c>
      <c r="EU177" s="125"/>
      <c r="EV177" s="120" t="str">
        <f>IF('Main courante'!$A174=$EV$6,MAX($EV$8:$EV176)+1,"")</f>
        <v/>
      </c>
      <c r="EW177" s="121" t="str">
        <f>IF('Main courante'!$A174=$EV$6,TEXT('Main courante'!$B174,"j mmm aa"),"")</f>
        <v/>
      </c>
      <c r="EX177" s="122" t="str">
        <f>IF('Main courante'!$A174=$EV$6,TEXT('Main courante'!$C174,"hh:mm"),"")</f>
        <v/>
      </c>
      <c r="EY177" s="122" t="str">
        <f>IF('Main courante'!$A174=$EV$6,TEXT('Main courante'!$D174,"hh:mm"),"")</f>
        <v/>
      </c>
      <c r="EZ177" s="123" t="str">
        <f>IF('Main courante'!$A174=$EV$6,MOD($EY177-$EX177,1),"")</f>
        <v/>
      </c>
      <c r="FA177" s="123" t="str">
        <f>IF('Main courante'!$A174=$EV$6,'Main courante'!$E174,"")</f>
        <v/>
      </c>
      <c r="FB177" s="128"/>
    </row>
    <row r="178" spans="1:158">
      <c r="A178" s="120" t="str">
        <f>IF('Main courante'!$A175=$A$6,MAX($A$8:$A177)+1,"")</f>
        <v/>
      </c>
      <c r="B178" s="121" t="str">
        <f>IF('Main courante'!$A175=$A$6,TEXT('Main courante'!$B175,"j mmm aa"),"")</f>
        <v/>
      </c>
      <c r="C178" s="122" t="str">
        <f>IF('Main courante'!$A175=$A$6,TEXT('Main courante'!$C175,"hh:mm"),"")</f>
        <v/>
      </c>
      <c r="D178" s="122" t="str">
        <f>IF('Main courante'!$A175=$A$6,TEXT('Main courante'!$D175,"hh:mm"),"")</f>
        <v/>
      </c>
      <c r="E178" s="123" t="str">
        <f>IF('Main courante'!$A175=$A$6,MOD($D178-$C178,1),"")</f>
        <v/>
      </c>
      <c r="F178" s="123" t="str">
        <f>IF('Main courante'!$A175=$A$6,'Main courante'!$E175,"")</f>
        <v/>
      </c>
      <c r="G178" s="125"/>
      <c r="H178" s="126" t="str">
        <f>IF('Main courante'!$A175=$H$6,MAX($H$8:$H177)+1,"")</f>
        <v/>
      </c>
      <c r="I178" s="121" t="str">
        <f>IF('Main courante'!$A175=$H$6,TEXT('Main courante'!$B175,"j mmm aa"),"")</f>
        <v/>
      </c>
      <c r="J178" s="122" t="str">
        <f>IF('Main courante'!$A175=$H$6,TEXT('Main courante'!$C175,"hh:mm"),"")</f>
        <v/>
      </c>
      <c r="K178" s="122" t="str">
        <f>IF('Main courante'!$A175=$H$6,TEXT('Main courante'!$D175,"hh:mm"),"")</f>
        <v/>
      </c>
      <c r="L178" s="123" t="str">
        <f>IF('Main courante'!$A175=$H$6,MOD($K178-$J178,1),"")</f>
        <v/>
      </c>
      <c r="M178" s="123" t="str">
        <f>IF('Main courante'!$A175=$H$6,'Main courante'!$E175,"")</f>
        <v/>
      </c>
      <c r="N178" s="125"/>
      <c r="O178" s="120" t="str">
        <f>IF('Main courante'!$A175=$O$6,MAX($O$8:$O177)+1,"")</f>
        <v/>
      </c>
      <c r="P178" s="121" t="str">
        <f>IF('Main courante'!$A175=$O$6,TEXT('Main courante'!$B175,"j mmm aa"),"")</f>
        <v/>
      </c>
      <c r="Q178" s="122" t="str">
        <f>IF('Main courante'!$A175=$O$6,TEXT('Main courante'!$C175,"hh:mm"),"")</f>
        <v/>
      </c>
      <c r="R178" s="122" t="str">
        <f>IF('Main courante'!$A175=$O$6,TEXT('Main courante'!$D175,"hh:mm"),"")</f>
        <v/>
      </c>
      <c r="S178" s="123" t="str">
        <f>IF('Main courante'!$A175=$O$6,MOD($R178-$Q178,1),"")</f>
        <v/>
      </c>
      <c r="T178" s="124" t="str">
        <f>IF('Main courante'!$A175=$O$6,'Main courante'!$E175,"")</f>
        <v/>
      </c>
      <c r="U178" s="127" t="str">
        <f>IF('Main courante'!$A175=$O$6,DU178,"")</f>
        <v/>
      </c>
      <c r="V178" s="125"/>
      <c r="W178" s="120" t="str">
        <f>IF('Main courante'!$A175=$W$6,MAX($W$8:$W177)+1,"")</f>
        <v/>
      </c>
      <c r="X178" s="121" t="str">
        <f>IF('Main courante'!$A175=$W$6,TEXT('Main courante'!$B175,"j mmm aa"),"")</f>
        <v/>
      </c>
      <c r="Y178" s="122" t="str">
        <f>IF('Main courante'!$A175=$W$6,TEXT('Main courante'!$C175,"hh:mm"),"")</f>
        <v/>
      </c>
      <c r="Z178" s="122" t="str">
        <f>IF('Main courante'!$A175=$W$6,TEXT('Main courante'!$D175,"hh:mm"),"")</f>
        <v/>
      </c>
      <c r="AA178" s="123" t="str">
        <f>IF('Main courante'!$A175=$W$6,MOD($Z178-$Y178,1),"")</f>
        <v/>
      </c>
      <c r="AB178" s="123" t="str">
        <f>IF('Main courante'!$A175=$W$6,'Main courante'!$E175,"")</f>
        <v/>
      </c>
      <c r="AC178" s="122" t="str">
        <f>IF('Main courante'!$A175=$W$6,DU178,"")</f>
        <v/>
      </c>
      <c r="AD178" s="125"/>
      <c r="AE178" s="120" t="str">
        <f>IF('Main courante'!$A175=$AE$6,MAX($AE$8:$AE177)+1,"")</f>
        <v/>
      </c>
      <c r="AF178" s="121" t="str">
        <f>IF('Main courante'!$A175=$AE$6,TEXT('Main courante'!$B175,"j mmm aa"),"")</f>
        <v/>
      </c>
      <c r="AG178" s="122" t="str">
        <f>IF('Main courante'!$A175=$AE$6,TEXT('Main courante'!$C175,"hh:mm"),"")</f>
        <v/>
      </c>
      <c r="AH178" s="122" t="str">
        <f>IF('Main courante'!$A175=$AE$6,TEXT('Main courante'!$D175,"hh:mm"),"")</f>
        <v/>
      </c>
      <c r="AI178" s="123" t="str">
        <f>IF('Main courante'!$A175=$AE$6,MOD($AH178-$AG178,1),"")</f>
        <v/>
      </c>
      <c r="AJ178" s="123" t="str">
        <f>IF('Main courante'!$A175=$AE$6,'Main courante'!$E175,"")</f>
        <v/>
      </c>
      <c r="AK178" s="122" t="str">
        <f>IF('Main courante'!$A175=$AE$6,DU178,"")</f>
        <v/>
      </c>
      <c r="AL178" s="125"/>
      <c r="AM178" s="120" t="str">
        <f>IF('Main courante'!$A175=$AM$6,MAX($AM$8:$AM177)+1,"")</f>
        <v/>
      </c>
      <c r="AN178" s="121" t="str">
        <f>IF('Main courante'!$A175=$AM$6,TEXT('Main courante'!$B175,"j mmm aa"),"")</f>
        <v/>
      </c>
      <c r="AO178" s="122" t="str">
        <f>IF('Main courante'!$A175=$AM$6,TEXT('Main courante'!$C175,"hh:mm"),"")</f>
        <v/>
      </c>
      <c r="AP178" s="122" t="str">
        <f>IF('Main courante'!$A175=$AM$6,TEXT('Main courante'!$D175,"hh:mm"),"")</f>
        <v/>
      </c>
      <c r="AQ178" s="123" t="str">
        <f>IF('Main courante'!$A175=$AM$6,MOD($AP178-$AO178,1),"")</f>
        <v/>
      </c>
      <c r="AR178" s="123" t="str">
        <f>IF('Main courante'!$A175=$AM$6,'Main courante'!$E175,"")</f>
        <v/>
      </c>
      <c r="AS178" s="122" t="str">
        <f>IF('Main courante'!$A175=$AM$6,DU178,"")</f>
        <v/>
      </c>
      <c r="AT178" s="125"/>
      <c r="AU178" s="120" t="str">
        <f>IF('Main courante'!$A175=$AU$6,MAX($AU$8:$AU177)+1,"")</f>
        <v/>
      </c>
      <c r="AV178" s="121" t="str">
        <f>IF('Main courante'!$A175=$AU$6,TEXT('Main courante'!$B175,"j mmm aa"),"")</f>
        <v/>
      </c>
      <c r="AW178" s="122" t="str">
        <f>IF('Main courante'!$A175=$AU$6,TEXT('Main courante'!$C175,"hh:mm"),"")</f>
        <v/>
      </c>
      <c r="AX178" s="122" t="str">
        <f>IF('Main courante'!$A175=$AU$6,TEXT('Main courante'!$D175,"hh:mm"),"")</f>
        <v/>
      </c>
      <c r="AY178" s="123" t="str">
        <f>IF('Main courante'!$A175=$AU$6,MOD($AX178-$AW178,1),"")</f>
        <v/>
      </c>
      <c r="AZ178" s="123" t="str">
        <f>IF('Main courante'!$A175=$AU$6,'Main courante'!$E175,"")</f>
        <v/>
      </c>
      <c r="BA178" s="122" t="str">
        <f>IF('Main courante'!$A175=$AU$6,DU178,"")</f>
        <v/>
      </c>
      <c r="BB178" s="125"/>
      <c r="BC178" s="120" t="str">
        <f>IF('Main courante'!$A175=$BC$6,MAX($BC$8:$BC177)+1,"")</f>
        <v/>
      </c>
      <c r="BD178" s="121" t="str">
        <f>IF('Main courante'!$A175=$BC$6,TEXT('Main courante'!$B175,"j mmm aa"),"")</f>
        <v/>
      </c>
      <c r="BE178" s="122" t="str">
        <f>IF('Main courante'!$A175=$BC$6,TEXT('Main courante'!$C175,"hh:mm"),"")</f>
        <v/>
      </c>
      <c r="BF178" s="122" t="str">
        <f>IF('Main courante'!$A175=$BC$6,TEXT('Main courante'!$D175,"hh:mm"),"")</f>
        <v/>
      </c>
      <c r="BG178" s="123" t="str">
        <f>IF('Main courante'!$A175=$BC$6,MOD($BF178-$BE178,1),"")</f>
        <v/>
      </c>
      <c r="BH178" s="123" t="str">
        <f>IF('Main courante'!$A175=$BC$6,'Main courante'!$E175,"")</f>
        <v/>
      </c>
      <c r="BI178" s="122" t="str">
        <f>IF('Main courante'!$A175=$BC$6,DU178,"")</f>
        <v/>
      </c>
      <c r="BJ178" s="125"/>
      <c r="BK178" s="120" t="str">
        <f>IF('Main courante'!$A175=$BK$6,MAX($BK$8:$BK177)+1,"")</f>
        <v/>
      </c>
      <c r="BL178" s="121" t="str">
        <f>IF('Main courante'!$A175=$BK$6,TEXT('Main courante'!$B175,"j mmm aa"),"")</f>
        <v/>
      </c>
      <c r="BM178" s="122" t="str">
        <f>IF('Main courante'!$A175=$BK$6,TEXT('Main courante'!$C175,"hh:mm"),"")</f>
        <v/>
      </c>
      <c r="BN178" s="122" t="str">
        <f>IF('Main courante'!$A175=$BK$6,TEXT('Main courante'!$D175,"hh:mm"),"")</f>
        <v/>
      </c>
      <c r="BO178" s="123" t="str">
        <f>IF('Main courante'!$A175=$BK$6,MOD($BN178-$BM178,1),"")</f>
        <v/>
      </c>
      <c r="BP178" s="123" t="str">
        <f>IF('Main courante'!$A175=$BK$6,'Main courante'!$E175,"")</f>
        <v/>
      </c>
      <c r="BQ178" s="122" t="str">
        <f>IF('Main courante'!$A175=$BK$6,DU178,"")</f>
        <v/>
      </c>
      <c r="BR178" s="125"/>
      <c r="BS178" s="120" t="str">
        <f>IF('Main courante'!$A175=$BS$6,MAX($BS$8:$BS177)+1,"")</f>
        <v/>
      </c>
      <c r="BT178" s="121" t="str">
        <f>IF('Main courante'!$A175=$BS$6,TEXT('Main courante'!$B175,"j mmm aa"),"")</f>
        <v/>
      </c>
      <c r="BU178" s="122" t="str">
        <f>IF('Main courante'!$A175=$BS$6,TEXT('Main courante'!$C175,"hh:mm"),"")</f>
        <v/>
      </c>
      <c r="BV178" s="122" t="str">
        <f>IF('Main courante'!$A175=$BS$6,TEXT('Main courante'!$D175,"hh:mm"),"")</f>
        <v/>
      </c>
      <c r="BW178" s="123" t="str">
        <f>IF('Main courante'!$A175=$BS$6,MOD($BV178-$BU178,1),"")</f>
        <v/>
      </c>
      <c r="BX178" s="123" t="str">
        <f>IF('Main courante'!$A175=$BS$6,'Main courante'!$E175,"")</f>
        <v/>
      </c>
      <c r="BY178" s="122" t="str">
        <f>IF('Main courante'!$A175=$BS$6,DU178,"")</f>
        <v/>
      </c>
      <c r="BZ178" s="125"/>
      <c r="CA178" s="120" t="str">
        <f>IF('Main courante'!$A175=$CA$6,MAX($CA$8:$CA177)+1,"")</f>
        <v/>
      </c>
      <c r="CB178" s="121" t="str">
        <f>IF('Main courante'!$A175=$CA$6,TEXT('Main courante'!$B175,"j mmm aa"),"")</f>
        <v/>
      </c>
      <c r="CC178" s="122" t="str">
        <f>IF('Main courante'!$A175=$CA$6,TEXT('Main courante'!$C175,"hh:mm"),"")</f>
        <v/>
      </c>
      <c r="CD178" s="122" t="str">
        <f>IF('Main courante'!$A175=$CA$6,TEXT('Main courante'!$D175,"hh:mm"),"")</f>
        <v/>
      </c>
      <c r="CE178" s="123" t="str">
        <f>IF('Main courante'!$A175=$CA$6,MOD($CD178-$CC178,1),"")</f>
        <v/>
      </c>
      <c r="CF178" s="123" t="str">
        <f>IF('Main courante'!$A175=$CA$6,'Main courante'!$E175,"")</f>
        <v/>
      </c>
      <c r="CG178" s="122" t="str">
        <f>IF('Main courante'!$A175=$CA$6,DU178,"")</f>
        <v/>
      </c>
      <c r="CH178" s="125"/>
      <c r="CI178" s="120" t="str">
        <f>IF('Main courante'!$A175=$CI$6,MAX($CI$8:$CI177)+1,"")</f>
        <v/>
      </c>
      <c r="CJ178" s="121" t="str">
        <f>IF('Main courante'!$A175=$CI$6,TEXT('Main courante'!$B175,"j mmm aa"),"")</f>
        <v/>
      </c>
      <c r="CK178" s="122" t="str">
        <f>IF('Main courante'!$A175=$CI$6,TEXT('Main courante'!$C175,"hh:mm"),"")</f>
        <v/>
      </c>
      <c r="CL178" s="122" t="str">
        <f>IF('Main courante'!$A175=$CI$6,TEXT('Main courante'!$D175,"hh:mm"),"")</f>
        <v/>
      </c>
      <c r="CM178" s="123" t="str">
        <f>IF('Main courante'!$A175=$CI$6,MOD($CL178-$CK178,1),"")</f>
        <v/>
      </c>
      <c r="CN178" s="123" t="str">
        <f>IF('Main courante'!$A175=$CI$6,'Main courante'!$E175,"")</f>
        <v/>
      </c>
      <c r="CO178" s="125"/>
      <c r="CP178" s="120" t="str">
        <f>IF('Main courante'!$A175=$CP$6,MAX($CP$8:$CP177)+1,"")</f>
        <v/>
      </c>
      <c r="CQ178" s="121" t="str">
        <f>IF('Main courante'!$A175=$CP$6,TEXT('Main courante'!$B175,"j mmm aa"),"")</f>
        <v/>
      </c>
      <c r="CR178" s="122" t="str">
        <f>IF('Main courante'!$A175=$CP$6,TEXT('Main courante'!$C175,"hh:mm"),"")</f>
        <v/>
      </c>
      <c r="CS178" s="122" t="str">
        <f>IF('Main courante'!$A175=$CP$6,TEXT('Main courante'!$D175,"hh:mm"),"")</f>
        <v/>
      </c>
      <c r="CT178" s="123" t="str">
        <f>IF('Main courante'!$A175=$CP$6,MOD($CS178-$CR178,1),"")</f>
        <v/>
      </c>
      <c r="CU178" s="123" t="str">
        <f>IF('Main courante'!$A175=$CP$6,'Main courante'!$E175,"")</f>
        <v/>
      </c>
      <c r="CV178" s="122" t="str">
        <f>IF('Main courante'!$A175=$CP$6,DU178,"")</f>
        <v/>
      </c>
      <c r="CW178" s="125"/>
      <c r="CX178" s="120" t="str">
        <f>IF('Main courante'!$A175=$CX$6,MAX($CX$8:$CX177)+1,"")</f>
        <v/>
      </c>
      <c r="CY178" s="121" t="str">
        <f>IF('Main courante'!$A175=$CX$6,TEXT('Main courante'!$B175,"j mmm aa"),"")</f>
        <v/>
      </c>
      <c r="CZ178" s="122" t="str">
        <f>IF('Main courante'!$A175=$CX$6,TEXT('Main courante'!$C175,"hh:mm"),"")</f>
        <v/>
      </c>
      <c r="DA178" s="122" t="str">
        <f>IF('Main courante'!$A175=$CX$6,TEXT('Main courante'!$D175,"hh:mm"),"")</f>
        <v/>
      </c>
      <c r="DB178" s="123" t="str">
        <f>IF('Main courante'!$A175=$CX$6,MOD($DA178-$CZ178,1),"")</f>
        <v/>
      </c>
      <c r="DC178" s="123" t="str">
        <f>IF('Main courante'!$A175=$CX$6,'Main courante'!$E175,"")</f>
        <v/>
      </c>
      <c r="DD178" s="122" t="str">
        <f>IF('Main courante'!$A175=$CX$6,DU178,"")</f>
        <v/>
      </c>
      <c r="DE178" s="125"/>
      <c r="DF178" s="120" t="str">
        <f>IF('Main courante'!$A175=$DF$6,MAX($DF$8:$DF177)+1,"")</f>
        <v/>
      </c>
      <c r="DG178" s="121" t="str">
        <f>IF('Main courante'!$A175=$DF$6,TEXT('Main courante'!$B175,"j mmm aa"),"")</f>
        <v/>
      </c>
      <c r="DH178" s="122" t="str">
        <f>IF('Main courante'!$A175=$DF$6,TEXT('Main courante'!$C175,"hh:mm"),"")</f>
        <v/>
      </c>
      <c r="DI178" s="122" t="str">
        <f>IF('Main courante'!$A175=$DF$6,TEXT('Main courante'!$D175,"hh:mm"),"")</f>
        <v/>
      </c>
      <c r="DJ178" s="123" t="str">
        <f>IF('Main courante'!$A175=$DF$6,MOD($DI178-$DH178,1),"")</f>
        <v/>
      </c>
      <c r="DK178" s="123" t="str">
        <f>IF('Main courante'!$A175=$DF$6,'Main courante'!$E175,"")</f>
        <v/>
      </c>
      <c r="DL178" s="128"/>
      <c r="DM178" s="120" t="str">
        <f>IF(OR('Main courante'!$F175&lt;&gt;"",'Main courante'!$K175&lt;&gt;""),MAX($DM$8:$DM177)+1,"")</f>
        <v/>
      </c>
      <c r="DN178" s="121" t="str">
        <f>IF('Main courante'!$F175,TEXT('Main courante'!$B175,"j mmm aa"),"")</f>
        <v/>
      </c>
      <c r="DO178" s="121" t="str">
        <f>IF('Main courante'!$F175,'Main courante'!$E175,"")</f>
        <v/>
      </c>
      <c r="DP178" s="121" t="str">
        <f>IF(OR('Main courante'!$F175&lt;&gt;"",'Main courante'!$K175&lt;&gt;""),IF('Main courante'!$F175&lt;&gt;"",TEXT('Main courante'!$F175,"hh:mm"),""),"")</f>
        <v/>
      </c>
      <c r="DQ178" s="121" t="str">
        <f>IF(OR('Main courante'!$F175&lt;&gt;"",'Main courante'!$K175&lt;&gt;""),IF('Main courante'!$G175&lt;&gt;"",TEXT('Main courante'!$G175,"hh:mm"),""),"")</f>
        <v/>
      </c>
      <c r="DR178" s="121" t="str">
        <f>IF(OR('Main courante'!$F175&lt;&gt;"",'Main courante'!$K175&lt;&gt;""),IF('Main courante'!$K175&lt;&gt;"",TEXT('Main courante'!$K175,"hh:mm"),""),"")</f>
        <v/>
      </c>
      <c r="DS178" s="121" t="str">
        <f>IF(OR('Main courante'!$F175&lt;&gt;"",'Main courante'!$K175&lt;&gt;""),IF('Main courante'!$L175&lt;&gt;"",TEXT('Main courante'!$L175,"hh:mm"),""),"")</f>
        <v/>
      </c>
      <c r="DT178" s="129">
        <f t="shared" si="10"/>
        <v>0</v>
      </c>
      <c r="DU178" s="130">
        <f>'Main courante'!$H175+'Main courante'!$M175</f>
        <v>0</v>
      </c>
      <c r="DV178" s="131">
        <f>'Main courante'!$J175+'Main courante'!$O175</f>
        <v>0</v>
      </c>
      <c r="DW178" s="131">
        <f>'Main courante'!$I175+'Main courante'!$N175</f>
        <v>0</v>
      </c>
      <c r="DX178" s="132" t="str">
        <f>IF('Main courante'!$P175&lt;&gt;"",'Main courante'!$P175,"")</f>
        <v/>
      </c>
      <c r="DY178" s="133" t="str">
        <f>IF('Main courante'!$Q175&lt;&gt;"",'Main courante'!$Q175,"")</f>
        <v/>
      </c>
      <c r="DZ178" s="133" t="str">
        <f>IF('Main courante'!$R175&lt;&gt;"",'Main courante'!$R175,"")</f>
        <v/>
      </c>
      <c r="EA178" s="129">
        <f t="shared" si="11"/>
        <v>0</v>
      </c>
      <c r="EB178" s="129">
        <f t="shared" si="12"/>
        <v>0</v>
      </c>
      <c r="ED178" s="120" t="str">
        <f>IF('Main courante'!$A175=$ED$6,MAX($ED$8:$ED177)+1,"")</f>
        <v/>
      </c>
      <c r="EE178" s="120" t="str">
        <f>IF('Main courante'!$A175=$ED$6,'Main courante'!$S175,"")</f>
        <v/>
      </c>
      <c r="EF178" s="120" t="str">
        <f>IF('Main courante'!$A175=$ED$6,'Main courante'!$T175,"")</f>
        <v/>
      </c>
      <c r="EG178" s="120" t="str">
        <f>IF('Main courante'!$A175=$ED$6,'Main courante'!$U175,"")</f>
        <v/>
      </c>
      <c r="EH178" s="134" t="str">
        <f>IF('Main courante'!$A175=$ED$6,'Main courante'!$V175,"")</f>
        <v/>
      </c>
      <c r="EJ178" s="120" t="str">
        <f>IF('Main courante'!$A175=$EJ$6,MAX($EJ$8:$EJ177)+1,"")</f>
        <v/>
      </c>
      <c r="EK178" s="120" t="str">
        <f>IF('Main courante'!$A175=$EJ$6,'Main courante'!$S175,"")</f>
        <v/>
      </c>
      <c r="EL178" s="120" t="str">
        <f>IF('Main courante'!$A175=$EJ$6,'Main courante'!$T175,"")</f>
        <v/>
      </c>
      <c r="EM178" s="120" t="str">
        <f>IF('Main courante'!$A175=$EJ$6,'Main courante'!$U175,"")</f>
        <v/>
      </c>
      <c r="EN178" s="134" t="str">
        <f>IF('Main courante'!$A175=$EJ$6,'Main courante'!$V175,"")</f>
        <v/>
      </c>
      <c r="EP178" s="120" t="str">
        <f>IF('Main courante'!$A175=$EP$6,MAX($EP$8:$EP177)+1,"")</f>
        <v/>
      </c>
      <c r="EQ178" s="120" t="str">
        <f>IF('Main courante'!$A175=$EP$6,'Main courante'!$S175,"")</f>
        <v/>
      </c>
      <c r="ER178" s="120" t="str">
        <f>IF('Main courante'!$A175=$EP$6,'Main courante'!$T175,"")</f>
        <v/>
      </c>
      <c r="ES178" s="120" t="str">
        <f>IF('Main courante'!$A175=$EP$6,'Main courante'!$U175,"")</f>
        <v/>
      </c>
      <c r="ET178" s="134" t="str">
        <f>IF('Main courante'!$A175=$EP$6,'Main courante'!$V175,"")</f>
        <v/>
      </c>
      <c r="EU178" s="125"/>
      <c r="EV178" s="120" t="str">
        <f>IF('Main courante'!$A175=$EV$6,MAX($EV$8:$EV177)+1,"")</f>
        <v/>
      </c>
      <c r="EW178" s="121" t="str">
        <f>IF('Main courante'!$A175=$EV$6,TEXT('Main courante'!$B175,"j mmm aa"),"")</f>
        <v/>
      </c>
      <c r="EX178" s="122" t="str">
        <f>IF('Main courante'!$A175=$EV$6,TEXT('Main courante'!$C175,"hh:mm"),"")</f>
        <v/>
      </c>
      <c r="EY178" s="122" t="str">
        <f>IF('Main courante'!$A175=$EV$6,TEXT('Main courante'!$D175,"hh:mm"),"")</f>
        <v/>
      </c>
      <c r="EZ178" s="123" t="str">
        <f>IF('Main courante'!$A175=$EV$6,MOD($EY178-$EX178,1),"")</f>
        <v/>
      </c>
      <c r="FA178" s="123" t="str">
        <f>IF('Main courante'!$A175=$EV$6,'Main courante'!$E175,"")</f>
        <v/>
      </c>
      <c r="FB178" s="128"/>
    </row>
    <row r="179" spans="1:158">
      <c r="A179" s="120" t="str">
        <f>IF('Main courante'!$A176=$A$6,MAX($A$8:$A178)+1,"")</f>
        <v/>
      </c>
      <c r="B179" s="121" t="str">
        <f>IF('Main courante'!$A176=$A$6,TEXT('Main courante'!$B176,"j mmm aa"),"")</f>
        <v/>
      </c>
      <c r="C179" s="122" t="str">
        <f>IF('Main courante'!$A176=$A$6,TEXT('Main courante'!$C176,"hh:mm"),"")</f>
        <v/>
      </c>
      <c r="D179" s="122" t="str">
        <f>IF('Main courante'!$A176=$A$6,TEXT('Main courante'!$D176,"hh:mm"),"")</f>
        <v/>
      </c>
      <c r="E179" s="123" t="str">
        <f>IF('Main courante'!$A176=$A$6,MOD($D179-$C179,1),"")</f>
        <v/>
      </c>
      <c r="F179" s="123" t="str">
        <f>IF('Main courante'!$A176=$A$6,'Main courante'!$E176,"")</f>
        <v/>
      </c>
      <c r="G179" s="125"/>
      <c r="H179" s="126" t="str">
        <f>IF('Main courante'!$A176=$H$6,MAX($H$8:$H178)+1,"")</f>
        <v/>
      </c>
      <c r="I179" s="121" t="str">
        <f>IF('Main courante'!$A176=$H$6,TEXT('Main courante'!$B176,"j mmm aa"),"")</f>
        <v/>
      </c>
      <c r="J179" s="122" t="str">
        <f>IF('Main courante'!$A176=$H$6,TEXT('Main courante'!$C176,"hh:mm"),"")</f>
        <v/>
      </c>
      <c r="K179" s="122" t="str">
        <f>IF('Main courante'!$A176=$H$6,TEXT('Main courante'!$D176,"hh:mm"),"")</f>
        <v/>
      </c>
      <c r="L179" s="123" t="str">
        <f>IF('Main courante'!$A176=$H$6,MOD($K179-$J179,1),"")</f>
        <v/>
      </c>
      <c r="M179" s="123" t="str">
        <f>IF('Main courante'!$A176=$H$6,'Main courante'!$E176,"")</f>
        <v/>
      </c>
      <c r="N179" s="125"/>
      <c r="O179" s="120" t="str">
        <f>IF('Main courante'!$A176=$O$6,MAX($O$8:$O178)+1,"")</f>
        <v/>
      </c>
      <c r="P179" s="121" t="str">
        <f>IF('Main courante'!$A176=$O$6,TEXT('Main courante'!$B176,"j mmm aa"),"")</f>
        <v/>
      </c>
      <c r="Q179" s="122" t="str">
        <f>IF('Main courante'!$A176=$O$6,TEXT('Main courante'!$C176,"hh:mm"),"")</f>
        <v/>
      </c>
      <c r="R179" s="122" t="str">
        <f>IF('Main courante'!$A176=$O$6,TEXT('Main courante'!$D176,"hh:mm"),"")</f>
        <v/>
      </c>
      <c r="S179" s="123" t="str">
        <f>IF('Main courante'!$A176=$O$6,MOD($R179-$Q179,1),"")</f>
        <v/>
      </c>
      <c r="T179" s="124" t="str">
        <f>IF('Main courante'!$A176=$O$6,'Main courante'!$E176,"")</f>
        <v/>
      </c>
      <c r="U179" s="127" t="str">
        <f>IF('Main courante'!$A176=$O$6,DU179,"")</f>
        <v/>
      </c>
      <c r="V179" s="125"/>
      <c r="W179" s="120" t="str">
        <f>IF('Main courante'!$A176=$W$6,MAX($W$8:$W178)+1,"")</f>
        <v/>
      </c>
      <c r="X179" s="121" t="str">
        <f>IF('Main courante'!$A176=$W$6,TEXT('Main courante'!$B176,"j mmm aa"),"")</f>
        <v/>
      </c>
      <c r="Y179" s="122" t="str">
        <f>IF('Main courante'!$A176=$W$6,TEXT('Main courante'!$C176,"hh:mm"),"")</f>
        <v/>
      </c>
      <c r="Z179" s="122" t="str">
        <f>IF('Main courante'!$A176=$W$6,TEXT('Main courante'!$D176,"hh:mm"),"")</f>
        <v/>
      </c>
      <c r="AA179" s="123" t="str">
        <f>IF('Main courante'!$A176=$W$6,MOD($Z179-$Y179,1),"")</f>
        <v/>
      </c>
      <c r="AB179" s="123" t="str">
        <f>IF('Main courante'!$A176=$W$6,'Main courante'!$E176,"")</f>
        <v/>
      </c>
      <c r="AC179" s="122" t="str">
        <f>IF('Main courante'!$A176=$W$6,DU179,"")</f>
        <v/>
      </c>
      <c r="AD179" s="125"/>
      <c r="AE179" s="120" t="str">
        <f>IF('Main courante'!$A176=$AE$6,MAX($AE$8:$AE178)+1,"")</f>
        <v/>
      </c>
      <c r="AF179" s="121" t="str">
        <f>IF('Main courante'!$A176=$AE$6,TEXT('Main courante'!$B176,"j mmm aa"),"")</f>
        <v/>
      </c>
      <c r="AG179" s="122" t="str">
        <f>IF('Main courante'!$A176=$AE$6,TEXT('Main courante'!$C176,"hh:mm"),"")</f>
        <v/>
      </c>
      <c r="AH179" s="122" t="str">
        <f>IF('Main courante'!$A176=$AE$6,TEXT('Main courante'!$D176,"hh:mm"),"")</f>
        <v/>
      </c>
      <c r="AI179" s="123" t="str">
        <f>IF('Main courante'!$A176=$AE$6,MOD($AH179-$AG179,1),"")</f>
        <v/>
      </c>
      <c r="AJ179" s="123" t="str">
        <f>IF('Main courante'!$A176=$AE$6,'Main courante'!$E176,"")</f>
        <v/>
      </c>
      <c r="AK179" s="122" t="str">
        <f>IF('Main courante'!$A176=$AE$6,DU179,"")</f>
        <v/>
      </c>
      <c r="AL179" s="125"/>
      <c r="AM179" s="120" t="str">
        <f>IF('Main courante'!$A176=$AM$6,MAX($AM$8:$AM178)+1,"")</f>
        <v/>
      </c>
      <c r="AN179" s="121" t="str">
        <f>IF('Main courante'!$A176=$AM$6,TEXT('Main courante'!$B176,"j mmm aa"),"")</f>
        <v/>
      </c>
      <c r="AO179" s="122" t="str">
        <f>IF('Main courante'!$A176=$AM$6,TEXT('Main courante'!$C176,"hh:mm"),"")</f>
        <v/>
      </c>
      <c r="AP179" s="122" t="str">
        <f>IF('Main courante'!$A176=$AM$6,TEXT('Main courante'!$D176,"hh:mm"),"")</f>
        <v/>
      </c>
      <c r="AQ179" s="123" t="str">
        <f>IF('Main courante'!$A176=$AM$6,MOD($AP179-$AO179,1),"")</f>
        <v/>
      </c>
      <c r="AR179" s="123" t="str">
        <f>IF('Main courante'!$A176=$AM$6,'Main courante'!$E176,"")</f>
        <v/>
      </c>
      <c r="AS179" s="122" t="str">
        <f>IF('Main courante'!$A176=$AM$6,DU179,"")</f>
        <v/>
      </c>
      <c r="AT179" s="125"/>
      <c r="AU179" s="120" t="str">
        <f>IF('Main courante'!$A176=$AU$6,MAX($AU$8:$AU178)+1,"")</f>
        <v/>
      </c>
      <c r="AV179" s="121" t="str">
        <f>IF('Main courante'!$A176=$AU$6,TEXT('Main courante'!$B176,"j mmm aa"),"")</f>
        <v/>
      </c>
      <c r="AW179" s="122" t="str">
        <f>IF('Main courante'!$A176=$AU$6,TEXT('Main courante'!$C176,"hh:mm"),"")</f>
        <v/>
      </c>
      <c r="AX179" s="122" t="str">
        <f>IF('Main courante'!$A176=$AU$6,TEXT('Main courante'!$D176,"hh:mm"),"")</f>
        <v/>
      </c>
      <c r="AY179" s="123" t="str">
        <f>IF('Main courante'!$A176=$AU$6,MOD($AX179-$AW179,1),"")</f>
        <v/>
      </c>
      <c r="AZ179" s="123" t="str">
        <f>IF('Main courante'!$A176=$AU$6,'Main courante'!$E176,"")</f>
        <v/>
      </c>
      <c r="BA179" s="122" t="str">
        <f>IF('Main courante'!$A176=$AU$6,DU179,"")</f>
        <v/>
      </c>
      <c r="BB179" s="125"/>
      <c r="BC179" s="120" t="str">
        <f>IF('Main courante'!$A176=$BC$6,MAX($BC$8:$BC178)+1,"")</f>
        <v/>
      </c>
      <c r="BD179" s="121" t="str">
        <f>IF('Main courante'!$A176=$BC$6,TEXT('Main courante'!$B176,"j mmm aa"),"")</f>
        <v/>
      </c>
      <c r="BE179" s="122" t="str">
        <f>IF('Main courante'!$A176=$BC$6,TEXT('Main courante'!$C176,"hh:mm"),"")</f>
        <v/>
      </c>
      <c r="BF179" s="122" t="str">
        <f>IF('Main courante'!$A176=$BC$6,TEXT('Main courante'!$D176,"hh:mm"),"")</f>
        <v/>
      </c>
      <c r="BG179" s="123" t="str">
        <f>IF('Main courante'!$A176=$BC$6,MOD($BF179-$BE179,1),"")</f>
        <v/>
      </c>
      <c r="BH179" s="123" t="str">
        <f>IF('Main courante'!$A176=$BC$6,'Main courante'!$E176,"")</f>
        <v/>
      </c>
      <c r="BI179" s="122" t="str">
        <f>IF('Main courante'!$A176=$BC$6,DU179,"")</f>
        <v/>
      </c>
      <c r="BJ179" s="125"/>
      <c r="BK179" s="120" t="str">
        <f>IF('Main courante'!$A176=$BK$6,MAX($BK$8:$BK178)+1,"")</f>
        <v/>
      </c>
      <c r="BL179" s="121" t="str">
        <f>IF('Main courante'!$A176=$BK$6,TEXT('Main courante'!$B176,"j mmm aa"),"")</f>
        <v/>
      </c>
      <c r="BM179" s="122" t="str">
        <f>IF('Main courante'!$A176=$BK$6,TEXT('Main courante'!$C176,"hh:mm"),"")</f>
        <v/>
      </c>
      <c r="BN179" s="122" t="str">
        <f>IF('Main courante'!$A176=$BK$6,TEXT('Main courante'!$D176,"hh:mm"),"")</f>
        <v/>
      </c>
      <c r="BO179" s="123" t="str">
        <f>IF('Main courante'!$A176=$BK$6,MOD($BN179-$BM179,1),"")</f>
        <v/>
      </c>
      <c r="BP179" s="123" t="str">
        <f>IF('Main courante'!$A176=$BK$6,'Main courante'!$E176,"")</f>
        <v/>
      </c>
      <c r="BQ179" s="122" t="str">
        <f>IF('Main courante'!$A176=$BK$6,DU179,"")</f>
        <v/>
      </c>
      <c r="BR179" s="125"/>
      <c r="BS179" s="120" t="str">
        <f>IF('Main courante'!$A176=$BS$6,MAX($BS$8:$BS178)+1,"")</f>
        <v/>
      </c>
      <c r="BT179" s="121" t="str">
        <f>IF('Main courante'!$A176=$BS$6,TEXT('Main courante'!$B176,"j mmm aa"),"")</f>
        <v/>
      </c>
      <c r="BU179" s="122" t="str">
        <f>IF('Main courante'!$A176=$BS$6,TEXT('Main courante'!$C176,"hh:mm"),"")</f>
        <v/>
      </c>
      <c r="BV179" s="122" t="str">
        <f>IF('Main courante'!$A176=$BS$6,TEXT('Main courante'!$D176,"hh:mm"),"")</f>
        <v/>
      </c>
      <c r="BW179" s="123" t="str">
        <f>IF('Main courante'!$A176=$BS$6,MOD($BV179-$BU179,1),"")</f>
        <v/>
      </c>
      <c r="BX179" s="123" t="str">
        <f>IF('Main courante'!$A176=$BS$6,'Main courante'!$E176,"")</f>
        <v/>
      </c>
      <c r="BY179" s="122" t="str">
        <f>IF('Main courante'!$A176=$BS$6,DU179,"")</f>
        <v/>
      </c>
      <c r="BZ179" s="125"/>
      <c r="CA179" s="120" t="str">
        <f>IF('Main courante'!$A176=$CA$6,MAX($CA$8:$CA178)+1,"")</f>
        <v/>
      </c>
      <c r="CB179" s="121" t="str">
        <f>IF('Main courante'!$A176=$CA$6,TEXT('Main courante'!$B176,"j mmm aa"),"")</f>
        <v/>
      </c>
      <c r="CC179" s="122" t="str">
        <f>IF('Main courante'!$A176=$CA$6,TEXT('Main courante'!$C176,"hh:mm"),"")</f>
        <v/>
      </c>
      <c r="CD179" s="122" t="str">
        <f>IF('Main courante'!$A176=$CA$6,TEXT('Main courante'!$D176,"hh:mm"),"")</f>
        <v/>
      </c>
      <c r="CE179" s="123" t="str">
        <f>IF('Main courante'!$A176=$CA$6,MOD($CD179-$CC179,1),"")</f>
        <v/>
      </c>
      <c r="CF179" s="123" t="str">
        <f>IF('Main courante'!$A176=$CA$6,'Main courante'!$E176,"")</f>
        <v/>
      </c>
      <c r="CG179" s="122" t="str">
        <f>IF('Main courante'!$A176=$CA$6,DU179,"")</f>
        <v/>
      </c>
      <c r="CH179" s="125"/>
      <c r="CI179" s="120" t="str">
        <f>IF('Main courante'!$A176=$CI$6,MAX($CI$8:$CI178)+1,"")</f>
        <v/>
      </c>
      <c r="CJ179" s="121" t="str">
        <f>IF('Main courante'!$A176=$CI$6,TEXT('Main courante'!$B176,"j mmm aa"),"")</f>
        <v/>
      </c>
      <c r="CK179" s="122" t="str">
        <f>IF('Main courante'!$A176=$CI$6,TEXT('Main courante'!$C176,"hh:mm"),"")</f>
        <v/>
      </c>
      <c r="CL179" s="122" t="str">
        <f>IF('Main courante'!$A176=$CI$6,TEXT('Main courante'!$D176,"hh:mm"),"")</f>
        <v/>
      </c>
      <c r="CM179" s="123" t="str">
        <f>IF('Main courante'!$A176=$CI$6,MOD($CL179-$CK179,1),"")</f>
        <v/>
      </c>
      <c r="CN179" s="123" t="str">
        <f>IF('Main courante'!$A176=$CI$6,'Main courante'!$E176,"")</f>
        <v/>
      </c>
      <c r="CO179" s="125"/>
      <c r="CP179" s="120" t="str">
        <f>IF('Main courante'!$A176=$CP$6,MAX($CP$8:$CP178)+1,"")</f>
        <v/>
      </c>
      <c r="CQ179" s="121" t="str">
        <f>IF('Main courante'!$A176=$CP$6,TEXT('Main courante'!$B176,"j mmm aa"),"")</f>
        <v/>
      </c>
      <c r="CR179" s="122" t="str">
        <f>IF('Main courante'!$A176=$CP$6,TEXT('Main courante'!$C176,"hh:mm"),"")</f>
        <v/>
      </c>
      <c r="CS179" s="122" t="str">
        <f>IF('Main courante'!$A176=$CP$6,TEXT('Main courante'!$D176,"hh:mm"),"")</f>
        <v/>
      </c>
      <c r="CT179" s="123" t="str">
        <f>IF('Main courante'!$A176=$CP$6,MOD($CS179-$CR179,1),"")</f>
        <v/>
      </c>
      <c r="CU179" s="123" t="str">
        <f>IF('Main courante'!$A176=$CP$6,'Main courante'!$E176,"")</f>
        <v/>
      </c>
      <c r="CV179" s="122" t="str">
        <f>IF('Main courante'!$A176=$CP$6,DU179,"")</f>
        <v/>
      </c>
      <c r="CW179" s="125"/>
      <c r="CX179" s="120" t="str">
        <f>IF('Main courante'!$A176=$CX$6,MAX($CX$8:$CX178)+1,"")</f>
        <v/>
      </c>
      <c r="CY179" s="121" t="str">
        <f>IF('Main courante'!$A176=$CX$6,TEXT('Main courante'!$B176,"j mmm aa"),"")</f>
        <v/>
      </c>
      <c r="CZ179" s="122" t="str">
        <f>IF('Main courante'!$A176=$CX$6,TEXT('Main courante'!$C176,"hh:mm"),"")</f>
        <v/>
      </c>
      <c r="DA179" s="122" t="str">
        <f>IF('Main courante'!$A176=$CX$6,TEXT('Main courante'!$D176,"hh:mm"),"")</f>
        <v/>
      </c>
      <c r="DB179" s="123" t="str">
        <f>IF('Main courante'!$A176=$CX$6,MOD($DA179-$CZ179,1),"")</f>
        <v/>
      </c>
      <c r="DC179" s="123" t="str">
        <f>IF('Main courante'!$A176=$CX$6,'Main courante'!$E176,"")</f>
        <v/>
      </c>
      <c r="DD179" s="122" t="str">
        <f>IF('Main courante'!$A176=$CX$6,DU179,"")</f>
        <v/>
      </c>
      <c r="DE179" s="125"/>
      <c r="DF179" s="120" t="str">
        <f>IF('Main courante'!$A176=$DF$6,MAX($DF$8:$DF178)+1,"")</f>
        <v/>
      </c>
      <c r="DG179" s="121" t="str">
        <f>IF('Main courante'!$A176=$DF$6,TEXT('Main courante'!$B176,"j mmm aa"),"")</f>
        <v/>
      </c>
      <c r="DH179" s="122" t="str">
        <f>IF('Main courante'!$A176=$DF$6,TEXT('Main courante'!$C176,"hh:mm"),"")</f>
        <v/>
      </c>
      <c r="DI179" s="122" t="str">
        <f>IF('Main courante'!$A176=$DF$6,TEXT('Main courante'!$D176,"hh:mm"),"")</f>
        <v/>
      </c>
      <c r="DJ179" s="123" t="str">
        <f>IF('Main courante'!$A176=$DF$6,MOD($DI179-$DH179,1),"")</f>
        <v/>
      </c>
      <c r="DK179" s="123" t="str">
        <f>IF('Main courante'!$A176=$DF$6,'Main courante'!$E176,"")</f>
        <v/>
      </c>
      <c r="DL179" s="128"/>
      <c r="DM179" s="120" t="str">
        <f>IF(OR('Main courante'!$F176&lt;&gt;"",'Main courante'!$K176&lt;&gt;""),MAX($DM$8:$DM178)+1,"")</f>
        <v/>
      </c>
      <c r="DN179" s="121" t="str">
        <f>IF('Main courante'!$F176,TEXT('Main courante'!$B176,"j mmm aa"),"")</f>
        <v/>
      </c>
      <c r="DO179" s="121" t="str">
        <f>IF('Main courante'!$F176,'Main courante'!$E176,"")</f>
        <v/>
      </c>
      <c r="DP179" s="121" t="str">
        <f>IF(OR('Main courante'!$F176&lt;&gt;"",'Main courante'!$K176&lt;&gt;""),IF('Main courante'!$F176&lt;&gt;"",TEXT('Main courante'!$F176,"hh:mm"),""),"")</f>
        <v/>
      </c>
      <c r="DQ179" s="121" t="str">
        <f>IF(OR('Main courante'!$F176&lt;&gt;"",'Main courante'!$K176&lt;&gt;""),IF('Main courante'!$G176&lt;&gt;"",TEXT('Main courante'!$G176,"hh:mm"),""),"")</f>
        <v/>
      </c>
      <c r="DR179" s="121" t="str">
        <f>IF(OR('Main courante'!$F176&lt;&gt;"",'Main courante'!$K176&lt;&gt;""),IF('Main courante'!$K176&lt;&gt;"",TEXT('Main courante'!$K176,"hh:mm"),""),"")</f>
        <v/>
      </c>
      <c r="DS179" s="121" t="str">
        <f>IF(OR('Main courante'!$F176&lt;&gt;"",'Main courante'!$K176&lt;&gt;""),IF('Main courante'!$L176&lt;&gt;"",TEXT('Main courante'!$L176,"hh:mm"),""),"")</f>
        <v/>
      </c>
      <c r="DT179" s="129">
        <f t="shared" si="10"/>
        <v>0</v>
      </c>
      <c r="DU179" s="130">
        <f>'Main courante'!$H176+'Main courante'!$M176</f>
        <v>0</v>
      </c>
      <c r="DV179" s="131">
        <f>'Main courante'!$J176+'Main courante'!$O176</f>
        <v>0</v>
      </c>
      <c r="DW179" s="131">
        <f>'Main courante'!$I176+'Main courante'!$N176</f>
        <v>0</v>
      </c>
      <c r="DX179" s="132" t="str">
        <f>IF('Main courante'!$P176&lt;&gt;"",'Main courante'!$P176,"")</f>
        <v/>
      </c>
      <c r="DY179" s="133" t="str">
        <f>IF('Main courante'!$Q176&lt;&gt;"",'Main courante'!$Q176,"")</f>
        <v/>
      </c>
      <c r="DZ179" s="133" t="str">
        <f>IF('Main courante'!$R176&lt;&gt;"",'Main courante'!$R176,"")</f>
        <v/>
      </c>
      <c r="EA179" s="129">
        <f t="shared" si="11"/>
        <v>0</v>
      </c>
      <c r="EB179" s="129">
        <f t="shared" si="12"/>
        <v>0</v>
      </c>
      <c r="ED179" s="120" t="str">
        <f>IF('Main courante'!$A176=$ED$6,MAX($ED$8:$ED178)+1,"")</f>
        <v/>
      </c>
      <c r="EE179" s="120" t="str">
        <f>IF('Main courante'!$A176=$ED$6,'Main courante'!$S176,"")</f>
        <v/>
      </c>
      <c r="EF179" s="120" t="str">
        <f>IF('Main courante'!$A176=$ED$6,'Main courante'!$T176,"")</f>
        <v/>
      </c>
      <c r="EG179" s="120" t="str">
        <f>IF('Main courante'!$A176=$ED$6,'Main courante'!$U176,"")</f>
        <v/>
      </c>
      <c r="EH179" s="134" t="str">
        <f>IF('Main courante'!$A176=$ED$6,'Main courante'!$V176,"")</f>
        <v/>
      </c>
      <c r="EJ179" s="120" t="str">
        <f>IF('Main courante'!$A176=$EJ$6,MAX($EJ$8:$EJ178)+1,"")</f>
        <v/>
      </c>
      <c r="EK179" s="120" t="str">
        <f>IF('Main courante'!$A176=$EJ$6,'Main courante'!$S176,"")</f>
        <v/>
      </c>
      <c r="EL179" s="120" t="str">
        <f>IF('Main courante'!$A176=$EJ$6,'Main courante'!$T176,"")</f>
        <v/>
      </c>
      <c r="EM179" s="120" t="str">
        <f>IF('Main courante'!$A176=$EJ$6,'Main courante'!$U176,"")</f>
        <v/>
      </c>
      <c r="EN179" s="134" t="str">
        <f>IF('Main courante'!$A176=$EJ$6,'Main courante'!$V176,"")</f>
        <v/>
      </c>
      <c r="EP179" s="120" t="str">
        <f>IF('Main courante'!$A176=$EP$6,MAX($EP$8:$EP178)+1,"")</f>
        <v/>
      </c>
      <c r="EQ179" s="120" t="str">
        <f>IF('Main courante'!$A176=$EP$6,'Main courante'!$S176,"")</f>
        <v/>
      </c>
      <c r="ER179" s="120" t="str">
        <f>IF('Main courante'!$A176=$EP$6,'Main courante'!$T176,"")</f>
        <v/>
      </c>
      <c r="ES179" s="120" t="str">
        <f>IF('Main courante'!$A176=$EP$6,'Main courante'!$U176,"")</f>
        <v/>
      </c>
      <c r="ET179" s="134" t="str">
        <f>IF('Main courante'!$A176=$EP$6,'Main courante'!$V176,"")</f>
        <v/>
      </c>
      <c r="EU179" s="125"/>
      <c r="EV179" s="120" t="str">
        <f>IF('Main courante'!$A176=$EV$6,MAX($EV$8:$EV178)+1,"")</f>
        <v/>
      </c>
      <c r="EW179" s="121" t="str">
        <f>IF('Main courante'!$A176=$EV$6,TEXT('Main courante'!$B176,"j mmm aa"),"")</f>
        <v/>
      </c>
      <c r="EX179" s="122" t="str">
        <f>IF('Main courante'!$A176=$EV$6,TEXT('Main courante'!$C176,"hh:mm"),"")</f>
        <v/>
      </c>
      <c r="EY179" s="122" t="str">
        <f>IF('Main courante'!$A176=$EV$6,TEXT('Main courante'!$D176,"hh:mm"),"")</f>
        <v/>
      </c>
      <c r="EZ179" s="123" t="str">
        <f>IF('Main courante'!$A176=$EV$6,MOD($EY179-$EX179,1),"")</f>
        <v/>
      </c>
      <c r="FA179" s="123" t="str">
        <f>IF('Main courante'!$A176=$EV$6,'Main courante'!$E176,"")</f>
        <v/>
      </c>
      <c r="FB179" s="128"/>
    </row>
    <row r="180" spans="1:158">
      <c r="A180" s="120" t="str">
        <f>IF('Main courante'!$A177=$A$6,MAX($A$8:$A179)+1,"")</f>
        <v/>
      </c>
      <c r="B180" s="121" t="str">
        <f>IF('Main courante'!$A177=$A$6,TEXT('Main courante'!$B177,"j mmm aa"),"")</f>
        <v/>
      </c>
      <c r="C180" s="122" t="str">
        <f>IF('Main courante'!$A177=$A$6,TEXT('Main courante'!$C177,"hh:mm"),"")</f>
        <v/>
      </c>
      <c r="D180" s="122" t="str">
        <f>IF('Main courante'!$A177=$A$6,TEXT('Main courante'!$D177,"hh:mm"),"")</f>
        <v/>
      </c>
      <c r="E180" s="123" t="str">
        <f>IF('Main courante'!$A177=$A$6,MOD($D180-$C180,1),"")</f>
        <v/>
      </c>
      <c r="F180" s="123" t="str">
        <f>IF('Main courante'!$A177=$A$6,'Main courante'!$E177,"")</f>
        <v/>
      </c>
      <c r="G180" s="125"/>
      <c r="H180" s="126" t="str">
        <f>IF('Main courante'!$A177=$H$6,MAX($H$8:$H179)+1,"")</f>
        <v/>
      </c>
      <c r="I180" s="121" t="str">
        <f>IF('Main courante'!$A177=$H$6,TEXT('Main courante'!$B177,"j mmm aa"),"")</f>
        <v/>
      </c>
      <c r="J180" s="122" t="str">
        <f>IF('Main courante'!$A177=$H$6,TEXT('Main courante'!$C177,"hh:mm"),"")</f>
        <v/>
      </c>
      <c r="K180" s="122" t="str">
        <f>IF('Main courante'!$A177=$H$6,TEXT('Main courante'!$D177,"hh:mm"),"")</f>
        <v/>
      </c>
      <c r="L180" s="123" t="str">
        <f>IF('Main courante'!$A177=$H$6,MOD($K180-$J180,1),"")</f>
        <v/>
      </c>
      <c r="M180" s="123" t="str">
        <f>IF('Main courante'!$A177=$H$6,'Main courante'!$E177,"")</f>
        <v/>
      </c>
      <c r="N180" s="125"/>
      <c r="O180" s="120" t="str">
        <f>IF('Main courante'!$A177=$O$6,MAX($O$8:$O179)+1,"")</f>
        <v/>
      </c>
      <c r="P180" s="121" t="str">
        <f>IF('Main courante'!$A177=$O$6,TEXT('Main courante'!$B177,"j mmm aa"),"")</f>
        <v/>
      </c>
      <c r="Q180" s="122" t="str">
        <f>IF('Main courante'!$A177=$O$6,TEXT('Main courante'!$C177,"hh:mm"),"")</f>
        <v/>
      </c>
      <c r="R180" s="122" t="str">
        <f>IF('Main courante'!$A177=$O$6,TEXT('Main courante'!$D177,"hh:mm"),"")</f>
        <v/>
      </c>
      <c r="S180" s="123" t="str">
        <f>IF('Main courante'!$A177=$O$6,MOD($R180-$Q180,1),"")</f>
        <v/>
      </c>
      <c r="T180" s="124" t="str">
        <f>IF('Main courante'!$A177=$O$6,'Main courante'!$E177,"")</f>
        <v/>
      </c>
      <c r="U180" s="127" t="str">
        <f>IF('Main courante'!$A177=$O$6,DU180,"")</f>
        <v/>
      </c>
      <c r="V180" s="125"/>
      <c r="W180" s="120" t="str">
        <f>IF('Main courante'!$A177=$W$6,MAX($W$8:$W179)+1,"")</f>
        <v/>
      </c>
      <c r="X180" s="121" t="str">
        <f>IF('Main courante'!$A177=$W$6,TEXT('Main courante'!$B177,"j mmm aa"),"")</f>
        <v/>
      </c>
      <c r="Y180" s="122" t="str">
        <f>IF('Main courante'!$A177=$W$6,TEXT('Main courante'!$C177,"hh:mm"),"")</f>
        <v/>
      </c>
      <c r="Z180" s="122" t="str">
        <f>IF('Main courante'!$A177=$W$6,TEXT('Main courante'!$D177,"hh:mm"),"")</f>
        <v/>
      </c>
      <c r="AA180" s="123" t="str">
        <f>IF('Main courante'!$A177=$W$6,MOD($Z180-$Y180,1),"")</f>
        <v/>
      </c>
      <c r="AB180" s="123" t="str">
        <f>IF('Main courante'!$A177=$W$6,'Main courante'!$E177,"")</f>
        <v/>
      </c>
      <c r="AC180" s="122" t="str">
        <f>IF('Main courante'!$A177=$W$6,DU180,"")</f>
        <v/>
      </c>
      <c r="AD180" s="125"/>
      <c r="AE180" s="120" t="str">
        <f>IF('Main courante'!$A177=$AE$6,MAX($AE$8:$AE179)+1,"")</f>
        <v/>
      </c>
      <c r="AF180" s="121" t="str">
        <f>IF('Main courante'!$A177=$AE$6,TEXT('Main courante'!$B177,"j mmm aa"),"")</f>
        <v/>
      </c>
      <c r="AG180" s="122" t="str">
        <f>IF('Main courante'!$A177=$AE$6,TEXT('Main courante'!$C177,"hh:mm"),"")</f>
        <v/>
      </c>
      <c r="AH180" s="122" t="str">
        <f>IF('Main courante'!$A177=$AE$6,TEXT('Main courante'!$D177,"hh:mm"),"")</f>
        <v/>
      </c>
      <c r="AI180" s="123" t="str">
        <f>IF('Main courante'!$A177=$AE$6,MOD($AH180-$AG180,1),"")</f>
        <v/>
      </c>
      <c r="AJ180" s="123" t="str">
        <f>IF('Main courante'!$A177=$AE$6,'Main courante'!$E177,"")</f>
        <v/>
      </c>
      <c r="AK180" s="122" t="str">
        <f>IF('Main courante'!$A177=$AE$6,DU180,"")</f>
        <v/>
      </c>
      <c r="AL180" s="125"/>
      <c r="AM180" s="120" t="str">
        <f>IF('Main courante'!$A177=$AM$6,MAX($AM$8:$AM179)+1,"")</f>
        <v/>
      </c>
      <c r="AN180" s="121" t="str">
        <f>IF('Main courante'!$A177=$AM$6,TEXT('Main courante'!$B177,"j mmm aa"),"")</f>
        <v/>
      </c>
      <c r="AO180" s="122" t="str">
        <f>IF('Main courante'!$A177=$AM$6,TEXT('Main courante'!$C177,"hh:mm"),"")</f>
        <v/>
      </c>
      <c r="AP180" s="122" t="str">
        <f>IF('Main courante'!$A177=$AM$6,TEXT('Main courante'!$D177,"hh:mm"),"")</f>
        <v/>
      </c>
      <c r="AQ180" s="123" t="str">
        <f>IF('Main courante'!$A177=$AM$6,MOD($AP180-$AO180,1),"")</f>
        <v/>
      </c>
      <c r="AR180" s="123" t="str">
        <f>IF('Main courante'!$A177=$AM$6,'Main courante'!$E177,"")</f>
        <v/>
      </c>
      <c r="AS180" s="122" t="str">
        <f>IF('Main courante'!$A177=$AM$6,DU180,"")</f>
        <v/>
      </c>
      <c r="AT180" s="125"/>
      <c r="AU180" s="120" t="str">
        <f>IF('Main courante'!$A177=$AU$6,MAX($AU$8:$AU179)+1,"")</f>
        <v/>
      </c>
      <c r="AV180" s="121" t="str">
        <f>IF('Main courante'!$A177=$AU$6,TEXT('Main courante'!$B177,"j mmm aa"),"")</f>
        <v/>
      </c>
      <c r="AW180" s="122" t="str">
        <f>IF('Main courante'!$A177=$AU$6,TEXT('Main courante'!$C177,"hh:mm"),"")</f>
        <v/>
      </c>
      <c r="AX180" s="122" t="str">
        <f>IF('Main courante'!$A177=$AU$6,TEXT('Main courante'!$D177,"hh:mm"),"")</f>
        <v/>
      </c>
      <c r="AY180" s="123" t="str">
        <f>IF('Main courante'!$A177=$AU$6,MOD($AX180-$AW180,1),"")</f>
        <v/>
      </c>
      <c r="AZ180" s="123" t="str">
        <f>IF('Main courante'!$A177=$AU$6,'Main courante'!$E177,"")</f>
        <v/>
      </c>
      <c r="BA180" s="122" t="str">
        <f>IF('Main courante'!$A177=$AU$6,DU180,"")</f>
        <v/>
      </c>
      <c r="BB180" s="125"/>
      <c r="BC180" s="120" t="str">
        <f>IF('Main courante'!$A177=$BC$6,MAX($BC$8:$BC179)+1,"")</f>
        <v/>
      </c>
      <c r="BD180" s="121" t="str">
        <f>IF('Main courante'!$A177=$BC$6,TEXT('Main courante'!$B177,"j mmm aa"),"")</f>
        <v/>
      </c>
      <c r="BE180" s="122" t="str">
        <f>IF('Main courante'!$A177=$BC$6,TEXT('Main courante'!$C177,"hh:mm"),"")</f>
        <v/>
      </c>
      <c r="BF180" s="122" t="str">
        <f>IF('Main courante'!$A177=$BC$6,TEXT('Main courante'!$D177,"hh:mm"),"")</f>
        <v/>
      </c>
      <c r="BG180" s="123" t="str">
        <f>IF('Main courante'!$A177=$BC$6,MOD($BF180-$BE180,1),"")</f>
        <v/>
      </c>
      <c r="BH180" s="123" t="str">
        <f>IF('Main courante'!$A177=$BC$6,'Main courante'!$E177,"")</f>
        <v/>
      </c>
      <c r="BI180" s="122" t="str">
        <f>IF('Main courante'!$A177=$BC$6,DU180,"")</f>
        <v/>
      </c>
      <c r="BJ180" s="125"/>
      <c r="BK180" s="120" t="str">
        <f>IF('Main courante'!$A177=$BK$6,MAX($BK$8:$BK179)+1,"")</f>
        <v/>
      </c>
      <c r="BL180" s="121" t="str">
        <f>IF('Main courante'!$A177=$BK$6,TEXT('Main courante'!$B177,"j mmm aa"),"")</f>
        <v/>
      </c>
      <c r="BM180" s="122" t="str">
        <f>IF('Main courante'!$A177=$BK$6,TEXT('Main courante'!$C177,"hh:mm"),"")</f>
        <v/>
      </c>
      <c r="BN180" s="122" t="str">
        <f>IF('Main courante'!$A177=$BK$6,TEXT('Main courante'!$D177,"hh:mm"),"")</f>
        <v/>
      </c>
      <c r="BO180" s="123" t="str">
        <f>IF('Main courante'!$A177=$BK$6,MOD($BN180-$BM180,1),"")</f>
        <v/>
      </c>
      <c r="BP180" s="123" t="str">
        <f>IF('Main courante'!$A177=$BK$6,'Main courante'!$E177,"")</f>
        <v/>
      </c>
      <c r="BQ180" s="122" t="str">
        <f>IF('Main courante'!$A177=$BK$6,DU180,"")</f>
        <v/>
      </c>
      <c r="BR180" s="125"/>
      <c r="BS180" s="120" t="str">
        <f>IF('Main courante'!$A177=$BS$6,MAX($BS$8:$BS179)+1,"")</f>
        <v/>
      </c>
      <c r="BT180" s="121" t="str">
        <f>IF('Main courante'!$A177=$BS$6,TEXT('Main courante'!$B177,"j mmm aa"),"")</f>
        <v/>
      </c>
      <c r="BU180" s="122" t="str">
        <f>IF('Main courante'!$A177=$BS$6,TEXT('Main courante'!$C177,"hh:mm"),"")</f>
        <v/>
      </c>
      <c r="BV180" s="122" t="str">
        <f>IF('Main courante'!$A177=$BS$6,TEXT('Main courante'!$D177,"hh:mm"),"")</f>
        <v/>
      </c>
      <c r="BW180" s="123" t="str">
        <f>IF('Main courante'!$A177=$BS$6,MOD($BV180-$BU180,1),"")</f>
        <v/>
      </c>
      <c r="BX180" s="123" t="str">
        <f>IF('Main courante'!$A177=$BS$6,'Main courante'!$E177,"")</f>
        <v/>
      </c>
      <c r="BY180" s="122" t="str">
        <f>IF('Main courante'!$A177=$BS$6,DU180,"")</f>
        <v/>
      </c>
      <c r="BZ180" s="125"/>
      <c r="CA180" s="120" t="str">
        <f>IF('Main courante'!$A177=$CA$6,MAX($CA$8:$CA179)+1,"")</f>
        <v/>
      </c>
      <c r="CB180" s="121" t="str">
        <f>IF('Main courante'!$A177=$CA$6,TEXT('Main courante'!$B177,"j mmm aa"),"")</f>
        <v/>
      </c>
      <c r="CC180" s="122" t="str">
        <f>IF('Main courante'!$A177=$CA$6,TEXT('Main courante'!$C177,"hh:mm"),"")</f>
        <v/>
      </c>
      <c r="CD180" s="122" t="str">
        <f>IF('Main courante'!$A177=$CA$6,TEXT('Main courante'!$D177,"hh:mm"),"")</f>
        <v/>
      </c>
      <c r="CE180" s="123" t="str">
        <f>IF('Main courante'!$A177=$CA$6,MOD($CD180-$CC180,1),"")</f>
        <v/>
      </c>
      <c r="CF180" s="123" t="str">
        <f>IF('Main courante'!$A177=$CA$6,'Main courante'!$E177,"")</f>
        <v/>
      </c>
      <c r="CG180" s="122" t="str">
        <f>IF('Main courante'!$A177=$CA$6,DU180,"")</f>
        <v/>
      </c>
      <c r="CH180" s="125"/>
      <c r="CI180" s="120" t="str">
        <f>IF('Main courante'!$A177=$CI$6,MAX($CI$8:$CI179)+1,"")</f>
        <v/>
      </c>
      <c r="CJ180" s="121" t="str">
        <f>IF('Main courante'!$A177=$CI$6,TEXT('Main courante'!$B177,"j mmm aa"),"")</f>
        <v/>
      </c>
      <c r="CK180" s="122" t="str">
        <f>IF('Main courante'!$A177=$CI$6,TEXT('Main courante'!$C177,"hh:mm"),"")</f>
        <v/>
      </c>
      <c r="CL180" s="122" t="str">
        <f>IF('Main courante'!$A177=$CI$6,TEXT('Main courante'!$D177,"hh:mm"),"")</f>
        <v/>
      </c>
      <c r="CM180" s="123" t="str">
        <f>IF('Main courante'!$A177=$CI$6,MOD($CL180-$CK180,1),"")</f>
        <v/>
      </c>
      <c r="CN180" s="123" t="str">
        <f>IF('Main courante'!$A177=$CI$6,'Main courante'!$E177,"")</f>
        <v/>
      </c>
      <c r="CO180" s="125"/>
      <c r="CP180" s="120" t="str">
        <f>IF('Main courante'!$A177=$CP$6,MAX($CP$8:$CP179)+1,"")</f>
        <v/>
      </c>
      <c r="CQ180" s="121" t="str">
        <f>IF('Main courante'!$A177=$CP$6,TEXT('Main courante'!$B177,"j mmm aa"),"")</f>
        <v/>
      </c>
      <c r="CR180" s="122" t="str">
        <f>IF('Main courante'!$A177=$CP$6,TEXT('Main courante'!$C177,"hh:mm"),"")</f>
        <v/>
      </c>
      <c r="CS180" s="122" t="str">
        <f>IF('Main courante'!$A177=$CP$6,TEXT('Main courante'!$D177,"hh:mm"),"")</f>
        <v/>
      </c>
      <c r="CT180" s="123" t="str">
        <f>IF('Main courante'!$A177=$CP$6,MOD($CS180-$CR180,1),"")</f>
        <v/>
      </c>
      <c r="CU180" s="123" t="str">
        <f>IF('Main courante'!$A177=$CP$6,'Main courante'!$E177,"")</f>
        <v/>
      </c>
      <c r="CV180" s="122" t="str">
        <f>IF('Main courante'!$A177=$CP$6,DU180,"")</f>
        <v/>
      </c>
      <c r="CW180" s="125"/>
      <c r="CX180" s="120" t="str">
        <f>IF('Main courante'!$A177=$CX$6,MAX($CX$8:$CX179)+1,"")</f>
        <v/>
      </c>
      <c r="CY180" s="121" t="str">
        <f>IF('Main courante'!$A177=$CX$6,TEXT('Main courante'!$B177,"j mmm aa"),"")</f>
        <v/>
      </c>
      <c r="CZ180" s="122" t="str">
        <f>IF('Main courante'!$A177=$CX$6,TEXT('Main courante'!$C177,"hh:mm"),"")</f>
        <v/>
      </c>
      <c r="DA180" s="122" t="str">
        <f>IF('Main courante'!$A177=$CX$6,TEXT('Main courante'!$D177,"hh:mm"),"")</f>
        <v/>
      </c>
      <c r="DB180" s="123" t="str">
        <f>IF('Main courante'!$A177=$CX$6,MOD($DA180-$CZ180,1),"")</f>
        <v/>
      </c>
      <c r="DC180" s="123" t="str">
        <f>IF('Main courante'!$A177=$CX$6,'Main courante'!$E177,"")</f>
        <v/>
      </c>
      <c r="DD180" s="122" t="str">
        <f>IF('Main courante'!$A177=$CX$6,DU180,"")</f>
        <v/>
      </c>
      <c r="DE180" s="125"/>
      <c r="DF180" s="120" t="str">
        <f>IF('Main courante'!$A177=$DF$6,MAX($DF$8:$DF179)+1,"")</f>
        <v/>
      </c>
      <c r="DG180" s="121" t="str">
        <f>IF('Main courante'!$A177=$DF$6,TEXT('Main courante'!$B177,"j mmm aa"),"")</f>
        <v/>
      </c>
      <c r="DH180" s="122" t="str">
        <f>IF('Main courante'!$A177=$DF$6,TEXT('Main courante'!$C177,"hh:mm"),"")</f>
        <v/>
      </c>
      <c r="DI180" s="122" t="str">
        <f>IF('Main courante'!$A177=$DF$6,TEXT('Main courante'!$D177,"hh:mm"),"")</f>
        <v/>
      </c>
      <c r="DJ180" s="123" t="str">
        <f>IF('Main courante'!$A177=$DF$6,MOD($DI180-$DH180,1),"")</f>
        <v/>
      </c>
      <c r="DK180" s="123" t="str">
        <f>IF('Main courante'!$A177=$DF$6,'Main courante'!$E177,"")</f>
        <v/>
      </c>
      <c r="DL180" s="128"/>
      <c r="DM180" s="120" t="str">
        <f>IF(OR('Main courante'!$F177&lt;&gt;"",'Main courante'!$K177&lt;&gt;""),MAX($DM$8:$DM179)+1,"")</f>
        <v/>
      </c>
      <c r="DN180" s="121" t="str">
        <f>IF('Main courante'!$F177,TEXT('Main courante'!$B177,"j mmm aa"),"")</f>
        <v/>
      </c>
      <c r="DO180" s="121" t="str">
        <f>IF('Main courante'!$F177,'Main courante'!$E177,"")</f>
        <v/>
      </c>
      <c r="DP180" s="121" t="str">
        <f>IF(OR('Main courante'!$F177&lt;&gt;"",'Main courante'!$K177&lt;&gt;""),IF('Main courante'!$F177&lt;&gt;"",TEXT('Main courante'!$F177,"hh:mm"),""),"")</f>
        <v/>
      </c>
      <c r="DQ180" s="121" t="str">
        <f>IF(OR('Main courante'!$F177&lt;&gt;"",'Main courante'!$K177&lt;&gt;""),IF('Main courante'!$G177&lt;&gt;"",TEXT('Main courante'!$G177,"hh:mm"),""),"")</f>
        <v/>
      </c>
      <c r="DR180" s="121" t="str">
        <f>IF(OR('Main courante'!$F177&lt;&gt;"",'Main courante'!$K177&lt;&gt;""),IF('Main courante'!$K177&lt;&gt;"",TEXT('Main courante'!$K177,"hh:mm"),""),"")</f>
        <v/>
      </c>
      <c r="DS180" s="121" t="str">
        <f>IF(OR('Main courante'!$F177&lt;&gt;"",'Main courante'!$K177&lt;&gt;""),IF('Main courante'!$L177&lt;&gt;"",TEXT('Main courante'!$L177,"hh:mm"),""),"")</f>
        <v/>
      </c>
      <c r="DT180" s="129">
        <f t="shared" si="10"/>
        <v>0</v>
      </c>
      <c r="DU180" s="130">
        <f>'Main courante'!$H177+'Main courante'!$M177</f>
        <v>0</v>
      </c>
      <c r="DV180" s="131">
        <f>'Main courante'!$J177+'Main courante'!$O177</f>
        <v>0</v>
      </c>
      <c r="DW180" s="131">
        <f>'Main courante'!$I177+'Main courante'!$N177</f>
        <v>0</v>
      </c>
      <c r="DX180" s="132" t="str">
        <f>IF('Main courante'!$P177&lt;&gt;"",'Main courante'!$P177,"")</f>
        <v/>
      </c>
      <c r="DY180" s="133" t="str">
        <f>IF('Main courante'!$Q177&lt;&gt;"",'Main courante'!$Q177,"")</f>
        <v/>
      </c>
      <c r="DZ180" s="133" t="str">
        <f>IF('Main courante'!$R177&lt;&gt;"",'Main courante'!$R177,"")</f>
        <v/>
      </c>
      <c r="EA180" s="129">
        <f t="shared" si="11"/>
        <v>0</v>
      </c>
      <c r="EB180" s="129">
        <f t="shared" si="12"/>
        <v>0</v>
      </c>
      <c r="ED180" s="120" t="str">
        <f>IF('Main courante'!$A177=$ED$6,MAX($ED$8:$ED179)+1,"")</f>
        <v/>
      </c>
      <c r="EE180" s="120" t="str">
        <f>IF('Main courante'!$A177=$ED$6,'Main courante'!$S177,"")</f>
        <v/>
      </c>
      <c r="EF180" s="120" t="str">
        <f>IF('Main courante'!$A177=$ED$6,'Main courante'!$T177,"")</f>
        <v/>
      </c>
      <c r="EG180" s="120" t="str">
        <f>IF('Main courante'!$A177=$ED$6,'Main courante'!$U177,"")</f>
        <v/>
      </c>
      <c r="EH180" s="134" t="str">
        <f>IF('Main courante'!$A177=$ED$6,'Main courante'!$V177,"")</f>
        <v/>
      </c>
      <c r="EJ180" s="120" t="str">
        <f>IF('Main courante'!$A177=$EJ$6,MAX($EJ$8:$EJ179)+1,"")</f>
        <v/>
      </c>
      <c r="EK180" s="120" t="str">
        <f>IF('Main courante'!$A177=$EJ$6,'Main courante'!$S177,"")</f>
        <v/>
      </c>
      <c r="EL180" s="120" t="str">
        <f>IF('Main courante'!$A177=$EJ$6,'Main courante'!$T177,"")</f>
        <v/>
      </c>
      <c r="EM180" s="120" t="str">
        <f>IF('Main courante'!$A177=$EJ$6,'Main courante'!$U177,"")</f>
        <v/>
      </c>
      <c r="EN180" s="134" t="str">
        <f>IF('Main courante'!$A177=$EJ$6,'Main courante'!$V177,"")</f>
        <v/>
      </c>
      <c r="EP180" s="120" t="str">
        <f>IF('Main courante'!$A177=$EP$6,MAX($EP$8:$EP179)+1,"")</f>
        <v/>
      </c>
      <c r="EQ180" s="120" t="str">
        <f>IF('Main courante'!$A177=$EP$6,'Main courante'!$S177,"")</f>
        <v/>
      </c>
      <c r="ER180" s="120" t="str">
        <f>IF('Main courante'!$A177=$EP$6,'Main courante'!$T177,"")</f>
        <v/>
      </c>
      <c r="ES180" s="120" t="str">
        <f>IF('Main courante'!$A177=$EP$6,'Main courante'!$U177,"")</f>
        <v/>
      </c>
      <c r="ET180" s="134" t="str">
        <f>IF('Main courante'!$A177=$EP$6,'Main courante'!$V177,"")</f>
        <v/>
      </c>
      <c r="EU180" s="125"/>
      <c r="EV180" s="120" t="str">
        <f>IF('Main courante'!$A177=$EV$6,MAX($EV$8:$EV179)+1,"")</f>
        <v/>
      </c>
      <c r="EW180" s="121" t="str">
        <f>IF('Main courante'!$A177=$EV$6,TEXT('Main courante'!$B177,"j mmm aa"),"")</f>
        <v/>
      </c>
      <c r="EX180" s="122" t="str">
        <f>IF('Main courante'!$A177=$EV$6,TEXT('Main courante'!$C177,"hh:mm"),"")</f>
        <v/>
      </c>
      <c r="EY180" s="122" t="str">
        <f>IF('Main courante'!$A177=$EV$6,TEXT('Main courante'!$D177,"hh:mm"),"")</f>
        <v/>
      </c>
      <c r="EZ180" s="123" t="str">
        <f>IF('Main courante'!$A177=$EV$6,MOD($EY180-$EX180,1),"")</f>
        <v/>
      </c>
      <c r="FA180" s="123" t="str">
        <f>IF('Main courante'!$A177=$EV$6,'Main courante'!$E177,"")</f>
        <v/>
      </c>
      <c r="FB180" s="128"/>
    </row>
    <row r="181" spans="1:158">
      <c r="A181" s="120" t="str">
        <f>IF('Main courante'!$A178=$A$6,MAX($A$8:$A180)+1,"")</f>
        <v/>
      </c>
      <c r="B181" s="121" t="str">
        <f>IF('Main courante'!$A178=$A$6,TEXT('Main courante'!$B178,"j mmm aa"),"")</f>
        <v/>
      </c>
      <c r="C181" s="122" t="str">
        <f>IF('Main courante'!$A178=$A$6,TEXT('Main courante'!$C178,"hh:mm"),"")</f>
        <v/>
      </c>
      <c r="D181" s="122" t="str">
        <f>IF('Main courante'!$A178=$A$6,TEXT('Main courante'!$D178,"hh:mm"),"")</f>
        <v/>
      </c>
      <c r="E181" s="123" t="str">
        <f>IF('Main courante'!$A178=$A$6,MOD($D181-$C181,1),"")</f>
        <v/>
      </c>
      <c r="F181" s="123" t="str">
        <f>IF('Main courante'!$A178=$A$6,'Main courante'!$E178,"")</f>
        <v/>
      </c>
      <c r="G181" s="125"/>
      <c r="H181" s="126" t="str">
        <f>IF('Main courante'!$A178=$H$6,MAX($H$8:$H180)+1,"")</f>
        <v/>
      </c>
      <c r="I181" s="121" t="str">
        <f>IF('Main courante'!$A178=$H$6,TEXT('Main courante'!$B178,"j mmm aa"),"")</f>
        <v/>
      </c>
      <c r="J181" s="122" t="str">
        <f>IF('Main courante'!$A178=$H$6,TEXT('Main courante'!$C178,"hh:mm"),"")</f>
        <v/>
      </c>
      <c r="K181" s="122" t="str">
        <f>IF('Main courante'!$A178=$H$6,TEXT('Main courante'!$D178,"hh:mm"),"")</f>
        <v/>
      </c>
      <c r="L181" s="123" t="str">
        <f>IF('Main courante'!$A178=$H$6,MOD($K181-$J181,1),"")</f>
        <v/>
      </c>
      <c r="M181" s="123" t="str">
        <f>IF('Main courante'!$A178=$H$6,'Main courante'!$E178,"")</f>
        <v/>
      </c>
      <c r="N181" s="125"/>
      <c r="O181" s="120" t="str">
        <f>IF('Main courante'!$A178=$O$6,MAX($O$8:$O180)+1,"")</f>
        <v/>
      </c>
      <c r="P181" s="121" t="str">
        <f>IF('Main courante'!$A178=$O$6,TEXT('Main courante'!$B178,"j mmm aa"),"")</f>
        <v/>
      </c>
      <c r="Q181" s="122" t="str">
        <f>IF('Main courante'!$A178=$O$6,TEXT('Main courante'!$C178,"hh:mm"),"")</f>
        <v/>
      </c>
      <c r="R181" s="122" t="str">
        <f>IF('Main courante'!$A178=$O$6,TEXT('Main courante'!$D178,"hh:mm"),"")</f>
        <v/>
      </c>
      <c r="S181" s="123" t="str">
        <f>IF('Main courante'!$A178=$O$6,MOD($R181-$Q181,1),"")</f>
        <v/>
      </c>
      <c r="T181" s="124" t="str">
        <f>IF('Main courante'!$A178=$O$6,'Main courante'!$E178,"")</f>
        <v/>
      </c>
      <c r="U181" s="127" t="str">
        <f>IF('Main courante'!$A178=$O$6,DU181,"")</f>
        <v/>
      </c>
      <c r="V181" s="125"/>
      <c r="W181" s="120" t="str">
        <f>IF('Main courante'!$A178=$W$6,MAX($W$8:$W180)+1,"")</f>
        <v/>
      </c>
      <c r="X181" s="121" t="str">
        <f>IF('Main courante'!$A178=$W$6,TEXT('Main courante'!$B178,"j mmm aa"),"")</f>
        <v/>
      </c>
      <c r="Y181" s="122" t="str">
        <f>IF('Main courante'!$A178=$W$6,TEXT('Main courante'!$C178,"hh:mm"),"")</f>
        <v/>
      </c>
      <c r="Z181" s="122" t="str">
        <f>IF('Main courante'!$A178=$W$6,TEXT('Main courante'!$D178,"hh:mm"),"")</f>
        <v/>
      </c>
      <c r="AA181" s="123" t="str">
        <f>IF('Main courante'!$A178=$W$6,MOD($Z181-$Y181,1),"")</f>
        <v/>
      </c>
      <c r="AB181" s="123" t="str">
        <f>IF('Main courante'!$A178=$W$6,'Main courante'!$E178,"")</f>
        <v/>
      </c>
      <c r="AC181" s="122" t="str">
        <f>IF('Main courante'!$A178=$W$6,DU181,"")</f>
        <v/>
      </c>
      <c r="AD181" s="125"/>
      <c r="AE181" s="120" t="str">
        <f>IF('Main courante'!$A178=$AE$6,MAX($AE$8:$AE180)+1,"")</f>
        <v/>
      </c>
      <c r="AF181" s="121" t="str">
        <f>IF('Main courante'!$A178=$AE$6,TEXT('Main courante'!$B178,"j mmm aa"),"")</f>
        <v/>
      </c>
      <c r="AG181" s="122" t="str">
        <f>IF('Main courante'!$A178=$AE$6,TEXT('Main courante'!$C178,"hh:mm"),"")</f>
        <v/>
      </c>
      <c r="AH181" s="122" t="str">
        <f>IF('Main courante'!$A178=$AE$6,TEXT('Main courante'!$D178,"hh:mm"),"")</f>
        <v/>
      </c>
      <c r="AI181" s="123" t="str">
        <f>IF('Main courante'!$A178=$AE$6,MOD($AH181-$AG181,1),"")</f>
        <v/>
      </c>
      <c r="AJ181" s="123" t="str">
        <f>IF('Main courante'!$A178=$AE$6,'Main courante'!$E178,"")</f>
        <v/>
      </c>
      <c r="AK181" s="122" t="str">
        <f>IF('Main courante'!$A178=$AE$6,DU181,"")</f>
        <v/>
      </c>
      <c r="AL181" s="125"/>
      <c r="AM181" s="120" t="str">
        <f>IF('Main courante'!$A178=$AM$6,MAX($AM$8:$AM180)+1,"")</f>
        <v/>
      </c>
      <c r="AN181" s="121" t="str">
        <f>IF('Main courante'!$A178=$AM$6,TEXT('Main courante'!$B178,"j mmm aa"),"")</f>
        <v/>
      </c>
      <c r="AO181" s="122" t="str">
        <f>IF('Main courante'!$A178=$AM$6,TEXT('Main courante'!$C178,"hh:mm"),"")</f>
        <v/>
      </c>
      <c r="AP181" s="122" t="str">
        <f>IF('Main courante'!$A178=$AM$6,TEXT('Main courante'!$D178,"hh:mm"),"")</f>
        <v/>
      </c>
      <c r="AQ181" s="123" t="str">
        <f>IF('Main courante'!$A178=$AM$6,MOD($AP181-$AO181,1),"")</f>
        <v/>
      </c>
      <c r="AR181" s="123" t="str">
        <f>IF('Main courante'!$A178=$AM$6,'Main courante'!$E178,"")</f>
        <v/>
      </c>
      <c r="AS181" s="122" t="str">
        <f>IF('Main courante'!$A178=$AM$6,DU181,"")</f>
        <v/>
      </c>
      <c r="AT181" s="125"/>
      <c r="AU181" s="120" t="str">
        <f>IF('Main courante'!$A178=$AU$6,MAX($AU$8:$AU180)+1,"")</f>
        <v/>
      </c>
      <c r="AV181" s="121" t="str">
        <f>IF('Main courante'!$A178=$AU$6,TEXT('Main courante'!$B178,"j mmm aa"),"")</f>
        <v/>
      </c>
      <c r="AW181" s="122" t="str">
        <f>IF('Main courante'!$A178=$AU$6,TEXT('Main courante'!$C178,"hh:mm"),"")</f>
        <v/>
      </c>
      <c r="AX181" s="122" t="str">
        <f>IF('Main courante'!$A178=$AU$6,TEXT('Main courante'!$D178,"hh:mm"),"")</f>
        <v/>
      </c>
      <c r="AY181" s="123" t="str">
        <f>IF('Main courante'!$A178=$AU$6,MOD($AX181-$AW181,1),"")</f>
        <v/>
      </c>
      <c r="AZ181" s="123" t="str">
        <f>IF('Main courante'!$A178=$AU$6,'Main courante'!$E178,"")</f>
        <v/>
      </c>
      <c r="BA181" s="122" t="str">
        <f>IF('Main courante'!$A178=$AU$6,DU181,"")</f>
        <v/>
      </c>
      <c r="BB181" s="125"/>
      <c r="BC181" s="120" t="str">
        <f>IF('Main courante'!$A178=$BC$6,MAX($BC$8:$BC180)+1,"")</f>
        <v/>
      </c>
      <c r="BD181" s="121" t="str">
        <f>IF('Main courante'!$A178=$BC$6,TEXT('Main courante'!$B178,"j mmm aa"),"")</f>
        <v/>
      </c>
      <c r="BE181" s="122" t="str">
        <f>IF('Main courante'!$A178=$BC$6,TEXT('Main courante'!$C178,"hh:mm"),"")</f>
        <v/>
      </c>
      <c r="BF181" s="122" t="str">
        <f>IF('Main courante'!$A178=$BC$6,TEXT('Main courante'!$D178,"hh:mm"),"")</f>
        <v/>
      </c>
      <c r="BG181" s="123" t="str">
        <f>IF('Main courante'!$A178=$BC$6,MOD($BF181-$BE181,1),"")</f>
        <v/>
      </c>
      <c r="BH181" s="123" t="str">
        <f>IF('Main courante'!$A178=$BC$6,'Main courante'!$E178,"")</f>
        <v/>
      </c>
      <c r="BI181" s="122" t="str">
        <f>IF('Main courante'!$A178=$BC$6,DU181,"")</f>
        <v/>
      </c>
      <c r="BJ181" s="125"/>
      <c r="BK181" s="120" t="str">
        <f>IF('Main courante'!$A178=$BK$6,MAX($BK$8:$BK180)+1,"")</f>
        <v/>
      </c>
      <c r="BL181" s="121" t="str">
        <f>IF('Main courante'!$A178=$BK$6,TEXT('Main courante'!$B178,"j mmm aa"),"")</f>
        <v/>
      </c>
      <c r="BM181" s="122" t="str">
        <f>IF('Main courante'!$A178=$BK$6,TEXT('Main courante'!$C178,"hh:mm"),"")</f>
        <v/>
      </c>
      <c r="BN181" s="122" t="str">
        <f>IF('Main courante'!$A178=$BK$6,TEXT('Main courante'!$D178,"hh:mm"),"")</f>
        <v/>
      </c>
      <c r="BO181" s="123" t="str">
        <f>IF('Main courante'!$A178=$BK$6,MOD($BN181-$BM181,1),"")</f>
        <v/>
      </c>
      <c r="BP181" s="123" t="str">
        <f>IF('Main courante'!$A178=$BK$6,'Main courante'!$E178,"")</f>
        <v/>
      </c>
      <c r="BQ181" s="122" t="str">
        <f>IF('Main courante'!$A178=$BK$6,DU181,"")</f>
        <v/>
      </c>
      <c r="BR181" s="125"/>
      <c r="BS181" s="120" t="str">
        <f>IF('Main courante'!$A178=$BS$6,MAX($BS$8:$BS180)+1,"")</f>
        <v/>
      </c>
      <c r="BT181" s="121" t="str">
        <f>IF('Main courante'!$A178=$BS$6,TEXT('Main courante'!$B178,"j mmm aa"),"")</f>
        <v/>
      </c>
      <c r="BU181" s="122" t="str">
        <f>IF('Main courante'!$A178=$BS$6,TEXT('Main courante'!$C178,"hh:mm"),"")</f>
        <v/>
      </c>
      <c r="BV181" s="122" t="str">
        <f>IF('Main courante'!$A178=$BS$6,TEXT('Main courante'!$D178,"hh:mm"),"")</f>
        <v/>
      </c>
      <c r="BW181" s="123" t="str">
        <f>IF('Main courante'!$A178=$BS$6,MOD($BV181-$BU181,1),"")</f>
        <v/>
      </c>
      <c r="BX181" s="123" t="str">
        <f>IF('Main courante'!$A178=$BS$6,'Main courante'!$E178,"")</f>
        <v/>
      </c>
      <c r="BY181" s="122" t="str">
        <f>IF('Main courante'!$A178=$BS$6,DU181,"")</f>
        <v/>
      </c>
      <c r="BZ181" s="125"/>
      <c r="CA181" s="120" t="str">
        <f>IF('Main courante'!$A178=$CA$6,MAX($CA$8:$CA180)+1,"")</f>
        <v/>
      </c>
      <c r="CB181" s="121" t="str">
        <f>IF('Main courante'!$A178=$CA$6,TEXT('Main courante'!$B178,"j mmm aa"),"")</f>
        <v/>
      </c>
      <c r="CC181" s="122" t="str">
        <f>IF('Main courante'!$A178=$CA$6,TEXT('Main courante'!$C178,"hh:mm"),"")</f>
        <v/>
      </c>
      <c r="CD181" s="122" t="str">
        <f>IF('Main courante'!$A178=$CA$6,TEXT('Main courante'!$D178,"hh:mm"),"")</f>
        <v/>
      </c>
      <c r="CE181" s="123" t="str">
        <f>IF('Main courante'!$A178=$CA$6,MOD($CD181-$CC181,1),"")</f>
        <v/>
      </c>
      <c r="CF181" s="123" t="str">
        <f>IF('Main courante'!$A178=$CA$6,'Main courante'!$E178,"")</f>
        <v/>
      </c>
      <c r="CG181" s="122" t="str">
        <f>IF('Main courante'!$A178=$CA$6,DU181,"")</f>
        <v/>
      </c>
      <c r="CH181" s="125"/>
      <c r="CI181" s="120" t="str">
        <f>IF('Main courante'!$A178=$CI$6,MAX($CI$8:$CI180)+1,"")</f>
        <v/>
      </c>
      <c r="CJ181" s="121" t="str">
        <f>IF('Main courante'!$A178=$CI$6,TEXT('Main courante'!$B178,"j mmm aa"),"")</f>
        <v/>
      </c>
      <c r="CK181" s="122" t="str">
        <f>IF('Main courante'!$A178=$CI$6,TEXT('Main courante'!$C178,"hh:mm"),"")</f>
        <v/>
      </c>
      <c r="CL181" s="122" t="str">
        <f>IF('Main courante'!$A178=$CI$6,TEXT('Main courante'!$D178,"hh:mm"),"")</f>
        <v/>
      </c>
      <c r="CM181" s="123" t="str">
        <f>IF('Main courante'!$A178=$CI$6,MOD($CL181-$CK181,1),"")</f>
        <v/>
      </c>
      <c r="CN181" s="123" t="str">
        <f>IF('Main courante'!$A178=$CI$6,'Main courante'!$E178,"")</f>
        <v/>
      </c>
      <c r="CO181" s="125"/>
      <c r="CP181" s="120" t="str">
        <f>IF('Main courante'!$A178=$CP$6,MAX($CP$8:$CP180)+1,"")</f>
        <v/>
      </c>
      <c r="CQ181" s="121" t="str">
        <f>IF('Main courante'!$A178=$CP$6,TEXT('Main courante'!$B178,"j mmm aa"),"")</f>
        <v/>
      </c>
      <c r="CR181" s="122" t="str">
        <f>IF('Main courante'!$A178=$CP$6,TEXT('Main courante'!$C178,"hh:mm"),"")</f>
        <v/>
      </c>
      <c r="CS181" s="122" t="str">
        <f>IF('Main courante'!$A178=$CP$6,TEXT('Main courante'!$D178,"hh:mm"),"")</f>
        <v/>
      </c>
      <c r="CT181" s="123" t="str">
        <f>IF('Main courante'!$A178=$CP$6,MOD($CS181-$CR181,1),"")</f>
        <v/>
      </c>
      <c r="CU181" s="123" t="str">
        <f>IF('Main courante'!$A178=$CP$6,'Main courante'!$E178,"")</f>
        <v/>
      </c>
      <c r="CV181" s="122" t="str">
        <f>IF('Main courante'!$A178=$CP$6,DU181,"")</f>
        <v/>
      </c>
      <c r="CW181" s="125"/>
      <c r="CX181" s="120" t="str">
        <f>IF('Main courante'!$A178=$CX$6,MAX($CX$8:$CX180)+1,"")</f>
        <v/>
      </c>
      <c r="CY181" s="121" t="str">
        <f>IF('Main courante'!$A178=$CX$6,TEXT('Main courante'!$B178,"j mmm aa"),"")</f>
        <v/>
      </c>
      <c r="CZ181" s="122" t="str">
        <f>IF('Main courante'!$A178=$CX$6,TEXT('Main courante'!$C178,"hh:mm"),"")</f>
        <v/>
      </c>
      <c r="DA181" s="122" t="str">
        <f>IF('Main courante'!$A178=$CX$6,TEXT('Main courante'!$D178,"hh:mm"),"")</f>
        <v/>
      </c>
      <c r="DB181" s="123" t="str">
        <f>IF('Main courante'!$A178=$CX$6,MOD($DA181-$CZ181,1),"")</f>
        <v/>
      </c>
      <c r="DC181" s="123" t="str">
        <f>IF('Main courante'!$A178=$CX$6,'Main courante'!$E178,"")</f>
        <v/>
      </c>
      <c r="DD181" s="122" t="str">
        <f>IF('Main courante'!$A178=$CX$6,DU181,"")</f>
        <v/>
      </c>
      <c r="DE181" s="125"/>
      <c r="DF181" s="120" t="str">
        <f>IF('Main courante'!$A178=$DF$6,MAX($DF$8:$DF180)+1,"")</f>
        <v/>
      </c>
      <c r="DG181" s="121" t="str">
        <f>IF('Main courante'!$A178=$DF$6,TEXT('Main courante'!$B178,"j mmm aa"),"")</f>
        <v/>
      </c>
      <c r="DH181" s="122" t="str">
        <f>IF('Main courante'!$A178=$DF$6,TEXT('Main courante'!$C178,"hh:mm"),"")</f>
        <v/>
      </c>
      <c r="DI181" s="122" t="str">
        <f>IF('Main courante'!$A178=$DF$6,TEXT('Main courante'!$D178,"hh:mm"),"")</f>
        <v/>
      </c>
      <c r="DJ181" s="123" t="str">
        <f>IF('Main courante'!$A178=$DF$6,MOD($DI181-$DH181,1),"")</f>
        <v/>
      </c>
      <c r="DK181" s="123" t="str">
        <f>IF('Main courante'!$A178=$DF$6,'Main courante'!$E178,"")</f>
        <v/>
      </c>
      <c r="DL181" s="128"/>
      <c r="DM181" s="120" t="str">
        <f>IF(OR('Main courante'!$F178&lt;&gt;"",'Main courante'!$K178&lt;&gt;""),MAX($DM$8:$DM180)+1,"")</f>
        <v/>
      </c>
      <c r="DN181" s="121" t="str">
        <f>IF('Main courante'!$F178,TEXT('Main courante'!$B178,"j mmm aa"),"")</f>
        <v/>
      </c>
      <c r="DO181" s="121" t="str">
        <f>IF('Main courante'!$F178,'Main courante'!$E178,"")</f>
        <v/>
      </c>
      <c r="DP181" s="121" t="str">
        <f>IF(OR('Main courante'!$F178&lt;&gt;"",'Main courante'!$K178&lt;&gt;""),IF('Main courante'!$F178&lt;&gt;"",TEXT('Main courante'!$F178,"hh:mm"),""),"")</f>
        <v/>
      </c>
      <c r="DQ181" s="121" t="str">
        <f>IF(OR('Main courante'!$F178&lt;&gt;"",'Main courante'!$K178&lt;&gt;""),IF('Main courante'!$G178&lt;&gt;"",TEXT('Main courante'!$G178,"hh:mm"),""),"")</f>
        <v/>
      </c>
      <c r="DR181" s="121" t="str">
        <f>IF(OR('Main courante'!$F178&lt;&gt;"",'Main courante'!$K178&lt;&gt;""),IF('Main courante'!$K178&lt;&gt;"",TEXT('Main courante'!$K178,"hh:mm"),""),"")</f>
        <v/>
      </c>
      <c r="DS181" s="121" t="str">
        <f>IF(OR('Main courante'!$F178&lt;&gt;"",'Main courante'!$K178&lt;&gt;""),IF('Main courante'!$L178&lt;&gt;"",TEXT('Main courante'!$L178,"hh:mm"),""),"")</f>
        <v/>
      </c>
      <c r="DT181" s="129">
        <f t="shared" si="10"/>
        <v>0</v>
      </c>
      <c r="DU181" s="130">
        <f>'Main courante'!$H178+'Main courante'!$M178</f>
        <v>0</v>
      </c>
      <c r="DV181" s="131">
        <f>'Main courante'!$J178+'Main courante'!$O178</f>
        <v>0</v>
      </c>
      <c r="DW181" s="131">
        <f>'Main courante'!$I178+'Main courante'!$N178</f>
        <v>0</v>
      </c>
      <c r="DX181" s="132" t="str">
        <f>IF('Main courante'!$P178&lt;&gt;"",'Main courante'!$P178,"")</f>
        <v/>
      </c>
      <c r="DY181" s="133" t="str">
        <f>IF('Main courante'!$Q178&lt;&gt;"",'Main courante'!$Q178,"")</f>
        <v/>
      </c>
      <c r="DZ181" s="133" t="str">
        <f>IF('Main courante'!$R178&lt;&gt;"",'Main courante'!$R178,"")</f>
        <v/>
      </c>
      <c r="EA181" s="129">
        <f t="shared" si="11"/>
        <v>0</v>
      </c>
      <c r="EB181" s="129">
        <f t="shared" si="12"/>
        <v>0</v>
      </c>
      <c r="ED181" s="120" t="str">
        <f>IF('Main courante'!$A178=$ED$6,MAX($ED$8:$ED180)+1,"")</f>
        <v/>
      </c>
      <c r="EE181" s="120" t="str">
        <f>IF('Main courante'!$A178=$ED$6,'Main courante'!$S178,"")</f>
        <v/>
      </c>
      <c r="EF181" s="120" t="str">
        <f>IF('Main courante'!$A178=$ED$6,'Main courante'!$T178,"")</f>
        <v/>
      </c>
      <c r="EG181" s="120" t="str">
        <f>IF('Main courante'!$A178=$ED$6,'Main courante'!$U178,"")</f>
        <v/>
      </c>
      <c r="EH181" s="134" t="str">
        <f>IF('Main courante'!$A178=$ED$6,'Main courante'!$V178,"")</f>
        <v/>
      </c>
      <c r="EJ181" s="120" t="str">
        <f>IF('Main courante'!$A178=$EJ$6,MAX($EJ$8:$EJ180)+1,"")</f>
        <v/>
      </c>
      <c r="EK181" s="120" t="str">
        <f>IF('Main courante'!$A178=$EJ$6,'Main courante'!$S178,"")</f>
        <v/>
      </c>
      <c r="EL181" s="120" t="str">
        <f>IF('Main courante'!$A178=$EJ$6,'Main courante'!$T178,"")</f>
        <v/>
      </c>
      <c r="EM181" s="120" t="str">
        <f>IF('Main courante'!$A178=$EJ$6,'Main courante'!$U178,"")</f>
        <v/>
      </c>
      <c r="EN181" s="134" t="str">
        <f>IF('Main courante'!$A178=$EJ$6,'Main courante'!$V178,"")</f>
        <v/>
      </c>
      <c r="EP181" s="120" t="str">
        <f>IF('Main courante'!$A178=$EP$6,MAX($EP$8:$EP180)+1,"")</f>
        <v/>
      </c>
      <c r="EQ181" s="120" t="str">
        <f>IF('Main courante'!$A178=$EP$6,'Main courante'!$S178,"")</f>
        <v/>
      </c>
      <c r="ER181" s="120" t="str">
        <f>IF('Main courante'!$A178=$EP$6,'Main courante'!$T178,"")</f>
        <v/>
      </c>
      <c r="ES181" s="120" t="str">
        <f>IF('Main courante'!$A178=$EP$6,'Main courante'!$U178,"")</f>
        <v/>
      </c>
      <c r="ET181" s="134" t="str">
        <f>IF('Main courante'!$A178=$EP$6,'Main courante'!$V178,"")</f>
        <v/>
      </c>
      <c r="EU181" s="125"/>
      <c r="EV181" s="120" t="str">
        <f>IF('Main courante'!$A178=$EV$6,MAX($EV$8:$EV180)+1,"")</f>
        <v/>
      </c>
      <c r="EW181" s="121" t="str">
        <f>IF('Main courante'!$A178=$EV$6,TEXT('Main courante'!$B178,"j mmm aa"),"")</f>
        <v/>
      </c>
      <c r="EX181" s="122" t="str">
        <f>IF('Main courante'!$A178=$EV$6,TEXT('Main courante'!$C178,"hh:mm"),"")</f>
        <v/>
      </c>
      <c r="EY181" s="122" t="str">
        <f>IF('Main courante'!$A178=$EV$6,TEXT('Main courante'!$D178,"hh:mm"),"")</f>
        <v/>
      </c>
      <c r="EZ181" s="123" t="str">
        <f>IF('Main courante'!$A178=$EV$6,MOD($EY181-$EX181,1),"")</f>
        <v/>
      </c>
      <c r="FA181" s="123" t="str">
        <f>IF('Main courante'!$A178=$EV$6,'Main courante'!$E178,"")</f>
        <v/>
      </c>
      <c r="FB181" s="128"/>
    </row>
    <row r="182" spans="1:158">
      <c r="A182" s="120" t="str">
        <f>IF('Main courante'!$A179=$A$6,MAX($A$8:$A181)+1,"")</f>
        <v/>
      </c>
      <c r="B182" s="121" t="str">
        <f>IF('Main courante'!$A179=$A$6,TEXT('Main courante'!$B179,"j mmm aa"),"")</f>
        <v/>
      </c>
      <c r="C182" s="122" t="str">
        <f>IF('Main courante'!$A179=$A$6,TEXT('Main courante'!$C179,"hh:mm"),"")</f>
        <v/>
      </c>
      <c r="D182" s="122" t="str">
        <f>IF('Main courante'!$A179=$A$6,TEXT('Main courante'!$D179,"hh:mm"),"")</f>
        <v/>
      </c>
      <c r="E182" s="123" t="str">
        <f>IF('Main courante'!$A179=$A$6,MOD($D182-$C182,1),"")</f>
        <v/>
      </c>
      <c r="F182" s="123" t="str">
        <f>IF('Main courante'!$A179=$A$6,'Main courante'!$E179,"")</f>
        <v/>
      </c>
      <c r="G182" s="125"/>
      <c r="H182" s="126" t="str">
        <f>IF('Main courante'!$A179=$H$6,MAX($H$8:$H181)+1,"")</f>
        <v/>
      </c>
      <c r="I182" s="121" t="str">
        <f>IF('Main courante'!$A179=$H$6,TEXT('Main courante'!$B179,"j mmm aa"),"")</f>
        <v/>
      </c>
      <c r="J182" s="122" t="str">
        <f>IF('Main courante'!$A179=$H$6,TEXT('Main courante'!$C179,"hh:mm"),"")</f>
        <v/>
      </c>
      <c r="K182" s="122" t="str">
        <f>IF('Main courante'!$A179=$H$6,TEXT('Main courante'!$D179,"hh:mm"),"")</f>
        <v/>
      </c>
      <c r="L182" s="123" t="str">
        <f>IF('Main courante'!$A179=$H$6,MOD($K182-$J182,1),"")</f>
        <v/>
      </c>
      <c r="M182" s="123" t="str">
        <f>IF('Main courante'!$A179=$H$6,'Main courante'!$E179,"")</f>
        <v/>
      </c>
      <c r="N182" s="125"/>
      <c r="O182" s="120" t="str">
        <f>IF('Main courante'!$A179=$O$6,MAX($O$8:$O181)+1,"")</f>
        <v/>
      </c>
      <c r="P182" s="121" t="str">
        <f>IF('Main courante'!$A179=$O$6,TEXT('Main courante'!$B179,"j mmm aa"),"")</f>
        <v/>
      </c>
      <c r="Q182" s="122" t="str">
        <f>IF('Main courante'!$A179=$O$6,TEXT('Main courante'!$C179,"hh:mm"),"")</f>
        <v/>
      </c>
      <c r="R182" s="122" t="str">
        <f>IF('Main courante'!$A179=$O$6,TEXT('Main courante'!$D179,"hh:mm"),"")</f>
        <v/>
      </c>
      <c r="S182" s="123" t="str">
        <f>IF('Main courante'!$A179=$O$6,MOD($R182-$Q182,1),"")</f>
        <v/>
      </c>
      <c r="T182" s="124" t="str">
        <f>IF('Main courante'!$A179=$O$6,'Main courante'!$E179,"")</f>
        <v/>
      </c>
      <c r="U182" s="127" t="str">
        <f>IF('Main courante'!$A179=$O$6,DU182,"")</f>
        <v/>
      </c>
      <c r="V182" s="125"/>
      <c r="W182" s="120" t="str">
        <f>IF('Main courante'!$A179=$W$6,MAX($W$8:$W181)+1,"")</f>
        <v/>
      </c>
      <c r="X182" s="121" t="str">
        <f>IF('Main courante'!$A179=$W$6,TEXT('Main courante'!$B179,"j mmm aa"),"")</f>
        <v/>
      </c>
      <c r="Y182" s="122" t="str">
        <f>IF('Main courante'!$A179=$W$6,TEXT('Main courante'!$C179,"hh:mm"),"")</f>
        <v/>
      </c>
      <c r="Z182" s="122" t="str">
        <f>IF('Main courante'!$A179=$W$6,TEXT('Main courante'!$D179,"hh:mm"),"")</f>
        <v/>
      </c>
      <c r="AA182" s="123" t="str">
        <f>IF('Main courante'!$A179=$W$6,MOD($Z182-$Y182,1),"")</f>
        <v/>
      </c>
      <c r="AB182" s="123" t="str">
        <f>IF('Main courante'!$A179=$W$6,'Main courante'!$E179,"")</f>
        <v/>
      </c>
      <c r="AC182" s="122" t="str">
        <f>IF('Main courante'!$A179=$W$6,DU182,"")</f>
        <v/>
      </c>
      <c r="AD182" s="125"/>
      <c r="AE182" s="120" t="str">
        <f>IF('Main courante'!$A179=$AE$6,MAX($AE$8:$AE181)+1,"")</f>
        <v/>
      </c>
      <c r="AF182" s="121" t="str">
        <f>IF('Main courante'!$A179=$AE$6,TEXT('Main courante'!$B179,"j mmm aa"),"")</f>
        <v/>
      </c>
      <c r="AG182" s="122" t="str">
        <f>IF('Main courante'!$A179=$AE$6,TEXT('Main courante'!$C179,"hh:mm"),"")</f>
        <v/>
      </c>
      <c r="AH182" s="122" t="str">
        <f>IF('Main courante'!$A179=$AE$6,TEXT('Main courante'!$D179,"hh:mm"),"")</f>
        <v/>
      </c>
      <c r="AI182" s="123" t="str">
        <f>IF('Main courante'!$A179=$AE$6,MOD($AH182-$AG182,1),"")</f>
        <v/>
      </c>
      <c r="AJ182" s="123" t="str">
        <f>IF('Main courante'!$A179=$AE$6,'Main courante'!$E179,"")</f>
        <v/>
      </c>
      <c r="AK182" s="122" t="str">
        <f>IF('Main courante'!$A179=$AE$6,DU182,"")</f>
        <v/>
      </c>
      <c r="AL182" s="125"/>
      <c r="AM182" s="120" t="str">
        <f>IF('Main courante'!$A179=$AM$6,MAX($AM$8:$AM181)+1,"")</f>
        <v/>
      </c>
      <c r="AN182" s="121" t="str">
        <f>IF('Main courante'!$A179=$AM$6,TEXT('Main courante'!$B179,"j mmm aa"),"")</f>
        <v/>
      </c>
      <c r="AO182" s="122" t="str">
        <f>IF('Main courante'!$A179=$AM$6,TEXT('Main courante'!$C179,"hh:mm"),"")</f>
        <v/>
      </c>
      <c r="AP182" s="122" t="str">
        <f>IF('Main courante'!$A179=$AM$6,TEXT('Main courante'!$D179,"hh:mm"),"")</f>
        <v/>
      </c>
      <c r="AQ182" s="123" t="str">
        <f>IF('Main courante'!$A179=$AM$6,MOD($AP182-$AO182,1),"")</f>
        <v/>
      </c>
      <c r="AR182" s="123" t="str">
        <f>IF('Main courante'!$A179=$AM$6,'Main courante'!$E179,"")</f>
        <v/>
      </c>
      <c r="AS182" s="122" t="str">
        <f>IF('Main courante'!$A179=$AM$6,DU182,"")</f>
        <v/>
      </c>
      <c r="AT182" s="125"/>
      <c r="AU182" s="120" t="str">
        <f>IF('Main courante'!$A179=$AU$6,MAX($AU$8:$AU181)+1,"")</f>
        <v/>
      </c>
      <c r="AV182" s="121" t="str">
        <f>IF('Main courante'!$A179=$AU$6,TEXT('Main courante'!$B179,"j mmm aa"),"")</f>
        <v/>
      </c>
      <c r="AW182" s="122" t="str">
        <f>IF('Main courante'!$A179=$AU$6,TEXT('Main courante'!$C179,"hh:mm"),"")</f>
        <v/>
      </c>
      <c r="AX182" s="122" t="str">
        <f>IF('Main courante'!$A179=$AU$6,TEXT('Main courante'!$D179,"hh:mm"),"")</f>
        <v/>
      </c>
      <c r="AY182" s="123" t="str">
        <f>IF('Main courante'!$A179=$AU$6,MOD($AX182-$AW182,1),"")</f>
        <v/>
      </c>
      <c r="AZ182" s="123" t="str">
        <f>IF('Main courante'!$A179=$AU$6,'Main courante'!$E179,"")</f>
        <v/>
      </c>
      <c r="BA182" s="122" t="str">
        <f>IF('Main courante'!$A179=$AU$6,DU182,"")</f>
        <v/>
      </c>
      <c r="BB182" s="125"/>
      <c r="BC182" s="120" t="str">
        <f>IF('Main courante'!$A179=$BC$6,MAX($BC$8:$BC181)+1,"")</f>
        <v/>
      </c>
      <c r="BD182" s="121" t="str">
        <f>IF('Main courante'!$A179=$BC$6,TEXT('Main courante'!$B179,"j mmm aa"),"")</f>
        <v/>
      </c>
      <c r="BE182" s="122" t="str">
        <f>IF('Main courante'!$A179=$BC$6,TEXT('Main courante'!$C179,"hh:mm"),"")</f>
        <v/>
      </c>
      <c r="BF182" s="122" t="str">
        <f>IF('Main courante'!$A179=$BC$6,TEXT('Main courante'!$D179,"hh:mm"),"")</f>
        <v/>
      </c>
      <c r="BG182" s="123" t="str">
        <f>IF('Main courante'!$A179=$BC$6,MOD($BF182-$BE182,1),"")</f>
        <v/>
      </c>
      <c r="BH182" s="123" t="str">
        <f>IF('Main courante'!$A179=$BC$6,'Main courante'!$E179,"")</f>
        <v/>
      </c>
      <c r="BI182" s="122" t="str">
        <f>IF('Main courante'!$A179=$BC$6,DU182,"")</f>
        <v/>
      </c>
      <c r="BJ182" s="125"/>
      <c r="BK182" s="120" t="str">
        <f>IF('Main courante'!$A179=$BK$6,MAX($BK$8:$BK181)+1,"")</f>
        <v/>
      </c>
      <c r="BL182" s="121" t="str">
        <f>IF('Main courante'!$A179=$BK$6,TEXT('Main courante'!$B179,"j mmm aa"),"")</f>
        <v/>
      </c>
      <c r="BM182" s="122" t="str">
        <f>IF('Main courante'!$A179=$BK$6,TEXT('Main courante'!$C179,"hh:mm"),"")</f>
        <v/>
      </c>
      <c r="BN182" s="122" t="str">
        <f>IF('Main courante'!$A179=$BK$6,TEXT('Main courante'!$D179,"hh:mm"),"")</f>
        <v/>
      </c>
      <c r="BO182" s="123" t="str">
        <f>IF('Main courante'!$A179=$BK$6,MOD($BN182-$BM182,1),"")</f>
        <v/>
      </c>
      <c r="BP182" s="123" t="str">
        <f>IF('Main courante'!$A179=$BK$6,'Main courante'!$E179,"")</f>
        <v/>
      </c>
      <c r="BQ182" s="122" t="str">
        <f>IF('Main courante'!$A179=$BK$6,DU182,"")</f>
        <v/>
      </c>
      <c r="BR182" s="125"/>
      <c r="BS182" s="120" t="str">
        <f>IF('Main courante'!$A179=$BS$6,MAX($BS$8:$BS181)+1,"")</f>
        <v/>
      </c>
      <c r="BT182" s="121" t="str">
        <f>IF('Main courante'!$A179=$BS$6,TEXT('Main courante'!$B179,"j mmm aa"),"")</f>
        <v/>
      </c>
      <c r="BU182" s="122" t="str">
        <f>IF('Main courante'!$A179=$BS$6,TEXT('Main courante'!$C179,"hh:mm"),"")</f>
        <v/>
      </c>
      <c r="BV182" s="122" t="str">
        <f>IF('Main courante'!$A179=$BS$6,TEXT('Main courante'!$D179,"hh:mm"),"")</f>
        <v/>
      </c>
      <c r="BW182" s="123" t="str">
        <f>IF('Main courante'!$A179=$BS$6,MOD($BV182-$BU182,1),"")</f>
        <v/>
      </c>
      <c r="BX182" s="123" t="str">
        <f>IF('Main courante'!$A179=$BS$6,'Main courante'!$E179,"")</f>
        <v/>
      </c>
      <c r="BY182" s="122" t="str">
        <f>IF('Main courante'!$A179=$BS$6,DU182,"")</f>
        <v/>
      </c>
      <c r="BZ182" s="125"/>
      <c r="CA182" s="120" t="str">
        <f>IF('Main courante'!$A179=$CA$6,MAX($CA$8:$CA181)+1,"")</f>
        <v/>
      </c>
      <c r="CB182" s="121" t="str">
        <f>IF('Main courante'!$A179=$CA$6,TEXT('Main courante'!$B179,"j mmm aa"),"")</f>
        <v/>
      </c>
      <c r="CC182" s="122" t="str">
        <f>IF('Main courante'!$A179=$CA$6,TEXT('Main courante'!$C179,"hh:mm"),"")</f>
        <v/>
      </c>
      <c r="CD182" s="122" t="str">
        <f>IF('Main courante'!$A179=$CA$6,TEXT('Main courante'!$D179,"hh:mm"),"")</f>
        <v/>
      </c>
      <c r="CE182" s="123" t="str">
        <f>IF('Main courante'!$A179=$CA$6,MOD($CD182-$CC182,1),"")</f>
        <v/>
      </c>
      <c r="CF182" s="123" t="str">
        <f>IF('Main courante'!$A179=$CA$6,'Main courante'!$E179,"")</f>
        <v/>
      </c>
      <c r="CG182" s="122" t="str">
        <f>IF('Main courante'!$A179=$CA$6,DU182,"")</f>
        <v/>
      </c>
      <c r="CH182" s="125"/>
      <c r="CI182" s="120" t="str">
        <f>IF('Main courante'!$A179=$CI$6,MAX($CI$8:$CI181)+1,"")</f>
        <v/>
      </c>
      <c r="CJ182" s="121" t="str">
        <f>IF('Main courante'!$A179=$CI$6,TEXT('Main courante'!$B179,"j mmm aa"),"")</f>
        <v/>
      </c>
      <c r="CK182" s="122" t="str">
        <f>IF('Main courante'!$A179=$CI$6,TEXT('Main courante'!$C179,"hh:mm"),"")</f>
        <v/>
      </c>
      <c r="CL182" s="122" t="str">
        <f>IF('Main courante'!$A179=$CI$6,TEXT('Main courante'!$D179,"hh:mm"),"")</f>
        <v/>
      </c>
      <c r="CM182" s="123" t="str">
        <f>IF('Main courante'!$A179=$CI$6,MOD($CL182-$CK182,1),"")</f>
        <v/>
      </c>
      <c r="CN182" s="123" t="str">
        <f>IF('Main courante'!$A179=$CI$6,'Main courante'!$E179,"")</f>
        <v/>
      </c>
      <c r="CO182" s="125"/>
      <c r="CP182" s="120" t="str">
        <f>IF('Main courante'!$A179=$CP$6,MAX($CP$8:$CP181)+1,"")</f>
        <v/>
      </c>
      <c r="CQ182" s="121" t="str">
        <f>IF('Main courante'!$A179=$CP$6,TEXT('Main courante'!$B179,"j mmm aa"),"")</f>
        <v/>
      </c>
      <c r="CR182" s="122" t="str">
        <f>IF('Main courante'!$A179=$CP$6,TEXT('Main courante'!$C179,"hh:mm"),"")</f>
        <v/>
      </c>
      <c r="CS182" s="122" t="str">
        <f>IF('Main courante'!$A179=$CP$6,TEXT('Main courante'!$D179,"hh:mm"),"")</f>
        <v/>
      </c>
      <c r="CT182" s="123" t="str">
        <f>IF('Main courante'!$A179=$CP$6,MOD($CS182-$CR182,1),"")</f>
        <v/>
      </c>
      <c r="CU182" s="123" t="str">
        <f>IF('Main courante'!$A179=$CP$6,'Main courante'!$E179,"")</f>
        <v/>
      </c>
      <c r="CV182" s="122" t="str">
        <f>IF('Main courante'!$A179=$CP$6,DU182,"")</f>
        <v/>
      </c>
      <c r="CW182" s="125"/>
      <c r="CX182" s="120" t="str">
        <f>IF('Main courante'!$A179=$CX$6,MAX($CX$8:$CX181)+1,"")</f>
        <v/>
      </c>
      <c r="CY182" s="121" t="str">
        <f>IF('Main courante'!$A179=$CX$6,TEXT('Main courante'!$B179,"j mmm aa"),"")</f>
        <v/>
      </c>
      <c r="CZ182" s="122" t="str">
        <f>IF('Main courante'!$A179=$CX$6,TEXT('Main courante'!$C179,"hh:mm"),"")</f>
        <v/>
      </c>
      <c r="DA182" s="122" t="str">
        <f>IF('Main courante'!$A179=$CX$6,TEXT('Main courante'!$D179,"hh:mm"),"")</f>
        <v/>
      </c>
      <c r="DB182" s="123" t="str">
        <f>IF('Main courante'!$A179=$CX$6,MOD($DA182-$CZ182,1),"")</f>
        <v/>
      </c>
      <c r="DC182" s="123" t="str">
        <f>IF('Main courante'!$A179=$CX$6,'Main courante'!$E179,"")</f>
        <v/>
      </c>
      <c r="DD182" s="122" t="str">
        <f>IF('Main courante'!$A179=$CX$6,DU182,"")</f>
        <v/>
      </c>
      <c r="DE182" s="125"/>
      <c r="DF182" s="120" t="str">
        <f>IF('Main courante'!$A179=$DF$6,MAX($DF$8:$DF181)+1,"")</f>
        <v/>
      </c>
      <c r="DG182" s="121" t="str">
        <f>IF('Main courante'!$A179=$DF$6,TEXT('Main courante'!$B179,"j mmm aa"),"")</f>
        <v/>
      </c>
      <c r="DH182" s="122" t="str">
        <f>IF('Main courante'!$A179=$DF$6,TEXT('Main courante'!$C179,"hh:mm"),"")</f>
        <v/>
      </c>
      <c r="DI182" s="122" t="str">
        <f>IF('Main courante'!$A179=$DF$6,TEXT('Main courante'!$D179,"hh:mm"),"")</f>
        <v/>
      </c>
      <c r="DJ182" s="123" t="str">
        <f>IF('Main courante'!$A179=$DF$6,MOD($DI182-$DH182,1),"")</f>
        <v/>
      </c>
      <c r="DK182" s="123" t="str">
        <f>IF('Main courante'!$A179=$DF$6,'Main courante'!$E179,"")</f>
        <v/>
      </c>
      <c r="DL182" s="128"/>
      <c r="DM182" s="120" t="str">
        <f>IF(OR('Main courante'!$F179&lt;&gt;"",'Main courante'!$K179&lt;&gt;""),MAX($DM$8:$DM181)+1,"")</f>
        <v/>
      </c>
      <c r="DN182" s="121" t="str">
        <f>IF('Main courante'!$F179,TEXT('Main courante'!$B179,"j mmm aa"),"")</f>
        <v/>
      </c>
      <c r="DO182" s="121" t="str">
        <f>IF('Main courante'!$F179,'Main courante'!$E179,"")</f>
        <v/>
      </c>
      <c r="DP182" s="121" t="str">
        <f>IF(OR('Main courante'!$F179&lt;&gt;"",'Main courante'!$K179&lt;&gt;""),IF('Main courante'!$F179&lt;&gt;"",TEXT('Main courante'!$F179,"hh:mm"),""),"")</f>
        <v/>
      </c>
      <c r="DQ182" s="121" t="str">
        <f>IF(OR('Main courante'!$F179&lt;&gt;"",'Main courante'!$K179&lt;&gt;""),IF('Main courante'!$G179&lt;&gt;"",TEXT('Main courante'!$G179,"hh:mm"),""),"")</f>
        <v/>
      </c>
      <c r="DR182" s="121" t="str">
        <f>IF(OR('Main courante'!$F179&lt;&gt;"",'Main courante'!$K179&lt;&gt;""),IF('Main courante'!$K179&lt;&gt;"",TEXT('Main courante'!$K179,"hh:mm"),""),"")</f>
        <v/>
      </c>
      <c r="DS182" s="121" t="str">
        <f>IF(OR('Main courante'!$F179&lt;&gt;"",'Main courante'!$K179&lt;&gt;""),IF('Main courante'!$L179&lt;&gt;"",TEXT('Main courante'!$L179,"hh:mm"),""),"")</f>
        <v/>
      </c>
      <c r="DT182" s="129">
        <f t="shared" si="10"/>
        <v>0</v>
      </c>
      <c r="DU182" s="130">
        <f>'Main courante'!$H179+'Main courante'!$M179</f>
        <v>0</v>
      </c>
      <c r="DV182" s="131">
        <f>'Main courante'!$J179+'Main courante'!$O179</f>
        <v>0</v>
      </c>
      <c r="DW182" s="131">
        <f>'Main courante'!$I179+'Main courante'!$N179</f>
        <v>0</v>
      </c>
      <c r="DX182" s="132" t="str">
        <f>IF('Main courante'!$P179&lt;&gt;"",'Main courante'!$P179,"")</f>
        <v/>
      </c>
      <c r="DY182" s="133" t="str">
        <f>IF('Main courante'!$Q179&lt;&gt;"",'Main courante'!$Q179,"")</f>
        <v/>
      </c>
      <c r="DZ182" s="133" t="str">
        <f>IF('Main courante'!$R179&lt;&gt;"",'Main courante'!$R179,"")</f>
        <v/>
      </c>
      <c r="EA182" s="129">
        <f t="shared" si="11"/>
        <v>0</v>
      </c>
      <c r="EB182" s="129">
        <f t="shared" si="12"/>
        <v>0</v>
      </c>
      <c r="ED182" s="120" t="str">
        <f>IF('Main courante'!$A179=$ED$6,MAX($ED$8:$ED181)+1,"")</f>
        <v/>
      </c>
      <c r="EE182" s="120" t="str">
        <f>IF('Main courante'!$A179=$ED$6,'Main courante'!$S179,"")</f>
        <v/>
      </c>
      <c r="EF182" s="120" t="str">
        <f>IF('Main courante'!$A179=$ED$6,'Main courante'!$T179,"")</f>
        <v/>
      </c>
      <c r="EG182" s="120" t="str">
        <f>IF('Main courante'!$A179=$ED$6,'Main courante'!$U179,"")</f>
        <v/>
      </c>
      <c r="EH182" s="134" t="str">
        <f>IF('Main courante'!$A179=$ED$6,'Main courante'!$V179,"")</f>
        <v/>
      </c>
      <c r="EJ182" s="120" t="str">
        <f>IF('Main courante'!$A179=$EJ$6,MAX($EJ$8:$EJ181)+1,"")</f>
        <v/>
      </c>
      <c r="EK182" s="120" t="str">
        <f>IF('Main courante'!$A179=$EJ$6,'Main courante'!$S179,"")</f>
        <v/>
      </c>
      <c r="EL182" s="120" t="str">
        <f>IF('Main courante'!$A179=$EJ$6,'Main courante'!$T179,"")</f>
        <v/>
      </c>
      <c r="EM182" s="120" t="str">
        <f>IF('Main courante'!$A179=$EJ$6,'Main courante'!$U179,"")</f>
        <v/>
      </c>
      <c r="EN182" s="134" t="str">
        <f>IF('Main courante'!$A179=$EJ$6,'Main courante'!$V179,"")</f>
        <v/>
      </c>
      <c r="EP182" s="120" t="str">
        <f>IF('Main courante'!$A179=$EP$6,MAX($EP$8:$EP181)+1,"")</f>
        <v/>
      </c>
      <c r="EQ182" s="120" t="str">
        <f>IF('Main courante'!$A179=$EP$6,'Main courante'!$S179,"")</f>
        <v/>
      </c>
      <c r="ER182" s="120" t="str">
        <f>IF('Main courante'!$A179=$EP$6,'Main courante'!$T179,"")</f>
        <v/>
      </c>
      <c r="ES182" s="120" t="str">
        <f>IF('Main courante'!$A179=$EP$6,'Main courante'!$U179,"")</f>
        <v/>
      </c>
      <c r="ET182" s="134" t="str">
        <f>IF('Main courante'!$A179=$EP$6,'Main courante'!$V179,"")</f>
        <v/>
      </c>
      <c r="EU182" s="125"/>
      <c r="EV182" s="120" t="str">
        <f>IF('Main courante'!$A179=$EV$6,MAX($EV$8:$EV181)+1,"")</f>
        <v/>
      </c>
      <c r="EW182" s="121" t="str">
        <f>IF('Main courante'!$A179=$EV$6,TEXT('Main courante'!$B179,"j mmm aa"),"")</f>
        <v/>
      </c>
      <c r="EX182" s="122" t="str">
        <f>IF('Main courante'!$A179=$EV$6,TEXT('Main courante'!$C179,"hh:mm"),"")</f>
        <v/>
      </c>
      <c r="EY182" s="122" t="str">
        <f>IF('Main courante'!$A179=$EV$6,TEXT('Main courante'!$D179,"hh:mm"),"")</f>
        <v/>
      </c>
      <c r="EZ182" s="123" t="str">
        <f>IF('Main courante'!$A179=$EV$6,MOD($EY182-$EX182,1),"")</f>
        <v/>
      </c>
      <c r="FA182" s="123" t="str">
        <f>IF('Main courante'!$A179=$EV$6,'Main courante'!$E179,"")</f>
        <v/>
      </c>
      <c r="FB182" s="128"/>
    </row>
    <row r="183" spans="1:158">
      <c r="A183" s="120" t="str">
        <f>IF('Main courante'!$A180=$A$6,MAX($A$8:$A182)+1,"")</f>
        <v/>
      </c>
      <c r="B183" s="121" t="str">
        <f>IF('Main courante'!$A180=$A$6,TEXT('Main courante'!$B180,"j mmm aa"),"")</f>
        <v/>
      </c>
      <c r="C183" s="122" t="str">
        <f>IF('Main courante'!$A180=$A$6,TEXT('Main courante'!$C180,"hh:mm"),"")</f>
        <v/>
      </c>
      <c r="D183" s="122" t="str">
        <f>IF('Main courante'!$A180=$A$6,TEXT('Main courante'!$D180,"hh:mm"),"")</f>
        <v/>
      </c>
      <c r="E183" s="123" t="str">
        <f>IF('Main courante'!$A180=$A$6,MOD($D183-$C183,1),"")</f>
        <v/>
      </c>
      <c r="F183" s="123" t="str">
        <f>IF('Main courante'!$A180=$A$6,'Main courante'!$E180,"")</f>
        <v/>
      </c>
      <c r="G183" s="125"/>
      <c r="H183" s="126" t="str">
        <f>IF('Main courante'!$A180=$H$6,MAX($H$8:$H182)+1,"")</f>
        <v/>
      </c>
      <c r="I183" s="121" t="str">
        <f>IF('Main courante'!$A180=$H$6,TEXT('Main courante'!$B180,"j mmm aa"),"")</f>
        <v/>
      </c>
      <c r="J183" s="122" t="str">
        <f>IF('Main courante'!$A180=$H$6,TEXT('Main courante'!$C180,"hh:mm"),"")</f>
        <v/>
      </c>
      <c r="K183" s="122" t="str">
        <f>IF('Main courante'!$A180=$H$6,TEXT('Main courante'!$D180,"hh:mm"),"")</f>
        <v/>
      </c>
      <c r="L183" s="123" t="str">
        <f>IF('Main courante'!$A180=$H$6,MOD($K183-$J183,1),"")</f>
        <v/>
      </c>
      <c r="M183" s="123" t="str">
        <f>IF('Main courante'!$A180=$H$6,'Main courante'!$E180,"")</f>
        <v/>
      </c>
      <c r="N183" s="125"/>
      <c r="O183" s="120" t="str">
        <f>IF('Main courante'!$A180=$O$6,MAX($O$8:$O182)+1,"")</f>
        <v/>
      </c>
      <c r="P183" s="121" t="str">
        <f>IF('Main courante'!$A180=$O$6,TEXT('Main courante'!$B180,"j mmm aa"),"")</f>
        <v/>
      </c>
      <c r="Q183" s="122" t="str">
        <f>IF('Main courante'!$A180=$O$6,TEXT('Main courante'!$C180,"hh:mm"),"")</f>
        <v/>
      </c>
      <c r="R183" s="122" t="str">
        <f>IF('Main courante'!$A180=$O$6,TEXT('Main courante'!$D180,"hh:mm"),"")</f>
        <v/>
      </c>
      <c r="S183" s="123" t="str">
        <f>IF('Main courante'!$A180=$O$6,MOD($R183-$Q183,1),"")</f>
        <v/>
      </c>
      <c r="T183" s="124" t="str">
        <f>IF('Main courante'!$A180=$O$6,'Main courante'!$E180,"")</f>
        <v/>
      </c>
      <c r="U183" s="127" t="str">
        <f>IF('Main courante'!$A180=$O$6,DU183,"")</f>
        <v/>
      </c>
      <c r="V183" s="125"/>
      <c r="W183" s="120" t="str">
        <f>IF('Main courante'!$A180=$W$6,MAX($W$8:$W182)+1,"")</f>
        <v/>
      </c>
      <c r="X183" s="121" t="str">
        <f>IF('Main courante'!$A180=$W$6,TEXT('Main courante'!$B180,"j mmm aa"),"")</f>
        <v/>
      </c>
      <c r="Y183" s="122" t="str">
        <f>IF('Main courante'!$A180=$W$6,TEXT('Main courante'!$C180,"hh:mm"),"")</f>
        <v/>
      </c>
      <c r="Z183" s="122" t="str">
        <f>IF('Main courante'!$A180=$W$6,TEXT('Main courante'!$D180,"hh:mm"),"")</f>
        <v/>
      </c>
      <c r="AA183" s="123" t="str">
        <f>IF('Main courante'!$A180=$W$6,MOD($Z183-$Y183,1),"")</f>
        <v/>
      </c>
      <c r="AB183" s="123" t="str">
        <f>IF('Main courante'!$A180=$W$6,'Main courante'!$E180,"")</f>
        <v/>
      </c>
      <c r="AC183" s="122" t="str">
        <f>IF('Main courante'!$A180=$W$6,DU183,"")</f>
        <v/>
      </c>
      <c r="AD183" s="125"/>
      <c r="AE183" s="120" t="str">
        <f>IF('Main courante'!$A180=$AE$6,MAX($AE$8:$AE182)+1,"")</f>
        <v/>
      </c>
      <c r="AF183" s="121" t="str">
        <f>IF('Main courante'!$A180=$AE$6,TEXT('Main courante'!$B180,"j mmm aa"),"")</f>
        <v/>
      </c>
      <c r="AG183" s="122" t="str">
        <f>IF('Main courante'!$A180=$AE$6,TEXT('Main courante'!$C180,"hh:mm"),"")</f>
        <v/>
      </c>
      <c r="AH183" s="122" t="str">
        <f>IF('Main courante'!$A180=$AE$6,TEXT('Main courante'!$D180,"hh:mm"),"")</f>
        <v/>
      </c>
      <c r="AI183" s="123" t="str">
        <f>IF('Main courante'!$A180=$AE$6,MOD($AH183-$AG183,1),"")</f>
        <v/>
      </c>
      <c r="AJ183" s="123" t="str">
        <f>IF('Main courante'!$A180=$AE$6,'Main courante'!$E180,"")</f>
        <v/>
      </c>
      <c r="AK183" s="122" t="str">
        <f>IF('Main courante'!$A180=$AE$6,DU183,"")</f>
        <v/>
      </c>
      <c r="AL183" s="125"/>
      <c r="AM183" s="120" t="str">
        <f>IF('Main courante'!$A180=$AM$6,MAX($AM$8:$AM182)+1,"")</f>
        <v/>
      </c>
      <c r="AN183" s="121" t="str">
        <f>IF('Main courante'!$A180=$AM$6,TEXT('Main courante'!$B180,"j mmm aa"),"")</f>
        <v/>
      </c>
      <c r="AO183" s="122" t="str">
        <f>IF('Main courante'!$A180=$AM$6,TEXT('Main courante'!$C180,"hh:mm"),"")</f>
        <v/>
      </c>
      <c r="AP183" s="122" t="str">
        <f>IF('Main courante'!$A180=$AM$6,TEXT('Main courante'!$D180,"hh:mm"),"")</f>
        <v/>
      </c>
      <c r="AQ183" s="123" t="str">
        <f>IF('Main courante'!$A180=$AM$6,MOD($AP183-$AO183,1),"")</f>
        <v/>
      </c>
      <c r="AR183" s="123" t="str">
        <f>IF('Main courante'!$A180=$AM$6,'Main courante'!$E180,"")</f>
        <v/>
      </c>
      <c r="AS183" s="122" t="str">
        <f>IF('Main courante'!$A180=$AM$6,DU183,"")</f>
        <v/>
      </c>
      <c r="AT183" s="125"/>
      <c r="AU183" s="120" t="str">
        <f>IF('Main courante'!$A180=$AU$6,MAX($AU$8:$AU182)+1,"")</f>
        <v/>
      </c>
      <c r="AV183" s="121" t="str">
        <f>IF('Main courante'!$A180=$AU$6,TEXT('Main courante'!$B180,"j mmm aa"),"")</f>
        <v/>
      </c>
      <c r="AW183" s="122" t="str">
        <f>IF('Main courante'!$A180=$AU$6,TEXT('Main courante'!$C180,"hh:mm"),"")</f>
        <v/>
      </c>
      <c r="AX183" s="122" t="str">
        <f>IF('Main courante'!$A180=$AU$6,TEXT('Main courante'!$D180,"hh:mm"),"")</f>
        <v/>
      </c>
      <c r="AY183" s="123" t="str">
        <f>IF('Main courante'!$A180=$AU$6,MOD($AX183-$AW183,1),"")</f>
        <v/>
      </c>
      <c r="AZ183" s="123" t="str">
        <f>IF('Main courante'!$A180=$AU$6,'Main courante'!$E180,"")</f>
        <v/>
      </c>
      <c r="BA183" s="122" t="str">
        <f>IF('Main courante'!$A180=$AU$6,DU183,"")</f>
        <v/>
      </c>
      <c r="BB183" s="125"/>
      <c r="BC183" s="120" t="str">
        <f>IF('Main courante'!$A180=$BC$6,MAX($BC$8:$BC182)+1,"")</f>
        <v/>
      </c>
      <c r="BD183" s="121" t="str">
        <f>IF('Main courante'!$A180=$BC$6,TEXT('Main courante'!$B180,"j mmm aa"),"")</f>
        <v/>
      </c>
      <c r="BE183" s="122" t="str">
        <f>IF('Main courante'!$A180=$BC$6,TEXT('Main courante'!$C180,"hh:mm"),"")</f>
        <v/>
      </c>
      <c r="BF183" s="122" t="str">
        <f>IF('Main courante'!$A180=$BC$6,TEXT('Main courante'!$D180,"hh:mm"),"")</f>
        <v/>
      </c>
      <c r="BG183" s="123" t="str">
        <f>IF('Main courante'!$A180=$BC$6,MOD($BF183-$BE183,1),"")</f>
        <v/>
      </c>
      <c r="BH183" s="123" t="str">
        <f>IF('Main courante'!$A180=$BC$6,'Main courante'!$E180,"")</f>
        <v/>
      </c>
      <c r="BI183" s="122" t="str">
        <f>IF('Main courante'!$A180=$BC$6,DU183,"")</f>
        <v/>
      </c>
      <c r="BJ183" s="125"/>
      <c r="BK183" s="120" t="str">
        <f>IF('Main courante'!$A180=$BK$6,MAX($BK$8:$BK182)+1,"")</f>
        <v/>
      </c>
      <c r="BL183" s="121" t="str">
        <f>IF('Main courante'!$A180=$BK$6,TEXT('Main courante'!$B180,"j mmm aa"),"")</f>
        <v/>
      </c>
      <c r="BM183" s="122" t="str">
        <f>IF('Main courante'!$A180=$BK$6,TEXT('Main courante'!$C180,"hh:mm"),"")</f>
        <v/>
      </c>
      <c r="BN183" s="122" t="str">
        <f>IF('Main courante'!$A180=$BK$6,TEXT('Main courante'!$D180,"hh:mm"),"")</f>
        <v/>
      </c>
      <c r="BO183" s="123" t="str">
        <f>IF('Main courante'!$A180=$BK$6,MOD($BN183-$BM183,1),"")</f>
        <v/>
      </c>
      <c r="BP183" s="123" t="str">
        <f>IF('Main courante'!$A180=$BK$6,'Main courante'!$E180,"")</f>
        <v/>
      </c>
      <c r="BQ183" s="122" t="str">
        <f>IF('Main courante'!$A180=$BK$6,DU183,"")</f>
        <v/>
      </c>
      <c r="BR183" s="125"/>
      <c r="BS183" s="120" t="str">
        <f>IF('Main courante'!$A180=$BS$6,MAX($BS$8:$BS182)+1,"")</f>
        <v/>
      </c>
      <c r="BT183" s="121" t="str">
        <f>IF('Main courante'!$A180=$BS$6,TEXT('Main courante'!$B180,"j mmm aa"),"")</f>
        <v/>
      </c>
      <c r="BU183" s="122" t="str">
        <f>IF('Main courante'!$A180=$BS$6,TEXT('Main courante'!$C180,"hh:mm"),"")</f>
        <v/>
      </c>
      <c r="BV183" s="122" t="str">
        <f>IF('Main courante'!$A180=$BS$6,TEXT('Main courante'!$D180,"hh:mm"),"")</f>
        <v/>
      </c>
      <c r="BW183" s="123" t="str">
        <f>IF('Main courante'!$A180=$BS$6,MOD($BV183-$BU183,1),"")</f>
        <v/>
      </c>
      <c r="BX183" s="123" t="str">
        <f>IF('Main courante'!$A180=$BS$6,'Main courante'!$E180,"")</f>
        <v/>
      </c>
      <c r="BY183" s="122" t="str">
        <f>IF('Main courante'!$A180=$BS$6,DU183,"")</f>
        <v/>
      </c>
      <c r="BZ183" s="125"/>
      <c r="CA183" s="120" t="str">
        <f>IF('Main courante'!$A180=$CA$6,MAX($CA$8:$CA182)+1,"")</f>
        <v/>
      </c>
      <c r="CB183" s="121" t="str">
        <f>IF('Main courante'!$A180=$CA$6,TEXT('Main courante'!$B180,"j mmm aa"),"")</f>
        <v/>
      </c>
      <c r="CC183" s="122" t="str">
        <f>IF('Main courante'!$A180=$CA$6,TEXT('Main courante'!$C180,"hh:mm"),"")</f>
        <v/>
      </c>
      <c r="CD183" s="122" t="str">
        <f>IF('Main courante'!$A180=$CA$6,TEXT('Main courante'!$D180,"hh:mm"),"")</f>
        <v/>
      </c>
      <c r="CE183" s="123" t="str">
        <f>IF('Main courante'!$A180=$CA$6,MOD($CD183-$CC183,1),"")</f>
        <v/>
      </c>
      <c r="CF183" s="123" t="str">
        <f>IF('Main courante'!$A180=$CA$6,'Main courante'!$E180,"")</f>
        <v/>
      </c>
      <c r="CG183" s="122" t="str">
        <f>IF('Main courante'!$A180=$CA$6,DU183,"")</f>
        <v/>
      </c>
      <c r="CH183" s="125"/>
      <c r="CI183" s="120" t="str">
        <f>IF('Main courante'!$A180=$CI$6,MAX($CI$8:$CI182)+1,"")</f>
        <v/>
      </c>
      <c r="CJ183" s="121" t="str">
        <f>IF('Main courante'!$A180=$CI$6,TEXT('Main courante'!$B180,"j mmm aa"),"")</f>
        <v/>
      </c>
      <c r="CK183" s="122" t="str">
        <f>IF('Main courante'!$A180=$CI$6,TEXT('Main courante'!$C180,"hh:mm"),"")</f>
        <v/>
      </c>
      <c r="CL183" s="122" t="str">
        <f>IF('Main courante'!$A180=$CI$6,TEXT('Main courante'!$D180,"hh:mm"),"")</f>
        <v/>
      </c>
      <c r="CM183" s="123" t="str">
        <f>IF('Main courante'!$A180=$CI$6,MOD($CL183-$CK183,1),"")</f>
        <v/>
      </c>
      <c r="CN183" s="123" t="str">
        <f>IF('Main courante'!$A180=$CI$6,'Main courante'!$E180,"")</f>
        <v/>
      </c>
      <c r="CO183" s="125"/>
      <c r="CP183" s="120" t="str">
        <f>IF('Main courante'!$A180=$CP$6,MAX($CP$8:$CP182)+1,"")</f>
        <v/>
      </c>
      <c r="CQ183" s="121" t="str">
        <f>IF('Main courante'!$A180=$CP$6,TEXT('Main courante'!$B180,"j mmm aa"),"")</f>
        <v/>
      </c>
      <c r="CR183" s="122" t="str">
        <f>IF('Main courante'!$A180=$CP$6,TEXT('Main courante'!$C180,"hh:mm"),"")</f>
        <v/>
      </c>
      <c r="CS183" s="122" t="str">
        <f>IF('Main courante'!$A180=$CP$6,TEXT('Main courante'!$D180,"hh:mm"),"")</f>
        <v/>
      </c>
      <c r="CT183" s="123" t="str">
        <f>IF('Main courante'!$A180=$CP$6,MOD($CS183-$CR183,1),"")</f>
        <v/>
      </c>
      <c r="CU183" s="123" t="str">
        <f>IF('Main courante'!$A180=$CP$6,'Main courante'!$E180,"")</f>
        <v/>
      </c>
      <c r="CV183" s="122" t="str">
        <f>IF('Main courante'!$A180=$CP$6,DU183,"")</f>
        <v/>
      </c>
      <c r="CW183" s="125"/>
      <c r="CX183" s="120" t="str">
        <f>IF('Main courante'!$A180=$CX$6,MAX($CX$8:$CX182)+1,"")</f>
        <v/>
      </c>
      <c r="CY183" s="121" t="str">
        <f>IF('Main courante'!$A180=$CX$6,TEXT('Main courante'!$B180,"j mmm aa"),"")</f>
        <v/>
      </c>
      <c r="CZ183" s="122" t="str">
        <f>IF('Main courante'!$A180=$CX$6,TEXT('Main courante'!$C180,"hh:mm"),"")</f>
        <v/>
      </c>
      <c r="DA183" s="122" t="str">
        <f>IF('Main courante'!$A180=$CX$6,TEXT('Main courante'!$D180,"hh:mm"),"")</f>
        <v/>
      </c>
      <c r="DB183" s="123" t="str">
        <f>IF('Main courante'!$A180=$CX$6,MOD($DA183-$CZ183,1),"")</f>
        <v/>
      </c>
      <c r="DC183" s="123" t="str">
        <f>IF('Main courante'!$A180=$CX$6,'Main courante'!$E180,"")</f>
        <v/>
      </c>
      <c r="DD183" s="122" t="str">
        <f>IF('Main courante'!$A180=$CX$6,DU183,"")</f>
        <v/>
      </c>
      <c r="DE183" s="125"/>
      <c r="DF183" s="120" t="str">
        <f>IF('Main courante'!$A180=$DF$6,MAX($DF$8:$DF182)+1,"")</f>
        <v/>
      </c>
      <c r="DG183" s="121" t="str">
        <f>IF('Main courante'!$A180=$DF$6,TEXT('Main courante'!$B180,"j mmm aa"),"")</f>
        <v/>
      </c>
      <c r="DH183" s="122" t="str">
        <f>IF('Main courante'!$A180=$DF$6,TEXT('Main courante'!$C180,"hh:mm"),"")</f>
        <v/>
      </c>
      <c r="DI183" s="122" t="str">
        <f>IF('Main courante'!$A180=$DF$6,TEXT('Main courante'!$D180,"hh:mm"),"")</f>
        <v/>
      </c>
      <c r="DJ183" s="123" t="str">
        <f>IF('Main courante'!$A180=$DF$6,MOD($DI183-$DH183,1),"")</f>
        <v/>
      </c>
      <c r="DK183" s="123" t="str">
        <f>IF('Main courante'!$A180=$DF$6,'Main courante'!$E180,"")</f>
        <v/>
      </c>
      <c r="DL183" s="128"/>
      <c r="DM183" s="120" t="str">
        <f>IF(OR('Main courante'!$F180&lt;&gt;"",'Main courante'!$K180&lt;&gt;""),MAX($DM$8:$DM182)+1,"")</f>
        <v/>
      </c>
      <c r="DN183" s="121" t="str">
        <f>IF('Main courante'!$F180,TEXT('Main courante'!$B180,"j mmm aa"),"")</f>
        <v/>
      </c>
      <c r="DO183" s="121" t="str">
        <f>IF('Main courante'!$F180,'Main courante'!$E180,"")</f>
        <v/>
      </c>
      <c r="DP183" s="121" t="str">
        <f>IF(OR('Main courante'!$F180&lt;&gt;"",'Main courante'!$K180&lt;&gt;""),IF('Main courante'!$F180&lt;&gt;"",TEXT('Main courante'!$F180,"hh:mm"),""),"")</f>
        <v/>
      </c>
      <c r="DQ183" s="121" t="str">
        <f>IF(OR('Main courante'!$F180&lt;&gt;"",'Main courante'!$K180&lt;&gt;""),IF('Main courante'!$G180&lt;&gt;"",TEXT('Main courante'!$G180,"hh:mm"),""),"")</f>
        <v/>
      </c>
      <c r="DR183" s="121" t="str">
        <f>IF(OR('Main courante'!$F180&lt;&gt;"",'Main courante'!$K180&lt;&gt;""),IF('Main courante'!$K180&lt;&gt;"",TEXT('Main courante'!$K180,"hh:mm"),""),"")</f>
        <v/>
      </c>
      <c r="DS183" s="121" t="str">
        <f>IF(OR('Main courante'!$F180&lt;&gt;"",'Main courante'!$K180&lt;&gt;""),IF('Main courante'!$L180&lt;&gt;"",TEXT('Main courante'!$L180,"hh:mm"),""),"")</f>
        <v/>
      </c>
      <c r="DT183" s="129">
        <f t="shared" si="10"/>
        <v>0</v>
      </c>
      <c r="DU183" s="130">
        <f>'Main courante'!$H180+'Main courante'!$M180</f>
        <v>0</v>
      </c>
      <c r="DV183" s="131">
        <f>'Main courante'!$J180+'Main courante'!$O180</f>
        <v>0</v>
      </c>
      <c r="DW183" s="131">
        <f>'Main courante'!$I180+'Main courante'!$N180</f>
        <v>0</v>
      </c>
      <c r="DX183" s="132" t="str">
        <f>IF('Main courante'!$P180&lt;&gt;"",'Main courante'!$P180,"")</f>
        <v/>
      </c>
      <c r="DY183" s="133" t="str">
        <f>IF('Main courante'!$Q180&lt;&gt;"",'Main courante'!$Q180,"")</f>
        <v/>
      </c>
      <c r="DZ183" s="133" t="str">
        <f>IF('Main courante'!$R180&lt;&gt;"",'Main courante'!$R180,"")</f>
        <v/>
      </c>
      <c r="EA183" s="129">
        <f t="shared" si="11"/>
        <v>0</v>
      </c>
      <c r="EB183" s="129">
        <f t="shared" si="12"/>
        <v>0</v>
      </c>
      <c r="ED183" s="120" t="str">
        <f>IF('Main courante'!$A180=$ED$6,MAX($ED$8:$ED182)+1,"")</f>
        <v/>
      </c>
      <c r="EE183" s="120" t="str">
        <f>IF('Main courante'!$A180=$ED$6,'Main courante'!$S180,"")</f>
        <v/>
      </c>
      <c r="EF183" s="120" t="str">
        <f>IF('Main courante'!$A180=$ED$6,'Main courante'!$T180,"")</f>
        <v/>
      </c>
      <c r="EG183" s="120" t="str">
        <f>IF('Main courante'!$A180=$ED$6,'Main courante'!$U180,"")</f>
        <v/>
      </c>
      <c r="EH183" s="134" t="str">
        <f>IF('Main courante'!$A180=$ED$6,'Main courante'!$V180,"")</f>
        <v/>
      </c>
      <c r="EJ183" s="120" t="str">
        <f>IF('Main courante'!$A180=$EJ$6,MAX($EJ$8:$EJ182)+1,"")</f>
        <v/>
      </c>
      <c r="EK183" s="120" t="str">
        <f>IF('Main courante'!$A180=$EJ$6,'Main courante'!$S180,"")</f>
        <v/>
      </c>
      <c r="EL183" s="120" t="str">
        <f>IF('Main courante'!$A180=$EJ$6,'Main courante'!$T180,"")</f>
        <v/>
      </c>
      <c r="EM183" s="120" t="str">
        <f>IF('Main courante'!$A180=$EJ$6,'Main courante'!$U180,"")</f>
        <v/>
      </c>
      <c r="EN183" s="134" t="str">
        <f>IF('Main courante'!$A180=$EJ$6,'Main courante'!$V180,"")</f>
        <v/>
      </c>
      <c r="EP183" s="120" t="str">
        <f>IF('Main courante'!$A180=$EP$6,MAX($EP$8:$EP182)+1,"")</f>
        <v/>
      </c>
      <c r="EQ183" s="120" t="str">
        <f>IF('Main courante'!$A180=$EP$6,'Main courante'!$S180,"")</f>
        <v/>
      </c>
      <c r="ER183" s="120" t="str">
        <f>IF('Main courante'!$A180=$EP$6,'Main courante'!$T180,"")</f>
        <v/>
      </c>
      <c r="ES183" s="120" t="str">
        <f>IF('Main courante'!$A180=$EP$6,'Main courante'!$U180,"")</f>
        <v/>
      </c>
      <c r="ET183" s="134" t="str">
        <f>IF('Main courante'!$A180=$EP$6,'Main courante'!$V180,"")</f>
        <v/>
      </c>
      <c r="EU183" s="125"/>
      <c r="EV183" s="120" t="str">
        <f>IF('Main courante'!$A180=$EV$6,MAX($EV$8:$EV182)+1,"")</f>
        <v/>
      </c>
      <c r="EW183" s="121" t="str">
        <f>IF('Main courante'!$A180=$EV$6,TEXT('Main courante'!$B180,"j mmm aa"),"")</f>
        <v/>
      </c>
      <c r="EX183" s="122" t="str">
        <f>IF('Main courante'!$A180=$EV$6,TEXT('Main courante'!$C180,"hh:mm"),"")</f>
        <v/>
      </c>
      <c r="EY183" s="122" t="str">
        <f>IF('Main courante'!$A180=$EV$6,TEXT('Main courante'!$D180,"hh:mm"),"")</f>
        <v/>
      </c>
      <c r="EZ183" s="123" t="str">
        <f>IF('Main courante'!$A180=$EV$6,MOD($EY183-$EX183,1),"")</f>
        <v/>
      </c>
      <c r="FA183" s="123" t="str">
        <f>IF('Main courante'!$A180=$EV$6,'Main courante'!$E180,"")</f>
        <v/>
      </c>
      <c r="FB183" s="128"/>
    </row>
    <row r="184" spans="1:158">
      <c r="A184" s="120" t="str">
        <f>IF('Main courante'!$A181=$A$6,MAX($A$8:$A183)+1,"")</f>
        <v/>
      </c>
      <c r="B184" s="121" t="str">
        <f>IF('Main courante'!$A181=$A$6,TEXT('Main courante'!$B181,"j mmm aa"),"")</f>
        <v/>
      </c>
      <c r="C184" s="122" t="str">
        <f>IF('Main courante'!$A181=$A$6,TEXT('Main courante'!$C181,"hh:mm"),"")</f>
        <v/>
      </c>
      <c r="D184" s="122" t="str">
        <f>IF('Main courante'!$A181=$A$6,TEXT('Main courante'!$D181,"hh:mm"),"")</f>
        <v/>
      </c>
      <c r="E184" s="123" t="str">
        <f>IF('Main courante'!$A181=$A$6,MOD($D184-$C184,1),"")</f>
        <v/>
      </c>
      <c r="F184" s="123" t="str">
        <f>IF('Main courante'!$A181=$A$6,'Main courante'!$E181,"")</f>
        <v/>
      </c>
      <c r="G184" s="125"/>
      <c r="H184" s="126" t="str">
        <f>IF('Main courante'!$A181=$H$6,MAX($H$8:$H183)+1,"")</f>
        <v/>
      </c>
      <c r="I184" s="121" t="str">
        <f>IF('Main courante'!$A181=$H$6,TEXT('Main courante'!$B181,"j mmm aa"),"")</f>
        <v/>
      </c>
      <c r="J184" s="122" t="str">
        <f>IF('Main courante'!$A181=$H$6,TEXT('Main courante'!$C181,"hh:mm"),"")</f>
        <v/>
      </c>
      <c r="K184" s="122" t="str">
        <f>IF('Main courante'!$A181=$H$6,TEXT('Main courante'!$D181,"hh:mm"),"")</f>
        <v/>
      </c>
      <c r="L184" s="123" t="str">
        <f>IF('Main courante'!$A181=$H$6,MOD($K184-$J184,1),"")</f>
        <v/>
      </c>
      <c r="M184" s="123" t="str">
        <f>IF('Main courante'!$A181=$H$6,'Main courante'!$E181,"")</f>
        <v/>
      </c>
      <c r="N184" s="125"/>
      <c r="O184" s="120" t="str">
        <f>IF('Main courante'!$A181=$O$6,MAX($O$8:$O183)+1,"")</f>
        <v/>
      </c>
      <c r="P184" s="121" t="str">
        <f>IF('Main courante'!$A181=$O$6,TEXT('Main courante'!$B181,"j mmm aa"),"")</f>
        <v/>
      </c>
      <c r="Q184" s="122" t="str">
        <f>IF('Main courante'!$A181=$O$6,TEXT('Main courante'!$C181,"hh:mm"),"")</f>
        <v/>
      </c>
      <c r="R184" s="122" t="str">
        <f>IF('Main courante'!$A181=$O$6,TEXT('Main courante'!$D181,"hh:mm"),"")</f>
        <v/>
      </c>
      <c r="S184" s="123" t="str">
        <f>IF('Main courante'!$A181=$O$6,MOD($R184-$Q184,1),"")</f>
        <v/>
      </c>
      <c r="T184" s="124" t="str">
        <f>IF('Main courante'!$A181=$O$6,'Main courante'!$E181,"")</f>
        <v/>
      </c>
      <c r="U184" s="127" t="str">
        <f>IF('Main courante'!$A181=$O$6,DU184,"")</f>
        <v/>
      </c>
      <c r="V184" s="125"/>
      <c r="W184" s="120" t="str">
        <f>IF('Main courante'!$A181=$W$6,MAX($W$8:$W183)+1,"")</f>
        <v/>
      </c>
      <c r="X184" s="121" t="str">
        <f>IF('Main courante'!$A181=$W$6,TEXT('Main courante'!$B181,"j mmm aa"),"")</f>
        <v/>
      </c>
      <c r="Y184" s="122" t="str">
        <f>IF('Main courante'!$A181=$W$6,TEXT('Main courante'!$C181,"hh:mm"),"")</f>
        <v/>
      </c>
      <c r="Z184" s="122" t="str">
        <f>IF('Main courante'!$A181=$W$6,TEXT('Main courante'!$D181,"hh:mm"),"")</f>
        <v/>
      </c>
      <c r="AA184" s="123" t="str">
        <f>IF('Main courante'!$A181=$W$6,MOD($Z184-$Y184,1),"")</f>
        <v/>
      </c>
      <c r="AB184" s="123" t="str">
        <f>IF('Main courante'!$A181=$W$6,'Main courante'!$E181,"")</f>
        <v/>
      </c>
      <c r="AC184" s="122" t="str">
        <f>IF('Main courante'!$A181=$W$6,DU184,"")</f>
        <v/>
      </c>
      <c r="AD184" s="125"/>
      <c r="AE184" s="120" t="str">
        <f>IF('Main courante'!$A181=$AE$6,MAX($AE$8:$AE183)+1,"")</f>
        <v/>
      </c>
      <c r="AF184" s="121" t="str">
        <f>IF('Main courante'!$A181=$AE$6,TEXT('Main courante'!$B181,"j mmm aa"),"")</f>
        <v/>
      </c>
      <c r="AG184" s="122" t="str">
        <f>IF('Main courante'!$A181=$AE$6,TEXT('Main courante'!$C181,"hh:mm"),"")</f>
        <v/>
      </c>
      <c r="AH184" s="122" t="str">
        <f>IF('Main courante'!$A181=$AE$6,TEXT('Main courante'!$D181,"hh:mm"),"")</f>
        <v/>
      </c>
      <c r="AI184" s="123" t="str">
        <f>IF('Main courante'!$A181=$AE$6,MOD($AH184-$AG184,1),"")</f>
        <v/>
      </c>
      <c r="AJ184" s="123" t="str">
        <f>IF('Main courante'!$A181=$AE$6,'Main courante'!$E181,"")</f>
        <v/>
      </c>
      <c r="AK184" s="122" t="str">
        <f>IF('Main courante'!$A181=$AE$6,DU184,"")</f>
        <v/>
      </c>
      <c r="AL184" s="125"/>
      <c r="AM184" s="120" t="str">
        <f>IF('Main courante'!$A181=$AM$6,MAX($AM$8:$AM183)+1,"")</f>
        <v/>
      </c>
      <c r="AN184" s="121" t="str">
        <f>IF('Main courante'!$A181=$AM$6,TEXT('Main courante'!$B181,"j mmm aa"),"")</f>
        <v/>
      </c>
      <c r="AO184" s="122" t="str">
        <f>IF('Main courante'!$A181=$AM$6,TEXT('Main courante'!$C181,"hh:mm"),"")</f>
        <v/>
      </c>
      <c r="AP184" s="122" t="str">
        <f>IF('Main courante'!$A181=$AM$6,TEXT('Main courante'!$D181,"hh:mm"),"")</f>
        <v/>
      </c>
      <c r="AQ184" s="123" t="str">
        <f>IF('Main courante'!$A181=$AM$6,MOD($AP184-$AO184,1),"")</f>
        <v/>
      </c>
      <c r="AR184" s="123" t="str">
        <f>IF('Main courante'!$A181=$AM$6,'Main courante'!$E181,"")</f>
        <v/>
      </c>
      <c r="AS184" s="122" t="str">
        <f>IF('Main courante'!$A181=$AM$6,DU184,"")</f>
        <v/>
      </c>
      <c r="AT184" s="125"/>
      <c r="AU184" s="120" t="str">
        <f>IF('Main courante'!$A181=$AU$6,MAX($AU$8:$AU183)+1,"")</f>
        <v/>
      </c>
      <c r="AV184" s="121" t="str">
        <f>IF('Main courante'!$A181=$AU$6,TEXT('Main courante'!$B181,"j mmm aa"),"")</f>
        <v/>
      </c>
      <c r="AW184" s="122" t="str">
        <f>IF('Main courante'!$A181=$AU$6,TEXT('Main courante'!$C181,"hh:mm"),"")</f>
        <v/>
      </c>
      <c r="AX184" s="122" t="str">
        <f>IF('Main courante'!$A181=$AU$6,TEXT('Main courante'!$D181,"hh:mm"),"")</f>
        <v/>
      </c>
      <c r="AY184" s="123" t="str">
        <f>IF('Main courante'!$A181=$AU$6,MOD($AX184-$AW184,1),"")</f>
        <v/>
      </c>
      <c r="AZ184" s="123" t="str">
        <f>IF('Main courante'!$A181=$AU$6,'Main courante'!$E181,"")</f>
        <v/>
      </c>
      <c r="BA184" s="122" t="str">
        <f>IF('Main courante'!$A181=$AU$6,DU184,"")</f>
        <v/>
      </c>
      <c r="BB184" s="125"/>
      <c r="BC184" s="120" t="str">
        <f>IF('Main courante'!$A181=$BC$6,MAX($BC$8:$BC183)+1,"")</f>
        <v/>
      </c>
      <c r="BD184" s="121" t="str">
        <f>IF('Main courante'!$A181=$BC$6,TEXT('Main courante'!$B181,"j mmm aa"),"")</f>
        <v/>
      </c>
      <c r="BE184" s="122" t="str">
        <f>IF('Main courante'!$A181=$BC$6,TEXT('Main courante'!$C181,"hh:mm"),"")</f>
        <v/>
      </c>
      <c r="BF184" s="122" t="str">
        <f>IF('Main courante'!$A181=$BC$6,TEXT('Main courante'!$D181,"hh:mm"),"")</f>
        <v/>
      </c>
      <c r="BG184" s="123" t="str">
        <f>IF('Main courante'!$A181=$BC$6,MOD($BF184-$BE184,1),"")</f>
        <v/>
      </c>
      <c r="BH184" s="123" t="str">
        <f>IF('Main courante'!$A181=$BC$6,'Main courante'!$E181,"")</f>
        <v/>
      </c>
      <c r="BI184" s="122" t="str">
        <f>IF('Main courante'!$A181=$BC$6,DU184,"")</f>
        <v/>
      </c>
      <c r="BJ184" s="125"/>
      <c r="BK184" s="120" t="str">
        <f>IF('Main courante'!$A181=$BK$6,MAX($BK$8:$BK183)+1,"")</f>
        <v/>
      </c>
      <c r="BL184" s="121" t="str">
        <f>IF('Main courante'!$A181=$BK$6,TEXT('Main courante'!$B181,"j mmm aa"),"")</f>
        <v/>
      </c>
      <c r="BM184" s="122" t="str">
        <f>IF('Main courante'!$A181=$BK$6,TEXT('Main courante'!$C181,"hh:mm"),"")</f>
        <v/>
      </c>
      <c r="BN184" s="122" t="str">
        <f>IF('Main courante'!$A181=$BK$6,TEXT('Main courante'!$D181,"hh:mm"),"")</f>
        <v/>
      </c>
      <c r="BO184" s="123" t="str">
        <f>IF('Main courante'!$A181=$BK$6,MOD($BN184-$BM184,1),"")</f>
        <v/>
      </c>
      <c r="BP184" s="123" t="str">
        <f>IF('Main courante'!$A181=$BK$6,'Main courante'!$E181,"")</f>
        <v/>
      </c>
      <c r="BQ184" s="122" t="str">
        <f>IF('Main courante'!$A181=$BK$6,DU184,"")</f>
        <v/>
      </c>
      <c r="BR184" s="125"/>
      <c r="BS184" s="120" t="str">
        <f>IF('Main courante'!$A181=$BS$6,MAX($BS$8:$BS183)+1,"")</f>
        <v/>
      </c>
      <c r="BT184" s="121" t="str">
        <f>IF('Main courante'!$A181=$BS$6,TEXT('Main courante'!$B181,"j mmm aa"),"")</f>
        <v/>
      </c>
      <c r="BU184" s="122" t="str">
        <f>IF('Main courante'!$A181=$BS$6,TEXT('Main courante'!$C181,"hh:mm"),"")</f>
        <v/>
      </c>
      <c r="BV184" s="122" t="str">
        <f>IF('Main courante'!$A181=$BS$6,TEXT('Main courante'!$D181,"hh:mm"),"")</f>
        <v/>
      </c>
      <c r="BW184" s="123" t="str">
        <f>IF('Main courante'!$A181=$BS$6,MOD($BV184-$BU184,1),"")</f>
        <v/>
      </c>
      <c r="BX184" s="123" t="str">
        <f>IF('Main courante'!$A181=$BS$6,'Main courante'!$E181,"")</f>
        <v/>
      </c>
      <c r="BY184" s="122" t="str">
        <f>IF('Main courante'!$A181=$BS$6,DU184,"")</f>
        <v/>
      </c>
      <c r="BZ184" s="125"/>
      <c r="CA184" s="120" t="str">
        <f>IF('Main courante'!$A181=$CA$6,MAX($CA$8:$CA183)+1,"")</f>
        <v/>
      </c>
      <c r="CB184" s="121" t="str">
        <f>IF('Main courante'!$A181=$CA$6,TEXT('Main courante'!$B181,"j mmm aa"),"")</f>
        <v/>
      </c>
      <c r="CC184" s="122" t="str">
        <f>IF('Main courante'!$A181=$CA$6,TEXT('Main courante'!$C181,"hh:mm"),"")</f>
        <v/>
      </c>
      <c r="CD184" s="122" t="str">
        <f>IF('Main courante'!$A181=$CA$6,TEXT('Main courante'!$D181,"hh:mm"),"")</f>
        <v/>
      </c>
      <c r="CE184" s="123" t="str">
        <f>IF('Main courante'!$A181=$CA$6,MOD($CD184-$CC184,1),"")</f>
        <v/>
      </c>
      <c r="CF184" s="123" t="str">
        <f>IF('Main courante'!$A181=$CA$6,'Main courante'!$E181,"")</f>
        <v/>
      </c>
      <c r="CG184" s="122" t="str">
        <f>IF('Main courante'!$A181=$CA$6,DU184,"")</f>
        <v/>
      </c>
      <c r="CH184" s="125"/>
      <c r="CI184" s="120" t="str">
        <f>IF('Main courante'!$A181=$CI$6,MAX($CI$8:$CI183)+1,"")</f>
        <v/>
      </c>
      <c r="CJ184" s="121" t="str">
        <f>IF('Main courante'!$A181=$CI$6,TEXT('Main courante'!$B181,"j mmm aa"),"")</f>
        <v/>
      </c>
      <c r="CK184" s="122" t="str">
        <f>IF('Main courante'!$A181=$CI$6,TEXT('Main courante'!$C181,"hh:mm"),"")</f>
        <v/>
      </c>
      <c r="CL184" s="122" t="str">
        <f>IF('Main courante'!$A181=$CI$6,TEXT('Main courante'!$D181,"hh:mm"),"")</f>
        <v/>
      </c>
      <c r="CM184" s="123" t="str">
        <f>IF('Main courante'!$A181=$CI$6,MOD($CL184-$CK184,1),"")</f>
        <v/>
      </c>
      <c r="CN184" s="123" t="str">
        <f>IF('Main courante'!$A181=$CI$6,'Main courante'!$E181,"")</f>
        <v/>
      </c>
      <c r="CO184" s="125"/>
      <c r="CP184" s="120" t="str">
        <f>IF('Main courante'!$A181=$CP$6,MAX($CP$8:$CP183)+1,"")</f>
        <v/>
      </c>
      <c r="CQ184" s="121" t="str">
        <f>IF('Main courante'!$A181=$CP$6,TEXT('Main courante'!$B181,"j mmm aa"),"")</f>
        <v/>
      </c>
      <c r="CR184" s="122" t="str">
        <f>IF('Main courante'!$A181=$CP$6,TEXT('Main courante'!$C181,"hh:mm"),"")</f>
        <v/>
      </c>
      <c r="CS184" s="122" t="str">
        <f>IF('Main courante'!$A181=$CP$6,TEXT('Main courante'!$D181,"hh:mm"),"")</f>
        <v/>
      </c>
      <c r="CT184" s="123" t="str">
        <f>IF('Main courante'!$A181=$CP$6,MOD($CS184-$CR184,1),"")</f>
        <v/>
      </c>
      <c r="CU184" s="123" t="str">
        <f>IF('Main courante'!$A181=$CP$6,'Main courante'!$E181,"")</f>
        <v/>
      </c>
      <c r="CV184" s="122" t="str">
        <f>IF('Main courante'!$A181=$CP$6,DU184,"")</f>
        <v/>
      </c>
      <c r="CW184" s="125"/>
      <c r="CX184" s="120" t="str">
        <f>IF('Main courante'!$A181=$CX$6,MAX($CX$8:$CX183)+1,"")</f>
        <v/>
      </c>
      <c r="CY184" s="121" t="str">
        <f>IF('Main courante'!$A181=$CX$6,TEXT('Main courante'!$B181,"j mmm aa"),"")</f>
        <v/>
      </c>
      <c r="CZ184" s="122" t="str">
        <f>IF('Main courante'!$A181=$CX$6,TEXT('Main courante'!$C181,"hh:mm"),"")</f>
        <v/>
      </c>
      <c r="DA184" s="122" t="str">
        <f>IF('Main courante'!$A181=$CX$6,TEXT('Main courante'!$D181,"hh:mm"),"")</f>
        <v/>
      </c>
      <c r="DB184" s="123" t="str">
        <f>IF('Main courante'!$A181=$CX$6,MOD($DA184-$CZ184,1),"")</f>
        <v/>
      </c>
      <c r="DC184" s="123" t="str">
        <f>IF('Main courante'!$A181=$CX$6,'Main courante'!$E181,"")</f>
        <v/>
      </c>
      <c r="DD184" s="122" t="str">
        <f>IF('Main courante'!$A181=$CX$6,DU184,"")</f>
        <v/>
      </c>
      <c r="DE184" s="125"/>
      <c r="DF184" s="120" t="str">
        <f>IF('Main courante'!$A181=$DF$6,MAX($DF$8:$DF183)+1,"")</f>
        <v/>
      </c>
      <c r="DG184" s="121" t="str">
        <f>IF('Main courante'!$A181=$DF$6,TEXT('Main courante'!$B181,"j mmm aa"),"")</f>
        <v/>
      </c>
      <c r="DH184" s="122" t="str">
        <f>IF('Main courante'!$A181=$DF$6,TEXT('Main courante'!$C181,"hh:mm"),"")</f>
        <v/>
      </c>
      <c r="DI184" s="122" t="str">
        <f>IF('Main courante'!$A181=$DF$6,TEXT('Main courante'!$D181,"hh:mm"),"")</f>
        <v/>
      </c>
      <c r="DJ184" s="123" t="str">
        <f>IF('Main courante'!$A181=$DF$6,MOD($DI184-$DH184,1),"")</f>
        <v/>
      </c>
      <c r="DK184" s="123" t="str">
        <f>IF('Main courante'!$A181=$DF$6,'Main courante'!$E181,"")</f>
        <v/>
      </c>
      <c r="DL184" s="128"/>
      <c r="DM184" s="120" t="str">
        <f>IF(OR('Main courante'!$F181&lt;&gt;"",'Main courante'!$K181&lt;&gt;""),MAX($DM$8:$DM183)+1,"")</f>
        <v/>
      </c>
      <c r="DN184" s="121" t="str">
        <f>IF('Main courante'!$F181,TEXT('Main courante'!$B181,"j mmm aa"),"")</f>
        <v/>
      </c>
      <c r="DO184" s="121" t="str">
        <f>IF('Main courante'!$F181,'Main courante'!$E181,"")</f>
        <v/>
      </c>
      <c r="DP184" s="121" t="str">
        <f>IF(OR('Main courante'!$F181&lt;&gt;"",'Main courante'!$K181&lt;&gt;""),IF('Main courante'!$F181&lt;&gt;"",TEXT('Main courante'!$F181,"hh:mm"),""),"")</f>
        <v/>
      </c>
      <c r="DQ184" s="121" t="str">
        <f>IF(OR('Main courante'!$F181&lt;&gt;"",'Main courante'!$K181&lt;&gt;""),IF('Main courante'!$G181&lt;&gt;"",TEXT('Main courante'!$G181,"hh:mm"),""),"")</f>
        <v/>
      </c>
      <c r="DR184" s="121" t="str">
        <f>IF(OR('Main courante'!$F181&lt;&gt;"",'Main courante'!$K181&lt;&gt;""),IF('Main courante'!$K181&lt;&gt;"",TEXT('Main courante'!$K181,"hh:mm"),""),"")</f>
        <v/>
      </c>
      <c r="DS184" s="121" t="str">
        <f>IF(OR('Main courante'!$F181&lt;&gt;"",'Main courante'!$K181&lt;&gt;""),IF('Main courante'!$L181&lt;&gt;"",TEXT('Main courante'!$L181,"hh:mm"),""),"")</f>
        <v/>
      </c>
      <c r="DT184" s="129">
        <f t="shared" si="10"/>
        <v>0</v>
      </c>
      <c r="DU184" s="130">
        <f>'Main courante'!$H181+'Main courante'!$M181</f>
        <v>0</v>
      </c>
      <c r="DV184" s="131">
        <f>'Main courante'!$J181+'Main courante'!$O181</f>
        <v>0</v>
      </c>
      <c r="DW184" s="131">
        <f>'Main courante'!$I181+'Main courante'!$N181</f>
        <v>0</v>
      </c>
      <c r="DX184" s="132" t="str">
        <f>IF('Main courante'!$P181&lt;&gt;"",'Main courante'!$P181,"")</f>
        <v/>
      </c>
      <c r="DY184" s="133" t="str">
        <f>IF('Main courante'!$Q181&lt;&gt;"",'Main courante'!$Q181,"")</f>
        <v/>
      </c>
      <c r="DZ184" s="133" t="str">
        <f>IF('Main courante'!$R181&lt;&gt;"",'Main courante'!$R181,"")</f>
        <v/>
      </c>
      <c r="EA184" s="129">
        <f t="shared" si="11"/>
        <v>0</v>
      </c>
      <c r="EB184" s="129">
        <f t="shared" si="12"/>
        <v>0</v>
      </c>
      <c r="ED184" s="120" t="str">
        <f>IF('Main courante'!$A181=$ED$6,MAX($ED$8:$ED183)+1,"")</f>
        <v/>
      </c>
      <c r="EE184" s="120" t="str">
        <f>IF('Main courante'!$A181=$ED$6,'Main courante'!$S181,"")</f>
        <v/>
      </c>
      <c r="EF184" s="120" t="str">
        <f>IF('Main courante'!$A181=$ED$6,'Main courante'!$T181,"")</f>
        <v/>
      </c>
      <c r="EG184" s="120" t="str">
        <f>IF('Main courante'!$A181=$ED$6,'Main courante'!$U181,"")</f>
        <v/>
      </c>
      <c r="EH184" s="134" t="str">
        <f>IF('Main courante'!$A181=$ED$6,'Main courante'!$V181,"")</f>
        <v/>
      </c>
      <c r="EJ184" s="120" t="str">
        <f>IF('Main courante'!$A181=$EJ$6,MAX($EJ$8:$EJ183)+1,"")</f>
        <v/>
      </c>
      <c r="EK184" s="120" t="str">
        <f>IF('Main courante'!$A181=$EJ$6,'Main courante'!$S181,"")</f>
        <v/>
      </c>
      <c r="EL184" s="120" t="str">
        <f>IF('Main courante'!$A181=$EJ$6,'Main courante'!$T181,"")</f>
        <v/>
      </c>
      <c r="EM184" s="120" t="str">
        <f>IF('Main courante'!$A181=$EJ$6,'Main courante'!$U181,"")</f>
        <v/>
      </c>
      <c r="EN184" s="134" t="str">
        <f>IF('Main courante'!$A181=$EJ$6,'Main courante'!$V181,"")</f>
        <v/>
      </c>
      <c r="EP184" s="120" t="str">
        <f>IF('Main courante'!$A181=$EP$6,MAX($EP$8:$EP183)+1,"")</f>
        <v/>
      </c>
      <c r="EQ184" s="120" t="str">
        <f>IF('Main courante'!$A181=$EP$6,'Main courante'!$S181,"")</f>
        <v/>
      </c>
      <c r="ER184" s="120" t="str">
        <f>IF('Main courante'!$A181=$EP$6,'Main courante'!$T181,"")</f>
        <v/>
      </c>
      <c r="ES184" s="120" t="str">
        <f>IF('Main courante'!$A181=$EP$6,'Main courante'!$U181,"")</f>
        <v/>
      </c>
      <c r="ET184" s="134" t="str">
        <f>IF('Main courante'!$A181=$EP$6,'Main courante'!$V181,"")</f>
        <v/>
      </c>
      <c r="EU184" s="125"/>
      <c r="EV184" s="120" t="str">
        <f>IF('Main courante'!$A181=$EV$6,MAX($EV$8:$EV183)+1,"")</f>
        <v/>
      </c>
      <c r="EW184" s="121" t="str">
        <f>IF('Main courante'!$A181=$EV$6,TEXT('Main courante'!$B181,"j mmm aa"),"")</f>
        <v/>
      </c>
      <c r="EX184" s="122" t="str">
        <f>IF('Main courante'!$A181=$EV$6,TEXT('Main courante'!$C181,"hh:mm"),"")</f>
        <v/>
      </c>
      <c r="EY184" s="122" t="str">
        <f>IF('Main courante'!$A181=$EV$6,TEXT('Main courante'!$D181,"hh:mm"),"")</f>
        <v/>
      </c>
      <c r="EZ184" s="123" t="str">
        <f>IF('Main courante'!$A181=$EV$6,MOD($EY184-$EX184,1),"")</f>
        <v/>
      </c>
      <c r="FA184" s="123" t="str">
        <f>IF('Main courante'!$A181=$EV$6,'Main courante'!$E181,"")</f>
        <v/>
      </c>
      <c r="FB184" s="128"/>
    </row>
    <row r="185" spans="1:158">
      <c r="A185" s="120" t="str">
        <f>IF('Main courante'!$A182=$A$6,MAX($A$8:$A184)+1,"")</f>
        <v/>
      </c>
      <c r="B185" s="121" t="str">
        <f>IF('Main courante'!$A182=$A$6,TEXT('Main courante'!$B182,"j mmm aa"),"")</f>
        <v/>
      </c>
      <c r="C185" s="122" t="str">
        <f>IF('Main courante'!$A182=$A$6,TEXT('Main courante'!$C182,"hh:mm"),"")</f>
        <v/>
      </c>
      <c r="D185" s="122" t="str">
        <f>IF('Main courante'!$A182=$A$6,TEXT('Main courante'!$D182,"hh:mm"),"")</f>
        <v/>
      </c>
      <c r="E185" s="123" t="str">
        <f>IF('Main courante'!$A182=$A$6,MOD($D185-$C185,1),"")</f>
        <v/>
      </c>
      <c r="F185" s="123" t="str">
        <f>IF('Main courante'!$A182=$A$6,'Main courante'!$E182,"")</f>
        <v/>
      </c>
      <c r="G185" s="125"/>
      <c r="H185" s="126" t="str">
        <f>IF('Main courante'!$A182=$H$6,MAX($H$8:$H184)+1,"")</f>
        <v/>
      </c>
      <c r="I185" s="121" t="str">
        <f>IF('Main courante'!$A182=$H$6,TEXT('Main courante'!$B182,"j mmm aa"),"")</f>
        <v/>
      </c>
      <c r="J185" s="122" t="str">
        <f>IF('Main courante'!$A182=$H$6,TEXT('Main courante'!$C182,"hh:mm"),"")</f>
        <v/>
      </c>
      <c r="K185" s="122" t="str">
        <f>IF('Main courante'!$A182=$H$6,TEXT('Main courante'!$D182,"hh:mm"),"")</f>
        <v/>
      </c>
      <c r="L185" s="123" t="str">
        <f>IF('Main courante'!$A182=$H$6,MOD($K185-$J185,1),"")</f>
        <v/>
      </c>
      <c r="M185" s="123" t="str">
        <f>IF('Main courante'!$A182=$H$6,'Main courante'!$E182,"")</f>
        <v/>
      </c>
      <c r="N185" s="125"/>
      <c r="O185" s="120" t="str">
        <f>IF('Main courante'!$A182=$O$6,MAX($O$8:$O184)+1,"")</f>
        <v/>
      </c>
      <c r="P185" s="121" t="str">
        <f>IF('Main courante'!$A182=$O$6,TEXT('Main courante'!$B182,"j mmm aa"),"")</f>
        <v/>
      </c>
      <c r="Q185" s="122" t="str">
        <f>IF('Main courante'!$A182=$O$6,TEXT('Main courante'!$C182,"hh:mm"),"")</f>
        <v/>
      </c>
      <c r="R185" s="122" t="str">
        <f>IF('Main courante'!$A182=$O$6,TEXT('Main courante'!$D182,"hh:mm"),"")</f>
        <v/>
      </c>
      <c r="S185" s="123" t="str">
        <f>IF('Main courante'!$A182=$O$6,MOD($R185-$Q185,1),"")</f>
        <v/>
      </c>
      <c r="T185" s="124" t="str">
        <f>IF('Main courante'!$A182=$O$6,'Main courante'!$E182,"")</f>
        <v/>
      </c>
      <c r="U185" s="127" t="str">
        <f>IF('Main courante'!$A182=$O$6,DU185,"")</f>
        <v/>
      </c>
      <c r="V185" s="125"/>
      <c r="W185" s="120" t="str">
        <f>IF('Main courante'!$A182=$W$6,MAX($W$8:$W184)+1,"")</f>
        <v/>
      </c>
      <c r="X185" s="121" t="str">
        <f>IF('Main courante'!$A182=$W$6,TEXT('Main courante'!$B182,"j mmm aa"),"")</f>
        <v/>
      </c>
      <c r="Y185" s="122" t="str">
        <f>IF('Main courante'!$A182=$W$6,TEXT('Main courante'!$C182,"hh:mm"),"")</f>
        <v/>
      </c>
      <c r="Z185" s="122" t="str">
        <f>IF('Main courante'!$A182=$W$6,TEXT('Main courante'!$D182,"hh:mm"),"")</f>
        <v/>
      </c>
      <c r="AA185" s="123" t="str">
        <f>IF('Main courante'!$A182=$W$6,MOD($Z185-$Y185,1),"")</f>
        <v/>
      </c>
      <c r="AB185" s="123" t="str">
        <f>IF('Main courante'!$A182=$W$6,'Main courante'!$E182,"")</f>
        <v/>
      </c>
      <c r="AC185" s="122" t="str">
        <f>IF('Main courante'!$A182=$W$6,DU185,"")</f>
        <v/>
      </c>
      <c r="AD185" s="125"/>
      <c r="AE185" s="120" t="str">
        <f>IF('Main courante'!$A182=$AE$6,MAX($AE$8:$AE184)+1,"")</f>
        <v/>
      </c>
      <c r="AF185" s="121" t="str">
        <f>IF('Main courante'!$A182=$AE$6,TEXT('Main courante'!$B182,"j mmm aa"),"")</f>
        <v/>
      </c>
      <c r="AG185" s="122" t="str">
        <f>IF('Main courante'!$A182=$AE$6,TEXT('Main courante'!$C182,"hh:mm"),"")</f>
        <v/>
      </c>
      <c r="AH185" s="122" t="str">
        <f>IF('Main courante'!$A182=$AE$6,TEXT('Main courante'!$D182,"hh:mm"),"")</f>
        <v/>
      </c>
      <c r="AI185" s="123" t="str">
        <f>IF('Main courante'!$A182=$AE$6,MOD($AH185-$AG185,1),"")</f>
        <v/>
      </c>
      <c r="AJ185" s="123" t="str">
        <f>IF('Main courante'!$A182=$AE$6,'Main courante'!$E182,"")</f>
        <v/>
      </c>
      <c r="AK185" s="122" t="str">
        <f>IF('Main courante'!$A182=$AE$6,DU185,"")</f>
        <v/>
      </c>
      <c r="AL185" s="125"/>
      <c r="AM185" s="120" t="str">
        <f>IF('Main courante'!$A182=$AM$6,MAX($AM$8:$AM184)+1,"")</f>
        <v/>
      </c>
      <c r="AN185" s="121" t="str">
        <f>IF('Main courante'!$A182=$AM$6,TEXT('Main courante'!$B182,"j mmm aa"),"")</f>
        <v/>
      </c>
      <c r="AO185" s="122" t="str">
        <f>IF('Main courante'!$A182=$AM$6,TEXT('Main courante'!$C182,"hh:mm"),"")</f>
        <v/>
      </c>
      <c r="AP185" s="122" t="str">
        <f>IF('Main courante'!$A182=$AM$6,TEXT('Main courante'!$D182,"hh:mm"),"")</f>
        <v/>
      </c>
      <c r="AQ185" s="123" t="str">
        <f>IF('Main courante'!$A182=$AM$6,MOD($AP185-$AO185,1),"")</f>
        <v/>
      </c>
      <c r="AR185" s="123" t="str">
        <f>IF('Main courante'!$A182=$AM$6,'Main courante'!$E182,"")</f>
        <v/>
      </c>
      <c r="AS185" s="122" t="str">
        <f>IF('Main courante'!$A182=$AM$6,DU185,"")</f>
        <v/>
      </c>
      <c r="AT185" s="125"/>
      <c r="AU185" s="120" t="str">
        <f>IF('Main courante'!$A182=$AU$6,MAX($AU$8:$AU184)+1,"")</f>
        <v/>
      </c>
      <c r="AV185" s="121" t="str">
        <f>IF('Main courante'!$A182=$AU$6,TEXT('Main courante'!$B182,"j mmm aa"),"")</f>
        <v/>
      </c>
      <c r="AW185" s="122" t="str">
        <f>IF('Main courante'!$A182=$AU$6,TEXT('Main courante'!$C182,"hh:mm"),"")</f>
        <v/>
      </c>
      <c r="AX185" s="122" t="str">
        <f>IF('Main courante'!$A182=$AU$6,TEXT('Main courante'!$D182,"hh:mm"),"")</f>
        <v/>
      </c>
      <c r="AY185" s="123" t="str">
        <f>IF('Main courante'!$A182=$AU$6,MOD($AX185-$AW185,1),"")</f>
        <v/>
      </c>
      <c r="AZ185" s="123" t="str">
        <f>IF('Main courante'!$A182=$AU$6,'Main courante'!$E182,"")</f>
        <v/>
      </c>
      <c r="BA185" s="122" t="str">
        <f>IF('Main courante'!$A182=$AU$6,DU185,"")</f>
        <v/>
      </c>
      <c r="BB185" s="125"/>
      <c r="BC185" s="120" t="str">
        <f>IF('Main courante'!$A182=$BC$6,MAX($BC$8:$BC184)+1,"")</f>
        <v/>
      </c>
      <c r="BD185" s="121" t="str">
        <f>IF('Main courante'!$A182=$BC$6,TEXT('Main courante'!$B182,"j mmm aa"),"")</f>
        <v/>
      </c>
      <c r="BE185" s="122" t="str">
        <f>IF('Main courante'!$A182=$BC$6,TEXT('Main courante'!$C182,"hh:mm"),"")</f>
        <v/>
      </c>
      <c r="BF185" s="122" t="str">
        <f>IF('Main courante'!$A182=$BC$6,TEXT('Main courante'!$D182,"hh:mm"),"")</f>
        <v/>
      </c>
      <c r="BG185" s="123" t="str">
        <f>IF('Main courante'!$A182=$BC$6,MOD($BF185-$BE185,1),"")</f>
        <v/>
      </c>
      <c r="BH185" s="123" t="str">
        <f>IF('Main courante'!$A182=$BC$6,'Main courante'!$E182,"")</f>
        <v/>
      </c>
      <c r="BI185" s="122" t="str">
        <f>IF('Main courante'!$A182=$BC$6,DU185,"")</f>
        <v/>
      </c>
      <c r="BJ185" s="125"/>
      <c r="BK185" s="120" t="str">
        <f>IF('Main courante'!$A182=$BK$6,MAX($BK$8:$BK184)+1,"")</f>
        <v/>
      </c>
      <c r="BL185" s="121" t="str">
        <f>IF('Main courante'!$A182=$BK$6,TEXT('Main courante'!$B182,"j mmm aa"),"")</f>
        <v/>
      </c>
      <c r="BM185" s="122" t="str">
        <f>IF('Main courante'!$A182=$BK$6,TEXT('Main courante'!$C182,"hh:mm"),"")</f>
        <v/>
      </c>
      <c r="BN185" s="122" t="str">
        <f>IF('Main courante'!$A182=$BK$6,TEXT('Main courante'!$D182,"hh:mm"),"")</f>
        <v/>
      </c>
      <c r="BO185" s="123" t="str">
        <f>IF('Main courante'!$A182=$BK$6,MOD($BN185-$BM185,1),"")</f>
        <v/>
      </c>
      <c r="BP185" s="123" t="str">
        <f>IF('Main courante'!$A182=$BK$6,'Main courante'!$E182,"")</f>
        <v/>
      </c>
      <c r="BQ185" s="122" t="str">
        <f>IF('Main courante'!$A182=$BK$6,DU185,"")</f>
        <v/>
      </c>
      <c r="BR185" s="125"/>
      <c r="BS185" s="120" t="str">
        <f>IF('Main courante'!$A182=$BS$6,MAX($BS$8:$BS184)+1,"")</f>
        <v/>
      </c>
      <c r="BT185" s="121" t="str">
        <f>IF('Main courante'!$A182=$BS$6,TEXT('Main courante'!$B182,"j mmm aa"),"")</f>
        <v/>
      </c>
      <c r="BU185" s="122" t="str">
        <f>IF('Main courante'!$A182=$BS$6,TEXT('Main courante'!$C182,"hh:mm"),"")</f>
        <v/>
      </c>
      <c r="BV185" s="122" t="str">
        <f>IF('Main courante'!$A182=$BS$6,TEXT('Main courante'!$D182,"hh:mm"),"")</f>
        <v/>
      </c>
      <c r="BW185" s="123" t="str">
        <f>IF('Main courante'!$A182=$BS$6,MOD($BV185-$BU185,1),"")</f>
        <v/>
      </c>
      <c r="BX185" s="123" t="str">
        <f>IF('Main courante'!$A182=$BS$6,'Main courante'!$E182,"")</f>
        <v/>
      </c>
      <c r="BY185" s="122" t="str">
        <f>IF('Main courante'!$A182=$BS$6,DU185,"")</f>
        <v/>
      </c>
      <c r="BZ185" s="125"/>
      <c r="CA185" s="120" t="str">
        <f>IF('Main courante'!$A182=$CA$6,MAX($CA$8:$CA184)+1,"")</f>
        <v/>
      </c>
      <c r="CB185" s="121" t="str">
        <f>IF('Main courante'!$A182=$CA$6,TEXT('Main courante'!$B182,"j mmm aa"),"")</f>
        <v/>
      </c>
      <c r="CC185" s="122" t="str">
        <f>IF('Main courante'!$A182=$CA$6,TEXT('Main courante'!$C182,"hh:mm"),"")</f>
        <v/>
      </c>
      <c r="CD185" s="122" t="str">
        <f>IF('Main courante'!$A182=$CA$6,TEXT('Main courante'!$D182,"hh:mm"),"")</f>
        <v/>
      </c>
      <c r="CE185" s="123" t="str">
        <f>IF('Main courante'!$A182=$CA$6,MOD($CD185-$CC185,1),"")</f>
        <v/>
      </c>
      <c r="CF185" s="123" t="str">
        <f>IF('Main courante'!$A182=$CA$6,'Main courante'!$E182,"")</f>
        <v/>
      </c>
      <c r="CG185" s="122" t="str">
        <f>IF('Main courante'!$A182=$CA$6,DU185,"")</f>
        <v/>
      </c>
      <c r="CH185" s="125"/>
      <c r="CI185" s="120" t="str">
        <f>IF('Main courante'!$A182=$CI$6,MAX($CI$8:$CI184)+1,"")</f>
        <v/>
      </c>
      <c r="CJ185" s="121" t="str">
        <f>IF('Main courante'!$A182=$CI$6,TEXT('Main courante'!$B182,"j mmm aa"),"")</f>
        <v/>
      </c>
      <c r="CK185" s="122" t="str">
        <f>IF('Main courante'!$A182=$CI$6,TEXT('Main courante'!$C182,"hh:mm"),"")</f>
        <v/>
      </c>
      <c r="CL185" s="122" t="str">
        <f>IF('Main courante'!$A182=$CI$6,TEXT('Main courante'!$D182,"hh:mm"),"")</f>
        <v/>
      </c>
      <c r="CM185" s="123" t="str">
        <f>IF('Main courante'!$A182=$CI$6,MOD($CL185-$CK185,1),"")</f>
        <v/>
      </c>
      <c r="CN185" s="123" t="str">
        <f>IF('Main courante'!$A182=$CI$6,'Main courante'!$E182,"")</f>
        <v/>
      </c>
      <c r="CO185" s="125"/>
      <c r="CP185" s="120" t="str">
        <f>IF('Main courante'!$A182=$CP$6,MAX($CP$8:$CP184)+1,"")</f>
        <v/>
      </c>
      <c r="CQ185" s="121" t="str">
        <f>IF('Main courante'!$A182=$CP$6,TEXT('Main courante'!$B182,"j mmm aa"),"")</f>
        <v/>
      </c>
      <c r="CR185" s="122" t="str">
        <f>IF('Main courante'!$A182=$CP$6,TEXT('Main courante'!$C182,"hh:mm"),"")</f>
        <v/>
      </c>
      <c r="CS185" s="122" t="str">
        <f>IF('Main courante'!$A182=$CP$6,TEXT('Main courante'!$D182,"hh:mm"),"")</f>
        <v/>
      </c>
      <c r="CT185" s="123" t="str">
        <f>IF('Main courante'!$A182=$CP$6,MOD($CS185-$CR185,1),"")</f>
        <v/>
      </c>
      <c r="CU185" s="123" t="str">
        <f>IF('Main courante'!$A182=$CP$6,'Main courante'!$E182,"")</f>
        <v/>
      </c>
      <c r="CV185" s="122" t="str">
        <f>IF('Main courante'!$A182=$CP$6,DU185,"")</f>
        <v/>
      </c>
      <c r="CW185" s="125"/>
      <c r="CX185" s="120" t="str">
        <f>IF('Main courante'!$A182=$CX$6,MAX($CX$8:$CX184)+1,"")</f>
        <v/>
      </c>
      <c r="CY185" s="121" t="str">
        <f>IF('Main courante'!$A182=$CX$6,TEXT('Main courante'!$B182,"j mmm aa"),"")</f>
        <v/>
      </c>
      <c r="CZ185" s="122" t="str">
        <f>IF('Main courante'!$A182=$CX$6,TEXT('Main courante'!$C182,"hh:mm"),"")</f>
        <v/>
      </c>
      <c r="DA185" s="122" t="str">
        <f>IF('Main courante'!$A182=$CX$6,TEXT('Main courante'!$D182,"hh:mm"),"")</f>
        <v/>
      </c>
      <c r="DB185" s="123" t="str">
        <f>IF('Main courante'!$A182=$CX$6,MOD($DA185-$CZ185,1),"")</f>
        <v/>
      </c>
      <c r="DC185" s="123" t="str">
        <f>IF('Main courante'!$A182=$CX$6,'Main courante'!$E182,"")</f>
        <v/>
      </c>
      <c r="DD185" s="122" t="str">
        <f>IF('Main courante'!$A182=$CX$6,DU185,"")</f>
        <v/>
      </c>
      <c r="DE185" s="125"/>
      <c r="DF185" s="120" t="str">
        <f>IF('Main courante'!$A182=$DF$6,MAX($DF$8:$DF184)+1,"")</f>
        <v/>
      </c>
      <c r="DG185" s="121" t="str">
        <f>IF('Main courante'!$A182=$DF$6,TEXT('Main courante'!$B182,"j mmm aa"),"")</f>
        <v/>
      </c>
      <c r="DH185" s="122" t="str">
        <f>IF('Main courante'!$A182=$DF$6,TEXT('Main courante'!$C182,"hh:mm"),"")</f>
        <v/>
      </c>
      <c r="DI185" s="122" t="str">
        <f>IF('Main courante'!$A182=$DF$6,TEXT('Main courante'!$D182,"hh:mm"),"")</f>
        <v/>
      </c>
      <c r="DJ185" s="123" t="str">
        <f>IF('Main courante'!$A182=$DF$6,MOD($DI185-$DH185,1),"")</f>
        <v/>
      </c>
      <c r="DK185" s="123" t="str">
        <f>IF('Main courante'!$A182=$DF$6,'Main courante'!$E182,"")</f>
        <v/>
      </c>
      <c r="DL185" s="128"/>
      <c r="DM185" s="120" t="str">
        <f>IF(OR('Main courante'!$F182&lt;&gt;"",'Main courante'!$K182&lt;&gt;""),MAX($DM$8:$DM184)+1,"")</f>
        <v/>
      </c>
      <c r="DN185" s="121" t="str">
        <f>IF('Main courante'!$F182,TEXT('Main courante'!$B182,"j mmm aa"),"")</f>
        <v/>
      </c>
      <c r="DO185" s="121" t="str">
        <f>IF('Main courante'!$F182,'Main courante'!$E182,"")</f>
        <v/>
      </c>
      <c r="DP185" s="121" t="str">
        <f>IF(OR('Main courante'!$F182&lt;&gt;"",'Main courante'!$K182&lt;&gt;""),IF('Main courante'!$F182&lt;&gt;"",TEXT('Main courante'!$F182,"hh:mm"),""),"")</f>
        <v/>
      </c>
      <c r="DQ185" s="121" t="str">
        <f>IF(OR('Main courante'!$F182&lt;&gt;"",'Main courante'!$K182&lt;&gt;""),IF('Main courante'!$G182&lt;&gt;"",TEXT('Main courante'!$G182,"hh:mm"),""),"")</f>
        <v/>
      </c>
      <c r="DR185" s="121" t="str">
        <f>IF(OR('Main courante'!$F182&lt;&gt;"",'Main courante'!$K182&lt;&gt;""),IF('Main courante'!$K182&lt;&gt;"",TEXT('Main courante'!$K182,"hh:mm"),""),"")</f>
        <v/>
      </c>
      <c r="DS185" s="121" t="str">
        <f>IF(OR('Main courante'!$F182&lt;&gt;"",'Main courante'!$K182&lt;&gt;""),IF('Main courante'!$L182&lt;&gt;"",TEXT('Main courante'!$L182,"hh:mm"),""),"")</f>
        <v/>
      </c>
      <c r="DT185" s="129">
        <f t="shared" si="10"/>
        <v>0</v>
      </c>
      <c r="DU185" s="130">
        <f>'Main courante'!$H182+'Main courante'!$M182</f>
        <v>0</v>
      </c>
      <c r="DV185" s="131">
        <f>'Main courante'!$J182+'Main courante'!$O182</f>
        <v>0</v>
      </c>
      <c r="DW185" s="131">
        <f>'Main courante'!$I182+'Main courante'!$N182</f>
        <v>0</v>
      </c>
      <c r="DX185" s="132" t="str">
        <f>IF('Main courante'!$P182&lt;&gt;"",'Main courante'!$P182,"")</f>
        <v/>
      </c>
      <c r="DY185" s="133" t="str">
        <f>IF('Main courante'!$Q182&lt;&gt;"",'Main courante'!$Q182,"")</f>
        <v/>
      </c>
      <c r="DZ185" s="133" t="str">
        <f>IF('Main courante'!$R182&lt;&gt;"",'Main courante'!$R182,"")</f>
        <v/>
      </c>
      <c r="EA185" s="129">
        <f t="shared" si="11"/>
        <v>0</v>
      </c>
      <c r="EB185" s="129">
        <f t="shared" si="12"/>
        <v>0</v>
      </c>
      <c r="ED185" s="120" t="str">
        <f>IF('Main courante'!$A182=$ED$6,MAX($ED$8:$ED184)+1,"")</f>
        <v/>
      </c>
      <c r="EE185" s="120" t="str">
        <f>IF('Main courante'!$A182=$ED$6,'Main courante'!$S182,"")</f>
        <v/>
      </c>
      <c r="EF185" s="120" t="str">
        <f>IF('Main courante'!$A182=$ED$6,'Main courante'!$T182,"")</f>
        <v/>
      </c>
      <c r="EG185" s="120" t="str">
        <f>IF('Main courante'!$A182=$ED$6,'Main courante'!$U182,"")</f>
        <v/>
      </c>
      <c r="EH185" s="134" t="str">
        <f>IF('Main courante'!$A182=$ED$6,'Main courante'!$V182,"")</f>
        <v/>
      </c>
      <c r="EJ185" s="120" t="str">
        <f>IF('Main courante'!$A182=$EJ$6,MAX($EJ$8:$EJ184)+1,"")</f>
        <v/>
      </c>
      <c r="EK185" s="120" t="str">
        <f>IF('Main courante'!$A182=$EJ$6,'Main courante'!$S182,"")</f>
        <v/>
      </c>
      <c r="EL185" s="120" t="str">
        <f>IF('Main courante'!$A182=$EJ$6,'Main courante'!$T182,"")</f>
        <v/>
      </c>
      <c r="EM185" s="120" t="str">
        <f>IF('Main courante'!$A182=$EJ$6,'Main courante'!$U182,"")</f>
        <v/>
      </c>
      <c r="EN185" s="134" t="str">
        <f>IF('Main courante'!$A182=$EJ$6,'Main courante'!$V182,"")</f>
        <v/>
      </c>
      <c r="EP185" s="120" t="str">
        <f>IF('Main courante'!$A182=$EP$6,MAX($EP$8:$EP184)+1,"")</f>
        <v/>
      </c>
      <c r="EQ185" s="120" t="str">
        <f>IF('Main courante'!$A182=$EP$6,'Main courante'!$S182,"")</f>
        <v/>
      </c>
      <c r="ER185" s="120" t="str">
        <f>IF('Main courante'!$A182=$EP$6,'Main courante'!$T182,"")</f>
        <v/>
      </c>
      <c r="ES185" s="120" t="str">
        <f>IF('Main courante'!$A182=$EP$6,'Main courante'!$U182,"")</f>
        <v/>
      </c>
      <c r="ET185" s="134" t="str">
        <f>IF('Main courante'!$A182=$EP$6,'Main courante'!$V182,"")</f>
        <v/>
      </c>
      <c r="EU185" s="125"/>
      <c r="EV185" s="120" t="str">
        <f>IF('Main courante'!$A182=$EV$6,MAX($EV$8:$EV184)+1,"")</f>
        <v/>
      </c>
      <c r="EW185" s="121" t="str">
        <f>IF('Main courante'!$A182=$EV$6,TEXT('Main courante'!$B182,"j mmm aa"),"")</f>
        <v/>
      </c>
      <c r="EX185" s="122" t="str">
        <f>IF('Main courante'!$A182=$EV$6,TEXT('Main courante'!$C182,"hh:mm"),"")</f>
        <v/>
      </c>
      <c r="EY185" s="122" t="str">
        <f>IF('Main courante'!$A182=$EV$6,TEXT('Main courante'!$D182,"hh:mm"),"")</f>
        <v/>
      </c>
      <c r="EZ185" s="123" t="str">
        <f>IF('Main courante'!$A182=$EV$6,MOD($EY185-$EX185,1),"")</f>
        <v/>
      </c>
      <c r="FA185" s="123" t="str">
        <f>IF('Main courante'!$A182=$EV$6,'Main courante'!$E182,"")</f>
        <v/>
      </c>
      <c r="FB185" s="128"/>
    </row>
    <row r="186" spans="1:158">
      <c r="A186" s="120" t="str">
        <f>IF('Main courante'!$A183=$A$6,MAX($A$8:$A185)+1,"")</f>
        <v/>
      </c>
      <c r="B186" s="121" t="str">
        <f>IF('Main courante'!$A183=$A$6,TEXT('Main courante'!$B183,"j mmm aa"),"")</f>
        <v/>
      </c>
      <c r="C186" s="122" t="str">
        <f>IF('Main courante'!$A183=$A$6,TEXT('Main courante'!$C183,"hh:mm"),"")</f>
        <v/>
      </c>
      <c r="D186" s="122" t="str">
        <f>IF('Main courante'!$A183=$A$6,TEXT('Main courante'!$D183,"hh:mm"),"")</f>
        <v/>
      </c>
      <c r="E186" s="123" t="str">
        <f>IF('Main courante'!$A183=$A$6,MOD($D186-$C186,1),"")</f>
        <v/>
      </c>
      <c r="F186" s="123" t="str">
        <f>IF('Main courante'!$A183=$A$6,'Main courante'!$E183,"")</f>
        <v/>
      </c>
      <c r="G186" s="125"/>
      <c r="H186" s="126" t="str">
        <f>IF('Main courante'!$A183=$H$6,MAX($H$8:$H185)+1,"")</f>
        <v/>
      </c>
      <c r="I186" s="121" t="str">
        <f>IF('Main courante'!$A183=$H$6,TEXT('Main courante'!$B183,"j mmm aa"),"")</f>
        <v/>
      </c>
      <c r="J186" s="122" t="str">
        <f>IF('Main courante'!$A183=$H$6,TEXT('Main courante'!$C183,"hh:mm"),"")</f>
        <v/>
      </c>
      <c r="K186" s="122" t="str">
        <f>IF('Main courante'!$A183=$H$6,TEXT('Main courante'!$D183,"hh:mm"),"")</f>
        <v/>
      </c>
      <c r="L186" s="123" t="str">
        <f>IF('Main courante'!$A183=$H$6,MOD($K186-$J186,1),"")</f>
        <v/>
      </c>
      <c r="M186" s="123" t="str">
        <f>IF('Main courante'!$A183=$H$6,'Main courante'!$E183,"")</f>
        <v/>
      </c>
      <c r="N186" s="125"/>
      <c r="O186" s="120" t="str">
        <f>IF('Main courante'!$A183=$O$6,MAX($O$8:$O185)+1,"")</f>
        <v/>
      </c>
      <c r="P186" s="121" t="str">
        <f>IF('Main courante'!$A183=$O$6,TEXT('Main courante'!$B183,"j mmm aa"),"")</f>
        <v/>
      </c>
      <c r="Q186" s="122" t="str">
        <f>IF('Main courante'!$A183=$O$6,TEXT('Main courante'!$C183,"hh:mm"),"")</f>
        <v/>
      </c>
      <c r="R186" s="122" t="str">
        <f>IF('Main courante'!$A183=$O$6,TEXT('Main courante'!$D183,"hh:mm"),"")</f>
        <v/>
      </c>
      <c r="S186" s="123" t="str">
        <f>IF('Main courante'!$A183=$O$6,MOD($R186-$Q186,1),"")</f>
        <v/>
      </c>
      <c r="T186" s="124" t="str">
        <f>IF('Main courante'!$A183=$O$6,'Main courante'!$E183,"")</f>
        <v/>
      </c>
      <c r="U186" s="127" t="str">
        <f>IF('Main courante'!$A183=$O$6,DU186,"")</f>
        <v/>
      </c>
      <c r="V186" s="125"/>
      <c r="W186" s="120" t="str">
        <f>IF('Main courante'!$A183=$W$6,MAX($W$8:$W185)+1,"")</f>
        <v/>
      </c>
      <c r="X186" s="121" t="str">
        <f>IF('Main courante'!$A183=$W$6,TEXT('Main courante'!$B183,"j mmm aa"),"")</f>
        <v/>
      </c>
      <c r="Y186" s="122" t="str">
        <f>IF('Main courante'!$A183=$W$6,TEXT('Main courante'!$C183,"hh:mm"),"")</f>
        <v/>
      </c>
      <c r="Z186" s="122" t="str">
        <f>IF('Main courante'!$A183=$W$6,TEXT('Main courante'!$D183,"hh:mm"),"")</f>
        <v/>
      </c>
      <c r="AA186" s="123" t="str">
        <f>IF('Main courante'!$A183=$W$6,MOD($Z186-$Y186,1),"")</f>
        <v/>
      </c>
      <c r="AB186" s="123" t="str">
        <f>IF('Main courante'!$A183=$W$6,'Main courante'!$E183,"")</f>
        <v/>
      </c>
      <c r="AC186" s="122" t="str">
        <f>IF('Main courante'!$A183=$W$6,DU186,"")</f>
        <v/>
      </c>
      <c r="AD186" s="125"/>
      <c r="AE186" s="120" t="str">
        <f>IF('Main courante'!$A183=$AE$6,MAX($AE$8:$AE185)+1,"")</f>
        <v/>
      </c>
      <c r="AF186" s="121" t="str">
        <f>IF('Main courante'!$A183=$AE$6,TEXT('Main courante'!$B183,"j mmm aa"),"")</f>
        <v/>
      </c>
      <c r="AG186" s="122" t="str">
        <f>IF('Main courante'!$A183=$AE$6,TEXT('Main courante'!$C183,"hh:mm"),"")</f>
        <v/>
      </c>
      <c r="AH186" s="122" t="str">
        <f>IF('Main courante'!$A183=$AE$6,TEXT('Main courante'!$D183,"hh:mm"),"")</f>
        <v/>
      </c>
      <c r="AI186" s="123" t="str">
        <f>IF('Main courante'!$A183=$AE$6,MOD($AH186-$AG186,1),"")</f>
        <v/>
      </c>
      <c r="AJ186" s="123" t="str">
        <f>IF('Main courante'!$A183=$AE$6,'Main courante'!$E183,"")</f>
        <v/>
      </c>
      <c r="AK186" s="122" t="str">
        <f>IF('Main courante'!$A183=$AE$6,DU186,"")</f>
        <v/>
      </c>
      <c r="AL186" s="125"/>
      <c r="AM186" s="120" t="str">
        <f>IF('Main courante'!$A183=$AM$6,MAX($AM$8:$AM185)+1,"")</f>
        <v/>
      </c>
      <c r="AN186" s="121" t="str">
        <f>IF('Main courante'!$A183=$AM$6,TEXT('Main courante'!$B183,"j mmm aa"),"")</f>
        <v/>
      </c>
      <c r="AO186" s="122" t="str">
        <f>IF('Main courante'!$A183=$AM$6,TEXT('Main courante'!$C183,"hh:mm"),"")</f>
        <v/>
      </c>
      <c r="AP186" s="122" t="str">
        <f>IF('Main courante'!$A183=$AM$6,TEXT('Main courante'!$D183,"hh:mm"),"")</f>
        <v/>
      </c>
      <c r="AQ186" s="123" t="str">
        <f>IF('Main courante'!$A183=$AM$6,MOD($AP186-$AO186,1),"")</f>
        <v/>
      </c>
      <c r="AR186" s="123" t="str">
        <f>IF('Main courante'!$A183=$AM$6,'Main courante'!$E183,"")</f>
        <v/>
      </c>
      <c r="AS186" s="122" t="str">
        <f>IF('Main courante'!$A183=$AM$6,DU186,"")</f>
        <v/>
      </c>
      <c r="AT186" s="125"/>
      <c r="AU186" s="120" t="str">
        <f>IF('Main courante'!$A183=$AU$6,MAX($AU$8:$AU185)+1,"")</f>
        <v/>
      </c>
      <c r="AV186" s="121" t="str">
        <f>IF('Main courante'!$A183=$AU$6,TEXT('Main courante'!$B183,"j mmm aa"),"")</f>
        <v/>
      </c>
      <c r="AW186" s="122" t="str">
        <f>IF('Main courante'!$A183=$AU$6,TEXT('Main courante'!$C183,"hh:mm"),"")</f>
        <v/>
      </c>
      <c r="AX186" s="122" t="str">
        <f>IF('Main courante'!$A183=$AU$6,TEXT('Main courante'!$D183,"hh:mm"),"")</f>
        <v/>
      </c>
      <c r="AY186" s="123" t="str">
        <f>IF('Main courante'!$A183=$AU$6,MOD($AX186-$AW186,1),"")</f>
        <v/>
      </c>
      <c r="AZ186" s="123" t="str">
        <f>IF('Main courante'!$A183=$AU$6,'Main courante'!$E183,"")</f>
        <v/>
      </c>
      <c r="BA186" s="122" t="str">
        <f>IF('Main courante'!$A183=$AU$6,DU186,"")</f>
        <v/>
      </c>
      <c r="BB186" s="125"/>
      <c r="BC186" s="120" t="str">
        <f>IF('Main courante'!$A183=$BC$6,MAX($BC$8:$BC185)+1,"")</f>
        <v/>
      </c>
      <c r="BD186" s="121" t="str">
        <f>IF('Main courante'!$A183=$BC$6,TEXT('Main courante'!$B183,"j mmm aa"),"")</f>
        <v/>
      </c>
      <c r="BE186" s="122" t="str">
        <f>IF('Main courante'!$A183=$BC$6,TEXT('Main courante'!$C183,"hh:mm"),"")</f>
        <v/>
      </c>
      <c r="BF186" s="122" t="str">
        <f>IF('Main courante'!$A183=$BC$6,TEXT('Main courante'!$D183,"hh:mm"),"")</f>
        <v/>
      </c>
      <c r="BG186" s="123" t="str">
        <f>IF('Main courante'!$A183=$BC$6,MOD($BF186-$BE186,1),"")</f>
        <v/>
      </c>
      <c r="BH186" s="123" t="str">
        <f>IF('Main courante'!$A183=$BC$6,'Main courante'!$E183,"")</f>
        <v/>
      </c>
      <c r="BI186" s="122" t="str">
        <f>IF('Main courante'!$A183=$BC$6,DU186,"")</f>
        <v/>
      </c>
      <c r="BJ186" s="125"/>
      <c r="BK186" s="120" t="str">
        <f>IF('Main courante'!$A183=$BK$6,MAX($BK$8:$BK185)+1,"")</f>
        <v/>
      </c>
      <c r="BL186" s="121" t="str">
        <f>IF('Main courante'!$A183=$BK$6,TEXT('Main courante'!$B183,"j mmm aa"),"")</f>
        <v/>
      </c>
      <c r="BM186" s="122" t="str">
        <f>IF('Main courante'!$A183=$BK$6,TEXT('Main courante'!$C183,"hh:mm"),"")</f>
        <v/>
      </c>
      <c r="BN186" s="122" t="str">
        <f>IF('Main courante'!$A183=$BK$6,TEXT('Main courante'!$D183,"hh:mm"),"")</f>
        <v/>
      </c>
      <c r="BO186" s="123" t="str">
        <f>IF('Main courante'!$A183=$BK$6,MOD($BN186-$BM186,1),"")</f>
        <v/>
      </c>
      <c r="BP186" s="123" t="str">
        <f>IF('Main courante'!$A183=$BK$6,'Main courante'!$E183,"")</f>
        <v/>
      </c>
      <c r="BQ186" s="122" t="str">
        <f>IF('Main courante'!$A183=$BK$6,DU186,"")</f>
        <v/>
      </c>
      <c r="BR186" s="125"/>
      <c r="BS186" s="120" t="str">
        <f>IF('Main courante'!$A183=$BS$6,MAX($BS$8:$BS185)+1,"")</f>
        <v/>
      </c>
      <c r="BT186" s="121" t="str">
        <f>IF('Main courante'!$A183=$BS$6,TEXT('Main courante'!$B183,"j mmm aa"),"")</f>
        <v/>
      </c>
      <c r="BU186" s="122" t="str">
        <f>IF('Main courante'!$A183=$BS$6,TEXT('Main courante'!$C183,"hh:mm"),"")</f>
        <v/>
      </c>
      <c r="BV186" s="122" t="str">
        <f>IF('Main courante'!$A183=$BS$6,TEXT('Main courante'!$D183,"hh:mm"),"")</f>
        <v/>
      </c>
      <c r="BW186" s="123" t="str">
        <f>IF('Main courante'!$A183=$BS$6,MOD($BV186-$BU186,1),"")</f>
        <v/>
      </c>
      <c r="BX186" s="123" t="str">
        <f>IF('Main courante'!$A183=$BS$6,'Main courante'!$E183,"")</f>
        <v/>
      </c>
      <c r="BY186" s="122" t="str">
        <f>IF('Main courante'!$A183=$BS$6,DU186,"")</f>
        <v/>
      </c>
      <c r="BZ186" s="125"/>
      <c r="CA186" s="120" t="str">
        <f>IF('Main courante'!$A183=$CA$6,MAX($CA$8:$CA185)+1,"")</f>
        <v/>
      </c>
      <c r="CB186" s="121" t="str">
        <f>IF('Main courante'!$A183=$CA$6,TEXT('Main courante'!$B183,"j mmm aa"),"")</f>
        <v/>
      </c>
      <c r="CC186" s="122" t="str">
        <f>IF('Main courante'!$A183=$CA$6,TEXT('Main courante'!$C183,"hh:mm"),"")</f>
        <v/>
      </c>
      <c r="CD186" s="122" t="str">
        <f>IF('Main courante'!$A183=$CA$6,TEXT('Main courante'!$D183,"hh:mm"),"")</f>
        <v/>
      </c>
      <c r="CE186" s="123" t="str">
        <f>IF('Main courante'!$A183=$CA$6,MOD($CD186-$CC186,1),"")</f>
        <v/>
      </c>
      <c r="CF186" s="123" t="str">
        <f>IF('Main courante'!$A183=$CA$6,'Main courante'!$E183,"")</f>
        <v/>
      </c>
      <c r="CG186" s="122" t="str">
        <f>IF('Main courante'!$A183=$CA$6,DU186,"")</f>
        <v/>
      </c>
      <c r="CH186" s="125"/>
      <c r="CI186" s="120" t="str">
        <f>IF('Main courante'!$A183=$CI$6,MAX($CI$8:$CI185)+1,"")</f>
        <v/>
      </c>
      <c r="CJ186" s="121" t="str">
        <f>IF('Main courante'!$A183=$CI$6,TEXT('Main courante'!$B183,"j mmm aa"),"")</f>
        <v/>
      </c>
      <c r="CK186" s="122" t="str">
        <f>IF('Main courante'!$A183=$CI$6,TEXT('Main courante'!$C183,"hh:mm"),"")</f>
        <v/>
      </c>
      <c r="CL186" s="122" t="str">
        <f>IF('Main courante'!$A183=$CI$6,TEXT('Main courante'!$D183,"hh:mm"),"")</f>
        <v/>
      </c>
      <c r="CM186" s="123" t="str">
        <f>IF('Main courante'!$A183=$CI$6,MOD($CL186-$CK186,1),"")</f>
        <v/>
      </c>
      <c r="CN186" s="123" t="str">
        <f>IF('Main courante'!$A183=$CI$6,'Main courante'!$E183,"")</f>
        <v/>
      </c>
      <c r="CO186" s="125"/>
      <c r="CP186" s="120" t="str">
        <f>IF('Main courante'!$A183=$CP$6,MAX($CP$8:$CP185)+1,"")</f>
        <v/>
      </c>
      <c r="CQ186" s="121" t="str">
        <f>IF('Main courante'!$A183=$CP$6,TEXT('Main courante'!$B183,"j mmm aa"),"")</f>
        <v/>
      </c>
      <c r="CR186" s="122" t="str">
        <f>IF('Main courante'!$A183=$CP$6,TEXT('Main courante'!$C183,"hh:mm"),"")</f>
        <v/>
      </c>
      <c r="CS186" s="122" t="str">
        <f>IF('Main courante'!$A183=$CP$6,TEXT('Main courante'!$D183,"hh:mm"),"")</f>
        <v/>
      </c>
      <c r="CT186" s="123" t="str">
        <f>IF('Main courante'!$A183=$CP$6,MOD($CS186-$CR186,1),"")</f>
        <v/>
      </c>
      <c r="CU186" s="123" t="str">
        <f>IF('Main courante'!$A183=$CP$6,'Main courante'!$E183,"")</f>
        <v/>
      </c>
      <c r="CV186" s="122" t="str">
        <f>IF('Main courante'!$A183=$CP$6,DU186,"")</f>
        <v/>
      </c>
      <c r="CW186" s="125"/>
      <c r="CX186" s="120" t="str">
        <f>IF('Main courante'!$A183=$CX$6,MAX($CX$8:$CX185)+1,"")</f>
        <v/>
      </c>
      <c r="CY186" s="121" t="str">
        <f>IF('Main courante'!$A183=$CX$6,TEXT('Main courante'!$B183,"j mmm aa"),"")</f>
        <v/>
      </c>
      <c r="CZ186" s="122" t="str">
        <f>IF('Main courante'!$A183=$CX$6,TEXT('Main courante'!$C183,"hh:mm"),"")</f>
        <v/>
      </c>
      <c r="DA186" s="122" t="str">
        <f>IF('Main courante'!$A183=$CX$6,TEXT('Main courante'!$D183,"hh:mm"),"")</f>
        <v/>
      </c>
      <c r="DB186" s="123" t="str">
        <f>IF('Main courante'!$A183=$CX$6,MOD($DA186-$CZ186,1),"")</f>
        <v/>
      </c>
      <c r="DC186" s="123" t="str">
        <f>IF('Main courante'!$A183=$CX$6,'Main courante'!$E183,"")</f>
        <v/>
      </c>
      <c r="DD186" s="122" t="str">
        <f>IF('Main courante'!$A183=$CX$6,DU186,"")</f>
        <v/>
      </c>
      <c r="DE186" s="125"/>
      <c r="DF186" s="120" t="str">
        <f>IF('Main courante'!$A183=$DF$6,MAX($DF$8:$DF185)+1,"")</f>
        <v/>
      </c>
      <c r="DG186" s="121" t="str">
        <f>IF('Main courante'!$A183=$DF$6,TEXT('Main courante'!$B183,"j mmm aa"),"")</f>
        <v/>
      </c>
      <c r="DH186" s="122" t="str">
        <f>IF('Main courante'!$A183=$DF$6,TEXT('Main courante'!$C183,"hh:mm"),"")</f>
        <v/>
      </c>
      <c r="DI186" s="122" t="str">
        <f>IF('Main courante'!$A183=$DF$6,TEXT('Main courante'!$D183,"hh:mm"),"")</f>
        <v/>
      </c>
      <c r="DJ186" s="123" t="str">
        <f>IF('Main courante'!$A183=$DF$6,MOD($DI186-$DH186,1),"")</f>
        <v/>
      </c>
      <c r="DK186" s="123" t="str">
        <f>IF('Main courante'!$A183=$DF$6,'Main courante'!$E183,"")</f>
        <v/>
      </c>
      <c r="DL186" s="128"/>
      <c r="DM186" s="120" t="str">
        <f>IF(OR('Main courante'!$F183&lt;&gt;"",'Main courante'!$K183&lt;&gt;""),MAX($DM$8:$DM185)+1,"")</f>
        <v/>
      </c>
      <c r="DN186" s="121" t="str">
        <f>IF('Main courante'!$F183,TEXT('Main courante'!$B183,"j mmm aa"),"")</f>
        <v/>
      </c>
      <c r="DO186" s="121" t="str">
        <f>IF('Main courante'!$F183,'Main courante'!$E183,"")</f>
        <v/>
      </c>
      <c r="DP186" s="121" t="str">
        <f>IF(OR('Main courante'!$F183&lt;&gt;"",'Main courante'!$K183&lt;&gt;""),IF('Main courante'!$F183&lt;&gt;"",TEXT('Main courante'!$F183,"hh:mm"),""),"")</f>
        <v/>
      </c>
      <c r="DQ186" s="121" t="str">
        <f>IF(OR('Main courante'!$F183&lt;&gt;"",'Main courante'!$K183&lt;&gt;""),IF('Main courante'!$G183&lt;&gt;"",TEXT('Main courante'!$G183,"hh:mm"),""),"")</f>
        <v/>
      </c>
      <c r="DR186" s="121" t="str">
        <f>IF(OR('Main courante'!$F183&lt;&gt;"",'Main courante'!$K183&lt;&gt;""),IF('Main courante'!$K183&lt;&gt;"",TEXT('Main courante'!$K183,"hh:mm"),""),"")</f>
        <v/>
      </c>
      <c r="DS186" s="121" t="str">
        <f>IF(OR('Main courante'!$F183&lt;&gt;"",'Main courante'!$K183&lt;&gt;""),IF('Main courante'!$L183&lt;&gt;"",TEXT('Main courante'!$L183,"hh:mm"),""),"")</f>
        <v/>
      </c>
      <c r="DT186" s="129">
        <f t="shared" si="10"/>
        <v>0</v>
      </c>
      <c r="DU186" s="130">
        <f>'Main courante'!$H183+'Main courante'!$M183</f>
        <v>0</v>
      </c>
      <c r="DV186" s="131">
        <f>'Main courante'!$J183+'Main courante'!$O183</f>
        <v>0</v>
      </c>
      <c r="DW186" s="131">
        <f>'Main courante'!$I183+'Main courante'!$N183</f>
        <v>0</v>
      </c>
      <c r="DX186" s="132" t="str">
        <f>IF('Main courante'!$P183&lt;&gt;"",'Main courante'!$P183,"")</f>
        <v/>
      </c>
      <c r="DY186" s="133" t="str">
        <f>IF('Main courante'!$Q183&lt;&gt;"",'Main courante'!$Q183,"")</f>
        <v/>
      </c>
      <c r="DZ186" s="133" t="str">
        <f>IF('Main courante'!$R183&lt;&gt;"",'Main courante'!$R183,"")</f>
        <v/>
      </c>
      <c r="EA186" s="129">
        <f t="shared" si="11"/>
        <v>0</v>
      </c>
      <c r="EB186" s="129">
        <f t="shared" si="12"/>
        <v>0</v>
      </c>
      <c r="ED186" s="120" t="str">
        <f>IF('Main courante'!$A183=$ED$6,MAX($ED$8:$ED185)+1,"")</f>
        <v/>
      </c>
      <c r="EE186" s="120" t="str">
        <f>IF('Main courante'!$A183=$ED$6,'Main courante'!$S183,"")</f>
        <v/>
      </c>
      <c r="EF186" s="120" t="str">
        <f>IF('Main courante'!$A183=$ED$6,'Main courante'!$T183,"")</f>
        <v/>
      </c>
      <c r="EG186" s="120" t="str">
        <f>IF('Main courante'!$A183=$ED$6,'Main courante'!$U183,"")</f>
        <v/>
      </c>
      <c r="EH186" s="134" t="str">
        <f>IF('Main courante'!$A183=$ED$6,'Main courante'!$V183,"")</f>
        <v/>
      </c>
      <c r="EJ186" s="120" t="str">
        <f>IF('Main courante'!$A183=$EJ$6,MAX($EJ$8:$EJ185)+1,"")</f>
        <v/>
      </c>
      <c r="EK186" s="120" t="str">
        <f>IF('Main courante'!$A183=$EJ$6,'Main courante'!$S183,"")</f>
        <v/>
      </c>
      <c r="EL186" s="120" t="str">
        <f>IF('Main courante'!$A183=$EJ$6,'Main courante'!$T183,"")</f>
        <v/>
      </c>
      <c r="EM186" s="120" t="str">
        <f>IF('Main courante'!$A183=$EJ$6,'Main courante'!$U183,"")</f>
        <v/>
      </c>
      <c r="EN186" s="134" t="str">
        <f>IF('Main courante'!$A183=$EJ$6,'Main courante'!$V183,"")</f>
        <v/>
      </c>
      <c r="EP186" s="120" t="str">
        <f>IF('Main courante'!$A183=$EP$6,MAX($EP$8:$EP185)+1,"")</f>
        <v/>
      </c>
      <c r="EQ186" s="120" t="str">
        <f>IF('Main courante'!$A183=$EP$6,'Main courante'!$S183,"")</f>
        <v/>
      </c>
      <c r="ER186" s="120" t="str">
        <f>IF('Main courante'!$A183=$EP$6,'Main courante'!$T183,"")</f>
        <v/>
      </c>
      <c r="ES186" s="120" t="str">
        <f>IF('Main courante'!$A183=$EP$6,'Main courante'!$U183,"")</f>
        <v/>
      </c>
      <c r="ET186" s="134" t="str">
        <f>IF('Main courante'!$A183=$EP$6,'Main courante'!$V183,"")</f>
        <v/>
      </c>
      <c r="EU186" s="125"/>
      <c r="EV186" s="120" t="str">
        <f>IF('Main courante'!$A183=$EV$6,MAX($EV$8:$EV185)+1,"")</f>
        <v/>
      </c>
      <c r="EW186" s="121" t="str">
        <f>IF('Main courante'!$A183=$EV$6,TEXT('Main courante'!$B183,"j mmm aa"),"")</f>
        <v/>
      </c>
      <c r="EX186" s="122" t="str">
        <f>IF('Main courante'!$A183=$EV$6,TEXT('Main courante'!$C183,"hh:mm"),"")</f>
        <v/>
      </c>
      <c r="EY186" s="122" t="str">
        <f>IF('Main courante'!$A183=$EV$6,TEXT('Main courante'!$D183,"hh:mm"),"")</f>
        <v/>
      </c>
      <c r="EZ186" s="123" t="str">
        <f>IF('Main courante'!$A183=$EV$6,MOD($EY186-$EX186,1),"")</f>
        <v/>
      </c>
      <c r="FA186" s="123" t="str">
        <f>IF('Main courante'!$A183=$EV$6,'Main courante'!$E183,"")</f>
        <v/>
      </c>
      <c r="FB186" s="128"/>
    </row>
    <row r="187" spans="1:158">
      <c r="A187" s="120" t="str">
        <f>IF('Main courante'!$A184=$A$6,MAX($A$8:$A186)+1,"")</f>
        <v/>
      </c>
      <c r="B187" s="121" t="str">
        <f>IF('Main courante'!$A184=$A$6,TEXT('Main courante'!$B184,"j mmm aa"),"")</f>
        <v/>
      </c>
      <c r="C187" s="122" t="str">
        <f>IF('Main courante'!$A184=$A$6,TEXT('Main courante'!$C184,"hh:mm"),"")</f>
        <v/>
      </c>
      <c r="D187" s="122" t="str">
        <f>IF('Main courante'!$A184=$A$6,TEXT('Main courante'!$D184,"hh:mm"),"")</f>
        <v/>
      </c>
      <c r="E187" s="123" t="str">
        <f>IF('Main courante'!$A184=$A$6,MOD($D187-$C187,1),"")</f>
        <v/>
      </c>
      <c r="F187" s="123" t="str">
        <f>IF('Main courante'!$A184=$A$6,'Main courante'!$E184,"")</f>
        <v/>
      </c>
      <c r="G187" s="125"/>
      <c r="H187" s="126" t="str">
        <f>IF('Main courante'!$A184=$H$6,MAX($H$8:$H186)+1,"")</f>
        <v/>
      </c>
      <c r="I187" s="121" t="str">
        <f>IF('Main courante'!$A184=$H$6,TEXT('Main courante'!$B184,"j mmm aa"),"")</f>
        <v/>
      </c>
      <c r="J187" s="122" t="str">
        <f>IF('Main courante'!$A184=$H$6,TEXT('Main courante'!$C184,"hh:mm"),"")</f>
        <v/>
      </c>
      <c r="K187" s="122" t="str">
        <f>IF('Main courante'!$A184=$H$6,TEXT('Main courante'!$D184,"hh:mm"),"")</f>
        <v/>
      </c>
      <c r="L187" s="123" t="str">
        <f>IF('Main courante'!$A184=$H$6,MOD($K187-$J187,1),"")</f>
        <v/>
      </c>
      <c r="M187" s="123" t="str">
        <f>IF('Main courante'!$A184=$H$6,'Main courante'!$E184,"")</f>
        <v/>
      </c>
      <c r="N187" s="125"/>
      <c r="O187" s="120" t="str">
        <f>IF('Main courante'!$A184=$O$6,MAX($O$8:$O186)+1,"")</f>
        <v/>
      </c>
      <c r="P187" s="121" t="str">
        <f>IF('Main courante'!$A184=$O$6,TEXT('Main courante'!$B184,"j mmm aa"),"")</f>
        <v/>
      </c>
      <c r="Q187" s="122" t="str">
        <f>IF('Main courante'!$A184=$O$6,TEXT('Main courante'!$C184,"hh:mm"),"")</f>
        <v/>
      </c>
      <c r="R187" s="122" t="str">
        <f>IF('Main courante'!$A184=$O$6,TEXT('Main courante'!$D184,"hh:mm"),"")</f>
        <v/>
      </c>
      <c r="S187" s="123" t="str">
        <f>IF('Main courante'!$A184=$O$6,MOD($R187-$Q187,1),"")</f>
        <v/>
      </c>
      <c r="T187" s="124" t="str">
        <f>IF('Main courante'!$A184=$O$6,'Main courante'!$E184,"")</f>
        <v/>
      </c>
      <c r="U187" s="127" t="str">
        <f>IF('Main courante'!$A184=$O$6,DU187,"")</f>
        <v/>
      </c>
      <c r="V187" s="125"/>
      <c r="W187" s="120" t="str">
        <f>IF('Main courante'!$A184=$W$6,MAX($W$8:$W186)+1,"")</f>
        <v/>
      </c>
      <c r="X187" s="121" t="str">
        <f>IF('Main courante'!$A184=$W$6,TEXT('Main courante'!$B184,"j mmm aa"),"")</f>
        <v/>
      </c>
      <c r="Y187" s="122" t="str">
        <f>IF('Main courante'!$A184=$W$6,TEXT('Main courante'!$C184,"hh:mm"),"")</f>
        <v/>
      </c>
      <c r="Z187" s="122" t="str">
        <f>IF('Main courante'!$A184=$W$6,TEXT('Main courante'!$D184,"hh:mm"),"")</f>
        <v/>
      </c>
      <c r="AA187" s="123" t="str">
        <f>IF('Main courante'!$A184=$W$6,MOD($Z187-$Y187,1),"")</f>
        <v/>
      </c>
      <c r="AB187" s="123" t="str">
        <f>IF('Main courante'!$A184=$W$6,'Main courante'!$E184,"")</f>
        <v/>
      </c>
      <c r="AC187" s="122" t="str">
        <f>IF('Main courante'!$A184=$W$6,DU187,"")</f>
        <v/>
      </c>
      <c r="AD187" s="125"/>
      <c r="AE187" s="120" t="str">
        <f>IF('Main courante'!$A184=$AE$6,MAX($AE$8:$AE186)+1,"")</f>
        <v/>
      </c>
      <c r="AF187" s="121" t="str">
        <f>IF('Main courante'!$A184=$AE$6,TEXT('Main courante'!$B184,"j mmm aa"),"")</f>
        <v/>
      </c>
      <c r="AG187" s="122" t="str">
        <f>IF('Main courante'!$A184=$AE$6,TEXT('Main courante'!$C184,"hh:mm"),"")</f>
        <v/>
      </c>
      <c r="AH187" s="122" t="str">
        <f>IF('Main courante'!$A184=$AE$6,TEXT('Main courante'!$D184,"hh:mm"),"")</f>
        <v/>
      </c>
      <c r="AI187" s="123" t="str">
        <f>IF('Main courante'!$A184=$AE$6,MOD($AH187-$AG187,1),"")</f>
        <v/>
      </c>
      <c r="AJ187" s="123" t="str">
        <f>IF('Main courante'!$A184=$AE$6,'Main courante'!$E184,"")</f>
        <v/>
      </c>
      <c r="AK187" s="122" t="str">
        <f>IF('Main courante'!$A184=$AE$6,DU187,"")</f>
        <v/>
      </c>
      <c r="AL187" s="125"/>
      <c r="AM187" s="120" t="str">
        <f>IF('Main courante'!$A184=$AM$6,MAX($AM$8:$AM186)+1,"")</f>
        <v/>
      </c>
      <c r="AN187" s="121" t="str">
        <f>IF('Main courante'!$A184=$AM$6,TEXT('Main courante'!$B184,"j mmm aa"),"")</f>
        <v/>
      </c>
      <c r="AO187" s="122" t="str">
        <f>IF('Main courante'!$A184=$AM$6,TEXT('Main courante'!$C184,"hh:mm"),"")</f>
        <v/>
      </c>
      <c r="AP187" s="122" t="str">
        <f>IF('Main courante'!$A184=$AM$6,TEXT('Main courante'!$D184,"hh:mm"),"")</f>
        <v/>
      </c>
      <c r="AQ187" s="123" t="str">
        <f>IF('Main courante'!$A184=$AM$6,MOD($AP187-$AO187,1),"")</f>
        <v/>
      </c>
      <c r="AR187" s="123" t="str">
        <f>IF('Main courante'!$A184=$AM$6,'Main courante'!$E184,"")</f>
        <v/>
      </c>
      <c r="AS187" s="122" t="str">
        <f>IF('Main courante'!$A184=$AM$6,DU187,"")</f>
        <v/>
      </c>
      <c r="AT187" s="125"/>
      <c r="AU187" s="120" t="str">
        <f>IF('Main courante'!$A184=$AU$6,MAX($AU$8:$AU186)+1,"")</f>
        <v/>
      </c>
      <c r="AV187" s="121" t="str">
        <f>IF('Main courante'!$A184=$AU$6,TEXT('Main courante'!$B184,"j mmm aa"),"")</f>
        <v/>
      </c>
      <c r="AW187" s="122" t="str">
        <f>IF('Main courante'!$A184=$AU$6,TEXT('Main courante'!$C184,"hh:mm"),"")</f>
        <v/>
      </c>
      <c r="AX187" s="122" t="str">
        <f>IF('Main courante'!$A184=$AU$6,TEXT('Main courante'!$D184,"hh:mm"),"")</f>
        <v/>
      </c>
      <c r="AY187" s="123" t="str">
        <f>IF('Main courante'!$A184=$AU$6,MOD($AX187-$AW187,1),"")</f>
        <v/>
      </c>
      <c r="AZ187" s="123" t="str">
        <f>IF('Main courante'!$A184=$AU$6,'Main courante'!$E184,"")</f>
        <v/>
      </c>
      <c r="BA187" s="122" t="str">
        <f>IF('Main courante'!$A184=$AU$6,DU187,"")</f>
        <v/>
      </c>
      <c r="BB187" s="125"/>
      <c r="BC187" s="120" t="str">
        <f>IF('Main courante'!$A184=$BC$6,MAX($BC$8:$BC186)+1,"")</f>
        <v/>
      </c>
      <c r="BD187" s="121" t="str">
        <f>IF('Main courante'!$A184=$BC$6,TEXT('Main courante'!$B184,"j mmm aa"),"")</f>
        <v/>
      </c>
      <c r="BE187" s="122" t="str">
        <f>IF('Main courante'!$A184=$BC$6,TEXT('Main courante'!$C184,"hh:mm"),"")</f>
        <v/>
      </c>
      <c r="BF187" s="122" t="str">
        <f>IF('Main courante'!$A184=$BC$6,TEXT('Main courante'!$D184,"hh:mm"),"")</f>
        <v/>
      </c>
      <c r="BG187" s="123" t="str">
        <f>IF('Main courante'!$A184=$BC$6,MOD($BF187-$BE187,1),"")</f>
        <v/>
      </c>
      <c r="BH187" s="123" t="str">
        <f>IF('Main courante'!$A184=$BC$6,'Main courante'!$E184,"")</f>
        <v/>
      </c>
      <c r="BI187" s="122" t="str">
        <f>IF('Main courante'!$A184=$BC$6,DU187,"")</f>
        <v/>
      </c>
      <c r="BJ187" s="125"/>
      <c r="BK187" s="120" t="str">
        <f>IF('Main courante'!$A184=$BK$6,MAX($BK$8:$BK186)+1,"")</f>
        <v/>
      </c>
      <c r="BL187" s="121" t="str">
        <f>IF('Main courante'!$A184=$BK$6,TEXT('Main courante'!$B184,"j mmm aa"),"")</f>
        <v/>
      </c>
      <c r="BM187" s="122" t="str">
        <f>IF('Main courante'!$A184=$BK$6,TEXT('Main courante'!$C184,"hh:mm"),"")</f>
        <v/>
      </c>
      <c r="BN187" s="122" t="str">
        <f>IF('Main courante'!$A184=$BK$6,TEXT('Main courante'!$D184,"hh:mm"),"")</f>
        <v/>
      </c>
      <c r="BO187" s="123" t="str">
        <f>IF('Main courante'!$A184=$BK$6,MOD($BN187-$BM187,1),"")</f>
        <v/>
      </c>
      <c r="BP187" s="123" t="str">
        <f>IF('Main courante'!$A184=$BK$6,'Main courante'!$E184,"")</f>
        <v/>
      </c>
      <c r="BQ187" s="122" t="str">
        <f>IF('Main courante'!$A184=$BK$6,DU187,"")</f>
        <v/>
      </c>
      <c r="BR187" s="125"/>
      <c r="BS187" s="120" t="str">
        <f>IF('Main courante'!$A184=$BS$6,MAX($BS$8:$BS186)+1,"")</f>
        <v/>
      </c>
      <c r="BT187" s="121" t="str">
        <f>IF('Main courante'!$A184=$BS$6,TEXT('Main courante'!$B184,"j mmm aa"),"")</f>
        <v/>
      </c>
      <c r="BU187" s="122" t="str">
        <f>IF('Main courante'!$A184=$BS$6,TEXT('Main courante'!$C184,"hh:mm"),"")</f>
        <v/>
      </c>
      <c r="BV187" s="122" t="str">
        <f>IF('Main courante'!$A184=$BS$6,TEXT('Main courante'!$D184,"hh:mm"),"")</f>
        <v/>
      </c>
      <c r="BW187" s="123" t="str">
        <f>IF('Main courante'!$A184=$BS$6,MOD($BV187-$BU187,1),"")</f>
        <v/>
      </c>
      <c r="BX187" s="123" t="str">
        <f>IF('Main courante'!$A184=$BS$6,'Main courante'!$E184,"")</f>
        <v/>
      </c>
      <c r="BY187" s="122" t="str">
        <f>IF('Main courante'!$A184=$BS$6,DU187,"")</f>
        <v/>
      </c>
      <c r="BZ187" s="125"/>
      <c r="CA187" s="120" t="str">
        <f>IF('Main courante'!$A184=$CA$6,MAX($CA$8:$CA186)+1,"")</f>
        <v/>
      </c>
      <c r="CB187" s="121" t="str">
        <f>IF('Main courante'!$A184=$CA$6,TEXT('Main courante'!$B184,"j mmm aa"),"")</f>
        <v/>
      </c>
      <c r="CC187" s="122" t="str">
        <f>IF('Main courante'!$A184=$CA$6,TEXT('Main courante'!$C184,"hh:mm"),"")</f>
        <v/>
      </c>
      <c r="CD187" s="122" t="str">
        <f>IF('Main courante'!$A184=$CA$6,TEXT('Main courante'!$D184,"hh:mm"),"")</f>
        <v/>
      </c>
      <c r="CE187" s="123" t="str">
        <f>IF('Main courante'!$A184=$CA$6,MOD($CD187-$CC187,1),"")</f>
        <v/>
      </c>
      <c r="CF187" s="123" t="str">
        <f>IF('Main courante'!$A184=$CA$6,'Main courante'!$E184,"")</f>
        <v/>
      </c>
      <c r="CG187" s="122" t="str">
        <f>IF('Main courante'!$A184=$CA$6,DU187,"")</f>
        <v/>
      </c>
      <c r="CH187" s="125"/>
      <c r="CI187" s="120" t="str">
        <f>IF('Main courante'!$A184=$CI$6,MAX($CI$8:$CI186)+1,"")</f>
        <v/>
      </c>
      <c r="CJ187" s="121" t="str">
        <f>IF('Main courante'!$A184=$CI$6,TEXT('Main courante'!$B184,"j mmm aa"),"")</f>
        <v/>
      </c>
      <c r="CK187" s="122" t="str">
        <f>IF('Main courante'!$A184=$CI$6,TEXT('Main courante'!$C184,"hh:mm"),"")</f>
        <v/>
      </c>
      <c r="CL187" s="122" t="str">
        <f>IF('Main courante'!$A184=$CI$6,TEXT('Main courante'!$D184,"hh:mm"),"")</f>
        <v/>
      </c>
      <c r="CM187" s="123" t="str">
        <f>IF('Main courante'!$A184=$CI$6,MOD($CL187-$CK187,1),"")</f>
        <v/>
      </c>
      <c r="CN187" s="123" t="str">
        <f>IF('Main courante'!$A184=$CI$6,'Main courante'!$E184,"")</f>
        <v/>
      </c>
      <c r="CO187" s="125"/>
      <c r="CP187" s="120" t="str">
        <f>IF('Main courante'!$A184=$CP$6,MAX($CP$8:$CP186)+1,"")</f>
        <v/>
      </c>
      <c r="CQ187" s="121" t="str">
        <f>IF('Main courante'!$A184=$CP$6,TEXT('Main courante'!$B184,"j mmm aa"),"")</f>
        <v/>
      </c>
      <c r="CR187" s="122" t="str">
        <f>IF('Main courante'!$A184=$CP$6,TEXT('Main courante'!$C184,"hh:mm"),"")</f>
        <v/>
      </c>
      <c r="CS187" s="122" t="str">
        <f>IF('Main courante'!$A184=$CP$6,TEXT('Main courante'!$D184,"hh:mm"),"")</f>
        <v/>
      </c>
      <c r="CT187" s="123" t="str">
        <f>IF('Main courante'!$A184=$CP$6,MOD($CS187-$CR187,1),"")</f>
        <v/>
      </c>
      <c r="CU187" s="123" t="str">
        <f>IF('Main courante'!$A184=$CP$6,'Main courante'!$E184,"")</f>
        <v/>
      </c>
      <c r="CV187" s="122" t="str">
        <f>IF('Main courante'!$A184=$CP$6,DU187,"")</f>
        <v/>
      </c>
      <c r="CW187" s="125"/>
      <c r="CX187" s="120" t="str">
        <f>IF('Main courante'!$A184=$CX$6,MAX($CX$8:$CX186)+1,"")</f>
        <v/>
      </c>
      <c r="CY187" s="121" t="str">
        <f>IF('Main courante'!$A184=$CX$6,TEXT('Main courante'!$B184,"j mmm aa"),"")</f>
        <v/>
      </c>
      <c r="CZ187" s="122" t="str">
        <f>IF('Main courante'!$A184=$CX$6,TEXT('Main courante'!$C184,"hh:mm"),"")</f>
        <v/>
      </c>
      <c r="DA187" s="122" t="str">
        <f>IF('Main courante'!$A184=$CX$6,TEXT('Main courante'!$D184,"hh:mm"),"")</f>
        <v/>
      </c>
      <c r="DB187" s="123" t="str">
        <f>IF('Main courante'!$A184=$CX$6,MOD($DA187-$CZ187,1),"")</f>
        <v/>
      </c>
      <c r="DC187" s="123" t="str">
        <f>IF('Main courante'!$A184=$CX$6,'Main courante'!$E184,"")</f>
        <v/>
      </c>
      <c r="DD187" s="122" t="str">
        <f>IF('Main courante'!$A184=$CX$6,DU187,"")</f>
        <v/>
      </c>
      <c r="DE187" s="125"/>
      <c r="DF187" s="120" t="str">
        <f>IF('Main courante'!$A184=$DF$6,MAX($DF$8:$DF186)+1,"")</f>
        <v/>
      </c>
      <c r="DG187" s="121" t="str">
        <f>IF('Main courante'!$A184=$DF$6,TEXT('Main courante'!$B184,"j mmm aa"),"")</f>
        <v/>
      </c>
      <c r="DH187" s="122" t="str">
        <f>IF('Main courante'!$A184=$DF$6,TEXT('Main courante'!$C184,"hh:mm"),"")</f>
        <v/>
      </c>
      <c r="DI187" s="122" t="str">
        <f>IF('Main courante'!$A184=$DF$6,TEXT('Main courante'!$D184,"hh:mm"),"")</f>
        <v/>
      </c>
      <c r="DJ187" s="123" t="str">
        <f>IF('Main courante'!$A184=$DF$6,MOD($DI187-$DH187,1),"")</f>
        <v/>
      </c>
      <c r="DK187" s="123" t="str">
        <f>IF('Main courante'!$A184=$DF$6,'Main courante'!$E184,"")</f>
        <v/>
      </c>
      <c r="DL187" s="128"/>
      <c r="DM187" s="120" t="str">
        <f>IF(OR('Main courante'!$F184&lt;&gt;"",'Main courante'!$K184&lt;&gt;""),MAX($DM$8:$DM186)+1,"")</f>
        <v/>
      </c>
      <c r="DN187" s="121" t="str">
        <f>IF('Main courante'!$F184,TEXT('Main courante'!$B184,"j mmm aa"),"")</f>
        <v/>
      </c>
      <c r="DO187" s="121" t="str">
        <f>IF('Main courante'!$F184,'Main courante'!$E184,"")</f>
        <v/>
      </c>
      <c r="DP187" s="121" t="str">
        <f>IF(OR('Main courante'!$F184&lt;&gt;"",'Main courante'!$K184&lt;&gt;""),IF('Main courante'!$F184&lt;&gt;"",TEXT('Main courante'!$F184,"hh:mm"),""),"")</f>
        <v/>
      </c>
      <c r="DQ187" s="121" t="str">
        <f>IF(OR('Main courante'!$F184&lt;&gt;"",'Main courante'!$K184&lt;&gt;""),IF('Main courante'!$G184&lt;&gt;"",TEXT('Main courante'!$G184,"hh:mm"),""),"")</f>
        <v/>
      </c>
      <c r="DR187" s="121" t="str">
        <f>IF(OR('Main courante'!$F184&lt;&gt;"",'Main courante'!$K184&lt;&gt;""),IF('Main courante'!$K184&lt;&gt;"",TEXT('Main courante'!$K184,"hh:mm"),""),"")</f>
        <v/>
      </c>
      <c r="DS187" s="121" t="str">
        <f>IF(OR('Main courante'!$F184&lt;&gt;"",'Main courante'!$K184&lt;&gt;""),IF('Main courante'!$L184&lt;&gt;"",TEXT('Main courante'!$L184,"hh:mm"),""),"")</f>
        <v/>
      </c>
      <c r="DT187" s="129">
        <f t="shared" si="10"/>
        <v>0</v>
      </c>
      <c r="DU187" s="130">
        <f>'Main courante'!$H184+'Main courante'!$M184</f>
        <v>0</v>
      </c>
      <c r="DV187" s="131">
        <f>'Main courante'!$J184+'Main courante'!$O184</f>
        <v>0</v>
      </c>
      <c r="DW187" s="131">
        <f>'Main courante'!$I184+'Main courante'!$N184</f>
        <v>0</v>
      </c>
      <c r="DX187" s="132" t="str">
        <f>IF('Main courante'!$P184&lt;&gt;"",'Main courante'!$P184,"")</f>
        <v/>
      </c>
      <c r="DY187" s="133" t="str">
        <f>IF('Main courante'!$Q184&lt;&gt;"",'Main courante'!$Q184,"")</f>
        <v/>
      </c>
      <c r="DZ187" s="133" t="str">
        <f>IF('Main courante'!$R184&lt;&gt;"",'Main courante'!$R184,"")</f>
        <v/>
      </c>
      <c r="EA187" s="129">
        <f t="shared" si="11"/>
        <v>0</v>
      </c>
      <c r="EB187" s="129">
        <f t="shared" si="12"/>
        <v>0</v>
      </c>
      <c r="ED187" s="120" t="str">
        <f>IF('Main courante'!$A184=$ED$6,MAX($ED$8:$ED186)+1,"")</f>
        <v/>
      </c>
      <c r="EE187" s="120" t="str">
        <f>IF('Main courante'!$A184=$ED$6,'Main courante'!$S184,"")</f>
        <v/>
      </c>
      <c r="EF187" s="120" t="str">
        <f>IF('Main courante'!$A184=$ED$6,'Main courante'!$T184,"")</f>
        <v/>
      </c>
      <c r="EG187" s="120" t="str">
        <f>IF('Main courante'!$A184=$ED$6,'Main courante'!$U184,"")</f>
        <v/>
      </c>
      <c r="EH187" s="134" t="str">
        <f>IF('Main courante'!$A184=$ED$6,'Main courante'!$V184,"")</f>
        <v/>
      </c>
      <c r="EJ187" s="120" t="str">
        <f>IF('Main courante'!$A184=$EJ$6,MAX($EJ$8:$EJ186)+1,"")</f>
        <v/>
      </c>
      <c r="EK187" s="120" t="str">
        <f>IF('Main courante'!$A184=$EJ$6,'Main courante'!$S184,"")</f>
        <v/>
      </c>
      <c r="EL187" s="120" t="str">
        <f>IF('Main courante'!$A184=$EJ$6,'Main courante'!$T184,"")</f>
        <v/>
      </c>
      <c r="EM187" s="120" t="str">
        <f>IF('Main courante'!$A184=$EJ$6,'Main courante'!$U184,"")</f>
        <v/>
      </c>
      <c r="EN187" s="134" t="str">
        <f>IF('Main courante'!$A184=$EJ$6,'Main courante'!$V184,"")</f>
        <v/>
      </c>
      <c r="EP187" s="120" t="str">
        <f>IF('Main courante'!$A184=$EP$6,MAX($EP$8:$EP186)+1,"")</f>
        <v/>
      </c>
      <c r="EQ187" s="120" t="str">
        <f>IF('Main courante'!$A184=$EP$6,'Main courante'!$S184,"")</f>
        <v/>
      </c>
      <c r="ER187" s="120" t="str">
        <f>IF('Main courante'!$A184=$EP$6,'Main courante'!$T184,"")</f>
        <v/>
      </c>
      <c r="ES187" s="120" t="str">
        <f>IF('Main courante'!$A184=$EP$6,'Main courante'!$U184,"")</f>
        <v/>
      </c>
      <c r="ET187" s="134" t="str">
        <f>IF('Main courante'!$A184=$EP$6,'Main courante'!$V184,"")</f>
        <v/>
      </c>
      <c r="EU187" s="125"/>
      <c r="EV187" s="120" t="str">
        <f>IF('Main courante'!$A184=$EV$6,MAX($EV$8:$EV186)+1,"")</f>
        <v/>
      </c>
      <c r="EW187" s="121" t="str">
        <f>IF('Main courante'!$A184=$EV$6,TEXT('Main courante'!$B184,"j mmm aa"),"")</f>
        <v/>
      </c>
      <c r="EX187" s="122" t="str">
        <f>IF('Main courante'!$A184=$EV$6,TEXT('Main courante'!$C184,"hh:mm"),"")</f>
        <v/>
      </c>
      <c r="EY187" s="122" t="str">
        <f>IF('Main courante'!$A184=$EV$6,TEXT('Main courante'!$D184,"hh:mm"),"")</f>
        <v/>
      </c>
      <c r="EZ187" s="123" t="str">
        <f>IF('Main courante'!$A184=$EV$6,MOD($EY187-$EX187,1),"")</f>
        <v/>
      </c>
      <c r="FA187" s="123" t="str">
        <f>IF('Main courante'!$A184=$EV$6,'Main courante'!$E184,"")</f>
        <v/>
      </c>
      <c r="FB187" s="128"/>
    </row>
    <row r="188" spans="1:158">
      <c r="A188" s="120" t="str">
        <f>IF('Main courante'!$A185=$A$6,MAX($A$8:$A187)+1,"")</f>
        <v/>
      </c>
      <c r="B188" s="121" t="str">
        <f>IF('Main courante'!$A185=$A$6,TEXT('Main courante'!$B185,"j mmm aa"),"")</f>
        <v/>
      </c>
      <c r="C188" s="122" t="str">
        <f>IF('Main courante'!$A185=$A$6,TEXT('Main courante'!$C185,"hh:mm"),"")</f>
        <v/>
      </c>
      <c r="D188" s="122" t="str">
        <f>IF('Main courante'!$A185=$A$6,TEXT('Main courante'!$D185,"hh:mm"),"")</f>
        <v/>
      </c>
      <c r="E188" s="123" t="str">
        <f>IF('Main courante'!$A185=$A$6,MOD($D188-$C188,1),"")</f>
        <v/>
      </c>
      <c r="F188" s="123" t="str">
        <f>IF('Main courante'!$A185=$A$6,'Main courante'!$E185,"")</f>
        <v/>
      </c>
      <c r="G188" s="125"/>
      <c r="H188" s="126" t="str">
        <f>IF('Main courante'!$A185=$H$6,MAX($H$8:$H187)+1,"")</f>
        <v/>
      </c>
      <c r="I188" s="121" t="str">
        <f>IF('Main courante'!$A185=$H$6,TEXT('Main courante'!$B185,"j mmm aa"),"")</f>
        <v/>
      </c>
      <c r="J188" s="122" t="str">
        <f>IF('Main courante'!$A185=$H$6,TEXT('Main courante'!$C185,"hh:mm"),"")</f>
        <v/>
      </c>
      <c r="K188" s="122" t="str">
        <f>IF('Main courante'!$A185=$H$6,TEXT('Main courante'!$D185,"hh:mm"),"")</f>
        <v/>
      </c>
      <c r="L188" s="123" t="str">
        <f>IF('Main courante'!$A185=$H$6,MOD($K188-$J188,1),"")</f>
        <v/>
      </c>
      <c r="M188" s="123" t="str">
        <f>IF('Main courante'!$A185=$H$6,'Main courante'!$E185,"")</f>
        <v/>
      </c>
      <c r="N188" s="125"/>
      <c r="O188" s="120" t="str">
        <f>IF('Main courante'!$A185=$O$6,MAX($O$8:$O187)+1,"")</f>
        <v/>
      </c>
      <c r="P188" s="121" t="str">
        <f>IF('Main courante'!$A185=$O$6,TEXT('Main courante'!$B185,"j mmm aa"),"")</f>
        <v/>
      </c>
      <c r="Q188" s="122" t="str">
        <f>IF('Main courante'!$A185=$O$6,TEXT('Main courante'!$C185,"hh:mm"),"")</f>
        <v/>
      </c>
      <c r="R188" s="122" t="str">
        <f>IF('Main courante'!$A185=$O$6,TEXT('Main courante'!$D185,"hh:mm"),"")</f>
        <v/>
      </c>
      <c r="S188" s="123" t="str">
        <f>IF('Main courante'!$A185=$O$6,MOD($R188-$Q188,1),"")</f>
        <v/>
      </c>
      <c r="T188" s="124" t="str">
        <f>IF('Main courante'!$A185=$O$6,'Main courante'!$E185,"")</f>
        <v/>
      </c>
      <c r="U188" s="127" t="str">
        <f>IF('Main courante'!$A185=$O$6,DU188,"")</f>
        <v/>
      </c>
      <c r="V188" s="125"/>
      <c r="W188" s="120" t="str">
        <f>IF('Main courante'!$A185=$W$6,MAX($W$8:$W187)+1,"")</f>
        <v/>
      </c>
      <c r="X188" s="121" t="str">
        <f>IF('Main courante'!$A185=$W$6,TEXT('Main courante'!$B185,"j mmm aa"),"")</f>
        <v/>
      </c>
      <c r="Y188" s="122" t="str">
        <f>IF('Main courante'!$A185=$W$6,TEXT('Main courante'!$C185,"hh:mm"),"")</f>
        <v/>
      </c>
      <c r="Z188" s="122" t="str">
        <f>IF('Main courante'!$A185=$W$6,TEXT('Main courante'!$D185,"hh:mm"),"")</f>
        <v/>
      </c>
      <c r="AA188" s="123" t="str">
        <f>IF('Main courante'!$A185=$W$6,MOD($Z188-$Y188,1),"")</f>
        <v/>
      </c>
      <c r="AB188" s="123" t="str">
        <f>IF('Main courante'!$A185=$W$6,'Main courante'!$E185,"")</f>
        <v/>
      </c>
      <c r="AC188" s="122" t="str">
        <f>IF('Main courante'!$A185=$W$6,DU188,"")</f>
        <v/>
      </c>
      <c r="AD188" s="125"/>
      <c r="AE188" s="120" t="str">
        <f>IF('Main courante'!$A185=$AE$6,MAX($AE$8:$AE187)+1,"")</f>
        <v/>
      </c>
      <c r="AF188" s="121" t="str">
        <f>IF('Main courante'!$A185=$AE$6,TEXT('Main courante'!$B185,"j mmm aa"),"")</f>
        <v/>
      </c>
      <c r="AG188" s="122" t="str">
        <f>IF('Main courante'!$A185=$AE$6,TEXT('Main courante'!$C185,"hh:mm"),"")</f>
        <v/>
      </c>
      <c r="AH188" s="122" t="str">
        <f>IF('Main courante'!$A185=$AE$6,TEXT('Main courante'!$D185,"hh:mm"),"")</f>
        <v/>
      </c>
      <c r="AI188" s="123" t="str">
        <f>IF('Main courante'!$A185=$AE$6,MOD($AH188-$AG188,1),"")</f>
        <v/>
      </c>
      <c r="AJ188" s="123" t="str">
        <f>IF('Main courante'!$A185=$AE$6,'Main courante'!$E185,"")</f>
        <v/>
      </c>
      <c r="AK188" s="122" t="str">
        <f>IF('Main courante'!$A185=$AE$6,DU188,"")</f>
        <v/>
      </c>
      <c r="AL188" s="125"/>
      <c r="AM188" s="120" t="str">
        <f>IF('Main courante'!$A185=$AM$6,MAX($AM$8:$AM187)+1,"")</f>
        <v/>
      </c>
      <c r="AN188" s="121" t="str">
        <f>IF('Main courante'!$A185=$AM$6,TEXT('Main courante'!$B185,"j mmm aa"),"")</f>
        <v/>
      </c>
      <c r="AO188" s="122" t="str">
        <f>IF('Main courante'!$A185=$AM$6,TEXT('Main courante'!$C185,"hh:mm"),"")</f>
        <v/>
      </c>
      <c r="AP188" s="122" t="str">
        <f>IF('Main courante'!$A185=$AM$6,TEXT('Main courante'!$D185,"hh:mm"),"")</f>
        <v/>
      </c>
      <c r="AQ188" s="123" t="str">
        <f>IF('Main courante'!$A185=$AM$6,MOD($AP188-$AO188,1),"")</f>
        <v/>
      </c>
      <c r="AR188" s="123" t="str">
        <f>IF('Main courante'!$A185=$AM$6,'Main courante'!$E185,"")</f>
        <v/>
      </c>
      <c r="AS188" s="122" t="str">
        <f>IF('Main courante'!$A185=$AM$6,DU188,"")</f>
        <v/>
      </c>
      <c r="AT188" s="125"/>
      <c r="AU188" s="120" t="str">
        <f>IF('Main courante'!$A185=$AU$6,MAX($AU$8:$AU187)+1,"")</f>
        <v/>
      </c>
      <c r="AV188" s="121" t="str">
        <f>IF('Main courante'!$A185=$AU$6,TEXT('Main courante'!$B185,"j mmm aa"),"")</f>
        <v/>
      </c>
      <c r="AW188" s="122" t="str">
        <f>IF('Main courante'!$A185=$AU$6,TEXT('Main courante'!$C185,"hh:mm"),"")</f>
        <v/>
      </c>
      <c r="AX188" s="122" t="str">
        <f>IF('Main courante'!$A185=$AU$6,TEXT('Main courante'!$D185,"hh:mm"),"")</f>
        <v/>
      </c>
      <c r="AY188" s="123" t="str">
        <f>IF('Main courante'!$A185=$AU$6,MOD($AX188-$AW188,1),"")</f>
        <v/>
      </c>
      <c r="AZ188" s="123" t="str">
        <f>IF('Main courante'!$A185=$AU$6,'Main courante'!$E185,"")</f>
        <v/>
      </c>
      <c r="BA188" s="122" t="str">
        <f>IF('Main courante'!$A185=$AU$6,DU188,"")</f>
        <v/>
      </c>
      <c r="BB188" s="125"/>
      <c r="BC188" s="120" t="str">
        <f>IF('Main courante'!$A185=$BC$6,MAX($BC$8:$BC187)+1,"")</f>
        <v/>
      </c>
      <c r="BD188" s="121" t="str">
        <f>IF('Main courante'!$A185=$BC$6,TEXT('Main courante'!$B185,"j mmm aa"),"")</f>
        <v/>
      </c>
      <c r="BE188" s="122" t="str">
        <f>IF('Main courante'!$A185=$BC$6,TEXT('Main courante'!$C185,"hh:mm"),"")</f>
        <v/>
      </c>
      <c r="BF188" s="122" t="str">
        <f>IF('Main courante'!$A185=$BC$6,TEXT('Main courante'!$D185,"hh:mm"),"")</f>
        <v/>
      </c>
      <c r="BG188" s="123" t="str">
        <f>IF('Main courante'!$A185=$BC$6,MOD($BF188-$BE188,1),"")</f>
        <v/>
      </c>
      <c r="BH188" s="123" t="str">
        <f>IF('Main courante'!$A185=$BC$6,'Main courante'!$E185,"")</f>
        <v/>
      </c>
      <c r="BI188" s="122" t="str">
        <f>IF('Main courante'!$A185=$BC$6,DU188,"")</f>
        <v/>
      </c>
      <c r="BJ188" s="125"/>
      <c r="BK188" s="120" t="str">
        <f>IF('Main courante'!$A185=$BK$6,MAX($BK$8:$BK187)+1,"")</f>
        <v/>
      </c>
      <c r="BL188" s="121" t="str">
        <f>IF('Main courante'!$A185=$BK$6,TEXT('Main courante'!$B185,"j mmm aa"),"")</f>
        <v/>
      </c>
      <c r="BM188" s="122" t="str">
        <f>IF('Main courante'!$A185=$BK$6,TEXT('Main courante'!$C185,"hh:mm"),"")</f>
        <v/>
      </c>
      <c r="BN188" s="122" t="str">
        <f>IF('Main courante'!$A185=$BK$6,TEXT('Main courante'!$D185,"hh:mm"),"")</f>
        <v/>
      </c>
      <c r="BO188" s="123" t="str">
        <f>IF('Main courante'!$A185=$BK$6,MOD($BN188-$BM188,1),"")</f>
        <v/>
      </c>
      <c r="BP188" s="123" t="str">
        <f>IF('Main courante'!$A185=$BK$6,'Main courante'!$E185,"")</f>
        <v/>
      </c>
      <c r="BQ188" s="122" t="str">
        <f>IF('Main courante'!$A185=$BK$6,DU188,"")</f>
        <v/>
      </c>
      <c r="BR188" s="125"/>
      <c r="BS188" s="120" t="str">
        <f>IF('Main courante'!$A185=$BS$6,MAX($BS$8:$BS187)+1,"")</f>
        <v/>
      </c>
      <c r="BT188" s="121" t="str">
        <f>IF('Main courante'!$A185=$BS$6,TEXT('Main courante'!$B185,"j mmm aa"),"")</f>
        <v/>
      </c>
      <c r="BU188" s="122" t="str">
        <f>IF('Main courante'!$A185=$BS$6,TEXT('Main courante'!$C185,"hh:mm"),"")</f>
        <v/>
      </c>
      <c r="BV188" s="122" t="str">
        <f>IF('Main courante'!$A185=$BS$6,TEXT('Main courante'!$D185,"hh:mm"),"")</f>
        <v/>
      </c>
      <c r="BW188" s="123" t="str">
        <f>IF('Main courante'!$A185=$BS$6,MOD($BV188-$BU188,1),"")</f>
        <v/>
      </c>
      <c r="BX188" s="123" t="str">
        <f>IF('Main courante'!$A185=$BS$6,'Main courante'!$E185,"")</f>
        <v/>
      </c>
      <c r="BY188" s="122" t="str">
        <f>IF('Main courante'!$A185=$BS$6,DU188,"")</f>
        <v/>
      </c>
      <c r="BZ188" s="125"/>
      <c r="CA188" s="120" t="str">
        <f>IF('Main courante'!$A185=$CA$6,MAX($CA$8:$CA187)+1,"")</f>
        <v/>
      </c>
      <c r="CB188" s="121" t="str">
        <f>IF('Main courante'!$A185=$CA$6,TEXT('Main courante'!$B185,"j mmm aa"),"")</f>
        <v/>
      </c>
      <c r="CC188" s="122" t="str">
        <f>IF('Main courante'!$A185=$CA$6,TEXT('Main courante'!$C185,"hh:mm"),"")</f>
        <v/>
      </c>
      <c r="CD188" s="122" t="str">
        <f>IF('Main courante'!$A185=$CA$6,TEXT('Main courante'!$D185,"hh:mm"),"")</f>
        <v/>
      </c>
      <c r="CE188" s="123" t="str">
        <f>IF('Main courante'!$A185=$CA$6,MOD($CD188-$CC188,1),"")</f>
        <v/>
      </c>
      <c r="CF188" s="123" t="str">
        <f>IF('Main courante'!$A185=$CA$6,'Main courante'!$E185,"")</f>
        <v/>
      </c>
      <c r="CG188" s="122" t="str">
        <f>IF('Main courante'!$A185=$CA$6,DU188,"")</f>
        <v/>
      </c>
      <c r="CH188" s="125"/>
      <c r="CI188" s="120" t="str">
        <f>IF('Main courante'!$A185=$CI$6,MAX($CI$8:$CI187)+1,"")</f>
        <v/>
      </c>
      <c r="CJ188" s="121" t="str">
        <f>IF('Main courante'!$A185=$CI$6,TEXT('Main courante'!$B185,"j mmm aa"),"")</f>
        <v/>
      </c>
      <c r="CK188" s="122" t="str">
        <f>IF('Main courante'!$A185=$CI$6,TEXT('Main courante'!$C185,"hh:mm"),"")</f>
        <v/>
      </c>
      <c r="CL188" s="122" t="str">
        <f>IF('Main courante'!$A185=$CI$6,TEXT('Main courante'!$D185,"hh:mm"),"")</f>
        <v/>
      </c>
      <c r="CM188" s="123" t="str">
        <f>IF('Main courante'!$A185=$CI$6,MOD($CL188-$CK188,1),"")</f>
        <v/>
      </c>
      <c r="CN188" s="123" t="str">
        <f>IF('Main courante'!$A185=$CI$6,'Main courante'!$E185,"")</f>
        <v/>
      </c>
      <c r="CO188" s="125"/>
      <c r="CP188" s="120" t="str">
        <f>IF('Main courante'!$A185=$CP$6,MAX($CP$8:$CP187)+1,"")</f>
        <v/>
      </c>
      <c r="CQ188" s="121" t="str">
        <f>IF('Main courante'!$A185=$CP$6,TEXT('Main courante'!$B185,"j mmm aa"),"")</f>
        <v/>
      </c>
      <c r="CR188" s="122" t="str">
        <f>IF('Main courante'!$A185=$CP$6,TEXT('Main courante'!$C185,"hh:mm"),"")</f>
        <v/>
      </c>
      <c r="CS188" s="122" t="str">
        <f>IF('Main courante'!$A185=$CP$6,TEXT('Main courante'!$D185,"hh:mm"),"")</f>
        <v/>
      </c>
      <c r="CT188" s="123" t="str">
        <f>IF('Main courante'!$A185=$CP$6,MOD($CS188-$CR188,1),"")</f>
        <v/>
      </c>
      <c r="CU188" s="123" t="str">
        <f>IF('Main courante'!$A185=$CP$6,'Main courante'!$E185,"")</f>
        <v/>
      </c>
      <c r="CV188" s="122" t="str">
        <f>IF('Main courante'!$A185=$CP$6,DU188,"")</f>
        <v/>
      </c>
      <c r="CW188" s="125"/>
      <c r="CX188" s="120" t="str">
        <f>IF('Main courante'!$A185=$CX$6,MAX($CX$8:$CX187)+1,"")</f>
        <v/>
      </c>
      <c r="CY188" s="121" t="str">
        <f>IF('Main courante'!$A185=$CX$6,TEXT('Main courante'!$B185,"j mmm aa"),"")</f>
        <v/>
      </c>
      <c r="CZ188" s="122" t="str">
        <f>IF('Main courante'!$A185=$CX$6,TEXT('Main courante'!$C185,"hh:mm"),"")</f>
        <v/>
      </c>
      <c r="DA188" s="122" t="str">
        <f>IF('Main courante'!$A185=$CX$6,TEXT('Main courante'!$D185,"hh:mm"),"")</f>
        <v/>
      </c>
      <c r="DB188" s="123" t="str">
        <f>IF('Main courante'!$A185=$CX$6,MOD($DA188-$CZ188,1),"")</f>
        <v/>
      </c>
      <c r="DC188" s="123" t="str">
        <f>IF('Main courante'!$A185=$CX$6,'Main courante'!$E185,"")</f>
        <v/>
      </c>
      <c r="DD188" s="122" t="str">
        <f>IF('Main courante'!$A185=$CX$6,DU188,"")</f>
        <v/>
      </c>
      <c r="DE188" s="125"/>
      <c r="DF188" s="120" t="str">
        <f>IF('Main courante'!$A185=$DF$6,MAX($DF$8:$DF187)+1,"")</f>
        <v/>
      </c>
      <c r="DG188" s="121" t="str">
        <f>IF('Main courante'!$A185=$DF$6,TEXT('Main courante'!$B185,"j mmm aa"),"")</f>
        <v/>
      </c>
      <c r="DH188" s="122" t="str">
        <f>IF('Main courante'!$A185=$DF$6,TEXT('Main courante'!$C185,"hh:mm"),"")</f>
        <v/>
      </c>
      <c r="DI188" s="122" t="str">
        <f>IF('Main courante'!$A185=$DF$6,TEXT('Main courante'!$D185,"hh:mm"),"")</f>
        <v/>
      </c>
      <c r="DJ188" s="123" t="str">
        <f>IF('Main courante'!$A185=$DF$6,MOD($DI188-$DH188,1),"")</f>
        <v/>
      </c>
      <c r="DK188" s="123" t="str">
        <f>IF('Main courante'!$A185=$DF$6,'Main courante'!$E185,"")</f>
        <v/>
      </c>
      <c r="DL188" s="128"/>
      <c r="DM188" s="120" t="str">
        <f>IF(OR('Main courante'!$F185&lt;&gt;"",'Main courante'!$K185&lt;&gt;""),MAX($DM$8:$DM187)+1,"")</f>
        <v/>
      </c>
      <c r="DN188" s="121" t="str">
        <f>IF('Main courante'!$F185,TEXT('Main courante'!$B185,"j mmm aa"),"")</f>
        <v/>
      </c>
      <c r="DO188" s="121" t="str">
        <f>IF('Main courante'!$F185,'Main courante'!$E185,"")</f>
        <v/>
      </c>
      <c r="DP188" s="121" t="str">
        <f>IF(OR('Main courante'!$F185&lt;&gt;"",'Main courante'!$K185&lt;&gt;""),IF('Main courante'!$F185&lt;&gt;"",TEXT('Main courante'!$F185,"hh:mm"),""),"")</f>
        <v/>
      </c>
      <c r="DQ188" s="121" t="str">
        <f>IF(OR('Main courante'!$F185&lt;&gt;"",'Main courante'!$K185&lt;&gt;""),IF('Main courante'!$G185&lt;&gt;"",TEXT('Main courante'!$G185,"hh:mm"),""),"")</f>
        <v/>
      </c>
      <c r="DR188" s="121" t="str">
        <f>IF(OR('Main courante'!$F185&lt;&gt;"",'Main courante'!$K185&lt;&gt;""),IF('Main courante'!$K185&lt;&gt;"",TEXT('Main courante'!$K185,"hh:mm"),""),"")</f>
        <v/>
      </c>
      <c r="DS188" s="121" t="str">
        <f>IF(OR('Main courante'!$F185&lt;&gt;"",'Main courante'!$K185&lt;&gt;""),IF('Main courante'!$L185&lt;&gt;"",TEXT('Main courante'!$L185,"hh:mm"),""),"")</f>
        <v/>
      </c>
      <c r="DT188" s="129">
        <f t="shared" si="10"/>
        <v>0</v>
      </c>
      <c r="DU188" s="130">
        <f>'Main courante'!$H185+'Main courante'!$M185</f>
        <v>0</v>
      </c>
      <c r="DV188" s="131">
        <f>'Main courante'!$J185+'Main courante'!$O185</f>
        <v>0</v>
      </c>
      <c r="DW188" s="131">
        <f>'Main courante'!$I185+'Main courante'!$N185</f>
        <v>0</v>
      </c>
      <c r="DX188" s="132" t="str">
        <f>IF('Main courante'!$P185&lt;&gt;"",'Main courante'!$P185,"")</f>
        <v/>
      </c>
      <c r="DY188" s="133" t="str">
        <f>IF('Main courante'!$Q185&lt;&gt;"",'Main courante'!$Q185,"")</f>
        <v/>
      </c>
      <c r="DZ188" s="133" t="str">
        <f>IF('Main courante'!$R185&lt;&gt;"",'Main courante'!$R185,"")</f>
        <v/>
      </c>
      <c r="EA188" s="129">
        <f t="shared" si="11"/>
        <v>0</v>
      </c>
      <c r="EB188" s="129">
        <f t="shared" si="12"/>
        <v>0</v>
      </c>
      <c r="ED188" s="120" t="str">
        <f>IF('Main courante'!$A185=$ED$6,MAX($ED$8:$ED187)+1,"")</f>
        <v/>
      </c>
      <c r="EE188" s="120" t="str">
        <f>IF('Main courante'!$A185=$ED$6,'Main courante'!$S185,"")</f>
        <v/>
      </c>
      <c r="EF188" s="120" t="str">
        <f>IF('Main courante'!$A185=$ED$6,'Main courante'!$T185,"")</f>
        <v/>
      </c>
      <c r="EG188" s="120" t="str">
        <f>IF('Main courante'!$A185=$ED$6,'Main courante'!$U185,"")</f>
        <v/>
      </c>
      <c r="EH188" s="134" t="str">
        <f>IF('Main courante'!$A185=$ED$6,'Main courante'!$V185,"")</f>
        <v/>
      </c>
      <c r="EJ188" s="120" t="str">
        <f>IF('Main courante'!$A185=$EJ$6,MAX($EJ$8:$EJ187)+1,"")</f>
        <v/>
      </c>
      <c r="EK188" s="120" t="str">
        <f>IF('Main courante'!$A185=$EJ$6,'Main courante'!$S185,"")</f>
        <v/>
      </c>
      <c r="EL188" s="120" t="str">
        <f>IF('Main courante'!$A185=$EJ$6,'Main courante'!$T185,"")</f>
        <v/>
      </c>
      <c r="EM188" s="120" t="str">
        <f>IF('Main courante'!$A185=$EJ$6,'Main courante'!$U185,"")</f>
        <v/>
      </c>
      <c r="EN188" s="134" t="str">
        <f>IF('Main courante'!$A185=$EJ$6,'Main courante'!$V185,"")</f>
        <v/>
      </c>
      <c r="EP188" s="120" t="str">
        <f>IF('Main courante'!$A185=$EP$6,MAX($EP$8:$EP187)+1,"")</f>
        <v/>
      </c>
      <c r="EQ188" s="120" t="str">
        <f>IF('Main courante'!$A185=$EP$6,'Main courante'!$S185,"")</f>
        <v/>
      </c>
      <c r="ER188" s="120" t="str">
        <f>IF('Main courante'!$A185=$EP$6,'Main courante'!$T185,"")</f>
        <v/>
      </c>
      <c r="ES188" s="120" t="str">
        <f>IF('Main courante'!$A185=$EP$6,'Main courante'!$U185,"")</f>
        <v/>
      </c>
      <c r="ET188" s="134" t="str">
        <f>IF('Main courante'!$A185=$EP$6,'Main courante'!$V185,"")</f>
        <v/>
      </c>
      <c r="EU188" s="125"/>
      <c r="EV188" s="120" t="str">
        <f>IF('Main courante'!$A185=$EV$6,MAX($EV$8:$EV187)+1,"")</f>
        <v/>
      </c>
      <c r="EW188" s="121" t="str">
        <f>IF('Main courante'!$A185=$EV$6,TEXT('Main courante'!$B185,"j mmm aa"),"")</f>
        <v/>
      </c>
      <c r="EX188" s="122" t="str">
        <f>IF('Main courante'!$A185=$EV$6,TEXT('Main courante'!$C185,"hh:mm"),"")</f>
        <v/>
      </c>
      <c r="EY188" s="122" t="str">
        <f>IF('Main courante'!$A185=$EV$6,TEXT('Main courante'!$D185,"hh:mm"),"")</f>
        <v/>
      </c>
      <c r="EZ188" s="123" t="str">
        <f>IF('Main courante'!$A185=$EV$6,MOD($EY188-$EX188,1),"")</f>
        <v/>
      </c>
      <c r="FA188" s="123" t="str">
        <f>IF('Main courante'!$A185=$EV$6,'Main courante'!$E185,"")</f>
        <v/>
      </c>
      <c r="FB188" s="128"/>
    </row>
    <row r="189" spans="1:158">
      <c r="A189" s="120" t="str">
        <f>IF('Main courante'!$A186=$A$6,MAX($A$8:$A188)+1,"")</f>
        <v/>
      </c>
      <c r="B189" s="121" t="str">
        <f>IF('Main courante'!$A186=$A$6,TEXT('Main courante'!$B186,"j mmm aa"),"")</f>
        <v/>
      </c>
      <c r="C189" s="122" t="str">
        <f>IF('Main courante'!$A186=$A$6,TEXT('Main courante'!$C186,"hh:mm"),"")</f>
        <v/>
      </c>
      <c r="D189" s="122" t="str">
        <f>IF('Main courante'!$A186=$A$6,TEXT('Main courante'!$D186,"hh:mm"),"")</f>
        <v/>
      </c>
      <c r="E189" s="123" t="str">
        <f>IF('Main courante'!$A186=$A$6,MOD($D189-$C189,1),"")</f>
        <v/>
      </c>
      <c r="F189" s="123" t="str">
        <f>IF('Main courante'!$A186=$A$6,'Main courante'!$E186,"")</f>
        <v/>
      </c>
      <c r="G189" s="125"/>
      <c r="H189" s="126" t="str">
        <f>IF('Main courante'!$A186=$H$6,MAX($H$8:$H188)+1,"")</f>
        <v/>
      </c>
      <c r="I189" s="121" t="str">
        <f>IF('Main courante'!$A186=$H$6,TEXT('Main courante'!$B186,"j mmm aa"),"")</f>
        <v/>
      </c>
      <c r="J189" s="122" t="str">
        <f>IF('Main courante'!$A186=$H$6,TEXT('Main courante'!$C186,"hh:mm"),"")</f>
        <v/>
      </c>
      <c r="K189" s="122" t="str">
        <f>IF('Main courante'!$A186=$H$6,TEXT('Main courante'!$D186,"hh:mm"),"")</f>
        <v/>
      </c>
      <c r="L189" s="123" t="str">
        <f>IF('Main courante'!$A186=$H$6,MOD($K189-$J189,1),"")</f>
        <v/>
      </c>
      <c r="M189" s="123" t="str">
        <f>IF('Main courante'!$A186=$H$6,'Main courante'!$E186,"")</f>
        <v/>
      </c>
      <c r="N189" s="125"/>
      <c r="O189" s="120" t="str">
        <f>IF('Main courante'!$A186=$O$6,MAX($O$8:$O188)+1,"")</f>
        <v/>
      </c>
      <c r="P189" s="121" t="str">
        <f>IF('Main courante'!$A186=$O$6,TEXT('Main courante'!$B186,"j mmm aa"),"")</f>
        <v/>
      </c>
      <c r="Q189" s="122" t="str">
        <f>IF('Main courante'!$A186=$O$6,TEXT('Main courante'!$C186,"hh:mm"),"")</f>
        <v/>
      </c>
      <c r="R189" s="122" t="str">
        <f>IF('Main courante'!$A186=$O$6,TEXT('Main courante'!$D186,"hh:mm"),"")</f>
        <v/>
      </c>
      <c r="S189" s="123" t="str">
        <f>IF('Main courante'!$A186=$O$6,MOD($R189-$Q189,1),"")</f>
        <v/>
      </c>
      <c r="T189" s="124" t="str">
        <f>IF('Main courante'!$A186=$O$6,'Main courante'!$E186,"")</f>
        <v/>
      </c>
      <c r="U189" s="127" t="str">
        <f>IF('Main courante'!$A186=$O$6,DU189,"")</f>
        <v/>
      </c>
      <c r="V189" s="125"/>
      <c r="W189" s="120" t="str">
        <f>IF('Main courante'!$A186=$W$6,MAX($W$8:$W188)+1,"")</f>
        <v/>
      </c>
      <c r="X189" s="121" t="str">
        <f>IF('Main courante'!$A186=$W$6,TEXT('Main courante'!$B186,"j mmm aa"),"")</f>
        <v/>
      </c>
      <c r="Y189" s="122" t="str">
        <f>IF('Main courante'!$A186=$W$6,TEXT('Main courante'!$C186,"hh:mm"),"")</f>
        <v/>
      </c>
      <c r="Z189" s="122" t="str">
        <f>IF('Main courante'!$A186=$W$6,TEXT('Main courante'!$D186,"hh:mm"),"")</f>
        <v/>
      </c>
      <c r="AA189" s="123" t="str">
        <f>IF('Main courante'!$A186=$W$6,MOD($Z189-$Y189,1),"")</f>
        <v/>
      </c>
      <c r="AB189" s="123" t="str">
        <f>IF('Main courante'!$A186=$W$6,'Main courante'!$E186,"")</f>
        <v/>
      </c>
      <c r="AC189" s="122" t="str">
        <f>IF('Main courante'!$A186=$W$6,DU189,"")</f>
        <v/>
      </c>
      <c r="AD189" s="125"/>
      <c r="AE189" s="120" t="str">
        <f>IF('Main courante'!$A186=$AE$6,MAX($AE$8:$AE188)+1,"")</f>
        <v/>
      </c>
      <c r="AF189" s="121" t="str">
        <f>IF('Main courante'!$A186=$AE$6,TEXT('Main courante'!$B186,"j mmm aa"),"")</f>
        <v/>
      </c>
      <c r="AG189" s="122" t="str">
        <f>IF('Main courante'!$A186=$AE$6,TEXT('Main courante'!$C186,"hh:mm"),"")</f>
        <v/>
      </c>
      <c r="AH189" s="122" t="str">
        <f>IF('Main courante'!$A186=$AE$6,TEXT('Main courante'!$D186,"hh:mm"),"")</f>
        <v/>
      </c>
      <c r="AI189" s="123" t="str">
        <f>IF('Main courante'!$A186=$AE$6,MOD($AH189-$AG189,1),"")</f>
        <v/>
      </c>
      <c r="AJ189" s="123" t="str">
        <f>IF('Main courante'!$A186=$AE$6,'Main courante'!$E186,"")</f>
        <v/>
      </c>
      <c r="AK189" s="122" t="str">
        <f>IF('Main courante'!$A186=$AE$6,DU189,"")</f>
        <v/>
      </c>
      <c r="AL189" s="125"/>
      <c r="AM189" s="120" t="str">
        <f>IF('Main courante'!$A186=$AM$6,MAX($AM$8:$AM188)+1,"")</f>
        <v/>
      </c>
      <c r="AN189" s="121" t="str">
        <f>IF('Main courante'!$A186=$AM$6,TEXT('Main courante'!$B186,"j mmm aa"),"")</f>
        <v/>
      </c>
      <c r="AO189" s="122" t="str">
        <f>IF('Main courante'!$A186=$AM$6,TEXT('Main courante'!$C186,"hh:mm"),"")</f>
        <v/>
      </c>
      <c r="AP189" s="122" t="str">
        <f>IF('Main courante'!$A186=$AM$6,TEXT('Main courante'!$D186,"hh:mm"),"")</f>
        <v/>
      </c>
      <c r="AQ189" s="123" t="str">
        <f>IF('Main courante'!$A186=$AM$6,MOD($AP189-$AO189,1),"")</f>
        <v/>
      </c>
      <c r="AR189" s="123" t="str">
        <f>IF('Main courante'!$A186=$AM$6,'Main courante'!$E186,"")</f>
        <v/>
      </c>
      <c r="AS189" s="122" t="str">
        <f>IF('Main courante'!$A186=$AM$6,DU189,"")</f>
        <v/>
      </c>
      <c r="AT189" s="125"/>
      <c r="AU189" s="120" t="str">
        <f>IF('Main courante'!$A186=$AU$6,MAX($AU$8:$AU188)+1,"")</f>
        <v/>
      </c>
      <c r="AV189" s="121" t="str">
        <f>IF('Main courante'!$A186=$AU$6,TEXT('Main courante'!$B186,"j mmm aa"),"")</f>
        <v/>
      </c>
      <c r="AW189" s="122" t="str">
        <f>IF('Main courante'!$A186=$AU$6,TEXT('Main courante'!$C186,"hh:mm"),"")</f>
        <v/>
      </c>
      <c r="AX189" s="122" t="str">
        <f>IF('Main courante'!$A186=$AU$6,TEXT('Main courante'!$D186,"hh:mm"),"")</f>
        <v/>
      </c>
      <c r="AY189" s="123" t="str">
        <f>IF('Main courante'!$A186=$AU$6,MOD($AX189-$AW189,1),"")</f>
        <v/>
      </c>
      <c r="AZ189" s="123" t="str">
        <f>IF('Main courante'!$A186=$AU$6,'Main courante'!$E186,"")</f>
        <v/>
      </c>
      <c r="BA189" s="122" t="str">
        <f>IF('Main courante'!$A186=$AU$6,DU189,"")</f>
        <v/>
      </c>
      <c r="BB189" s="125"/>
      <c r="BC189" s="120" t="str">
        <f>IF('Main courante'!$A186=$BC$6,MAX($BC$8:$BC188)+1,"")</f>
        <v/>
      </c>
      <c r="BD189" s="121" t="str">
        <f>IF('Main courante'!$A186=$BC$6,TEXT('Main courante'!$B186,"j mmm aa"),"")</f>
        <v/>
      </c>
      <c r="BE189" s="122" t="str">
        <f>IF('Main courante'!$A186=$BC$6,TEXT('Main courante'!$C186,"hh:mm"),"")</f>
        <v/>
      </c>
      <c r="BF189" s="122" t="str">
        <f>IF('Main courante'!$A186=$BC$6,TEXT('Main courante'!$D186,"hh:mm"),"")</f>
        <v/>
      </c>
      <c r="BG189" s="123" t="str">
        <f>IF('Main courante'!$A186=$BC$6,MOD($BF189-$BE189,1),"")</f>
        <v/>
      </c>
      <c r="BH189" s="123" t="str">
        <f>IF('Main courante'!$A186=$BC$6,'Main courante'!$E186,"")</f>
        <v/>
      </c>
      <c r="BI189" s="122" t="str">
        <f>IF('Main courante'!$A186=$BC$6,DU189,"")</f>
        <v/>
      </c>
      <c r="BJ189" s="125"/>
      <c r="BK189" s="120" t="str">
        <f>IF('Main courante'!$A186=$BK$6,MAX($BK$8:$BK188)+1,"")</f>
        <v/>
      </c>
      <c r="BL189" s="121" t="str">
        <f>IF('Main courante'!$A186=$BK$6,TEXT('Main courante'!$B186,"j mmm aa"),"")</f>
        <v/>
      </c>
      <c r="BM189" s="122" t="str">
        <f>IF('Main courante'!$A186=$BK$6,TEXT('Main courante'!$C186,"hh:mm"),"")</f>
        <v/>
      </c>
      <c r="BN189" s="122" t="str">
        <f>IF('Main courante'!$A186=$BK$6,TEXT('Main courante'!$D186,"hh:mm"),"")</f>
        <v/>
      </c>
      <c r="BO189" s="123" t="str">
        <f>IF('Main courante'!$A186=$BK$6,MOD($BN189-$BM189,1),"")</f>
        <v/>
      </c>
      <c r="BP189" s="123" t="str">
        <f>IF('Main courante'!$A186=$BK$6,'Main courante'!$E186,"")</f>
        <v/>
      </c>
      <c r="BQ189" s="122" t="str">
        <f>IF('Main courante'!$A186=$BK$6,DU189,"")</f>
        <v/>
      </c>
      <c r="BR189" s="125"/>
      <c r="BS189" s="120" t="str">
        <f>IF('Main courante'!$A186=$BS$6,MAX($BS$8:$BS188)+1,"")</f>
        <v/>
      </c>
      <c r="BT189" s="121" t="str">
        <f>IF('Main courante'!$A186=$BS$6,TEXT('Main courante'!$B186,"j mmm aa"),"")</f>
        <v/>
      </c>
      <c r="BU189" s="122" t="str">
        <f>IF('Main courante'!$A186=$BS$6,TEXT('Main courante'!$C186,"hh:mm"),"")</f>
        <v/>
      </c>
      <c r="BV189" s="122" t="str">
        <f>IF('Main courante'!$A186=$BS$6,TEXT('Main courante'!$D186,"hh:mm"),"")</f>
        <v/>
      </c>
      <c r="BW189" s="123" t="str">
        <f>IF('Main courante'!$A186=$BS$6,MOD($BV189-$BU189,1),"")</f>
        <v/>
      </c>
      <c r="BX189" s="123" t="str">
        <f>IF('Main courante'!$A186=$BS$6,'Main courante'!$E186,"")</f>
        <v/>
      </c>
      <c r="BY189" s="122" t="str">
        <f>IF('Main courante'!$A186=$BS$6,DU189,"")</f>
        <v/>
      </c>
      <c r="BZ189" s="125"/>
      <c r="CA189" s="120" t="str">
        <f>IF('Main courante'!$A186=$CA$6,MAX($CA$8:$CA188)+1,"")</f>
        <v/>
      </c>
      <c r="CB189" s="121" t="str">
        <f>IF('Main courante'!$A186=$CA$6,TEXT('Main courante'!$B186,"j mmm aa"),"")</f>
        <v/>
      </c>
      <c r="CC189" s="122" t="str">
        <f>IF('Main courante'!$A186=$CA$6,TEXT('Main courante'!$C186,"hh:mm"),"")</f>
        <v/>
      </c>
      <c r="CD189" s="122" t="str">
        <f>IF('Main courante'!$A186=$CA$6,TEXT('Main courante'!$D186,"hh:mm"),"")</f>
        <v/>
      </c>
      <c r="CE189" s="123" t="str">
        <f>IF('Main courante'!$A186=$CA$6,MOD($CD189-$CC189,1),"")</f>
        <v/>
      </c>
      <c r="CF189" s="123" t="str">
        <f>IF('Main courante'!$A186=$CA$6,'Main courante'!$E186,"")</f>
        <v/>
      </c>
      <c r="CG189" s="122" t="str">
        <f>IF('Main courante'!$A186=$CA$6,DU189,"")</f>
        <v/>
      </c>
      <c r="CH189" s="125"/>
      <c r="CI189" s="120" t="str">
        <f>IF('Main courante'!$A186=$CI$6,MAX($CI$8:$CI188)+1,"")</f>
        <v/>
      </c>
      <c r="CJ189" s="121" t="str">
        <f>IF('Main courante'!$A186=$CI$6,TEXT('Main courante'!$B186,"j mmm aa"),"")</f>
        <v/>
      </c>
      <c r="CK189" s="122" t="str">
        <f>IF('Main courante'!$A186=$CI$6,TEXT('Main courante'!$C186,"hh:mm"),"")</f>
        <v/>
      </c>
      <c r="CL189" s="122" t="str">
        <f>IF('Main courante'!$A186=$CI$6,TEXT('Main courante'!$D186,"hh:mm"),"")</f>
        <v/>
      </c>
      <c r="CM189" s="123" t="str">
        <f>IF('Main courante'!$A186=$CI$6,MOD($CL189-$CK189,1),"")</f>
        <v/>
      </c>
      <c r="CN189" s="123" t="str">
        <f>IF('Main courante'!$A186=$CI$6,'Main courante'!$E186,"")</f>
        <v/>
      </c>
      <c r="CO189" s="125"/>
      <c r="CP189" s="120" t="str">
        <f>IF('Main courante'!$A186=$CP$6,MAX($CP$8:$CP188)+1,"")</f>
        <v/>
      </c>
      <c r="CQ189" s="121" t="str">
        <f>IF('Main courante'!$A186=$CP$6,TEXT('Main courante'!$B186,"j mmm aa"),"")</f>
        <v/>
      </c>
      <c r="CR189" s="122" t="str">
        <f>IF('Main courante'!$A186=$CP$6,TEXT('Main courante'!$C186,"hh:mm"),"")</f>
        <v/>
      </c>
      <c r="CS189" s="122" t="str">
        <f>IF('Main courante'!$A186=$CP$6,TEXT('Main courante'!$D186,"hh:mm"),"")</f>
        <v/>
      </c>
      <c r="CT189" s="123" t="str">
        <f>IF('Main courante'!$A186=$CP$6,MOD($CS189-$CR189,1),"")</f>
        <v/>
      </c>
      <c r="CU189" s="123" t="str">
        <f>IF('Main courante'!$A186=$CP$6,'Main courante'!$E186,"")</f>
        <v/>
      </c>
      <c r="CV189" s="122" t="str">
        <f>IF('Main courante'!$A186=$CP$6,DU189,"")</f>
        <v/>
      </c>
      <c r="CW189" s="125"/>
      <c r="CX189" s="120" t="str">
        <f>IF('Main courante'!$A186=$CX$6,MAX($CX$8:$CX188)+1,"")</f>
        <v/>
      </c>
      <c r="CY189" s="121" t="str">
        <f>IF('Main courante'!$A186=$CX$6,TEXT('Main courante'!$B186,"j mmm aa"),"")</f>
        <v/>
      </c>
      <c r="CZ189" s="122" t="str">
        <f>IF('Main courante'!$A186=$CX$6,TEXT('Main courante'!$C186,"hh:mm"),"")</f>
        <v/>
      </c>
      <c r="DA189" s="122" t="str">
        <f>IF('Main courante'!$A186=$CX$6,TEXT('Main courante'!$D186,"hh:mm"),"")</f>
        <v/>
      </c>
      <c r="DB189" s="123" t="str">
        <f>IF('Main courante'!$A186=$CX$6,MOD($DA189-$CZ189,1),"")</f>
        <v/>
      </c>
      <c r="DC189" s="123" t="str">
        <f>IF('Main courante'!$A186=$CX$6,'Main courante'!$E186,"")</f>
        <v/>
      </c>
      <c r="DD189" s="122" t="str">
        <f>IF('Main courante'!$A186=$CX$6,DU189,"")</f>
        <v/>
      </c>
      <c r="DE189" s="125"/>
      <c r="DF189" s="120" t="str">
        <f>IF('Main courante'!$A186=$DF$6,MAX($DF$8:$DF188)+1,"")</f>
        <v/>
      </c>
      <c r="DG189" s="121" t="str">
        <f>IF('Main courante'!$A186=$DF$6,TEXT('Main courante'!$B186,"j mmm aa"),"")</f>
        <v/>
      </c>
      <c r="DH189" s="122" t="str">
        <f>IF('Main courante'!$A186=$DF$6,TEXT('Main courante'!$C186,"hh:mm"),"")</f>
        <v/>
      </c>
      <c r="DI189" s="122" t="str">
        <f>IF('Main courante'!$A186=$DF$6,TEXT('Main courante'!$D186,"hh:mm"),"")</f>
        <v/>
      </c>
      <c r="DJ189" s="123" t="str">
        <f>IF('Main courante'!$A186=$DF$6,MOD($DI189-$DH189,1),"")</f>
        <v/>
      </c>
      <c r="DK189" s="123" t="str">
        <f>IF('Main courante'!$A186=$DF$6,'Main courante'!$E186,"")</f>
        <v/>
      </c>
      <c r="DL189" s="128"/>
      <c r="DM189" s="120" t="str">
        <f>IF(OR('Main courante'!$F186&lt;&gt;"",'Main courante'!$K186&lt;&gt;""),MAX($DM$8:$DM188)+1,"")</f>
        <v/>
      </c>
      <c r="DN189" s="121" t="str">
        <f>IF('Main courante'!$F186,TEXT('Main courante'!$B186,"j mmm aa"),"")</f>
        <v/>
      </c>
      <c r="DO189" s="121" t="str">
        <f>IF('Main courante'!$F186,'Main courante'!$E186,"")</f>
        <v/>
      </c>
      <c r="DP189" s="121" t="str">
        <f>IF(OR('Main courante'!$F186&lt;&gt;"",'Main courante'!$K186&lt;&gt;""),IF('Main courante'!$F186&lt;&gt;"",TEXT('Main courante'!$F186,"hh:mm"),""),"")</f>
        <v/>
      </c>
      <c r="DQ189" s="121" t="str">
        <f>IF(OR('Main courante'!$F186&lt;&gt;"",'Main courante'!$K186&lt;&gt;""),IF('Main courante'!$G186&lt;&gt;"",TEXT('Main courante'!$G186,"hh:mm"),""),"")</f>
        <v/>
      </c>
      <c r="DR189" s="121" t="str">
        <f>IF(OR('Main courante'!$F186&lt;&gt;"",'Main courante'!$K186&lt;&gt;""),IF('Main courante'!$K186&lt;&gt;"",TEXT('Main courante'!$K186,"hh:mm"),""),"")</f>
        <v/>
      </c>
      <c r="DS189" s="121" t="str">
        <f>IF(OR('Main courante'!$F186&lt;&gt;"",'Main courante'!$K186&lt;&gt;""),IF('Main courante'!$L186&lt;&gt;"",TEXT('Main courante'!$L186,"hh:mm"),""),"")</f>
        <v/>
      </c>
      <c r="DT189" s="129">
        <f t="shared" si="10"/>
        <v>0</v>
      </c>
      <c r="DU189" s="130">
        <f>'Main courante'!$H186+'Main courante'!$M186</f>
        <v>0</v>
      </c>
      <c r="DV189" s="131">
        <f>'Main courante'!$J186+'Main courante'!$O186</f>
        <v>0</v>
      </c>
      <c r="DW189" s="131">
        <f>'Main courante'!$I186+'Main courante'!$N186</f>
        <v>0</v>
      </c>
      <c r="DX189" s="132" t="str">
        <f>IF('Main courante'!$P186&lt;&gt;"",'Main courante'!$P186,"")</f>
        <v/>
      </c>
      <c r="DY189" s="133" t="str">
        <f>IF('Main courante'!$Q186&lt;&gt;"",'Main courante'!$Q186,"")</f>
        <v/>
      </c>
      <c r="DZ189" s="133" t="str">
        <f>IF('Main courante'!$R186&lt;&gt;"",'Main courante'!$R186,"")</f>
        <v/>
      </c>
      <c r="EA189" s="129">
        <f t="shared" si="11"/>
        <v>0</v>
      </c>
      <c r="EB189" s="129">
        <f t="shared" si="12"/>
        <v>0</v>
      </c>
      <c r="ED189" s="120" t="str">
        <f>IF('Main courante'!$A186=$ED$6,MAX($ED$8:$ED188)+1,"")</f>
        <v/>
      </c>
      <c r="EE189" s="120" t="str">
        <f>IF('Main courante'!$A186=$ED$6,'Main courante'!$S186,"")</f>
        <v/>
      </c>
      <c r="EF189" s="120" t="str">
        <f>IF('Main courante'!$A186=$ED$6,'Main courante'!$T186,"")</f>
        <v/>
      </c>
      <c r="EG189" s="120" t="str">
        <f>IF('Main courante'!$A186=$ED$6,'Main courante'!$U186,"")</f>
        <v/>
      </c>
      <c r="EH189" s="134" t="str">
        <f>IF('Main courante'!$A186=$ED$6,'Main courante'!$V186,"")</f>
        <v/>
      </c>
      <c r="EJ189" s="120" t="str">
        <f>IF('Main courante'!$A186=$EJ$6,MAX($EJ$8:$EJ188)+1,"")</f>
        <v/>
      </c>
      <c r="EK189" s="120" t="str">
        <f>IF('Main courante'!$A186=$EJ$6,'Main courante'!$S186,"")</f>
        <v/>
      </c>
      <c r="EL189" s="120" t="str">
        <f>IF('Main courante'!$A186=$EJ$6,'Main courante'!$T186,"")</f>
        <v/>
      </c>
      <c r="EM189" s="120" t="str">
        <f>IF('Main courante'!$A186=$EJ$6,'Main courante'!$U186,"")</f>
        <v/>
      </c>
      <c r="EN189" s="134" t="str">
        <f>IF('Main courante'!$A186=$EJ$6,'Main courante'!$V186,"")</f>
        <v/>
      </c>
      <c r="EP189" s="120" t="str">
        <f>IF('Main courante'!$A186=$EP$6,MAX($EP$8:$EP188)+1,"")</f>
        <v/>
      </c>
      <c r="EQ189" s="120" t="str">
        <f>IF('Main courante'!$A186=$EP$6,'Main courante'!$S186,"")</f>
        <v/>
      </c>
      <c r="ER189" s="120" t="str">
        <f>IF('Main courante'!$A186=$EP$6,'Main courante'!$T186,"")</f>
        <v/>
      </c>
      <c r="ES189" s="120" t="str">
        <f>IF('Main courante'!$A186=$EP$6,'Main courante'!$U186,"")</f>
        <v/>
      </c>
      <c r="ET189" s="134" t="str">
        <f>IF('Main courante'!$A186=$EP$6,'Main courante'!$V186,"")</f>
        <v/>
      </c>
      <c r="EU189" s="125"/>
      <c r="EV189" s="120" t="str">
        <f>IF('Main courante'!$A186=$EV$6,MAX($EV$8:$EV188)+1,"")</f>
        <v/>
      </c>
      <c r="EW189" s="121" t="str">
        <f>IF('Main courante'!$A186=$EV$6,TEXT('Main courante'!$B186,"j mmm aa"),"")</f>
        <v/>
      </c>
      <c r="EX189" s="122" t="str">
        <f>IF('Main courante'!$A186=$EV$6,TEXT('Main courante'!$C186,"hh:mm"),"")</f>
        <v/>
      </c>
      <c r="EY189" s="122" t="str">
        <f>IF('Main courante'!$A186=$EV$6,TEXT('Main courante'!$D186,"hh:mm"),"")</f>
        <v/>
      </c>
      <c r="EZ189" s="123" t="str">
        <f>IF('Main courante'!$A186=$EV$6,MOD($EY189-$EX189,1),"")</f>
        <v/>
      </c>
      <c r="FA189" s="123" t="str">
        <f>IF('Main courante'!$A186=$EV$6,'Main courante'!$E186,"")</f>
        <v/>
      </c>
      <c r="FB189" s="128"/>
    </row>
    <row r="190" spans="1:158">
      <c r="A190" s="120" t="str">
        <f>IF('Main courante'!$A187=$A$6,MAX($A$8:$A189)+1,"")</f>
        <v/>
      </c>
      <c r="B190" s="121" t="str">
        <f>IF('Main courante'!$A187=$A$6,TEXT('Main courante'!$B187,"j mmm aa"),"")</f>
        <v/>
      </c>
      <c r="C190" s="122" t="str">
        <f>IF('Main courante'!$A187=$A$6,TEXT('Main courante'!$C187,"hh:mm"),"")</f>
        <v/>
      </c>
      <c r="D190" s="122" t="str">
        <f>IF('Main courante'!$A187=$A$6,TEXT('Main courante'!$D187,"hh:mm"),"")</f>
        <v/>
      </c>
      <c r="E190" s="123" t="str">
        <f>IF('Main courante'!$A187=$A$6,MOD($D190-$C190,1),"")</f>
        <v/>
      </c>
      <c r="F190" s="123" t="str">
        <f>IF('Main courante'!$A187=$A$6,'Main courante'!$E187,"")</f>
        <v/>
      </c>
      <c r="G190" s="125"/>
      <c r="H190" s="126" t="str">
        <f>IF('Main courante'!$A187=$H$6,MAX($H$8:$H189)+1,"")</f>
        <v/>
      </c>
      <c r="I190" s="121" t="str">
        <f>IF('Main courante'!$A187=$H$6,TEXT('Main courante'!$B187,"j mmm aa"),"")</f>
        <v/>
      </c>
      <c r="J190" s="122" t="str">
        <f>IF('Main courante'!$A187=$H$6,TEXT('Main courante'!$C187,"hh:mm"),"")</f>
        <v/>
      </c>
      <c r="K190" s="122" t="str">
        <f>IF('Main courante'!$A187=$H$6,TEXT('Main courante'!$D187,"hh:mm"),"")</f>
        <v/>
      </c>
      <c r="L190" s="123" t="str">
        <f>IF('Main courante'!$A187=$H$6,MOD($K190-$J190,1),"")</f>
        <v/>
      </c>
      <c r="M190" s="123" t="str">
        <f>IF('Main courante'!$A187=$H$6,'Main courante'!$E187,"")</f>
        <v/>
      </c>
      <c r="N190" s="125"/>
      <c r="O190" s="120" t="str">
        <f>IF('Main courante'!$A187=$O$6,MAX($O$8:$O189)+1,"")</f>
        <v/>
      </c>
      <c r="P190" s="121" t="str">
        <f>IF('Main courante'!$A187=$O$6,TEXT('Main courante'!$B187,"j mmm aa"),"")</f>
        <v/>
      </c>
      <c r="Q190" s="122" t="str">
        <f>IF('Main courante'!$A187=$O$6,TEXT('Main courante'!$C187,"hh:mm"),"")</f>
        <v/>
      </c>
      <c r="R190" s="122" t="str">
        <f>IF('Main courante'!$A187=$O$6,TEXT('Main courante'!$D187,"hh:mm"),"")</f>
        <v/>
      </c>
      <c r="S190" s="123" t="str">
        <f>IF('Main courante'!$A187=$O$6,MOD($R190-$Q190,1),"")</f>
        <v/>
      </c>
      <c r="T190" s="124" t="str">
        <f>IF('Main courante'!$A187=$O$6,'Main courante'!$E187,"")</f>
        <v/>
      </c>
      <c r="U190" s="127" t="str">
        <f>IF('Main courante'!$A187=$O$6,DU190,"")</f>
        <v/>
      </c>
      <c r="V190" s="125"/>
      <c r="W190" s="120" t="str">
        <f>IF('Main courante'!$A187=$W$6,MAX($W$8:$W189)+1,"")</f>
        <v/>
      </c>
      <c r="X190" s="121" t="str">
        <f>IF('Main courante'!$A187=$W$6,TEXT('Main courante'!$B187,"j mmm aa"),"")</f>
        <v/>
      </c>
      <c r="Y190" s="122" t="str">
        <f>IF('Main courante'!$A187=$W$6,TEXT('Main courante'!$C187,"hh:mm"),"")</f>
        <v/>
      </c>
      <c r="Z190" s="122" t="str">
        <f>IF('Main courante'!$A187=$W$6,TEXT('Main courante'!$D187,"hh:mm"),"")</f>
        <v/>
      </c>
      <c r="AA190" s="123" t="str">
        <f>IF('Main courante'!$A187=$W$6,MOD($Z190-$Y190,1),"")</f>
        <v/>
      </c>
      <c r="AB190" s="123" t="str">
        <f>IF('Main courante'!$A187=$W$6,'Main courante'!$E187,"")</f>
        <v/>
      </c>
      <c r="AC190" s="122" t="str">
        <f>IF('Main courante'!$A187=$W$6,DU190,"")</f>
        <v/>
      </c>
      <c r="AD190" s="125"/>
      <c r="AE190" s="120" t="str">
        <f>IF('Main courante'!$A187=$AE$6,MAX($AE$8:$AE189)+1,"")</f>
        <v/>
      </c>
      <c r="AF190" s="121" t="str">
        <f>IF('Main courante'!$A187=$AE$6,TEXT('Main courante'!$B187,"j mmm aa"),"")</f>
        <v/>
      </c>
      <c r="AG190" s="122" t="str">
        <f>IF('Main courante'!$A187=$AE$6,TEXT('Main courante'!$C187,"hh:mm"),"")</f>
        <v/>
      </c>
      <c r="AH190" s="122" t="str">
        <f>IF('Main courante'!$A187=$AE$6,TEXT('Main courante'!$D187,"hh:mm"),"")</f>
        <v/>
      </c>
      <c r="AI190" s="123" t="str">
        <f>IF('Main courante'!$A187=$AE$6,MOD($AH190-$AG190,1),"")</f>
        <v/>
      </c>
      <c r="AJ190" s="123" t="str">
        <f>IF('Main courante'!$A187=$AE$6,'Main courante'!$E187,"")</f>
        <v/>
      </c>
      <c r="AK190" s="122" t="str">
        <f>IF('Main courante'!$A187=$AE$6,DU190,"")</f>
        <v/>
      </c>
      <c r="AL190" s="125"/>
      <c r="AM190" s="120" t="str">
        <f>IF('Main courante'!$A187=$AM$6,MAX($AM$8:$AM189)+1,"")</f>
        <v/>
      </c>
      <c r="AN190" s="121" t="str">
        <f>IF('Main courante'!$A187=$AM$6,TEXT('Main courante'!$B187,"j mmm aa"),"")</f>
        <v/>
      </c>
      <c r="AO190" s="122" t="str">
        <f>IF('Main courante'!$A187=$AM$6,TEXT('Main courante'!$C187,"hh:mm"),"")</f>
        <v/>
      </c>
      <c r="AP190" s="122" t="str">
        <f>IF('Main courante'!$A187=$AM$6,TEXT('Main courante'!$D187,"hh:mm"),"")</f>
        <v/>
      </c>
      <c r="AQ190" s="123" t="str">
        <f>IF('Main courante'!$A187=$AM$6,MOD($AP190-$AO190,1),"")</f>
        <v/>
      </c>
      <c r="AR190" s="123" t="str">
        <f>IF('Main courante'!$A187=$AM$6,'Main courante'!$E187,"")</f>
        <v/>
      </c>
      <c r="AS190" s="122" t="str">
        <f>IF('Main courante'!$A187=$AM$6,DU190,"")</f>
        <v/>
      </c>
      <c r="AT190" s="125"/>
      <c r="AU190" s="120" t="str">
        <f>IF('Main courante'!$A187=$AU$6,MAX($AU$8:$AU189)+1,"")</f>
        <v/>
      </c>
      <c r="AV190" s="121" t="str">
        <f>IF('Main courante'!$A187=$AU$6,TEXT('Main courante'!$B187,"j mmm aa"),"")</f>
        <v/>
      </c>
      <c r="AW190" s="122" t="str">
        <f>IF('Main courante'!$A187=$AU$6,TEXT('Main courante'!$C187,"hh:mm"),"")</f>
        <v/>
      </c>
      <c r="AX190" s="122" t="str">
        <f>IF('Main courante'!$A187=$AU$6,TEXT('Main courante'!$D187,"hh:mm"),"")</f>
        <v/>
      </c>
      <c r="AY190" s="123" t="str">
        <f>IF('Main courante'!$A187=$AU$6,MOD($AX190-$AW190,1),"")</f>
        <v/>
      </c>
      <c r="AZ190" s="123" t="str">
        <f>IF('Main courante'!$A187=$AU$6,'Main courante'!$E187,"")</f>
        <v/>
      </c>
      <c r="BA190" s="122" t="str">
        <f>IF('Main courante'!$A187=$AU$6,DU190,"")</f>
        <v/>
      </c>
      <c r="BB190" s="125"/>
      <c r="BC190" s="120" t="str">
        <f>IF('Main courante'!$A187=$BC$6,MAX($BC$8:$BC189)+1,"")</f>
        <v/>
      </c>
      <c r="BD190" s="121" t="str">
        <f>IF('Main courante'!$A187=$BC$6,TEXT('Main courante'!$B187,"j mmm aa"),"")</f>
        <v/>
      </c>
      <c r="BE190" s="122" t="str">
        <f>IF('Main courante'!$A187=$BC$6,TEXT('Main courante'!$C187,"hh:mm"),"")</f>
        <v/>
      </c>
      <c r="BF190" s="122" t="str">
        <f>IF('Main courante'!$A187=$BC$6,TEXT('Main courante'!$D187,"hh:mm"),"")</f>
        <v/>
      </c>
      <c r="BG190" s="123" t="str">
        <f>IF('Main courante'!$A187=$BC$6,MOD($BF190-$BE190,1),"")</f>
        <v/>
      </c>
      <c r="BH190" s="123" t="str">
        <f>IF('Main courante'!$A187=$BC$6,'Main courante'!$E187,"")</f>
        <v/>
      </c>
      <c r="BI190" s="122" t="str">
        <f>IF('Main courante'!$A187=$BC$6,DU190,"")</f>
        <v/>
      </c>
      <c r="BJ190" s="125"/>
      <c r="BK190" s="120" t="str">
        <f>IF('Main courante'!$A187=$BK$6,MAX($BK$8:$BK189)+1,"")</f>
        <v/>
      </c>
      <c r="BL190" s="121" t="str">
        <f>IF('Main courante'!$A187=$BK$6,TEXT('Main courante'!$B187,"j mmm aa"),"")</f>
        <v/>
      </c>
      <c r="BM190" s="122" t="str">
        <f>IF('Main courante'!$A187=$BK$6,TEXT('Main courante'!$C187,"hh:mm"),"")</f>
        <v/>
      </c>
      <c r="BN190" s="122" t="str">
        <f>IF('Main courante'!$A187=$BK$6,TEXT('Main courante'!$D187,"hh:mm"),"")</f>
        <v/>
      </c>
      <c r="BO190" s="123" t="str">
        <f>IF('Main courante'!$A187=$BK$6,MOD($BN190-$BM190,1),"")</f>
        <v/>
      </c>
      <c r="BP190" s="123" t="str">
        <f>IF('Main courante'!$A187=$BK$6,'Main courante'!$E187,"")</f>
        <v/>
      </c>
      <c r="BQ190" s="122" t="str">
        <f>IF('Main courante'!$A187=$BK$6,DU190,"")</f>
        <v/>
      </c>
      <c r="BR190" s="125"/>
      <c r="BS190" s="120" t="str">
        <f>IF('Main courante'!$A187=$BS$6,MAX($BS$8:$BS189)+1,"")</f>
        <v/>
      </c>
      <c r="BT190" s="121" t="str">
        <f>IF('Main courante'!$A187=$BS$6,TEXT('Main courante'!$B187,"j mmm aa"),"")</f>
        <v/>
      </c>
      <c r="BU190" s="122" t="str">
        <f>IF('Main courante'!$A187=$BS$6,TEXT('Main courante'!$C187,"hh:mm"),"")</f>
        <v/>
      </c>
      <c r="BV190" s="122" t="str">
        <f>IF('Main courante'!$A187=$BS$6,TEXT('Main courante'!$D187,"hh:mm"),"")</f>
        <v/>
      </c>
      <c r="BW190" s="123" t="str">
        <f>IF('Main courante'!$A187=$BS$6,MOD($BV190-$BU190,1),"")</f>
        <v/>
      </c>
      <c r="BX190" s="123" t="str">
        <f>IF('Main courante'!$A187=$BS$6,'Main courante'!$E187,"")</f>
        <v/>
      </c>
      <c r="BY190" s="122" t="str">
        <f>IF('Main courante'!$A187=$BS$6,DU190,"")</f>
        <v/>
      </c>
      <c r="BZ190" s="125"/>
      <c r="CA190" s="120" t="str">
        <f>IF('Main courante'!$A187=$CA$6,MAX($CA$8:$CA189)+1,"")</f>
        <v/>
      </c>
      <c r="CB190" s="121" t="str">
        <f>IF('Main courante'!$A187=$CA$6,TEXT('Main courante'!$B187,"j mmm aa"),"")</f>
        <v/>
      </c>
      <c r="CC190" s="122" t="str">
        <f>IF('Main courante'!$A187=$CA$6,TEXT('Main courante'!$C187,"hh:mm"),"")</f>
        <v/>
      </c>
      <c r="CD190" s="122" t="str">
        <f>IF('Main courante'!$A187=$CA$6,TEXT('Main courante'!$D187,"hh:mm"),"")</f>
        <v/>
      </c>
      <c r="CE190" s="123" t="str">
        <f>IF('Main courante'!$A187=$CA$6,MOD($CD190-$CC190,1),"")</f>
        <v/>
      </c>
      <c r="CF190" s="123" t="str">
        <f>IF('Main courante'!$A187=$CA$6,'Main courante'!$E187,"")</f>
        <v/>
      </c>
      <c r="CG190" s="122" t="str">
        <f>IF('Main courante'!$A187=$CA$6,DU190,"")</f>
        <v/>
      </c>
      <c r="CH190" s="125"/>
      <c r="CI190" s="120" t="str">
        <f>IF('Main courante'!$A187=$CI$6,MAX($CI$8:$CI189)+1,"")</f>
        <v/>
      </c>
      <c r="CJ190" s="121" t="str">
        <f>IF('Main courante'!$A187=$CI$6,TEXT('Main courante'!$B187,"j mmm aa"),"")</f>
        <v/>
      </c>
      <c r="CK190" s="122" t="str">
        <f>IF('Main courante'!$A187=$CI$6,TEXT('Main courante'!$C187,"hh:mm"),"")</f>
        <v/>
      </c>
      <c r="CL190" s="122" t="str">
        <f>IF('Main courante'!$A187=$CI$6,TEXT('Main courante'!$D187,"hh:mm"),"")</f>
        <v/>
      </c>
      <c r="CM190" s="123" t="str">
        <f>IF('Main courante'!$A187=$CI$6,MOD($CL190-$CK190,1),"")</f>
        <v/>
      </c>
      <c r="CN190" s="123" t="str">
        <f>IF('Main courante'!$A187=$CI$6,'Main courante'!$E187,"")</f>
        <v/>
      </c>
      <c r="CO190" s="125"/>
      <c r="CP190" s="120" t="str">
        <f>IF('Main courante'!$A187=$CP$6,MAX($CP$8:$CP189)+1,"")</f>
        <v/>
      </c>
      <c r="CQ190" s="121" t="str">
        <f>IF('Main courante'!$A187=$CP$6,TEXT('Main courante'!$B187,"j mmm aa"),"")</f>
        <v/>
      </c>
      <c r="CR190" s="122" t="str">
        <f>IF('Main courante'!$A187=$CP$6,TEXT('Main courante'!$C187,"hh:mm"),"")</f>
        <v/>
      </c>
      <c r="CS190" s="122" t="str">
        <f>IF('Main courante'!$A187=$CP$6,TEXT('Main courante'!$D187,"hh:mm"),"")</f>
        <v/>
      </c>
      <c r="CT190" s="123" t="str">
        <f>IF('Main courante'!$A187=$CP$6,MOD($CS190-$CR190,1),"")</f>
        <v/>
      </c>
      <c r="CU190" s="123" t="str">
        <f>IF('Main courante'!$A187=$CP$6,'Main courante'!$E187,"")</f>
        <v/>
      </c>
      <c r="CV190" s="122" t="str">
        <f>IF('Main courante'!$A187=$CP$6,DU190,"")</f>
        <v/>
      </c>
      <c r="CW190" s="125"/>
      <c r="CX190" s="120" t="str">
        <f>IF('Main courante'!$A187=$CX$6,MAX($CX$8:$CX189)+1,"")</f>
        <v/>
      </c>
      <c r="CY190" s="121" t="str">
        <f>IF('Main courante'!$A187=$CX$6,TEXT('Main courante'!$B187,"j mmm aa"),"")</f>
        <v/>
      </c>
      <c r="CZ190" s="122" t="str">
        <f>IF('Main courante'!$A187=$CX$6,TEXT('Main courante'!$C187,"hh:mm"),"")</f>
        <v/>
      </c>
      <c r="DA190" s="122" t="str">
        <f>IF('Main courante'!$A187=$CX$6,TEXT('Main courante'!$D187,"hh:mm"),"")</f>
        <v/>
      </c>
      <c r="DB190" s="123" t="str">
        <f>IF('Main courante'!$A187=$CX$6,MOD($DA190-$CZ190,1),"")</f>
        <v/>
      </c>
      <c r="DC190" s="123" t="str">
        <f>IF('Main courante'!$A187=$CX$6,'Main courante'!$E187,"")</f>
        <v/>
      </c>
      <c r="DD190" s="122" t="str">
        <f>IF('Main courante'!$A187=$CX$6,DU190,"")</f>
        <v/>
      </c>
      <c r="DE190" s="125"/>
      <c r="DF190" s="120" t="str">
        <f>IF('Main courante'!$A187=$DF$6,MAX($DF$8:$DF189)+1,"")</f>
        <v/>
      </c>
      <c r="DG190" s="121" t="str">
        <f>IF('Main courante'!$A187=$DF$6,TEXT('Main courante'!$B187,"j mmm aa"),"")</f>
        <v/>
      </c>
      <c r="DH190" s="122" t="str">
        <f>IF('Main courante'!$A187=$DF$6,TEXT('Main courante'!$C187,"hh:mm"),"")</f>
        <v/>
      </c>
      <c r="DI190" s="122" t="str">
        <f>IF('Main courante'!$A187=$DF$6,TEXT('Main courante'!$D187,"hh:mm"),"")</f>
        <v/>
      </c>
      <c r="DJ190" s="123" t="str">
        <f>IF('Main courante'!$A187=$DF$6,MOD($DI190-$DH190,1),"")</f>
        <v/>
      </c>
      <c r="DK190" s="123" t="str">
        <f>IF('Main courante'!$A187=$DF$6,'Main courante'!$E187,"")</f>
        <v/>
      </c>
      <c r="DL190" s="128"/>
      <c r="DM190" s="120" t="str">
        <f>IF(OR('Main courante'!$F187&lt;&gt;"",'Main courante'!$K187&lt;&gt;""),MAX($DM$8:$DM189)+1,"")</f>
        <v/>
      </c>
      <c r="DN190" s="121" t="str">
        <f>IF('Main courante'!$F187,TEXT('Main courante'!$B187,"j mmm aa"),"")</f>
        <v/>
      </c>
      <c r="DO190" s="121" t="str">
        <f>IF('Main courante'!$F187,'Main courante'!$E187,"")</f>
        <v/>
      </c>
      <c r="DP190" s="121" t="str">
        <f>IF(OR('Main courante'!$F187&lt;&gt;"",'Main courante'!$K187&lt;&gt;""),IF('Main courante'!$F187&lt;&gt;"",TEXT('Main courante'!$F187,"hh:mm"),""),"")</f>
        <v/>
      </c>
      <c r="DQ190" s="121" t="str">
        <f>IF(OR('Main courante'!$F187&lt;&gt;"",'Main courante'!$K187&lt;&gt;""),IF('Main courante'!$G187&lt;&gt;"",TEXT('Main courante'!$G187,"hh:mm"),""),"")</f>
        <v/>
      </c>
      <c r="DR190" s="121" t="str">
        <f>IF(OR('Main courante'!$F187&lt;&gt;"",'Main courante'!$K187&lt;&gt;""),IF('Main courante'!$K187&lt;&gt;"",TEXT('Main courante'!$K187,"hh:mm"),""),"")</f>
        <v/>
      </c>
      <c r="DS190" s="121" t="str">
        <f>IF(OR('Main courante'!$F187&lt;&gt;"",'Main courante'!$K187&lt;&gt;""),IF('Main courante'!$L187&lt;&gt;"",TEXT('Main courante'!$L187,"hh:mm"),""),"")</f>
        <v/>
      </c>
      <c r="DT190" s="129">
        <f t="shared" si="10"/>
        <v>0</v>
      </c>
      <c r="DU190" s="130">
        <f>'Main courante'!$H187+'Main courante'!$M187</f>
        <v>0</v>
      </c>
      <c r="DV190" s="131">
        <f>'Main courante'!$J187+'Main courante'!$O187</f>
        <v>0</v>
      </c>
      <c r="DW190" s="131">
        <f>'Main courante'!$I187+'Main courante'!$N187</f>
        <v>0</v>
      </c>
      <c r="DX190" s="132" t="str">
        <f>IF('Main courante'!$P187&lt;&gt;"",'Main courante'!$P187,"")</f>
        <v/>
      </c>
      <c r="DY190" s="133" t="str">
        <f>IF('Main courante'!$Q187&lt;&gt;"",'Main courante'!$Q187,"")</f>
        <v/>
      </c>
      <c r="DZ190" s="133" t="str">
        <f>IF('Main courante'!$R187&lt;&gt;"",'Main courante'!$R187,"")</f>
        <v/>
      </c>
      <c r="EA190" s="129">
        <f t="shared" si="11"/>
        <v>0</v>
      </c>
      <c r="EB190" s="129">
        <f t="shared" si="12"/>
        <v>0</v>
      </c>
      <c r="ED190" s="120" t="str">
        <f>IF('Main courante'!$A187=$ED$6,MAX($ED$8:$ED189)+1,"")</f>
        <v/>
      </c>
      <c r="EE190" s="120" t="str">
        <f>IF('Main courante'!$A187=$ED$6,'Main courante'!$S187,"")</f>
        <v/>
      </c>
      <c r="EF190" s="120" t="str">
        <f>IF('Main courante'!$A187=$ED$6,'Main courante'!$T187,"")</f>
        <v/>
      </c>
      <c r="EG190" s="120" t="str">
        <f>IF('Main courante'!$A187=$ED$6,'Main courante'!$U187,"")</f>
        <v/>
      </c>
      <c r="EH190" s="134" t="str">
        <f>IF('Main courante'!$A187=$ED$6,'Main courante'!$V187,"")</f>
        <v/>
      </c>
      <c r="EJ190" s="120" t="str">
        <f>IF('Main courante'!$A187=$EJ$6,MAX($EJ$8:$EJ189)+1,"")</f>
        <v/>
      </c>
      <c r="EK190" s="120" t="str">
        <f>IF('Main courante'!$A187=$EJ$6,'Main courante'!$S187,"")</f>
        <v/>
      </c>
      <c r="EL190" s="120" t="str">
        <f>IF('Main courante'!$A187=$EJ$6,'Main courante'!$T187,"")</f>
        <v/>
      </c>
      <c r="EM190" s="120" t="str">
        <f>IF('Main courante'!$A187=$EJ$6,'Main courante'!$U187,"")</f>
        <v/>
      </c>
      <c r="EN190" s="134" t="str">
        <f>IF('Main courante'!$A187=$EJ$6,'Main courante'!$V187,"")</f>
        <v/>
      </c>
      <c r="EP190" s="120" t="str">
        <f>IF('Main courante'!$A187=$EP$6,MAX($EP$8:$EP189)+1,"")</f>
        <v/>
      </c>
      <c r="EQ190" s="120" t="str">
        <f>IF('Main courante'!$A187=$EP$6,'Main courante'!$S187,"")</f>
        <v/>
      </c>
      <c r="ER190" s="120" t="str">
        <f>IF('Main courante'!$A187=$EP$6,'Main courante'!$T187,"")</f>
        <v/>
      </c>
      <c r="ES190" s="120" t="str">
        <f>IF('Main courante'!$A187=$EP$6,'Main courante'!$U187,"")</f>
        <v/>
      </c>
      <c r="ET190" s="134" t="str">
        <f>IF('Main courante'!$A187=$EP$6,'Main courante'!$V187,"")</f>
        <v/>
      </c>
      <c r="EU190" s="125"/>
      <c r="EV190" s="120" t="str">
        <f>IF('Main courante'!$A187=$EV$6,MAX($EV$8:$EV189)+1,"")</f>
        <v/>
      </c>
      <c r="EW190" s="121" t="str">
        <f>IF('Main courante'!$A187=$EV$6,TEXT('Main courante'!$B187,"j mmm aa"),"")</f>
        <v/>
      </c>
      <c r="EX190" s="122" t="str">
        <f>IF('Main courante'!$A187=$EV$6,TEXT('Main courante'!$C187,"hh:mm"),"")</f>
        <v/>
      </c>
      <c r="EY190" s="122" t="str">
        <f>IF('Main courante'!$A187=$EV$6,TEXT('Main courante'!$D187,"hh:mm"),"")</f>
        <v/>
      </c>
      <c r="EZ190" s="123" t="str">
        <f>IF('Main courante'!$A187=$EV$6,MOD($EY190-$EX190,1),"")</f>
        <v/>
      </c>
      <c r="FA190" s="123" t="str">
        <f>IF('Main courante'!$A187=$EV$6,'Main courante'!$E187,"")</f>
        <v/>
      </c>
      <c r="FB190" s="128"/>
    </row>
    <row r="191" spans="1:158">
      <c r="A191" s="120" t="str">
        <f>IF('Main courante'!$A188=$A$6,MAX($A$8:$A190)+1,"")</f>
        <v/>
      </c>
      <c r="B191" s="121" t="str">
        <f>IF('Main courante'!$A188=$A$6,TEXT('Main courante'!$B188,"j mmm aa"),"")</f>
        <v/>
      </c>
      <c r="C191" s="122" t="str">
        <f>IF('Main courante'!$A188=$A$6,TEXT('Main courante'!$C188,"hh:mm"),"")</f>
        <v/>
      </c>
      <c r="D191" s="122" t="str">
        <f>IF('Main courante'!$A188=$A$6,TEXT('Main courante'!$D188,"hh:mm"),"")</f>
        <v/>
      </c>
      <c r="E191" s="123" t="str">
        <f>IF('Main courante'!$A188=$A$6,MOD($D191-$C191,1),"")</f>
        <v/>
      </c>
      <c r="F191" s="123" t="str">
        <f>IF('Main courante'!$A188=$A$6,'Main courante'!$E188,"")</f>
        <v/>
      </c>
      <c r="G191" s="125"/>
      <c r="H191" s="126" t="str">
        <f>IF('Main courante'!$A188=$H$6,MAX($H$8:$H190)+1,"")</f>
        <v/>
      </c>
      <c r="I191" s="121" t="str">
        <f>IF('Main courante'!$A188=$H$6,TEXT('Main courante'!$B188,"j mmm aa"),"")</f>
        <v/>
      </c>
      <c r="J191" s="122" t="str">
        <f>IF('Main courante'!$A188=$H$6,TEXT('Main courante'!$C188,"hh:mm"),"")</f>
        <v/>
      </c>
      <c r="K191" s="122" t="str">
        <f>IF('Main courante'!$A188=$H$6,TEXT('Main courante'!$D188,"hh:mm"),"")</f>
        <v/>
      </c>
      <c r="L191" s="123" t="str">
        <f>IF('Main courante'!$A188=$H$6,MOD($K191-$J191,1),"")</f>
        <v/>
      </c>
      <c r="M191" s="123" t="str">
        <f>IF('Main courante'!$A188=$H$6,'Main courante'!$E188,"")</f>
        <v/>
      </c>
      <c r="N191" s="125"/>
      <c r="O191" s="120" t="str">
        <f>IF('Main courante'!$A188=$O$6,MAX($O$8:$O190)+1,"")</f>
        <v/>
      </c>
      <c r="P191" s="121" t="str">
        <f>IF('Main courante'!$A188=$O$6,TEXT('Main courante'!$B188,"j mmm aa"),"")</f>
        <v/>
      </c>
      <c r="Q191" s="122" t="str">
        <f>IF('Main courante'!$A188=$O$6,TEXT('Main courante'!$C188,"hh:mm"),"")</f>
        <v/>
      </c>
      <c r="R191" s="122" t="str">
        <f>IF('Main courante'!$A188=$O$6,TEXT('Main courante'!$D188,"hh:mm"),"")</f>
        <v/>
      </c>
      <c r="S191" s="123" t="str">
        <f>IF('Main courante'!$A188=$O$6,MOD($R191-$Q191,1),"")</f>
        <v/>
      </c>
      <c r="T191" s="124" t="str">
        <f>IF('Main courante'!$A188=$O$6,'Main courante'!$E188,"")</f>
        <v/>
      </c>
      <c r="U191" s="127" t="str">
        <f>IF('Main courante'!$A188=$O$6,DU191,"")</f>
        <v/>
      </c>
      <c r="V191" s="125"/>
      <c r="W191" s="120" t="str">
        <f>IF('Main courante'!$A188=$W$6,MAX($W$8:$W190)+1,"")</f>
        <v/>
      </c>
      <c r="X191" s="121" t="str">
        <f>IF('Main courante'!$A188=$W$6,TEXT('Main courante'!$B188,"j mmm aa"),"")</f>
        <v/>
      </c>
      <c r="Y191" s="122" t="str">
        <f>IF('Main courante'!$A188=$W$6,TEXT('Main courante'!$C188,"hh:mm"),"")</f>
        <v/>
      </c>
      <c r="Z191" s="122" t="str">
        <f>IF('Main courante'!$A188=$W$6,TEXT('Main courante'!$D188,"hh:mm"),"")</f>
        <v/>
      </c>
      <c r="AA191" s="123" t="str">
        <f>IF('Main courante'!$A188=$W$6,MOD($Z191-$Y191,1),"")</f>
        <v/>
      </c>
      <c r="AB191" s="123" t="str">
        <f>IF('Main courante'!$A188=$W$6,'Main courante'!$E188,"")</f>
        <v/>
      </c>
      <c r="AC191" s="122" t="str">
        <f>IF('Main courante'!$A188=$W$6,DU191,"")</f>
        <v/>
      </c>
      <c r="AD191" s="125"/>
      <c r="AE191" s="120" t="str">
        <f>IF('Main courante'!$A188=$AE$6,MAX($AE$8:$AE190)+1,"")</f>
        <v/>
      </c>
      <c r="AF191" s="121" t="str">
        <f>IF('Main courante'!$A188=$AE$6,TEXT('Main courante'!$B188,"j mmm aa"),"")</f>
        <v/>
      </c>
      <c r="AG191" s="122" t="str">
        <f>IF('Main courante'!$A188=$AE$6,TEXT('Main courante'!$C188,"hh:mm"),"")</f>
        <v/>
      </c>
      <c r="AH191" s="122" t="str">
        <f>IF('Main courante'!$A188=$AE$6,TEXT('Main courante'!$D188,"hh:mm"),"")</f>
        <v/>
      </c>
      <c r="AI191" s="123" t="str">
        <f>IF('Main courante'!$A188=$AE$6,MOD($AH191-$AG191,1),"")</f>
        <v/>
      </c>
      <c r="AJ191" s="123" t="str">
        <f>IF('Main courante'!$A188=$AE$6,'Main courante'!$E188,"")</f>
        <v/>
      </c>
      <c r="AK191" s="122" t="str">
        <f>IF('Main courante'!$A188=$AE$6,DU191,"")</f>
        <v/>
      </c>
      <c r="AL191" s="125"/>
      <c r="AM191" s="120" t="str">
        <f>IF('Main courante'!$A188=$AM$6,MAX($AM$8:$AM190)+1,"")</f>
        <v/>
      </c>
      <c r="AN191" s="121" t="str">
        <f>IF('Main courante'!$A188=$AM$6,TEXT('Main courante'!$B188,"j mmm aa"),"")</f>
        <v/>
      </c>
      <c r="AO191" s="122" t="str">
        <f>IF('Main courante'!$A188=$AM$6,TEXT('Main courante'!$C188,"hh:mm"),"")</f>
        <v/>
      </c>
      <c r="AP191" s="122" t="str">
        <f>IF('Main courante'!$A188=$AM$6,TEXT('Main courante'!$D188,"hh:mm"),"")</f>
        <v/>
      </c>
      <c r="AQ191" s="123" t="str">
        <f>IF('Main courante'!$A188=$AM$6,MOD($AP191-$AO191,1),"")</f>
        <v/>
      </c>
      <c r="AR191" s="123" t="str">
        <f>IF('Main courante'!$A188=$AM$6,'Main courante'!$E188,"")</f>
        <v/>
      </c>
      <c r="AS191" s="122" t="str">
        <f>IF('Main courante'!$A188=$AM$6,DU191,"")</f>
        <v/>
      </c>
      <c r="AT191" s="125"/>
      <c r="AU191" s="120" t="str">
        <f>IF('Main courante'!$A188=$AU$6,MAX($AU$8:$AU190)+1,"")</f>
        <v/>
      </c>
      <c r="AV191" s="121" t="str">
        <f>IF('Main courante'!$A188=$AU$6,TEXT('Main courante'!$B188,"j mmm aa"),"")</f>
        <v/>
      </c>
      <c r="AW191" s="122" t="str">
        <f>IF('Main courante'!$A188=$AU$6,TEXT('Main courante'!$C188,"hh:mm"),"")</f>
        <v/>
      </c>
      <c r="AX191" s="122" t="str">
        <f>IF('Main courante'!$A188=$AU$6,TEXT('Main courante'!$D188,"hh:mm"),"")</f>
        <v/>
      </c>
      <c r="AY191" s="123" t="str">
        <f>IF('Main courante'!$A188=$AU$6,MOD($AX191-$AW191,1),"")</f>
        <v/>
      </c>
      <c r="AZ191" s="123" t="str">
        <f>IF('Main courante'!$A188=$AU$6,'Main courante'!$E188,"")</f>
        <v/>
      </c>
      <c r="BA191" s="122" t="str">
        <f>IF('Main courante'!$A188=$AU$6,DU191,"")</f>
        <v/>
      </c>
      <c r="BB191" s="125"/>
      <c r="BC191" s="120" t="str">
        <f>IF('Main courante'!$A188=$BC$6,MAX($BC$8:$BC190)+1,"")</f>
        <v/>
      </c>
      <c r="BD191" s="121" t="str">
        <f>IF('Main courante'!$A188=$BC$6,TEXT('Main courante'!$B188,"j mmm aa"),"")</f>
        <v/>
      </c>
      <c r="BE191" s="122" t="str">
        <f>IF('Main courante'!$A188=$BC$6,TEXT('Main courante'!$C188,"hh:mm"),"")</f>
        <v/>
      </c>
      <c r="BF191" s="122" t="str">
        <f>IF('Main courante'!$A188=$BC$6,TEXT('Main courante'!$D188,"hh:mm"),"")</f>
        <v/>
      </c>
      <c r="BG191" s="123" t="str">
        <f>IF('Main courante'!$A188=$BC$6,MOD($BF191-$BE191,1),"")</f>
        <v/>
      </c>
      <c r="BH191" s="123" t="str">
        <f>IF('Main courante'!$A188=$BC$6,'Main courante'!$E188,"")</f>
        <v/>
      </c>
      <c r="BI191" s="122" t="str">
        <f>IF('Main courante'!$A188=$BC$6,DU191,"")</f>
        <v/>
      </c>
      <c r="BJ191" s="125"/>
      <c r="BK191" s="120" t="str">
        <f>IF('Main courante'!$A188=$BK$6,MAX($BK$8:$BK190)+1,"")</f>
        <v/>
      </c>
      <c r="BL191" s="121" t="str">
        <f>IF('Main courante'!$A188=$BK$6,TEXT('Main courante'!$B188,"j mmm aa"),"")</f>
        <v/>
      </c>
      <c r="BM191" s="122" t="str">
        <f>IF('Main courante'!$A188=$BK$6,TEXT('Main courante'!$C188,"hh:mm"),"")</f>
        <v/>
      </c>
      <c r="BN191" s="122" t="str">
        <f>IF('Main courante'!$A188=$BK$6,TEXT('Main courante'!$D188,"hh:mm"),"")</f>
        <v/>
      </c>
      <c r="BO191" s="123" t="str">
        <f>IF('Main courante'!$A188=$BK$6,MOD($BN191-$BM191,1),"")</f>
        <v/>
      </c>
      <c r="BP191" s="123" t="str">
        <f>IF('Main courante'!$A188=$BK$6,'Main courante'!$E188,"")</f>
        <v/>
      </c>
      <c r="BQ191" s="122" t="str">
        <f>IF('Main courante'!$A188=$BK$6,DU191,"")</f>
        <v/>
      </c>
      <c r="BR191" s="125"/>
      <c r="BS191" s="120" t="str">
        <f>IF('Main courante'!$A188=$BS$6,MAX($BS$8:$BS190)+1,"")</f>
        <v/>
      </c>
      <c r="BT191" s="121" t="str">
        <f>IF('Main courante'!$A188=$BS$6,TEXT('Main courante'!$B188,"j mmm aa"),"")</f>
        <v/>
      </c>
      <c r="BU191" s="122" t="str">
        <f>IF('Main courante'!$A188=$BS$6,TEXT('Main courante'!$C188,"hh:mm"),"")</f>
        <v/>
      </c>
      <c r="BV191" s="122" t="str">
        <f>IF('Main courante'!$A188=$BS$6,TEXT('Main courante'!$D188,"hh:mm"),"")</f>
        <v/>
      </c>
      <c r="BW191" s="123" t="str">
        <f>IF('Main courante'!$A188=$BS$6,MOD($BV191-$BU191,1),"")</f>
        <v/>
      </c>
      <c r="BX191" s="123" t="str">
        <f>IF('Main courante'!$A188=$BS$6,'Main courante'!$E188,"")</f>
        <v/>
      </c>
      <c r="BY191" s="122" t="str">
        <f>IF('Main courante'!$A188=$BS$6,DU191,"")</f>
        <v/>
      </c>
      <c r="BZ191" s="125"/>
      <c r="CA191" s="120" t="str">
        <f>IF('Main courante'!$A188=$CA$6,MAX($CA$8:$CA190)+1,"")</f>
        <v/>
      </c>
      <c r="CB191" s="121" t="str">
        <f>IF('Main courante'!$A188=$CA$6,TEXT('Main courante'!$B188,"j mmm aa"),"")</f>
        <v/>
      </c>
      <c r="CC191" s="122" t="str">
        <f>IF('Main courante'!$A188=$CA$6,TEXT('Main courante'!$C188,"hh:mm"),"")</f>
        <v/>
      </c>
      <c r="CD191" s="122" t="str">
        <f>IF('Main courante'!$A188=$CA$6,TEXT('Main courante'!$D188,"hh:mm"),"")</f>
        <v/>
      </c>
      <c r="CE191" s="123" t="str">
        <f>IF('Main courante'!$A188=$CA$6,MOD($CD191-$CC191,1),"")</f>
        <v/>
      </c>
      <c r="CF191" s="123" t="str">
        <f>IF('Main courante'!$A188=$CA$6,'Main courante'!$E188,"")</f>
        <v/>
      </c>
      <c r="CG191" s="122" t="str">
        <f>IF('Main courante'!$A188=$CA$6,DU191,"")</f>
        <v/>
      </c>
      <c r="CH191" s="125"/>
      <c r="CI191" s="120" t="str">
        <f>IF('Main courante'!$A188=$CI$6,MAX($CI$8:$CI190)+1,"")</f>
        <v/>
      </c>
      <c r="CJ191" s="121" t="str">
        <f>IF('Main courante'!$A188=$CI$6,TEXT('Main courante'!$B188,"j mmm aa"),"")</f>
        <v/>
      </c>
      <c r="CK191" s="122" t="str">
        <f>IF('Main courante'!$A188=$CI$6,TEXT('Main courante'!$C188,"hh:mm"),"")</f>
        <v/>
      </c>
      <c r="CL191" s="122" t="str">
        <f>IF('Main courante'!$A188=$CI$6,TEXT('Main courante'!$D188,"hh:mm"),"")</f>
        <v/>
      </c>
      <c r="CM191" s="123" t="str">
        <f>IF('Main courante'!$A188=$CI$6,MOD($CL191-$CK191,1),"")</f>
        <v/>
      </c>
      <c r="CN191" s="123" t="str">
        <f>IF('Main courante'!$A188=$CI$6,'Main courante'!$E188,"")</f>
        <v/>
      </c>
      <c r="CO191" s="125"/>
      <c r="CP191" s="120" t="str">
        <f>IF('Main courante'!$A188=$CP$6,MAX($CP$8:$CP190)+1,"")</f>
        <v/>
      </c>
      <c r="CQ191" s="121" t="str">
        <f>IF('Main courante'!$A188=$CP$6,TEXT('Main courante'!$B188,"j mmm aa"),"")</f>
        <v/>
      </c>
      <c r="CR191" s="122" t="str">
        <f>IF('Main courante'!$A188=$CP$6,TEXT('Main courante'!$C188,"hh:mm"),"")</f>
        <v/>
      </c>
      <c r="CS191" s="122" t="str">
        <f>IF('Main courante'!$A188=$CP$6,TEXT('Main courante'!$D188,"hh:mm"),"")</f>
        <v/>
      </c>
      <c r="CT191" s="123" t="str">
        <f>IF('Main courante'!$A188=$CP$6,MOD($CS191-$CR191,1),"")</f>
        <v/>
      </c>
      <c r="CU191" s="123" t="str">
        <f>IF('Main courante'!$A188=$CP$6,'Main courante'!$E188,"")</f>
        <v/>
      </c>
      <c r="CV191" s="122" t="str">
        <f>IF('Main courante'!$A188=$CP$6,DU191,"")</f>
        <v/>
      </c>
      <c r="CW191" s="125"/>
      <c r="CX191" s="120" t="str">
        <f>IF('Main courante'!$A188=$CX$6,MAX($CX$8:$CX190)+1,"")</f>
        <v/>
      </c>
      <c r="CY191" s="121" t="str">
        <f>IF('Main courante'!$A188=$CX$6,TEXT('Main courante'!$B188,"j mmm aa"),"")</f>
        <v/>
      </c>
      <c r="CZ191" s="122" t="str">
        <f>IF('Main courante'!$A188=$CX$6,TEXT('Main courante'!$C188,"hh:mm"),"")</f>
        <v/>
      </c>
      <c r="DA191" s="122" t="str">
        <f>IF('Main courante'!$A188=$CX$6,TEXT('Main courante'!$D188,"hh:mm"),"")</f>
        <v/>
      </c>
      <c r="DB191" s="123" t="str">
        <f>IF('Main courante'!$A188=$CX$6,MOD($DA191-$CZ191,1),"")</f>
        <v/>
      </c>
      <c r="DC191" s="123" t="str">
        <f>IF('Main courante'!$A188=$CX$6,'Main courante'!$E188,"")</f>
        <v/>
      </c>
      <c r="DD191" s="122" t="str">
        <f>IF('Main courante'!$A188=$CX$6,DU191,"")</f>
        <v/>
      </c>
      <c r="DE191" s="125"/>
      <c r="DF191" s="120" t="str">
        <f>IF('Main courante'!$A188=$DF$6,MAX($DF$8:$DF190)+1,"")</f>
        <v/>
      </c>
      <c r="DG191" s="121" t="str">
        <f>IF('Main courante'!$A188=$DF$6,TEXT('Main courante'!$B188,"j mmm aa"),"")</f>
        <v/>
      </c>
      <c r="DH191" s="122" t="str">
        <f>IF('Main courante'!$A188=$DF$6,TEXT('Main courante'!$C188,"hh:mm"),"")</f>
        <v/>
      </c>
      <c r="DI191" s="122" t="str">
        <f>IF('Main courante'!$A188=$DF$6,TEXT('Main courante'!$D188,"hh:mm"),"")</f>
        <v/>
      </c>
      <c r="DJ191" s="123" t="str">
        <f>IF('Main courante'!$A188=$DF$6,MOD($DI191-$DH191,1),"")</f>
        <v/>
      </c>
      <c r="DK191" s="123" t="str">
        <f>IF('Main courante'!$A188=$DF$6,'Main courante'!$E188,"")</f>
        <v/>
      </c>
      <c r="DL191" s="128"/>
      <c r="DM191" s="120" t="str">
        <f>IF(OR('Main courante'!$F188&lt;&gt;"",'Main courante'!$K188&lt;&gt;""),MAX($DM$8:$DM190)+1,"")</f>
        <v/>
      </c>
      <c r="DN191" s="121" t="str">
        <f>IF('Main courante'!$F188,TEXT('Main courante'!$B188,"j mmm aa"),"")</f>
        <v/>
      </c>
      <c r="DO191" s="121" t="str">
        <f>IF('Main courante'!$F188,'Main courante'!$E188,"")</f>
        <v/>
      </c>
      <c r="DP191" s="121" t="str">
        <f>IF(OR('Main courante'!$F188&lt;&gt;"",'Main courante'!$K188&lt;&gt;""),IF('Main courante'!$F188&lt;&gt;"",TEXT('Main courante'!$F188,"hh:mm"),""),"")</f>
        <v/>
      </c>
      <c r="DQ191" s="121" t="str">
        <f>IF(OR('Main courante'!$F188&lt;&gt;"",'Main courante'!$K188&lt;&gt;""),IF('Main courante'!$G188&lt;&gt;"",TEXT('Main courante'!$G188,"hh:mm"),""),"")</f>
        <v/>
      </c>
      <c r="DR191" s="121" t="str">
        <f>IF(OR('Main courante'!$F188&lt;&gt;"",'Main courante'!$K188&lt;&gt;""),IF('Main courante'!$K188&lt;&gt;"",TEXT('Main courante'!$K188,"hh:mm"),""),"")</f>
        <v/>
      </c>
      <c r="DS191" s="121" t="str">
        <f>IF(OR('Main courante'!$F188&lt;&gt;"",'Main courante'!$K188&lt;&gt;""),IF('Main courante'!$L188&lt;&gt;"",TEXT('Main courante'!$L188,"hh:mm"),""),"")</f>
        <v/>
      </c>
      <c r="DT191" s="129">
        <f t="shared" si="10"/>
        <v>0</v>
      </c>
      <c r="DU191" s="130">
        <f>'Main courante'!$H188+'Main courante'!$M188</f>
        <v>0</v>
      </c>
      <c r="DV191" s="131">
        <f>'Main courante'!$J188+'Main courante'!$O188</f>
        <v>0</v>
      </c>
      <c r="DW191" s="131">
        <f>'Main courante'!$I188+'Main courante'!$N188</f>
        <v>0</v>
      </c>
      <c r="DX191" s="132" t="str">
        <f>IF('Main courante'!$P188&lt;&gt;"",'Main courante'!$P188,"")</f>
        <v/>
      </c>
      <c r="DY191" s="133" t="str">
        <f>IF('Main courante'!$Q188&lt;&gt;"",'Main courante'!$Q188,"")</f>
        <v/>
      </c>
      <c r="DZ191" s="133" t="str">
        <f>IF('Main courante'!$R188&lt;&gt;"",'Main courante'!$R188,"")</f>
        <v/>
      </c>
      <c r="EA191" s="129">
        <f t="shared" si="11"/>
        <v>0</v>
      </c>
      <c r="EB191" s="129">
        <f t="shared" si="12"/>
        <v>0</v>
      </c>
      <c r="ED191" s="120" t="str">
        <f>IF('Main courante'!$A188=$ED$6,MAX($ED$8:$ED190)+1,"")</f>
        <v/>
      </c>
      <c r="EE191" s="120" t="str">
        <f>IF('Main courante'!$A188=$ED$6,'Main courante'!$S188,"")</f>
        <v/>
      </c>
      <c r="EF191" s="120" t="str">
        <f>IF('Main courante'!$A188=$ED$6,'Main courante'!$T188,"")</f>
        <v/>
      </c>
      <c r="EG191" s="120" t="str">
        <f>IF('Main courante'!$A188=$ED$6,'Main courante'!$U188,"")</f>
        <v/>
      </c>
      <c r="EH191" s="134" t="str">
        <f>IF('Main courante'!$A188=$ED$6,'Main courante'!$V188,"")</f>
        <v/>
      </c>
      <c r="EJ191" s="120" t="str">
        <f>IF('Main courante'!$A188=$EJ$6,MAX($EJ$8:$EJ190)+1,"")</f>
        <v/>
      </c>
      <c r="EK191" s="120" t="str">
        <f>IF('Main courante'!$A188=$EJ$6,'Main courante'!$S188,"")</f>
        <v/>
      </c>
      <c r="EL191" s="120" t="str">
        <f>IF('Main courante'!$A188=$EJ$6,'Main courante'!$T188,"")</f>
        <v/>
      </c>
      <c r="EM191" s="120" t="str">
        <f>IF('Main courante'!$A188=$EJ$6,'Main courante'!$U188,"")</f>
        <v/>
      </c>
      <c r="EN191" s="134" t="str">
        <f>IF('Main courante'!$A188=$EJ$6,'Main courante'!$V188,"")</f>
        <v/>
      </c>
      <c r="EP191" s="120" t="str">
        <f>IF('Main courante'!$A188=$EP$6,MAX($EP$8:$EP190)+1,"")</f>
        <v/>
      </c>
      <c r="EQ191" s="120" t="str">
        <f>IF('Main courante'!$A188=$EP$6,'Main courante'!$S188,"")</f>
        <v/>
      </c>
      <c r="ER191" s="120" t="str">
        <f>IF('Main courante'!$A188=$EP$6,'Main courante'!$T188,"")</f>
        <v/>
      </c>
      <c r="ES191" s="120" t="str">
        <f>IF('Main courante'!$A188=$EP$6,'Main courante'!$U188,"")</f>
        <v/>
      </c>
      <c r="ET191" s="134" t="str">
        <f>IF('Main courante'!$A188=$EP$6,'Main courante'!$V188,"")</f>
        <v/>
      </c>
      <c r="EU191" s="125"/>
      <c r="EV191" s="120" t="str">
        <f>IF('Main courante'!$A188=$EV$6,MAX($EV$8:$EV190)+1,"")</f>
        <v/>
      </c>
      <c r="EW191" s="121" t="str">
        <f>IF('Main courante'!$A188=$EV$6,TEXT('Main courante'!$B188,"j mmm aa"),"")</f>
        <v/>
      </c>
      <c r="EX191" s="122" t="str">
        <f>IF('Main courante'!$A188=$EV$6,TEXT('Main courante'!$C188,"hh:mm"),"")</f>
        <v/>
      </c>
      <c r="EY191" s="122" t="str">
        <f>IF('Main courante'!$A188=$EV$6,TEXT('Main courante'!$D188,"hh:mm"),"")</f>
        <v/>
      </c>
      <c r="EZ191" s="123" t="str">
        <f>IF('Main courante'!$A188=$EV$6,MOD($EY191-$EX191,1),"")</f>
        <v/>
      </c>
      <c r="FA191" s="123" t="str">
        <f>IF('Main courante'!$A188=$EV$6,'Main courante'!$E188,"")</f>
        <v/>
      </c>
      <c r="FB191" s="128"/>
    </row>
    <row r="192" spans="1:158">
      <c r="A192" s="120" t="str">
        <f>IF('Main courante'!$A189=$A$6,MAX($A$8:$A191)+1,"")</f>
        <v/>
      </c>
      <c r="B192" s="121" t="str">
        <f>IF('Main courante'!$A189=$A$6,TEXT('Main courante'!$B189,"j mmm aa"),"")</f>
        <v/>
      </c>
      <c r="C192" s="122" t="str">
        <f>IF('Main courante'!$A189=$A$6,TEXT('Main courante'!$C189,"hh:mm"),"")</f>
        <v/>
      </c>
      <c r="D192" s="122" t="str">
        <f>IF('Main courante'!$A189=$A$6,TEXT('Main courante'!$D189,"hh:mm"),"")</f>
        <v/>
      </c>
      <c r="E192" s="123" t="str">
        <f>IF('Main courante'!$A189=$A$6,MOD($D192-$C192,1),"")</f>
        <v/>
      </c>
      <c r="F192" s="123" t="str">
        <f>IF('Main courante'!$A189=$A$6,'Main courante'!$E189,"")</f>
        <v/>
      </c>
      <c r="G192" s="125"/>
      <c r="H192" s="126" t="str">
        <f>IF('Main courante'!$A189=$H$6,MAX($H$8:$H191)+1,"")</f>
        <v/>
      </c>
      <c r="I192" s="121" t="str">
        <f>IF('Main courante'!$A189=$H$6,TEXT('Main courante'!$B189,"j mmm aa"),"")</f>
        <v/>
      </c>
      <c r="J192" s="122" t="str">
        <f>IF('Main courante'!$A189=$H$6,TEXT('Main courante'!$C189,"hh:mm"),"")</f>
        <v/>
      </c>
      <c r="K192" s="122" t="str">
        <f>IF('Main courante'!$A189=$H$6,TEXT('Main courante'!$D189,"hh:mm"),"")</f>
        <v/>
      </c>
      <c r="L192" s="123" t="str">
        <f>IF('Main courante'!$A189=$H$6,MOD($K192-$J192,1),"")</f>
        <v/>
      </c>
      <c r="M192" s="123" t="str">
        <f>IF('Main courante'!$A189=$H$6,'Main courante'!$E189,"")</f>
        <v/>
      </c>
      <c r="N192" s="125"/>
      <c r="O192" s="120" t="str">
        <f>IF('Main courante'!$A189=$O$6,MAX($O$8:$O191)+1,"")</f>
        <v/>
      </c>
      <c r="P192" s="121" t="str">
        <f>IF('Main courante'!$A189=$O$6,TEXT('Main courante'!$B189,"j mmm aa"),"")</f>
        <v/>
      </c>
      <c r="Q192" s="122" t="str">
        <f>IF('Main courante'!$A189=$O$6,TEXT('Main courante'!$C189,"hh:mm"),"")</f>
        <v/>
      </c>
      <c r="R192" s="122" t="str">
        <f>IF('Main courante'!$A189=$O$6,TEXT('Main courante'!$D189,"hh:mm"),"")</f>
        <v/>
      </c>
      <c r="S192" s="123" t="str">
        <f>IF('Main courante'!$A189=$O$6,MOD($R192-$Q192,1),"")</f>
        <v/>
      </c>
      <c r="T192" s="124" t="str">
        <f>IF('Main courante'!$A189=$O$6,'Main courante'!$E189,"")</f>
        <v/>
      </c>
      <c r="U192" s="127" t="str">
        <f>IF('Main courante'!$A189=$O$6,DU192,"")</f>
        <v/>
      </c>
      <c r="V192" s="125"/>
      <c r="W192" s="120" t="str">
        <f>IF('Main courante'!$A189=$W$6,MAX($W$8:$W191)+1,"")</f>
        <v/>
      </c>
      <c r="X192" s="121" t="str">
        <f>IF('Main courante'!$A189=$W$6,TEXT('Main courante'!$B189,"j mmm aa"),"")</f>
        <v/>
      </c>
      <c r="Y192" s="122" t="str">
        <f>IF('Main courante'!$A189=$W$6,TEXT('Main courante'!$C189,"hh:mm"),"")</f>
        <v/>
      </c>
      <c r="Z192" s="122" t="str">
        <f>IF('Main courante'!$A189=$W$6,TEXT('Main courante'!$D189,"hh:mm"),"")</f>
        <v/>
      </c>
      <c r="AA192" s="123" t="str">
        <f>IF('Main courante'!$A189=$W$6,MOD($Z192-$Y192,1),"")</f>
        <v/>
      </c>
      <c r="AB192" s="123" t="str">
        <f>IF('Main courante'!$A189=$W$6,'Main courante'!$E189,"")</f>
        <v/>
      </c>
      <c r="AC192" s="122" t="str">
        <f>IF('Main courante'!$A189=$W$6,DU192,"")</f>
        <v/>
      </c>
      <c r="AD192" s="125"/>
      <c r="AE192" s="120" t="str">
        <f>IF('Main courante'!$A189=$AE$6,MAX($AE$8:$AE191)+1,"")</f>
        <v/>
      </c>
      <c r="AF192" s="121" t="str">
        <f>IF('Main courante'!$A189=$AE$6,TEXT('Main courante'!$B189,"j mmm aa"),"")</f>
        <v/>
      </c>
      <c r="AG192" s="122" t="str">
        <f>IF('Main courante'!$A189=$AE$6,TEXT('Main courante'!$C189,"hh:mm"),"")</f>
        <v/>
      </c>
      <c r="AH192" s="122" t="str">
        <f>IF('Main courante'!$A189=$AE$6,TEXT('Main courante'!$D189,"hh:mm"),"")</f>
        <v/>
      </c>
      <c r="AI192" s="123" t="str">
        <f>IF('Main courante'!$A189=$AE$6,MOD($AH192-$AG192,1),"")</f>
        <v/>
      </c>
      <c r="AJ192" s="123" t="str">
        <f>IF('Main courante'!$A189=$AE$6,'Main courante'!$E189,"")</f>
        <v/>
      </c>
      <c r="AK192" s="122" t="str">
        <f>IF('Main courante'!$A189=$AE$6,DU192,"")</f>
        <v/>
      </c>
      <c r="AL192" s="125"/>
      <c r="AM192" s="120" t="str">
        <f>IF('Main courante'!$A189=$AM$6,MAX($AM$8:$AM191)+1,"")</f>
        <v/>
      </c>
      <c r="AN192" s="121" t="str">
        <f>IF('Main courante'!$A189=$AM$6,TEXT('Main courante'!$B189,"j mmm aa"),"")</f>
        <v/>
      </c>
      <c r="AO192" s="122" t="str">
        <f>IF('Main courante'!$A189=$AM$6,TEXT('Main courante'!$C189,"hh:mm"),"")</f>
        <v/>
      </c>
      <c r="AP192" s="122" t="str">
        <f>IF('Main courante'!$A189=$AM$6,TEXT('Main courante'!$D189,"hh:mm"),"")</f>
        <v/>
      </c>
      <c r="AQ192" s="123" t="str">
        <f>IF('Main courante'!$A189=$AM$6,MOD($AP192-$AO192,1),"")</f>
        <v/>
      </c>
      <c r="AR192" s="123" t="str">
        <f>IF('Main courante'!$A189=$AM$6,'Main courante'!$E189,"")</f>
        <v/>
      </c>
      <c r="AS192" s="122" t="str">
        <f>IF('Main courante'!$A189=$AM$6,DU192,"")</f>
        <v/>
      </c>
      <c r="AT192" s="125"/>
      <c r="AU192" s="120" t="str">
        <f>IF('Main courante'!$A189=$AU$6,MAX($AU$8:$AU191)+1,"")</f>
        <v/>
      </c>
      <c r="AV192" s="121" t="str">
        <f>IF('Main courante'!$A189=$AU$6,TEXT('Main courante'!$B189,"j mmm aa"),"")</f>
        <v/>
      </c>
      <c r="AW192" s="122" t="str">
        <f>IF('Main courante'!$A189=$AU$6,TEXT('Main courante'!$C189,"hh:mm"),"")</f>
        <v/>
      </c>
      <c r="AX192" s="122" t="str">
        <f>IF('Main courante'!$A189=$AU$6,TEXT('Main courante'!$D189,"hh:mm"),"")</f>
        <v/>
      </c>
      <c r="AY192" s="123" t="str">
        <f>IF('Main courante'!$A189=$AU$6,MOD($AX192-$AW192,1),"")</f>
        <v/>
      </c>
      <c r="AZ192" s="123" t="str">
        <f>IF('Main courante'!$A189=$AU$6,'Main courante'!$E189,"")</f>
        <v/>
      </c>
      <c r="BA192" s="122" t="str">
        <f>IF('Main courante'!$A189=$AU$6,DU192,"")</f>
        <v/>
      </c>
      <c r="BB192" s="125"/>
      <c r="BC192" s="120" t="str">
        <f>IF('Main courante'!$A189=$BC$6,MAX($BC$8:$BC191)+1,"")</f>
        <v/>
      </c>
      <c r="BD192" s="121" t="str">
        <f>IF('Main courante'!$A189=$BC$6,TEXT('Main courante'!$B189,"j mmm aa"),"")</f>
        <v/>
      </c>
      <c r="BE192" s="122" t="str">
        <f>IF('Main courante'!$A189=$BC$6,TEXT('Main courante'!$C189,"hh:mm"),"")</f>
        <v/>
      </c>
      <c r="BF192" s="122" t="str">
        <f>IF('Main courante'!$A189=$BC$6,TEXT('Main courante'!$D189,"hh:mm"),"")</f>
        <v/>
      </c>
      <c r="BG192" s="123" t="str">
        <f>IF('Main courante'!$A189=$BC$6,MOD($BF192-$BE192,1),"")</f>
        <v/>
      </c>
      <c r="BH192" s="123" t="str">
        <f>IF('Main courante'!$A189=$BC$6,'Main courante'!$E189,"")</f>
        <v/>
      </c>
      <c r="BI192" s="122" t="str">
        <f>IF('Main courante'!$A189=$BC$6,DU192,"")</f>
        <v/>
      </c>
      <c r="BJ192" s="125"/>
      <c r="BK192" s="120" t="str">
        <f>IF('Main courante'!$A189=$BK$6,MAX($BK$8:$BK191)+1,"")</f>
        <v/>
      </c>
      <c r="BL192" s="121" t="str">
        <f>IF('Main courante'!$A189=$BK$6,TEXT('Main courante'!$B189,"j mmm aa"),"")</f>
        <v/>
      </c>
      <c r="BM192" s="122" t="str">
        <f>IF('Main courante'!$A189=$BK$6,TEXT('Main courante'!$C189,"hh:mm"),"")</f>
        <v/>
      </c>
      <c r="BN192" s="122" t="str">
        <f>IF('Main courante'!$A189=$BK$6,TEXT('Main courante'!$D189,"hh:mm"),"")</f>
        <v/>
      </c>
      <c r="BO192" s="123" t="str">
        <f>IF('Main courante'!$A189=$BK$6,MOD($BN192-$BM192,1),"")</f>
        <v/>
      </c>
      <c r="BP192" s="123" t="str">
        <f>IF('Main courante'!$A189=$BK$6,'Main courante'!$E189,"")</f>
        <v/>
      </c>
      <c r="BQ192" s="122" t="str">
        <f>IF('Main courante'!$A189=$BK$6,DU192,"")</f>
        <v/>
      </c>
      <c r="BR192" s="125"/>
      <c r="BS192" s="120" t="str">
        <f>IF('Main courante'!$A189=$BS$6,MAX($BS$8:$BS191)+1,"")</f>
        <v/>
      </c>
      <c r="BT192" s="121" t="str">
        <f>IF('Main courante'!$A189=$BS$6,TEXT('Main courante'!$B189,"j mmm aa"),"")</f>
        <v/>
      </c>
      <c r="BU192" s="122" t="str">
        <f>IF('Main courante'!$A189=$BS$6,TEXT('Main courante'!$C189,"hh:mm"),"")</f>
        <v/>
      </c>
      <c r="BV192" s="122" t="str">
        <f>IF('Main courante'!$A189=$BS$6,TEXT('Main courante'!$D189,"hh:mm"),"")</f>
        <v/>
      </c>
      <c r="BW192" s="123" t="str">
        <f>IF('Main courante'!$A189=$BS$6,MOD($BV192-$BU192,1),"")</f>
        <v/>
      </c>
      <c r="BX192" s="123" t="str">
        <f>IF('Main courante'!$A189=$BS$6,'Main courante'!$E189,"")</f>
        <v/>
      </c>
      <c r="BY192" s="122" t="str">
        <f>IF('Main courante'!$A189=$BS$6,DU192,"")</f>
        <v/>
      </c>
      <c r="BZ192" s="125"/>
      <c r="CA192" s="120" t="str">
        <f>IF('Main courante'!$A189=$CA$6,MAX($CA$8:$CA191)+1,"")</f>
        <v/>
      </c>
      <c r="CB192" s="121" t="str">
        <f>IF('Main courante'!$A189=$CA$6,TEXT('Main courante'!$B189,"j mmm aa"),"")</f>
        <v/>
      </c>
      <c r="CC192" s="122" t="str">
        <f>IF('Main courante'!$A189=$CA$6,TEXT('Main courante'!$C189,"hh:mm"),"")</f>
        <v/>
      </c>
      <c r="CD192" s="122" t="str">
        <f>IF('Main courante'!$A189=$CA$6,TEXT('Main courante'!$D189,"hh:mm"),"")</f>
        <v/>
      </c>
      <c r="CE192" s="123" t="str">
        <f>IF('Main courante'!$A189=$CA$6,MOD($CD192-$CC192,1),"")</f>
        <v/>
      </c>
      <c r="CF192" s="123" t="str">
        <f>IF('Main courante'!$A189=$CA$6,'Main courante'!$E189,"")</f>
        <v/>
      </c>
      <c r="CG192" s="122" t="str">
        <f>IF('Main courante'!$A189=$CA$6,DU192,"")</f>
        <v/>
      </c>
      <c r="CH192" s="125"/>
      <c r="CI192" s="120" t="str">
        <f>IF('Main courante'!$A189=$CI$6,MAX($CI$8:$CI191)+1,"")</f>
        <v/>
      </c>
      <c r="CJ192" s="121" t="str">
        <f>IF('Main courante'!$A189=$CI$6,TEXT('Main courante'!$B189,"j mmm aa"),"")</f>
        <v/>
      </c>
      <c r="CK192" s="122" t="str">
        <f>IF('Main courante'!$A189=$CI$6,TEXT('Main courante'!$C189,"hh:mm"),"")</f>
        <v/>
      </c>
      <c r="CL192" s="122" t="str">
        <f>IF('Main courante'!$A189=$CI$6,TEXT('Main courante'!$D189,"hh:mm"),"")</f>
        <v/>
      </c>
      <c r="CM192" s="123" t="str">
        <f>IF('Main courante'!$A189=$CI$6,MOD($CL192-$CK192,1),"")</f>
        <v/>
      </c>
      <c r="CN192" s="123" t="str">
        <f>IF('Main courante'!$A189=$CI$6,'Main courante'!$E189,"")</f>
        <v/>
      </c>
      <c r="CO192" s="125"/>
      <c r="CP192" s="120" t="str">
        <f>IF('Main courante'!$A189=$CP$6,MAX($CP$8:$CP191)+1,"")</f>
        <v/>
      </c>
      <c r="CQ192" s="121" t="str">
        <f>IF('Main courante'!$A189=$CP$6,TEXT('Main courante'!$B189,"j mmm aa"),"")</f>
        <v/>
      </c>
      <c r="CR192" s="122" t="str">
        <f>IF('Main courante'!$A189=$CP$6,TEXT('Main courante'!$C189,"hh:mm"),"")</f>
        <v/>
      </c>
      <c r="CS192" s="122" t="str">
        <f>IF('Main courante'!$A189=$CP$6,TEXT('Main courante'!$D189,"hh:mm"),"")</f>
        <v/>
      </c>
      <c r="CT192" s="123" t="str">
        <f>IF('Main courante'!$A189=$CP$6,MOD($CS192-$CR192,1),"")</f>
        <v/>
      </c>
      <c r="CU192" s="123" t="str">
        <f>IF('Main courante'!$A189=$CP$6,'Main courante'!$E189,"")</f>
        <v/>
      </c>
      <c r="CV192" s="122" t="str">
        <f>IF('Main courante'!$A189=$CP$6,DU192,"")</f>
        <v/>
      </c>
      <c r="CW192" s="125"/>
      <c r="CX192" s="120" t="str">
        <f>IF('Main courante'!$A189=$CX$6,MAX($CX$8:$CX191)+1,"")</f>
        <v/>
      </c>
      <c r="CY192" s="121" t="str">
        <f>IF('Main courante'!$A189=$CX$6,TEXT('Main courante'!$B189,"j mmm aa"),"")</f>
        <v/>
      </c>
      <c r="CZ192" s="122" t="str">
        <f>IF('Main courante'!$A189=$CX$6,TEXT('Main courante'!$C189,"hh:mm"),"")</f>
        <v/>
      </c>
      <c r="DA192" s="122" t="str">
        <f>IF('Main courante'!$A189=$CX$6,TEXT('Main courante'!$D189,"hh:mm"),"")</f>
        <v/>
      </c>
      <c r="DB192" s="123" t="str">
        <f>IF('Main courante'!$A189=$CX$6,MOD($DA192-$CZ192,1),"")</f>
        <v/>
      </c>
      <c r="DC192" s="123" t="str">
        <f>IF('Main courante'!$A189=$CX$6,'Main courante'!$E189,"")</f>
        <v/>
      </c>
      <c r="DD192" s="122" t="str">
        <f>IF('Main courante'!$A189=$CX$6,DU192,"")</f>
        <v/>
      </c>
      <c r="DE192" s="125"/>
      <c r="DF192" s="120" t="str">
        <f>IF('Main courante'!$A189=$DF$6,MAX($DF$8:$DF191)+1,"")</f>
        <v/>
      </c>
      <c r="DG192" s="121" t="str">
        <f>IF('Main courante'!$A189=$DF$6,TEXT('Main courante'!$B189,"j mmm aa"),"")</f>
        <v/>
      </c>
      <c r="DH192" s="122" t="str">
        <f>IF('Main courante'!$A189=$DF$6,TEXT('Main courante'!$C189,"hh:mm"),"")</f>
        <v/>
      </c>
      <c r="DI192" s="122" t="str">
        <f>IF('Main courante'!$A189=$DF$6,TEXT('Main courante'!$D189,"hh:mm"),"")</f>
        <v/>
      </c>
      <c r="DJ192" s="123" t="str">
        <f>IF('Main courante'!$A189=$DF$6,MOD($DI192-$DH192,1),"")</f>
        <v/>
      </c>
      <c r="DK192" s="123" t="str">
        <f>IF('Main courante'!$A189=$DF$6,'Main courante'!$E189,"")</f>
        <v/>
      </c>
      <c r="DL192" s="128"/>
      <c r="DM192" s="120" t="str">
        <f>IF(OR('Main courante'!$F189&lt;&gt;"",'Main courante'!$K189&lt;&gt;""),MAX($DM$8:$DM191)+1,"")</f>
        <v/>
      </c>
      <c r="DN192" s="121" t="str">
        <f>IF('Main courante'!$F189,TEXT('Main courante'!$B189,"j mmm aa"),"")</f>
        <v/>
      </c>
      <c r="DO192" s="121" t="str">
        <f>IF('Main courante'!$F189,'Main courante'!$E189,"")</f>
        <v/>
      </c>
      <c r="DP192" s="121" t="str">
        <f>IF(OR('Main courante'!$F189&lt;&gt;"",'Main courante'!$K189&lt;&gt;""),IF('Main courante'!$F189&lt;&gt;"",TEXT('Main courante'!$F189,"hh:mm"),""),"")</f>
        <v/>
      </c>
      <c r="DQ192" s="121" t="str">
        <f>IF(OR('Main courante'!$F189&lt;&gt;"",'Main courante'!$K189&lt;&gt;""),IF('Main courante'!$G189&lt;&gt;"",TEXT('Main courante'!$G189,"hh:mm"),""),"")</f>
        <v/>
      </c>
      <c r="DR192" s="121" t="str">
        <f>IF(OR('Main courante'!$F189&lt;&gt;"",'Main courante'!$K189&lt;&gt;""),IF('Main courante'!$K189&lt;&gt;"",TEXT('Main courante'!$K189,"hh:mm"),""),"")</f>
        <v/>
      </c>
      <c r="DS192" s="121" t="str">
        <f>IF(OR('Main courante'!$F189&lt;&gt;"",'Main courante'!$K189&lt;&gt;""),IF('Main courante'!$L189&lt;&gt;"",TEXT('Main courante'!$L189,"hh:mm"),""),"")</f>
        <v/>
      </c>
      <c r="DT192" s="129">
        <f t="shared" si="10"/>
        <v>0</v>
      </c>
      <c r="DU192" s="130">
        <f>'Main courante'!$H189+'Main courante'!$M189</f>
        <v>0</v>
      </c>
      <c r="DV192" s="131">
        <f>'Main courante'!$J189+'Main courante'!$O189</f>
        <v>0</v>
      </c>
      <c r="DW192" s="131">
        <f>'Main courante'!$I189+'Main courante'!$N189</f>
        <v>0</v>
      </c>
      <c r="DX192" s="132" t="str">
        <f>IF('Main courante'!$P189&lt;&gt;"",'Main courante'!$P189,"")</f>
        <v/>
      </c>
      <c r="DY192" s="133" t="str">
        <f>IF('Main courante'!$Q189&lt;&gt;"",'Main courante'!$Q189,"")</f>
        <v/>
      </c>
      <c r="DZ192" s="133" t="str">
        <f>IF('Main courante'!$R189&lt;&gt;"",'Main courante'!$R189,"")</f>
        <v/>
      </c>
      <c r="EA192" s="129">
        <f t="shared" si="11"/>
        <v>0</v>
      </c>
      <c r="EB192" s="129">
        <f t="shared" si="12"/>
        <v>0</v>
      </c>
      <c r="ED192" s="120" t="str">
        <f>IF('Main courante'!$A189=$ED$6,MAX($ED$8:$ED191)+1,"")</f>
        <v/>
      </c>
      <c r="EE192" s="120" t="str">
        <f>IF('Main courante'!$A189=$ED$6,'Main courante'!$S189,"")</f>
        <v/>
      </c>
      <c r="EF192" s="120" t="str">
        <f>IF('Main courante'!$A189=$ED$6,'Main courante'!$T189,"")</f>
        <v/>
      </c>
      <c r="EG192" s="120" t="str">
        <f>IF('Main courante'!$A189=$ED$6,'Main courante'!$U189,"")</f>
        <v/>
      </c>
      <c r="EH192" s="134" t="str">
        <f>IF('Main courante'!$A189=$ED$6,'Main courante'!$V189,"")</f>
        <v/>
      </c>
      <c r="EJ192" s="120" t="str">
        <f>IF('Main courante'!$A189=$EJ$6,MAX($EJ$8:$EJ191)+1,"")</f>
        <v/>
      </c>
      <c r="EK192" s="120" t="str">
        <f>IF('Main courante'!$A189=$EJ$6,'Main courante'!$S189,"")</f>
        <v/>
      </c>
      <c r="EL192" s="120" t="str">
        <f>IF('Main courante'!$A189=$EJ$6,'Main courante'!$T189,"")</f>
        <v/>
      </c>
      <c r="EM192" s="120" t="str">
        <f>IF('Main courante'!$A189=$EJ$6,'Main courante'!$U189,"")</f>
        <v/>
      </c>
      <c r="EN192" s="134" t="str">
        <f>IF('Main courante'!$A189=$EJ$6,'Main courante'!$V189,"")</f>
        <v/>
      </c>
      <c r="EP192" s="120" t="str">
        <f>IF('Main courante'!$A189=$EP$6,MAX($EP$8:$EP191)+1,"")</f>
        <v/>
      </c>
      <c r="EQ192" s="120" t="str">
        <f>IF('Main courante'!$A189=$EP$6,'Main courante'!$S189,"")</f>
        <v/>
      </c>
      <c r="ER192" s="120" t="str">
        <f>IF('Main courante'!$A189=$EP$6,'Main courante'!$T189,"")</f>
        <v/>
      </c>
      <c r="ES192" s="120" t="str">
        <f>IF('Main courante'!$A189=$EP$6,'Main courante'!$U189,"")</f>
        <v/>
      </c>
      <c r="ET192" s="134" t="str">
        <f>IF('Main courante'!$A189=$EP$6,'Main courante'!$V189,"")</f>
        <v/>
      </c>
      <c r="EU192" s="125"/>
      <c r="EV192" s="120" t="str">
        <f>IF('Main courante'!$A189=$EV$6,MAX($EV$8:$EV191)+1,"")</f>
        <v/>
      </c>
      <c r="EW192" s="121" t="str">
        <f>IF('Main courante'!$A189=$EV$6,TEXT('Main courante'!$B189,"j mmm aa"),"")</f>
        <v/>
      </c>
      <c r="EX192" s="122" t="str">
        <f>IF('Main courante'!$A189=$EV$6,TEXT('Main courante'!$C189,"hh:mm"),"")</f>
        <v/>
      </c>
      <c r="EY192" s="122" t="str">
        <f>IF('Main courante'!$A189=$EV$6,TEXT('Main courante'!$D189,"hh:mm"),"")</f>
        <v/>
      </c>
      <c r="EZ192" s="123" t="str">
        <f>IF('Main courante'!$A189=$EV$6,MOD($EY192-$EX192,1),"")</f>
        <v/>
      </c>
      <c r="FA192" s="123" t="str">
        <f>IF('Main courante'!$A189=$EV$6,'Main courante'!$E189,"")</f>
        <v/>
      </c>
      <c r="FB192" s="128"/>
    </row>
    <row r="193" spans="1:158">
      <c r="A193" s="120" t="str">
        <f>IF('Main courante'!$A190=$A$6,MAX($A$8:$A192)+1,"")</f>
        <v/>
      </c>
      <c r="B193" s="121" t="str">
        <f>IF('Main courante'!$A190=$A$6,TEXT('Main courante'!$B190,"j mmm aa"),"")</f>
        <v/>
      </c>
      <c r="C193" s="122" t="str">
        <f>IF('Main courante'!$A190=$A$6,TEXT('Main courante'!$C190,"hh:mm"),"")</f>
        <v/>
      </c>
      <c r="D193" s="122" t="str">
        <f>IF('Main courante'!$A190=$A$6,TEXT('Main courante'!$D190,"hh:mm"),"")</f>
        <v/>
      </c>
      <c r="E193" s="123" t="str">
        <f>IF('Main courante'!$A190=$A$6,MOD($D193-$C193,1),"")</f>
        <v/>
      </c>
      <c r="F193" s="123" t="str">
        <f>IF('Main courante'!$A190=$A$6,'Main courante'!$E190,"")</f>
        <v/>
      </c>
      <c r="G193" s="125"/>
      <c r="H193" s="126" t="str">
        <f>IF('Main courante'!$A190=$H$6,MAX($H$8:$H192)+1,"")</f>
        <v/>
      </c>
      <c r="I193" s="121" t="str">
        <f>IF('Main courante'!$A190=$H$6,TEXT('Main courante'!$B190,"j mmm aa"),"")</f>
        <v/>
      </c>
      <c r="J193" s="122" t="str">
        <f>IF('Main courante'!$A190=$H$6,TEXT('Main courante'!$C190,"hh:mm"),"")</f>
        <v/>
      </c>
      <c r="K193" s="122" t="str">
        <f>IF('Main courante'!$A190=$H$6,TEXT('Main courante'!$D190,"hh:mm"),"")</f>
        <v/>
      </c>
      <c r="L193" s="123" t="str">
        <f>IF('Main courante'!$A190=$H$6,MOD($K193-$J193,1),"")</f>
        <v/>
      </c>
      <c r="M193" s="123" t="str">
        <f>IF('Main courante'!$A190=$H$6,'Main courante'!$E190,"")</f>
        <v/>
      </c>
      <c r="N193" s="125"/>
      <c r="O193" s="120" t="str">
        <f>IF('Main courante'!$A190=$O$6,MAX($O$8:$O192)+1,"")</f>
        <v/>
      </c>
      <c r="P193" s="121" t="str">
        <f>IF('Main courante'!$A190=$O$6,TEXT('Main courante'!$B190,"j mmm aa"),"")</f>
        <v/>
      </c>
      <c r="Q193" s="122" t="str">
        <f>IF('Main courante'!$A190=$O$6,TEXT('Main courante'!$C190,"hh:mm"),"")</f>
        <v/>
      </c>
      <c r="R193" s="122" t="str">
        <f>IF('Main courante'!$A190=$O$6,TEXT('Main courante'!$D190,"hh:mm"),"")</f>
        <v/>
      </c>
      <c r="S193" s="123" t="str">
        <f>IF('Main courante'!$A190=$O$6,MOD($R193-$Q193,1),"")</f>
        <v/>
      </c>
      <c r="T193" s="124" t="str">
        <f>IF('Main courante'!$A190=$O$6,'Main courante'!$E190,"")</f>
        <v/>
      </c>
      <c r="U193" s="127" t="str">
        <f>IF('Main courante'!$A190=$O$6,DU193,"")</f>
        <v/>
      </c>
      <c r="V193" s="125"/>
      <c r="W193" s="120" t="str">
        <f>IF('Main courante'!$A190=$W$6,MAX($W$8:$W192)+1,"")</f>
        <v/>
      </c>
      <c r="X193" s="121" t="str">
        <f>IF('Main courante'!$A190=$W$6,TEXT('Main courante'!$B190,"j mmm aa"),"")</f>
        <v/>
      </c>
      <c r="Y193" s="122" t="str">
        <f>IF('Main courante'!$A190=$W$6,TEXT('Main courante'!$C190,"hh:mm"),"")</f>
        <v/>
      </c>
      <c r="Z193" s="122" t="str">
        <f>IF('Main courante'!$A190=$W$6,TEXT('Main courante'!$D190,"hh:mm"),"")</f>
        <v/>
      </c>
      <c r="AA193" s="123" t="str">
        <f>IF('Main courante'!$A190=$W$6,MOD($Z193-$Y193,1),"")</f>
        <v/>
      </c>
      <c r="AB193" s="123" t="str">
        <f>IF('Main courante'!$A190=$W$6,'Main courante'!$E190,"")</f>
        <v/>
      </c>
      <c r="AC193" s="122" t="str">
        <f>IF('Main courante'!$A190=$W$6,DU193,"")</f>
        <v/>
      </c>
      <c r="AD193" s="125"/>
      <c r="AE193" s="120" t="str">
        <f>IF('Main courante'!$A190=$AE$6,MAX($AE$8:$AE192)+1,"")</f>
        <v/>
      </c>
      <c r="AF193" s="121" t="str">
        <f>IF('Main courante'!$A190=$AE$6,TEXT('Main courante'!$B190,"j mmm aa"),"")</f>
        <v/>
      </c>
      <c r="AG193" s="122" t="str">
        <f>IF('Main courante'!$A190=$AE$6,TEXT('Main courante'!$C190,"hh:mm"),"")</f>
        <v/>
      </c>
      <c r="AH193" s="122" t="str">
        <f>IF('Main courante'!$A190=$AE$6,TEXT('Main courante'!$D190,"hh:mm"),"")</f>
        <v/>
      </c>
      <c r="AI193" s="123" t="str">
        <f>IF('Main courante'!$A190=$AE$6,MOD($AH193-$AG193,1),"")</f>
        <v/>
      </c>
      <c r="AJ193" s="123" t="str">
        <f>IF('Main courante'!$A190=$AE$6,'Main courante'!$E190,"")</f>
        <v/>
      </c>
      <c r="AK193" s="122" t="str">
        <f>IF('Main courante'!$A190=$AE$6,DU193,"")</f>
        <v/>
      </c>
      <c r="AL193" s="125"/>
      <c r="AM193" s="120" t="str">
        <f>IF('Main courante'!$A190=$AM$6,MAX($AM$8:$AM192)+1,"")</f>
        <v/>
      </c>
      <c r="AN193" s="121" t="str">
        <f>IF('Main courante'!$A190=$AM$6,TEXT('Main courante'!$B190,"j mmm aa"),"")</f>
        <v/>
      </c>
      <c r="AO193" s="122" t="str">
        <f>IF('Main courante'!$A190=$AM$6,TEXT('Main courante'!$C190,"hh:mm"),"")</f>
        <v/>
      </c>
      <c r="AP193" s="122" t="str">
        <f>IF('Main courante'!$A190=$AM$6,TEXT('Main courante'!$D190,"hh:mm"),"")</f>
        <v/>
      </c>
      <c r="AQ193" s="123" t="str">
        <f>IF('Main courante'!$A190=$AM$6,MOD($AP193-$AO193,1),"")</f>
        <v/>
      </c>
      <c r="AR193" s="123" t="str">
        <f>IF('Main courante'!$A190=$AM$6,'Main courante'!$E190,"")</f>
        <v/>
      </c>
      <c r="AS193" s="122" t="str">
        <f>IF('Main courante'!$A190=$AM$6,DU193,"")</f>
        <v/>
      </c>
      <c r="AT193" s="125"/>
      <c r="AU193" s="120" t="str">
        <f>IF('Main courante'!$A190=$AU$6,MAX($AU$8:$AU192)+1,"")</f>
        <v/>
      </c>
      <c r="AV193" s="121" t="str">
        <f>IF('Main courante'!$A190=$AU$6,TEXT('Main courante'!$B190,"j mmm aa"),"")</f>
        <v/>
      </c>
      <c r="AW193" s="122" t="str">
        <f>IF('Main courante'!$A190=$AU$6,TEXT('Main courante'!$C190,"hh:mm"),"")</f>
        <v/>
      </c>
      <c r="AX193" s="122" t="str">
        <f>IF('Main courante'!$A190=$AU$6,TEXT('Main courante'!$D190,"hh:mm"),"")</f>
        <v/>
      </c>
      <c r="AY193" s="123" t="str">
        <f>IF('Main courante'!$A190=$AU$6,MOD($AX193-$AW193,1),"")</f>
        <v/>
      </c>
      <c r="AZ193" s="123" t="str">
        <f>IF('Main courante'!$A190=$AU$6,'Main courante'!$E190,"")</f>
        <v/>
      </c>
      <c r="BA193" s="122" t="str">
        <f>IF('Main courante'!$A190=$AU$6,DU193,"")</f>
        <v/>
      </c>
      <c r="BB193" s="125"/>
      <c r="BC193" s="120" t="str">
        <f>IF('Main courante'!$A190=$BC$6,MAX($BC$8:$BC192)+1,"")</f>
        <v/>
      </c>
      <c r="BD193" s="121" t="str">
        <f>IF('Main courante'!$A190=$BC$6,TEXT('Main courante'!$B190,"j mmm aa"),"")</f>
        <v/>
      </c>
      <c r="BE193" s="122" t="str">
        <f>IF('Main courante'!$A190=$BC$6,TEXT('Main courante'!$C190,"hh:mm"),"")</f>
        <v/>
      </c>
      <c r="BF193" s="122" t="str">
        <f>IF('Main courante'!$A190=$BC$6,TEXT('Main courante'!$D190,"hh:mm"),"")</f>
        <v/>
      </c>
      <c r="BG193" s="123" t="str">
        <f>IF('Main courante'!$A190=$BC$6,MOD($BF193-$BE193,1),"")</f>
        <v/>
      </c>
      <c r="BH193" s="123" t="str">
        <f>IF('Main courante'!$A190=$BC$6,'Main courante'!$E190,"")</f>
        <v/>
      </c>
      <c r="BI193" s="122" t="str">
        <f>IF('Main courante'!$A190=$BC$6,DU193,"")</f>
        <v/>
      </c>
      <c r="BJ193" s="125"/>
      <c r="BK193" s="120" t="str">
        <f>IF('Main courante'!$A190=$BK$6,MAX($BK$8:$BK192)+1,"")</f>
        <v/>
      </c>
      <c r="BL193" s="121" t="str">
        <f>IF('Main courante'!$A190=$BK$6,TEXT('Main courante'!$B190,"j mmm aa"),"")</f>
        <v/>
      </c>
      <c r="BM193" s="122" t="str">
        <f>IF('Main courante'!$A190=$BK$6,TEXT('Main courante'!$C190,"hh:mm"),"")</f>
        <v/>
      </c>
      <c r="BN193" s="122" t="str">
        <f>IF('Main courante'!$A190=$BK$6,TEXT('Main courante'!$D190,"hh:mm"),"")</f>
        <v/>
      </c>
      <c r="BO193" s="123" t="str">
        <f>IF('Main courante'!$A190=$BK$6,MOD($BN193-$BM193,1),"")</f>
        <v/>
      </c>
      <c r="BP193" s="123" t="str">
        <f>IF('Main courante'!$A190=$BK$6,'Main courante'!$E190,"")</f>
        <v/>
      </c>
      <c r="BQ193" s="122" t="str">
        <f>IF('Main courante'!$A190=$BK$6,DU193,"")</f>
        <v/>
      </c>
      <c r="BR193" s="125"/>
      <c r="BS193" s="120" t="str">
        <f>IF('Main courante'!$A190=$BS$6,MAX($BS$8:$BS192)+1,"")</f>
        <v/>
      </c>
      <c r="BT193" s="121" t="str">
        <f>IF('Main courante'!$A190=$BS$6,TEXT('Main courante'!$B190,"j mmm aa"),"")</f>
        <v/>
      </c>
      <c r="BU193" s="122" t="str">
        <f>IF('Main courante'!$A190=$BS$6,TEXT('Main courante'!$C190,"hh:mm"),"")</f>
        <v/>
      </c>
      <c r="BV193" s="122" t="str">
        <f>IF('Main courante'!$A190=$BS$6,TEXT('Main courante'!$D190,"hh:mm"),"")</f>
        <v/>
      </c>
      <c r="BW193" s="123" t="str">
        <f>IF('Main courante'!$A190=$BS$6,MOD($BV193-$BU193,1),"")</f>
        <v/>
      </c>
      <c r="BX193" s="123" t="str">
        <f>IF('Main courante'!$A190=$BS$6,'Main courante'!$E190,"")</f>
        <v/>
      </c>
      <c r="BY193" s="122" t="str">
        <f>IF('Main courante'!$A190=$BS$6,DU193,"")</f>
        <v/>
      </c>
      <c r="BZ193" s="125"/>
      <c r="CA193" s="120" t="str">
        <f>IF('Main courante'!$A190=$CA$6,MAX($CA$8:$CA192)+1,"")</f>
        <v/>
      </c>
      <c r="CB193" s="121" t="str">
        <f>IF('Main courante'!$A190=$CA$6,TEXT('Main courante'!$B190,"j mmm aa"),"")</f>
        <v/>
      </c>
      <c r="CC193" s="122" t="str">
        <f>IF('Main courante'!$A190=$CA$6,TEXT('Main courante'!$C190,"hh:mm"),"")</f>
        <v/>
      </c>
      <c r="CD193" s="122" t="str">
        <f>IF('Main courante'!$A190=$CA$6,TEXT('Main courante'!$D190,"hh:mm"),"")</f>
        <v/>
      </c>
      <c r="CE193" s="123" t="str">
        <f>IF('Main courante'!$A190=$CA$6,MOD($CD193-$CC193,1),"")</f>
        <v/>
      </c>
      <c r="CF193" s="123" t="str">
        <f>IF('Main courante'!$A190=$CA$6,'Main courante'!$E190,"")</f>
        <v/>
      </c>
      <c r="CG193" s="122" t="str">
        <f>IF('Main courante'!$A190=$CA$6,DU193,"")</f>
        <v/>
      </c>
      <c r="CH193" s="125"/>
      <c r="CI193" s="120" t="str">
        <f>IF('Main courante'!$A190=$CI$6,MAX($CI$8:$CI192)+1,"")</f>
        <v/>
      </c>
      <c r="CJ193" s="121" t="str">
        <f>IF('Main courante'!$A190=$CI$6,TEXT('Main courante'!$B190,"j mmm aa"),"")</f>
        <v/>
      </c>
      <c r="CK193" s="122" t="str">
        <f>IF('Main courante'!$A190=$CI$6,TEXT('Main courante'!$C190,"hh:mm"),"")</f>
        <v/>
      </c>
      <c r="CL193" s="122" t="str">
        <f>IF('Main courante'!$A190=$CI$6,TEXT('Main courante'!$D190,"hh:mm"),"")</f>
        <v/>
      </c>
      <c r="CM193" s="123" t="str">
        <f>IF('Main courante'!$A190=$CI$6,MOD($CL193-$CK193,1),"")</f>
        <v/>
      </c>
      <c r="CN193" s="123" t="str">
        <f>IF('Main courante'!$A190=$CI$6,'Main courante'!$E190,"")</f>
        <v/>
      </c>
      <c r="CO193" s="125"/>
      <c r="CP193" s="120" t="str">
        <f>IF('Main courante'!$A190=$CP$6,MAX($CP$8:$CP192)+1,"")</f>
        <v/>
      </c>
      <c r="CQ193" s="121" t="str">
        <f>IF('Main courante'!$A190=$CP$6,TEXT('Main courante'!$B190,"j mmm aa"),"")</f>
        <v/>
      </c>
      <c r="CR193" s="122" t="str">
        <f>IF('Main courante'!$A190=$CP$6,TEXT('Main courante'!$C190,"hh:mm"),"")</f>
        <v/>
      </c>
      <c r="CS193" s="122" t="str">
        <f>IF('Main courante'!$A190=$CP$6,TEXT('Main courante'!$D190,"hh:mm"),"")</f>
        <v/>
      </c>
      <c r="CT193" s="123" t="str">
        <f>IF('Main courante'!$A190=$CP$6,MOD($CS193-$CR193,1),"")</f>
        <v/>
      </c>
      <c r="CU193" s="123" t="str">
        <f>IF('Main courante'!$A190=$CP$6,'Main courante'!$E190,"")</f>
        <v/>
      </c>
      <c r="CV193" s="122" t="str">
        <f>IF('Main courante'!$A190=$CP$6,DU193,"")</f>
        <v/>
      </c>
      <c r="CW193" s="125"/>
      <c r="CX193" s="120" t="str">
        <f>IF('Main courante'!$A190=$CX$6,MAX($CX$8:$CX192)+1,"")</f>
        <v/>
      </c>
      <c r="CY193" s="121" t="str">
        <f>IF('Main courante'!$A190=$CX$6,TEXT('Main courante'!$B190,"j mmm aa"),"")</f>
        <v/>
      </c>
      <c r="CZ193" s="122" t="str">
        <f>IF('Main courante'!$A190=$CX$6,TEXT('Main courante'!$C190,"hh:mm"),"")</f>
        <v/>
      </c>
      <c r="DA193" s="122" t="str">
        <f>IF('Main courante'!$A190=$CX$6,TEXT('Main courante'!$D190,"hh:mm"),"")</f>
        <v/>
      </c>
      <c r="DB193" s="123" t="str">
        <f>IF('Main courante'!$A190=$CX$6,MOD($DA193-$CZ193,1),"")</f>
        <v/>
      </c>
      <c r="DC193" s="123" t="str">
        <f>IF('Main courante'!$A190=$CX$6,'Main courante'!$E190,"")</f>
        <v/>
      </c>
      <c r="DD193" s="122" t="str">
        <f>IF('Main courante'!$A190=$CX$6,DU193,"")</f>
        <v/>
      </c>
      <c r="DE193" s="125"/>
      <c r="DF193" s="120" t="str">
        <f>IF('Main courante'!$A190=$DF$6,MAX($DF$8:$DF192)+1,"")</f>
        <v/>
      </c>
      <c r="DG193" s="121" t="str">
        <f>IF('Main courante'!$A190=$DF$6,TEXT('Main courante'!$B190,"j mmm aa"),"")</f>
        <v/>
      </c>
      <c r="DH193" s="122" t="str">
        <f>IF('Main courante'!$A190=$DF$6,TEXT('Main courante'!$C190,"hh:mm"),"")</f>
        <v/>
      </c>
      <c r="DI193" s="122" t="str">
        <f>IF('Main courante'!$A190=$DF$6,TEXT('Main courante'!$D190,"hh:mm"),"")</f>
        <v/>
      </c>
      <c r="DJ193" s="123" t="str">
        <f>IF('Main courante'!$A190=$DF$6,MOD($DI193-$DH193,1),"")</f>
        <v/>
      </c>
      <c r="DK193" s="123" t="str">
        <f>IF('Main courante'!$A190=$DF$6,'Main courante'!$E190,"")</f>
        <v/>
      </c>
      <c r="DL193" s="128"/>
      <c r="DM193" s="120" t="str">
        <f>IF(OR('Main courante'!$F190&lt;&gt;"",'Main courante'!$K190&lt;&gt;""),MAX($DM$8:$DM192)+1,"")</f>
        <v/>
      </c>
      <c r="DN193" s="121" t="str">
        <f>IF('Main courante'!$F190,TEXT('Main courante'!$B190,"j mmm aa"),"")</f>
        <v/>
      </c>
      <c r="DO193" s="121" t="str">
        <f>IF('Main courante'!$F190,'Main courante'!$E190,"")</f>
        <v/>
      </c>
      <c r="DP193" s="121" t="str">
        <f>IF(OR('Main courante'!$F190&lt;&gt;"",'Main courante'!$K190&lt;&gt;""),IF('Main courante'!$F190&lt;&gt;"",TEXT('Main courante'!$F190,"hh:mm"),""),"")</f>
        <v/>
      </c>
      <c r="DQ193" s="121" t="str">
        <f>IF(OR('Main courante'!$F190&lt;&gt;"",'Main courante'!$K190&lt;&gt;""),IF('Main courante'!$G190&lt;&gt;"",TEXT('Main courante'!$G190,"hh:mm"),""),"")</f>
        <v/>
      </c>
      <c r="DR193" s="121" t="str">
        <f>IF(OR('Main courante'!$F190&lt;&gt;"",'Main courante'!$K190&lt;&gt;""),IF('Main courante'!$K190&lt;&gt;"",TEXT('Main courante'!$K190,"hh:mm"),""),"")</f>
        <v/>
      </c>
      <c r="DS193" s="121" t="str">
        <f>IF(OR('Main courante'!$F190&lt;&gt;"",'Main courante'!$K190&lt;&gt;""),IF('Main courante'!$L190&lt;&gt;"",TEXT('Main courante'!$L190,"hh:mm"),""),"")</f>
        <v/>
      </c>
      <c r="DT193" s="129">
        <f t="shared" si="10"/>
        <v>0</v>
      </c>
      <c r="DU193" s="130">
        <f>'Main courante'!$H190+'Main courante'!$M190</f>
        <v>0</v>
      </c>
      <c r="DV193" s="131">
        <f>'Main courante'!$J190+'Main courante'!$O190</f>
        <v>0</v>
      </c>
      <c r="DW193" s="131">
        <f>'Main courante'!$I190+'Main courante'!$N190</f>
        <v>0</v>
      </c>
      <c r="DX193" s="132" t="str">
        <f>IF('Main courante'!$P190&lt;&gt;"",'Main courante'!$P190,"")</f>
        <v/>
      </c>
      <c r="DY193" s="133" t="str">
        <f>IF('Main courante'!$Q190&lt;&gt;"",'Main courante'!$Q190,"")</f>
        <v/>
      </c>
      <c r="DZ193" s="133" t="str">
        <f>IF('Main courante'!$R190&lt;&gt;"",'Main courante'!$R190,"")</f>
        <v/>
      </c>
      <c r="EA193" s="129">
        <f t="shared" si="11"/>
        <v>0</v>
      </c>
      <c r="EB193" s="129">
        <f t="shared" si="12"/>
        <v>0</v>
      </c>
      <c r="ED193" s="120" t="str">
        <f>IF('Main courante'!$A190=$ED$6,MAX($ED$8:$ED192)+1,"")</f>
        <v/>
      </c>
      <c r="EE193" s="120" t="str">
        <f>IF('Main courante'!$A190=$ED$6,'Main courante'!$S190,"")</f>
        <v/>
      </c>
      <c r="EF193" s="120" t="str">
        <f>IF('Main courante'!$A190=$ED$6,'Main courante'!$T190,"")</f>
        <v/>
      </c>
      <c r="EG193" s="120" t="str">
        <f>IF('Main courante'!$A190=$ED$6,'Main courante'!$U190,"")</f>
        <v/>
      </c>
      <c r="EH193" s="134" t="str">
        <f>IF('Main courante'!$A190=$ED$6,'Main courante'!$V190,"")</f>
        <v/>
      </c>
      <c r="EJ193" s="120" t="str">
        <f>IF('Main courante'!$A190=$EJ$6,MAX($EJ$8:$EJ192)+1,"")</f>
        <v/>
      </c>
      <c r="EK193" s="120" t="str">
        <f>IF('Main courante'!$A190=$EJ$6,'Main courante'!$S190,"")</f>
        <v/>
      </c>
      <c r="EL193" s="120" t="str">
        <f>IF('Main courante'!$A190=$EJ$6,'Main courante'!$T190,"")</f>
        <v/>
      </c>
      <c r="EM193" s="120" t="str">
        <f>IF('Main courante'!$A190=$EJ$6,'Main courante'!$U190,"")</f>
        <v/>
      </c>
      <c r="EN193" s="134" t="str">
        <f>IF('Main courante'!$A190=$EJ$6,'Main courante'!$V190,"")</f>
        <v/>
      </c>
      <c r="EP193" s="120" t="str">
        <f>IF('Main courante'!$A190=$EP$6,MAX($EP$8:$EP192)+1,"")</f>
        <v/>
      </c>
      <c r="EQ193" s="120" t="str">
        <f>IF('Main courante'!$A190=$EP$6,'Main courante'!$S190,"")</f>
        <v/>
      </c>
      <c r="ER193" s="120" t="str">
        <f>IF('Main courante'!$A190=$EP$6,'Main courante'!$T190,"")</f>
        <v/>
      </c>
      <c r="ES193" s="120" t="str">
        <f>IF('Main courante'!$A190=$EP$6,'Main courante'!$U190,"")</f>
        <v/>
      </c>
      <c r="ET193" s="134" t="str">
        <f>IF('Main courante'!$A190=$EP$6,'Main courante'!$V190,"")</f>
        <v/>
      </c>
      <c r="EU193" s="125"/>
      <c r="EV193" s="120" t="str">
        <f>IF('Main courante'!$A190=$EV$6,MAX($EV$8:$EV192)+1,"")</f>
        <v/>
      </c>
      <c r="EW193" s="121" t="str">
        <f>IF('Main courante'!$A190=$EV$6,TEXT('Main courante'!$B190,"j mmm aa"),"")</f>
        <v/>
      </c>
      <c r="EX193" s="122" t="str">
        <f>IF('Main courante'!$A190=$EV$6,TEXT('Main courante'!$C190,"hh:mm"),"")</f>
        <v/>
      </c>
      <c r="EY193" s="122" t="str">
        <f>IF('Main courante'!$A190=$EV$6,TEXT('Main courante'!$D190,"hh:mm"),"")</f>
        <v/>
      </c>
      <c r="EZ193" s="123" t="str">
        <f>IF('Main courante'!$A190=$EV$6,MOD($EY193-$EX193,1),"")</f>
        <v/>
      </c>
      <c r="FA193" s="123" t="str">
        <f>IF('Main courante'!$A190=$EV$6,'Main courante'!$E190,"")</f>
        <v/>
      </c>
      <c r="FB193" s="128"/>
    </row>
    <row r="194" spans="1:158">
      <c r="A194" s="120" t="str">
        <f>IF('Main courante'!$A191=$A$6,MAX($A$8:$A193)+1,"")</f>
        <v/>
      </c>
      <c r="B194" s="121" t="str">
        <f>IF('Main courante'!$A191=$A$6,TEXT('Main courante'!$B191,"j mmm aa"),"")</f>
        <v/>
      </c>
      <c r="C194" s="122" t="str">
        <f>IF('Main courante'!$A191=$A$6,TEXT('Main courante'!$C191,"hh:mm"),"")</f>
        <v/>
      </c>
      <c r="D194" s="122" t="str">
        <f>IF('Main courante'!$A191=$A$6,TEXT('Main courante'!$D191,"hh:mm"),"")</f>
        <v/>
      </c>
      <c r="E194" s="123" t="str">
        <f>IF('Main courante'!$A191=$A$6,MOD($D194-$C194,1),"")</f>
        <v/>
      </c>
      <c r="F194" s="123" t="str">
        <f>IF('Main courante'!$A191=$A$6,'Main courante'!$E191,"")</f>
        <v/>
      </c>
      <c r="G194" s="125"/>
      <c r="H194" s="126" t="str">
        <f>IF('Main courante'!$A191=$H$6,MAX($H$8:$H193)+1,"")</f>
        <v/>
      </c>
      <c r="I194" s="121" t="str">
        <f>IF('Main courante'!$A191=$H$6,TEXT('Main courante'!$B191,"j mmm aa"),"")</f>
        <v/>
      </c>
      <c r="J194" s="122" t="str">
        <f>IF('Main courante'!$A191=$H$6,TEXT('Main courante'!$C191,"hh:mm"),"")</f>
        <v/>
      </c>
      <c r="K194" s="122" t="str">
        <f>IF('Main courante'!$A191=$H$6,TEXT('Main courante'!$D191,"hh:mm"),"")</f>
        <v/>
      </c>
      <c r="L194" s="123" t="str">
        <f>IF('Main courante'!$A191=$H$6,MOD($K194-$J194,1),"")</f>
        <v/>
      </c>
      <c r="M194" s="123" t="str">
        <f>IF('Main courante'!$A191=$H$6,'Main courante'!$E191,"")</f>
        <v/>
      </c>
      <c r="N194" s="125"/>
      <c r="O194" s="120" t="str">
        <f>IF('Main courante'!$A191=$O$6,MAX($O$8:$O193)+1,"")</f>
        <v/>
      </c>
      <c r="P194" s="121" t="str">
        <f>IF('Main courante'!$A191=$O$6,TEXT('Main courante'!$B191,"j mmm aa"),"")</f>
        <v/>
      </c>
      <c r="Q194" s="122" t="str">
        <f>IF('Main courante'!$A191=$O$6,TEXT('Main courante'!$C191,"hh:mm"),"")</f>
        <v/>
      </c>
      <c r="R194" s="122" t="str">
        <f>IF('Main courante'!$A191=$O$6,TEXT('Main courante'!$D191,"hh:mm"),"")</f>
        <v/>
      </c>
      <c r="S194" s="123" t="str">
        <f>IF('Main courante'!$A191=$O$6,MOD($R194-$Q194,1),"")</f>
        <v/>
      </c>
      <c r="T194" s="124" t="str">
        <f>IF('Main courante'!$A191=$O$6,'Main courante'!$E191,"")</f>
        <v/>
      </c>
      <c r="U194" s="127" t="str">
        <f>IF('Main courante'!$A191=$O$6,DU194,"")</f>
        <v/>
      </c>
      <c r="V194" s="125"/>
      <c r="W194" s="120" t="str">
        <f>IF('Main courante'!$A191=$W$6,MAX($W$8:$W193)+1,"")</f>
        <v/>
      </c>
      <c r="X194" s="121" t="str">
        <f>IF('Main courante'!$A191=$W$6,TEXT('Main courante'!$B191,"j mmm aa"),"")</f>
        <v/>
      </c>
      <c r="Y194" s="122" t="str">
        <f>IF('Main courante'!$A191=$W$6,TEXT('Main courante'!$C191,"hh:mm"),"")</f>
        <v/>
      </c>
      <c r="Z194" s="122" t="str">
        <f>IF('Main courante'!$A191=$W$6,TEXT('Main courante'!$D191,"hh:mm"),"")</f>
        <v/>
      </c>
      <c r="AA194" s="123" t="str">
        <f>IF('Main courante'!$A191=$W$6,MOD($Z194-$Y194,1),"")</f>
        <v/>
      </c>
      <c r="AB194" s="123" t="str">
        <f>IF('Main courante'!$A191=$W$6,'Main courante'!$E191,"")</f>
        <v/>
      </c>
      <c r="AC194" s="122" t="str">
        <f>IF('Main courante'!$A191=$W$6,DU194,"")</f>
        <v/>
      </c>
      <c r="AD194" s="125"/>
      <c r="AE194" s="120" t="str">
        <f>IF('Main courante'!$A191=$AE$6,MAX($AE$8:$AE193)+1,"")</f>
        <v/>
      </c>
      <c r="AF194" s="121" t="str">
        <f>IF('Main courante'!$A191=$AE$6,TEXT('Main courante'!$B191,"j mmm aa"),"")</f>
        <v/>
      </c>
      <c r="AG194" s="122" t="str">
        <f>IF('Main courante'!$A191=$AE$6,TEXT('Main courante'!$C191,"hh:mm"),"")</f>
        <v/>
      </c>
      <c r="AH194" s="122" t="str">
        <f>IF('Main courante'!$A191=$AE$6,TEXT('Main courante'!$D191,"hh:mm"),"")</f>
        <v/>
      </c>
      <c r="AI194" s="123" t="str">
        <f>IF('Main courante'!$A191=$AE$6,MOD($AH194-$AG194,1),"")</f>
        <v/>
      </c>
      <c r="AJ194" s="123" t="str">
        <f>IF('Main courante'!$A191=$AE$6,'Main courante'!$E191,"")</f>
        <v/>
      </c>
      <c r="AK194" s="122" t="str">
        <f>IF('Main courante'!$A191=$AE$6,DU194,"")</f>
        <v/>
      </c>
      <c r="AL194" s="125"/>
      <c r="AM194" s="120" t="str">
        <f>IF('Main courante'!$A191=$AM$6,MAX($AM$8:$AM193)+1,"")</f>
        <v/>
      </c>
      <c r="AN194" s="121" t="str">
        <f>IF('Main courante'!$A191=$AM$6,TEXT('Main courante'!$B191,"j mmm aa"),"")</f>
        <v/>
      </c>
      <c r="AO194" s="122" t="str">
        <f>IF('Main courante'!$A191=$AM$6,TEXT('Main courante'!$C191,"hh:mm"),"")</f>
        <v/>
      </c>
      <c r="AP194" s="122" t="str">
        <f>IF('Main courante'!$A191=$AM$6,TEXT('Main courante'!$D191,"hh:mm"),"")</f>
        <v/>
      </c>
      <c r="AQ194" s="123" t="str">
        <f>IF('Main courante'!$A191=$AM$6,MOD($AP194-$AO194,1),"")</f>
        <v/>
      </c>
      <c r="AR194" s="123" t="str">
        <f>IF('Main courante'!$A191=$AM$6,'Main courante'!$E191,"")</f>
        <v/>
      </c>
      <c r="AS194" s="122" t="str">
        <f>IF('Main courante'!$A191=$AM$6,DU194,"")</f>
        <v/>
      </c>
      <c r="AT194" s="125"/>
      <c r="AU194" s="120" t="str">
        <f>IF('Main courante'!$A191=$AU$6,MAX($AU$8:$AU193)+1,"")</f>
        <v/>
      </c>
      <c r="AV194" s="121" t="str">
        <f>IF('Main courante'!$A191=$AU$6,TEXT('Main courante'!$B191,"j mmm aa"),"")</f>
        <v/>
      </c>
      <c r="AW194" s="122" t="str">
        <f>IF('Main courante'!$A191=$AU$6,TEXT('Main courante'!$C191,"hh:mm"),"")</f>
        <v/>
      </c>
      <c r="AX194" s="122" t="str">
        <f>IF('Main courante'!$A191=$AU$6,TEXT('Main courante'!$D191,"hh:mm"),"")</f>
        <v/>
      </c>
      <c r="AY194" s="123" t="str">
        <f>IF('Main courante'!$A191=$AU$6,MOD($AX194-$AW194,1),"")</f>
        <v/>
      </c>
      <c r="AZ194" s="123" t="str">
        <f>IF('Main courante'!$A191=$AU$6,'Main courante'!$E191,"")</f>
        <v/>
      </c>
      <c r="BA194" s="122" t="str">
        <f>IF('Main courante'!$A191=$AU$6,DU194,"")</f>
        <v/>
      </c>
      <c r="BB194" s="125"/>
      <c r="BC194" s="120" t="str">
        <f>IF('Main courante'!$A191=$BC$6,MAX($BC$8:$BC193)+1,"")</f>
        <v/>
      </c>
      <c r="BD194" s="121" t="str">
        <f>IF('Main courante'!$A191=$BC$6,TEXT('Main courante'!$B191,"j mmm aa"),"")</f>
        <v/>
      </c>
      <c r="BE194" s="122" t="str">
        <f>IF('Main courante'!$A191=$BC$6,TEXT('Main courante'!$C191,"hh:mm"),"")</f>
        <v/>
      </c>
      <c r="BF194" s="122" t="str">
        <f>IF('Main courante'!$A191=$BC$6,TEXT('Main courante'!$D191,"hh:mm"),"")</f>
        <v/>
      </c>
      <c r="BG194" s="123" t="str">
        <f>IF('Main courante'!$A191=$BC$6,MOD($BF194-$BE194,1),"")</f>
        <v/>
      </c>
      <c r="BH194" s="123" t="str">
        <f>IF('Main courante'!$A191=$BC$6,'Main courante'!$E191,"")</f>
        <v/>
      </c>
      <c r="BI194" s="122" t="str">
        <f>IF('Main courante'!$A191=$BC$6,DU194,"")</f>
        <v/>
      </c>
      <c r="BJ194" s="125"/>
      <c r="BK194" s="120" t="str">
        <f>IF('Main courante'!$A191=$BK$6,MAX($BK$8:$BK193)+1,"")</f>
        <v/>
      </c>
      <c r="BL194" s="121" t="str">
        <f>IF('Main courante'!$A191=$BK$6,TEXT('Main courante'!$B191,"j mmm aa"),"")</f>
        <v/>
      </c>
      <c r="BM194" s="122" t="str">
        <f>IF('Main courante'!$A191=$BK$6,TEXT('Main courante'!$C191,"hh:mm"),"")</f>
        <v/>
      </c>
      <c r="BN194" s="122" t="str">
        <f>IF('Main courante'!$A191=$BK$6,TEXT('Main courante'!$D191,"hh:mm"),"")</f>
        <v/>
      </c>
      <c r="BO194" s="123" t="str">
        <f>IF('Main courante'!$A191=$BK$6,MOD($BN194-$BM194,1),"")</f>
        <v/>
      </c>
      <c r="BP194" s="123" t="str">
        <f>IF('Main courante'!$A191=$BK$6,'Main courante'!$E191,"")</f>
        <v/>
      </c>
      <c r="BQ194" s="122" t="str">
        <f>IF('Main courante'!$A191=$BK$6,DU194,"")</f>
        <v/>
      </c>
      <c r="BR194" s="125"/>
      <c r="BS194" s="120" t="str">
        <f>IF('Main courante'!$A191=$BS$6,MAX($BS$8:$BS193)+1,"")</f>
        <v/>
      </c>
      <c r="BT194" s="121" t="str">
        <f>IF('Main courante'!$A191=$BS$6,TEXT('Main courante'!$B191,"j mmm aa"),"")</f>
        <v/>
      </c>
      <c r="BU194" s="122" t="str">
        <f>IF('Main courante'!$A191=$BS$6,TEXT('Main courante'!$C191,"hh:mm"),"")</f>
        <v/>
      </c>
      <c r="BV194" s="122" t="str">
        <f>IF('Main courante'!$A191=$BS$6,TEXT('Main courante'!$D191,"hh:mm"),"")</f>
        <v/>
      </c>
      <c r="BW194" s="123" t="str">
        <f>IF('Main courante'!$A191=$BS$6,MOD($BV194-$BU194,1),"")</f>
        <v/>
      </c>
      <c r="BX194" s="123" t="str">
        <f>IF('Main courante'!$A191=$BS$6,'Main courante'!$E191,"")</f>
        <v/>
      </c>
      <c r="BY194" s="122" t="str">
        <f>IF('Main courante'!$A191=$BS$6,DU194,"")</f>
        <v/>
      </c>
      <c r="BZ194" s="125"/>
      <c r="CA194" s="120" t="str">
        <f>IF('Main courante'!$A191=$CA$6,MAX($CA$8:$CA193)+1,"")</f>
        <v/>
      </c>
      <c r="CB194" s="121" t="str">
        <f>IF('Main courante'!$A191=$CA$6,TEXT('Main courante'!$B191,"j mmm aa"),"")</f>
        <v/>
      </c>
      <c r="CC194" s="122" t="str">
        <f>IF('Main courante'!$A191=$CA$6,TEXT('Main courante'!$C191,"hh:mm"),"")</f>
        <v/>
      </c>
      <c r="CD194" s="122" t="str">
        <f>IF('Main courante'!$A191=$CA$6,TEXT('Main courante'!$D191,"hh:mm"),"")</f>
        <v/>
      </c>
      <c r="CE194" s="123" t="str">
        <f>IF('Main courante'!$A191=$CA$6,MOD($CD194-$CC194,1),"")</f>
        <v/>
      </c>
      <c r="CF194" s="123" t="str">
        <f>IF('Main courante'!$A191=$CA$6,'Main courante'!$E191,"")</f>
        <v/>
      </c>
      <c r="CG194" s="122" t="str">
        <f>IF('Main courante'!$A191=$CA$6,DU194,"")</f>
        <v/>
      </c>
      <c r="CH194" s="125"/>
      <c r="CI194" s="120" t="str">
        <f>IF('Main courante'!$A191=$CI$6,MAX($CI$8:$CI193)+1,"")</f>
        <v/>
      </c>
      <c r="CJ194" s="121" t="str">
        <f>IF('Main courante'!$A191=$CI$6,TEXT('Main courante'!$B191,"j mmm aa"),"")</f>
        <v/>
      </c>
      <c r="CK194" s="122" t="str">
        <f>IF('Main courante'!$A191=$CI$6,TEXT('Main courante'!$C191,"hh:mm"),"")</f>
        <v/>
      </c>
      <c r="CL194" s="122" t="str">
        <f>IF('Main courante'!$A191=$CI$6,TEXT('Main courante'!$D191,"hh:mm"),"")</f>
        <v/>
      </c>
      <c r="CM194" s="123" t="str">
        <f>IF('Main courante'!$A191=$CI$6,MOD($CL194-$CK194,1),"")</f>
        <v/>
      </c>
      <c r="CN194" s="123" t="str">
        <f>IF('Main courante'!$A191=$CI$6,'Main courante'!$E191,"")</f>
        <v/>
      </c>
      <c r="CO194" s="125"/>
      <c r="CP194" s="120" t="str">
        <f>IF('Main courante'!$A191=$CP$6,MAX($CP$8:$CP193)+1,"")</f>
        <v/>
      </c>
      <c r="CQ194" s="121" t="str">
        <f>IF('Main courante'!$A191=$CP$6,TEXT('Main courante'!$B191,"j mmm aa"),"")</f>
        <v/>
      </c>
      <c r="CR194" s="122" t="str">
        <f>IF('Main courante'!$A191=$CP$6,TEXT('Main courante'!$C191,"hh:mm"),"")</f>
        <v/>
      </c>
      <c r="CS194" s="122" t="str">
        <f>IF('Main courante'!$A191=$CP$6,TEXT('Main courante'!$D191,"hh:mm"),"")</f>
        <v/>
      </c>
      <c r="CT194" s="123" t="str">
        <f>IF('Main courante'!$A191=$CP$6,MOD($CS194-$CR194,1),"")</f>
        <v/>
      </c>
      <c r="CU194" s="123" t="str">
        <f>IF('Main courante'!$A191=$CP$6,'Main courante'!$E191,"")</f>
        <v/>
      </c>
      <c r="CV194" s="122" t="str">
        <f>IF('Main courante'!$A191=$CP$6,DU194,"")</f>
        <v/>
      </c>
      <c r="CW194" s="125"/>
      <c r="CX194" s="120" t="str">
        <f>IF('Main courante'!$A191=$CX$6,MAX($CX$8:$CX193)+1,"")</f>
        <v/>
      </c>
      <c r="CY194" s="121" t="str">
        <f>IF('Main courante'!$A191=$CX$6,TEXT('Main courante'!$B191,"j mmm aa"),"")</f>
        <v/>
      </c>
      <c r="CZ194" s="122" t="str">
        <f>IF('Main courante'!$A191=$CX$6,TEXT('Main courante'!$C191,"hh:mm"),"")</f>
        <v/>
      </c>
      <c r="DA194" s="122" t="str">
        <f>IF('Main courante'!$A191=$CX$6,TEXT('Main courante'!$D191,"hh:mm"),"")</f>
        <v/>
      </c>
      <c r="DB194" s="123" t="str">
        <f>IF('Main courante'!$A191=$CX$6,MOD($DA194-$CZ194,1),"")</f>
        <v/>
      </c>
      <c r="DC194" s="123" t="str">
        <f>IF('Main courante'!$A191=$CX$6,'Main courante'!$E191,"")</f>
        <v/>
      </c>
      <c r="DD194" s="122" t="str">
        <f>IF('Main courante'!$A191=$CX$6,DU194,"")</f>
        <v/>
      </c>
      <c r="DE194" s="125"/>
      <c r="DF194" s="120" t="str">
        <f>IF('Main courante'!$A191=$DF$6,MAX($DF$8:$DF193)+1,"")</f>
        <v/>
      </c>
      <c r="DG194" s="121" t="str">
        <f>IF('Main courante'!$A191=$DF$6,TEXT('Main courante'!$B191,"j mmm aa"),"")</f>
        <v/>
      </c>
      <c r="DH194" s="122" t="str">
        <f>IF('Main courante'!$A191=$DF$6,TEXT('Main courante'!$C191,"hh:mm"),"")</f>
        <v/>
      </c>
      <c r="DI194" s="122" t="str">
        <f>IF('Main courante'!$A191=$DF$6,TEXT('Main courante'!$D191,"hh:mm"),"")</f>
        <v/>
      </c>
      <c r="DJ194" s="123" t="str">
        <f>IF('Main courante'!$A191=$DF$6,MOD($DI194-$DH194,1),"")</f>
        <v/>
      </c>
      <c r="DK194" s="123" t="str">
        <f>IF('Main courante'!$A191=$DF$6,'Main courante'!$E191,"")</f>
        <v/>
      </c>
      <c r="DL194" s="128"/>
      <c r="DM194" s="120" t="str">
        <f>IF(OR('Main courante'!$F191&lt;&gt;"",'Main courante'!$K191&lt;&gt;""),MAX($DM$8:$DM193)+1,"")</f>
        <v/>
      </c>
      <c r="DN194" s="121" t="str">
        <f>IF('Main courante'!$F191,TEXT('Main courante'!$B191,"j mmm aa"),"")</f>
        <v/>
      </c>
      <c r="DO194" s="121" t="str">
        <f>IF('Main courante'!$F191,'Main courante'!$E191,"")</f>
        <v/>
      </c>
      <c r="DP194" s="121" t="str">
        <f>IF(OR('Main courante'!$F191&lt;&gt;"",'Main courante'!$K191&lt;&gt;""),IF('Main courante'!$F191&lt;&gt;"",TEXT('Main courante'!$F191,"hh:mm"),""),"")</f>
        <v/>
      </c>
      <c r="DQ194" s="121" t="str">
        <f>IF(OR('Main courante'!$F191&lt;&gt;"",'Main courante'!$K191&lt;&gt;""),IF('Main courante'!$G191&lt;&gt;"",TEXT('Main courante'!$G191,"hh:mm"),""),"")</f>
        <v/>
      </c>
      <c r="DR194" s="121" t="str">
        <f>IF(OR('Main courante'!$F191&lt;&gt;"",'Main courante'!$K191&lt;&gt;""),IF('Main courante'!$K191&lt;&gt;"",TEXT('Main courante'!$K191,"hh:mm"),""),"")</f>
        <v/>
      </c>
      <c r="DS194" s="121" t="str">
        <f>IF(OR('Main courante'!$F191&lt;&gt;"",'Main courante'!$K191&lt;&gt;""),IF('Main courante'!$L191&lt;&gt;"",TEXT('Main courante'!$L191,"hh:mm"),""),"")</f>
        <v/>
      </c>
      <c r="DT194" s="129">
        <f t="shared" si="10"/>
        <v>0</v>
      </c>
      <c r="DU194" s="130">
        <f>'Main courante'!$H191+'Main courante'!$M191</f>
        <v>0</v>
      </c>
      <c r="DV194" s="131">
        <f>'Main courante'!$J191+'Main courante'!$O191</f>
        <v>0</v>
      </c>
      <c r="DW194" s="131">
        <f>'Main courante'!$I191+'Main courante'!$N191</f>
        <v>0</v>
      </c>
      <c r="DX194" s="132" t="str">
        <f>IF('Main courante'!$P191&lt;&gt;"",'Main courante'!$P191,"")</f>
        <v/>
      </c>
      <c r="DY194" s="133" t="str">
        <f>IF('Main courante'!$Q191&lt;&gt;"",'Main courante'!$Q191,"")</f>
        <v/>
      </c>
      <c r="DZ194" s="133" t="str">
        <f>IF('Main courante'!$R191&lt;&gt;"",'Main courante'!$R191,"")</f>
        <v/>
      </c>
      <c r="EA194" s="129">
        <f t="shared" si="11"/>
        <v>0</v>
      </c>
      <c r="EB194" s="129">
        <f t="shared" si="12"/>
        <v>0</v>
      </c>
      <c r="ED194" s="120" t="str">
        <f>IF('Main courante'!$A191=$ED$6,MAX($ED$8:$ED193)+1,"")</f>
        <v/>
      </c>
      <c r="EE194" s="120" t="str">
        <f>IF('Main courante'!$A191=$ED$6,'Main courante'!$S191,"")</f>
        <v/>
      </c>
      <c r="EF194" s="120" t="str">
        <f>IF('Main courante'!$A191=$ED$6,'Main courante'!$T191,"")</f>
        <v/>
      </c>
      <c r="EG194" s="120" t="str">
        <f>IF('Main courante'!$A191=$ED$6,'Main courante'!$U191,"")</f>
        <v/>
      </c>
      <c r="EH194" s="134" t="str">
        <f>IF('Main courante'!$A191=$ED$6,'Main courante'!$V191,"")</f>
        <v/>
      </c>
      <c r="EJ194" s="120" t="str">
        <f>IF('Main courante'!$A191=$EJ$6,MAX($EJ$8:$EJ193)+1,"")</f>
        <v/>
      </c>
      <c r="EK194" s="120" t="str">
        <f>IF('Main courante'!$A191=$EJ$6,'Main courante'!$S191,"")</f>
        <v/>
      </c>
      <c r="EL194" s="120" t="str">
        <f>IF('Main courante'!$A191=$EJ$6,'Main courante'!$T191,"")</f>
        <v/>
      </c>
      <c r="EM194" s="120" t="str">
        <f>IF('Main courante'!$A191=$EJ$6,'Main courante'!$U191,"")</f>
        <v/>
      </c>
      <c r="EN194" s="134" t="str">
        <f>IF('Main courante'!$A191=$EJ$6,'Main courante'!$V191,"")</f>
        <v/>
      </c>
      <c r="EP194" s="120" t="str">
        <f>IF('Main courante'!$A191=$EP$6,MAX($EP$8:$EP193)+1,"")</f>
        <v/>
      </c>
      <c r="EQ194" s="120" t="str">
        <f>IF('Main courante'!$A191=$EP$6,'Main courante'!$S191,"")</f>
        <v/>
      </c>
      <c r="ER194" s="120" t="str">
        <f>IF('Main courante'!$A191=$EP$6,'Main courante'!$T191,"")</f>
        <v/>
      </c>
      <c r="ES194" s="120" t="str">
        <f>IF('Main courante'!$A191=$EP$6,'Main courante'!$U191,"")</f>
        <v/>
      </c>
      <c r="ET194" s="134" t="str">
        <f>IF('Main courante'!$A191=$EP$6,'Main courante'!$V191,"")</f>
        <v/>
      </c>
      <c r="EU194" s="125"/>
      <c r="EV194" s="120" t="str">
        <f>IF('Main courante'!$A191=$EV$6,MAX($EV$8:$EV193)+1,"")</f>
        <v/>
      </c>
      <c r="EW194" s="121" t="str">
        <f>IF('Main courante'!$A191=$EV$6,TEXT('Main courante'!$B191,"j mmm aa"),"")</f>
        <v/>
      </c>
      <c r="EX194" s="122" t="str">
        <f>IF('Main courante'!$A191=$EV$6,TEXT('Main courante'!$C191,"hh:mm"),"")</f>
        <v/>
      </c>
      <c r="EY194" s="122" t="str">
        <f>IF('Main courante'!$A191=$EV$6,TEXT('Main courante'!$D191,"hh:mm"),"")</f>
        <v/>
      </c>
      <c r="EZ194" s="123" t="str">
        <f>IF('Main courante'!$A191=$EV$6,MOD($EY194-$EX194,1),"")</f>
        <v/>
      </c>
      <c r="FA194" s="123" t="str">
        <f>IF('Main courante'!$A191=$EV$6,'Main courante'!$E191,"")</f>
        <v/>
      </c>
      <c r="FB194" s="128"/>
    </row>
    <row r="195" spans="1:158">
      <c r="A195" s="120" t="str">
        <f>IF('Main courante'!$A192=$A$6,MAX($A$8:$A194)+1,"")</f>
        <v/>
      </c>
      <c r="B195" s="121" t="str">
        <f>IF('Main courante'!$A192=$A$6,TEXT('Main courante'!$B192,"j mmm aa"),"")</f>
        <v/>
      </c>
      <c r="C195" s="122" t="str">
        <f>IF('Main courante'!$A192=$A$6,TEXT('Main courante'!$C192,"hh:mm"),"")</f>
        <v/>
      </c>
      <c r="D195" s="122" t="str">
        <f>IF('Main courante'!$A192=$A$6,TEXT('Main courante'!$D192,"hh:mm"),"")</f>
        <v/>
      </c>
      <c r="E195" s="123" t="str">
        <f>IF('Main courante'!$A192=$A$6,MOD($D195-$C195,1),"")</f>
        <v/>
      </c>
      <c r="F195" s="123" t="str">
        <f>IF('Main courante'!$A192=$A$6,'Main courante'!$E192,"")</f>
        <v/>
      </c>
      <c r="G195" s="125"/>
      <c r="H195" s="126" t="str">
        <f>IF('Main courante'!$A192=$H$6,MAX($H$8:$H194)+1,"")</f>
        <v/>
      </c>
      <c r="I195" s="121" t="str">
        <f>IF('Main courante'!$A192=$H$6,TEXT('Main courante'!$B192,"j mmm aa"),"")</f>
        <v/>
      </c>
      <c r="J195" s="122" t="str">
        <f>IF('Main courante'!$A192=$H$6,TEXT('Main courante'!$C192,"hh:mm"),"")</f>
        <v/>
      </c>
      <c r="K195" s="122" t="str">
        <f>IF('Main courante'!$A192=$H$6,TEXT('Main courante'!$D192,"hh:mm"),"")</f>
        <v/>
      </c>
      <c r="L195" s="123" t="str">
        <f>IF('Main courante'!$A192=$H$6,MOD($K195-$J195,1),"")</f>
        <v/>
      </c>
      <c r="M195" s="123" t="str">
        <f>IF('Main courante'!$A192=$H$6,'Main courante'!$E192,"")</f>
        <v/>
      </c>
      <c r="N195" s="125"/>
      <c r="O195" s="120" t="str">
        <f>IF('Main courante'!$A192=$O$6,MAX($O$8:$O194)+1,"")</f>
        <v/>
      </c>
      <c r="P195" s="121" t="str">
        <f>IF('Main courante'!$A192=$O$6,TEXT('Main courante'!$B192,"j mmm aa"),"")</f>
        <v/>
      </c>
      <c r="Q195" s="122" t="str">
        <f>IF('Main courante'!$A192=$O$6,TEXT('Main courante'!$C192,"hh:mm"),"")</f>
        <v/>
      </c>
      <c r="R195" s="122" t="str">
        <f>IF('Main courante'!$A192=$O$6,TEXT('Main courante'!$D192,"hh:mm"),"")</f>
        <v/>
      </c>
      <c r="S195" s="123" t="str">
        <f>IF('Main courante'!$A192=$O$6,MOD($R195-$Q195,1),"")</f>
        <v/>
      </c>
      <c r="T195" s="124" t="str">
        <f>IF('Main courante'!$A192=$O$6,'Main courante'!$E192,"")</f>
        <v/>
      </c>
      <c r="U195" s="127" t="str">
        <f>IF('Main courante'!$A192=$O$6,DU195,"")</f>
        <v/>
      </c>
      <c r="V195" s="125"/>
      <c r="W195" s="120" t="str">
        <f>IF('Main courante'!$A192=$W$6,MAX($W$8:$W194)+1,"")</f>
        <v/>
      </c>
      <c r="X195" s="121" t="str">
        <f>IF('Main courante'!$A192=$W$6,TEXT('Main courante'!$B192,"j mmm aa"),"")</f>
        <v/>
      </c>
      <c r="Y195" s="122" t="str">
        <f>IF('Main courante'!$A192=$W$6,TEXT('Main courante'!$C192,"hh:mm"),"")</f>
        <v/>
      </c>
      <c r="Z195" s="122" t="str">
        <f>IF('Main courante'!$A192=$W$6,TEXT('Main courante'!$D192,"hh:mm"),"")</f>
        <v/>
      </c>
      <c r="AA195" s="123" t="str">
        <f>IF('Main courante'!$A192=$W$6,MOD($Z195-$Y195,1),"")</f>
        <v/>
      </c>
      <c r="AB195" s="123" t="str">
        <f>IF('Main courante'!$A192=$W$6,'Main courante'!$E192,"")</f>
        <v/>
      </c>
      <c r="AC195" s="122" t="str">
        <f>IF('Main courante'!$A192=$W$6,DU195,"")</f>
        <v/>
      </c>
      <c r="AD195" s="125"/>
      <c r="AE195" s="120" t="str">
        <f>IF('Main courante'!$A192=$AE$6,MAX($AE$8:$AE194)+1,"")</f>
        <v/>
      </c>
      <c r="AF195" s="121" t="str">
        <f>IF('Main courante'!$A192=$AE$6,TEXT('Main courante'!$B192,"j mmm aa"),"")</f>
        <v/>
      </c>
      <c r="AG195" s="122" t="str">
        <f>IF('Main courante'!$A192=$AE$6,TEXT('Main courante'!$C192,"hh:mm"),"")</f>
        <v/>
      </c>
      <c r="AH195" s="122" t="str">
        <f>IF('Main courante'!$A192=$AE$6,TEXT('Main courante'!$D192,"hh:mm"),"")</f>
        <v/>
      </c>
      <c r="AI195" s="123" t="str">
        <f>IF('Main courante'!$A192=$AE$6,MOD($AH195-$AG195,1),"")</f>
        <v/>
      </c>
      <c r="AJ195" s="123" t="str">
        <f>IF('Main courante'!$A192=$AE$6,'Main courante'!$E192,"")</f>
        <v/>
      </c>
      <c r="AK195" s="122" t="str">
        <f>IF('Main courante'!$A192=$AE$6,DU195,"")</f>
        <v/>
      </c>
      <c r="AL195" s="125"/>
      <c r="AM195" s="120" t="str">
        <f>IF('Main courante'!$A192=$AM$6,MAX($AM$8:$AM194)+1,"")</f>
        <v/>
      </c>
      <c r="AN195" s="121" t="str">
        <f>IF('Main courante'!$A192=$AM$6,TEXT('Main courante'!$B192,"j mmm aa"),"")</f>
        <v/>
      </c>
      <c r="AO195" s="122" t="str">
        <f>IF('Main courante'!$A192=$AM$6,TEXT('Main courante'!$C192,"hh:mm"),"")</f>
        <v/>
      </c>
      <c r="AP195" s="122" t="str">
        <f>IF('Main courante'!$A192=$AM$6,TEXT('Main courante'!$D192,"hh:mm"),"")</f>
        <v/>
      </c>
      <c r="AQ195" s="123" t="str">
        <f>IF('Main courante'!$A192=$AM$6,MOD($AP195-$AO195,1),"")</f>
        <v/>
      </c>
      <c r="AR195" s="123" t="str">
        <f>IF('Main courante'!$A192=$AM$6,'Main courante'!$E192,"")</f>
        <v/>
      </c>
      <c r="AS195" s="122" t="str">
        <f>IF('Main courante'!$A192=$AM$6,DU195,"")</f>
        <v/>
      </c>
      <c r="AT195" s="125"/>
      <c r="AU195" s="120" t="str">
        <f>IF('Main courante'!$A192=$AU$6,MAX($AU$8:$AU194)+1,"")</f>
        <v/>
      </c>
      <c r="AV195" s="121" t="str">
        <f>IF('Main courante'!$A192=$AU$6,TEXT('Main courante'!$B192,"j mmm aa"),"")</f>
        <v/>
      </c>
      <c r="AW195" s="122" t="str">
        <f>IF('Main courante'!$A192=$AU$6,TEXT('Main courante'!$C192,"hh:mm"),"")</f>
        <v/>
      </c>
      <c r="AX195" s="122" t="str">
        <f>IF('Main courante'!$A192=$AU$6,TEXT('Main courante'!$D192,"hh:mm"),"")</f>
        <v/>
      </c>
      <c r="AY195" s="123" t="str">
        <f>IF('Main courante'!$A192=$AU$6,MOD($AX195-$AW195,1),"")</f>
        <v/>
      </c>
      <c r="AZ195" s="123" t="str">
        <f>IF('Main courante'!$A192=$AU$6,'Main courante'!$E192,"")</f>
        <v/>
      </c>
      <c r="BA195" s="122" t="str">
        <f>IF('Main courante'!$A192=$AU$6,DU195,"")</f>
        <v/>
      </c>
      <c r="BB195" s="125"/>
      <c r="BC195" s="120" t="str">
        <f>IF('Main courante'!$A192=$BC$6,MAX($BC$8:$BC194)+1,"")</f>
        <v/>
      </c>
      <c r="BD195" s="121" t="str">
        <f>IF('Main courante'!$A192=$BC$6,TEXT('Main courante'!$B192,"j mmm aa"),"")</f>
        <v/>
      </c>
      <c r="BE195" s="122" t="str">
        <f>IF('Main courante'!$A192=$BC$6,TEXT('Main courante'!$C192,"hh:mm"),"")</f>
        <v/>
      </c>
      <c r="BF195" s="122" t="str">
        <f>IF('Main courante'!$A192=$BC$6,TEXT('Main courante'!$D192,"hh:mm"),"")</f>
        <v/>
      </c>
      <c r="BG195" s="123" t="str">
        <f>IF('Main courante'!$A192=$BC$6,MOD($BF195-$BE195,1),"")</f>
        <v/>
      </c>
      <c r="BH195" s="123" t="str">
        <f>IF('Main courante'!$A192=$BC$6,'Main courante'!$E192,"")</f>
        <v/>
      </c>
      <c r="BI195" s="122" t="str">
        <f>IF('Main courante'!$A192=$BC$6,DU195,"")</f>
        <v/>
      </c>
      <c r="BJ195" s="125"/>
      <c r="BK195" s="120" t="str">
        <f>IF('Main courante'!$A192=$BK$6,MAX($BK$8:$BK194)+1,"")</f>
        <v/>
      </c>
      <c r="BL195" s="121" t="str">
        <f>IF('Main courante'!$A192=$BK$6,TEXT('Main courante'!$B192,"j mmm aa"),"")</f>
        <v/>
      </c>
      <c r="BM195" s="122" t="str">
        <f>IF('Main courante'!$A192=$BK$6,TEXT('Main courante'!$C192,"hh:mm"),"")</f>
        <v/>
      </c>
      <c r="BN195" s="122" t="str">
        <f>IF('Main courante'!$A192=$BK$6,TEXT('Main courante'!$D192,"hh:mm"),"")</f>
        <v/>
      </c>
      <c r="BO195" s="123" t="str">
        <f>IF('Main courante'!$A192=$BK$6,MOD($BN195-$BM195,1),"")</f>
        <v/>
      </c>
      <c r="BP195" s="123" t="str">
        <f>IF('Main courante'!$A192=$BK$6,'Main courante'!$E192,"")</f>
        <v/>
      </c>
      <c r="BQ195" s="122" t="str">
        <f>IF('Main courante'!$A192=$BK$6,DU195,"")</f>
        <v/>
      </c>
      <c r="BR195" s="125"/>
      <c r="BS195" s="120" t="str">
        <f>IF('Main courante'!$A192=$BS$6,MAX($BS$8:$BS194)+1,"")</f>
        <v/>
      </c>
      <c r="BT195" s="121" t="str">
        <f>IF('Main courante'!$A192=$BS$6,TEXT('Main courante'!$B192,"j mmm aa"),"")</f>
        <v/>
      </c>
      <c r="BU195" s="122" t="str">
        <f>IF('Main courante'!$A192=$BS$6,TEXT('Main courante'!$C192,"hh:mm"),"")</f>
        <v/>
      </c>
      <c r="BV195" s="122" t="str">
        <f>IF('Main courante'!$A192=$BS$6,TEXT('Main courante'!$D192,"hh:mm"),"")</f>
        <v/>
      </c>
      <c r="BW195" s="123" t="str">
        <f>IF('Main courante'!$A192=$BS$6,MOD($BV195-$BU195,1),"")</f>
        <v/>
      </c>
      <c r="BX195" s="123" t="str">
        <f>IF('Main courante'!$A192=$BS$6,'Main courante'!$E192,"")</f>
        <v/>
      </c>
      <c r="BY195" s="122" t="str">
        <f>IF('Main courante'!$A192=$BS$6,DU195,"")</f>
        <v/>
      </c>
      <c r="BZ195" s="125"/>
      <c r="CA195" s="120" t="str">
        <f>IF('Main courante'!$A192=$CA$6,MAX($CA$8:$CA194)+1,"")</f>
        <v/>
      </c>
      <c r="CB195" s="121" t="str">
        <f>IF('Main courante'!$A192=$CA$6,TEXT('Main courante'!$B192,"j mmm aa"),"")</f>
        <v/>
      </c>
      <c r="CC195" s="122" t="str">
        <f>IF('Main courante'!$A192=$CA$6,TEXT('Main courante'!$C192,"hh:mm"),"")</f>
        <v/>
      </c>
      <c r="CD195" s="122" t="str">
        <f>IF('Main courante'!$A192=$CA$6,TEXT('Main courante'!$D192,"hh:mm"),"")</f>
        <v/>
      </c>
      <c r="CE195" s="123" t="str">
        <f>IF('Main courante'!$A192=$CA$6,MOD($CD195-$CC195,1),"")</f>
        <v/>
      </c>
      <c r="CF195" s="123" t="str">
        <f>IF('Main courante'!$A192=$CA$6,'Main courante'!$E192,"")</f>
        <v/>
      </c>
      <c r="CG195" s="122" t="str">
        <f>IF('Main courante'!$A192=$CA$6,DU195,"")</f>
        <v/>
      </c>
      <c r="CH195" s="125"/>
      <c r="CI195" s="120" t="str">
        <f>IF('Main courante'!$A192=$CI$6,MAX($CI$8:$CI194)+1,"")</f>
        <v/>
      </c>
      <c r="CJ195" s="121" t="str">
        <f>IF('Main courante'!$A192=$CI$6,TEXT('Main courante'!$B192,"j mmm aa"),"")</f>
        <v/>
      </c>
      <c r="CK195" s="122" t="str">
        <f>IF('Main courante'!$A192=$CI$6,TEXT('Main courante'!$C192,"hh:mm"),"")</f>
        <v/>
      </c>
      <c r="CL195" s="122" t="str">
        <f>IF('Main courante'!$A192=$CI$6,TEXT('Main courante'!$D192,"hh:mm"),"")</f>
        <v/>
      </c>
      <c r="CM195" s="123" t="str">
        <f>IF('Main courante'!$A192=$CI$6,MOD($CL195-$CK195,1),"")</f>
        <v/>
      </c>
      <c r="CN195" s="123" t="str">
        <f>IF('Main courante'!$A192=$CI$6,'Main courante'!$E192,"")</f>
        <v/>
      </c>
      <c r="CO195" s="125"/>
      <c r="CP195" s="120" t="str">
        <f>IF('Main courante'!$A192=$CP$6,MAX($CP$8:$CP194)+1,"")</f>
        <v/>
      </c>
      <c r="CQ195" s="121" t="str">
        <f>IF('Main courante'!$A192=$CP$6,TEXT('Main courante'!$B192,"j mmm aa"),"")</f>
        <v/>
      </c>
      <c r="CR195" s="122" t="str">
        <f>IF('Main courante'!$A192=$CP$6,TEXT('Main courante'!$C192,"hh:mm"),"")</f>
        <v/>
      </c>
      <c r="CS195" s="122" t="str">
        <f>IF('Main courante'!$A192=$CP$6,TEXT('Main courante'!$D192,"hh:mm"),"")</f>
        <v/>
      </c>
      <c r="CT195" s="123" t="str">
        <f>IF('Main courante'!$A192=$CP$6,MOD($CS195-$CR195,1),"")</f>
        <v/>
      </c>
      <c r="CU195" s="123" t="str">
        <f>IF('Main courante'!$A192=$CP$6,'Main courante'!$E192,"")</f>
        <v/>
      </c>
      <c r="CV195" s="122" t="str">
        <f>IF('Main courante'!$A192=$CP$6,DU195,"")</f>
        <v/>
      </c>
      <c r="CW195" s="125"/>
      <c r="CX195" s="120" t="str">
        <f>IF('Main courante'!$A192=$CX$6,MAX($CX$8:$CX194)+1,"")</f>
        <v/>
      </c>
      <c r="CY195" s="121" t="str">
        <f>IF('Main courante'!$A192=$CX$6,TEXT('Main courante'!$B192,"j mmm aa"),"")</f>
        <v/>
      </c>
      <c r="CZ195" s="122" t="str">
        <f>IF('Main courante'!$A192=$CX$6,TEXT('Main courante'!$C192,"hh:mm"),"")</f>
        <v/>
      </c>
      <c r="DA195" s="122" t="str">
        <f>IF('Main courante'!$A192=$CX$6,TEXT('Main courante'!$D192,"hh:mm"),"")</f>
        <v/>
      </c>
      <c r="DB195" s="123" t="str">
        <f>IF('Main courante'!$A192=$CX$6,MOD($DA195-$CZ195,1),"")</f>
        <v/>
      </c>
      <c r="DC195" s="123" t="str">
        <f>IF('Main courante'!$A192=$CX$6,'Main courante'!$E192,"")</f>
        <v/>
      </c>
      <c r="DD195" s="122" t="str">
        <f>IF('Main courante'!$A192=$CX$6,DU195,"")</f>
        <v/>
      </c>
      <c r="DE195" s="125"/>
      <c r="DF195" s="120" t="str">
        <f>IF('Main courante'!$A192=$DF$6,MAX($DF$8:$DF194)+1,"")</f>
        <v/>
      </c>
      <c r="DG195" s="121" t="str">
        <f>IF('Main courante'!$A192=$DF$6,TEXT('Main courante'!$B192,"j mmm aa"),"")</f>
        <v/>
      </c>
      <c r="DH195" s="122" t="str">
        <f>IF('Main courante'!$A192=$DF$6,TEXT('Main courante'!$C192,"hh:mm"),"")</f>
        <v/>
      </c>
      <c r="DI195" s="122" t="str">
        <f>IF('Main courante'!$A192=$DF$6,TEXT('Main courante'!$D192,"hh:mm"),"")</f>
        <v/>
      </c>
      <c r="DJ195" s="123" t="str">
        <f>IF('Main courante'!$A192=$DF$6,MOD($DI195-$DH195,1),"")</f>
        <v/>
      </c>
      <c r="DK195" s="123" t="str">
        <f>IF('Main courante'!$A192=$DF$6,'Main courante'!$E192,"")</f>
        <v/>
      </c>
      <c r="DL195" s="128"/>
      <c r="DM195" s="120" t="str">
        <f>IF(OR('Main courante'!$F192&lt;&gt;"",'Main courante'!$K192&lt;&gt;""),MAX($DM$8:$DM194)+1,"")</f>
        <v/>
      </c>
      <c r="DN195" s="121" t="str">
        <f>IF('Main courante'!$F192,TEXT('Main courante'!$B192,"j mmm aa"),"")</f>
        <v/>
      </c>
      <c r="DO195" s="121" t="str">
        <f>IF('Main courante'!$F192,'Main courante'!$E192,"")</f>
        <v/>
      </c>
      <c r="DP195" s="121" t="str">
        <f>IF(OR('Main courante'!$F192&lt;&gt;"",'Main courante'!$K192&lt;&gt;""),IF('Main courante'!$F192&lt;&gt;"",TEXT('Main courante'!$F192,"hh:mm"),""),"")</f>
        <v/>
      </c>
      <c r="DQ195" s="121" t="str">
        <f>IF(OR('Main courante'!$F192&lt;&gt;"",'Main courante'!$K192&lt;&gt;""),IF('Main courante'!$G192&lt;&gt;"",TEXT('Main courante'!$G192,"hh:mm"),""),"")</f>
        <v/>
      </c>
      <c r="DR195" s="121" t="str">
        <f>IF(OR('Main courante'!$F192&lt;&gt;"",'Main courante'!$K192&lt;&gt;""),IF('Main courante'!$K192&lt;&gt;"",TEXT('Main courante'!$K192,"hh:mm"),""),"")</f>
        <v/>
      </c>
      <c r="DS195" s="121" t="str">
        <f>IF(OR('Main courante'!$F192&lt;&gt;"",'Main courante'!$K192&lt;&gt;""),IF('Main courante'!$L192&lt;&gt;"",TEXT('Main courante'!$L192,"hh:mm"),""),"")</f>
        <v/>
      </c>
      <c r="DT195" s="129">
        <f t="shared" si="10"/>
        <v>0</v>
      </c>
      <c r="DU195" s="130">
        <f>'Main courante'!$H192+'Main courante'!$M192</f>
        <v>0</v>
      </c>
      <c r="DV195" s="131">
        <f>'Main courante'!$J192+'Main courante'!$O192</f>
        <v>0</v>
      </c>
      <c r="DW195" s="131">
        <f>'Main courante'!$I192+'Main courante'!$N192</f>
        <v>0</v>
      </c>
      <c r="DX195" s="132" t="str">
        <f>IF('Main courante'!$P192&lt;&gt;"",'Main courante'!$P192,"")</f>
        <v/>
      </c>
      <c r="DY195" s="133" t="str">
        <f>IF('Main courante'!$Q192&lt;&gt;"",'Main courante'!$Q192,"")</f>
        <v/>
      </c>
      <c r="DZ195" s="133" t="str">
        <f>IF('Main courante'!$R192&lt;&gt;"",'Main courante'!$R192,"")</f>
        <v/>
      </c>
      <c r="EA195" s="129">
        <f t="shared" si="11"/>
        <v>0</v>
      </c>
      <c r="EB195" s="129">
        <f t="shared" si="12"/>
        <v>0</v>
      </c>
      <c r="ED195" s="120" t="str">
        <f>IF('Main courante'!$A192=$ED$6,MAX($ED$8:$ED194)+1,"")</f>
        <v/>
      </c>
      <c r="EE195" s="120" t="str">
        <f>IF('Main courante'!$A192=$ED$6,'Main courante'!$S192,"")</f>
        <v/>
      </c>
      <c r="EF195" s="120" t="str">
        <f>IF('Main courante'!$A192=$ED$6,'Main courante'!$T192,"")</f>
        <v/>
      </c>
      <c r="EG195" s="120" t="str">
        <f>IF('Main courante'!$A192=$ED$6,'Main courante'!$U192,"")</f>
        <v/>
      </c>
      <c r="EH195" s="134" t="str">
        <f>IF('Main courante'!$A192=$ED$6,'Main courante'!$V192,"")</f>
        <v/>
      </c>
      <c r="EJ195" s="120" t="str">
        <f>IF('Main courante'!$A192=$EJ$6,MAX($EJ$8:$EJ194)+1,"")</f>
        <v/>
      </c>
      <c r="EK195" s="120" t="str">
        <f>IF('Main courante'!$A192=$EJ$6,'Main courante'!$S192,"")</f>
        <v/>
      </c>
      <c r="EL195" s="120" t="str">
        <f>IF('Main courante'!$A192=$EJ$6,'Main courante'!$T192,"")</f>
        <v/>
      </c>
      <c r="EM195" s="120" t="str">
        <f>IF('Main courante'!$A192=$EJ$6,'Main courante'!$U192,"")</f>
        <v/>
      </c>
      <c r="EN195" s="134" t="str">
        <f>IF('Main courante'!$A192=$EJ$6,'Main courante'!$V192,"")</f>
        <v/>
      </c>
      <c r="EP195" s="120" t="str">
        <f>IF('Main courante'!$A192=$EP$6,MAX($EP$8:$EP194)+1,"")</f>
        <v/>
      </c>
      <c r="EQ195" s="120" t="str">
        <f>IF('Main courante'!$A192=$EP$6,'Main courante'!$S192,"")</f>
        <v/>
      </c>
      <c r="ER195" s="120" t="str">
        <f>IF('Main courante'!$A192=$EP$6,'Main courante'!$T192,"")</f>
        <v/>
      </c>
      <c r="ES195" s="120" t="str">
        <f>IF('Main courante'!$A192=$EP$6,'Main courante'!$U192,"")</f>
        <v/>
      </c>
      <c r="ET195" s="134" t="str">
        <f>IF('Main courante'!$A192=$EP$6,'Main courante'!$V192,"")</f>
        <v/>
      </c>
      <c r="EU195" s="125"/>
      <c r="EV195" s="120" t="str">
        <f>IF('Main courante'!$A192=$EV$6,MAX($EV$8:$EV194)+1,"")</f>
        <v/>
      </c>
      <c r="EW195" s="121" t="str">
        <f>IF('Main courante'!$A192=$EV$6,TEXT('Main courante'!$B192,"j mmm aa"),"")</f>
        <v/>
      </c>
      <c r="EX195" s="122" t="str">
        <f>IF('Main courante'!$A192=$EV$6,TEXT('Main courante'!$C192,"hh:mm"),"")</f>
        <v/>
      </c>
      <c r="EY195" s="122" t="str">
        <f>IF('Main courante'!$A192=$EV$6,TEXT('Main courante'!$D192,"hh:mm"),"")</f>
        <v/>
      </c>
      <c r="EZ195" s="123" t="str">
        <f>IF('Main courante'!$A192=$EV$6,MOD($EY195-$EX195,1),"")</f>
        <v/>
      </c>
      <c r="FA195" s="123" t="str">
        <f>IF('Main courante'!$A192=$EV$6,'Main courante'!$E192,"")</f>
        <v/>
      </c>
      <c r="FB195" s="128"/>
    </row>
    <row r="196" spans="1:158">
      <c r="A196" s="120" t="str">
        <f>IF('Main courante'!$A193=$A$6,MAX($A$8:$A195)+1,"")</f>
        <v/>
      </c>
      <c r="B196" s="121" t="str">
        <f>IF('Main courante'!$A193=$A$6,TEXT('Main courante'!$B193,"j mmm aa"),"")</f>
        <v/>
      </c>
      <c r="C196" s="122" t="str">
        <f>IF('Main courante'!$A193=$A$6,TEXT('Main courante'!$C193,"hh:mm"),"")</f>
        <v/>
      </c>
      <c r="D196" s="122" t="str">
        <f>IF('Main courante'!$A193=$A$6,TEXT('Main courante'!$D193,"hh:mm"),"")</f>
        <v/>
      </c>
      <c r="E196" s="123" t="str">
        <f>IF('Main courante'!$A193=$A$6,MOD($D196-$C196,1),"")</f>
        <v/>
      </c>
      <c r="F196" s="123" t="str">
        <f>IF('Main courante'!$A193=$A$6,'Main courante'!$E193,"")</f>
        <v/>
      </c>
      <c r="G196" s="125"/>
      <c r="H196" s="126" t="str">
        <f>IF('Main courante'!$A193=$H$6,MAX($H$8:$H195)+1,"")</f>
        <v/>
      </c>
      <c r="I196" s="121" t="str">
        <f>IF('Main courante'!$A193=$H$6,TEXT('Main courante'!$B193,"j mmm aa"),"")</f>
        <v/>
      </c>
      <c r="J196" s="122" t="str">
        <f>IF('Main courante'!$A193=$H$6,TEXT('Main courante'!$C193,"hh:mm"),"")</f>
        <v/>
      </c>
      <c r="K196" s="122" t="str">
        <f>IF('Main courante'!$A193=$H$6,TEXT('Main courante'!$D193,"hh:mm"),"")</f>
        <v/>
      </c>
      <c r="L196" s="123" t="str">
        <f>IF('Main courante'!$A193=$H$6,MOD($K196-$J196,1),"")</f>
        <v/>
      </c>
      <c r="M196" s="123" t="str">
        <f>IF('Main courante'!$A193=$H$6,'Main courante'!$E193,"")</f>
        <v/>
      </c>
      <c r="N196" s="125"/>
      <c r="O196" s="120" t="str">
        <f>IF('Main courante'!$A193=$O$6,MAX($O$8:$O195)+1,"")</f>
        <v/>
      </c>
      <c r="P196" s="121" t="str">
        <f>IF('Main courante'!$A193=$O$6,TEXT('Main courante'!$B193,"j mmm aa"),"")</f>
        <v/>
      </c>
      <c r="Q196" s="122" t="str">
        <f>IF('Main courante'!$A193=$O$6,TEXT('Main courante'!$C193,"hh:mm"),"")</f>
        <v/>
      </c>
      <c r="R196" s="122" t="str">
        <f>IF('Main courante'!$A193=$O$6,TEXT('Main courante'!$D193,"hh:mm"),"")</f>
        <v/>
      </c>
      <c r="S196" s="123" t="str">
        <f>IF('Main courante'!$A193=$O$6,MOD($R196-$Q196,1),"")</f>
        <v/>
      </c>
      <c r="T196" s="124" t="str">
        <f>IF('Main courante'!$A193=$O$6,'Main courante'!$E193,"")</f>
        <v/>
      </c>
      <c r="U196" s="127" t="str">
        <f>IF('Main courante'!$A193=$O$6,DU196,"")</f>
        <v/>
      </c>
      <c r="V196" s="125"/>
      <c r="W196" s="120" t="str">
        <f>IF('Main courante'!$A193=$W$6,MAX($W$8:$W195)+1,"")</f>
        <v/>
      </c>
      <c r="X196" s="121" t="str">
        <f>IF('Main courante'!$A193=$W$6,TEXT('Main courante'!$B193,"j mmm aa"),"")</f>
        <v/>
      </c>
      <c r="Y196" s="122" t="str">
        <f>IF('Main courante'!$A193=$W$6,TEXT('Main courante'!$C193,"hh:mm"),"")</f>
        <v/>
      </c>
      <c r="Z196" s="122" t="str">
        <f>IF('Main courante'!$A193=$W$6,TEXT('Main courante'!$D193,"hh:mm"),"")</f>
        <v/>
      </c>
      <c r="AA196" s="123" t="str">
        <f>IF('Main courante'!$A193=$W$6,MOD($Z196-$Y196,1),"")</f>
        <v/>
      </c>
      <c r="AB196" s="123" t="str">
        <f>IF('Main courante'!$A193=$W$6,'Main courante'!$E193,"")</f>
        <v/>
      </c>
      <c r="AC196" s="122" t="str">
        <f>IF('Main courante'!$A193=$W$6,DU196,"")</f>
        <v/>
      </c>
      <c r="AD196" s="125"/>
      <c r="AE196" s="120" t="str">
        <f>IF('Main courante'!$A193=$AE$6,MAX($AE$8:$AE195)+1,"")</f>
        <v/>
      </c>
      <c r="AF196" s="121" t="str">
        <f>IF('Main courante'!$A193=$AE$6,TEXT('Main courante'!$B193,"j mmm aa"),"")</f>
        <v/>
      </c>
      <c r="AG196" s="122" t="str">
        <f>IF('Main courante'!$A193=$AE$6,TEXT('Main courante'!$C193,"hh:mm"),"")</f>
        <v/>
      </c>
      <c r="AH196" s="122" t="str">
        <f>IF('Main courante'!$A193=$AE$6,TEXT('Main courante'!$D193,"hh:mm"),"")</f>
        <v/>
      </c>
      <c r="AI196" s="123" t="str">
        <f>IF('Main courante'!$A193=$AE$6,MOD($AH196-$AG196,1),"")</f>
        <v/>
      </c>
      <c r="AJ196" s="123" t="str">
        <f>IF('Main courante'!$A193=$AE$6,'Main courante'!$E193,"")</f>
        <v/>
      </c>
      <c r="AK196" s="122" t="str">
        <f>IF('Main courante'!$A193=$AE$6,DU196,"")</f>
        <v/>
      </c>
      <c r="AL196" s="125"/>
      <c r="AM196" s="120" t="str">
        <f>IF('Main courante'!$A193=$AM$6,MAX($AM$8:$AM195)+1,"")</f>
        <v/>
      </c>
      <c r="AN196" s="121" t="str">
        <f>IF('Main courante'!$A193=$AM$6,TEXT('Main courante'!$B193,"j mmm aa"),"")</f>
        <v/>
      </c>
      <c r="AO196" s="122" t="str">
        <f>IF('Main courante'!$A193=$AM$6,TEXT('Main courante'!$C193,"hh:mm"),"")</f>
        <v/>
      </c>
      <c r="AP196" s="122" t="str">
        <f>IF('Main courante'!$A193=$AM$6,TEXT('Main courante'!$D193,"hh:mm"),"")</f>
        <v/>
      </c>
      <c r="AQ196" s="123" t="str">
        <f>IF('Main courante'!$A193=$AM$6,MOD($AP196-$AO196,1),"")</f>
        <v/>
      </c>
      <c r="AR196" s="123" t="str">
        <f>IF('Main courante'!$A193=$AM$6,'Main courante'!$E193,"")</f>
        <v/>
      </c>
      <c r="AS196" s="122" t="str">
        <f>IF('Main courante'!$A193=$AM$6,DU196,"")</f>
        <v/>
      </c>
      <c r="AT196" s="125"/>
      <c r="AU196" s="120" t="str">
        <f>IF('Main courante'!$A193=$AU$6,MAX($AU$8:$AU195)+1,"")</f>
        <v/>
      </c>
      <c r="AV196" s="121" t="str">
        <f>IF('Main courante'!$A193=$AU$6,TEXT('Main courante'!$B193,"j mmm aa"),"")</f>
        <v/>
      </c>
      <c r="AW196" s="122" t="str">
        <f>IF('Main courante'!$A193=$AU$6,TEXT('Main courante'!$C193,"hh:mm"),"")</f>
        <v/>
      </c>
      <c r="AX196" s="122" t="str">
        <f>IF('Main courante'!$A193=$AU$6,TEXT('Main courante'!$D193,"hh:mm"),"")</f>
        <v/>
      </c>
      <c r="AY196" s="123" t="str">
        <f>IF('Main courante'!$A193=$AU$6,MOD($AX196-$AW196,1),"")</f>
        <v/>
      </c>
      <c r="AZ196" s="123" t="str">
        <f>IF('Main courante'!$A193=$AU$6,'Main courante'!$E193,"")</f>
        <v/>
      </c>
      <c r="BA196" s="122" t="str">
        <f>IF('Main courante'!$A193=$AU$6,DU196,"")</f>
        <v/>
      </c>
      <c r="BB196" s="125"/>
      <c r="BC196" s="120" t="str">
        <f>IF('Main courante'!$A193=$BC$6,MAX($BC$8:$BC195)+1,"")</f>
        <v/>
      </c>
      <c r="BD196" s="121" t="str">
        <f>IF('Main courante'!$A193=$BC$6,TEXT('Main courante'!$B193,"j mmm aa"),"")</f>
        <v/>
      </c>
      <c r="BE196" s="122" t="str">
        <f>IF('Main courante'!$A193=$BC$6,TEXT('Main courante'!$C193,"hh:mm"),"")</f>
        <v/>
      </c>
      <c r="BF196" s="122" t="str">
        <f>IF('Main courante'!$A193=$BC$6,TEXT('Main courante'!$D193,"hh:mm"),"")</f>
        <v/>
      </c>
      <c r="BG196" s="123" t="str">
        <f>IF('Main courante'!$A193=$BC$6,MOD($BF196-$BE196,1),"")</f>
        <v/>
      </c>
      <c r="BH196" s="123" t="str">
        <f>IF('Main courante'!$A193=$BC$6,'Main courante'!$E193,"")</f>
        <v/>
      </c>
      <c r="BI196" s="122" t="str">
        <f>IF('Main courante'!$A193=$BC$6,DU196,"")</f>
        <v/>
      </c>
      <c r="BJ196" s="125"/>
      <c r="BK196" s="120" t="str">
        <f>IF('Main courante'!$A193=$BK$6,MAX($BK$8:$BK195)+1,"")</f>
        <v/>
      </c>
      <c r="BL196" s="121" t="str">
        <f>IF('Main courante'!$A193=$BK$6,TEXT('Main courante'!$B193,"j mmm aa"),"")</f>
        <v/>
      </c>
      <c r="BM196" s="122" t="str">
        <f>IF('Main courante'!$A193=$BK$6,TEXT('Main courante'!$C193,"hh:mm"),"")</f>
        <v/>
      </c>
      <c r="BN196" s="122" t="str">
        <f>IF('Main courante'!$A193=$BK$6,TEXT('Main courante'!$D193,"hh:mm"),"")</f>
        <v/>
      </c>
      <c r="BO196" s="123" t="str">
        <f>IF('Main courante'!$A193=$BK$6,MOD($BN196-$BM196,1),"")</f>
        <v/>
      </c>
      <c r="BP196" s="123" t="str">
        <f>IF('Main courante'!$A193=$BK$6,'Main courante'!$E193,"")</f>
        <v/>
      </c>
      <c r="BQ196" s="122" t="str">
        <f>IF('Main courante'!$A193=$BK$6,DU196,"")</f>
        <v/>
      </c>
      <c r="BR196" s="125"/>
      <c r="BS196" s="120" t="str">
        <f>IF('Main courante'!$A193=$BS$6,MAX($BS$8:$BS195)+1,"")</f>
        <v/>
      </c>
      <c r="BT196" s="121" t="str">
        <f>IF('Main courante'!$A193=$BS$6,TEXT('Main courante'!$B193,"j mmm aa"),"")</f>
        <v/>
      </c>
      <c r="BU196" s="122" t="str">
        <f>IF('Main courante'!$A193=$BS$6,TEXT('Main courante'!$C193,"hh:mm"),"")</f>
        <v/>
      </c>
      <c r="BV196" s="122" t="str">
        <f>IF('Main courante'!$A193=$BS$6,TEXT('Main courante'!$D193,"hh:mm"),"")</f>
        <v/>
      </c>
      <c r="BW196" s="123" t="str">
        <f>IF('Main courante'!$A193=$BS$6,MOD($BV196-$BU196,1),"")</f>
        <v/>
      </c>
      <c r="BX196" s="123" t="str">
        <f>IF('Main courante'!$A193=$BS$6,'Main courante'!$E193,"")</f>
        <v/>
      </c>
      <c r="BY196" s="122" t="str">
        <f>IF('Main courante'!$A193=$BS$6,DU196,"")</f>
        <v/>
      </c>
      <c r="BZ196" s="125"/>
      <c r="CA196" s="120" t="str">
        <f>IF('Main courante'!$A193=$CA$6,MAX($CA$8:$CA195)+1,"")</f>
        <v/>
      </c>
      <c r="CB196" s="121" t="str">
        <f>IF('Main courante'!$A193=$CA$6,TEXT('Main courante'!$B193,"j mmm aa"),"")</f>
        <v/>
      </c>
      <c r="CC196" s="122" t="str">
        <f>IF('Main courante'!$A193=$CA$6,TEXT('Main courante'!$C193,"hh:mm"),"")</f>
        <v/>
      </c>
      <c r="CD196" s="122" t="str">
        <f>IF('Main courante'!$A193=$CA$6,TEXT('Main courante'!$D193,"hh:mm"),"")</f>
        <v/>
      </c>
      <c r="CE196" s="123" t="str">
        <f>IF('Main courante'!$A193=$CA$6,MOD($CD196-$CC196,1),"")</f>
        <v/>
      </c>
      <c r="CF196" s="123" t="str">
        <f>IF('Main courante'!$A193=$CA$6,'Main courante'!$E193,"")</f>
        <v/>
      </c>
      <c r="CG196" s="122" t="str">
        <f>IF('Main courante'!$A193=$CA$6,DU196,"")</f>
        <v/>
      </c>
      <c r="CH196" s="125"/>
      <c r="CI196" s="120" t="str">
        <f>IF('Main courante'!$A193=$CI$6,MAX($CI$8:$CI195)+1,"")</f>
        <v/>
      </c>
      <c r="CJ196" s="121" t="str">
        <f>IF('Main courante'!$A193=$CI$6,TEXT('Main courante'!$B193,"j mmm aa"),"")</f>
        <v/>
      </c>
      <c r="CK196" s="122" t="str">
        <f>IF('Main courante'!$A193=$CI$6,TEXT('Main courante'!$C193,"hh:mm"),"")</f>
        <v/>
      </c>
      <c r="CL196" s="122" t="str">
        <f>IF('Main courante'!$A193=$CI$6,TEXT('Main courante'!$D193,"hh:mm"),"")</f>
        <v/>
      </c>
      <c r="CM196" s="123" t="str">
        <f>IF('Main courante'!$A193=$CI$6,MOD($CL196-$CK196,1),"")</f>
        <v/>
      </c>
      <c r="CN196" s="123" t="str">
        <f>IF('Main courante'!$A193=$CI$6,'Main courante'!$E193,"")</f>
        <v/>
      </c>
      <c r="CO196" s="125"/>
      <c r="CP196" s="120" t="str">
        <f>IF('Main courante'!$A193=$CP$6,MAX($CP$8:$CP195)+1,"")</f>
        <v/>
      </c>
      <c r="CQ196" s="121" t="str">
        <f>IF('Main courante'!$A193=$CP$6,TEXT('Main courante'!$B193,"j mmm aa"),"")</f>
        <v/>
      </c>
      <c r="CR196" s="122" t="str">
        <f>IF('Main courante'!$A193=$CP$6,TEXT('Main courante'!$C193,"hh:mm"),"")</f>
        <v/>
      </c>
      <c r="CS196" s="122" t="str">
        <f>IF('Main courante'!$A193=$CP$6,TEXT('Main courante'!$D193,"hh:mm"),"")</f>
        <v/>
      </c>
      <c r="CT196" s="123" t="str">
        <f>IF('Main courante'!$A193=$CP$6,MOD($CS196-$CR196,1),"")</f>
        <v/>
      </c>
      <c r="CU196" s="123" t="str">
        <f>IF('Main courante'!$A193=$CP$6,'Main courante'!$E193,"")</f>
        <v/>
      </c>
      <c r="CV196" s="122" t="str">
        <f>IF('Main courante'!$A193=$CP$6,DU196,"")</f>
        <v/>
      </c>
      <c r="CW196" s="125"/>
      <c r="CX196" s="120" t="str">
        <f>IF('Main courante'!$A193=$CX$6,MAX($CX$8:$CX195)+1,"")</f>
        <v/>
      </c>
      <c r="CY196" s="121" t="str">
        <f>IF('Main courante'!$A193=$CX$6,TEXT('Main courante'!$B193,"j mmm aa"),"")</f>
        <v/>
      </c>
      <c r="CZ196" s="122" t="str">
        <f>IF('Main courante'!$A193=$CX$6,TEXT('Main courante'!$C193,"hh:mm"),"")</f>
        <v/>
      </c>
      <c r="DA196" s="122" t="str">
        <f>IF('Main courante'!$A193=$CX$6,TEXT('Main courante'!$D193,"hh:mm"),"")</f>
        <v/>
      </c>
      <c r="DB196" s="123" t="str">
        <f>IF('Main courante'!$A193=$CX$6,MOD($DA196-$CZ196,1),"")</f>
        <v/>
      </c>
      <c r="DC196" s="123" t="str">
        <f>IF('Main courante'!$A193=$CX$6,'Main courante'!$E193,"")</f>
        <v/>
      </c>
      <c r="DD196" s="122" t="str">
        <f>IF('Main courante'!$A193=$CX$6,DU196,"")</f>
        <v/>
      </c>
      <c r="DE196" s="125"/>
      <c r="DF196" s="120" t="str">
        <f>IF('Main courante'!$A193=$DF$6,MAX($DF$8:$DF195)+1,"")</f>
        <v/>
      </c>
      <c r="DG196" s="121" t="str">
        <f>IF('Main courante'!$A193=$DF$6,TEXT('Main courante'!$B193,"j mmm aa"),"")</f>
        <v/>
      </c>
      <c r="DH196" s="122" t="str">
        <f>IF('Main courante'!$A193=$DF$6,TEXT('Main courante'!$C193,"hh:mm"),"")</f>
        <v/>
      </c>
      <c r="DI196" s="122" t="str">
        <f>IF('Main courante'!$A193=$DF$6,TEXT('Main courante'!$D193,"hh:mm"),"")</f>
        <v/>
      </c>
      <c r="DJ196" s="123" t="str">
        <f>IF('Main courante'!$A193=$DF$6,MOD($DI196-$DH196,1),"")</f>
        <v/>
      </c>
      <c r="DK196" s="123" t="str">
        <f>IF('Main courante'!$A193=$DF$6,'Main courante'!$E193,"")</f>
        <v/>
      </c>
      <c r="DL196" s="128"/>
      <c r="DM196" s="120" t="str">
        <f>IF(OR('Main courante'!$F193&lt;&gt;"",'Main courante'!$K193&lt;&gt;""),MAX($DM$8:$DM195)+1,"")</f>
        <v/>
      </c>
      <c r="DN196" s="121" t="str">
        <f>IF('Main courante'!$F193,TEXT('Main courante'!$B193,"j mmm aa"),"")</f>
        <v/>
      </c>
      <c r="DO196" s="121" t="str">
        <f>IF('Main courante'!$F193,'Main courante'!$E193,"")</f>
        <v/>
      </c>
      <c r="DP196" s="121" t="str">
        <f>IF(OR('Main courante'!$F193&lt;&gt;"",'Main courante'!$K193&lt;&gt;""),IF('Main courante'!$F193&lt;&gt;"",TEXT('Main courante'!$F193,"hh:mm"),""),"")</f>
        <v/>
      </c>
      <c r="DQ196" s="121" t="str">
        <f>IF(OR('Main courante'!$F193&lt;&gt;"",'Main courante'!$K193&lt;&gt;""),IF('Main courante'!$G193&lt;&gt;"",TEXT('Main courante'!$G193,"hh:mm"),""),"")</f>
        <v/>
      </c>
      <c r="DR196" s="121" t="str">
        <f>IF(OR('Main courante'!$F193&lt;&gt;"",'Main courante'!$K193&lt;&gt;""),IF('Main courante'!$K193&lt;&gt;"",TEXT('Main courante'!$K193,"hh:mm"),""),"")</f>
        <v/>
      </c>
      <c r="DS196" s="121" t="str">
        <f>IF(OR('Main courante'!$F193&lt;&gt;"",'Main courante'!$K193&lt;&gt;""),IF('Main courante'!$L193&lt;&gt;"",TEXT('Main courante'!$L193,"hh:mm"),""),"")</f>
        <v/>
      </c>
      <c r="DT196" s="129">
        <f t="shared" si="10"/>
        <v>0</v>
      </c>
      <c r="DU196" s="130">
        <f>'Main courante'!$H193+'Main courante'!$M193</f>
        <v>0</v>
      </c>
      <c r="DV196" s="131">
        <f>'Main courante'!$J193+'Main courante'!$O193</f>
        <v>0</v>
      </c>
      <c r="DW196" s="131">
        <f>'Main courante'!$I193+'Main courante'!$N193</f>
        <v>0</v>
      </c>
      <c r="DX196" s="132" t="str">
        <f>IF('Main courante'!$P193&lt;&gt;"",'Main courante'!$P193,"")</f>
        <v/>
      </c>
      <c r="DY196" s="133" t="str">
        <f>IF('Main courante'!$Q193&lt;&gt;"",'Main courante'!$Q193,"")</f>
        <v/>
      </c>
      <c r="DZ196" s="133" t="str">
        <f>IF('Main courante'!$R193&lt;&gt;"",'Main courante'!$R193,"")</f>
        <v/>
      </c>
      <c r="EA196" s="129">
        <f t="shared" si="11"/>
        <v>0</v>
      </c>
      <c r="EB196" s="129">
        <f t="shared" si="12"/>
        <v>0</v>
      </c>
      <c r="ED196" s="120" t="str">
        <f>IF('Main courante'!$A193=$ED$6,MAX($ED$8:$ED195)+1,"")</f>
        <v/>
      </c>
      <c r="EE196" s="120" t="str">
        <f>IF('Main courante'!$A193=$ED$6,'Main courante'!$S193,"")</f>
        <v/>
      </c>
      <c r="EF196" s="120" t="str">
        <f>IF('Main courante'!$A193=$ED$6,'Main courante'!$T193,"")</f>
        <v/>
      </c>
      <c r="EG196" s="120" t="str">
        <f>IF('Main courante'!$A193=$ED$6,'Main courante'!$U193,"")</f>
        <v/>
      </c>
      <c r="EH196" s="134" t="str">
        <f>IF('Main courante'!$A193=$ED$6,'Main courante'!$V193,"")</f>
        <v/>
      </c>
      <c r="EJ196" s="120" t="str">
        <f>IF('Main courante'!$A193=$EJ$6,MAX($EJ$8:$EJ195)+1,"")</f>
        <v/>
      </c>
      <c r="EK196" s="120" t="str">
        <f>IF('Main courante'!$A193=$EJ$6,'Main courante'!$S193,"")</f>
        <v/>
      </c>
      <c r="EL196" s="120" t="str">
        <f>IF('Main courante'!$A193=$EJ$6,'Main courante'!$T193,"")</f>
        <v/>
      </c>
      <c r="EM196" s="120" t="str">
        <f>IF('Main courante'!$A193=$EJ$6,'Main courante'!$U193,"")</f>
        <v/>
      </c>
      <c r="EN196" s="134" t="str">
        <f>IF('Main courante'!$A193=$EJ$6,'Main courante'!$V193,"")</f>
        <v/>
      </c>
      <c r="EP196" s="120" t="str">
        <f>IF('Main courante'!$A193=$EP$6,MAX($EP$8:$EP195)+1,"")</f>
        <v/>
      </c>
      <c r="EQ196" s="120" t="str">
        <f>IF('Main courante'!$A193=$EP$6,'Main courante'!$S193,"")</f>
        <v/>
      </c>
      <c r="ER196" s="120" t="str">
        <f>IF('Main courante'!$A193=$EP$6,'Main courante'!$T193,"")</f>
        <v/>
      </c>
      <c r="ES196" s="120" t="str">
        <f>IF('Main courante'!$A193=$EP$6,'Main courante'!$U193,"")</f>
        <v/>
      </c>
      <c r="ET196" s="134" t="str">
        <f>IF('Main courante'!$A193=$EP$6,'Main courante'!$V193,"")</f>
        <v/>
      </c>
      <c r="EU196" s="125"/>
      <c r="EV196" s="120" t="str">
        <f>IF('Main courante'!$A193=$EV$6,MAX($EV$8:$EV195)+1,"")</f>
        <v/>
      </c>
      <c r="EW196" s="121" t="str">
        <f>IF('Main courante'!$A193=$EV$6,TEXT('Main courante'!$B193,"j mmm aa"),"")</f>
        <v/>
      </c>
      <c r="EX196" s="122" t="str">
        <f>IF('Main courante'!$A193=$EV$6,TEXT('Main courante'!$C193,"hh:mm"),"")</f>
        <v/>
      </c>
      <c r="EY196" s="122" t="str">
        <f>IF('Main courante'!$A193=$EV$6,TEXT('Main courante'!$D193,"hh:mm"),"")</f>
        <v/>
      </c>
      <c r="EZ196" s="123" t="str">
        <f>IF('Main courante'!$A193=$EV$6,MOD($EY196-$EX196,1),"")</f>
        <v/>
      </c>
      <c r="FA196" s="123" t="str">
        <f>IF('Main courante'!$A193=$EV$6,'Main courante'!$E193,"")</f>
        <v/>
      </c>
      <c r="FB196" s="128"/>
    </row>
    <row r="197" spans="1:158">
      <c r="A197" s="120" t="str">
        <f>IF('Main courante'!$A194=$A$6,MAX($A$8:$A196)+1,"")</f>
        <v/>
      </c>
      <c r="B197" s="121" t="str">
        <f>IF('Main courante'!$A194=$A$6,TEXT('Main courante'!$B194,"j mmm aa"),"")</f>
        <v/>
      </c>
      <c r="C197" s="122" t="str">
        <f>IF('Main courante'!$A194=$A$6,TEXT('Main courante'!$C194,"hh:mm"),"")</f>
        <v/>
      </c>
      <c r="D197" s="122" t="str">
        <f>IF('Main courante'!$A194=$A$6,TEXT('Main courante'!$D194,"hh:mm"),"")</f>
        <v/>
      </c>
      <c r="E197" s="123" t="str">
        <f>IF('Main courante'!$A194=$A$6,MOD($D197-$C197,1),"")</f>
        <v/>
      </c>
      <c r="F197" s="123" t="str">
        <f>IF('Main courante'!$A194=$A$6,'Main courante'!$E194,"")</f>
        <v/>
      </c>
      <c r="G197" s="125"/>
      <c r="H197" s="126" t="str">
        <f>IF('Main courante'!$A194=$H$6,MAX($H$8:$H196)+1,"")</f>
        <v/>
      </c>
      <c r="I197" s="121" t="str">
        <f>IF('Main courante'!$A194=$H$6,TEXT('Main courante'!$B194,"j mmm aa"),"")</f>
        <v/>
      </c>
      <c r="J197" s="122" t="str">
        <f>IF('Main courante'!$A194=$H$6,TEXT('Main courante'!$C194,"hh:mm"),"")</f>
        <v/>
      </c>
      <c r="K197" s="122" t="str">
        <f>IF('Main courante'!$A194=$H$6,TEXT('Main courante'!$D194,"hh:mm"),"")</f>
        <v/>
      </c>
      <c r="L197" s="123" t="str">
        <f>IF('Main courante'!$A194=$H$6,MOD($K197-$J197,1),"")</f>
        <v/>
      </c>
      <c r="M197" s="123" t="str">
        <f>IF('Main courante'!$A194=$H$6,'Main courante'!$E194,"")</f>
        <v/>
      </c>
      <c r="N197" s="125"/>
      <c r="O197" s="120" t="str">
        <f>IF('Main courante'!$A194=$O$6,MAX($O$8:$O196)+1,"")</f>
        <v/>
      </c>
      <c r="P197" s="121" t="str">
        <f>IF('Main courante'!$A194=$O$6,TEXT('Main courante'!$B194,"j mmm aa"),"")</f>
        <v/>
      </c>
      <c r="Q197" s="122" t="str">
        <f>IF('Main courante'!$A194=$O$6,TEXT('Main courante'!$C194,"hh:mm"),"")</f>
        <v/>
      </c>
      <c r="R197" s="122" t="str">
        <f>IF('Main courante'!$A194=$O$6,TEXT('Main courante'!$D194,"hh:mm"),"")</f>
        <v/>
      </c>
      <c r="S197" s="123" t="str">
        <f>IF('Main courante'!$A194=$O$6,MOD($R197-$Q197,1),"")</f>
        <v/>
      </c>
      <c r="T197" s="124" t="str">
        <f>IF('Main courante'!$A194=$O$6,'Main courante'!$E194,"")</f>
        <v/>
      </c>
      <c r="U197" s="127" t="str">
        <f>IF('Main courante'!$A194=$O$6,DU197,"")</f>
        <v/>
      </c>
      <c r="V197" s="125"/>
      <c r="W197" s="120" t="str">
        <f>IF('Main courante'!$A194=$W$6,MAX($W$8:$W196)+1,"")</f>
        <v/>
      </c>
      <c r="X197" s="121" t="str">
        <f>IF('Main courante'!$A194=$W$6,TEXT('Main courante'!$B194,"j mmm aa"),"")</f>
        <v/>
      </c>
      <c r="Y197" s="122" t="str">
        <f>IF('Main courante'!$A194=$W$6,TEXT('Main courante'!$C194,"hh:mm"),"")</f>
        <v/>
      </c>
      <c r="Z197" s="122" t="str">
        <f>IF('Main courante'!$A194=$W$6,TEXT('Main courante'!$D194,"hh:mm"),"")</f>
        <v/>
      </c>
      <c r="AA197" s="123" t="str">
        <f>IF('Main courante'!$A194=$W$6,MOD($Z197-$Y197,1),"")</f>
        <v/>
      </c>
      <c r="AB197" s="123" t="str">
        <f>IF('Main courante'!$A194=$W$6,'Main courante'!$E194,"")</f>
        <v/>
      </c>
      <c r="AC197" s="122" t="str">
        <f>IF('Main courante'!$A194=$W$6,DU197,"")</f>
        <v/>
      </c>
      <c r="AD197" s="125"/>
      <c r="AE197" s="120" t="str">
        <f>IF('Main courante'!$A194=$AE$6,MAX($AE$8:$AE196)+1,"")</f>
        <v/>
      </c>
      <c r="AF197" s="121" t="str">
        <f>IF('Main courante'!$A194=$AE$6,TEXT('Main courante'!$B194,"j mmm aa"),"")</f>
        <v/>
      </c>
      <c r="AG197" s="122" t="str">
        <f>IF('Main courante'!$A194=$AE$6,TEXT('Main courante'!$C194,"hh:mm"),"")</f>
        <v/>
      </c>
      <c r="AH197" s="122" t="str">
        <f>IF('Main courante'!$A194=$AE$6,TEXT('Main courante'!$D194,"hh:mm"),"")</f>
        <v/>
      </c>
      <c r="AI197" s="123" t="str">
        <f>IF('Main courante'!$A194=$AE$6,MOD($AH197-$AG197,1),"")</f>
        <v/>
      </c>
      <c r="AJ197" s="123" t="str">
        <f>IF('Main courante'!$A194=$AE$6,'Main courante'!$E194,"")</f>
        <v/>
      </c>
      <c r="AK197" s="122" t="str">
        <f>IF('Main courante'!$A194=$AE$6,DU197,"")</f>
        <v/>
      </c>
      <c r="AL197" s="125"/>
      <c r="AM197" s="120" t="str">
        <f>IF('Main courante'!$A194=$AM$6,MAX($AM$8:$AM196)+1,"")</f>
        <v/>
      </c>
      <c r="AN197" s="121" t="str">
        <f>IF('Main courante'!$A194=$AM$6,TEXT('Main courante'!$B194,"j mmm aa"),"")</f>
        <v/>
      </c>
      <c r="AO197" s="122" t="str">
        <f>IF('Main courante'!$A194=$AM$6,TEXT('Main courante'!$C194,"hh:mm"),"")</f>
        <v/>
      </c>
      <c r="AP197" s="122" t="str">
        <f>IF('Main courante'!$A194=$AM$6,TEXT('Main courante'!$D194,"hh:mm"),"")</f>
        <v/>
      </c>
      <c r="AQ197" s="123" t="str">
        <f>IF('Main courante'!$A194=$AM$6,MOD($AP197-$AO197,1),"")</f>
        <v/>
      </c>
      <c r="AR197" s="123" t="str">
        <f>IF('Main courante'!$A194=$AM$6,'Main courante'!$E194,"")</f>
        <v/>
      </c>
      <c r="AS197" s="122" t="str">
        <f>IF('Main courante'!$A194=$AM$6,DU197,"")</f>
        <v/>
      </c>
      <c r="AT197" s="125"/>
      <c r="AU197" s="120" t="str">
        <f>IF('Main courante'!$A194=$AU$6,MAX($AU$8:$AU196)+1,"")</f>
        <v/>
      </c>
      <c r="AV197" s="121" t="str">
        <f>IF('Main courante'!$A194=$AU$6,TEXT('Main courante'!$B194,"j mmm aa"),"")</f>
        <v/>
      </c>
      <c r="AW197" s="122" t="str">
        <f>IF('Main courante'!$A194=$AU$6,TEXT('Main courante'!$C194,"hh:mm"),"")</f>
        <v/>
      </c>
      <c r="AX197" s="122" t="str">
        <f>IF('Main courante'!$A194=$AU$6,TEXT('Main courante'!$D194,"hh:mm"),"")</f>
        <v/>
      </c>
      <c r="AY197" s="123" t="str">
        <f>IF('Main courante'!$A194=$AU$6,MOD($AX197-$AW197,1),"")</f>
        <v/>
      </c>
      <c r="AZ197" s="123" t="str">
        <f>IF('Main courante'!$A194=$AU$6,'Main courante'!$E194,"")</f>
        <v/>
      </c>
      <c r="BA197" s="122" t="str">
        <f>IF('Main courante'!$A194=$AU$6,DU197,"")</f>
        <v/>
      </c>
      <c r="BB197" s="125"/>
      <c r="BC197" s="120" t="str">
        <f>IF('Main courante'!$A194=$BC$6,MAX($BC$8:$BC196)+1,"")</f>
        <v/>
      </c>
      <c r="BD197" s="121" t="str">
        <f>IF('Main courante'!$A194=$BC$6,TEXT('Main courante'!$B194,"j mmm aa"),"")</f>
        <v/>
      </c>
      <c r="BE197" s="122" t="str">
        <f>IF('Main courante'!$A194=$BC$6,TEXT('Main courante'!$C194,"hh:mm"),"")</f>
        <v/>
      </c>
      <c r="BF197" s="122" t="str">
        <f>IF('Main courante'!$A194=$BC$6,TEXT('Main courante'!$D194,"hh:mm"),"")</f>
        <v/>
      </c>
      <c r="BG197" s="123" t="str">
        <f>IF('Main courante'!$A194=$BC$6,MOD($BF197-$BE197,1),"")</f>
        <v/>
      </c>
      <c r="BH197" s="123" t="str">
        <f>IF('Main courante'!$A194=$BC$6,'Main courante'!$E194,"")</f>
        <v/>
      </c>
      <c r="BI197" s="122" t="str">
        <f>IF('Main courante'!$A194=$BC$6,DU197,"")</f>
        <v/>
      </c>
      <c r="BJ197" s="125"/>
      <c r="BK197" s="120" t="str">
        <f>IF('Main courante'!$A194=$BK$6,MAX($BK$8:$BK196)+1,"")</f>
        <v/>
      </c>
      <c r="BL197" s="121" t="str">
        <f>IF('Main courante'!$A194=$BK$6,TEXT('Main courante'!$B194,"j mmm aa"),"")</f>
        <v/>
      </c>
      <c r="BM197" s="122" t="str">
        <f>IF('Main courante'!$A194=$BK$6,TEXT('Main courante'!$C194,"hh:mm"),"")</f>
        <v/>
      </c>
      <c r="BN197" s="122" t="str">
        <f>IF('Main courante'!$A194=$BK$6,TEXT('Main courante'!$D194,"hh:mm"),"")</f>
        <v/>
      </c>
      <c r="BO197" s="123" t="str">
        <f>IF('Main courante'!$A194=$BK$6,MOD($BN197-$BM197,1),"")</f>
        <v/>
      </c>
      <c r="BP197" s="123" t="str">
        <f>IF('Main courante'!$A194=$BK$6,'Main courante'!$E194,"")</f>
        <v/>
      </c>
      <c r="BQ197" s="122" t="str">
        <f>IF('Main courante'!$A194=$BK$6,DU197,"")</f>
        <v/>
      </c>
      <c r="BR197" s="125"/>
      <c r="BS197" s="120" t="str">
        <f>IF('Main courante'!$A194=$BS$6,MAX($BS$8:$BS196)+1,"")</f>
        <v/>
      </c>
      <c r="BT197" s="121" t="str">
        <f>IF('Main courante'!$A194=$BS$6,TEXT('Main courante'!$B194,"j mmm aa"),"")</f>
        <v/>
      </c>
      <c r="BU197" s="122" t="str">
        <f>IF('Main courante'!$A194=$BS$6,TEXT('Main courante'!$C194,"hh:mm"),"")</f>
        <v/>
      </c>
      <c r="BV197" s="122" t="str">
        <f>IF('Main courante'!$A194=$BS$6,TEXT('Main courante'!$D194,"hh:mm"),"")</f>
        <v/>
      </c>
      <c r="BW197" s="123" t="str">
        <f>IF('Main courante'!$A194=$BS$6,MOD($BV197-$BU197,1),"")</f>
        <v/>
      </c>
      <c r="BX197" s="123" t="str">
        <f>IF('Main courante'!$A194=$BS$6,'Main courante'!$E194,"")</f>
        <v/>
      </c>
      <c r="BY197" s="122" t="str">
        <f>IF('Main courante'!$A194=$BS$6,DU197,"")</f>
        <v/>
      </c>
      <c r="BZ197" s="125"/>
      <c r="CA197" s="120" t="str">
        <f>IF('Main courante'!$A194=$CA$6,MAX($CA$8:$CA196)+1,"")</f>
        <v/>
      </c>
      <c r="CB197" s="121" t="str">
        <f>IF('Main courante'!$A194=$CA$6,TEXT('Main courante'!$B194,"j mmm aa"),"")</f>
        <v/>
      </c>
      <c r="CC197" s="122" t="str">
        <f>IF('Main courante'!$A194=$CA$6,TEXT('Main courante'!$C194,"hh:mm"),"")</f>
        <v/>
      </c>
      <c r="CD197" s="122" t="str">
        <f>IF('Main courante'!$A194=$CA$6,TEXT('Main courante'!$D194,"hh:mm"),"")</f>
        <v/>
      </c>
      <c r="CE197" s="123" t="str">
        <f>IF('Main courante'!$A194=$CA$6,MOD($CD197-$CC197,1),"")</f>
        <v/>
      </c>
      <c r="CF197" s="123" t="str">
        <f>IF('Main courante'!$A194=$CA$6,'Main courante'!$E194,"")</f>
        <v/>
      </c>
      <c r="CG197" s="122" t="str">
        <f>IF('Main courante'!$A194=$CA$6,DU197,"")</f>
        <v/>
      </c>
      <c r="CH197" s="125"/>
      <c r="CI197" s="120" t="str">
        <f>IF('Main courante'!$A194=$CI$6,MAX($CI$8:$CI196)+1,"")</f>
        <v/>
      </c>
      <c r="CJ197" s="121" t="str">
        <f>IF('Main courante'!$A194=$CI$6,TEXT('Main courante'!$B194,"j mmm aa"),"")</f>
        <v/>
      </c>
      <c r="CK197" s="122" t="str">
        <f>IF('Main courante'!$A194=$CI$6,TEXT('Main courante'!$C194,"hh:mm"),"")</f>
        <v/>
      </c>
      <c r="CL197" s="122" t="str">
        <f>IF('Main courante'!$A194=$CI$6,TEXT('Main courante'!$D194,"hh:mm"),"")</f>
        <v/>
      </c>
      <c r="CM197" s="123" t="str">
        <f>IF('Main courante'!$A194=$CI$6,MOD($CL197-$CK197,1),"")</f>
        <v/>
      </c>
      <c r="CN197" s="123" t="str">
        <f>IF('Main courante'!$A194=$CI$6,'Main courante'!$E194,"")</f>
        <v/>
      </c>
      <c r="CO197" s="125"/>
      <c r="CP197" s="120" t="str">
        <f>IF('Main courante'!$A194=$CP$6,MAX($CP$8:$CP196)+1,"")</f>
        <v/>
      </c>
      <c r="CQ197" s="121" t="str">
        <f>IF('Main courante'!$A194=$CP$6,TEXT('Main courante'!$B194,"j mmm aa"),"")</f>
        <v/>
      </c>
      <c r="CR197" s="122" t="str">
        <f>IF('Main courante'!$A194=$CP$6,TEXT('Main courante'!$C194,"hh:mm"),"")</f>
        <v/>
      </c>
      <c r="CS197" s="122" t="str">
        <f>IF('Main courante'!$A194=$CP$6,TEXT('Main courante'!$D194,"hh:mm"),"")</f>
        <v/>
      </c>
      <c r="CT197" s="123" t="str">
        <f>IF('Main courante'!$A194=$CP$6,MOD($CS197-$CR197,1),"")</f>
        <v/>
      </c>
      <c r="CU197" s="123" t="str">
        <f>IF('Main courante'!$A194=$CP$6,'Main courante'!$E194,"")</f>
        <v/>
      </c>
      <c r="CV197" s="122" t="str">
        <f>IF('Main courante'!$A194=$CP$6,DU197,"")</f>
        <v/>
      </c>
      <c r="CW197" s="125"/>
      <c r="CX197" s="120" t="str">
        <f>IF('Main courante'!$A194=$CX$6,MAX($CX$8:$CX196)+1,"")</f>
        <v/>
      </c>
      <c r="CY197" s="121" t="str">
        <f>IF('Main courante'!$A194=$CX$6,TEXT('Main courante'!$B194,"j mmm aa"),"")</f>
        <v/>
      </c>
      <c r="CZ197" s="122" t="str">
        <f>IF('Main courante'!$A194=$CX$6,TEXT('Main courante'!$C194,"hh:mm"),"")</f>
        <v/>
      </c>
      <c r="DA197" s="122" t="str">
        <f>IF('Main courante'!$A194=$CX$6,TEXT('Main courante'!$D194,"hh:mm"),"")</f>
        <v/>
      </c>
      <c r="DB197" s="123" t="str">
        <f>IF('Main courante'!$A194=$CX$6,MOD($DA197-$CZ197,1),"")</f>
        <v/>
      </c>
      <c r="DC197" s="123" t="str">
        <f>IF('Main courante'!$A194=$CX$6,'Main courante'!$E194,"")</f>
        <v/>
      </c>
      <c r="DD197" s="122" t="str">
        <f>IF('Main courante'!$A194=$CX$6,DU197,"")</f>
        <v/>
      </c>
      <c r="DE197" s="125"/>
      <c r="DF197" s="120" t="str">
        <f>IF('Main courante'!$A194=$DF$6,MAX($DF$8:$DF196)+1,"")</f>
        <v/>
      </c>
      <c r="DG197" s="121" t="str">
        <f>IF('Main courante'!$A194=$DF$6,TEXT('Main courante'!$B194,"j mmm aa"),"")</f>
        <v/>
      </c>
      <c r="DH197" s="122" t="str">
        <f>IF('Main courante'!$A194=$DF$6,TEXT('Main courante'!$C194,"hh:mm"),"")</f>
        <v/>
      </c>
      <c r="DI197" s="122" t="str">
        <f>IF('Main courante'!$A194=$DF$6,TEXT('Main courante'!$D194,"hh:mm"),"")</f>
        <v/>
      </c>
      <c r="DJ197" s="123" t="str">
        <f>IF('Main courante'!$A194=$DF$6,MOD($DI197-$DH197,1),"")</f>
        <v/>
      </c>
      <c r="DK197" s="123" t="str">
        <f>IF('Main courante'!$A194=$DF$6,'Main courante'!$E194,"")</f>
        <v/>
      </c>
      <c r="DL197" s="128"/>
      <c r="DM197" s="120" t="str">
        <f>IF(OR('Main courante'!$F194&lt;&gt;"",'Main courante'!$K194&lt;&gt;""),MAX($DM$8:$DM196)+1,"")</f>
        <v/>
      </c>
      <c r="DN197" s="121" t="str">
        <f>IF('Main courante'!$F194,TEXT('Main courante'!$B194,"j mmm aa"),"")</f>
        <v/>
      </c>
      <c r="DO197" s="121" t="str">
        <f>IF('Main courante'!$F194,'Main courante'!$E194,"")</f>
        <v/>
      </c>
      <c r="DP197" s="121" t="str">
        <f>IF(OR('Main courante'!$F194&lt;&gt;"",'Main courante'!$K194&lt;&gt;""),IF('Main courante'!$F194&lt;&gt;"",TEXT('Main courante'!$F194,"hh:mm"),""),"")</f>
        <v/>
      </c>
      <c r="DQ197" s="121" t="str">
        <f>IF(OR('Main courante'!$F194&lt;&gt;"",'Main courante'!$K194&lt;&gt;""),IF('Main courante'!$G194&lt;&gt;"",TEXT('Main courante'!$G194,"hh:mm"),""),"")</f>
        <v/>
      </c>
      <c r="DR197" s="121" t="str">
        <f>IF(OR('Main courante'!$F194&lt;&gt;"",'Main courante'!$K194&lt;&gt;""),IF('Main courante'!$K194&lt;&gt;"",TEXT('Main courante'!$K194,"hh:mm"),""),"")</f>
        <v/>
      </c>
      <c r="DS197" s="121" t="str">
        <f>IF(OR('Main courante'!$F194&lt;&gt;"",'Main courante'!$K194&lt;&gt;""),IF('Main courante'!$L194&lt;&gt;"",TEXT('Main courante'!$L194,"hh:mm"),""),"")</f>
        <v/>
      </c>
      <c r="DT197" s="129">
        <f t="shared" si="10"/>
        <v>0</v>
      </c>
      <c r="DU197" s="130">
        <f>'Main courante'!$H194+'Main courante'!$M194</f>
        <v>0</v>
      </c>
      <c r="DV197" s="131">
        <f>'Main courante'!$J194+'Main courante'!$O194</f>
        <v>0</v>
      </c>
      <c r="DW197" s="131">
        <f>'Main courante'!$I194+'Main courante'!$N194</f>
        <v>0</v>
      </c>
      <c r="DX197" s="132" t="str">
        <f>IF('Main courante'!$P194&lt;&gt;"",'Main courante'!$P194,"")</f>
        <v/>
      </c>
      <c r="DY197" s="133" t="str">
        <f>IF('Main courante'!$Q194&lt;&gt;"",'Main courante'!$Q194,"")</f>
        <v/>
      </c>
      <c r="DZ197" s="133" t="str">
        <f>IF('Main courante'!$R194&lt;&gt;"",'Main courante'!$R194,"")</f>
        <v/>
      </c>
      <c r="EA197" s="129">
        <f t="shared" si="11"/>
        <v>0</v>
      </c>
      <c r="EB197" s="129">
        <f t="shared" si="12"/>
        <v>0</v>
      </c>
      <c r="ED197" s="120" t="str">
        <f>IF('Main courante'!$A194=$ED$6,MAX($ED$8:$ED196)+1,"")</f>
        <v/>
      </c>
      <c r="EE197" s="120" t="str">
        <f>IF('Main courante'!$A194=$ED$6,'Main courante'!$S194,"")</f>
        <v/>
      </c>
      <c r="EF197" s="120" t="str">
        <f>IF('Main courante'!$A194=$ED$6,'Main courante'!$T194,"")</f>
        <v/>
      </c>
      <c r="EG197" s="120" t="str">
        <f>IF('Main courante'!$A194=$ED$6,'Main courante'!$U194,"")</f>
        <v/>
      </c>
      <c r="EH197" s="134" t="str">
        <f>IF('Main courante'!$A194=$ED$6,'Main courante'!$V194,"")</f>
        <v/>
      </c>
      <c r="EJ197" s="120" t="str">
        <f>IF('Main courante'!$A194=$EJ$6,MAX($EJ$8:$EJ196)+1,"")</f>
        <v/>
      </c>
      <c r="EK197" s="120" t="str">
        <f>IF('Main courante'!$A194=$EJ$6,'Main courante'!$S194,"")</f>
        <v/>
      </c>
      <c r="EL197" s="120" t="str">
        <f>IF('Main courante'!$A194=$EJ$6,'Main courante'!$T194,"")</f>
        <v/>
      </c>
      <c r="EM197" s="120" t="str">
        <f>IF('Main courante'!$A194=$EJ$6,'Main courante'!$U194,"")</f>
        <v/>
      </c>
      <c r="EN197" s="134" t="str">
        <f>IF('Main courante'!$A194=$EJ$6,'Main courante'!$V194,"")</f>
        <v/>
      </c>
      <c r="EP197" s="120" t="str">
        <f>IF('Main courante'!$A194=$EP$6,MAX($EP$8:$EP196)+1,"")</f>
        <v/>
      </c>
      <c r="EQ197" s="120" t="str">
        <f>IF('Main courante'!$A194=$EP$6,'Main courante'!$S194,"")</f>
        <v/>
      </c>
      <c r="ER197" s="120" t="str">
        <f>IF('Main courante'!$A194=$EP$6,'Main courante'!$T194,"")</f>
        <v/>
      </c>
      <c r="ES197" s="120" t="str">
        <f>IF('Main courante'!$A194=$EP$6,'Main courante'!$U194,"")</f>
        <v/>
      </c>
      <c r="ET197" s="134" t="str">
        <f>IF('Main courante'!$A194=$EP$6,'Main courante'!$V194,"")</f>
        <v/>
      </c>
      <c r="EU197" s="125"/>
      <c r="EV197" s="120" t="str">
        <f>IF('Main courante'!$A194=$EV$6,MAX($EV$8:$EV196)+1,"")</f>
        <v/>
      </c>
      <c r="EW197" s="121" t="str">
        <f>IF('Main courante'!$A194=$EV$6,TEXT('Main courante'!$B194,"j mmm aa"),"")</f>
        <v/>
      </c>
      <c r="EX197" s="122" t="str">
        <f>IF('Main courante'!$A194=$EV$6,TEXT('Main courante'!$C194,"hh:mm"),"")</f>
        <v/>
      </c>
      <c r="EY197" s="122" t="str">
        <f>IF('Main courante'!$A194=$EV$6,TEXT('Main courante'!$D194,"hh:mm"),"")</f>
        <v/>
      </c>
      <c r="EZ197" s="123" t="str">
        <f>IF('Main courante'!$A194=$EV$6,MOD($EY197-$EX197,1),"")</f>
        <v/>
      </c>
      <c r="FA197" s="123" t="str">
        <f>IF('Main courante'!$A194=$EV$6,'Main courante'!$E194,"")</f>
        <v/>
      </c>
      <c r="FB197" s="128"/>
    </row>
    <row r="198" spans="1:158">
      <c r="A198" s="120" t="str">
        <f>IF('Main courante'!$A195=$A$6,MAX($A$8:$A197)+1,"")</f>
        <v/>
      </c>
      <c r="B198" s="121" t="str">
        <f>IF('Main courante'!$A195=$A$6,TEXT('Main courante'!$B195,"j mmm aa"),"")</f>
        <v/>
      </c>
      <c r="C198" s="122" t="str">
        <f>IF('Main courante'!$A195=$A$6,TEXT('Main courante'!$C195,"hh:mm"),"")</f>
        <v/>
      </c>
      <c r="D198" s="122" t="str">
        <f>IF('Main courante'!$A195=$A$6,TEXT('Main courante'!$D195,"hh:mm"),"")</f>
        <v/>
      </c>
      <c r="E198" s="123" t="str">
        <f>IF('Main courante'!$A195=$A$6,MOD($D198-$C198,1),"")</f>
        <v/>
      </c>
      <c r="F198" s="123" t="str">
        <f>IF('Main courante'!$A195=$A$6,'Main courante'!$E195,"")</f>
        <v/>
      </c>
      <c r="G198" s="125"/>
      <c r="H198" s="126" t="str">
        <f>IF('Main courante'!$A195=$H$6,MAX($H$8:$H197)+1,"")</f>
        <v/>
      </c>
      <c r="I198" s="121" t="str">
        <f>IF('Main courante'!$A195=$H$6,TEXT('Main courante'!$B195,"j mmm aa"),"")</f>
        <v/>
      </c>
      <c r="J198" s="122" t="str">
        <f>IF('Main courante'!$A195=$H$6,TEXT('Main courante'!$C195,"hh:mm"),"")</f>
        <v/>
      </c>
      <c r="K198" s="122" t="str">
        <f>IF('Main courante'!$A195=$H$6,TEXT('Main courante'!$D195,"hh:mm"),"")</f>
        <v/>
      </c>
      <c r="L198" s="123" t="str">
        <f>IF('Main courante'!$A195=$H$6,MOD($K198-$J198,1),"")</f>
        <v/>
      </c>
      <c r="M198" s="123" t="str">
        <f>IF('Main courante'!$A195=$H$6,'Main courante'!$E195,"")</f>
        <v/>
      </c>
      <c r="N198" s="125"/>
      <c r="O198" s="120" t="str">
        <f>IF('Main courante'!$A195=$O$6,MAX($O$8:$O197)+1,"")</f>
        <v/>
      </c>
      <c r="P198" s="121" t="str">
        <f>IF('Main courante'!$A195=$O$6,TEXT('Main courante'!$B195,"j mmm aa"),"")</f>
        <v/>
      </c>
      <c r="Q198" s="122" t="str">
        <f>IF('Main courante'!$A195=$O$6,TEXT('Main courante'!$C195,"hh:mm"),"")</f>
        <v/>
      </c>
      <c r="R198" s="122" t="str">
        <f>IF('Main courante'!$A195=$O$6,TEXT('Main courante'!$D195,"hh:mm"),"")</f>
        <v/>
      </c>
      <c r="S198" s="123" t="str">
        <f>IF('Main courante'!$A195=$O$6,MOD($R198-$Q198,1),"")</f>
        <v/>
      </c>
      <c r="T198" s="124" t="str">
        <f>IF('Main courante'!$A195=$O$6,'Main courante'!$E195,"")</f>
        <v/>
      </c>
      <c r="U198" s="127" t="str">
        <f>IF('Main courante'!$A195=$O$6,DU198,"")</f>
        <v/>
      </c>
      <c r="V198" s="125"/>
      <c r="W198" s="120" t="str">
        <f>IF('Main courante'!$A195=$W$6,MAX($W$8:$W197)+1,"")</f>
        <v/>
      </c>
      <c r="X198" s="121" t="str">
        <f>IF('Main courante'!$A195=$W$6,TEXT('Main courante'!$B195,"j mmm aa"),"")</f>
        <v/>
      </c>
      <c r="Y198" s="122" t="str">
        <f>IF('Main courante'!$A195=$W$6,TEXT('Main courante'!$C195,"hh:mm"),"")</f>
        <v/>
      </c>
      <c r="Z198" s="122" t="str">
        <f>IF('Main courante'!$A195=$W$6,TEXT('Main courante'!$D195,"hh:mm"),"")</f>
        <v/>
      </c>
      <c r="AA198" s="123" t="str">
        <f>IF('Main courante'!$A195=$W$6,MOD($Z198-$Y198,1),"")</f>
        <v/>
      </c>
      <c r="AB198" s="123" t="str">
        <f>IF('Main courante'!$A195=$W$6,'Main courante'!$E195,"")</f>
        <v/>
      </c>
      <c r="AC198" s="122" t="str">
        <f>IF('Main courante'!$A195=$W$6,DU198,"")</f>
        <v/>
      </c>
      <c r="AD198" s="125"/>
      <c r="AE198" s="120" t="str">
        <f>IF('Main courante'!$A195=$AE$6,MAX($AE$8:$AE197)+1,"")</f>
        <v/>
      </c>
      <c r="AF198" s="121" t="str">
        <f>IF('Main courante'!$A195=$AE$6,TEXT('Main courante'!$B195,"j mmm aa"),"")</f>
        <v/>
      </c>
      <c r="AG198" s="122" t="str">
        <f>IF('Main courante'!$A195=$AE$6,TEXT('Main courante'!$C195,"hh:mm"),"")</f>
        <v/>
      </c>
      <c r="AH198" s="122" t="str">
        <f>IF('Main courante'!$A195=$AE$6,TEXT('Main courante'!$D195,"hh:mm"),"")</f>
        <v/>
      </c>
      <c r="AI198" s="123" t="str">
        <f>IF('Main courante'!$A195=$AE$6,MOD($AH198-$AG198,1),"")</f>
        <v/>
      </c>
      <c r="AJ198" s="123" t="str">
        <f>IF('Main courante'!$A195=$AE$6,'Main courante'!$E195,"")</f>
        <v/>
      </c>
      <c r="AK198" s="122" t="str">
        <f>IF('Main courante'!$A195=$AE$6,DU198,"")</f>
        <v/>
      </c>
      <c r="AL198" s="125"/>
      <c r="AM198" s="120" t="str">
        <f>IF('Main courante'!$A195=$AM$6,MAX($AM$8:$AM197)+1,"")</f>
        <v/>
      </c>
      <c r="AN198" s="121" t="str">
        <f>IF('Main courante'!$A195=$AM$6,TEXT('Main courante'!$B195,"j mmm aa"),"")</f>
        <v/>
      </c>
      <c r="AO198" s="122" t="str">
        <f>IF('Main courante'!$A195=$AM$6,TEXT('Main courante'!$C195,"hh:mm"),"")</f>
        <v/>
      </c>
      <c r="AP198" s="122" t="str">
        <f>IF('Main courante'!$A195=$AM$6,TEXT('Main courante'!$D195,"hh:mm"),"")</f>
        <v/>
      </c>
      <c r="AQ198" s="123" t="str">
        <f>IF('Main courante'!$A195=$AM$6,MOD($AP198-$AO198,1),"")</f>
        <v/>
      </c>
      <c r="AR198" s="123" t="str">
        <f>IF('Main courante'!$A195=$AM$6,'Main courante'!$E195,"")</f>
        <v/>
      </c>
      <c r="AS198" s="122" t="str">
        <f>IF('Main courante'!$A195=$AM$6,DU198,"")</f>
        <v/>
      </c>
      <c r="AT198" s="125"/>
      <c r="AU198" s="120" t="str">
        <f>IF('Main courante'!$A195=$AU$6,MAX($AU$8:$AU197)+1,"")</f>
        <v/>
      </c>
      <c r="AV198" s="121" t="str">
        <f>IF('Main courante'!$A195=$AU$6,TEXT('Main courante'!$B195,"j mmm aa"),"")</f>
        <v/>
      </c>
      <c r="AW198" s="122" t="str">
        <f>IF('Main courante'!$A195=$AU$6,TEXT('Main courante'!$C195,"hh:mm"),"")</f>
        <v/>
      </c>
      <c r="AX198" s="122" t="str">
        <f>IF('Main courante'!$A195=$AU$6,TEXT('Main courante'!$D195,"hh:mm"),"")</f>
        <v/>
      </c>
      <c r="AY198" s="123" t="str">
        <f>IF('Main courante'!$A195=$AU$6,MOD($AX198-$AW198,1),"")</f>
        <v/>
      </c>
      <c r="AZ198" s="123" t="str">
        <f>IF('Main courante'!$A195=$AU$6,'Main courante'!$E195,"")</f>
        <v/>
      </c>
      <c r="BA198" s="122" t="str">
        <f>IF('Main courante'!$A195=$AU$6,DU198,"")</f>
        <v/>
      </c>
      <c r="BB198" s="125"/>
      <c r="BC198" s="120" t="str">
        <f>IF('Main courante'!$A195=$BC$6,MAX($BC$8:$BC197)+1,"")</f>
        <v/>
      </c>
      <c r="BD198" s="121" t="str">
        <f>IF('Main courante'!$A195=$BC$6,TEXT('Main courante'!$B195,"j mmm aa"),"")</f>
        <v/>
      </c>
      <c r="BE198" s="122" t="str">
        <f>IF('Main courante'!$A195=$BC$6,TEXT('Main courante'!$C195,"hh:mm"),"")</f>
        <v/>
      </c>
      <c r="BF198" s="122" t="str">
        <f>IF('Main courante'!$A195=$BC$6,TEXT('Main courante'!$D195,"hh:mm"),"")</f>
        <v/>
      </c>
      <c r="BG198" s="123" t="str">
        <f>IF('Main courante'!$A195=$BC$6,MOD($BF198-$BE198,1),"")</f>
        <v/>
      </c>
      <c r="BH198" s="123" t="str">
        <f>IF('Main courante'!$A195=$BC$6,'Main courante'!$E195,"")</f>
        <v/>
      </c>
      <c r="BI198" s="122" t="str">
        <f>IF('Main courante'!$A195=$BC$6,DU198,"")</f>
        <v/>
      </c>
      <c r="BJ198" s="125"/>
      <c r="BK198" s="120" t="str">
        <f>IF('Main courante'!$A195=$BK$6,MAX($BK$8:$BK197)+1,"")</f>
        <v/>
      </c>
      <c r="BL198" s="121" t="str">
        <f>IF('Main courante'!$A195=$BK$6,TEXT('Main courante'!$B195,"j mmm aa"),"")</f>
        <v/>
      </c>
      <c r="BM198" s="122" t="str">
        <f>IF('Main courante'!$A195=$BK$6,TEXT('Main courante'!$C195,"hh:mm"),"")</f>
        <v/>
      </c>
      <c r="BN198" s="122" t="str">
        <f>IF('Main courante'!$A195=$BK$6,TEXT('Main courante'!$D195,"hh:mm"),"")</f>
        <v/>
      </c>
      <c r="BO198" s="123" t="str">
        <f>IF('Main courante'!$A195=$BK$6,MOD($BN198-$BM198,1),"")</f>
        <v/>
      </c>
      <c r="BP198" s="123" t="str">
        <f>IF('Main courante'!$A195=$BK$6,'Main courante'!$E195,"")</f>
        <v/>
      </c>
      <c r="BQ198" s="122" t="str">
        <f>IF('Main courante'!$A195=$BK$6,DU198,"")</f>
        <v/>
      </c>
      <c r="BR198" s="125"/>
      <c r="BS198" s="120" t="str">
        <f>IF('Main courante'!$A195=$BS$6,MAX($BS$8:$BS197)+1,"")</f>
        <v/>
      </c>
      <c r="BT198" s="121" t="str">
        <f>IF('Main courante'!$A195=$BS$6,TEXT('Main courante'!$B195,"j mmm aa"),"")</f>
        <v/>
      </c>
      <c r="BU198" s="122" t="str">
        <f>IF('Main courante'!$A195=$BS$6,TEXT('Main courante'!$C195,"hh:mm"),"")</f>
        <v/>
      </c>
      <c r="BV198" s="122" t="str">
        <f>IF('Main courante'!$A195=$BS$6,TEXT('Main courante'!$D195,"hh:mm"),"")</f>
        <v/>
      </c>
      <c r="BW198" s="123" t="str">
        <f>IF('Main courante'!$A195=$BS$6,MOD($BV198-$BU198,1),"")</f>
        <v/>
      </c>
      <c r="BX198" s="123" t="str">
        <f>IF('Main courante'!$A195=$BS$6,'Main courante'!$E195,"")</f>
        <v/>
      </c>
      <c r="BY198" s="122" t="str">
        <f>IF('Main courante'!$A195=$BS$6,DU198,"")</f>
        <v/>
      </c>
      <c r="BZ198" s="125"/>
      <c r="CA198" s="120" t="str">
        <f>IF('Main courante'!$A195=$CA$6,MAX($CA$8:$CA197)+1,"")</f>
        <v/>
      </c>
      <c r="CB198" s="121" t="str">
        <f>IF('Main courante'!$A195=$CA$6,TEXT('Main courante'!$B195,"j mmm aa"),"")</f>
        <v/>
      </c>
      <c r="CC198" s="122" t="str">
        <f>IF('Main courante'!$A195=$CA$6,TEXT('Main courante'!$C195,"hh:mm"),"")</f>
        <v/>
      </c>
      <c r="CD198" s="122" t="str">
        <f>IF('Main courante'!$A195=$CA$6,TEXT('Main courante'!$D195,"hh:mm"),"")</f>
        <v/>
      </c>
      <c r="CE198" s="123" t="str">
        <f>IF('Main courante'!$A195=$CA$6,MOD($CD198-$CC198,1),"")</f>
        <v/>
      </c>
      <c r="CF198" s="123" t="str">
        <f>IF('Main courante'!$A195=$CA$6,'Main courante'!$E195,"")</f>
        <v/>
      </c>
      <c r="CG198" s="122" t="str">
        <f>IF('Main courante'!$A195=$CA$6,DU198,"")</f>
        <v/>
      </c>
      <c r="CH198" s="125"/>
      <c r="CI198" s="120" t="str">
        <f>IF('Main courante'!$A195=$CI$6,MAX($CI$8:$CI197)+1,"")</f>
        <v/>
      </c>
      <c r="CJ198" s="121" t="str">
        <f>IF('Main courante'!$A195=$CI$6,TEXT('Main courante'!$B195,"j mmm aa"),"")</f>
        <v/>
      </c>
      <c r="CK198" s="122" t="str">
        <f>IF('Main courante'!$A195=$CI$6,TEXT('Main courante'!$C195,"hh:mm"),"")</f>
        <v/>
      </c>
      <c r="CL198" s="122" t="str">
        <f>IF('Main courante'!$A195=$CI$6,TEXT('Main courante'!$D195,"hh:mm"),"")</f>
        <v/>
      </c>
      <c r="CM198" s="123" t="str">
        <f>IF('Main courante'!$A195=$CI$6,MOD($CL198-$CK198,1),"")</f>
        <v/>
      </c>
      <c r="CN198" s="123" t="str">
        <f>IF('Main courante'!$A195=$CI$6,'Main courante'!$E195,"")</f>
        <v/>
      </c>
      <c r="CO198" s="125"/>
      <c r="CP198" s="120" t="str">
        <f>IF('Main courante'!$A195=$CP$6,MAX($CP$8:$CP197)+1,"")</f>
        <v/>
      </c>
      <c r="CQ198" s="121" t="str">
        <f>IF('Main courante'!$A195=$CP$6,TEXT('Main courante'!$B195,"j mmm aa"),"")</f>
        <v/>
      </c>
      <c r="CR198" s="122" t="str">
        <f>IF('Main courante'!$A195=$CP$6,TEXT('Main courante'!$C195,"hh:mm"),"")</f>
        <v/>
      </c>
      <c r="CS198" s="122" t="str">
        <f>IF('Main courante'!$A195=$CP$6,TEXT('Main courante'!$D195,"hh:mm"),"")</f>
        <v/>
      </c>
      <c r="CT198" s="123" t="str">
        <f>IF('Main courante'!$A195=$CP$6,MOD($CS198-$CR198,1),"")</f>
        <v/>
      </c>
      <c r="CU198" s="123" t="str">
        <f>IF('Main courante'!$A195=$CP$6,'Main courante'!$E195,"")</f>
        <v/>
      </c>
      <c r="CV198" s="122" t="str">
        <f>IF('Main courante'!$A195=$CP$6,DU198,"")</f>
        <v/>
      </c>
      <c r="CW198" s="125"/>
      <c r="CX198" s="120" t="str">
        <f>IF('Main courante'!$A195=$CX$6,MAX($CX$8:$CX197)+1,"")</f>
        <v/>
      </c>
      <c r="CY198" s="121" t="str">
        <f>IF('Main courante'!$A195=$CX$6,TEXT('Main courante'!$B195,"j mmm aa"),"")</f>
        <v/>
      </c>
      <c r="CZ198" s="122" t="str">
        <f>IF('Main courante'!$A195=$CX$6,TEXT('Main courante'!$C195,"hh:mm"),"")</f>
        <v/>
      </c>
      <c r="DA198" s="122" t="str">
        <f>IF('Main courante'!$A195=$CX$6,TEXT('Main courante'!$D195,"hh:mm"),"")</f>
        <v/>
      </c>
      <c r="DB198" s="123" t="str">
        <f>IF('Main courante'!$A195=$CX$6,MOD($DA198-$CZ198,1),"")</f>
        <v/>
      </c>
      <c r="DC198" s="123" t="str">
        <f>IF('Main courante'!$A195=$CX$6,'Main courante'!$E195,"")</f>
        <v/>
      </c>
      <c r="DD198" s="122" t="str">
        <f>IF('Main courante'!$A195=$CX$6,DU198,"")</f>
        <v/>
      </c>
      <c r="DE198" s="125"/>
      <c r="DF198" s="120" t="str">
        <f>IF('Main courante'!$A195=$DF$6,MAX($DF$8:$DF197)+1,"")</f>
        <v/>
      </c>
      <c r="DG198" s="121" t="str">
        <f>IF('Main courante'!$A195=$DF$6,TEXT('Main courante'!$B195,"j mmm aa"),"")</f>
        <v/>
      </c>
      <c r="DH198" s="122" t="str">
        <f>IF('Main courante'!$A195=$DF$6,TEXT('Main courante'!$C195,"hh:mm"),"")</f>
        <v/>
      </c>
      <c r="DI198" s="122" t="str">
        <f>IF('Main courante'!$A195=$DF$6,TEXT('Main courante'!$D195,"hh:mm"),"")</f>
        <v/>
      </c>
      <c r="DJ198" s="123" t="str">
        <f>IF('Main courante'!$A195=$DF$6,MOD($DI198-$DH198,1),"")</f>
        <v/>
      </c>
      <c r="DK198" s="123" t="str">
        <f>IF('Main courante'!$A195=$DF$6,'Main courante'!$E195,"")</f>
        <v/>
      </c>
      <c r="DL198" s="128"/>
      <c r="DM198" s="120" t="str">
        <f>IF(OR('Main courante'!$F195&lt;&gt;"",'Main courante'!$K195&lt;&gt;""),MAX($DM$8:$DM197)+1,"")</f>
        <v/>
      </c>
      <c r="DN198" s="121" t="str">
        <f>IF('Main courante'!$F195,TEXT('Main courante'!$B195,"j mmm aa"),"")</f>
        <v/>
      </c>
      <c r="DO198" s="121" t="str">
        <f>IF('Main courante'!$F195,'Main courante'!$E195,"")</f>
        <v/>
      </c>
      <c r="DP198" s="121" t="str">
        <f>IF(OR('Main courante'!$F195&lt;&gt;"",'Main courante'!$K195&lt;&gt;""),IF('Main courante'!$F195&lt;&gt;"",TEXT('Main courante'!$F195,"hh:mm"),""),"")</f>
        <v/>
      </c>
      <c r="DQ198" s="121" t="str">
        <f>IF(OR('Main courante'!$F195&lt;&gt;"",'Main courante'!$K195&lt;&gt;""),IF('Main courante'!$G195&lt;&gt;"",TEXT('Main courante'!$G195,"hh:mm"),""),"")</f>
        <v/>
      </c>
      <c r="DR198" s="121" t="str">
        <f>IF(OR('Main courante'!$F195&lt;&gt;"",'Main courante'!$K195&lt;&gt;""),IF('Main courante'!$K195&lt;&gt;"",TEXT('Main courante'!$K195,"hh:mm"),""),"")</f>
        <v/>
      </c>
      <c r="DS198" s="121" t="str">
        <f>IF(OR('Main courante'!$F195&lt;&gt;"",'Main courante'!$K195&lt;&gt;""),IF('Main courante'!$L195&lt;&gt;"",TEXT('Main courante'!$L195,"hh:mm"),""),"")</f>
        <v/>
      </c>
      <c r="DT198" s="129">
        <f t="shared" si="10"/>
        <v>0</v>
      </c>
      <c r="DU198" s="130">
        <f>'Main courante'!$H195+'Main courante'!$M195</f>
        <v>0</v>
      </c>
      <c r="DV198" s="131">
        <f>'Main courante'!$J195+'Main courante'!$O195</f>
        <v>0</v>
      </c>
      <c r="DW198" s="131">
        <f>'Main courante'!$I195+'Main courante'!$N195</f>
        <v>0</v>
      </c>
      <c r="DX198" s="132" t="str">
        <f>IF('Main courante'!$P195&lt;&gt;"",'Main courante'!$P195,"")</f>
        <v/>
      </c>
      <c r="DY198" s="133" t="str">
        <f>IF('Main courante'!$Q195&lt;&gt;"",'Main courante'!$Q195,"")</f>
        <v/>
      </c>
      <c r="DZ198" s="133" t="str">
        <f>IF('Main courante'!$R195&lt;&gt;"",'Main courante'!$R195,"")</f>
        <v/>
      </c>
      <c r="EA198" s="129">
        <f t="shared" si="11"/>
        <v>0</v>
      </c>
      <c r="EB198" s="129">
        <f t="shared" si="12"/>
        <v>0</v>
      </c>
      <c r="ED198" s="120" t="str">
        <f>IF('Main courante'!$A195=$ED$6,MAX($ED$8:$ED197)+1,"")</f>
        <v/>
      </c>
      <c r="EE198" s="120" t="str">
        <f>IF('Main courante'!$A195=$ED$6,'Main courante'!$S195,"")</f>
        <v/>
      </c>
      <c r="EF198" s="120" t="str">
        <f>IF('Main courante'!$A195=$ED$6,'Main courante'!$T195,"")</f>
        <v/>
      </c>
      <c r="EG198" s="120" t="str">
        <f>IF('Main courante'!$A195=$ED$6,'Main courante'!$U195,"")</f>
        <v/>
      </c>
      <c r="EH198" s="134" t="str">
        <f>IF('Main courante'!$A195=$ED$6,'Main courante'!$V195,"")</f>
        <v/>
      </c>
      <c r="EJ198" s="120" t="str">
        <f>IF('Main courante'!$A195=$EJ$6,MAX($EJ$8:$EJ197)+1,"")</f>
        <v/>
      </c>
      <c r="EK198" s="120" t="str">
        <f>IF('Main courante'!$A195=$EJ$6,'Main courante'!$S195,"")</f>
        <v/>
      </c>
      <c r="EL198" s="120" t="str">
        <f>IF('Main courante'!$A195=$EJ$6,'Main courante'!$T195,"")</f>
        <v/>
      </c>
      <c r="EM198" s="120" t="str">
        <f>IF('Main courante'!$A195=$EJ$6,'Main courante'!$U195,"")</f>
        <v/>
      </c>
      <c r="EN198" s="134" t="str">
        <f>IF('Main courante'!$A195=$EJ$6,'Main courante'!$V195,"")</f>
        <v/>
      </c>
      <c r="EP198" s="120" t="str">
        <f>IF('Main courante'!$A195=$EP$6,MAX($EP$8:$EP197)+1,"")</f>
        <v/>
      </c>
      <c r="EQ198" s="120" t="str">
        <f>IF('Main courante'!$A195=$EP$6,'Main courante'!$S195,"")</f>
        <v/>
      </c>
      <c r="ER198" s="120" t="str">
        <f>IF('Main courante'!$A195=$EP$6,'Main courante'!$T195,"")</f>
        <v/>
      </c>
      <c r="ES198" s="120" t="str">
        <f>IF('Main courante'!$A195=$EP$6,'Main courante'!$U195,"")</f>
        <v/>
      </c>
      <c r="ET198" s="134" t="str">
        <f>IF('Main courante'!$A195=$EP$6,'Main courante'!$V195,"")</f>
        <v/>
      </c>
      <c r="EU198" s="125"/>
      <c r="EV198" s="120" t="str">
        <f>IF('Main courante'!$A195=$EV$6,MAX($EV$8:$EV197)+1,"")</f>
        <v/>
      </c>
      <c r="EW198" s="121" t="str">
        <f>IF('Main courante'!$A195=$EV$6,TEXT('Main courante'!$B195,"j mmm aa"),"")</f>
        <v/>
      </c>
      <c r="EX198" s="122" t="str">
        <f>IF('Main courante'!$A195=$EV$6,TEXT('Main courante'!$C195,"hh:mm"),"")</f>
        <v/>
      </c>
      <c r="EY198" s="122" t="str">
        <f>IF('Main courante'!$A195=$EV$6,TEXT('Main courante'!$D195,"hh:mm"),"")</f>
        <v/>
      </c>
      <c r="EZ198" s="123" t="str">
        <f>IF('Main courante'!$A195=$EV$6,MOD($EY198-$EX198,1),"")</f>
        <v/>
      </c>
      <c r="FA198" s="123" t="str">
        <f>IF('Main courante'!$A195=$EV$6,'Main courante'!$E195,"")</f>
        <v/>
      </c>
      <c r="FB198" s="128"/>
    </row>
    <row r="199" spans="1:158">
      <c r="A199" s="120" t="str">
        <f>IF('Main courante'!$A196=$A$6,MAX($A$8:$A198)+1,"")</f>
        <v/>
      </c>
      <c r="B199" s="121" t="str">
        <f>IF('Main courante'!$A196=$A$6,TEXT('Main courante'!$B196,"j mmm aa"),"")</f>
        <v/>
      </c>
      <c r="C199" s="122" t="str">
        <f>IF('Main courante'!$A196=$A$6,TEXT('Main courante'!$C196,"hh:mm"),"")</f>
        <v/>
      </c>
      <c r="D199" s="122" t="str">
        <f>IF('Main courante'!$A196=$A$6,TEXT('Main courante'!$D196,"hh:mm"),"")</f>
        <v/>
      </c>
      <c r="E199" s="123" t="str">
        <f>IF('Main courante'!$A196=$A$6,MOD($D199-$C199,1),"")</f>
        <v/>
      </c>
      <c r="F199" s="123" t="str">
        <f>IF('Main courante'!$A196=$A$6,'Main courante'!$E196,"")</f>
        <v/>
      </c>
      <c r="G199" s="125"/>
      <c r="H199" s="126" t="str">
        <f>IF('Main courante'!$A196=$H$6,MAX($H$8:$H198)+1,"")</f>
        <v/>
      </c>
      <c r="I199" s="121" t="str">
        <f>IF('Main courante'!$A196=$H$6,TEXT('Main courante'!$B196,"j mmm aa"),"")</f>
        <v/>
      </c>
      <c r="J199" s="122" t="str">
        <f>IF('Main courante'!$A196=$H$6,TEXT('Main courante'!$C196,"hh:mm"),"")</f>
        <v/>
      </c>
      <c r="K199" s="122" t="str">
        <f>IF('Main courante'!$A196=$H$6,TEXT('Main courante'!$D196,"hh:mm"),"")</f>
        <v/>
      </c>
      <c r="L199" s="123" t="str">
        <f>IF('Main courante'!$A196=$H$6,MOD($K199-$J199,1),"")</f>
        <v/>
      </c>
      <c r="M199" s="123" t="str">
        <f>IF('Main courante'!$A196=$H$6,'Main courante'!$E196,"")</f>
        <v/>
      </c>
      <c r="N199" s="125"/>
      <c r="O199" s="120" t="str">
        <f>IF('Main courante'!$A196=$O$6,MAX($O$8:$O198)+1,"")</f>
        <v/>
      </c>
      <c r="P199" s="121" t="str">
        <f>IF('Main courante'!$A196=$O$6,TEXT('Main courante'!$B196,"j mmm aa"),"")</f>
        <v/>
      </c>
      <c r="Q199" s="122" t="str">
        <f>IF('Main courante'!$A196=$O$6,TEXT('Main courante'!$C196,"hh:mm"),"")</f>
        <v/>
      </c>
      <c r="R199" s="122" t="str">
        <f>IF('Main courante'!$A196=$O$6,TEXT('Main courante'!$D196,"hh:mm"),"")</f>
        <v/>
      </c>
      <c r="S199" s="123" t="str">
        <f>IF('Main courante'!$A196=$O$6,MOD($R199-$Q199,1),"")</f>
        <v/>
      </c>
      <c r="T199" s="124" t="str">
        <f>IF('Main courante'!$A196=$O$6,'Main courante'!$E196,"")</f>
        <v/>
      </c>
      <c r="U199" s="127" t="str">
        <f>IF('Main courante'!$A196=$O$6,DU199,"")</f>
        <v/>
      </c>
      <c r="V199" s="125"/>
      <c r="W199" s="120" t="str">
        <f>IF('Main courante'!$A196=$W$6,MAX($W$8:$W198)+1,"")</f>
        <v/>
      </c>
      <c r="X199" s="121" t="str">
        <f>IF('Main courante'!$A196=$W$6,TEXT('Main courante'!$B196,"j mmm aa"),"")</f>
        <v/>
      </c>
      <c r="Y199" s="122" t="str">
        <f>IF('Main courante'!$A196=$W$6,TEXT('Main courante'!$C196,"hh:mm"),"")</f>
        <v/>
      </c>
      <c r="Z199" s="122" t="str">
        <f>IF('Main courante'!$A196=$W$6,TEXT('Main courante'!$D196,"hh:mm"),"")</f>
        <v/>
      </c>
      <c r="AA199" s="123" t="str">
        <f>IF('Main courante'!$A196=$W$6,MOD($Z199-$Y199,1),"")</f>
        <v/>
      </c>
      <c r="AB199" s="123" t="str">
        <f>IF('Main courante'!$A196=$W$6,'Main courante'!$E196,"")</f>
        <v/>
      </c>
      <c r="AC199" s="122" t="str">
        <f>IF('Main courante'!$A196=$W$6,DU199,"")</f>
        <v/>
      </c>
      <c r="AD199" s="125"/>
      <c r="AE199" s="120" t="str">
        <f>IF('Main courante'!$A196=$AE$6,MAX($AE$8:$AE198)+1,"")</f>
        <v/>
      </c>
      <c r="AF199" s="121" t="str">
        <f>IF('Main courante'!$A196=$AE$6,TEXT('Main courante'!$B196,"j mmm aa"),"")</f>
        <v/>
      </c>
      <c r="AG199" s="122" t="str">
        <f>IF('Main courante'!$A196=$AE$6,TEXT('Main courante'!$C196,"hh:mm"),"")</f>
        <v/>
      </c>
      <c r="AH199" s="122" t="str">
        <f>IF('Main courante'!$A196=$AE$6,TEXT('Main courante'!$D196,"hh:mm"),"")</f>
        <v/>
      </c>
      <c r="AI199" s="123" t="str">
        <f>IF('Main courante'!$A196=$AE$6,MOD($AH199-$AG199,1),"")</f>
        <v/>
      </c>
      <c r="AJ199" s="123" t="str">
        <f>IF('Main courante'!$A196=$AE$6,'Main courante'!$E196,"")</f>
        <v/>
      </c>
      <c r="AK199" s="122" t="str">
        <f>IF('Main courante'!$A196=$AE$6,DU199,"")</f>
        <v/>
      </c>
      <c r="AL199" s="125"/>
      <c r="AM199" s="120" t="str">
        <f>IF('Main courante'!$A196=$AM$6,MAX($AM$8:$AM198)+1,"")</f>
        <v/>
      </c>
      <c r="AN199" s="121" t="str">
        <f>IF('Main courante'!$A196=$AM$6,TEXT('Main courante'!$B196,"j mmm aa"),"")</f>
        <v/>
      </c>
      <c r="AO199" s="122" t="str">
        <f>IF('Main courante'!$A196=$AM$6,TEXT('Main courante'!$C196,"hh:mm"),"")</f>
        <v/>
      </c>
      <c r="AP199" s="122" t="str">
        <f>IF('Main courante'!$A196=$AM$6,TEXT('Main courante'!$D196,"hh:mm"),"")</f>
        <v/>
      </c>
      <c r="AQ199" s="123" t="str">
        <f>IF('Main courante'!$A196=$AM$6,MOD($AP199-$AO199,1),"")</f>
        <v/>
      </c>
      <c r="AR199" s="123" t="str">
        <f>IF('Main courante'!$A196=$AM$6,'Main courante'!$E196,"")</f>
        <v/>
      </c>
      <c r="AS199" s="122" t="str">
        <f>IF('Main courante'!$A196=$AM$6,DU199,"")</f>
        <v/>
      </c>
      <c r="AT199" s="125"/>
      <c r="AU199" s="120" t="str">
        <f>IF('Main courante'!$A196=$AU$6,MAX($AU$8:$AU198)+1,"")</f>
        <v/>
      </c>
      <c r="AV199" s="121" t="str">
        <f>IF('Main courante'!$A196=$AU$6,TEXT('Main courante'!$B196,"j mmm aa"),"")</f>
        <v/>
      </c>
      <c r="AW199" s="122" t="str">
        <f>IF('Main courante'!$A196=$AU$6,TEXT('Main courante'!$C196,"hh:mm"),"")</f>
        <v/>
      </c>
      <c r="AX199" s="122" t="str">
        <f>IF('Main courante'!$A196=$AU$6,TEXT('Main courante'!$D196,"hh:mm"),"")</f>
        <v/>
      </c>
      <c r="AY199" s="123" t="str">
        <f>IF('Main courante'!$A196=$AU$6,MOD($AX199-$AW199,1),"")</f>
        <v/>
      </c>
      <c r="AZ199" s="123" t="str">
        <f>IF('Main courante'!$A196=$AU$6,'Main courante'!$E196,"")</f>
        <v/>
      </c>
      <c r="BA199" s="122" t="str">
        <f>IF('Main courante'!$A196=$AU$6,DU199,"")</f>
        <v/>
      </c>
      <c r="BB199" s="125"/>
      <c r="BC199" s="120" t="str">
        <f>IF('Main courante'!$A196=$BC$6,MAX($BC$8:$BC198)+1,"")</f>
        <v/>
      </c>
      <c r="BD199" s="121" t="str">
        <f>IF('Main courante'!$A196=$BC$6,TEXT('Main courante'!$B196,"j mmm aa"),"")</f>
        <v/>
      </c>
      <c r="BE199" s="122" t="str">
        <f>IF('Main courante'!$A196=$BC$6,TEXT('Main courante'!$C196,"hh:mm"),"")</f>
        <v/>
      </c>
      <c r="BF199" s="122" t="str">
        <f>IF('Main courante'!$A196=$BC$6,TEXT('Main courante'!$D196,"hh:mm"),"")</f>
        <v/>
      </c>
      <c r="BG199" s="123" t="str">
        <f>IF('Main courante'!$A196=$BC$6,MOD($BF199-$BE199,1),"")</f>
        <v/>
      </c>
      <c r="BH199" s="123" t="str">
        <f>IF('Main courante'!$A196=$BC$6,'Main courante'!$E196,"")</f>
        <v/>
      </c>
      <c r="BI199" s="122" t="str">
        <f>IF('Main courante'!$A196=$BC$6,DU199,"")</f>
        <v/>
      </c>
      <c r="BJ199" s="125"/>
      <c r="BK199" s="120" t="str">
        <f>IF('Main courante'!$A196=$BK$6,MAX($BK$8:$BK198)+1,"")</f>
        <v/>
      </c>
      <c r="BL199" s="121" t="str">
        <f>IF('Main courante'!$A196=$BK$6,TEXT('Main courante'!$B196,"j mmm aa"),"")</f>
        <v/>
      </c>
      <c r="BM199" s="122" t="str">
        <f>IF('Main courante'!$A196=$BK$6,TEXT('Main courante'!$C196,"hh:mm"),"")</f>
        <v/>
      </c>
      <c r="BN199" s="122" t="str">
        <f>IF('Main courante'!$A196=$BK$6,TEXT('Main courante'!$D196,"hh:mm"),"")</f>
        <v/>
      </c>
      <c r="BO199" s="123" t="str">
        <f>IF('Main courante'!$A196=$BK$6,MOD($BN199-$BM199,1),"")</f>
        <v/>
      </c>
      <c r="BP199" s="123" t="str">
        <f>IF('Main courante'!$A196=$BK$6,'Main courante'!$E196,"")</f>
        <v/>
      </c>
      <c r="BQ199" s="122" t="str">
        <f>IF('Main courante'!$A196=$BK$6,DU199,"")</f>
        <v/>
      </c>
      <c r="BR199" s="125"/>
      <c r="BS199" s="120" t="str">
        <f>IF('Main courante'!$A196=$BS$6,MAX($BS$8:$BS198)+1,"")</f>
        <v/>
      </c>
      <c r="BT199" s="121" t="str">
        <f>IF('Main courante'!$A196=$BS$6,TEXT('Main courante'!$B196,"j mmm aa"),"")</f>
        <v/>
      </c>
      <c r="BU199" s="122" t="str">
        <f>IF('Main courante'!$A196=$BS$6,TEXT('Main courante'!$C196,"hh:mm"),"")</f>
        <v/>
      </c>
      <c r="BV199" s="122" t="str">
        <f>IF('Main courante'!$A196=$BS$6,TEXT('Main courante'!$D196,"hh:mm"),"")</f>
        <v/>
      </c>
      <c r="BW199" s="123" t="str">
        <f>IF('Main courante'!$A196=$BS$6,MOD($BV199-$BU199,1),"")</f>
        <v/>
      </c>
      <c r="BX199" s="123" t="str">
        <f>IF('Main courante'!$A196=$BS$6,'Main courante'!$E196,"")</f>
        <v/>
      </c>
      <c r="BY199" s="122" t="str">
        <f>IF('Main courante'!$A196=$BS$6,DU199,"")</f>
        <v/>
      </c>
      <c r="BZ199" s="125"/>
      <c r="CA199" s="120" t="str">
        <f>IF('Main courante'!$A196=$CA$6,MAX($CA$8:$CA198)+1,"")</f>
        <v/>
      </c>
      <c r="CB199" s="121" t="str">
        <f>IF('Main courante'!$A196=$CA$6,TEXT('Main courante'!$B196,"j mmm aa"),"")</f>
        <v/>
      </c>
      <c r="CC199" s="122" t="str">
        <f>IF('Main courante'!$A196=$CA$6,TEXT('Main courante'!$C196,"hh:mm"),"")</f>
        <v/>
      </c>
      <c r="CD199" s="122" t="str">
        <f>IF('Main courante'!$A196=$CA$6,TEXT('Main courante'!$D196,"hh:mm"),"")</f>
        <v/>
      </c>
      <c r="CE199" s="123" t="str">
        <f>IF('Main courante'!$A196=$CA$6,MOD($CD199-$CC199,1),"")</f>
        <v/>
      </c>
      <c r="CF199" s="123" t="str">
        <f>IF('Main courante'!$A196=$CA$6,'Main courante'!$E196,"")</f>
        <v/>
      </c>
      <c r="CG199" s="122" t="str">
        <f>IF('Main courante'!$A196=$CA$6,DU199,"")</f>
        <v/>
      </c>
      <c r="CH199" s="125"/>
      <c r="CI199" s="120" t="str">
        <f>IF('Main courante'!$A196=$CI$6,MAX($CI$8:$CI198)+1,"")</f>
        <v/>
      </c>
      <c r="CJ199" s="121" t="str">
        <f>IF('Main courante'!$A196=$CI$6,TEXT('Main courante'!$B196,"j mmm aa"),"")</f>
        <v/>
      </c>
      <c r="CK199" s="122" t="str">
        <f>IF('Main courante'!$A196=$CI$6,TEXT('Main courante'!$C196,"hh:mm"),"")</f>
        <v/>
      </c>
      <c r="CL199" s="122" t="str">
        <f>IF('Main courante'!$A196=$CI$6,TEXT('Main courante'!$D196,"hh:mm"),"")</f>
        <v/>
      </c>
      <c r="CM199" s="123" t="str">
        <f>IF('Main courante'!$A196=$CI$6,MOD($CL199-$CK199,1),"")</f>
        <v/>
      </c>
      <c r="CN199" s="123" t="str">
        <f>IF('Main courante'!$A196=$CI$6,'Main courante'!$E196,"")</f>
        <v/>
      </c>
      <c r="CO199" s="125"/>
      <c r="CP199" s="120" t="str">
        <f>IF('Main courante'!$A196=$CP$6,MAX($CP$8:$CP198)+1,"")</f>
        <v/>
      </c>
      <c r="CQ199" s="121" t="str">
        <f>IF('Main courante'!$A196=$CP$6,TEXT('Main courante'!$B196,"j mmm aa"),"")</f>
        <v/>
      </c>
      <c r="CR199" s="122" t="str">
        <f>IF('Main courante'!$A196=$CP$6,TEXT('Main courante'!$C196,"hh:mm"),"")</f>
        <v/>
      </c>
      <c r="CS199" s="122" t="str">
        <f>IF('Main courante'!$A196=$CP$6,TEXT('Main courante'!$D196,"hh:mm"),"")</f>
        <v/>
      </c>
      <c r="CT199" s="123" t="str">
        <f>IF('Main courante'!$A196=$CP$6,MOD($CS199-$CR199,1),"")</f>
        <v/>
      </c>
      <c r="CU199" s="123" t="str">
        <f>IF('Main courante'!$A196=$CP$6,'Main courante'!$E196,"")</f>
        <v/>
      </c>
      <c r="CV199" s="122" t="str">
        <f>IF('Main courante'!$A196=$CP$6,DU199,"")</f>
        <v/>
      </c>
      <c r="CW199" s="125"/>
      <c r="CX199" s="120" t="str">
        <f>IF('Main courante'!$A196=$CX$6,MAX($CX$8:$CX198)+1,"")</f>
        <v/>
      </c>
      <c r="CY199" s="121" t="str">
        <f>IF('Main courante'!$A196=$CX$6,TEXT('Main courante'!$B196,"j mmm aa"),"")</f>
        <v/>
      </c>
      <c r="CZ199" s="122" t="str">
        <f>IF('Main courante'!$A196=$CX$6,TEXT('Main courante'!$C196,"hh:mm"),"")</f>
        <v/>
      </c>
      <c r="DA199" s="122" t="str">
        <f>IF('Main courante'!$A196=$CX$6,TEXT('Main courante'!$D196,"hh:mm"),"")</f>
        <v/>
      </c>
      <c r="DB199" s="123" t="str">
        <f>IF('Main courante'!$A196=$CX$6,MOD($DA199-$CZ199,1),"")</f>
        <v/>
      </c>
      <c r="DC199" s="123" t="str">
        <f>IF('Main courante'!$A196=$CX$6,'Main courante'!$E196,"")</f>
        <v/>
      </c>
      <c r="DD199" s="122" t="str">
        <f>IF('Main courante'!$A196=$CX$6,DU199,"")</f>
        <v/>
      </c>
      <c r="DE199" s="125"/>
      <c r="DF199" s="120" t="str">
        <f>IF('Main courante'!$A196=$DF$6,MAX($DF$8:$DF198)+1,"")</f>
        <v/>
      </c>
      <c r="DG199" s="121" t="str">
        <f>IF('Main courante'!$A196=$DF$6,TEXT('Main courante'!$B196,"j mmm aa"),"")</f>
        <v/>
      </c>
      <c r="DH199" s="122" t="str">
        <f>IF('Main courante'!$A196=$DF$6,TEXT('Main courante'!$C196,"hh:mm"),"")</f>
        <v/>
      </c>
      <c r="DI199" s="122" t="str">
        <f>IF('Main courante'!$A196=$DF$6,TEXT('Main courante'!$D196,"hh:mm"),"")</f>
        <v/>
      </c>
      <c r="DJ199" s="123" t="str">
        <f>IF('Main courante'!$A196=$DF$6,MOD($DI199-$DH199,1),"")</f>
        <v/>
      </c>
      <c r="DK199" s="123" t="str">
        <f>IF('Main courante'!$A196=$DF$6,'Main courante'!$E196,"")</f>
        <v/>
      </c>
      <c r="DL199" s="128"/>
      <c r="DM199" s="120" t="str">
        <f>IF(OR('Main courante'!$F196&lt;&gt;"",'Main courante'!$K196&lt;&gt;""),MAX($DM$8:$DM198)+1,"")</f>
        <v/>
      </c>
      <c r="DN199" s="121" t="str">
        <f>IF('Main courante'!$F196,TEXT('Main courante'!$B196,"j mmm aa"),"")</f>
        <v/>
      </c>
      <c r="DO199" s="121" t="str">
        <f>IF('Main courante'!$F196,'Main courante'!$E196,"")</f>
        <v/>
      </c>
      <c r="DP199" s="121" t="str">
        <f>IF(OR('Main courante'!$F196&lt;&gt;"",'Main courante'!$K196&lt;&gt;""),IF('Main courante'!$F196&lt;&gt;"",TEXT('Main courante'!$F196,"hh:mm"),""),"")</f>
        <v/>
      </c>
      <c r="DQ199" s="121" t="str">
        <f>IF(OR('Main courante'!$F196&lt;&gt;"",'Main courante'!$K196&lt;&gt;""),IF('Main courante'!$G196&lt;&gt;"",TEXT('Main courante'!$G196,"hh:mm"),""),"")</f>
        <v/>
      </c>
      <c r="DR199" s="121" t="str">
        <f>IF(OR('Main courante'!$F196&lt;&gt;"",'Main courante'!$K196&lt;&gt;""),IF('Main courante'!$K196&lt;&gt;"",TEXT('Main courante'!$K196,"hh:mm"),""),"")</f>
        <v/>
      </c>
      <c r="DS199" s="121" t="str">
        <f>IF(OR('Main courante'!$F196&lt;&gt;"",'Main courante'!$K196&lt;&gt;""),IF('Main courante'!$L196&lt;&gt;"",TEXT('Main courante'!$L196,"hh:mm"),""),"")</f>
        <v/>
      </c>
      <c r="DT199" s="129">
        <f t="shared" si="10"/>
        <v>0</v>
      </c>
      <c r="DU199" s="130">
        <f>'Main courante'!$H196+'Main courante'!$M196</f>
        <v>0</v>
      </c>
      <c r="DV199" s="131">
        <f>'Main courante'!$J196+'Main courante'!$O196</f>
        <v>0</v>
      </c>
      <c r="DW199" s="131">
        <f>'Main courante'!$I196+'Main courante'!$N196</f>
        <v>0</v>
      </c>
      <c r="DX199" s="132" t="str">
        <f>IF('Main courante'!$P196&lt;&gt;"",'Main courante'!$P196,"")</f>
        <v/>
      </c>
      <c r="DY199" s="133" t="str">
        <f>IF('Main courante'!$Q196&lt;&gt;"",'Main courante'!$Q196,"")</f>
        <v/>
      </c>
      <c r="DZ199" s="133" t="str">
        <f>IF('Main courante'!$R196&lt;&gt;"",'Main courante'!$R196,"")</f>
        <v/>
      </c>
      <c r="EA199" s="129">
        <f t="shared" si="11"/>
        <v>0</v>
      </c>
      <c r="EB199" s="129">
        <f t="shared" si="12"/>
        <v>0</v>
      </c>
      <c r="ED199" s="120" t="str">
        <f>IF('Main courante'!$A196=$ED$6,MAX($ED$8:$ED198)+1,"")</f>
        <v/>
      </c>
      <c r="EE199" s="120" t="str">
        <f>IF('Main courante'!$A196=$ED$6,'Main courante'!$S196,"")</f>
        <v/>
      </c>
      <c r="EF199" s="120" t="str">
        <f>IF('Main courante'!$A196=$ED$6,'Main courante'!$T196,"")</f>
        <v/>
      </c>
      <c r="EG199" s="120" t="str">
        <f>IF('Main courante'!$A196=$ED$6,'Main courante'!$U196,"")</f>
        <v/>
      </c>
      <c r="EH199" s="134" t="str">
        <f>IF('Main courante'!$A196=$ED$6,'Main courante'!$V196,"")</f>
        <v/>
      </c>
      <c r="EJ199" s="120" t="str">
        <f>IF('Main courante'!$A196=$EJ$6,MAX($EJ$8:$EJ198)+1,"")</f>
        <v/>
      </c>
      <c r="EK199" s="120" t="str">
        <f>IF('Main courante'!$A196=$EJ$6,'Main courante'!$S196,"")</f>
        <v/>
      </c>
      <c r="EL199" s="120" t="str">
        <f>IF('Main courante'!$A196=$EJ$6,'Main courante'!$T196,"")</f>
        <v/>
      </c>
      <c r="EM199" s="120" t="str">
        <f>IF('Main courante'!$A196=$EJ$6,'Main courante'!$U196,"")</f>
        <v/>
      </c>
      <c r="EN199" s="134" t="str">
        <f>IF('Main courante'!$A196=$EJ$6,'Main courante'!$V196,"")</f>
        <v/>
      </c>
      <c r="EP199" s="120" t="str">
        <f>IF('Main courante'!$A196=$EP$6,MAX($EP$8:$EP198)+1,"")</f>
        <v/>
      </c>
      <c r="EQ199" s="120" t="str">
        <f>IF('Main courante'!$A196=$EP$6,'Main courante'!$S196,"")</f>
        <v/>
      </c>
      <c r="ER199" s="120" t="str">
        <f>IF('Main courante'!$A196=$EP$6,'Main courante'!$T196,"")</f>
        <v/>
      </c>
      <c r="ES199" s="120" t="str">
        <f>IF('Main courante'!$A196=$EP$6,'Main courante'!$U196,"")</f>
        <v/>
      </c>
      <c r="ET199" s="134" t="str">
        <f>IF('Main courante'!$A196=$EP$6,'Main courante'!$V196,"")</f>
        <v/>
      </c>
      <c r="EU199" s="125"/>
      <c r="EV199" s="120" t="str">
        <f>IF('Main courante'!$A196=$EV$6,MAX($EV$8:$EV198)+1,"")</f>
        <v/>
      </c>
      <c r="EW199" s="121" t="str">
        <f>IF('Main courante'!$A196=$EV$6,TEXT('Main courante'!$B196,"j mmm aa"),"")</f>
        <v/>
      </c>
      <c r="EX199" s="122" t="str">
        <f>IF('Main courante'!$A196=$EV$6,TEXT('Main courante'!$C196,"hh:mm"),"")</f>
        <v/>
      </c>
      <c r="EY199" s="122" t="str">
        <f>IF('Main courante'!$A196=$EV$6,TEXT('Main courante'!$D196,"hh:mm"),"")</f>
        <v/>
      </c>
      <c r="EZ199" s="123" t="str">
        <f>IF('Main courante'!$A196=$EV$6,MOD($EY199-$EX199,1),"")</f>
        <v/>
      </c>
      <c r="FA199" s="123" t="str">
        <f>IF('Main courante'!$A196=$EV$6,'Main courante'!$E196,"")</f>
        <v/>
      </c>
      <c r="FB199" s="128"/>
    </row>
    <row r="200" spans="1:158">
      <c r="A200" s="120" t="str">
        <f>IF('Main courante'!$A197=$A$6,MAX($A$8:$A199)+1,"")</f>
        <v/>
      </c>
      <c r="B200" s="121" t="str">
        <f>IF('Main courante'!$A197=$A$6,TEXT('Main courante'!$B197,"j mmm aa"),"")</f>
        <v/>
      </c>
      <c r="C200" s="122" t="str">
        <f>IF('Main courante'!$A197=$A$6,TEXT('Main courante'!$C197,"hh:mm"),"")</f>
        <v/>
      </c>
      <c r="D200" s="122" t="str">
        <f>IF('Main courante'!$A197=$A$6,TEXT('Main courante'!$D197,"hh:mm"),"")</f>
        <v/>
      </c>
      <c r="E200" s="123" t="str">
        <f>IF('Main courante'!$A197=$A$6,MOD($D200-$C200,1),"")</f>
        <v/>
      </c>
      <c r="F200" s="123" t="str">
        <f>IF('Main courante'!$A197=$A$6,'Main courante'!$E197,"")</f>
        <v/>
      </c>
      <c r="G200" s="125"/>
      <c r="H200" s="126" t="str">
        <f>IF('Main courante'!$A197=$H$6,MAX($H$8:$H199)+1,"")</f>
        <v/>
      </c>
      <c r="I200" s="121" t="str">
        <f>IF('Main courante'!$A197=$H$6,TEXT('Main courante'!$B197,"j mmm aa"),"")</f>
        <v/>
      </c>
      <c r="J200" s="122" t="str">
        <f>IF('Main courante'!$A197=$H$6,TEXT('Main courante'!$C197,"hh:mm"),"")</f>
        <v/>
      </c>
      <c r="K200" s="122" t="str">
        <f>IF('Main courante'!$A197=$H$6,TEXT('Main courante'!$D197,"hh:mm"),"")</f>
        <v/>
      </c>
      <c r="L200" s="123" t="str">
        <f>IF('Main courante'!$A197=$H$6,MOD($K200-$J200,1),"")</f>
        <v/>
      </c>
      <c r="M200" s="123" t="str">
        <f>IF('Main courante'!$A197=$H$6,'Main courante'!$E197,"")</f>
        <v/>
      </c>
      <c r="N200" s="125"/>
      <c r="O200" s="120" t="str">
        <f>IF('Main courante'!$A197=$O$6,MAX($O$8:$O199)+1,"")</f>
        <v/>
      </c>
      <c r="P200" s="121" t="str">
        <f>IF('Main courante'!$A197=$O$6,TEXT('Main courante'!$B197,"j mmm aa"),"")</f>
        <v/>
      </c>
      <c r="Q200" s="122" t="str">
        <f>IF('Main courante'!$A197=$O$6,TEXT('Main courante'!$C197,"hh:mm"),"")</f>
        <v/>
      </c>
      <c r="R200" s="122" t="str">
        <f>IF('Main courante'!$A197=$O$6,TEXT('Main courante'!$D197,"hh:mm"),"")</f>
        <v/>
      </c>
      <c r="S200" s="123" t="str">
        <f>IF('Main courante'!$A197=$O$6,MOD($R200-$Q200,1),"")</f>
        <v/>
      </c>
      <c r="T200" s="124" t="str">
        <f>IF('Main courante'!$A197=$O$6,'Main courante'!$E197,"")</f>
        <v/>
      </c>
      <c r="U200" s="127" t="str">
        <f>IF('Main courante'!$A197=$O$6,DU200,"")</f>
        <v/>
      </c>
      <c r="V200" s="125"/>
      <c r="W200" s="120" t="str">
        <f>IF('Main courante'!$A197=$W$6,MAX($W$8:$W199)+1,"")</f>
        <v/>
      </c>
      <c r="X200" s="121" t="str">
        <f>IF('Main courante'!$A197=$W$6,TEXT('Main courante'!$B197,"j mmm aa"),"")</f>
        <v/>
      </c>
      <c r="Y200" s="122" t="str">
        <f>IF('Main courante'!$A197=$W$6,TEXT('Main courante'!$C197,"hh:mm"),"")</f>
        <v/>
      </c>
      <c r="Z200" s="122" t="str">
        <f>IF('Main courante'!$A197=$W$6,TEXT('Main courante'!$D197,"hh:mm"),"")</f>
        <v/>
      </c>
      <c r="AA200" s="123" t="str">
        <f>IF('Main courante'!$A197=$W$6,MOD($Z200-$Y200,1),"")</f>
        <v/>
      </c>
      <c r="AB200" s="123" t="str">
        <f>IF('Main courante'!$A197=$W$6,'Main courante'!$E197,"")</f>
        <v/>
      </c>
      <c r="AC200" s="122" t="str">
        <f>IF('Main courante'!$A197=$W$6,DU200,"")</f>
        <v/>
      </c>
      <c r="AD200" s="125"/>
      <c r="AE200" s="120" t="str">
        <f>IF('Main courante'!$A197=$AE$6,MAX($AE$8:$AE199)+1,"")</f>
        <v/>
      </c>
      <c r="AF200" s="121" t="str">
        <f>IF('Main courante'!$A197=$AE$6,TEXT('Main courante'!$B197,"j mmm aa"),"")</f>
        <v/>
      </c>
      <c r="AG200" s="122" t="str">
        <f>IF('Main courante'!$A197=$AE$6,TEXT('Main courante'!$C197,"hh:mm"),"")</f>
        <v/>
      </c>
      <c r="AH200" s="122" t="str">
        <f>IF('Main courante'!$A197=$AE$6,TEXT('Main courante'!$D197,"hh:mm"),"")</f>
        <v/>
      </c>
      <c r="AI200" s="123" t="str">
        <f>IF('Main courante'!$A197=$AE$6,MOD($AH200-$AG200,1),"")</f>
        <v/>
      </c>
      <c r="AJ200" s="123" t="str">
        <f>IF('Main courante'!$A197=$AE$6,'Main courante'!$E197,"")</f>
        <v/>
      </c>
      <c r="AK200" s="122" t="str">
        <f>IF('Main courante'!$A197=$AE$6,DU200,"")</f>
        <v/>
      </c>
      <c r="AL200" s="125"/>
      <c r="AM200" s="120" t="str">
        <f>IF('Main courante'!$A197=$AM$6,MAX($AM$8:$AM199)+1,"")</f>
        <v/>
      </c>
      <c r="AN200" s="121" t="str">
        <f>IF('Main courante'!$A197=$AM$6,TEXT('Main courante'!$B197,"j mmm aa"),"")</f>
        <v/>
      </c>
      <c r="AO200" s="122" t="str">
        <f>IF('Main courante'!$A197=$AM$6,TEXT('Main courante'!$C197,"hh:mm"),"")</f>
        <v/>
      </c>
      <c r="AP200" s="122" t="str">
        <f>IF('Main courante'!$A197=$AM$6,TEXT('Main courante'!$D197,"hh:mm"),"")</f>
        <v/>
      </c>
      <c r="AQ200" s="123" t="str">
        <f>IF('Main courante'!$A197=$AM$6,MOD($AP200-$AO200,1),"")</f>
        <v/>
      </c>
      <c r="AR200" s="123" t="str">
        <f>IF('Main courante'!$A197=$AM$6,'Main courante'!$E197,"")</f>
        <v/>
      </c>
      <c r="AS200" s="122" t="str">
        <f>IF('Main courante'!$A197=$AM$6,DU200,"")</f>
        <v/>
      </c>
      <c r="AT200" s="125"/>
      <c r="AU200" s="120" t="str">
        <f>IF('Main courante'!$A197=$AU$6,MAX($AU$8:$AU199)+1,"")</f>
        <v/>
      </c>
      <c r="AV200" s="121" t="str">
        <f>IF('Main courante'!$A197=$AU$6,TEXT('Main courante'!$B197,"j mmm aa"),"")</f>
        <v/>
      </c>
      <c r="AW200" s="122" t="str">
        <f>IF('Main courante'!$A197=$AU$6,TEXT('Main courante'!$C197,"hh:mm"),"")</f>
        <v/>
      </c>
      <c r="AX200" s="122" t="str">
        <f>IF('Main courante'!$A197=$AU$6,TEXT('Main courante'!$D197,"hh:mm"),"")</f>
        <v/>
      </c>
      <c r="AY200" s="123" t="str">
        <f>IF('Main courante'!$A197=$AU$6,MOD($AX200-$AW200,1),"")</f>
        <v/>
      </c>
      <c r="AZ200" s="123" t="str">
        <f>IF('Main courante'!$A197=$AU$6,'Main courante'!$E197,"")</f>
        <v/>
      </c>
      <c r="BA200" s="122" t="str">
        <f>IF('Main courante'!$A197=$AU$6,DU200,"")</f>
        <v/>
      </c>
      <c r="BB200" s="125"/>
      <c r="BC200" s="120" t="str">
        <f>IF('Main courante'!$A197=$BC$6,MAX($BC$8:$BC199)+1,"")</f>
        <v/>
      </c>
      <c r="BD200" s="121" t="str">
        <f>IF('Main courante'!$A197=$BC$6,TEXT('Main courante'!$B197,"j mmm aa"),"")</f>
        <v/>
      </c>
      <c r="BE200" s="122" t="str">
        <f>IF('Main courante'!$A197=$BC$6,TEXT('Main courante'!$C197,"hh:mm"),"")</f>
        <v/>
      </c>
      <c r="BF200" s="122" t="str">
        <f>IF('Main courante'!$A197=$BC$6,TEXT('Main courante'!$D197,"hh:mm"),"")</f>
        <v/>
      </c>
      <c r="BG200" s="123" t="str">
        <f>IF('Main courante'!$A197=$BC$6,MOD($BF200-$BE200,1),"")</f>
        <v/>
      </c>
      <c r="BH200" s="123" t="str">
        <f>IF('Main courante'!$A197=$BC$6,'Main courante'!$E197,"")</f>
        <v/>
      </c>
      <c r="BI200" s="122" t="str">
        <f>IF('Main courante'!$A197=$BC$6,DU200,"")</f>
        <v/>
      </c>
      <c r="BJ200" s="125"/>
      <c r="BK200" s="120" t="str">
        <f>IF('Main courante'!$A197=$BK$6,MAX($BK$8:$BK199)+1,"")</f>
        <v/>
      </c>
      <c r="BL200" s="121" t="str">
        <f>IF('Main courante'!$A197=$BK$6,TEXT('Main courante'!$B197,"j mmm aa"),"")</f>
        <v/>
      </c>
      <c r="BM200" s="122" t="str">
        <f>IF('Main courante'!$A197=$BK$6,TEXT('Main courante'!$C197,"hh:mm"),"")</f>
        <v/>
      </c>
      <c r="BN200" s="122" t="str">
        <f>IF('Main courante'!$A197=$BK$6,TEXT('Main courante'!$D197,"hh:mm"),"")</f>
        <v/>
      </c>
      <c r="BO200" s="123" t="str">
        <f>IF('Main courante'!$A197=$BK$6,MOD($BN200-$BM200,1),"")</f>
        <v/>
      </c>
      <c r="BP200" s="123" t="str">
        <f>IF('Main courante'!$A197=$BK$6,'Main courante'!$E197,"")</f>
        <v/>
      </c>
      <c r="BQ200" s="122" t="str">
        <f>IF('Main courante'!$A197=$BK$6,DU200,"")</f>
        <v/>
      </c>
      <c r="BR200" s="125"/>
      <c r="BS200" s="120" t="str">
        <f>IF('Main courante'!$A197=$BS$6,MAX($BS$8:$BS199)+1,"")</f>
        <v/>
      </c>
      <c r="BT200" s="121" t="str">
        <f>IF('Main courante'!$A197=$BS$6,TEXT('Main courante'!$B197,"j mmm aa"),"")</f>
        <v/>
      </c>
      <c r="BU200" s="122" t="str">
        <f>IF('Main courante'!$A197=$BS$6,TEXT('Main courante'!$C197,"hh:mm"),"")</f>
        <v/>
      </c>
      <c r="BV200" s="122" t="str">
        <f>IF('Main courante'!$A197=$BS$6,TEXT('Main courante'!$D197,"hh:mm"),"")</f>
        <v/>
      </c>
      <c r="BW200" s="123" t="str">
        <f>IF('Main courante'!$A197=$BS$6,MOD($BV200-$BU200,1),"")</f>
        <v/>
      </c>
      <c r="BX200" s="123" t="str">
        <f>IF('Main courante'!$A197=$BS$6,'Main courante'!$E197,"")</f>
        <v/>
      </c>
      <c r="BY200" s="122" t="str">
        <f>IF('Main courante'!$A197=$BS$6,DU200,"")</f>
        <v/>
      </c>
      <c r="BZ200" s="125"/>
      <c r="CA200" s="120" t="str">
        <f>IF('Main courante'!$A197=$CA$6,MAX($CA$8:$CA199)+1,"")</f>
        <v/>
      </c>
      <c r="CB200" s="121" t="str">
        <f>IF('Main courante'!$A197=$CA$6,TEXT('Main courante'!$B197,"j mmm aa"),"")</f>
        <v/>
      </c>
      <c r="CC200" s="122" t="str">
        <f>IF('Main courante'!$A197=$CA$6,TEXT('Main courante'!$C197,"hh:mm"),"")</f>
        <v/>
      </c>
      <c r="CD200" s="122" t="str">
        <f>IF('Main courante'!$A197=$CA$6,TEXT('Main courante'!$D197,"hh:mm"),"")</f>
        <v/>
      </c>
      <c r="CE200" s="123" t="str">
        <f>IF('Main courante'!$A197=$CA$6,MOD($CD200-$CC200,1),"")</f>
        <v/>
      </c>
      <c r="CF200" s="123" t="str">
        <f>IF('Main courante'!$A197=$CA$6,'Main courante'!$E197,"")</f>
        <v/>
      </c>
      <c r="CG200" s="122" t="str">
        <f>IF('Main courante'!$A197=$CA$6,DU200,"")</f>
        <v/>
      </c>
      <c r="CH200" s="125"/>
      <c r="CI200" s="120" t="str">
        <f>IF('Main courante'!$A197=$CI$6,MAX($CI$8:$CI199)+1,"")</f>
        <v/>
      </c>
      <c r="CJ200" s="121" t="str">
        <f>IF('Main courante'!$A197=$CI$6,TEXT('Main courante'!$B197,"j mmm aa"),"")</f>
        <v/>
      </c>
      <c r="CK200" s="122" t="str">
        <f>IF('Main courante'!$A197=$CI$6,TEXT('Main courante'!$C197,"hh:mm"),"")</f>
        <v/>
      </c>
      <c r="CL200" s="122" t="str">
        <f>IF('Main courante'!$A197=$CI$6,TEXT('Main courante'!$D197,"hh:mm"),"")</f>
        <v/>
      </c>
      <c r="CM200" s="123" t="str">
        <f>IF('Main courante'!$A197=$CI$6,MOD($CL200-$CK200,1),"")</f>
        <v/>
      </c>
      <c r="CN200" s="123" t="str">
        <f>IF('Main courante'!$A197=$CI$6,'Main courante'!$E197,"")</f>
        <v/>
      </c>
      <c r="CO200" s="125"/>
      <c r="CP200" s="120" t="str">
        <f>IF('Main courante'!$A197=$CP$6,MAX($CP$8:$CP199)+1,"")</f>
        <v/>
      </c>
      <c r="CQ200" s="121" t="str">
        <f>IF('Main courante'!$A197=$CP$6,TEXT('Main courante'!$B197,"j mmm aa"),"")</f>
        <v/>
      </c>
      <c r="CR200" s="122" t="str">
        <f>IF('Main courante'!$A197=$CP$6,TEXT('Main courante'!$C197,"hh:mm"),"")</f>
        <v/>
      </c>
      <c r="CS200" s="122" t="str">
        <f>IF('Main courante'!$A197=$CP$6,TEXT('Main courante'!$D197,"hh:mm"),"")</f>
        <v/>
      </c>
      <c r="CT200" s="123" t="str">
        <f>IF('Main courante'!$A197=$CP$6,MOD($CS200-$CR200,1),"")</f>
        <v/>
      </c>
      <c r="CU200" s="123" t="str">
        <f>IF('Main courante'!$A197=$CP$6,'Main courante'!$E197,"")</f>
        <v/>
      </c>
      <c r="CV200" s="122" t="str">
        <f>IF('Main courante'!$A197=$CP$6,DU200,"")</f>
        <v/>
      </c>
      <c r="CW200" s="125"/>
      <c r="CX200" s="120" t="str">
        <f>IF('Main courante'!$A197=$CX$6,MAX($CX$8:$CX199)+1,"")</f>
        <v/>
      </c>
      <c r="CY200" s="121" t="str">
        <f>IF('Main courante'!$A197=$CX$6,TEXT('Main courante'!$B197,"j mmm aa"),"")</f>
        <v/>
      </c>
      <c r="CZ200" s="122" t="str">
        <f>IF('Main courante'!$A197=$CX$6,TEXT('Main courante'!$C197,"hh:mm"),"")</f>
        <v/>
      </c>
      <c r="DA200" s="122" t="str">
        <f>IF('Main courante'!$A197=$CX$6,TEXT('Main courante'!$D197,"hh:mm"),"")</f>
        <v/>
      </c>
      <c r="DB200" s="123" t="str">
        <f>IF('Main courante'!$A197=$CX$6,MOD($DA200-$CZ200,1),"")</f>
        <v/>
      </c>
      <c r="DC200" s="123" t="str">
        <f>IF('Main courante'!$A197=$CX$6,'Main courante'!$E197,"")</f>
        <v/>
      </c>
      <c r="DD200" s="122" t="str">
        <f>IF('Main courante'!$A197=$CX$6,DU200,"")</f>
        <v/>
      </c>
      <c r="DE200" s="125"/>
      <c r="DF200" s="120" t="str">
        <f>IF('Main courante'!$A197=$DF$6,MAX($DF$8:$DF199)+1,"")</f>
        <v/>
      </c>
      <c r="DG200" s="121" t="str">
        <f>IF('Main courante'!$A197=$DF$6,TEXT('Main courante'!$B197,"j mmm aa"),"")</f>
        <v/>
      </c>
      <c r="DH200" s="122" t="str">
        <f>IF('Main courante'!$A197=$DF$6,TEXT('Main courante'!$C197,"hh:mm"),"")</f>
        <v/>
      </c>
      <c r="DI200" s="122" t="str">
        <f>IF('Main courante'!$A197=$DF$6,TEXT('Main courante'!$D197,"hh:mm"),"")</f>
        <v/>
      </c>
      <c r="DJ200" s="123" t="str">
        <f>IF('Main courante'!$A197=$DF$6,MOD($DI200-$DH200,1),"")</f>
        <v/>
      </c>
      <c r="DK200" s="123" t="str">
        <f>IF('Main courante'!$A197=$DF$6,'Main courante'!$E197,"")</f>
        <v/>
      </c>
      <c r="DL200" s="128"/>
      <c r="DM200" s="120" t="str">
        <f>IF(OR('Main courante'!$F197&lt;&gt;"",'Main courante'!$K197&lt;&gt;""),MAX($DM$8:$DM199)+1,"")</f>
        <v/>
      </c>
      <c r="DN200" s="121" t="str">
        <f>IF('Main courante'!$F197,TEXT('Main courante'!$B197,"j mmm aa"),"")</f>
        <v/>
      </c>
      <c r="DO200" s="121" t="str">
        <f>IF('Main courante'!$F197,'Main courante'!$E197,"")</f>
        <v/>
      </c>
      <c r="DP200" s="121" t="str">
        <f>IF(OR('Main courante'!$F197&lt;&gt;"",'Main courante'!$K197&lt;&gt;""),IF('Main courante'!$F197&lt;&gt;"",TEXT('Main courante'!$F197,"hh:mm"),""),"")</f>
        <v/>
      </c>
      <c r="DQ200" s="121" t="str">
        <f>IF(OR('Main courante'!$F197&lt;&gt;"",'Main courante'!$K197&lt;&gt;""),IF('Main courante'!$G197&lt;&gt;"",TEXT('Main courante'!$G197,"hh:mm"),""),"")</f>
        <v/>
      </c>
      <c r="DR200" s="121" t="str">
        <f>IF(OR('Main courante'!$F197&lt;&gt;"",'Main courante'!$K197&lt;&gt;""),IF('Main courante'!$K197&lt;&gt;"",TEXT('Main courante'!$K197,"hh:mm"),""),"")</f>
        <v/>
      </c>
      <c r="DS200" s="121" t="str">
        <f>IF(OR('Main courante'!$F197&lt;&gt;"",'Main courante'!$K197&lt;&gt;""),IF('Main courante'!$L197&lt;&gt;"",TEXT('Main courante'!$L197,"hh:mm"),""),"")</f>
        <v/>
      </c>
      <c r="DT200" s="129">
        <f t="shared" ref="DT200:DT263" si="13">EA200+EB200</f>
        <v>0</v>
      </c>
      <c r="DU200" s="130">
        <f>'Main courante'!$H197+'Main courante'!$M197</f>
        <v>0</v>
      </c>
      <c r="DV200" s="131">
        <f>'Main courante'!$J197+'Main courante'!$O197</f>
        <v>0</v>
      </c>
      <c r="DW200" s="131">
        <f>'Main courante'!$I197+'Main courante'!$N197</f>
        <v>0</v>
      </c>
      <c r="DX200" s="132" t="str">
        <f>IF('Main courante'!$P197&lt;&gt;"",'Main courante'!$P197,"")</f>
        <v/>
      </c>
      <c r="DY200" s="133" t="str">
        <f>IF('Main courante'!$Q197&lt;&gt;"",'Main courante'!$Q197,"")</f>
        <v/>
      </c>
      <c r="DZ200" s="133" t="str">
        <f>IF('Main courante'!$R197&lt;&gt;"",'Main courante'!$R197,"")</f>
        <v/>
      </c>
      <c r="EA200" s="129">
        <f t="shared" ref="EA200:EA263" si="14">IF($DP200&lt;&gt;"",MOD($DQ200-$DP200,1),)</f>
        <v>0</v>
      </c>
      <c r="EB200" s="129">
        <f t="shared" ref="EB200:EB263" si="15">IF($DS200&lt;&gt;"",MOD($DS200-$DR200,1),)</f>
        <v>0</v>
      </c>
      <c r="ED200" s="120" t="str">
        <f>IF('Main courante'!$A197=$ED$6,MAX($ED$8:$ED199)+1,"")</f>
        <v/>
      </c>
      <c r="EE200" s="120" t="str">
        <f>IF('Main courante'!$A197=$ED$6,'Main courante'!$S197,"")</f>
        <v/>
      </c>
      <c r="EF200" s="120" t="str">
        <f>IF('Main courante'!$A197=$ED$6,'Main courante'!$T197,"")</f>
        <v/>
      </c>
      <c r="EG200" s="120" t="str">
        <f>IF('Main courante'!$A197=$ED$6,'Main courante'!$U197,"")</f>
        <v/>
      </c>
      <c r="EH200" s="134" t="str">
        <f>IF('Main courante'!$A197=$ED$6,'Main courante'!$V197,"")</f>
        <v/>
      </c>
      <c r="EJ200" s="120" t="str">
        <f>IF('Main courante'!$A197=$EJ$6,MAX($EJ$8:$EJ199)+1,"")</f>
        <v/>
      </c>
      <c r="EK200" s="120" t="str">
        <f>IF('Main courante'!$A197=$EJ$6,'Main courante'!$S197,"")</f>
        <v/>
      </c>
      <c r="EL200" s="120" t="str">
        <f>IF('Main courante'!$A197=$EJ$6,'Main courante'!$T197,"")</f>
        <v/>
      </c>
      <c r="EM200" s="120" t="str">
        <f>IF('Main courante'!$A197=$EJ$6,'Main courante'!$U197,"")</f>
        <v/>
      </c>
      <c r="EN200" s="134" t="str">
        <f>IF('Main courante'!$A197=$EJ$6,'Main courante'!$V197,"")</f>
        <v/>
      </c>
      <c r="EP200" s="120" t="str">
        <f>IF('Main courante'!$A197=$EP$6,MAX($EP$8:$EP199)+1,"")</f>
        <v/>
      </c>
      <c r="EQ200" s="120" t="str">
        <f>IF('Main courante'!$A197=$EP$6,'Main courante'!$S197,"")</f>
        <v/>
      </c>
      <c r="ER200" s="120" t="str">
        <f>IF('Main courante'!$A197=$EP$6,'Main courante'!$T197,"")</f>
        <v/>
      </c>
      <c r="ES200" s="120" t="str">
        <f>IF('Main courante'!$A197=$EP$6,'Main courante'!$U197,"")</f>
        <v/>
      </c>
      <c r="ET200" s="134" t="str">
        <f>IF('Main courante'!$A197=$EP$6,'Main courante'!$V197,"")</f>
        <v/>
      </c>
      <c r="EU200" s="125"/>
      <c r="EV200" s="120" t="str">
        <f>IF('Main courante'!$A197=$EV$6,MAX($EV$8:$EV199)+1,"")</f>
        <v/>
      </c>
      <c r="EW200" s="121" t="str">
        <f>IF('Main courante'!$A197=$EV$6,TEXT('Main courante'!$B197,"j mmm aa"),"")</f>
        <v/>
      </c>
      <c r="EX200" s="122" t="str">
        <f>IF('Main courante'!$A197=$EV$6,TEXT('Main courante'!$C197,"hh:mm"),"")</f>
        <v/>
      </c>
      <c r="EY200" s="122" t="str">
        <f>IF('Main courante'!$A197=$EV$6,TEXT('Main courante'!$D197,"hh:mm"),"")</f>
        <v/>
      </c>
      <c r="EZ200" s="123" t="str">
        <f>IF('Main courante'!$A197=$EV$6,MOD($EY200-$EX200,1),"")</f>
        <v/>
      </c>
      <c r="FA200" s="123" t="str">
        <f>IF('Main courante'!$A197=$EV$6,'Main courante'!$E197,"")</f>
        <v/>
      </c>
      <c r="FB200" s="128"/>
    </row>
    <row r="201" spans="1:158">
      <c r="A201" s="120" t="str">
        <f>IF('Main courante'!$A198=$A$6,MAX($A$8:$A200)+1,"")</f>
        <v/>
      </c>
      <c r="B201" s="121" t="str">
        <f>IF('Main courante'!$A198=$A$6,TEXT('Main courante'!$B198,"j mmm aa"),"")</f>
        <v/>
      </c>
      <c r="C201" s="122" t="str">
        <f>IF('Main courante'!$A198=$A$6,TEXT('Main courante'!$C198,"hh:mm"),"")</f>
        <v/>
      </c>
      <c r="D201" s="122" t="str">
        <f>IF('Main courante'!$A198=$A$6,TEXT('Main courante'!$D198,"hh:mm"),"")</f>
        <v/>
      </c>
      <c r="E201" s="123" t="str">
        <f>IF('Main courante'!$A198=$A$6,MOD($D201-$C201,1),"")</f>
        <v/>
      </c>
      <c r="F201" s="123" t="str">
        <f>IF('Main courante'!$A198=$A$6,'Main courante'!$E198,"")</f>
        <v/>
      </c>
      <c r="G201" s="125"/>
      <c r="H201" s="126" t="str">
        <f>IF('Main courante'!$A198=$H$6,MAX($H$8:$H200)+1,"")</f>
        <v/>
      </c>
      <c r="I201" s="121" t="str">
        <f>IF('Main courante'!$A198=$H$6,TEXT('Main courante'!$B198,"j mmm aa"),"")</f>
        <v/>
      </c>
      <c r="J201" s="122" t="str">
        <f>IF('Main courante'!$A198=$H$6,TEXT('Main courante'!$C198,"hh:mm"),"")</f>
        <v/>
      </c>
      <c r="K201" s="122" t="str">
        <f>IF('Main courante'!$A198=$H$6,TEXT('Main courante'!$D198,"hh:mm"),"")</f>
        <v/>
      </c>
      <c r="L201" s="123" t="str">
        <f>IF('Main courante'!$A198=$H$6,MOD($K201-$J201,1),"")</f>
        <v/>
      </c>
      <c r="M201" s="123" t="str">
        <f>IF('Main courante'!$A198=$H$6,'Main courante'!$E198,"")</f>
        <v/>
      </c>
      <c r="N201" s="125"/>
      <c r="O201" s="120" t="str">
        <f>IF('Main courante'!$A198=$O$6,MAX($O$8:$O200)+1,"")</f>
        <v/>
      </c>
      <c r="P201" s="121" t="str">
        <f>IF('Main courante'!$A198=$O$6,TEXT('Main courante'!$B198,"j mmm aa"),"")</f>
        <v/>
      </c>
      <c r="Q201" s="122" t="str">
        <f>IF('Main courante'!$A198=$O$6,TEXT('Main courante'!$C198,"hh:mm"),"")</f>
        <v/>
      </c>
      <c r="R201" s="122" t="str">
        <f>IF('Main courante'!$A198=$O$6,TEXT('Main courante'!$D198,"hh:mm"),"")</f>
        <v/>
      </c>
      <c r="S201" s="123" t="str">
        <f>IF('Main courante'!$A198=$O$6,MOD($R201-$Q201,1),"")</f>
        <v/>
      </c>
      <c r="T201" s="124" t="str">
        <f>IF('Main courante'!$A198=$O$6,'Main courante'!$E198,"")</f>
        <v/>
      </c>
      <c r="U201" s="127" t="str">
        <f>IF('Main courante'!$A198=$O$6,DU201,"")</f>
        <v/>
      </c>
      <c r="V201" s="125"/>
      <c r="W201" s="120" t="str">
        <f>IF('Main courante'!$A198=$W$6,MAX($W$8:$W200)+1,"")</f>
        <v/>
      </c>
      <c r="X201" s="121" t="str">
        <f>IF('Main courante'!$A198=$W$6,TEXT('Main courante'!$B198,"j mmm aa"),"")</f>
        <v/>
      </c>
      <c r="Y201" s="122" t="str">
        <f>IF('Main courante'!$A198=$W$6,TEXT('Main courante'!$C198,"hh:mm"),"")</f>
        <v/>
      </c>
      <c r="Z201" s="122" t="str">
        <f>IF('Main courante'!$A198=$W$6,TEXT('Main courante'!$D198,"hh:mm"),"")</f>
        <v/>
      </c>
      <c r="AA201" s="123" t="str">
        <f>IF('Main courante'!$A198=$W$6,MOD($Z201-$Y201,1),"")</f>
        <v/>
      </c>
      <c r="AB201" s="123" t="str">
        <f>IF('Main courante'!$A198=$W$6,'Main courante'!$E198,"")</f>
        <v/>
      </c>
      <c r="AC201" s="122" t="str">
        <f>IF('Main courante'!$A198=$W$6,DU201,"")</f>
        <v/>
      </c>
      <c r="AD201" s="125"/>
      <c r="AE201" s="120" t="str">
        <f>IF('Main courante'!$A198=$AE$6,MAX($AE$8:$AE200)+1,"")</f>
        <v/>
      </c>
      <c r="AF201" s="121" t="str">
        <f>IF('Main courante'!$A198=$AE$6,TEXT('Main courante'!$B198,"j mmm aa"),"")</f>
        <v/>
      </c>
      <c r="AG201" s="122" t="str">
        <f>IF('Main courante'!$A198=$AE$6,TEXT('Main courante'!$C198,"hh:mm"),"")</f>
        <v/>
      </c>
      <c r="AH201" s="122" t="str">
        <f>IF('Main courante'!$A198=$AE$6,TEXT('Main courante'!$D198,"hh:mm"),"")</f>
        <v/>
      </c>
      <c r="AI201" s="123" t="str">
        <f>IF('Main courante'!$A198=$AE$6,MOD($AH201-$AG201,1),"")</f>
        <v/>
      </c>
      <c r="AJ201" s="123" t="str">
        <f>IF('Main courante'!$A198=$AE$6,'Main courante'!$E198,"")</f>
        <v/>
      </c>
      <c r="AK201" s="122" t="str">
        <f>IF('Main courante'!$A198=$AE$6,DU201,"")</f>
        <v/>
      </c>
      <c r="AL201" s="125"/>
      <c r="AM201" s="120" t="str">
        <f>IF('Main courante'!$A198=$AM$6,MAX($AM$8:$AM200)+1,"")</f>
        <v/>
      </c>
      <c r="AN201" s="121" t="str">
        <f>IF('Main courante'!$A198=$AM$6,TEXT('Main courante'!$B198,"j mmm aa"),"")</f>
        <v/>
      </c>
      <c r="AO201" s="122" t="str">
        <f>IF('Main courante'!$A198=$AM$6,TEXT('Main courante'!$C198,"hh:mm"),"")</f>
        <v/>
      </c>
      <c r="AP201" s="122" t="str">
        <f>IF('Main courante'!$A198=$AM$6,TEXT('Main courante'!$D198,"hh:mm"),"")</f>
        <v/>
      </c>
      <c r="AQ201" s="123" t="str">
        <f>IF('Main courante'!$A198=$AM$6,MOD($AP201-$AO201,1),"")</f>
        <v/>
      </c>
      <c r="AR201" s="123" t="str">
        <f>IF('Main courante'!$A198=$AM$6,'Main courante'!$E198,"")</f>
        <v/>
      </c>
      <c r="AS201" s="122" t="str">
        <f>IF('Main courante'!$A198=$AM$6,DU201,"")</f>
        <v/>
      </c>
      <c r="AT201" s="125"/>
      <c r="AU201" s="120" t="str">
        <f>IF('Main courante'!$A198=$AU$6,MAX($AU$8:$AU200)+1,"")</f>
        <v/>
      </c>
      <c r="AV201" s="121" t="str">
        <f>IF('Main courante'!$A198=$AU$6,TEXT('Main courante'!$B198,"j mmm aa"),"")</f>
        <v/>
      </c>
      <c r="AW201" s="122" t="str">
        <f>IF('Main courante'!$A198=$AU$6,TEXT('Main courante'!$C198,"hh:mm"),"")</f>
        <v/>
      </c>
      <c r="AX201" s="122" t="str">
        <f>IF('Main courante'!$A198=$AU$6,TEXT('Main courante'!$D198,"hh:mm"),"")</f>
        <v/>
      </c>
      <c r="AY201" s="123" t="str">
        <f>IF('Main courante'!$A198=$AU$6,MOD($AX201-$AW201,1),"")</f>
        <v/>
      </c>
      <c r="AZ201" s="123" t="str">
        <f>IF('Main courante'!$A198=$AU$6,'Main courante'!$E198,"")</f>
        <v/>
      </c>
      <c r="BA201" s="122" t="str">
        <f>IF('Main courante'!$A198=$AU$6,DU201,"")</f>
        <v/>
      </c>
      <c r="BB201" s="125"/>
      <c r="BC201" s="120" t="str">
        <f>IF('Main courante'!$A198=$BC$6,MAX($BC$8:$BC200)+1,"")</f>
        <v/>
      </c>
      <c r="BD201" s="121" t="str">
        <f>IF('Main courante'!$A198=$BC$6,TEXT('Main courante'!$B198,"j mmm aa"),"")</f>
        <v/>
      </c>
      <c r="BE201" s="122" t="str">
        <f>IF('Main courante'!$A198=$BC$6,TEXT('Main courante'!$C198,"hh:mm"),"")</f>
        <v/>
      </c>
      <c r="BF201" s="122" t="str">
        <f>IF('Main courante'!$A198=$BC$6,TEXT('Main courante'!$D198,"hh:mm"),"")</f>
        <v/>
      </c>
      <c r="BG201" s="123" t="str">
        <f>IF('Main courante'!$A198=$BC$6,MOD($BF201-$BE201,1),"")</f>
        <v/>
      </c>
      <c r="BH201" s="123" t="str">
        <f>IF('Main courante'!$A198=$BC$6,'Main courante'!$E198,"")</f>
        <v/>
      </c>
      <c r="BI201" s="122" t="str">
        <f>IF('Main courante'!$A198=$BC$6,DU201,"")</f>
        <v/>
      </c>
      <c r="BJ201" s="125"/>
      <c r="BK201" s="120" t="str">
        <f>IF('Main courante'!$A198=$BK$6,MAX($BK$8:$BK200)+1,"")</f>
        <v/>
      </c>
      <c r="BL201" s="121" t="str">
        <f>IF('Main courante'!$A198=$BK$6,TEXT('Main courante'!$B198,"j mmm aa"),"")</f>
        <v/>
      </c>
      <c r="BM201" s="122" t="str">
        <f>IF('Main courante'!$A198=$BK$6,TEXT('Main courante'!$C198,"hh:mm"),"")</f>
        <v/>
      </c>
      <c r="BN201" s="122" t="str">
        <f>IF('Main courante'!$A198=$BK$6,TEXT('Main courante'!$D198,"hh:mm"),"")</f>
        <v/>
      </c>
      <c r="BO201" s="123" t="str">
        <f>IF('Main courante'!$A198=$BK$6,MOD($BN201-$BM201,1),"")</f>
        <v/>
      </c>
      <c r="BP201" s="123" t="str">
        <f>IF('Main courante'!$A198=$BK$6,'Main courante'!$E198,"")</f>
        <v/>
      </c>
      <c r="BQ201" s="122" t="str">
        <f>IF('Main courante'!$A198=$BK$6,DU201,"")</f>
        <v/>
      </c>
      <c r="BR201" s="125"/>
      <c r="BS201" s="120" t="str">
        <f>IF('Main courante'!$A198=$BS$6,MAX($BS$8:$BS200)+1,"")</f>
        <v/>
      </c>
      <c r="BT201" s="121" t="str">
        <f>IF('Main courante'!$A198=$BS$6,TEXT('Main courante'!$B198,"j mmm aa"),"")</f>
        <v/>
      </c>
      <c r="BU201" s="122" t="str">
        <f>IF('Main courante'!$A198=$BS$6,TEXT('Main courante'!$C198,"hh:mm"),"")</f>
        <v/>
      </c>
      <c r="BV201" s="122" t="str">
        <f>IF('Main courante'!$A198=$BS$6,TEXT('Main courante'!$D198,"hh:mm"),"")</f>
        <v/>
      </c>
      <c r="BW201" s="123" t="str">
        <f>IF('Main courante'!$A198=$BS$6,MOD($BV201-$BU201,1),"")</f>
        <v/>
      </c>
      <c r="BX201" s="123" t="str">
        <f>IF('Main courante'!$A198=$BS$6,'Main courante'!$E198,"")</f>
        <v/>
      </c>
      <c r="BY201" s="122" t="str">
        <f>IF('Main courante'!$A198=$BS$6,DU201,"")</f>
        <v/>
      </c>
      <c r="BZ201" s="125"/>
      <c r="CA201" s="120" t="str">
        <f>IF('Main courante'!$A198=$CA$6,MAX($CA$8:$CA200)+1,"")</f>
        <v/>
      </c>
      <c r="CB201" s="121" t="str">
        <f>IF('Main courante'!$A198=$CA$6,TEXT('Main courante'!$B198,"j mmm aa"),"")</f>
        <v/>
      </c>
      <c r="CC201" s="122" t="str">
        <f>IF('Main courante'!$A198=$CA$6,TEXT('Main courante'!$C198,"hh:mm"),"")</f>
        <v/>
      </c>
      <c r="CD201" s="122" t="str">
        <f>IF('Main courante'!$A198=$CA$6,TEXT('Main courante'!$D198,"hh:mm"),"")</f>
        <v/>
      </c>
      <c r="CE201" s="123" t="str">
        <f>IF('Main courante'!$A198=$CA$6,MOD($CD201-$CC201,1),"")</f>
        <v/>
      </c>
      <c r="CF201" s="123" t="str">
        <f>IF('Main courante'!$A198=$CA$6,'Main courante'!$E198,"")</f>
        <v/>
      </c>
      <c r="CG201" s="122" t="str">
        <f>IF('Main courante'!$A198=$CA$6,DU201,"")</f>
        <v/>
      </c>
      <c r="CH201" s="125"/>
      <c r="CI201" s="120" t="str">
        <f>IF('Main courante'!$A198=$CI$6,MAX($CI$8:$CI200)+1,"")</f>
        <v/>
      </c>
      <c r="CJ201" s="121" t="str">
        <f>IF('Main courante'!$A198=$CI$6,TEXT('Main courante'!$B198,"j mmm aa"),"")</f>
        <v/>
      </c>
      <c r="CK201" s="122" t="str">
        <f>IF('Main courante'!$A198=$CI$6,TEXT('Main courante'!$C198,"hh:mm"),"")</f>
        <v/>
      </c>
      <c r="CL201" s="122" t="str">
        <f>IF('Main courante'!$A198=$CI$6,TEXT('Main courante'!$D198,"hh:mm"),"")</f>
        <v/>
      </c>
      <c r="CM201" s="123" t="str">
        <f>IF('Main courante'!$A198=$CI$6,MOD($CL201-$CK201,1),"")</f>
        <v/>
      </c>
      <c r="CN201" s="123" t="str">
        <f>IF('Main courante'!$A198=$CI$6,'Main courante'!$E198,"")</f>
        <v/>
      </c>
      <c r="CO201" s="125"/>
      <c r="CP201" s="120" t="str">
        <f>IF('Main courante'!$A198=$CP$6,MAX($CP$8:$CP200)+1,"")</f>
        <v/>
      </c>
      <c r="CQ201" s="121" t="str">
        <f>IF('Main courante'!$A198=$CP$6,TEXT('Main courante'!$B198,"j mmm aa"),"")</f>
        <v/>
      </c>
      <c r="CR201" s="122" t="str">
        <f>IF('Main courante'!$A198=$CP$6,TEXT('Main courante'!$C198,"hh:mm"),"")</f>
        <v/>
      </c>
      <c r="CS201" s="122" t="str">
        <f>IF('Main courante'!$A198=$CP$6,TEXT('Main courante'!$D198,"hh:mm"),"")</f>
        <v/>
      </c>
      <c r="CT201" s="123" t="str">
        <f>IF('Main courante'!$A198=$CP$6,MOD($CS201-$CR201,1),"")</f>
        <v/>
      </c>
      <c r="CU201" s="123" t="str">
        <f>IF('Main courante'!$A198=$CP$6,'Main courante'!$E198,"")</f>
        <v/>
      </c>
      <c r="CV201" s="122" t="str">
        <f>IF('Main courante'!$A198=$CP$6,DU201,"")</f>
        <v/>
      </c>
      <c r="CW201" s="125"/>
      <c r="CX201" s="120" t="str">
        <f>IF('Main courante'!$A198=$CX$6,MAX($CX$8:$CX200)+1,"")</f>
        <v/>
      </c>
      <c r="CY201" s="121" t="str">
        <f>IF('Main courante'!$A198=$CX$6,TEXT('Main courante'!$B198,"j mmm aa"),"")</f>
        <v/>
      </c>
      <c r="CZ201" s="122" t="str">
        <f>IF('Main courante'!$A198=$CX$6,TEXT('Main courante'!$C198,"hh:mm"),"")</f>
        <v/>
      </c>
      <c r="DA201" s="122" t="str">
        <f>IF('Main courante'!$A198=$CX$6,TEXT('Main courante'!$D198,"hh:mm"),"")</f>
        <v/>
      </c>
      <c r="DB201" s="123" t="str">
        <f>IF('Main courante'!$A198=$CX$6,MOD($DA201-$CZ201,1),"")</f>
        <v/>
      </c>
      <c r="DC201" s="123" t="str">
        <f>IF('Main courante'!$A198=$CX$6,'Main courante'!$E198,"")</f>
        <v/>
      </c>
      <c r="DD201" s="122" t="str">
        <f>IF('Main courante'!$A198=$CX$6,DU201,"")</f>
        <v/>
      </c>
      <c r="DE201" s="125"/>
      <c r="DF201" s="120" t="str">
        <f>IF('Main courante'!$A198=$DF$6,MAX($DF$8:$DF200)+1,"")</f>
        <v/>
      </c>
      <c r="DG201" s="121" t="str">
        <f>IF('Main courante'!$A198=$DF$6,TEXT('Main courante'!$B198,"j mmm aa"),"")</f>
        <v/>
      </c>
      <c r="DH201" s="122" t="str">
        <f>IF('Main courante'!$A198=$DF$6,TEXT('Main courante'!$C198,"hh:mm"),"")</f>
        <v/>
      </c>
      <c r="DI201" s="122" t="str">
        <f>IF('Main courante'!$A198=$DF$6,TEXT('Main courante'!$D198,"hh:mm"),"")</f>
        <v/>
      </c>
      <c r="DJ201" s="123" t="str">
        <f>IF('Main courante'!$A198=$DF$6,MOD($DI201-$DH201,1),"")</f>
        <v/>
      </c>
      <c r="DK201" s="123" t="str">
        <f>IF('Main courante'!$A198=$DF$6,'Main courante'!$E198,"")</f>
        <v/>
      </c>
      <c r="DL201" s="128"/>
      <c r="DM201" s="120" t="str">
        <f>IF(OR('Main courante'!$F198&lt;&gt;"",'Main courante'!$K198&lt;&gt;""),MAX($DM$8:$DM200)+1,"")</f>
        <v/>
      </c>
      <c r="DN201" s="121" t="str">
        <f>IF('Main courante'!$F198,TEXT('Main courante'!$B198,"j mmm aa"),"")</f>
        <v/>
      </c>
      <c r="DO201" s="121" t="str">
        <f>IF('Main courante'!$F198,'Main courante'!$E198,"")</f>
        <v/>
      </c>
      <c r="DP201" s="121" t="str">
        <f>IF(OR('Main courante'!$F198&lt;&gt;"",'Main courante'!$K198&lt;&gt;""),IF('Main courante'!$F198&lt;&gt;"",TEXT('Main courante'!$F198,"hh:mm"),""),"")</f>
        <v/>
      </c>
      <c r="DQ201" s="121" t="str">
        <f>IF(OR('Main courante'!$F198&lt;&gt;"",'Main courante'!$K198&lt;&gt;""),IF('Main courante'!$G198&lt;&gt;"",TEXT('Main courante'!$G198,"hh:mm"),""),"")</f>
        <v/>
      </c>
      <c r="DR201" s="121" t="str">
        <f>IF(OR('Main courante'!$F198&lt;&gt;"",'Main courante'!$K198&lt;&gt;""),IF('Main courante'!$K198&lt;&gt;"",TEXT('Main courante'!$K198,"hh:mm"),""),"")</f>
        <v/>
      </c>
      <c r="DS201" s="121" t="str">
        <f>IF(OR('Main courante'!$F198&lt;&gt;"",'Main courante'!$K198&lt;&gt;""),IF('Main courante'!$L198&lt;&gt;"",TEXT('Main courante'!$L198,"hh:mm"),""),"")</f>
        <v/>
      </c>
      <c r="DT201" s="129">
        <f t="shared" si="13"/>
        <v>0</v>
      </c>
      <c r="DU201" s="130">
        <f>'Main courante'!$H198+'Main courante'!$M198</f>
        <v>0</v>
      </c>
      <c r="DV201" s="131">
        <f>'Main courante'!$J198+'Main courante'!$O198</f>
        <v>0</v>
      </c>
      <c r="DW201" s="131">
        <f>'Main courante'!$I198+'Main courante'!$N198</f>
        <v>0</v>
      </c>
      <c r="DX201" s="132" t="str">
        <f>IF('Main courante'!$P198&lt;&gt;"",'Main courante'!$P198,"")</f>
        <v/>
      </c>
      <c r="DY201" s="133" t="str">
        <f>IF('Main courante'!$Q198&lt;&gt;"",'Main courante'!$Q198,"")</f>
        <v/>
      </c>
      <c r="DZ201" s="133" t="str">
        <f>IF('Main courante'!$R198&lt;&gt;"",'Main courante'!$R198,"")</f>
        <v/>
      </c>
      <c r="EA201" s="129">
        <f t="shared" si="14"/>
        <v>0</v>
      </c>
      <c r="EB201" s="129">
        <f t="shared" si="15"/>
        <v>0</v>
      </c>
      <c r="ED201" s="120" t="str">
        <f>IF('Main courante'!$A198=$ED$6,MAX($ED$8:$ED200)+1,"")</f>
        <v/>
      </c>
      <c r="EE201" s="120" t="str">
        <f>IF('Main courante'!$A198=$ED$6,'Main courante'!$S198,"")</f>
        <v/>
      </c>
      <c r="EF201" s="120" t="str">
        <f>IF('Main courante'!$A198=$ED$6,'Main courante'!$T198,"")</f>
        <v/>
      </c>
      <c r="EG201" s="120" t="str">
        <f>IF('Main courante'!$A198=$ED$6,'Main courante'!$U198,"")</f>
        <v/>
      </c>
      <c r="EH201" s="134" t="str">
        <f>IF('Main courante'!$A198=$ED$6,'Main courante'!$V198,"")</f>
        <v/>
      </c>
      <c r="EJ201" s="120" t="str">
        <f>IF('Main courante'!$A198=$EJ$6,MAX($EJ$8:$EJ200)+1,"")</f>
        <v/>
      </c>
      <c r="EK201" s="120" t="str">
        <f>IF('Main courante'!$A198=$EJ$6,'Main courante'!$S198,"")</f>
        <v/>
      </c>
      <c r="EL201" s="120" t="str">
        <f>IF('Main courante'!$A198=$EJ$6,'Main courante'!$T198,"")</f>
        <v/>
      </c>
      <c r="EM201" s="120" t="str">
        <f>IF('Main courante'!$A198=$EJ$6,'Main courante'!$U198,"")</f>
        <v/>
      </c>
      <c r="EN201" s="134" t="str">
        <f>IF('Main courante'!$A198=$EJ$6,'Main courante'!$V198,"")</f>
        <v/>
      </c>
      <c r="EP201" s="120" t="str">
        <f>IF('Main courante'!$A198=$EP$6,MAX($EP$8:$EP200)+1,"")</f>
        <v/>
      </c>
      <c r="EQ201" s="120" t="str">
        <f>IF('Main courante'!$A198=$EP$6,'Main courante'!$S198,"")</f>
        <v/>
      </c>
      <c r="ER201" s="120" t="str">
        <f>IF('Main courante'!$A198=$EP$6,'Main courante'!$T198,"")</f>
        <v/>
      </c>
      <c r="ES201" s="120" t="str">
        <f>IF('Main courante'!$A198=$EP$6,'Main courante'!$U198,"")</f>
        <v/>
      </c>
      <c r="ET201" s="134" t="str">
        <f>IF('Main courante'!$A198=$EP$6,'Main courante'!$V198,"")</f>
        <v/>
      </c>
      <c r="EU201" s="125"/>
      <c r="EV201" s="120" t="str">
        <f>IF('Main courante'!$A198=$EV$6,MAX($EV$8:$EV200)+1,"")</f>
        <v/>
      </c>
      <c r="EW201" s="121" t="str">
        <f>IF('Main courante'!$A198=$EV$6,TEXT('Main courante'!$B198,"j mmm aa"),"")</f>
        <v/>
      </c>
      <c r="EX201" s="122" t="str">
        <f>IF('Main courante'!$A198=$EV$6,TEXT('Main courante'!$C198,"hh:mm"),"")</f>
        <v/>
      </c>
      <c r="EY201" s="122" t="str">
        <f>IF('Main courante'!$A198=$EV$6,TEXT('Main courante'!$D198,"hh:mm"),"")</f>
        <v/>
      </c>
      <c r="EZ201" s="123" t="str">
        <f>IF('Main courante'!$A198=$EV$6,MOD($EY201-$EX201,1),"")</f>
        <v/>
      </c>
      <c r="FA201" s="123" t="str">
        <f>IF('Main courante'!$A198=$EV$6,'Main courante'!$E198,"")</f>
        <v/>
      </c>
      <c r="FB201" s="128"/>
    </row>
    <row r="202" spans="1:158">
      <c r="A202" s="120" t="str">
        <f>IF('Main courante'!$A199=$A$6,MAX($A$8:$A201)+1,"")</f>
        <v/>
      </c>
      <c r="B202" s="121" t="str">
        <f>IF('Main courante'!$A199=$A$6,TEXT('Main courante'!$B199,"j mmm aa"),"")</f>
        <v/>
      </c>
      <c r="C202" s="122" t="str">
        <f>IF('Main courante'!$A199=$A$6,TEXT('Main courante'!$C199,"hh:mm"),"")</f>
        <v/>
      </c>
      <c r="D202" s="122" t="str">
        <f>IF('Main courante'!$A199=$A$6,TEXT('Main courante'!$D199,"hh:mm"),"")</f>
        <v/>
      </c>
      <c r="E202" s="123" t="str">
        <f>IF('Main courante'!$A199=$A$6,MOD($D202-$C202,1),"")</f>
        <v/>
      </c>
      <c r="F202" s="123" t="str">
        <f>IF('Main courante'!$A199=$A$6,'Main courante'!$E199,"")</f>
        <v/>
      </c>
      <c r="G202" s="125"/>
      <c r="H202" s="126" t="str">
        <f>IF('Main courante'!$A199=$H$6,MAX($H$8:$H201)+1,"")</f>
        <v/>
      </c>
      <c r="I202" s="121" t="str">
        <f>IF('Main courante'!$A199=$H$6,TEXT('Main courante'!$B199,"j mmm aa"),"")</f>
        <v/>
      </c>
      <c r="J202" s="122" t="str">
        <f>IF('Main courante'!$A199=$H$6,TEXT('Main courante'!$C199,"hh:mm"),"")</f>
        <v/>
      </c>
      <c r="K202" s="122" t="str">
        <f>IF('Main courante'!$A199=$H$6,TEXT('Main courante'!$D199,"hh:mm"),"")</f>
        <v/>
      </c>
      <c r="L202" s="123" t="str">
        <f>IF('Main courante'!$A199=$H$6,MOD($K202-$J202,1),"")</f>
        <v/>
      </c>
      <c r="M202" s="123" t="str">
        <f>IF('Main courante'!$A199=$H$6,'Main courante'!$E199,"")</f>
        <v/>
      </c>
      <c r="N202" s="125"/>
      <c r="O202" s="120" t="str">
        <f>IF('Main courante'!$A199=$O$6,MAX($O$8:$O201)+1,"")</f>
        <v/>
      </c>
      <c r="P202" s="121" t="str">
        <f>IF('Main courante'!$A199=$O$6,TEXT('Main courante'!$B199,"j mmm aa"),"")</f>
        <v/>
      </c>
      <c r="Q202" s="122" t="str">
        <f>IF('Main courante'!$A199=$O$6,TEXT('Main courante'!$C199,"hh:mm"),"")</f>
        <v/>
      </c>
      <c r="R202" s="122" t="str">
        <f>IF('Main courante'!$A199=$O$6,TEXT('Main courante'!$D199,"hh:mm"),"")</f>
        <v/>
      </c>
      <c r="S202" s="123" t="str">
        <f>IF('Main courante'!$A199=$O$6,MOD($R202-$Q202,1),"")</f>
        <v/>
      </c>
      <c r="T202" s="124" t="str">
        <f>IF('Main courante'!$A199=$O$6,'Main courante'!$E199,"")</f>
        <v/>
      </c>
      <c r="U202" s="127" t="str">
        <f>IF('Main courante'!$A199=$O$6,DU202,"")</f>
        <v/>
      </c>
      <c r="V202" s="125"/>
      <c r="W202" s="120" t="str">
        <f>IF('Main courante'!$A199=$W$6,MAX($W$8:$W201)+1,"")</f>
        <v/>
      </c>
      <c r="X202" s="121" t="str">
        <f>IF('Main courante'!$A199=$W$6,TEXT('Main courante'!$B199,"j mmm aa"),"")</f>
        <v/>
      </c>
      <c r="Y202" s="122" t="str">
        <f>IF('Main courante'!$A199=$W$6,TEXT('Main courante'!$C199,"hh:mm"),"")</f>
        <v/>
      </c>
      <c r="Z202" s="122" t="str">
        <f>IF('Main courante'!$A199=$W$6,TEXT('Main courante'!$D199,"hh:mm"),"")</f>
        <v/>
      </c>
      <c r="AA202" s="123" t="str">
        <f>IF('Main courante'!$A199=$W$6,MOD($Z202-$Y202,1),"")</f>
        <v/>
      </c>
      <c r="AB202" s="123" t="str">
        <f>IF('Main courante'!$A199=$W$6,'Main courante'!$E199,"")</f>
        <v/>
      </c>
      <c r="AC202" s="122" t="str">
        <f>IF('Main courante'!$A199=$W$6,DU202,"")</f>
        <v/>
      </c>
      <c r="AD202" s="125"/>
      <c r="AE202" s="120" t="str">
        <f>IF('Main courante'!$A199=$AE$6,MAX($AE$8:$AE201)+1,"")</f>
        <v/>
      </c>
      <c r="AF202" s="121" t="str">
        <f>IF('Main courante'!$A199=$AE$6,TEXT('Main courante'!$B199,"j mmm aa"),"")</f>
        <v/>
      </c>
      <c r="AG202" s="122" t="str">
        <f>IF('Main courante'!$A199=$AE$6,TEXT('Main courante'!$C199,"hh:mm"),"")</f>
        <v/>
      </c>
      <c r="AH202" s="122" t="str">
        <f>IF('Main courante'!$A199=$AE$6,TEXT('Main courante'!$D199,"hh:mm"),"")</f>
        <v/>
      </c>
      <c r="AI202" s="123" t="str">
        <f>IF('Main courante'!$A199=$AE$6,MOD($AH202-$AG202,1),"")</f>
        <v/>
      </c>
      <c r="AJ202" s="123" t="str">
        <f>IF('Main courante'!$A199=$AE$6,'Main courante'!$E199,"")</f>
        <v/>
      </c>
      <c r="AK202" s="122" t="str">
        <f>IF('Main courante'!$A199=$AE$6,DU202,"")</f>
        <v/>
      </c>
      <c r="AL202" s="125"/>
      <c r="AM202" s="120" t="str">
        <f>IF('Main courante'!$A199=$AM$6,MAX($AM$8:$AM201)+1,"")</f>
        <v/>
      </c>
      <c r="AN202" s="121" t="str">
        <f>IF('Main courante'!$A199=$AM$6,TEXT('Main courante'!$B199,"j mmm aa"),"")</f>
        <v/>
      </c>
      <c r="AO202" s="122" t="str">
        <f>IF('Main courante'!$A199=$AM$6,TEXT('Main courante'!$C199,"hh:mm"),"")</f>
        <v/>
      </c>
      <c r="AP202" s="122" t="str">
        <f>IF('Main courante'!$A199=$AM$6,TEXT('Main courante'!$D199,"hh:mm"),"")</f>
        <v/>
      </c>
      <c r="AQ202" s="123" t="str">
        <f>IF('Main courante'!$A199=$AM$6,MOD($AP202-$AO202,1),"")</f>
        <v/>
      </c>
      <c r="AR202" s="123" t="str">
        <f>IF('Main courante'!$A199=$AM$6,'Main courante'!$E199,"")</f>
        <v/>
      </c>
      <c r="AS202" s="122" t="str">
        <f>IF('Main courante'!$A199=$AM$6,DU202,"")</f>
        <v/>
      </c>
      <c r="AT202" s="125"/>
      <c r="AU202" s="120" t="str">
        <f>IF('Main courante'!$A199=$AU$6,MAX($AU$8:$AU201)+1,"")</f>
        <v/>
      </c>
      <c r="AV202" s="121" t="str">
        <f>IF('Main courante'!$A199=$AU$6,TEXT('Main courante'!$B199,"j mmm aa"),"")</f>
        <v/>
      </c>
      <c r="AW202" s="122" t="str">
        <f>IF('Main courante'!$A199=$AU$6,TEXT('Main courante'!$C199,"hh:mm"),"")</f>
        <v/>
      </c>
      <c r="AX202" s="122" t="str">
        <f>IF('Main courante'!$A199=$AU$6,TEXT('Main courante'!$D199,"hh:mm"),"")</f>
        <v/>
      </c>
      <c r="AY202" s="123" t="str">
        <f>IF('Main courante'!$A199=$AU$6,MOD($AX202-$AW202,1),"")</f>
        <v/>
      </c>
      <c r="AZ202" s="123" t="str">
        <f>IF('Main courante'!$A199=$AU$6,'Main courante'!$E199,"")</f>
        <v/>
      </c>
      <c r="BA202" s="122" t="str">
        <f>IF('Main courante'!$A199=$AU$6,DU202,"")</f>
        <v/>
      </c>
      <c r="BB202" s="125"/>
      <c r="BC202" s="120" t="str">
        <f>IF('Main courante'!$A199=$BC$6,MAX($BC$8:$BC201)+1,"")</f>
        <v/>
      </c>
      <c r="BD202" s="121" t="str">
        <f>IF('Main courante'!$A199=$BC$6,TEXT('Main courante'!$B199,"j mmm aa"),"")</f>
        <v/>
      </c>
      <c r="BE202" s="122" t="str">
        <f>IF('Main courante'!$A199=$BC$6,TEXT('Main courante'!$C199,"hh:mm"),"")</f>
        <v/>
      </c>
      <c r="BF202" s="122" t="str">
        <f>IF('Main courante'!$A199=$BC$6,TEXT('Main courante'!$D199,"hh:mm"),"")</f>
        <v/>
      </c>
      <c r="BG202" s="123" t="str">
        <f>IF('Main courante'!$A199=$BC$6,MOD($BF202-$BE202,1),"")</f>
        <v/>
      </c>
      <c r="BH202" s="123" t="str">
        <f>IF('Main courante'!$A199=$BC$6,'Main courante'!$E199,"")</f>
        <v/>
      </c>
      <c r="BI202" s="122" t="str">
        <f>IF('Main courante'!$A199=$BC$6,DU202,"")</f>
        <v/>
      </c>
      <c r="BJ202" s="125"/>
      <c r="BK202" s="120" t="str">
        <f>IF('Main courante'!$A199=$BK$6,MAX($BK$8:$BK201)+1,"")</f>
        <v/>
      </c>
      <c r="BL202" s="121" t="str">
        <f>IF('Main courante'!$A199=$BK$6,TEXT('Main courante'!$B199,"j mmm aa"),"")</f>
        <v/>
      </c>
      <c r="BM202" s="122" t="str">
        <f>IF('Main courante'!$A199=$BK$6,TEXT('Main courante'!$C199,"hh:mm"),"")</f>
        <v/>
      </c>
      <c r="BN202" s="122" t="str">
        <f>IF('Main courante'!$A199=$BK$6,TEXT('Main courante'!$D199,"hh:mm"),"")</f>
        <v/>
      </c>
      <c r="BO202" s="123" t="str">
        <f>IF('Main courante'!$A199=$BK$6,MOD($BN202-$BM202,1),"")</f>
        <v/>
      </c>
      <c r="BP202" s="123" t="str">
        <f>IF('Main courante'!$A199=$BK$6,'Main courante'!$E199,"")</f>
        <v/>
      </c>
      <c r="BQ202" s="122" t="str">
        <f>IF('Main courante'!$A199=$BK$6,DU202,"")</f>
        <v/>
      </c>
      <c r="BR202" s="125"/>
      <c r="BS202" s="120" t="str">
        <f>IF('Main courante'!$A199=$BS$6,MAX($BS$8:$BS201)+1,"")</f>
        <v/>
      </c>
      <c r="BT202" s="121" t="str">
        <f>IF('Main courante'!$A199=$BS$6,TEXT('Main courante'!$B199,"j mmm aa"),"")</f>
        <v/>
      </c>
      <c r="BU202" s="122" t="str">
        <f>IF('Main courante'!$A199=$BS$6,TEXT('Main courante'!$C199,"hh:mm"),"")</f>
        <v/>
      </c>
      <c r="BV202" s="122" t="str">
        <f>IF('Main courante'!$A199=$BS$6,TEXT('Main courante'!$D199,"hh:mm"),"")</f>
        <v/>
      </c>
      <c r="BW202" s="123" t="str">
        <f>IF('Main courante'!$A199=$BS$6,MOD($BV202-$BU202,1),"")</f>
        <v/>
      </c>
      <c r="BX202" s="123" t="str">
        <f>IF('Main courante'!$A199=$BS$6,'Main courante'!$E199,"")</f>
        <v/>
      </c>
      <c r="BY202" s="122" t="str">
        <f>IF('Main courante'!$A199=$BS$6,DU202,"")</f>
        <v/>
      </c>
      <c r="BZ202" s="125"/>
      <c r="CA202" s="120" t="str">
        <f>IF('Main courante'!$A199=$CA$6,MAX($CA$8:$CA201)+1,"")</f>
        <v/>
      </c>
      <c r="CB202" s="121" t="str">
        <f>IF('Main courante'!$A199=$CA$6,TEXT('Main courante'!$B199,"j mmm aa"),"")</f>
        <v/>
      </c>
      <c r="CC202" s="122" t="str">
        <f>IF('Main courante'!$A199=$CA$6,TEXT('Main courante'!$C199,"hh:mm"),"")</f>
        <v/>
      </c>
      <c r="CD202" s="122" t="str">
        <f>IF('Main courante'!$A199=$CA$6,TEXT('Main courante'!$D199,"hh:mm"),"")</f>
        <v/>
      </c>
      <c r="CE202" s="123" t="str">
        <f>IF('Main courante'!$A199=$CA$6,MOD($CD202-$CC202,1),"")</f>
        <v/>
      </c>
      <c r="CF202" s="123" t="str">
        <f>IF('Main courante'!$A199=$CA$6,'Main courante'!$E199,"")</f>
        <v/>
      </c>
      <c r="CG202" s="122" t="str">
        <f>IF('Main courante'!$A199=$CA$6,DU202,"")</f>
        <v/>
      </c>
      <c r="CH202" s="125"/>
      <c r="CI202" s="120" t="str">
        <f>IF('Main courante'!$A199=$CI$6,MAX($CI$8:$CI201)+1,"")</f>
        <v/>
      </c>
      <c r="CJ202" s="121" t="str">
        <f>IF('Main courante'!$A199=$CI$6,TEXT('Main courante'!$B199,"j mmm aa"),"")</f>
        <v/>
      </c>
      <c r="CK202" s="122" t="str">
        <f>IF('Main courante'!$A199=$CI$6,TEXT('Main courante'!$C199,"hh:mm"),"")</f>
        <v/>
      </c>
      <c r="CL202" s="122" t="str">
        <f>IF('Main courante'!$A199=$CI$6,TEXT('Main courante'!$D199,"hh:mm"),"")</f>
        <v/>
      </c>
      <c r="CM202" s="123" t="str">
        <f>IF('Main courante'!$A199=$CI$6,MOD($CL202-$CK202,1),"")</f>
        <v/>
      </c>
      <c r="CN202" s="123" t="str">
        <f>IF('Main courante'!$A199=$CI$6,'Main courante'!$E199,"")</f>
        <v/>
      </c>
      <c r="CO202" s="125"/>
      <c r="CP202" s="120" t="str">
        <f>IF('Main courante'!$A199=$CP$6,MAX($CP$8:$CP201)+1,"")</f>
        <v/>
      </c>
      <c r="CQ202" s="121" t="str">
        <f>IF('Main courante'!$A199=$CP$6,TEXT('Main courante'!$B199,"j mmm aa"),"")</f>
        <v/>
      </c>
      <c r="CR202" s="122" t="str">
        <f>IF('Main courante'!$A199=$CP$6,TEXT('Main courante'!$C199,"hh:mm"),"")</f>
        <v/>
      </c>
      <c r="CS202" s="122" t="str">
        <f>IF('Main courante'!$A199=$CP$6,TEXT('Main courante'!$D199,"hh:mm"),"")</f>
        <v/>
      </c>
      <c r="CT202" s="123" t="str">
        <f>IF('Main courante'!$A199=$CP$6,MOD($CS202-$CR202,1),"")</f>
        <v/>
      </c>
      <c r="CU202" s="123" t="str">
        <f>IF('Main courante'!$A199=$CP$6,'Main courante'!$E199,"")</f>
        <v/>
      </c>
      <c r="CV202" s="122" t="str">
        <f>IF('Main courante'!$A199=$CP$6,DU202,"")</f>
        <v/>
      </c>
      <c r="CW202" s="125"/>
      <c r="CX202" s="120" t="str">
        <f>IF('Main courante'!$A199=$CX$6,MAX($CX$8:$CX201)+1,"")</f>
        <v/>
      </c>
      <c r="CY202" s="121" t="str">
        <f>IF('Main courante'!$A199=$CX$6,TEXT('Main courante'!$B199,"j mmm aa"),"")</f>
        <v/>
      </c>
      <c r="CZ202" s="122" t="str">
        <f>IF('Main courante'!$A199=$CX$6,TEXT('Main courante'!$C199,"hh:mm"),"")</f>
        <v/>
      </c>
      <c r="DA202" s="122" t="str">
        <f>IF('Main courante'!$A199=$CX$6,TEXT('Main courante'!$D199,"hh:mm"),"")</f>
        <v/>
      </c>
      <c r="DB202" s="123" t="str">
        <f>IF('Main courante'!$A199=$CX$6,MOD($DA202-$CZ202,1),"")</f>
        <v/>
      </c>
      <c r="DC202" s="123" t="str">
        <f>IF('Main courante'!$A199=$CX$6,'Main courante'!$E199,"")</f>
        <v/>
      </c>
      <c r="DD202" s="122" t="str">
        <f>IF('Main courante'!$A199=$CX$6,DU202,"")</f>
        <v/>
      </c>
      <c r="DE202" s="125"/>
      <c r="DF202" s="120" t="str">
        <f>IF('Main courante'!$A199=$DF$6,MAX($DF$8:$DF201)+1,"")</f>
        <v/>
      </c>
      <c r="DG202" s="121" t="str">
        <f>IF('Main courante'!$A199=$DF$6,TEXT('Main courante'!$B199,"j mmm aa"),"")</f>
        <v/>
      </c>
      <c r="DH202" s="122" t="str">
        <f>IF('Main courante'!$A199=$DF$6,TEXT('Main courante'!$C199,"hh:mm"),"")</f>
        <v/>
      </c>
      <c r="DI202" s="122" t="str">
        <f>IF('Main courante'!$A199=$DF$6,TEXT('Main courante'!$D199,"hh:mm"),"")</f>
        <v/>
      </c>
      <c r="DJ202" s="123" t="str">
        <f>IF('Main courante'!$A199=$DF$6,MOD($DI202-$DH202,1),"")</f>
        <v/>
      </c>
      <c r="DK202" s="123" t="str">
        <f>IF('Main courante'!$A199=$DF$6,'Main courante'!$E199,"")</f>
        <v/>
      </c>
      <c r="DL202" s="128"/>
      <c r="DM202" s="120" t="str">
        <f>IF(OR('Main courante'!$F199&lt;&gt;"",'Main courante'!$K199&lt;&gt;""),MAX($DM$8:$DM201)+1,"")</f>
        <v/>
      </c>
      <c r="DN202" s="121" t="str">
        <f>IF('Main courante'!$F199,TEXT('Main courante'!$B199,"j mmm aa"),"")</f>
        <v/>
      </c>
      <c r="DO202" s="121" t="str">
        <f>IF('Main courante'!$F199,'Main courante'!$E199,"")</f>
        <v/>
      </c>
      <c r="DP202" s="121" t="str">
        <f>IF(OR('Main courante'!$F199&lt;&gt;"",'Main courante'!$K199&lt;&gt;""),IF('Main courante'!$F199&lt;&gt;"",TEXT('Main courante'!$F199,"hh:mm"),""),"")</f>
        <v/>
      </c>
      <c r="DQ202" s="121" t="str">
        <f>IF(OR('Main courante'!$F199&lt;&gt;"",'Main courante'!$K199&lt;&gt;""),IF('Main courante'!$G199&lt;&gt;"",TEXT('Main courante'!$G199,"hh:mm"),""),"")</f>
        <v/>
      </c>
      <c r="DR202" s="121" t="str">
        <f>IF(OR('Main courante'!$F199&lt;&gt;"",'Main courante'!$K199&lt;&gt;""),IF('Main courante'!$K199&lt;&gt;"",TEXT('Main courante'!$K199,"hh:mm"),""),"")</f>
        <v/>
      </c>
      <c r="DS202" s="121" t="str">
        <f>IF(OR('Main courante'!$F199&lt;&gt;"",'Main courante'!$K199&lt;&gt;""),IF('Main courante'!$L199&lt;&gt;"",TEXT('Main courante'!$L199,"hh:mm"),""),"")</f>
        <v/>
      </c>
      <c r="DT202" s="129">
        <f t="shared" si="13"/>
        <v>0</v>
      </c>
      <c r="DU202" s="130">
        <f>'Main courante'!$H199+'Main courante'!$M199</f>
        <v>0</v>
      </c>
      <c r="DV202" s="131">
        <f>'Main courante'!$J199+'Main courante'!$O199</f>
        <v>0</v>
      </c>
      <c r="DW202" s="131">
        <f>'Main courante'!$I199+'Main courante'!$N199</f>
        <v>0</v>
      </c>
      <c r="DX202" s="132" t="str">
        <f>IF('Main courante'!$P199&lt;&gt;"",'Main courante'!$P199,"")</f>
        <v/>
      </c>
      <c r="DY202" s="133" t="str">
        <f>IF('Main courante'!$Q199&lt;&gt;"",'Main courante'!$Q199,"")</f>
        <v/>
      </c>
      <c r="DZ202" s="133" t="str">
        <f>IF('Main courante'!$R199&lt;&gt;"",'Main courante'!$R199,"")</f>
        <v/>
      </c>
      <c r="EA202" s="129">
        <f t="shared" si="14"/>
        <v>0</v>
      </c>
      <c r="EB202" s="129">
        <f t="shared" si="15"/>
        <v>0</v>
      </c>
      <c r="ED202" s="120" t="str">
        <f>IF('Main courante'!$A199=$ED$6,MAX($ED$8:$ED201)+1,"")</f>
        <v/>
      </c>
      <c r="EE202" s="120" t="str">
        <f>IF('Main courante'!$A199=$ED$6,'Main courante'!$S199,"")</f>
        <v/>
      </c>
      <c r="EF202" s="120" t="str">
        <f>IF('Main courante'!$A199=$ED$6,'Main courante'!$T199,"")</f>
        <v/>
      </c>
      <c r="EG202" s="120" t="str">
        <f>IF('Main courante'!$A199=$ED$6,'Main courante'!$U199,"")</f>
        <v/>
      </c>
      <c r="EH202" s="134" t="str">
        <f>IF('Main courante'!$A199=$ED$6,'Main courante'!$V199,"")</f>
        <v/>
      </c>
      <c r="EJ202" s="120" t="str">
        <f>IF('Main courante'!$A199=$EJ$6,MAX($EJ$8:$EJ201)+1,"")</f>
        <v/>
      </c>
      <c r="EK202" s="120" t="str">
        <f>IF('Main courante'!$A199=$EJ$6,'Main courante'!$S199,"")</f>
        <v/>
      </c>
      <c r="EL202" s="120" t="str">
        <f>IF('Main courante'!$A199=$EJ$6,'Main courante'!$T199,"")</f>
        <v/>
      </c>
      <c r="EM202" s="120" t="str">
        <f>IF('Main courante'!$A199=$EJ$6,'Main courante'!$U199,"")</f>
        <v/>
      </c>
      <c r="EN202" s="134" t="str">
        <f>IF('Main courante'!$A199=$EJ$6,'Main courante'!$V199,"")</f>
        <v/>
      </c>
      <c r="EP202" s="120" t="str">
        <f>IF('Main courante'!$A199=$EP$6,MAX($EP$8:$EP201)+1,"")</f>
        <v/>
      </c>
      <c r="EQ202" s="120" t="str">
        <f>IF('Main courante'!$A199=$EP$6,'Main courante'!$S199,"")</f>
        <v/>
      </c>
      <c r="ER202" s="120" t="str">
        <f>IF('Main courante'!$A199=$EP$6,'Main courante'!$T199,"")</f>
        <v/>
      </c>
      <c r="ES202" s="120" t="str">
        <f>IF('Main courante'!$A199=$EP$6,'Main courante'!$U199,"")</f>
        <v/>
      </c>
      <c r="ET202" s="134" t="str">
        <f>IF('Main courante'!$A199=$EP$6,'Main courante'!$V199,"")</f>
        <v/>
      </c>
      <c r="EU202" s="125"/>
      <c r="EV202" s="120" t="str">
        <f>IF('Main courante'!$A199=$EV$6,MAX($EV$8:$EV201)+1,"")</f>
        <v/>
      </c>
      <c r="EW202" s="121" t="str">
        <f>IF('Main courante'!$A199=$EV$6,TEXT('Main courante'!$B199,"j mmm aa"),"")</f>
        <v/>
      </c>
      <c r="EX202" s="122" t="str">
        <f>IF('Main courante'!$A199=$EV$6,TEXT('Main courante'!$C199,"hh:mm"),"")</f>
        <v/>
      </c>
      <c r="EY202" s="122" t="str">
        <f>IF('Main courante'!$A199=$EV$6,TEXT('Main courante'!$D199,"hh:mm"),"")</f>
        <v/>
      </c>
      <c r="EZ202" s="123" t="str">
        <f>IF('Main courante'!$A199=$EV$6,MOD($EY202-$EX202,1),"")</f>
        <v/>
      </c>
      <c r="FA202" s="123" t="str">
        <f>IF('Main courante'!$A199=$EV$6,'Main courante'!$E199,"")</f>
        <v/>
      </c>
      <c r="FB202" s="128"/>
    </row>
    <row r="203" spans="1:158">
      <c r="A203" s="120" t="str">
        <f>IF('Main courante'!$A200=$A$6,MAX($A$8:$A202)+1,"")</f>
        <v/>
      </c>
      <c r="B203" s="121" t="str">
        <f>IF('Main courante'!$A200=$A$6,TEXT('Main courante'!$B200,"j mmm aa"),"")</f>
        <v/>
      </c>
      <c r="C203" s="122" t="str">
        <f>IF('Main courante'!$A200=$A$6,TEXT('Main courante'!$C200,"hh:mm"),"")</f>
        <v/>
      </c>
      <c r="D203" s="122" t="str">
        <f>IF('Main courante'!$A200=$A$6,TEXT('Main courante'!$D200,"hh:mm"),"")</f>
        <v/>
      </c>
      <c r="E203" s="123" t="str">
        <f>IF('Main courante'!$A200=$A$6,MOD($D203-$C203,1),"")</f>
        <v/>
      </c>
      <c r="F203" s="123" t="str">
        <f>IF('Main courante'!$A200=$A$6,'Main courante'!$E200,"")</f>
        <v/>
      </c>
      <c r="G203" s="125"/>
      <c r="H203" s="126" t="str">
        <f>IF('Main courante'!$A200=$H$6,MAX($H$8:$H202)+1,"")</f>
        <v/>
      </c>
      <c r="I203" s="121" t="str">
        <f>IF('Main courante'!$A200=$H$6,TEXT('Main courante'!$B200,"j mmm aa"),"")</f>
        <v/>
      </c>
      <c r="J203" s="122" t="str">
        <f>IF('Main courante'!$A200=$H$6,TEXT('Main courante'!$C200,"hh:mm"),"")</f>
        <v/>
      </c>
      <c r="K203" s="122" t="str">
        <f>IF('Main courante'!$A200=$H$6,TEXT('Main courante'!$D200,"hh:mm"),"")</f>
        <v/>
      </c>
      <c r="L203" s="123" t="str">
        <f>IF('Main courante'!$A200=$H$6,MOD($K203-$J203,1),"")</f>
        <v/>
      </c>
      <c r="M203" s="123" t="str">
        <f>IF('Main courante'!$A200=$H$6,'Main courante'!$E200,"")</f>
        <v/>
      </c>
      <c r="N203" s="125"/>
      <c r="O203" s="120" t="str">
        <f>IF('Main courante'!$A200=$O$6,MAX($O$8:$O202)+1,"")</f>
        <v/>
      </c>
      <c r="P203" s="121" t="str">
        <f>IF('Main courante'!$A200=$O$6,TEXT('Main courante'!$B200,"j mmm aa"),"")</f>
        <v/>
      </c>
      <c r="Q203" s="122" t="str">
        <f>IF('Main courante'!$A200=$O$6,TEXT('Main courante'!$C200,"hh:mm"),"")</f>
        <v/>
      </c>
      <c r="R203" s="122" t="str">
        <f>IF('Main courante'!$A200=$O$6,TEXT('Main courante'!$D200,"hh:mm"),"")</f>
        <v/>
      </c>
      <c r="S203" s="123" t="str">
        <f>IF('Main courante'!$A200=$O$6,MOD($R203-$Q203,1),"")</f>
        <v/>
      </c>
      <c r="T203" s="124" t="str">
        <f>IF('Main courante'!$A200=$O$6,'Main courante'!$E200,"")</f>
        <v/>
      </c>
      <c r="U203" s="127" t="str">
        <f>IF('Main courante'!$A200=$O$6,DU203,"")</f>
        <v/>
      </c>
      <c r="V203" s="125"/>
      <c r="W203" s="120" t="str">
        <f>IF('Main courante'!$A200=$W$6,MAX($W$8:$W202)+1,"")</f>
        <v/>
      </c>
      <c r="X203" s="121" t="str">
        <f>IF('Main courante'!$A200=$W$6,TEXT('Main courante'!$B200,"j mmm aa"),"")</f>
        <v/>
      </c>
      <c r="Y203" s="122" t="str">
        <f>IF('Main courante'!$A200=$W$6,TEXT('Main courante'!$C200,"hh:mm"),"")</f>
        <v/>
      </c>
      <c r="Z203" s="122" t="str">
        <f>IF('Main courante'!$A200=$W$6,TEXT('Main courante'!$D200,"hh:mm"),"")</f>
        <v/>
      </c>
      <c r="AA203" s="123" t="str">
        <f>IF('Main courante'!$A200=$W$6,MOD($Z203-$Y203,1),"")</f>
        <v/>
      </c>
      <c r="AB203" s="123" t="str">
        <f>IF('Main courante'!$A200=$W$6,'Main courante'!$E200,"")</f>
        <v/>
      </c>
      <c r="AC203" s="122" t="str">
        <f>IF('Main courante'!$A200=$W$6,DU203,"")</f>
        <v/>
      </c>
      <c r="AD203" s="125"/>
      <c r="AE203" s="120" t="str">
        <f>IF('Main courante'!$A200=$AE$6,MAX($AE$8:$AE202)+1,"")</f>
        <v/>
      </c>
      <c r="AF203" s="121" t="str">
        <f>IF('Main courante'!$A200=$AE$6,TEXT('Main courante'!$B200,"j mmm aa"),"")</f>
        <v/>
      </c>
      <c r="AG203" s="122" t="str">
        <f>IF('Main courante'!$A200=$AE$6,TEXT('Main courante'!$C200,"hh:mm"),"")</f>
        <v/>
      </c>
      <c r="AH203" s="122" t="str">
        <f>IF('Main courante'!$A200=$AE$6,TEXT('Main courante'!$D200,"hh:mm"),"")</f>
        <v/>
      </c>
      <c r="AI203" s="123" t="str">
        <f>IF('Main courante'!$A200=$AE$6,MOD($AH203-$AG203,1),"")</f>
        <v/>
      </c>
      <c r="AJ203" s="123" t="str">
        <f>IF('Main courante'!$A200=$AE$6,'Main courante'!$E200,"")</f>
        <v/>
      </c>
      <c r="AK203" s="122" t="str">
        <f>IF('Main courante'!$A200=$AE$6,DU203,"")</f>
        <v/>
      </c>
      <c r="AL203" s="125"/>
      <c r="AM203" s="120" t="str">
        <f>IF('Main courante'!$A200=$AM$6,MAX($AM$8:$AM202)+1,"")</f>
        <v/>
      </c>
      <c r="AN203" s="121" t="str">
        <f>IF('Main courante'!$A200=$AM$6,TEXT('Main courante'!$B200,"j mmm aa"),"")</f>
        <v/>
      </c>
      <c r="AO203" s="122" t="str">
        <f>IF('Main courante'!$A200=$AM$6,TEXT('Main courante'!$C200,"hh:mm"),"")</f>
        <v/>
      </c>
      <c r="AP203" s="122" t="str">
        <f>IF('Main courante'!$A200=$AM$6,TEXT('Main courante'!$D200,"hh:mm"),"")</f>
        <v/>
      </c>
      <c r="AQ203" s="123" t="str">
        <f>IF('Main courante'!$A200=$AM$6,MOD($AP203-$AO203,1),"")</f>
        <v/>
      </c>
      <c r="AR203" s="123" t="str">
        <f>IF('Main courante'!$A200=$AM$6,'Main courante'!$E200,"")</f>
        <v/>
      </c>
      <c r="AS203" s="122" t="str">
        <f>IF('Main courante'!$A200=$AM$6,DU203,"")</f>
        <v/>
      </c>
      <c r="AT203" s="125"/>
      <c r="AU203" s="120" t="str">
        <f>IF('Main courante'!$A200=$AU$6,MAX($AU$8:$AU202)+1,"")</f>
        <v/>
      </c>
      <c r="AV203" s="121" t="str">
        <f>IF('Main courante'!$A200=$AU$6,TEXT('Main courante'!$B200,"j mmm aa"),"")</f>
        <v/>
      </c>
      <c r="AW203" s="122" t="str">
        <f>IF('Main courante'!$A200=$AU$6,TEXT('Main courante'!$C200,"hh:mm"),"")</f>
        <v/>
      </c>
      <c r="AX203" s="122" t="str">
        <f>IF('Main courante'!$A200=$AU$6,TEXT('Main courante'!$D200,"hh:mm"),"")</f>
        <v/>
      </c>
      <c r="AY203" s="123" t="str">
        <f>IF('Main courante'!$A200=$AU$6,MOD($AX203-$AW203,1),"")</f>
        <v/>
      </c>
      <c r="AZ203" s="123" t="str">
        <f>IF('Main courante'!$A200=$AU$6,'Main courante'!$E200,"")</f>
        <v/>
      </c>
      <c r="BA203" s="122" t="str">
        <f>IF('Main courante'!$A200=$AU$6,DU203,"")</f>
        <v/>
      </c>
      <c r="BB203" s="125"/>
      <c r="BC203" s="120" t="str">
        <f>IF('Main courante'!$A200=$BC$6,MAX($BC$8:$BC202)+1,"")</f>
        <v/>
      </c>
      <c r="BD203" s="121" t="str">
        <f>IF('Main courante'!$A200=$BC$6,TEXT('Main courante'!$B200,"j mmm aa"),"")</f>
        <v/>
      </c>
      <c r="BE203" s="122" t="str">
        <f>IF('Main courante'!$A200=$BC$6,TEXT('Main courante'!$C200,"hh:mm"),"")</f>
        <v/>
      </c>
      <c r="BF203" s="122" t="str">
        <f>IF('Main courante'!$A200=$BC$6,TEXT('Main courante'!$D200,"hh:mm"),"")</f>
        <v/>
      </c>
      <c r="BG203" s="123" t="str">
        <f>IF('Main courante'!$A200=$BC$6,MOD($BF203-$BE203,1),"")</f>
        <v/>
      </c>
      <c r="BH203" s="123" t="str">
        <f>IF('Main courante'!$A200=$BC$6,'Main courante'!$E200,"")</f>
        <v/>
      </c>
      <c r="BI203" s="122" t="str">
        <f>IF('Main courante'!$A200=$BC$6,DU203,"")</f>
        <v/>
      </c>
      <c r="BJ203" s="125"/>
      <c r="BK203" s="120" t="str">
        <f>IF('Main courante'!$A200=$BK$6,MAX($BK$8:$BK202)+1,"")</f>
        <v/>
      </c>
      <c r="BL203" s="121" t="str">
        <f>IF('Main courante'!$A200=$BK$6,TEXT('Main courante'!$B200,"j mmm aa"),"")</f>
        <v/>
      </c>
      <c r="BM203" s="122" t="str">
        <f>IF('Main courante'!$A200=$BK$6,TEXT('Main courante'!$C200,"hh:mm"),"")</f>
        <v/>
      </c>
      <c r="BN203" s="122" t="str">
        <f>IF('Main courante'!$A200=$BK$6,TEXT('Main courante'!$D200,"hh:mm"),"")</f>
        <v/>
      </c>
      <c r="BO203" s="123" t="str">
        <f>IF('Main courante'!$A200=$BK$6,MOD($BN203-$BM203,1),"")</f>
        <v/>
      </c>
      <c r="BP203" s="123" t="str">
        <f>IF('Main courante'!$A200=$BK$6,'Main courante'!$E200,"")</f>
        <v/>
      </c>
      <c r="BQ203" s="122" t="str">
        <f>IF('Main courante'!$A200=$BK$6,DU203,"")</f>
        <v/>
      </c>
      <c r="BR203" s="125"/>
      <c r="BS203" s="120" t="str">
        <f>IF('Main courante'!$A200=$BS$6,MAX($BS$8:$BS202)+1,"")</f>
        <v/>
      </c>
      <c r="BT203" s="121" t="str">
        <f>IF('Main courante'!$A200=$BS$6,TEXT('Main courante'!$B200,"j mmm aa"),"")</f>
        <v/>
      </c>
      <c r="BU203" s="122" t="str">
        <f>IF('Main courante'!$A200=$BS$6,TEXT('Main courante'!$C200,"hh:mm"),"")</f>
        <v/>
      </c>
      <c r="BV203" s="122" t="str">
        <f>IF('Main courante'!$A200=$BS$6,TEXT('Main courante'!$D200,"hh:mm"),"")</f>
        <v/>
      </c>
      <c r="BW203" s="123" t="str">
        <f>IF('Main courante'!$A200=$BS$6,MOD($BV203-$BU203,1),"")</f>
        <v/>
      </c>
      <c r="BX203" s="123" t="str">
        <f>IF('Main courante'!$A200=$BS$6,'Main courante'!$E200,"")</f>
        <v/>
      </c>
      <c r="BY203" s="122" t="str">
        <f>IF('Main courante'!$A200=$BS$6,DU203,"")</f>
        <v/>
      </c>
      <c r="BZ203" s="125"/>
      <c r="CA203" s="120" t="str">
        <f>IF('Main courante'!$A200=$CA$6,MAX($CA$8:$CA202)+1,"")</f>
        <v/>
      </c>
      <c r="CB203" s="121" t="str">
        <f>IF('Main courante'!$A200=$CA$6,TEXT('Main courante'!$B200,"j mmm aa"),"")</f>
        <v/>
      </c>
      <c r="CC203" s="122" t="str">
        <f>IF('Main courante'!$A200=$CA$6,TEXT('Main courante'!$C200,"hh:mm"),"")</f>
        <v/>
      </c>
      <c r="CD203" s="122" t="str">
        <f>IF('Main courante'!$A200=$CA$6,TEXT('Main courante'!$D200,"hh:mm"),"")</f>
        <v/>
      </c>
      <c r="CE203" s="123" t="str">
        <f>IF('Main courante'!$A200=$CA$6,MOD($CD203-$CC203,1),"")</f>
        <v/>
      </c>
      <c r="CF203" s="123" t="str">
        <f>IF('Main courante'!$A200=$CA$6,'Main courante'!$E200,"")</f>
        <v/>
      </c>
      <c r="CG203" s="122" t="str">
        <f>IF('Main courante'!$A200=$CA$6,DU203,"")</f>
        <v/>
      </c>
      <c r="CH203" s="125"/>
      <c r="CI203" s="120" t="str">
        <f>IF('Main courante'!$A200=$CI$6,MAX($CI$8:$CI202)+1,"")</f>
        <v/>
      </c>
      <c r="CJ203" s="121" t="str">
        <f>IF('Main courante'!$A200=$CI$6,TEXT('Main courante'!$B200,"j mmm aa"),"")</f>
        <v/>
      </c>
      <c r="CK203" s="122" t="str">
        <f>IF('Main courante'!$A200=$CI$6,TEXT('Main courante'!$C200,"hh:mm"),"")</f>
        <v/>
      </c>
      <c r="CL203" s="122" t="str">
        <f>IF('Main courante'!$A200=$CI$6,TEXT('Main courante'!$D200,"hh:mm"),"")</f>
        <v/>
      </c>
      <c r="CM203" s="123" t="str">
        <f>IF('Main courante'!$A200=$CI$6,MOD($CL203-$CK203,1),"")</f>
        <v/>
      </c>
      <c r="CN203" s="123" t="str">
        <f>IF('Main courante'!$A200=$CI$6,'Main courante'!$E200,"")</f>
        <v/>
      </c>
      <c r="CO203" s="125"/>
      <c r="CP203" s="120" t="str">
        <f>IF('Main courante'!$A200=$CP$6,MAX($CP$8:$CP202)+1,"")</f>
        <v/>
      </c>
      <c r="CQ203" s="121" t="str">
        <f>IF('Main courante'!$A200=$CP$6,TEXT('Main courante'!$B200,"j mmm aa"),"")</f>
        <v/>
      </c>
      <c r="CR203" s="122" t="str">
        <f>IF('Main courante'!$A200=$CP$6,TEXT('Main courante'!$C200,"hh:mm"),"")</f>
        <v/>
      </c>
      <c r="CS203" s="122" t="str">
        <f>IF('Main courante'!$A200=$CP$6,TEXT('Main courante'!$D200,"hh:mm"),"")</f>
        <v/>
      </c>
      <c r="CT203" s="123" t="str">
        <f>IF('Main courante'!$A200=$CP$6,MOD($CS203-$CR203,1),"")</f>
        <v/>
      </c>
      <c r="CU203" s="123" t="str">
        <f>IF('Main courante'!$A200=$CP$6,'Main courante'!$E200,"")</f>
        <v/>
      </c>
      <c r="CV203" s="122" t="str">
        <f>IF('Main courante'!$A200=$CP$6,DU203,"")</f>
        <v/>
      </c>
      <c r="CW203" s="125"/>
      <c r="CX203" s="120" t="str">
        <f>IF('Main courante'!$A200=$CX$6,MAX($CX$8:$CX202)+1,"")</f>
        <v/>
      </c>
      <c r="CY203" s="121" t="str">
        <f>IF('Main courante'!$A200=$CX$6,TEXT('Main courante'!$B200,"j mmm aa"),"")</f>
        <v/>
      </c>
      <c r="CZ203" s="122" t="str">
        <f>IF('Main courante'!$A200=$CX$6,TEXT('Main courante'!$C200,"hh:mm"),"")</f>
        <v/>
      </c>
      <c r="DA203" s="122" t="str">
        <f>IF('Main courante'!$A200=$CX$6,TEXT('Main courante'!$D200,"hh:mm"),"")</f>
        <v/>
      </c>
      <c r="DB203" s="123" t="str">
        <f>IF('Main courante'!$A200=$CX$6,MOD($DA203-$CZ203,1),"")</f>
        <v/>
      </c>
      <c r="DC203" s="123" t="str">
        <f>IF('Main courante'!$A200=$CX$6,'Main courante'!$E200,"")</f>
        <v/>
      </c>
      <c r="DD203" s="122" t="str">
        <f>IF('Main courante'!$A200=$CX$6,DU203,"")</f>
        <v/>
      </c>
      <c r="DE203" s="125"/>
      <c r="DF203" s="120" t="str">
        <f>IF('Main courante'!$A200=$DF$6,MAX($DF$8:$DF202)+1,"")</f>
        <v/>
      </c>
      <c r="DG203" s="121" t="str">
        <f>IF('Main courante'!$A200=$DF$6,TEXT('Main courante'!$B200,"j mmm aa"),"")</f>
        <v/>
      </c>
      <c r="DH203" s="122" t="str">
        <f>IF('Main courante'!$A200=$DF$6,TEXT('Main courante'!$C200,"hh:mm"),"")</f>
        <v/>
      </c>
      <c r="DI203" s="122" t="str">
        <f>IF('Main courante'!$A200=$DF$6,TEXT('Main courante'!$D200,"hh:mm"),"")</f>
        <v/>
      </c>
      <c r="DJ203" s="123" t="str">
        <f>IF('Main courante'!$A200=$DF$6,MOD($DI203-$DH203,1),"")</f>
        <v/>
      </c>
      <c r="DK203" s="123" t="str">
        <f>IF('Main courante'!$A200=$DF$6,'Main courante'!$E200,"")</f>
        <v/>
      </c>
      <c r="DL203" s="128"/>
      <c r="DM203" s="120" t="str">
        <f>IF(OR('Main courante'!$F200&lt;&gt;"",'Main courante'!$K200&lt;&gt;""),MAX($DM$8:$DM202)+1,"")</f>
        <v/>
      </c>
      <c r="DN203" s="121" t="str">
        <f>IF('Main courante'!$F200,TEXT('Main courante'!$B200,"j mmm aa"),"")</f>
        <v/>
      </c>
      <c r="DO203" s="121" t="str">
        <f>IF('Main courante'!$F200,'Main courante'!$E200,"")</f>
        <v/>
      </c>
      <c r="DP203" s="121" t="str">
        <f>IF(OR('Main courante'!$F200&lt;&gt;"",'Main courante'!$K200&lt;&gt;""),IF('Main courante'!$F200&lt;&gt;"",TEXT('Main courante'!$F200,"hh:mm"),""),"")</f>
        <v/>
      </c>
      <c r="DQ203" s="121" t="str">
        <f>IF(OR('Main courante'!$F200&lt;&gt;"",'Main courante'!$K200&lt;&gt;""),IF('Main courante'!$G200&lt;&gt;"",TEXT('Main courante'!$G200,"hh:mm"),""),"")</f>
        <v/>
      </c>
      <c r="DR203" s="121" t="str">
        <f>IF(OR('Main courante'!$F200&lt;&gt;"",'Main courante'!$K200&lt;&gt;""),IF('Main courante'!$K200&lt;&gt;"",TEXT('Main courante'!$K200,"hh:mm"),""),"")</f>
        <v/>
      </c>
      <c r="DS203" s="121" t="str">
        <f>IF(OR('Main courante'!$F200&lt;&gt;"",'Main courante'!$K200&lt;&gt;""),IF('Main courante'!$L200&lt;&gt;"",TEXT('Main courante'!$L200,"hh:mm"),""),"")</f>
        <v/>
      </c>
      <c r="DT203" s="129">
        <f t="shared" si="13"/>
        <v>0</v>
      </c>
      <c r="DU203" s="130">
        <f>'Main courante'!$H200+'Main courante'!$M200</f>
        <v>0</v>
      </c>
      <c r="DV203" s="131">
        <f>'Main courante'!$J200+'Main courante'!$O200</f>
        <v>0</v>
      </c>
      <c r="DW203" s="131">
        <f>'Main courante'!$I200+'Main courante'!$N200</f>
        <v>0</v>
      </c>
      <c r="DX203" s="132" t="str">
        <f>IF('Main courante'!$P200&lt;&gt;"",'Main courante'!$P200,"")</f>
        <v/>
      </c>
      <c r="DY203" s="133" t="str">
        <f>IF('Main courante'!$Q200&lt;&gt;"",'Main courante'!$Q200,"")</f>
        <v/>
      </c>
      <c r="DZ203" s="133" t="str">
        <f>IF('Main courante'!$R200&lt;&gt;"",'Main courante'!$R200,"")</f>
        <v/>
      </c>
      <c r="EA203" s="129">
        <f t="shared" si="14"/>
        <v>0</v>
      </c>
      <c r="EB203" s="129">
        <f t="shared" si="15"/>
        <v>0</v>
      </c>
      <c r="ED203" s="120" t="str">
        <f>IF('Main courante'!$A200=$ED$6,MAX($ED$8:$ED202)+1,"")</f>
        <v/>
      </c>
      <c r="EE203" s="120" t="str">
        <f>IF('Main courante'!$A200=$ED$6,'Main courante'!$S200,"")</f>
        <v/>
      </c>
      <c r="EF203" s="120" t="str">
        <f>IF('Main courante'!$A200=$ED$6,'Main courante'!$T200,"")</f>
        <v/>
      </c>
      <c r="EG203" s="120" t="str">
        <f>IF('Main courante'!$A200=$ED$6,'Main courante'!$U200,"")</f>
        <v/>
      </c>
      <c r="EH203" s="134" t="str">
        <f>IF('Main courante'!$A200=$ED$6,'Main courante'!$V200,"")</f>
        <v/>
      </c>
      <c r="EJ203" s="120" t="str">
        <f>IF('Main courante'!$A200=$EJ$6,MAX($EJ$8:$EJ202)+1,"")</f>
        <v/>
      </c>
      <c r="EK203" s="120" t="str">
        <f>IF('Main courante'!$A200=$EJ$6,'Main courante'!$S200,"")</f>
        <v/>
      </c>
      <c r="EL203" s="120" t="str">
        <f>IF('Main courante'!$A200=$EJ$6,'Main courante'!$T200,"")</f>
        <v/>
      </c>
      <c r="EM203" s="120" t="str">
        <f>IF('Main courante'!$A200=$EJ$6,'Main courante'!$U200,"")</f>
        <v/>
      </c>
      <c r="EN203" s="134" t="str">
        <f>IF('Main courante'!$A200=$EJ$6,'Main courante'!$V200,"")</f>
        <v/>
      </c>
      <c r="EP203" s="120" t="str">
        <f>IF('Main courante'!$A200=$EP$6,MAX($EP$8:$EP202)+1,"")</f>
        <v/>
      </c>
      <c r="EQ203" s="120" t="str">
        <f>IF('Main courante'!$A200=$EP$6,'Main courante'!$S200,"")</f>
        <v/>
      </c>
      <c r="ER203" s="120" t="str">
        <f>IF('Main courante'!$A200=$EP$6,'Main courante'!$T200,"")</f>
        <v/>
      </c>
      <c r="ES203" s="120" t="str">
        <f>IF('Main courante'!$A200=$EP$6,'Main courante'!$U200,"")</f>
        <v/>
      </c>
      <c r="ET203" s="134" t="str">
        <f>IF('Main courante'!$A200=$EP$6,'Main courante'!$V200,"")</f>
        <v/>
      </c>
      <c r="EU203" s="125"/>
      <c r="EV203" s="120" t="str">
        <f>IF('Main courante'!$A200=$EV$6,MAX($EV$8:$EV202)+1,"")</f>
        <v/>
      </c>
      <c r="EW203" s="121" t="str">
        <f>IF('Main courante'!$A200=$EV$6,TEXT('Main courante'!$B200,"j mmm aa"),"")</f>
        <v/>
      </c>
      <c r="EX203" s="122" t="str">
        <f>IF('Main courante'!$A200=$EV$6,TEXT('Main courante'!$C200,"hh:mm"),"")</f>
        <v/>
      </c>
      <c r="EY203" s="122" t="str">
        <f>IF('Main courante'!$A200=$EV$6,TEXT('Main courante'!$D200,"hh:mm"),"")</f>
        <v/>
      </c>
      <c r="EZ203" s="123" t="str">
        <f>IF('Main courante'!$A200=$EV$6,MOD($EY203-$EX203,1),"")</f>
        <v/>
      </c>
      <c r="FA203" s="123" t="str">
        <f>IF('Main courante'!$A200=$EV$6,'Main courante'!$E200,"")</f>
        <v/>
      </c>
      <c r="FB203" s="128"/>
    </row>
    <row r="204" spans="1:158">
      <c r="A204" s="120" t="str">
        <f>IF('Main courante'!$A201=$A$6,MAX($A$8:$A203)+1,"")</f>
        <v/>
      </c>
      <c r="B204" s="121" t="str">
        <f>IF('Main courante'!$A201=$A$6,TEXT('Main courante'!$B201,"j mmm aa"),"")</f>
        <v/>
      </c>
      <c r="C204" s="122" t="str">
        <f>IF('Main courante'!$A201=$A$6,TEXT('Main courante'!$C201,"hh:mm"),"")</f>
        <v/>
      </c>
      <c r="D204" s="122" t="str">
        <f>IF('Main courante'!$A201=$A$6,TEXT('Main courante'!$D201,"hh:mm"),"")</f>
        <v/>
      </c>
      <c r="E204" s="123" t="str">
        <f>IF('Main courante'!$A201=$A$6,MOD($D204-$C204,1),"")</f>
        <v/>
      </c>
      <c r="F204" s="123" t="str">
        <f>IF('Main courante'!$A201=$A$6,'Main courante'!$E201,"")</f>
        <v/>
      </c>
      <c r="G204" s="125"/>
      <c r="H204" s="126" t="str">
        <f>IF('Main courante'!$A201=$H$6,MAX($H$8:$H203)+1,"")</f>
        <v/>
      </c>
      <c r="I204" s="121" t="str">
        <f>IF('Main courante'!$A201=$H$6,TEXT('Main courante'!$B201,"j mmm aa"),"")</f>
        <v/>
      </c>
      <c r="J204" s="122" t="str">
        <f>IF('Main courante'!$A201=$H$6,TEXT('Main courante'!$C201,"hh:mm"),"")</f>
        <v/>
      </c>
      <c r="K204" s="122" t="str">
        <f>IF('Main courante'!$A201=$H$6,TEXT('Main courante'!$D201,"hh:mm"),"")</f>
        <v/>
      </c>
      <c r="L204" s="123" t="str">
        <f>IF('Main courante'!$A201=$H$6,MOD($K204-$J204,1),"")</f>
        <v/>
      </c>
      <c r="M204" s="123" t="str">
        <f>IF('Main courante'!$A201=$H$6,'Main courante'!$E201,"")</f>
        <v/>
      </c>
      <c r="N204" s="125"/>
      <c r="O204" s="120" t="str">
        <f>IF('Main courante'!$A201=$O$6,MAX($O$8:$O203)+1,"")</f>
        <v/>
      </c>
      <c r="P204" s="121" t="str">
        <f>IF('Main courante'!$A201=$O$6,TEXT('Main courante'!$B201,"j mmm aa"),"")</f>
        <v/>
      </c>
      <c r="Q204" s="122" t="str">
        <f>IF('Main courante'!$A201=$O$6,TEXT('Main courante'!$C201,"hh:mm"),"")</f>
        <v/>
      </c>
      <c r="R204" s="122" t="str">
        <f>IF('Main courante'!$A201=$O$6,TEXT('Main courante'!$D201,"hh:mm"),"")</f>
        <v/>
      </c>
      <c r="S204" s="123" t="str">
        <f>IF('Main courante'!$A201=$O$6,MOD($R204-$Q204,1),"")</f>
        <v/>
      </c>
      <c r="T204" s="124" t="str">
        <f>IF('Main courante'!$A201=$O$6,'Main courante'!$E201,"")</f>
        <v/>
      </c>
      <c r="U204" s="127" t="str">
        <f>IF('Main courante'!$A201=$O$6,DU204,"")</f>
        <v/>
      </c>
      <c r="V204" s="125"/>
      <c r="W204" s="120" t="str">
        <f>IF('Main courante'!$A201=$W$6,MAX($W$8:$W203)+1,"")</f>
        <v/>
      </c>
      <c r="X204" s="121" t="str">
        <f>IF('Main courante'!$A201=$W$6,TEXT('Main courante'!$B201,"j mmm aa"),"")</f>
        <v/>
      </c>
      <c r="Y204" s="122" t="str">
        <f>IF('Main courante'!$A201=$W$6,TEXT('Main courante'!$C201,"hh:mm"),"")</f>
        <v/>
      </c>
      <c r="Z204" s="122" t="str">
        <f>IF('Main courante'!$A201=$W$6,TEXT('Main courante'!$D201,"hh:mm"),"")</f>
        <v/>
      </c>
      <c r="AA204" s="123" t="str">
        <f>IF('Main courante'!$A201=$W$6,MOD($Z204-$Y204,1),"")</f>
        <v/>
      </c>
      <c r="AB204" s="123" t="str">
        <f>IF('Main courante'!$A201=$W$6,'Main courante'!$E201,"")</f>
        <v/>
      </c>
      <c r="AC204" s="122" t="str">
        <f>IF('Main courante'!$A201=$W$6,DU204,"")</f>
        <v/>
      </c>
      <c r="AD204" s="125"/>
      <c r="AE204" s="120" t="str">
        <f>IF('Main courante'!$A201=$AE$6,MAX($AE$8:$AE203)+1,"")</f>
        <v/>
      </c>
      <c r="AF204" s="121" t="str">
        <f>IF('Main courante'!$A201=$AE$6,TEXT('Main courante'!$B201,"j mmm aa"),"")</f>
        <v/>
      </c>
      <c r="AG204" s="122" t="str">
        <f>IF('Main courante'!$A201=$AE$6,TEXT('Main courante'!$C201,"hh:mm"),"")</f>
        <v/>
      </c>
      <c r="AH204" s="122" t="str">
        <f>IF('Main courante'!$A201=$AE$6,TEXT('Main courante'!$D201,"hh:mm"),"")</f>
        <v/>
      </c>
      <c r="AI204" s="123" t="str">
        <f>IF('Main courante'!$A201=$AE$6,MOD($AH204-$AG204,1),"")</f>
        <v/>
      </c>
      <c r="AJ204" s="123" t="str">
        <f>IF('Main courante'!$A201=$AE$6,'Main courante'!$E201,"")</f>
        <v/>
      </c>
      <c r="AK204" s="122" t="str">
        <f>IF('Main courante'!$A201=$AE$6,DU204,"")</f>
        <v/>
      </c>
      <c r="AL204" s="125"/>
      <c r="AM204" s="120" t="str">
        <f>IF('Main courante'!$A201=$AM$6,MAX($AM$8:$AM203)+1,"")</f>
        <v/>
      </c>
      <c r="AN204" s="121" t="str">
        <f>IF('Main courante'!$A201=$AM$6,TEXT('Main courante'!$B201,"j mmm aa"),"")</f>
        <v/>
      </c>
      <c r="AO204" s="122" t="str">
        <f>IF('Main courante'!$A201=$AM$6,TEXT('Main courante'!$C201,"hh:mm"),"")</f>
        <v/>
      </c>
      <c r="AP204" s="122" t="str">
        <f>IF('Main courante'!$A201=$AM$6,TEXT('Main courante'!$D201,"hh:mm"),"")</f>
        <v/>
      </c>
      <c r="AQ204" s="123" t="str">
        <f>IF('Main courante'!$A201=$AM$6,MOD($AP204-$AO204,1),"")</f>
        <v/>
      </c>
      <c r="AR204" s="123" t="str">
        <f>IF('Main courante'!$A201=$AM$6,'Main courante'!$E201,"")</f>
        <v/>
      </c>
      <c r="AS204" s="122" t="str">
        <f>IF('Main courante'!$A201=$AM$6,DU204,"")</f>
        <v/>
      </c>
      <c r="AT204" s="125"/>
      <c r="AU204" s="120" t="str">
        <f>IF('Main courante'!$A201=$AU$6,MAX($AU$8:$AU203)+1,"")</f>
        <v/>
      </c>
      <c r="AV204" s="121" t="str">
        <f>IF('Main courante'!$A201=$AU$6,TEXT('Main courante'!$B201,"j mmm aa"),"")</f>
        <v/>
      </c>
      <c r="AW204" s="122" t="str">
        <f>IF('Main courante'!$A201=$AU$6,TEXT('Main courante'!$C201,"hh:mm"),"")</f>
        <v/>
      </c>
      <c r="AX204" s="122" t="str">
        <f>IF('Main courante'!$A201=$AU$6,TEXT('Main courante'!$D201,"hh:mm"),"")</f>
        <v/>
      </c>
      <c r="AY204" s="123" t="str">
        <f>IF('Main courante'!$A201=$AU$6,MOD($AX204-$AW204,1),"")</f>
        <v/>
      </c>
      <c r="AZ204" s="123" t="str">
        <f>IF('Main courante'!$A201=$AU$6,'Main courante'!$E201,"")</f>
        <v/>
      </c>
      <c r="BA204" s="122" t="str">
        <f>IF('Main courante'!$A201=$AU$6,DU204,"")</f>
        <v/>
      </c>
      <c r="BB204" s="125"/>
      <c r="BC204" s="120" t="str">
        <f>IF('Main courante'!$A201=$BC$6,MAX($BC$8:$BC203)+1,"")</f>
        <v/>
      </c>
      <c r="BD204" s="121" t="str">
        <f>IF('Main courante'!$A201=$BC$6,TEXT('Main courante'!$B201,"j mmm aa"),"")</f>
        <v/>
      </c>
      <c r="BE204" s="122" t="str">
        <f>IF('Main courante'!$A201=$BC$6,TEXT('Main courante'!$C201,"hh:mm"),"")</f>
        <v/>
      </c>
      <c r="BF204" s="122" t="str">
        <f>IF('Main courante'!$A201=$BC$6,TEXT('Main courante'!$D201,"hh:mm"),"")</f>
        <v/>
      </c>
      <c r="BG204" s="123" t="str">
        <f>IF('Main courante'!$A201=$BC$6,MOD($BF204-$BE204,1),"")</f>
        <v/>
      </c>
      <c r="BH204" s="123" t="str">
        <f>IF('Main courante'!$A201=$BC$6,'Main courante'!$E201,"")</f>
        <v/>
      </c>
      <c r="BI204" s="122" t="str">
        <f>IF('Main courante'!$A201=$BC$6,DU204,"")</f>
        <v/>
      </c>
      <c r="BJ204" s="125"/>
      <c r="BK204" s="120" t="str">
        <f>IF('Main courante'!$A201=$BK$6,MAX($BK$8:$BK203)+1,"")</f>
        <v/>
      </c>
      <c r="BL204" s="121" t="str">
        <f>IF('Main courante'!$A201=$BK$6,TEXT('Main courante'!$B201,"j mmm aa"),"")</f>
        <v/>
      </c>
      <c r="BM204" s="122" t="str">
        <f>IF('Main courante'!$A201=$BK$6,TEXT('Main courante'!$C201,"hh:mm"),"")</f>
        <v/>
      </c>
      <c r="BN204" s="122" t="str">
        <f>IF('Main courante'!$A201=$BK$6,TEXT('Main courante'!$D201,"hh:mm"),"")</f>
        <v/>
      </c>
      <c r="BO204" s="123" t="str">
        <f>IF('Main courante'!$A201=$BK$6,MOD($BN204-$BM204,1),"")</f>
        <v/>
      </c>
      <c r="BP204" s="123" t="str">
        <f>IF('Main courante'!$A201=$BK$6,'Main courante'!$E201,"")</f>
        <v/>
      </c>
      <c r="BQ204" s="122" t="str">
        <f>IF('Main courante'!$A201=$BK$6,DU204,"")</f>
        <v/>
      </c>
      <c r="BR204" s="125"/>
      <c r="BS204" s="120" t="str">
        <f>IF('Main courante'!$A201=$BS$6,MAX($BS$8:$BS203)+1,"")</f>
        <v/>
      </c>
      <c r="BT204" s="121" t="str">
        <f>IF('Main courante'!$A201=$BS$6,TEXT('Main courante'!$B201,"j mmm aa"),"")</f>
        <v/>
      </c>
      <c r="BU204" s="122" t="str">
        <f>IF('Main courante'!$A201=$BS$6,TEXT('Main courante'!$C201,"hh:mm"),"")</f>
        <v/>
      </c>
      <c r="BV204" s="122" t="str">
        <f>IF('Main courante'!$A201=$BS$6,TEXT('Main courante'!$D201,"hh:mm"),"")</f>
        <v/>
      </c>
      <c r="BW204" s="123" t="str">
        <f>IF('Main courante'!$A201=$BS$6,MOD($BV204-$BU204,1),"")</f>
        <v/>
      </c>
      <c r="BX204" s="123" t="str">
        <f>IF('Main courante'!$A201=$BS$6,'Main courante'!$E201,"")</f>
        <v/>
      </c>
      <c r="BY204" s="122" t="str">
        <f>IF('Main courante'!$A201=$BS$6,DU204,"")</f>
        <v/>
      </c>
      <c r="BZ204" s="125"/>
      <c r="CA204" s="120" t="str">
        <f>IF('Main courante'!$A201=$CA$6,MAX($CA$8:$CA203)+1,"")</f>
        <v/>
      </c>
      <c r="CB204" s="121" t="str">
        <f>IF('Main courante'!$A201=$CA$6,TEXT('Main courante'!$B201,"j mmm aa"),"")</f>
        <v/>
      </c>
      <c r="CC204" s="122" t="str">
        <f>IF('Main courante'!$A201=$CA$6,TEXT('Main courante'!$C201,"hh:mm"),"")</f>
        <v/>
      </c>
      <c r="CD204" s="122" t="str">
        <f>IF('Main courante'!$A201=$CA$6,TEXT('Main courante'!$D201,"hh:mm"),"")</f>
        <v/>
      </c>
      <c r="CE204" s="123" t="str">
        <f>IF('Main courante'!$A201=$CA$6,MOD($CD204-$CC204,1),"")</f>
        <v/>
      </c>
      <c r="CF204" s="123" t="str">
        <f>IF('Main courante'!$A201=$CA$6,'Main courante'!$E201,"")</f>
        <v/>
      </c>
      <c r="CG204" s="122" t="str">
        <f>IF('Main courante'!$A201=$CA$6,DU204,"")</f>
        <v/>
      </c>
      <c r="CH204" s="125"/>
      <c r="CI204" s="120" t="str">
        <f>IF('Main courante'!$A201=$CI$6,MAX($CI$8:$CI203)+1,"")</f>
        <v/>
      </c>
      <c r="CJ204" s="121" t="str">
        <f>IF('Main courante'!$A201=$CI$6,TEXT('Main courante'!$B201,"j mmm aa"),"")</f>
        <v/>
      </c>
      <c r="CK204" s="122" t="str">
        <f>IF('Main courante'!$A201=$CI$6,TEXT('Main courante'!$C201,"hh:mm"),"")</f>
        <v/>
      </c>
      <c r="CL204" s="122" t="str">
        <f>IF('Main courante'!$A201=$CI$6,TEXT('Main courante'!$D201,"hh:mm"),"")</f>
        <v/>
      </c>
      <c r="CM204" s="123" t="str">
        <f>IF('Main courante'!$A201=$CI$6,MOD($CL204-$CK204,1),"")</f>
        <v/>
      </c>
      <c r="CN204" s="123" t="str">
        <f>IF('Main courante'!$A201=$CI$6,'Main courante'!$E201,"")</f>
        <v/>
      </c>
      <c r="CO204" s="125"/>
      <c r="CP204" s="120" t="str">
        <f>IF('Main courante'!$A201=$CP$6,MAX($CP$8:$CP203)+1,"")</f>
        <v/>
      </c>
      <c r="CQ204" s="121" t="str">
        <f>IF('Main courante'!$A201=$CP$6,TEXT('Main courante'!$B201,"j mmm aa"),"")</f>
        <v/>
      </c>
      <c r="CR204" s="122" t="str">
        <f>IF('Main courante'!$A201=$CP$6,TEXT('Main courante'!$C201,"hh:mm"),"")</f>
        <v/>
      </c>
      <c r="CS204" s="122" t="str">
        <f>IF('Main courante'!$A201=$CP$6,TEXT('Main courante'!$D201,"hh:mm"),"")</f>
        <v/>
      </c>
      <c r="CT204" s="123" t="str">
        <f>IF('Main courante'!$A201=$CP$6,MOD($CS204-$CR204,1),"")</f>
        <v/>
      </c>
      <c r="CU204" s="123" t="str">
        <f>IF('Main courante'!$A201=$CP$6,'Main courante'!$E201,"")</f>
        <v/>
      </c>
      <c r="CV204" s="122" t="str">
        <f>IF('Main courante'!$A201=$CP$6,DU204,"")</f>
        <v/>
      </c>
      <c r="CW204" s="125"/>
      <c r="CX204" s="120" t="str">
        <f>IF('Main courante'!$A201=$CX$6,MAX($CX$8:$CX203)+1,"")</f>
        <v/>
      </c>
      <c r="CY204" s="121" t="str">
        <f>IF('Main courante'!$A201=$CX$6,TEXT('Main courante'!$B201,"j mmm aa"),"")</f>
        <v/>
      </c>
      <c r="CZ204" s="122" t="str">
        <f>IF('Main courante'!$A201=$CX$6,TEXT('Main courante'!$C201,"hh:mm"),"")</f>
        <v/>
      </c>
      <c r="DA204" s="122" t="str">
        <f>IF('Main courante'!$A201=$CX$6,TEXT('Main courante'!$D201,"hh:mm"),"")</f>
        <v/>
      </c>
      <c r="DB204" s="123" t="str">
        <f>IF('Main courante'!$A201=$CX$6,MOD($DA204-$CZ204,1),"")</f>
        <v/>
      </c>
      <c r="DC204" s="123" t="str">
        <f>IF('Main courante'!$A201=$CX$6,'Main courante'!$E201,"")</f>
        <v/>
      </c>
      <c r="DD204" s="122" t="str">
        <f>IF('Main courante'!$A201=$CX$6,DU204,"")</f>
        <v/>
      </c>
      <c r="DE204" s="125"/>
      <c r="DF204" s="120" t="str">
        <f>IF('Main courante'!$A201=$DF$6,MAX($DF$8:$DF203)+1,"")</f>
        <v/>
      </c>
      <c r="DG204" s="121" t="str">
        <f>IF('Main courante'!$A201=$DF$6,TEXT('Main courante'!$B201,"j mmm aa"),"")</f>
        <v/>
      </c>
      <c r="DH204" s="122" t="str">
        <f>IF('Main courante'!$A201=$DF$6,TEXT('Main courante'!$C201,"hh:mm"),"")</f>
        <v/>
      </c>
      <c r="DI204" s="122" t="str">
        <f>IF('Main courante'!$A201=$DF$6,TEXT('Main courante'!$D201,"hh:mm"),"")</f>
        <v/>
      </c>
      <c r="DJ204" s="123" t="str">
        <f>IF('Main courante'!$A201=$DF$6,MOD($DI204-$DH204,1),"")</f>
        <v/>
      </c>
      <c r="DK204" s="123" t="str">
        <f>IF('Main courante'!$A201=$DF$6,'Main courante'!$E201,"")</f>
        <v/>
      </c>
      <c r="DL204" s="128"/>
      <c r="DM204" s="120" t="str">
        <f>IF(OR('Main courante'!$F201&lt;&gt;"",'Main courante'!$K201&lt;&gt;""),MAX($DM$8:$DM203)+1,"")</f>
        <v/>
      </c>
      <c r="DN204" s="121" t="str">
        <f>IF('Main courante'!$F201,TEXT('Main courante'!$B201,"j mmm aa"),"")</f>
        <v/>
      </c>
      <c r="DO204" s="121" t="str">
        <f>IF('Main courante'!$F201,'Main courante'!$E201,"")</f>
        <v/>
      </c>
      <c r="DP204" s="121" t="str">
        <f>IF(OR('Main courante'!$F201&lt;&gt;"",'Main courante'!$K201&lt;&gt;""),IF('Main courante'!$F201&lt;&gt;"",TEXT('Main courante'!$F201,"hh:mm"),""),"")</f>
        <v/>
      </c>
      <c r="DQ204" s="121" t="str">
        <f>IF(OR('Main courante'!$F201&lt;&gt;"",'Main courante'!$K201&lt;&gt;""),IF('Main courante'!$G201&lt;&gt;"",TEXT('Main courante'!$G201,"hh:mm"),""),"")</f>
        <v/>
      </c>
      <c r="DR204" s="121" t="str">
        <f>IF(OR('Main courante'!$F201&lt;&gt;"",'Main courante'!$K201&lt;&gt;""),IF('Main courante'!$K201&lt;&gt;"",TEXT('Main courante'!$K201,"hh:mm"),""),"")</f>
        <v/>
      </c>
      <c r="DS204" s="121" t="str">
        <f>IF(OR('Main courante'!$F201&lt;&gt;"",'Main courante'!$K201&lt;&gt;""),IF('Main courante'!$L201&lt;&gt;"",TEXT('Main courante'!$L201,"hh:mm"),""),"")</f>
        <v/>
      </c>
      <c r="DT204" s="129">
        <f t="shared" si="13"/>
        <v>0</v>
      </c>
      <c r="DU204" s="130">
        <f>'Main courante'!$H201+'Main courante'!$M201</f>
        <v>0</v>
      </c>
      <c r="DV204" s="131">
        <f>'Main courante'!$J201+'Main courante'!$O201</f>
        <v>0</v>
      </c>
      <c r="DW204" s="131">
        <f>'Main courante'!$I201+'Main courante'!$N201</f>
        <v>0</v>
      </c>
      <c r="DX204" s="132" t="str">
        <f>IF('Main courante'!$P201&lt;&gt;"",'Main courante'!$P201,"")</f>
        <v/>
      </c>
      <c r="DY204" s="133" t="str">
        <f>IF('Main courante'!$Q201&lt;&gt;"",'Main courante'!$Q201,"")</f>
        <v/>
      </c>
      <c r="DZ204" s="133" t="str">
        <f>IF('Main courante'!$R201&lt;&gt;"",'Main courante'!$R201,"")</f>
        <v/>
      </c>
      <c r="EA204" s="129">
        <f t="shared" si="14"/>
        <v>0</v>
      </c>
      <c r="EB204" s="129">
        <f t="shared" si="15"/>
        <v>0</v>
      </c>
      <c r="ED204" s="120" t="str">
        <f>IF('Main courante'!$A201=$ED$6,MAX($ED$8:$ED203)+1,"")</f>
        <v/>
      </c>
      <c r="EE204" s="120" t="str">
        <f>IF('Main courante'!$A201=$ED$6,'Main courante'!$S201,"")</f>
        <v/>
      </c>
      <c r="EF204" s="120" t="str">
        <f>IF('Main courante'!$A201=$ED$6,'Main courante'!$T201,"")</f>
        <v/>
      </c>
      <c r="EG204" s="120" t="str">
        <f>IF('Main courante'!$A201=$ED$6,'Main courante'!$U201,"")</f>
        <v/>
      </c>
      <c r="EH204" s="134" t="str">
        <f>IF('Main courante'!$A201=$ED$6,'Main courante'!$V201,"")</f>
        <v/>
      </c>
      <c r="EJ204" s="120" t="str">
        <f>IF('Main courante'!$A201=$EJ$6,MAX($EJ$8:$EJ203)+1,"")</f>
        <v/>
      </c>
      <c r="EK204" s="120" t="str">
        <f>IF('Main courante'!$A201=$EJ$6,'Main courante'!$S201,"")</f>
        <v/>
      </c>
      <c r="EL204" s="120" t="str">
        <f>IF('Main courante'!$A201=$EJ$6,'Main courante'!$T201,"")</f>
        <v/>
      </c>
      <c r="EM204" s="120" t="str">
        <f>IF('Main courante'!$A201=$EJ$6,'Main courante'!$U201,"")</f>
        <v/>
      </c>
      <c r="EN204" s="134" t="str">
        <f>IF('Main courante'!$A201=$EJ$6,'Main courante'!$V201,"")</f>
        <v/>
      </c>
      <c r="EP204" s="120" t="str">
        <f>IF('Main courante'!$A201=$EP$6,MAX($EP$8:$EP203)+1,"")</f>
        <v/>
      </c>
      <c r="EQ204" s="120" t="str">
        <f>IF('Main courante'!$A201=$EP$6,'Main courante'!$S201,"")</f>
        <v/>
      </c>
      <c r="ER204" s="120" t="str">
        <f>IF('Main courante'!$A201=$EP$6,'Main courante'!$T201,"")</f>
        <v/>
      </c>
      <c r="ES204" s="120" t="str">
        <f>IF('Main courante'!$A201=$EP$6,'Main courante'!$U201,"")</f>
        <v/>
      </c>
      <c r="ET204" s="134" t="str">
        <f>IF('Main courante'!$A201=$EP$6,'Main courante'!$V201,"")</f>
        <v/>
      </c>
      <c r="EU204" s="125"/>
      <c r="EV204" s="120" t="str">
        <f>IF('Main courante'!$A201=$EV$6,MAX($EV$8:$EV203)+1,"")</f>
        <v/>
      </c>
      <c r="EW204" s="121" t="str">
        <f>IF('Main courante'!$A201=$EV$6,TEXT('Main courante'!$B201,"j mmm aa"),"")</f>
        <v/>
      </c>
      <c r="EX204" s="122" t="str">
        <f>IF('Main courante'!$A201=$EV$6,TEXT('Main courante'!$C201,"hh:mm"),"")</f>
        <v/>
      </c>
      <c r="EY204" s="122" t="str">
        <f>IF('Main courante'!$A201=$EV$6,TEXT('Main courante'!$D201,"hh:mm"),"")</f>
        <v/>
      </c>
      <c r="EZ204" s="123" t="str">
        <f>IF('Main courante'!$A201=$EV$6,MOD($EY204-$EX204,1),"")</f>
        <v/>
      </c>
      <c r="FA204" s="123" t="str">
        <f>IF('Main courante'!$A201=$EV$6,'Main courante'!$E201,"")</f>
        <v/>
      </c>
      <c r="FB204" s="128"/>
    </row>
    <row r="205" spans="1:158">
      <c r="A205" s="120" t="str">
        <f>IF('Main courante'!$A202=$A$6,MAX($A$8:$A204)+1,"")</f>
        <v/>
      </c>
      <c r="B205" s="121" t="str">
        <f>IF('Main courante'!$A202=$A$6,TEXT('Main courante'!$B202,"j mmm aa"),"")</f>
        <v/>
      </c>
      <c r="C205" s="122" t="str">
        <f>IF('Main courante'!$A202=$A$6,TEXT('Main courante'!$C202,"hh:mm"),"")</f>
        <v/>
      </c>
      <c r="D205" s="122" t="str">
        <f>IF('Main courante'!$A202=$A$6,TEXT('Main courante'!$D202,"hh:mm"),"")</f>
        <v/>
      </c>
      <c r="E205" s="123" t="str">
        <f>IF('Main courante'!$A202=$A$6,MOD($D205-$C205,1),"")</f>
        <v/>
      </c>
      <c r="F205" s="123" t="str">
        <f>IF('Main courante'!$A202=$A$6,'Main courante'!$E202,"")</f>
        <v/>
      </c>
      <c r="G205" s="125"/>
      <c r="H205" s="126" t="str">
        <f>IF('Main courante'!$A202=$H$6,MAX($H$8:$H204)+1,"")</f>
        <v/>
      </c>
      <c r="I205" s="121" t="str">
        <f>IF('Main courante'!$A202=$H$6,TEXT('Main courante'!$B202,"j mmm aa"),"")</f>
        <v/>
      </c>
      <c r="J205" s="122" t="str">
        <f>IF('Main courante'!$A202=$H$6,TEXT('Main courante'!$C202,"hh:mm"),"")</f>
        <v/>
      </c>
      <c r="K205" s="122" t="str">
        <f>IF('Main courante'!$A202=$H$6,TEXT('Main courante'!$D202,"hh:mm"),"")</f>
        <v/>
      </c>
      <c r="L205" s="123" t="str">
        <f>IF('Main courante'!$A202=$H$6,MOD($K205-$J205,1),"")</f>
        <v/>
      </c>
      <c r="M205" s="123" t="str">
        <f>IF('Main courante'!$A202=$H$6,'Main courante'!$E202,"")</f>
        <v/>
      </c>
      <c r="N205" s="125"/>
      <c r="O205" s="120" t="str">
        <f>IF('Main courante'!$A202=$O$6,MAX($O$8:$O204)+1,"")</f>
        <v/>
      </c>
      <c r="P205" s="121" t="str">
        <f>IF('Main courante'!$A202=$O$6,TEXT('Main courante'!$B202,"j mmm aa"),"")</f>
        <v/>
      </c>
      <c r="Q205" s="122" t="str">
        <f>IF('Main courante'!$A202=$O$6,TEXT('Main courante'!$C202,"hh:mm"),"")</f>
        <v/>
      </c>
      <c r="R205" s="122" t="str">
        <f>IF('Main courante'!$A202=$O$6,TEXT('Main courante'!$D202,"hh:mm"),"")</f>
        <v/>
      </c>
      <c r="S205" s="123" t="str">
        <f>IF('Main courante'!$A202=$O$6,MOD($R205-$Q205,1),"")</f>
        <v/>
      </c>
      <c r="T205" s="124" t="str">
        <f>IF('Main courante'!$A202=$O$6,'Main courante'!$E202,"")</f>
        <v/>
      </c>
      <c r="U205" s="127" t="str">
        <f>IF('Main courante'!$A202=$O$6,DU205,"")</f>
        <v/>
      </c>
      <c r="V205" s="125"/>
      <c r="W205" s="120" t="str">
        <f>IF('Main courante'!$A202=$W$6,MAX($W$8:$W204)+1,"")</f>
        <v/>
      </c>
      <c r="X205" s="121" t="str">
        <f>IF('Main courante'!$A202=$W$6,TEXT('Main courante'!$B202,"j mmm aa"),"")</f>
        <v/>
      </c>
      <c r="Y205" s="122" t="str">
        <f>IF('Main courante'!$A202=$W$6,TEXT('Main courante'!$C202,"hh:mm"),"")</f>
        <v/>
      </c>
      <c r="Z205" s="122" t="str">
        <f>IF('Main courante'!$A202=$W$6,TEXT('Main courante'!$D202,"hh:mm"),"")</f>
        <v/>
      </c>
      <c r="AA205" s="123" t="str">
        <f>IF('Main courante'!$A202=$W$6,MOD($Z205-$Y205,1),"")</f>
        <v/>
      </c>
      <c r="AB205" s="123" t="str">
        <f>IF('Main courante'!$A202=$W$6,'Main courante'!$E202,"")</f>
        <v/>
      </c>
      <c r="AC205" s="122" t="str">
        <f>IF('Main courante'!$A202=$W$6,DU205,"")</f>
        <v/>
      </c>
      <c r="AD205" s="125"/>
      <c r="AE205" s="120" t="str">
        <f>IF('Main courante'!$A202=$AE$6,MAX($AE$8:$AE204)+1,"")</f>
        <v/>
      </c>
      <c r="AF205" s="121" t="str">
        <f>IF('Main courante'!$A202=$AE$6,TEXT('Main courante'!$B202,"j mmm aa"),"")</f>
        <v/>
      </c>
      <c r="AG205" s="122" t="str">
        <f>IF('Main courante'!$A202=$AE$6,TEXT('Main courante'!$C202,"hh:mm"),"")</f>
        <v/>
      </c>
      <c r="AH205" s="122" t="str">
        <f>IF('Main courante'!$A202=$AE$6,TEXT('Main courante'!$D202,"hh:mm"),"")</f>
        <v/>
      </c>
      <c r="AI205" s="123" t="str">
        <f>IF('Main courante'!$A202=$AE$6,MOD($AH205-$AG205,1),"")</f>
        <v/>
      </c>
      <c r="AJ205" s="123" t="str">
        <f>IF('Main courante'!$A202=$AE$6,'Main courante'!$E202,"")</f>
        <v/>
      </c>
      <c r="AK205" s="122" t="str">
        <f>IF('Main courante'!$A202=$AE$6,DU205,"")</f>
        <v/>
      </c>
      <c r="AL205" s="125"/>
      <c r="AM205" s="120" t="str">
        <f>IF('Main courante'!$A202=$AM$6,MAX($AM$8:$AM204)+1,"")</f>
        <v/>
      </c>
      <c r="AN205" s="121" t="str">
        <f>IF('Main courante'!$A202=$AM$6,TEXT('Main courante'!$B202,"j mmm aa"),"")</f>
        <v/>
      </c>
      <c r="AO205" s="122" t="str">
        <f>IF('Main courante'!$A202=$AM$6,TEXT('Main courante'!$C202,"hh:mm"),"")</f>
        <v/>
      </c>
      <c r="AP205" s="122" t="str">
        <f>IF('Main courante'!$A202=$AM$6,TEXT('Main courante'!$D202,"hh:mm"),"")</f>
        <v/>
      </c>
      <c r="AQ205" s="123" t="str">
        <f>IF('Main courante'!$A202=$AM$6,MOD($AP205-$AO205,1),"")</f>
        <v/>
      </c>
      <c r="AR205" s="123" t="str">
        <f>IF('Main courante'!$A202=$AM$6,'Main courante'!$E202,"")</f>
        <v/>
      </c>
      <c r="AS205" s="122" t="str">
        <f>IF('Main courante'!$A202=$AM$6,DU205,"")</f>
        <v/>
      </c>
      <c r="AT205" s="125"/>
      <c r="AU205" s="120" t="str">
        <f>IF('Main courante'!$A202=$AU$6,MAX($AU$8:$AU204)+1,"")</f>
        <v/>
      </c>
      <c r="AV205" s="121" t="str">
        <f>IF('Main courante'!$A202=$AU$6,TEXT('Main courante'!$B202,"j mmm aa"),"")</f>
        <v/>
      </c>
      <c r="AW205" s="122" t="str">
        <f>IF('Main courante'!$A202=$AU$6,TEXT('Main courante'!$C202,"hh:mm"),"")</f>
        <v/>
      </c>
      <c r="AX205" s="122" t="str">
        <f>IF('Main courante'!$A202=$AU$6,TEXT('Main courante'!$D202,"hh:mm"),"")</f>
        <v/>
      </c>
      <c r="AY205" s="123" t="str">
        <f>IF('Main courante'!$A202=$AU$6,MOD($AX205-$AW205,1),"")</f>
        <v/>
      </c>
      <c r="AZ205" s="123" t="str">
        <f>IF('Main courante'!$A202=$AU$6,'Main courante'!$E202,"")</f>
        <v/>
      </c>
      <c r="BA205" s="122" t="str">
        <f>IF('Main courante'!$A202=$AU$6,DU205,"")</f>
        <v/>
      </c>
      <c r="BB205" s="125"/>
      <c r="BC205" s="120" t="str">
        <f>IF('Main courante'!$A202=$BC$6,MAX($BC$8:$BC204)+1,"")</f>
        <v/>
      </c>
      <c r="BD205" s="121" t="str">
        <f>IF('Main courante'!$A202=$BC$6,TEXT('Main courante'!$B202,"j mmm aa"),"")</f>
        <v/>
      </c>
      <c r="BE205" s="122" t="str">
        <f>IF('Main courante'!$A202=$BC$6,TEXT('Main courante'!$C202,"hh:mm"),"")</f>
        <v/>
      </c>
      <c r="BF205" s="122" t="str">
        <f>IF('Main courante'!$A202=$BC$6,TEXT('Main courante'!$D202,"hh:mm"),"")</f>
        <v/>
      </c>
      <c r="BG205" s="123" t="str">
        <f>IF('Main courante'!$A202=$BC$6,MOD($BF205-$BE205,1),"")</f>
        <v/>
      </c>
      <c r="BH205" s="123" t="str">
        <f>IF('Main courante'!$A202=$BC$6,'Main courante'!$E202,"")</f>
        <v/>
      </c>
      <c r="BI205" s="122" t="str">
        <f>IF('Main courante'!$A202=$BC$6,DU205,"")</f>
        <v/>
      </c>
      <c r="BJ205" s="125"/>
      <c r="BK205" s="120" t="str">
        <f>IF('Main courante'!$A202=$BK$6,MAX($BK$8:$BK204)+1,"")</f>
        <v/>
      </c>
      <c r="BL205" s="121" t="str">
        <f>IF('Main courante'!$A202=$BK$6,TEXT('Main courante'!$B202,"j mmm aa"),"")</f>
        <v/>
      </c>
      <c r="BM205" s="122" t="str">
        <f>IF('Main courante'!$A202=$BK$6,TEXT('Main courante'!$C202,"hh:mm"),"")</f>
        <v/>
      </c>
      <c r="BN205" s="122" t="str">
        <f>IF('Main courante'!$A202=$BK$6,TEXT('Main courante'!$D202,"hh:mm"),"")</f>
        <v/>
      </c>
      <c r="BO205" s="123" t="str">
        <f>IF('Main courante'!$A202=$BK$6,MOD($BN205-$BM205,1),"")</f>
        <v/>
      </c>
      <c r="BP205" s="123" t="str">
        <f>IF('Main courante'!$A202=$BK$6,'Main courante'!$E202,"")</f>
        <v/>
      </c>
      <c r="BQ205" s="122" t="str">
        <f>IF('Main courante'!$A202=$BK$6,DU205,"")</f>
        <v/>
      </c>
      <c r="BR205" s="125"/>
      <c r="BS205" s="120" t="str">
        <f>IF('Main courante'!$A202=$BS$6,MAX($BS$8:$BS204)+1,"")</f>
        <v/>
      </c>
      <c r="BT205" s="121" t="str">
        <f>IF('Main courante'!$A202=$BS$6,TEXT('Main courante'!$B202,"j mmm aa"),"")</f>
        <v/>
      </c>
      <c r="BU205" s="122" t="str">
        <f>IF('Main courante'!$A202=$BS$6,TEXT('Main courante'!$C202,"hh:mm"),"")</f>
        <v/>
      </c>
      <c r="BV205" s="122" t="str">
        <f>IF('Main courante'!$A202=$BS$6,TEXT('Main courante'!$D202,"hh:mm"),"")</f>
        <v/>
      </c>
      <c r="BW205" s="123" t="str">
        <f>IF('Main courante'!$A202=$BS$6,MOD($BV205-$BU205,1),"")</f>
        <v/>
      </c>
      <c r="BX205" s="123" t="str">
        <f>IF('Main courante'!$A202=$BS$6,'Main courante'!$E202,"")</f>
        <v/>
      </c>
      <c r="BY205" s="122" t="str">
        <f>IF('Main courante'!$A202=$BS$6,DU205,"")</f>
        <v/>
      </c>
      <c r="BZ205" s="125"/>
      <c r="CA205" s="120" t="str">
        <f>IF('Main courante'!$A202=$CA$6,MAX($CA$8:$CA204)+1,"")</f>
        <v/>
      </c>
      <c r="CB205" s="121" t="str">
        <f>IF('Main courante'!$A202=$CA$6,TEXT('Main courante'!$B202,"j mmm aa"),"")</f>
        <v/>
      </c>
      <c r="CC205" s="122" t="str">
        <f>IF('Main courante'!$A202=$CA$6,TEXT('Main courante'!$C202,"hh:mm"),"")</f>
        <v/>
      </c>
      <c r="CD205" s="122" t="str">
        <f>IF('Main courante'!$A202=$CA$6,TEXT('Main courante'!$D202,"hh:mm"),"")</f>
        <v/>
      </c>
      <c r="CE205" s="123" t="str">
        <f>IF('Main courante'!$A202=$CA$6,MOD($CD205-$CC205,1),"")</f>
        <v/>
      </c>
      <c r="CF205" s="123" t="str">
        <f>IF('Main courante'!$A202=$CA$6,'Main courante'!$E202,"")</f>
        <v/>
      </c>
      <c r="CG205" s="122" t="str">
        <f>IF('Main courante'!$A202=$CA$6,DU205,"")</f>
        <v/>
      </c>
      <c r="CH205" s="125"/>
      <c r="CI205" s="120" t="str">
        <f>IF('Main courante'!$A202=$CI$6,MAX($CI$8:$CI204)+1,"")</f>
        <v/>
      </c>
      <c r="CJ205" s="121" t="str">
        <f>IF('Main courante'!$A202=$CI$6,TEXT('Main courante'!$B202,"j mmm aa"),"")</f>
        <v/>
      </c>
      <c r="CK205" s="122" t="str">
        <f>IF('Main courante'!$A202=$CI$6,TEXT('Main courante'!$C202,"hh:mm"),"")</f>
        <v/>
      </c>
      <c r="CL205" s="122" t="str">
        <f>IF('Main courante'!$A202=$CI$6,TEXT('Main courante'!$D202,"hh:mm"),"")</f>
        <v/>
      </c>
      <c r="CM205" s="123" t="str">
        <f>IF('Main courante'!$A202=$CI$6,MOD($CL205-$CK205,1),"")</f>
        <v/>
      </c>
      <c r="CN205" s="123" t="str">
        <f>IF('Main courante'!$A202=$CI$6,'Main courante'!$E202,"")</f>
        <v/>
      </c>
      <c r="CO205" s="125"/>
      <c r="CP205" s="120" t="str">
        <f>IF('Main courante'!$A202=$CP$6,MAX($CP$8:$CP204)+1,"")</f>
        <v/>
      </c>
      <c r="CQ205" s="121" t="str">
        <f>IF('Main courante'!$A202=$CP$6,TEXT('Main courante'!$B202,"j mmm aa"),"")</f>
        <v/>
      </c>
      <c r="CR205" s="122" t="str">
        <f>IF('Main courante'!$A202=$CP$6,TEXT('Main courante'!$C202,"hh:mm"),"")</f>
        <v/>
      </c>
      <c r="CS205" s="122" t="str">
        <f>IF('Main courante'!$A202=$CP$6,TEXT('Main courante'!$D202,"hh:mm"),"")</f>
        <v/>
      </c>
      <c r="CT205" s="123" t="str">
        <f>IF('Main courante'!$A202=$CP$6,MOD($CS205-$CR205,1),"")</f>
        <v/>
      </c>
      <c r="CU205" s="123" t="str">
        <f>IF('Main courante'!$A202=$CP$6,'Main courante'!$E202,"")</f>
        <v/>
      </c>
      <c r="CV205" s="122" t="str">
        <f>IF('Main courante'!$A202=$CP$6,DU205,"")</f>
        <v/>
      </c>
      <c r="CW205" s="125"/>
      <c r="CX205" s="120" t="str">
        <f>IF('Main courante'!$A202=$CX$6,MAX($CX$8:$CX204)+1,"")</f>
        <v/>
      </c>
      <c r="CY205" s="121" t="str">
        <f>IF('Main courante'!$A202=$CX$6,TEXT('Main courante'!$B202,"j mmm aa"),"")</f>
        <v/>
      </c>
      <c r="CZ205" s="122" t="str">
        <f>IF('Main courante'!$A202=$CX$6,TEXT('Main courante'!$C202,"hh:mm"),"")</f>
        <v/>
      </c>
      <c r="DA205" s="122" t="str">
        <f>IF('Main courante'!$A202=$CX$6,TEXT('Main courante'!$D202,"hh:mm"),"")</f>
        <v/>
      </c>
      <c r="DB205" s="123" t="str">
        <f>IF('Main courante'!$A202=$CX$6,MOD($DA205-$CZ205,1),"")</f>
        <v/>
      </c>
      <c r="DC205" s="123" t="str">
        <f>IF('Main courante'!$A202=$CX$6,'Main courante'!$E202,"")</f>
        <v/>
      </c>
      <c r="DD205" s="122" t="str">
        <f>IF('Main courante'!$A202=$CX$6,DU205,"")</f>
        <v/>
      </c>
      <c r="DE205" s="125"/>
      <c r="DF205" s="120" t="str">
        <f>IF('Main courante'!$A202=$DF$6,MAX($DF$8:$DF204)+1,"")</f>
        <v/>
      </c>
      <c r="DG205" s="121" t="str">
        <f>IF('Main courante'!$A202=$DF$6,TEXT('Main courante'!$B202,"j mmm aa"),"")</f>
        <v/>
      </c>
      <c r="DH205" s="122" t="str">
        <f>IF('Main courante'!$A202=$DF$6,TEXT('Main courante'!$C202,"hh:mm"),"")</f>
        <v/>
      </c>
      <c r="DI205" s="122" t="str">
        <f>IF('Main courante'!$A202=$DF$6,TEXT('Main courante'!$D202,"hh:mm"),"")</f>
        <v/>
      </c>
      <c r="DJ205" s="123" t="str">
        <f>IF('Main courante'!$A202=$DF$6,MOD($DI205-$DH205,1),"")</f>
        <v/>
      </c>
      <c r="DK205" s="123" t="str">
        <f>IF('Main courante'!$A202=$DF$6,'Main courante'!$E202,"")</f>
        <v/>
      </c>
      <c r="DL205" s="128"/>
      <c r="DM205" s="120" t="str">
        <f>IF(OR('Main courante'!$F202&lt;&gt;"",'Main courante'!$K202&lt;&gt;""),MAX($DM$8:$DM204)+1,"")</f>
        <v/>
      </c>
      <c r="DN205" s="121" t="str">
        <f>IF('Main courante'!$F202,TEXT('Main courante'!$B202,"j mmm aa"),"")</f>
        <v/>
      </c>
      <c r="DO205" s="121" t="str">
        <f>IF('Main courante'!$F202,'Main courante'!$E202,"")</f>
        <v/>
      </c>
      <c r="DP205" s="121" t="str">
        <f>IF(OR('Main courante'!$F202&lt;&gt;"",'Main courante'!$K202&lt;&gt;""),IF('Main courante'!$F202&lt;&gt;"",TEXT('Main courante'!$F202,"hh:mm"),""),"")</f>
        <v/>
      </c>
      <c r="DQ205" s="121" t="str">
        <f>IF(OR('Main courante'!$F202&lt;&gt;"",'Main courante'!$K202&lt;&gt;""),IF('Main courante'!$G202&lt;&gt;"",TEXT('Main courante'!$G202,"hh:mm"),""),"")</f>
        <v/>
      </c>
      <c r="DR205" s="121" t="str">
        <f>IF(OR('Main courante'!$F202&lt;&gt;"",'Main courante'!$K202&lt;&gt;""),IF('Main courante'!$K202&lt;&gt;"",TEXT('Main courante'!$K202,"hh:mm"),""),"")</f>
        <v/>
      </c>
      <c r="DS205" s="121" t="str">
        <f>IF(OR('Main courante'!$F202&lt;&gt;"",'Main courante'!$K202&lt;&gt;""),IF('Main courante'!$L202&lt;&gt;"",TEXT('Main courante'!$L202,"hh:mm"),""),"")</f>
        <v/>
      </c>
      <c r="DT205" s="129">
        <f t="shared" si="13"/>
        <v>0</v>
      </c>
      <c r="DU205" s="130">
        <f>'Main courante'!$H202+'Main courante'!$M202</f>
        <v>0</v>
      </c>
      <c r="DV205" s="131">
        <f>'Main courante'!$J202+'Main courante'!$O202</f>
        <v>0</v>
      </c>
      <c r="DW205" s="131">
        <f>'Main courante'!$I202+'Main courante'!$N202</f>
        <v>0</v>
      </c>
      <c r="DX205" s="132" t="str">
        <f>IF('Main courante'!$P202&lt;&gt;"",'Main courante'!$P202,"")</f>
        <v/>
      </c>
      <c r="DY205" s="133" t="str">
        <f>IF('Main courante'!$Q202&lt;&gt;"",'Main courante'!$Q202,"")</f>
        <v/>
      </c>
      <c r="DZ205" s="133" t="str">
        <f>IF('Main courante'!$R202&lt;&gt;"",'Main courante'!$R202,"")</f>
        <v/>
      </c>
      <c r="EA205" s="129">
        <f t="shared" si="14"/>
        <v>0</v>
      </c>
      <c r="EB205" s="129">
        <f t="shared" si="15"/>
        <v>0</v>
      </c>
      <c r="ED205" s="120" t="str">
        <f>IF('Main courante'!$A202=$ED$6,MAX($ED$8:$ED204)+1,"")</f>
        <v/>
      </c>
      <c r="EE205" s="120" t="str">
        <f>IF('Main courante'!$A202=$ED$6,'Main courante'!$S202,"")</f>
        <v/>
      </c>
      <c r="EF205" s="120" t="str">
        <f>IF('Main courante'!$A202=$ED$6,'Main courante'!$T202,"")</f>
        <v/>
      </c>
      <c r="EG205" s="120" t="str">
        <f>IF('Main courante'!$A202=$ED$6,'Main courante'!$U202,"")</f>
        <v/>
      </c>
      <c r="EH205" s="134" t="str">
        <f>IF('Main courante'!$A202=$ED$6,'Main courante'!$V202,"")</f>
        <v/>
      </c>
      <c r="EJ205" s="120" t="str">
        <f>IF('Main courante'!$A202=$EJ$6,MAX($EJ$8:$EJ204)+1,"")</f>
        <v/>
      </c>
      <c r="EK205" s="120" t="str">
        <f>IF('Main courante'!$A202=$EJ$6,'Main courante'!$S202,"")</f>
        <v/>
      </c>
      <c r="EL205" s="120" t="str">
        <f>IF('Main courante'!$A202=$EJ$6,'Main courante'!$T202,"")</f>
        <v/>
      </c>
      <c r="EM205" s="120" t="str">
        <f>IF('Main courante'!$A202=$EJ$6,'Main courante'!$U202,"")</f>
        <v/>
      </c>
      <c r="EN205" s="134" t="str">
        <f>IF('Main courante'!$A202=$EJ$6,'Main courante'!$V202,"")</f>
        <v/>
      </c>
      <c r="EP205" s="120" t="str">
        <f>IF('Main courante'!$A202=$EP$6,MAX($EP$8:$EP204)+1,"")</f>
        <v/>
      </c>
      <c r="EQ205" s="120" t="str">
        <f>IF('Main courante'!$A202=$EP$6,'Main courante'!$S202,"")</f>
        <v/>
      </c>
      <c r="ER205" s="120" t="str">
        <f>IF('Main courante'!$A202=$EP$6,'Main courante'!$T202,"")</f>
        <v/>
      </c>
      <c r="ES205" s="120" t="str">
        <f>IF('Main courante'!$A202=$EP$6,'Main courante'!$U202,"")</f>
        <v/>
      </c>
      <c r="ET205" s="134" t="str">
        <f>IF('Main courante'!$A202=$EP$6,'Main courante'!$V202,"")</f>
        <v/>
      </c>
      <c r="EU205" s="125"/>
      <c r="EV205" s="120" t="str">
        <f>IF('Main courante'!$A202=$EV$6,MAX($EV$8:$EV204)+1,"")</f>
        <v/>
      </c>
      <c r="EW205" s="121" t="str">
        <f>IF('Main courante'!$A202=$EV$6,TEXT('Main courante'!$B202,"j mmm aa"),"")</f>
        <v/>
      </c>
      <c r="EX205" s="122" t="str">
        <f>IF('Main courante'!$A202=$EV$6,TEXT('Main courante'!$C202,"hh:mm"),"")</f>
        <v/>
      </c>
      <c r="EY205" s="122" t="str">
        <f>IF('Main courante'!$A202=$EV$6,TEXT('Main courante'!$D202,"hh:mm"),"")</f>
        <v/>
      </c>
      <c r="EZ205" s="123" t="str">
        <f>IF('Main courante'!$A202=$EV$6,MOD($EY205-$EX205,1),"")</f>
        <v/>
      </c>
      <c r="FA205" s="123" t="str">
        <f>IF('Main courante'!$A202=$EV$6,'Main courante'!$E202,"")</f>
        <v/>
      </c>
      <c r="FB205" s="128"/>
    </row>
    <row r="206" spans="1:158">
      <c r="A206" s="120" t="str">
        <f>IF('Main courante'!$A203=$A$6,MAX($A$8:$A205)+1,"")</f>
        <v/>
      </c>
      <c r="B206" s="121" t="str">
        <f>IF('Main courante'!$A203=$A$6,TEXT('Main courante'!$B203,"j mmm aa"),"")</f>
        <v/>
      </c>
      <c r="C206" s="122" t="str">
        <f>IF('Main courante'!$A203=$A$6,TEXT('Main courante'!$C203,"hh:mm"),"")</f>
        <v/>
      </c>
      <c r="D206" s="122" t="str">
        <f>IF('Main courante'!$A203=$A$6,TEXT('Main courante'!$D203,"hh:mm"),"")</f>
        <v/>
      </c>
      <c r="E206" s="123" t="str">
        <f>IF('Main courante'!$A203=$A$6,MOD($D206-$C206,1),"")</f>
        <v/>
      </c>
      <c r="F206" s="123" t="str">
        <f>IF('Main courante'!$A203=$A$6,'Main courante'!$E203,"")</f>
        <v/>
      </c>
      <c r="G206" s="125"/>
      <c r="H206" s="126" t="str">
        <f>IF('Main courante'!$A203=$H$6,MAX($H$8:$H205)+1,"")</f>
        <v/>
      </c>
      <c r="I206" s="121" t="str">
        <f>IF('Main courante'!$A203=$H$6,TEXT('Main courante'!$B203,"j mmm aa"),"")</f>
        <v/>
      </c>
      <c r="J206" s="122" t="str">
        <f>IF('Main courante'!$A203=$H$6,TEXT('Main courante'!$C203,"hh:mm"),"")</f>
        <v/>
      </c>
      <c r="K206" s="122" t="str">
        <f>IF('Main courante'!$A203=$H$6,TEXT('Main courante'!$D203,"hh:mm"),"")</f>
        <v/>
      </c>
      <c r="L206" s="123" t="str">
        <f>IF('Main courante'!$A203=$H$6,MOD($K206-$J206,1),"")</f>
        <v/>
      </c>
      <c r="M206" s="123" t="str">
        <f>IF('Main courante'!$A203=$H$6,'Main courante'!$E203,"")</f>
        <v/>
      </c>
      <c r="N206" s="125"/>
      <c r="O206" s="120" t="str">
        <f>IF('Main courante'!$A203=$O$6,MAX($O$8:$O205)+1,"")</f>
        <v/>
      </c>
      <c r="P206" s="121" t="str">
        <f>IF('Main courante'!$A203=$O$6,TEXT('Main courante'!$B203,"j mmm aa"),"")</f>
        <v/>
      </c>
      <c r="Q206" s="122" t="str">
        <f>IF('Main courante'!$A203=$O$6,TEXT('Main courante'!$C203,"hh:mm"),"")</f>
        <v/>
      </c>
      <c r="R206" s="122" t="str">
        <f>IF('Main courante'!$A203=$O$6,TEXT('Main courante'!$D203,"hh:mm"),"")</f>
        <v/>
      </c>
      <c r="S206" s="123" t="str">
        <f>IF('Main courante'!$A203=$O$6,MOD($R206-$Q206,1),"")</f>
        <v/>
      </c>
      <c r="T206" s="124" t="str">
        <f>IF('Main courante'!$A203=$O$6,'Main courante'!$E203,"")</f>
        <v/>
      </c>
      <c r="U206" s="127" t="str">
        <f>IF('Main courante'!$A203=$O$6,DU206,"")</f>
        <v/>
      </c>
      <c r="V206" s="125"/>
      <c r="W206" s="120" t="str">
        <f>IF('Main courante'!$A203=$W$6,MAX($W$8:$W205)+1,"")</f>
        <v/>
      </c>
      <c r="X206" s="121" t="str">
        <f>IF('Main courante'!$A203=$W$6,TEXT('Main courante'!$B203,"j mmm aa"),"")</f>
        <v/>
      </c>
      <c r="Y206" s="122" t="str">
        <f>IF('Main courante'!$A203=$W$6,TEXT('Main courante'!$C203,"hh:mm"),"")</f>
        <v/>
      </c>
      <c r="Z206" s="122" t="str">
        <f>IF('Main courante'!$A203=$W$6,TEXT('Main courante'!$D203,"hh:mm"),"")</f>
        <v/>
      </c>
      <c r="AA206" s="123" t="str">
        <f>IF('Main courante'!$A203=$W$6,MOD($Z206-$Y206,1),"")</f>
        <v/>
      </c>
      <c r="AB206" s="123" t="str">
        <f>IF('Main courante'!$A203=$W$6,'Main courante'!$E203,"")</f>
        <v/>
      </c>
      <c r="AC206" s="122" t="str">
        <f>IF('Main courante'!$A203=$W$6,DU206,"")</f>
        <v/>
      </c>
      <c r="AD206" s="125"/>
      <c r="AE206" s="120" t="str">
        <f>IF('Main courante'!$A203=$AE$6,MAX($AE$8:$AE205)+1,"")</f>
        <v/>
      </c>
      <c r="AF206" s="121" t="str">
        <f>IF('Main courante'!$A203=$AE$6,TEXT('Main courante'!$B203,"j mmm aa"),"")</f>
        <v/>
      </c>
      <c r="AG206" s="122" t="str">
        <f>IF('Main courante'!$A203=$AE$6,TEXT('Main courante'!$C203,"hh:mm"),"")</f>
        <v/>
      </c>
      <c r="AH206" s="122" t="str">
        <f>IF('Main courante'!$A203=$AE$6,TEXT('Main courante'!$D203,"hh:mm"),"")</f>
        <v/>
      </c>
      <c r="AI206" s="123" t="str">
        <f>IF('Main courante'!$A203=$AE$6,MOD($AH206-$AG206,1),"")</f>
        <v/>
      </c>
      <c r="AJ206" s="123" t="str">
        <f>IF('Main courante'!$A203=$AE$6,'Main courante'!$E203,"")</f>
        <v/>
      </c>
      <c r="AK206" s="122" t="str">
        <f>IF('Main courante'!$A203=$AE$6,DU206,"")</f>
        <v/>
      </c>
      <c r="AL206" s="125"/>
      <c r="AM206" s="120" t="str">
        <f>IF('Main courante'!$A203=$AM$6,MAX($AM$8:$AM205)+1,"")</f>
        <v/>
      </c>
      <c r="AN206" s="121" t="str">
        <f>IF('Main courante'!$A203=$AM$6,TEXT('Main courante'!$B203,"j mmm aa"),"")</f>
        <v/>
      </c>
      <c r="AO206" s="122" t="str">
        <f>IF('Main courante'!$A203=$AM$6,TEXT('Main courante'!$C203,"hh:mm"),"")</f>
        <v/>
      </c>
      <c r="AP206" s="122" t="str">
        <f>IF('Main courante'!$A203=$AM$6,TEXT('Main courante'!$D203,"hh:mm"),"")</f>
        <v/>
      </c>
      <c r="AQ206" s="123" t="str">
        <f>IF('Main courante'!$A203=$AM$6,MOD($AP206-$AO206,1),"")</f>
        <v/>
      </c>
      <c r="AR206" s="123" t="str">
        <f>IF('Main courante'!$A203=$AM$6,'Main courante'!$E203,"")</f>
        <v/>
      </c>
      <c r="AS206" s="122" t="str">
        <f>IF('Main courante'!$A203=$AM$6,DU206,"")</f>
        <v/>
      </c>
      <c r="AT206" s="125"/>
      <c r="AU206" s="120" t="str">
        <f>IF('Main courante'!$A203=$AU$6,MAX($AU$8:$AU205)+1,"")</f>
        <v/>
      </c>
      <c r="AV206" s="121" t="str">
        <f>IF('Main courante'!$A203=$AU$6,TEXT('Main courante'!$B203,"j mmm aa"),"")</f>
        <v/>
      </c>
      <c r="AW206" s="122" t="str">
        <f>IF('Main courante'!$A203=$AU$6,TEXT('Main courante'!$C203,"hh:mm"),"")</f>
        <v/>
      </c>
      <c r="AX206" s="122" t="str">
        <f>IF('Main courante'!$A203=$AU$6,TEXT('Main courante'!$D203,"hh:mm"),"")</f>
        <v/>
      </c>
      <c r="AY206" s="123" t="str">
        <f>IF('Main courante'!$A203=$AU$6,MOD($AX206-$AW206,1),"")</f>
        <v/>
      </c>
      <c r="AZ206" s="123" t="str">
        <f>IF('Main courante'!$A203=$AU$6,'Main courante'!$E203,"")</f>
        <v/>
      </c>
      <c r="BA206" s="122" t="str">
        <f>IF('Main courante'!$A203=$AU$6,DU206,"")</f>
        <v/>
      </c>
      <c r="BB206" s="125"/>
      <c r="BC206" s="120" t="str">
        <f>IF('Main courante'!$A203=$BC$6,MAX($BC$8:$BC205)+1,"")</f>
        <v/>
      </c>
      <c r="BD206" s="121" t="str">
        <f>IF('Main courante'!$A203=$BC$6,TEXT('Main courante'!$B203,"j mmm aa"),"")</f>
        <v/>
      </c>
      <c r="BE206" s="122" t="str">
        <f>IF('Main courante'!$A203=$BC$6,TEXT('Main courante'!$C203,"hh:mm"),"")</f>
        <v/>
      </c>
      <c r="BF206" s="122" t="str">
        <f>IF('Main courante'!$A203=$BC$6,TEXT('Main courante'!$D203,"hh:mm"),"")</f>
        <v/>
      </c>
      <c r="BG206" s="123" t="str">
        <f>IF('Main courante'!$A203=$BC$6,MOD($BF206-$BE206,1),"")</f>
        <v/>
      </c>
      <c r="BH206" s="123" t="str">
        <f>IF('Main courante'!$A203=$BC$6,'Main courante'!$E203,"")</f>
        <v/>
      </c>
      <c r="BI206" s="122" t="str">
        <f>IF('Main courante'!$A203=$BC$6,DU206,"")</f>
        <v/>
      </c>
      <c r="BJ206" s="125"/>
      <c r="BK206" s="120" t="str">
        <f>IF('Main courante'!$A203=$BK$6,MAX($BK$8:$BK205)+1,"")</f>
        <v/>
      </c>
      <c r="BL206" s="121" t="str">
        <f>IF('Main courante'!$A203=$BK$6,TEXT('Main courante'!$B203,"j mmm aa"),"")</f>
        <v/>
      </c>
      <c r="BM206" s="122" t="str">
        <f>IF('Main courante'!$A203=$BK$6,TEXT('Main courante'!$C203,"hh:mm"),"")</f>
        <v/>
      </c>
      <c r="BN206" s="122" t="str">
        <f>IF('Main courante'!$A203=$BK$6,TEXT('Main courante'!$D203,"hh:mm"),"")</f>
        <v/>
      </c>
      <c r="BO206" s="123" t="str">
        <f>IF('Main courante'!$A203=$BK$6,MOD($BN206-$BM206,1),"")</f>
        <v/>
      </c>
      <c r="BP206" s="123" t="str">
        <f>IF('Main courante'!$A203=$BK$6,'Main courante'!$E203,"")</f>
        <v/>
      </c>
      <c r="BQ206" s="122" t="str">
        <f>IF('Main courante'!$A203=$BK$6,DU206,"")</f>
        <v/>
      </c>
      <c r="BR206" s="125"/>
      <c r="BS206" s="120" t="str">
        <f>IF('Main courante'!$A203=$BS$6,MAX($BS$8:$BS205)+1,"")</f>
        <v/>
      </c>
      <c r="BT206" s="121" t="str">
        <f>IF('Main courante'!$A203=$BS$6,TEXT('Main courante'!$B203,"j mmm aa"),"")</f>
        <v/>
      </c>
      <c r="BU206" s="122" t="str">
        <f>IF('Main courante'!$A203=$BS$6,TEXT('Main courante'!$C203,"hh:mm"),"")</f>
        <v/>
      </c>
      <c r="BV206" s="122" t="str">
        <f>IF('Main courante'!$A203=$BS$6,TEXT('Main courante'!$D203,"hh:mm"),"")</f>
        <v/>
      </c>
      <c r="BW206" s="123" t="str">
        <f>IF('Main courante'!$A203=$BS$6,MOD($BV206-$BU206,1),"")</f>
        <v/>
      </c>
      <c r="BX206" s="123" t="str">
        <f>IF('Main courante'!$A203=$BS$6,'Main courante'!$E203,"")</f>
        <v/>
      </c>
      <c r="BY206" s="122" t="str">
        <f>IF('Main courante'!$A203=$BS$6,DU206,"")</f>
        <v/>
      </c>
      <c r="BZ206" s="125"/>
      <c r="CA206" s="120" t="str">
        <f>IF('Main courante'!$A203=$CA$6,MAX($CA$8:$CA205)+1,"")</f>
        <v/>
      </c>
      <c r="CB206" s="121" t="str">
        <f>IF('Main courante'!$A203=$CA$6,TEXT('Main courante'!$B203,"j mmm aa"),"")</f>
        <v/>
      </c>
      <c r="CC206" s="122" t="str">
        <f>IF('Main courante'!$A203=$CA$6,TEXT('Main courante'!$C203,"hh:mm"),"")</f>
        <v/>
      </c>
      <c r="CD206" s="122" t="str">
        <f>IF('Main courante'!$A203=$CA$6,TEXT('Main courante'!$D203,"hh:mm"),"")</f>
        <v/>
      </c>
      <c r="CE206" s="123" t="str">
        <f>IF('Main courante'!$A203=$CA$6,MOD($CD206-$CC206,1),"")</f>
        <v/>
      </c>
      <c r="CF206" s="123" t="str">
        <f>IF('Main courante'!$A203=$CA$6,'Main courante'!$E203,"")</f>
        <v/>
      </c>
      <c r="CG206" s="122" t="str">
        <f>IF('Main courante'!$A203=$CA$6,DU206,"")</f>
        <v/>
      </c>
      <c r="CH206" s="125"/>
      <c r="CI206" s="120" t="str">
        <f>IF('Main courante'!$A203=$CI$6,MAX($CI$8:$CI205)+1,"")</f>
        <v/>
      </c>
      <c r="CJ206" s="121" t="str">
        <f>IF('Main courante'!$A203=$CI$6,TEXT('Main courante'!$B203,"j mmm aa"),"")</f>
        <v/>
      </c>
      <c r="CK206" s="122" t="str">
        <f>IF('Main courante'!$A203=$CI$6,TEXT('Main courante'!$C203,"hh:mm"),"")</f>
        <v/>
      </c>
      <c r="CL206" s="122" t="str">
        <f>IF('Main courante'!$A203=$CI$6,TEXT('Main courante'!$D203,"hh:mm"),"")</f>
        <v/>
      </c>
      <c r="CM206" s="123" t="str">
        <f>IF('Main courante'!$A203=$CI$6,MOD($CL206-$CK206,1),"")</f>
        <v/>
      </c>
      <c r="CN206" s="123" t="str">
        <f>IF('Main courante'!$A203=$CI$6,'Main courante'!$E203,"")</f>
        <v/>
      </c>
      <c r="CO206" s="125"/>
      <c r="CP206" s="120" t="str">
        <f>IF('Main courante'!$A203=$CP$6,MAX($CP$8:$CP205)+1,"")</f>
        <v/>
      </c>
      <c r="CQ206" s="121" t="str">
        <f>IF('Main courante'!$A203=$CP$6,TEXT('Main courante'!$B203,"j mmm aa"),"")</f>
        <v/>
      </c>
      <c r="CR206" s="122" t="str">
        <f>IF('Main courante'!$A203=$CP$6,TEXT('Main courante'!$C203,"hh:mm"),"")</f>
        <v/>
      </c>
      <c r="CS206" s="122" t="str">
        <f>IF('Main courante'!$A203=$CP$6,TEXT('Main courante'!$D203,"hh:mm"),"")</f>
        <v/>
      </c>
      <c r="CT206" s="123" t="str">
        <f>IF('Main courante'!$A203=$CP$6,MOD($CS206-$CR206,1),"")</f>
        <v/>
      </c>
      <c r="CU206" s="123" t="str">
        <f>IF('Main courante'!$A203=$CP$6,'Main courante'!$E203,"")</f>
        <v/>
      </c>
      <c r="CV206" s="122" t="str">
        <f>IF('Main courante'!$A203=$CP$6,DU206,"")</f>
        <v/>
      </c>
      <c r="CW206" s="125"/>
      <c r="CX206" s="120" t="str">
        <f>IF('Main courante'!$A203=$CX$6,MAX($CX$8:$CX205)+1,"")</f>
        <v/>
      </c>
      <c r="CY206" s="121" t="str">
        <f>IF('Main courante'!$A203=$CX$6,TEXT('Main courante'!$B203,"j mmm aa"),"")</f>
        <v/>
      </c>
      <c r="CZ206" s="122" t="str">
        <f>IF('Main courante'!$A203=$CX$6,TEXT('Main courante'!$C203,"hh:mm"),"")</f>
        <v/>
      </c>
      <c r="DA206" s="122" t="str">
        <f>IF('Main courante'!$A203=$CX$6,TEXT('Main courante'!$D203,"hh:mm"),"")</f>
        <v/>
      </c>
      <c r="DB206" s="123" t="str">
        <f>IF('Main courante'!$A203=$CX$6,MOD($DA206-$CZ206,1),"")</f>
        <v/>
      </c>
      <c r="DC206" s="123" t="str">
        <f>IF('Main courante'!$A203=$CX$6,'Main courante'!$E203,"")</f>
        <v/>
      </c>
      <c r="DD206" s="122" t="str">
        <f>IF('Main courante'!$A203=$CX$6,DU206,"")</f>
        <v/>
      </c>
      <c r="DE206" s="125"/>
      <c r="DF206" s="120" t="str">
        <f>IF('Main courante'!$A203=$DF$6,MAX($DF$8:$DF205)+1,"")</f>
        <v/>
      </c>
      <c r="DG206" s="121" t="str">
        <f>IF('Main courante'!$A203=$DF$6,TEXT('Main courante'!$B203,"j mmm aa"),"")</f>
        <v/>
      </c>
      <c r="DH206" s="122" t="str">
        <f>IF('Main courante'!$A203=$DF$6,TEXT('Main courante'!$C203,"hh:mm"),"")</f>
        <v/>
      </c>
      <c r="DI206" s="122" t="str">
        <f>IF('Main courante'!$A203=$DF$6,TEXT('Main courante'!$D203,"hh:mm"),"")</f>
        <v/>
      </c>
      <c r="DJ206" s="123" t="str">
        <f>IF('Main courante'!$A203=$DF$6,MOD($DI206-$DH206,1),"")</f>
        <v/>
      </c>
      <c r="DK206" s="123" t="str">
        <f>IF('Main courante'!$A203=$DF$6,'Main courante'!$E203,"")</f>
        <v/>
      </c>
      <c r="DL206" s="128"/>
      <c r="DM206" s="120" t="str">
        <f>IF(OR('Main courante'!$F203&lt;&gt;"",'Main courante'!$K203&lt;&gt;""),MAX($DM$8:$DM205)+1,"")</f>
        <v/>
      </c>
      <c r="DN206" s="121" t="str">
        <f>IF('Main courante'!$F203,TEXT('Main courante'!$B203,"j mmm aa"),"")</f>
        <v/>
      </c>
      <c r="DO206" s="121" t="str">
        <f>IF('Main courante'!$F203,'Main courante'!$E203,"")</f>
        <v/>
      </c>
      <c r="DP206" s="121" t="str">
        <f>IF(OR('Main courante'!$F203&lt;&gt;"",'Main courante'!$K203&lt;&gt;""),IF('Main courante'!$F203&lt;&gt;"",TEXT('Main courante'!$F203,"hh:mm"),""),"")</f>
        <v/>
      </c>
      <c r="DQ206" s="121" t="str">
        <f>IF(OR('Main courante'!$F203&lt;&gt;"",'Main courante'!$K203&lt;&gt;""),IF('Main courante'!$G203&lt;&gt;"",TEXT('Main courante'!$G203,"hh:mm"),""),"")</f>
        <v/>
      </c>
      <c r="DR206" s="121" t="str">
        <f>IF(OR('Main courante'!$F203&lt;&gt;"",'Main courante'!$K203&lt;&gt;""),IF('Main courante'!$K203&lt;&gt;"",TEXT('Main courante'!$K203,"hh:mm"),""),"")</f>
        <v/>
      </c>
      <c r="DS206" s="121" t="str">
        <f>IF(OR('Main courante'!$F203&lt;&gt;"",'Main courante'!$K203&lt;&gt;""),IF('Main courante'!$L203&lt;&gt;"",TEXT('Main courante'!$L203,"hh:mm"),""),"")</f>
        <v/>
      </c>
      <c r="DT206" s="129">
        <f t="shared" si="13"/>
        <v>0</v>
      </c>
      <c r="DU206" s="130">
        <f>'Main courante'!$H203+'Main courante'!$M203</f>
        <v>0</v>
      </c>
      <c r="DV206" s="131">
        <f>'Main courante'!$J203+'Main courante'!$O203</f>
        <v>0</v>
      </c>
      <c r="DW206" s="131">
        <f>'Main courante'!$I203+'Main courante'!$N203</f>
        <v>0</v>
      </c>
      <c r="DX206" s="132" t="str">
        <f>IF('Main courante'!$P203&lt;&gt;"",'Main courante'!$P203,"")</f>
        <v/>
      </c>
      <c r="DY206" s="133" t="str">
        <f>IF('Main courante'!$Q203&lt;&gt;"",'Main courante'!$Q203,"")</f>
        <v/>
      </c>
      <c r="DZ206" s="133" t="str">
        <f>IF('Main courante'!$R203&lt;&gt;"",'Main courante'!$R203,"")</f>
        <v/>
      </c>
      <c r="EA206" s="129">
        <f t="shared" si="14"/>
        <v>0</v>
      </c>
      <c r="EB206" s="129">
        <f t="shared" si="15"/>
        <v>0</v>
      </c>
      <c r="ED206" s="120" t="str">
        <f>IF('Main courante'!$A203=$ED$6,MAX($ED$8:$ED205)+1,"")</f>
        <v/>
      </c>
      <c r="EE206" s="120" t="str">
        <f>IF('Main courante'!$A203=$ED$6,'Main courante'!$S203,"")</f>
        <v/>
      </c>
      <c r="EF206" s="120" t="str">
        <f>IF('Main courante'!$A203=$ED$6,'Main courante'!$T203,"")</f>
        <v/>
      </c>
      <c r="EG206" s="120" t="str">
        <f>IF('Main courante'!$A203=$ED$6,'Main courante'!$U203,"")</f>
        <v/>
      </c>
      <c r="EH206" s="134" t="str">
        <f>IF('Main courante'!$A203=$ED$6,'Main courante'!$V203,"")</f>
        <v/>
      </c>
      <c r="EJ206" s="120" t="str">
        <f>IF('Main courante'!$A203=$EJ$6,MAX($EJ$8:$EJ205)+1,"")</f>
        <v/>
      </c>
      <c r="EK206" s="120" t="str">
        <f>IF('Main courante'!$A203=$EJ$6,'Main courante'!$S203,"")</f>
        <v/>
      </c>
      <c r="EL206" s="120" t="str">
        <f>IF('Main courante'!$A203=$EJ$6,'Main courante'!$T203,"")</f>
        <v/>
      </c>
      <c r="EM206" s="120" t="str">
        <f>IF('Main courante'!$A203=$EJ$6,'Main courante'!$U203,"")</f>
        <v/>
      </c>
      <c r="EN206" s="134" t="str">
        <f>IF('Main courante'!$A203=$EJ$6,'Main courante'!$V203,"")</f>
        <v/>
      </c>
      <c r="EP206" s="120" t="str">
        <f>IF('Main courante'!$A203=$EP$6,MAX($EP$8:$EP205)+1,"")</f>
        <v/>
      </c>
      <c r="EQ206" s="120" t="str">
        <f>IF('Main courante'!$A203=$EP$6,'Main courante'!$S203,"")</f>
        <v/>
      </c>
      <c r="ER206" s="120" t="str">
        <f>IF('Main courante'!$A203=$EP$6,'Main courante'!$T203,"")</f>
        <v/>
      </c>
      <c r="ES206" s="120" t="str">
        <f>IF('Main courante'!$A203=$EP$6,'Main courante'!$U203,"")</f>
        <v/>
      </c>
      <c r="ET206" s="134" t="str">
        <f>IF('Main courante'!$A203=$EP$6,'Main courante'!$V203,"")</f>
        <v/>
      </c>
      <c r="EU206" s="125"/>
      <c r="EV206" s="120" t="str">
        <f>IF('Main courante'!$A203=$EV$6,MAX($EV$8:$EV205)+1,"")</f>
        <v/>
      </c>
      <c r="EW206" s="121" t="str">
        <f>IF('Main courante'!$A203=$EV$6,TEXT('Main courante'!$B203,"j mmm aa"),"")</f>
        <v/>
      </c>
      <c r="EX206" s="122" t="str">
        <f>IF('Main courante'!$A203=$EV$6,TEXT('Main courante'!$C203,"hh:mm"),"")</f>
        <v/>
      </c>
      <c r="EY206" s="122" t="str">
        <f>IF('Main courante'!$A203=$EV$6,TEXT('Main courante'!$D203,"hh:mm"),"")</f>
        <v/>
      </c>
      <c r="EZ206" s="123" t="str">
        <f>IF('Main courante'!$A203=$EV$6,MOD($EY206-$EX206,1),"")</f>
        <v/>
      </c>
      <c r="FA206" s="123" t="str">
        <f>IF('Main courante'!$A203=$EV$6,'Main courante'!$E203,"")</f>
        <v/>
      </c>
      <c r="FB206" s="128"/>
    </row>
    <row r="207" spans="1:158">
      <c r="A207" s="120" t="str">
        <f>IF('Main courante'!$A204=$A$6,MAX($A$8:$A206)+1,"")</f>
        <v/>
      </c>
      <c r="B207" s="121" t="str">
        <f>IF('Main courante'!$A204=$A$6,TEXT('Main courante'!$B204,"j mmm aa"),"")</f>
        <v/>
      </c>
      <c r="C207" s="122" t="str">
        <f>IF('Main courante'!$A204=$A$6,TEXT('Main courante'!$C204,"hh:mm"),"")</f>
        <v/>
      </c>
      <c r="D207" s="122" t="str">
        <f>IF('Main courante'!$A204=$A$6,TEXT('Main courante'!$D204,"hh:mm"),"")</f>
        <v/>
      </c>
      <c r="E207" s="123" t="str">
        <f>IF('Main courante'!$A204=$A$6,MOD($D207-$C207,1),"")</f>
        <v/>
      </c>
      <c r="F207" s="123" t="str">
        <f>IF('Main courante'!$A204=$A$6,'Main courante'!$E204,"")</f>
        <v/>
      </c>
      <c r="G207" s="125"/>
      <c r="H207" s="126" t="str">
        <f>IF('Main courante'!$A204=$H$6,MAX($H$8:$H206)+1,"")</f>
        <v/>
      </c>
      <c r="I207" s="121" t="str">
        <f>IF('Main courante'!$A204=$H$6,TEXT('Main courante'!$B204,"j mmm aa"),"")</f>
        <v/>
      </c>
      <c r="J207" s="122" t="str">
        <f>IF('Main courante'!$A204=$H$6,TEXT('Main courante'!$C204,"hh:mm"),"")</f>
        <v/>
      </c>
      <c r="K207" s="122" t="str">
        <f>IF('Main courante'!$A204=$H$6,TEXT('Main courante'!$D204,"hh:mm"),"")</f>
        <v/>
      </c>
      <c r="L207" s="123" t="str">
        <f>IF('Main courante'!$A204=$H$6,MOD($K207-$J207,1),"")</f>
        <v/>
      </c>
      <c r="M207" s="123" t="str">
        <f>IF('Main courante'!$A204=$H$6,'Main courante'!$E204,"")</f>
        <v/>
      </c>
      <c r="N207" s="125"/>
      <c r="O207" s="120" t="str">
        <f>IF('Main courante'!$A204=$O$6,MAX($O$8:$O206)+1,"")</f>
        <v/>
      </c>
      <c r="P207" s="121" t="str">
        <f>IF('Main courante'!$A204=$O$6,TEXT('Main courante'!$B204,"j mmm aa"),"")</f>
        <v/>
      </c>
      <c r="Q207" s="122" t="str">
        <f>IF('Main courante'!$A204=$O$6,TEXT('Main courante'!$C204,"hh:mm"),"")</f>
        <v/>
      </c>
      <c r="R207" s="122" t="str">
        <f>IF('Main courante'!$A204=$O$6,TEXT('Main courante'!$D204,"hh:mm"),"")</f>
        <v/>
      </c>
      <c r="S207" s="123" t="str">
        <f>IF('Main courante'!$A204=$O$6,MOD($R207-$Q207,1),"")</f>
        <v/>
      </c>
      <c r="T207" s="124" t="str">
        <f>IF('Main courante'!$A204=$O$6,'Main courante'!$E204,"")</f>
        <v/>
      </c>
      <c r="U207" s="127" t="str">
        <f>IF('Main courante'!$A204=$O$6,DU207,"")</f>
        <v/>
      </c>
      <c r="V207" s="125"/>
      <c r="W207" s="120" t="str">
        <f>IF('Main courante'!$A204=$W$6,MAX($W$8:$W206)+1,"")</f>
        <v/>
      </c>
      <c r="X207" s="121" t="str">
        <f>IF('Main courante'!$A204=$W$6,TEXT('Main courante'!$B204,"j mmm aa"),"")</f>
        <v/>
      </c>
      <c r="Y207" s="122" t="str">
        <f>IF('Main courante'!$A204=$W$6,TEXT('Main courante'!$C204,"hh:mm"),"")</f>
        <v/>
      </c>
      <c r="Z207" s="122" t="str">
        <f>IF('Main courante'!$A204=$W$6,TEXT('Main courante'!$D204,"hh:mm"),"")</f>
        <v/>
      </c>
      <c r="AA207" s="123" t="str">
        <f>IF('Main courante'!$A204=$W$6,MOD($Z207-$Y207,1),"")</f>
        <v/>
      </c>
      <c r="AB207" s="123" t="str">
        <f>IF('Main courante'!$A204=$W$6,'Main courante'!$E204,"")</f>
        <v/>
      </c>
      <c r="AC207" s="122" t="str">
        <f>IF('Main courante'!$A204=$W$6,DU207,"")</f>
        <v/>
      </c>
      <c r="AD207" s="125"/>
      <c r="AE207" s="120" t="str">
        <f>IF('Main courante'!$A204=$AE$6,MAX($AE$8:$AE206)+1,"")</f>
        <v/>
      </c>
      <c r="AF207" s="121" t="str">
        <f>IF('Main courante'!$A204=$AE$6,TEXT('Main courante'!$B204,"j mmm aa"),"")</f>
        <v/>
      </c>
      <c r="AG207" s="122" t="str">
        <f>IF('Main courante'!$A204=$AE$6,TEXT('Main courante'!$C204,"hh:mm"),"")</f>
        <v/>
      </c>
      <c r="AH207" s="122" t="str">
        <f>IF('Main courante'!$A204=$AE$6,TEXT('Main courante'!$D204,"hh:mm"),"")</f>
        <v/>
      </c>
      <c r="AI207" s="123" t="str">
        <f>IF('Main courante'!$A204=$AE$6,MOD($AH207-$AG207,1),"")</f>
        <v/>
      </c>
      <c r="AJ207" s="123" t="str">
        <f>IF('Main courante'!$A204=$AE$6,'Main courante'!$E204,"")</f>
        <v/>
      </c>
      <c r="AK207" s="122" t="str">
        <f>IF('Main courante'!$A204=$AE$6,DU207,"")</f>
        <v/>
      </c>
      <c r="AL207" s="125"/>
      <c r="AM207" s="120" t="str">
        <f>IF('Main courante'!$A204=$AM$6,MAX($AM$8:$AM206)+1,"")</f>
        <v/>
      </c>
      <c r="AN207" s="121" t="str">
        <f>IF('Main courante'!$A204=$AM$6,TEXT('Main courante'!$B204,"j mmm aa"),"")</f>
        <v/>
      </c>
      <c r="AO207" s="122" t="str">
        <f>IF('Main courante'!$A204=$AM$6,TEXT('Main courante'!$C204,"hh:mm"),"")</f>
        <v/>
      </c>
      <c r="AP207" s="122" t="str">
        <f>IF('Main courante'!$A204=$AM$6,TEXT('Main courante'!$D204,"hh:mm"),"")</f>
        <v/>
      </c>
      <c r="AQ207" s="123" t="str">
        <f>IF('Main courante'!$A204=$AM$6,MOD($AP207-$AO207,1),"")</f>
        <v/>
      </c>
      <c r="AR207" s="123" t="str">
        <f>IF('Main courante'!$A204=$AM$6,'Main courante'!$E204,"")</f>
        <v/>
      </c>
      <c r="AS207" s="122" t="str">
        <f>IF('Main courante'!$A204=$AM$6,DU207,"")</f>
        <v/>
      </c>
      <c r="AT207" s="125"/>
      <c r="AU207" s="120" t="str">
        <f>IF('Main courante'!$A204=$AU$6,MAX($AU$8:$AU206)+1,"")</f>
        <v/>
      </c>
      <c r="AV207" s="121" t="str">
        <f>IF('Main courante'!$A204=$AU$6,TEXT('Main courante'!$B204,"j mmm aa"),"")</f>
        <v/>
      </c>
      <c r="AW207" s="122" t="str">
        <f>IF('Main courante'!$A204=$AU$6,TEXT('Main courante'!$C204,"hh:mm"),"")</f>
        <v/>
      </c>
      <c r="AX207" s="122" t="str">
        <f>IF('Main courante'!$A204=$AU$6,TEXT('Main courante'!$D204,"hh:mm"),"")</f>
        <v/>
      </c>
      <c r="AY207" s="123" t="str">
        <f>IF('Main courante'!$A204=$AU$6,MOD($AX207-$AW207,1),"")</f>
        <v/>
      </c>
      <c r="AZ207" s="123" t="str">
        <f>IF('Main courante'!$A204=$AU$6,'Main courante'!$E204,"")</f>
        <v/>
      </c>
      <c r="BA207" s="122" t="str">
        <f>IF('Main courante'!$A204=$AU$6,DU207,"")</f>
        <v/>
      </c>
      <c r="BB207" s="125"/>
      <c r="BC207" s="120" t="str">
        <f>IF('Main courante'!$A204=$BC$6,MAX($BC$8:$BC206)+1,"")</f>
        <v/>
      </c>
      <c r="BD207" s="121" t="str">
        <f>IF('Main courante'!$A204=$BC$6,TEXT('Main courante'!$B204,"j mmm aa"),"")</f>
        <v/>
      </c>
      <c r="BE207" s="122" t="str">
        <f>IF('Main courante'!$A204=$BC$6,TEXT('Main courante'!$C204,"hh:mm"),"")</f>
        <v/>
      </c>
      <c r="BF207" s="122" t="str">
        <f>IF('Main courante'!$A204=$BC$6,TEXT('Main courante'!$D204,"hh:mm"),"")</f>
        <v/>
      </c>
      <c r="BG207" s="123" t="str">
        <f>IF('Main courante'!$A204=$BC$6,MOD($BF207-$BE207,1),"")</f>
        <v/>
      </c>
      <c r="BH207" s="123" t="str">
        <f>IF('Main courante'!$A204=$BC$6,'Main courante'!$E204,"")</f>
        <v/>
      </c>
      <c r="BI207" s="122" t="str">
        <f>IF('Main courante'!$A204=$BC$6,DU207,"")</f>
        <v/>
      </c>
      <c r="BJ207" s="125"/>
      <c r="BK207" s="120" t="str">
        <f>IF('Main courante'!$A204=$BK$6,MAX($BK$8:$BK206)+1,"")</f>
        <v/>
      </c>
      <c r="BL207" s="121" t="str">
        <f>IF('Main courante'!$A204=$BK$6,TEXT('Main courante'!$B204,"j mmm aa"),"")</f>
        <v/>
      </c>
      <c r="BM207" s="122" t="str">
        <f>IF('Main courante'!$A204=$BK$6,TEXT('Main courante'!$C204,"hh:mm"),"")</f>
        <v/>
      </c>
      <c r="BN207" s="122" t="str">
        <f>IF('Main courante'!$A204=$BK$6,TEXT('Main courante'!$D204,"hh:mm"),"")</f>
        <v/>
      </c>
      <c r="BO207" s="123" t="str">
        <f>IF('Main courante'!$A204=$BK$6,MOD($BN207-$BM207,1),"")</f>
        <v/>
      </c>
      <c r="BP207" s="123" t="str">
        <f>IF('Main courante'!$A204=$BK$6,'Main courante'!$E204,"")</f>
        <v/>
      </c>
      <c r="BQ207" s="122" t="str">
        <f>IF('Main courante'!$A204=$BK$6,DU207,"")</f>
        <v/>
      </c>
      <c r="BR207" s="125"/>
      <c r="BS207" s="120" t="str">
        <f>IF('Main courante'!$A204=$BS$6,MAX($BS$8:$BS206)+1,"")</f>
        <v/>
      </c>
      <c r="BT207" s="121" t="str">
        <f>IF('Main courante'!$A204=$BS$6,TEXT('Main courante'!$B204,"j mmm aa"),"")</f>
        <v/>
      </c>
      <c r="BU207" s="122" t="str">
        <f>IF('Main courante'!$A204=$BS$6,TEXT('Main courante'!$C204,"hh:mm"),"")</f>
        <v/>
      </c>
      <c r="BV207" s="122" t="str">
        <f>IF('Main courante'!$A204=$BS$6,TEXT('Main courante'!$D204,"hh:mm"),"")</f>
        <v/>
      </c>
      <c r="BW207" s="123" t="str">
        <f>IF('Main courante'!$A204=$BS$6,MOD($BV207-$BU207,1),"")</f>
        <v/>
      </c>
      <c r="BX207" s="123" t="str">
        <f>IF('Main courante'!$A204=$BS$6,'Main courante'!$E204,"")</f>
        <v/>
      </c>
      <c r="BY207" s="122" t="str">
        <f>IF('Main courante'!$A204=$BS$6,DU207,"")</f>
        <v/>
      </c>
      <c r="BZ207" s="125"/>
      <c r="CA207" s="120" t="str">
        <f>IF('Main courante'!$A204=$CA$6,MAX($CA$8:$CA206)+1,"")</f>
        <v/>
      </c>
      <c r="CB207" s="121" t="str">
        <f>IF('Main courante'!$A204=$CA$6,TEXT('Main courante'!$B204,"j mmm aa"),"")</f>
        <v/>
      </c>
      <c r="CC207" s="122" t="str">
        <f>IF('Main courante'!$A204=$CA$6,TEXT('Main courante'!$C204,"hh:mm"),"")</f>
        <v/>
      </c>
      <c r="CD207" s="122" t="str">
        <f>IF('Main courante'!$A204=$CA$6,TEXT('Main courante'!$D204,"hh:mm"),"")</f>
        <v/>
      </c>
      <c r="CE207" s="123" t="str">
        <f>IF('Main courante'!$A204=$CA$6,MOD($CD207-$CC207,1),"")</f>
        <v/>
      </c>
      <c r="CF207" s="123" t="str">
        <f>IF('Main courante'!$A204=$CA$6,'Main courante'!$E204,"")</f>
        <v/>
      </c>
      <c r="CG207" s="122" t="str">
        <f>IF('Main courante'!$A204=$CA$6,DU207,"")</f>
        <v/>
      </c>
      <c r="CH207" s="125"/>
      <c r="CI207" s="120" t="str">
        <f>IF('Main courante'!$A204=$CI$6,MAX($CI$8:$CI206)+1,"")</f>
        <v/>
      </c>
      <c r="CJ207" s="121" t="str">
        <f>IF('Main courante'!$A204=$CI$6,TEXT('Main courante'!$B204,"j mmm aa"),"")</f>
        <v/>
      </c>
      <c r="CK207" s="122" t="str">
        <f>IF('Main courante'!$A204=$CI$6,TEXT('Main courante'!$C204,"hh:mm"),"")</f>
        <v/>
      </c>
      <c r="CL207" s="122" t="str">
        <f>IF('Main courante'!$A204=$CI$6,TEXT('Main courante'!$D204,"hh:mm"),"")</f>
        <v/>
      </c>
      <c r="CM207" s="123" t="str">
        <f>IF('Main courante'!$A204=$CI$6,MOD($CL207-$CK207,1),"")</f>
        <v/>
      </c>
      <c r="CN207" s="123" t="str">
        <f>IF('Main courante'!$A204=$CI$6,'Main courante'!$E204,"")</f>
        <v/>
      </c>
      <c r="CO207" s="125"/>
      <c r="CP207" s="120" t="str">
        <f>IF('Main courante'!$A204=$CP$6,MAX($CP$8:$CP206)+1,"")</f>
        <v/>
      </c>
      <c r="CQ207" s="121" t="str">
        <f>IF('Main courante'!$A204=$CP$6,TEXT('Main courante'!$B204,"j mmm aa"),"")</f>
        <v/>
      </c>
      <c r="CR207" s="122" t="str">
        <f>IF('Main courante'!$A204=$CP$6,TEXT('Main courante'!$C204,"hh:mm"),"")</f>
        <v/>
      </c>
      <c r="CS207" s="122" t="str">
        <f>IF('Main courante'!$A204=$CP$6,TEXT('Main courante'!$D204,"hh:mm"),"")</f>
        <v/>
      </c>
      <c r="CT207" s="123" t="str">
        <f>IF('Main courante'!$A204=$CP$6,MOD($CS207-$CR207,1),"")</f>
        <v/>
      </c>
      <c r="CU207" s="123" t="str">
        <f>IF('Main courante'!$A204=$CP$6,'Main courante'!$E204,"")</f>
        <v/>
      </c>
      <c r="CV207" s="122" t="str">
        <f>IF('Main courante'!$A204=$CP$6,DU207,"")</f>
        <v/>
      </c>
      <c r="CW207" s="125"/>
      <c r="CX207" s="120" t="str">
        <f>IF('Main courante'!$A204=$CX$6,MAX($CX$8:$CX206)+1,"")</f>
        <v/>
      </c>
      <c r="CY207" s="121" t="str">
        <f>IF('Main courante'!$A204=$CX$6,TEXT('Main courante'!$B204,"j mmm aa"),"")</f>
        <v/>
      </c>
      <c r="CZ207" s="122" t="str">
        <f>IF('Main courante'!$A204=$CX$6,TEXT('Main courante'!$C204,"hh:mm"),"")</f>
        <v/>
      </c>
      <c r="DA207" s="122" t="str">
        <f>IF('Main courante'!$A204=$CX$6,TEXT('Main courante'!$D204,"hh:mm"),"")</f>
        <v/>
      </c>
      <c r="DB207" s="123" t="str">
        <f>IF('Main courante'!$A204=$CX$6,MOD($DA207-$CZ207,1),"")</f>
        <v/>
      </c>
      <c r="DC207" s="123" t="str">
        <f>IF('Main courante'!$A204=$CX$6,'Main courante'!$E204,"")</f>
        <v/>
      </c>
      <c r="DD207" s="122" t="str">
        <f>IF('Main courante'!$A204=$CX$6,DU207,"")</f>
        <v/>
      </c>
      <c r="DE207" s="125"/>
      <c r="DF207" s="120" t="str">
        <f>IF('Main courante'!$A204=$DF$6,MAX($DF$8:$DF206)+1,"")</f>
        <v/>
      </c>
      <c r="DG207" s="121" t="str">
        <f>IF('Main courante'!$A204=$DF$6,TEXT('Main courante'!$B204,"j mmm aa"),"")</f>
        <v/>
      </c>
      <c r="DH207" s="122" t="str">
        <f>IF('Main courante'!$A204=$DF$6,TEXT('Main courante'!$C204,"hh:mm"),"")</f>
        <v/>
      </c>
      <c r="DI207" s="122" t="str">
        <f>IF('Main courante'!$A204=$DF$6,TEXT('Main courante'!$D204,"hh:mm"),"")</f>
        <v/>
      </c>
      <c r="DJ207" s="123" t="str">
        <f>IF('Main courante'!$A204=$DF$6,MOD($DI207-$DH207,1),"")</f>
        <v/>
      </c>
      <c r="DK207" s="123" t="str">
        <f>IF('Main courante'!$A204=$DF$6,'Main courante'!$E204,"")</f>
        <v/>
      </c>
      <c r="DL207" s="128"/>
      <c r="DM207" s="120" t="str">
        <f>IF(OR('Main courante'!$F204&lt;&gt;"",'Main courante'!$K204&lt;&gt;""),MAX($DM$8:$DM206)+1,"")</f>
        <v/>
      </c>
      <c r="DN207" s="121" t="str">
        <f>IF('Main courante'!$F204,TEXT('Main courante'!$B204,"j mmm aa"),"")</f>
        <v/>
      </c>
      <c r="DO207" s="121" t="str">
        <f>IF('Main courante'!$F204,'Main courante'!$E204,"")</f>
        <v/>
      </c>
      <c r="DP207" s="121" t="str">
        <f>IF(OR('Main courante'!$F204&lt;&gt;"",'Main courante'!$K204&lt;&gt;""),IF('Main courante'!$F204&lt;&gt;"",TEXT('Main courante'!$F204,"hh:mm"),""),"")</f>
        <v/>
      </c>
      <c r="DQ207" s="121" t="str">
        <f>IF(OR('Main courante'!$F204&lt;&gt;"",'Main courante'!$K204&lt;&gt;""),IF('Main courante'!$G204&lt;&gt;"",TEXT('Main courante'!$G204,"hh:mm"),""),"")</f>
        <v/>
      </c>
      <c r="DR207" s="121" t="str">
        <f>IF(OR('Main courante'!$F204&lt;&gt;"",'Main courante'!$K204&lt;&gt;""),IF('Main courante'!$K204&lt;&gt;"",TEXT('Main courante'!$K204,"hh:mm"),""),"")</f>
        <v/>
      </c>
      <c r="DS207" s="121" t="str">
        <f>IF(OR('Main courante'!$F204&lt;&gt;"",'Main courante'!$K204&lt;&gt;""),IF('Main courante'!$L204&lt;&gt;"",TEXT('Main courante'!$L204,"hh:mm"),""),"")</f>
        <v/>
      </c>
      <c r="DT207" s="129">
        <f t="shared" si="13"/>
        <v>0</v>
      </c>
      <c r="DU207" s="130">
        <f>'Main courante'!$H204+'Main courante'!$M204</f>
        <v>0</v>
      </c>
      <c r="DV207" s="131">
        <f>'Main courante'!$J204+'Main courante'!$O204</f>
        <v>0</v>
      </c>
      <c r="DW207" s="131">
        <f>'Main courante'!$I204+'Main courante'!$N204</f>
        <v>0</v>
      </c>
      <c r="DX207" s="132" t="str">
        <f>IF('Main courante'!$P204&lt;&gt;"",'Main courante'!$P204,"")</f>
        <v/>
      </c>
      <c r="DY207" s="133" t="str">
        <f>IF('Main courante'!$Q204&lt;&gt;"",'Main courante'!$Q204,"")</f>
        <v/>
      </c>
      <c r="DZ207" s="133" t="str">
        <f>IF('Main courante'!$R204&lt;&gt;"",'Main courante'!$R204,"")</f>
        <v/>
      </c>
      <c r="EA207" s="129">
        <f t="shared" si="14"/>
        <v>0</v>
      </c>
      <c r="EB207" s="129">
        <f t="shared" si="15"/>
        <v>0</v>
      </c>
      <c r="ED207" s="120" t="str">
        <f>IF('Main courante'!$A204=$ED$6,MAX($ED$8:$ED206)+1,"")</f>
        <v/>
      </c>
      <c r="EE207" s="120" t="str">
        <f>IF('Main courante'!$A204=$ED$6,'Main courante'!$S204,"")</f>
        <v/>
      </c>
      <c r="EF207" s="120" t="str">
        <f>IF('Main courante'!$A204=$ED$6,'Main courante'!$T204,"")</f>
        <v/>
      </c>
      <c r="EG207" s="120" t="str">
        <f>IF('Main courante'!$A204=$ED$6,'Main courante'!$U204,"")</f>
        <v/>
      </c>
      <c r="EH207" s="134" t="str">
        <f>IF('Main courante'!$A204=$ED$6,'Main courante'!$V204,"")</f>
        <v/>
      </c>
      <c r="EJ207" s="120" t="str">
        <f>IF('Main courante'!$A204=$EJ$6,MAX($EJ$8:$EJ206)+1,"")</f>
        <v/>
      </c>
      <c r="EK207" s="120" t="str">
        <f>IF('Main courante'!$A204=$EJ$6,'Main courante'!$S204,"")</f>
        <v/>
      </c>
      <c r="EL207" s="120" t="str">
        <f>IF('Main courante'!$A204=$EJ$6,'Main courante'!$T204,"")</f>
        <v/>
      </c>
      <c r="EM207" s="120" t="str">
        <f>IF('Main courante'!$A204=$EJ$6,'Main courante'!$U204,"")</f>
        <v/>
      </c>
      <c r="EN207" s="134" t="str">
        <f>IF('Main courante'!$A204=$EJ$6,'Main courante'!$V204,"")</f>
        <v/>
      </c>
      <c r="EP207" s="120" t="str">
        <f>IF('Main courante'!$A204=$EP$6,MAX($EP$8:$EP206)+1,"")</f>
        <v/>
      </c>
      <c r="EQ207" s="120" t="str">
        <f>IF('Main courante'!$A204=$EP$6,'Main courante'!$S204,"")</f>
        <v/>
      </c>
      <c r="ER207" s="120" t="str">
        <f>IF('Main courante'!$A204=$EP$6,'Main courante'!$T204,"")</f>
        <v/>
      </c>
      <c r="ES207" s="120" t="str">
        <f>IF('Main courante'!$A204=$EP$6,'Main courante'!$U204,"")</f>
        <v/>
      </c>
      <c r="ET207" s="134" t="str">
        <f>IF('Main courante'!$A204=$EP$6,'Main courante'!$V204,"")</f>
        <v/>
      </c>
      <c r="EU207" s="125"/>
      <c r="EV207" s="120" t="str">
        <f>IF('Main courante'!$A204=$EV$6,MAX($EV$8:$EV206)+1,"")</f>
        <v/>
      </c>
      <c r="EW207" s="121" t="str">
        <f>IF('Main courante'!$A204=$EV$6,TEXT('Main courante'!$B204,"j mmm aa"),"")</f>
        <v/>
      </c>
      <c r="EX207" s="122" t="str">
        <f>IF('Main courante'!$A204=$EV$6,TEXT('Main courante'!$C204,"hh:mm"),"")</f>
        <v/>
      </c>
      <c r="EY207" s="122" t="str">
        <f>IF('Main courante'!$A204=$EV$6,TEXT('Main courante'!$D204,"hh:mm"),"")</f>
        <v/>
      </c>
      <c r="EZ207" s="123" t="str">
        <f>IF('Main courante'!$A204=$EV$6,MOD($EY207-$EX207,1),"")</f>
        <v/>
      </c>
      <c r="FA207" s="123" t="str">
        <f>IF('Main courante'!$A204=$EV$6,'Main courante'!$E204,"")</f>
        <v/>
      </c>
      <c r="FB207" s="128"/>
    </row>
    <row r="208" spans="1:158">
      <c r="A208" s="120" t="str">
        <f>IF('Main courante'!$A205=$A$6,MAX($A$8:$A207)+1,"")</f>
        <v/>
      </c>
      <c r="B208" s="121" t="str">
        <f>IF('Main courante'!$A205=$A$6,TEXT('Main courante'!$B205,"j mmm aa"),"")</f>
        <v/>
      </c>
      <c r="C208" s="122" t="str">
        <f>IF('Main courante'!$A205=$A$6,TEXT('Main courante'!$C205,"hh:mm"),"")</f>
        <v/>
      </c>
      <c r="D208" s="122" t="str">
        <f>IF('Main courante'!$A205=$A$6,TEXT('Main courante'!$D205,"hh:mm"),"")</f>
        <v/>
      </c>
      <c r="E208" s="123" t="str">
        <f>IF('Main courante'!$A205=$A$6,MOD($D208-$C208,1),"")</f>
        <v/>
      </c>
      <c r="F208" s="123" t="str">
        <f>IF('Main courante'!$A205=$A$6,'Main courante'!$E205,"")</f>
        <v/>
      </c>
      <c r="G208" s="125"/>
      <c r="H208" s="126" t="str">
        <f>IF('Main courante'!$A205=$H$6,MAX($H$8:$H207)+1,"")</f>
        <v/>
      </c>
      <c r="I208" s="121" t="str">
        <f>IF('Main courante'!$A205=$H$6,TEXT('Main courante'!$B205,"j mmm aa"),"")</f>
        <v/>
      </c>
      <c r="J208" s="122" t="str">
        <f>IF('Main courante'!$A205=$H$6,TEXT('Main courante'!$C205,"hh:mm"),"")</f>
        <v/>
      </c>
      <c r="K208" s="122" t="str">
        <f>IF('Main courante'!$A205=$H$6,TEXT('Main courante'!$D205,"hh:mm"),"")</f>
        <v/>
      </c>
      <c r="L208" s="123" t="str">
        <f>IF('Main courante'!$A205=$H$6,MOD($K208-$J208,1),"")</f>
        <v/>
      </c>
      <c r="M208" s="123" t="str">
        <f>IF('Main courante'!$A205=$H$6,'Main courante'!$E205,"")</f>
        <v/>
      </c>
      <c r="N208" s="125"/>
      <c r="O208" s="120" t="str">
        <f>IF('Main courante'!$A205=$O$6,MAX($O$8:$O207)+1,"")</f>
        <v/>
      </c>
      <c r="P208" s="121" t="str">
        <f>IF('Main courante'!$A205=$O$6,TEXT('Main courante'!$B205,"j mmm aa"),"")</f>
        <v/>
      </c>
      <c r="Q208" s="122" t="str">
        <f>IF('Main courante'!$A205=$O$6,TEXT('Main courante'!$C205,"hh:mm"),"")</f>
        <v/>
      </c>
      <c r="R208" s="122" t="str">
        <f>IF('Main courante'!$A205=$O$6,TEXT('Main courante'!$D205,"hh:mm"),"")</f>
        <v/>
      </c>
      <c r="S208" s="123" t="str">
        <f>IF('Main courante'!$A205=$O$6,MOD($R208-$Q208,1),"")</f>
        <v/>
      </c>
      <c r="T208" s="124" t="str">
        <f>IF('Main courante'!$A205=$O$6,'Main courante'!$E205,"")</f>
        <v/>
      </c>
      <c r="U208" s="127" t="str">
        <f>IF('Main courante'!$A205=$O$6,DU208,"")</f>
        <v/>
      </c>
      <c r="V208" s="125"/>
      <c r="W208" s="120" t="str">
        <f>IF('Main courante'!$A205=$W$6,MAX($W$8:$W207)+1,"")</f>
        <v/>
      </c>
      <c r="X208" s="121" t="str">
        <f>IF('Main courante'!$A205=$W$6,TEXT('Main courante'!$B205,"j mmm aa"),"")</f>
        <v/>
      </c>
      <c r="Y208" s="122" t="str">
        <f>IF('Main courante'!$A205=$W$6,TEXT('Main courante'!$C205,"hh:mm"),"")</f>
        <v/>
      </c>
      <c r="Z208" s="122" t="str">
        <f>IF('Main courante'!$A205=$W$6,TEXT('Main courante'!$D205,"hh:mm"),"")</f>
        <v/>
      </c>
      <c r="AA208" s="123" t="str">
        <f>IF('Main courante'!$A205=$W$6,MOD($Z208-$Y208,1),"")</f>
        <v/>
      </c>
      <c r="AB208" s="123" t="str">
        <f>IF('Main courante'!$A205=$W$6,'Main courante'!$E205,"")</f>
        <v/>
      </c>
      <c r="AC208" s="122" t="str">
        <f>IF('Main courante'!$A205=$W$6,DU208,"")</f>
        <v/>
      </c>
      <c r="AD208" s="125"/>
      <c r="AE208" s="120" t="str">
        <f>IF('Main courante'!$A205=$AE$6,MAX($AE$8:$AE207)+1,"")</f>
        <v/>
      </c>
      <c r="AF208" s="121" t="str">
        <f>IF('Main courante'!$A205=$AE$6,TEXT('Main courante'!$B205,"j mmm aa"),"")</f>
        <v/>
      </c>
      <c r="AG208" s="122" t="str">
        <f>IF('Main courante'!$A205=$AE$6,TEXT('Main courante'!$C205,"hh:mm"),"")</f>
        <v/>
      </c>
      <c r="AH208" s="122" t="str">
        <f>IF('Main courante'!$A205=$AE$6,TEXT('Main courante'!$D205,"hh:mm"),"")</f>
        <v/>
      </c>
      <c r="AI208" s="123" t="str">
        <f>IF('Main courante'!$A205=$AE$6,MOD($AH208-$AG208,1),"")</f>
        <v/>
      </c>
      <c r="AJ208" s="123" t="str">
        <f>IF('Main courante'!$A205=$AE$6,'Main courante'!$E205,"")</f>
        <v/>
      </c>
      <c r="AK208" s="122" t="str">
        <f>IF('Main courante'!$A205=$AE$6,DU208,"")</f>
        <v/>
      </c>
      <c r="AL208" s="125"/>
      <c r="AM208" s="120" t="str">
        <f>IF('Main courante'!$A205=$AM$6,MAX($AM$8:$AM207)+1,"")</f>
        <v/>
      </c>
      <c r="AN208" s="121" t="str">
        <f>IF('Main courante'!$A205=$AM$6,TEXT('Main courante'!$B205,"j mmm aa"),"")</f>
        <v/>
      </c>
      <c r="AO208" s="122" t="str">
        <f>IF('Main courante'!$A205=$AM$6,TEXT('Main courante'!$C205,"hh:mm"),"")</f>
        <v/>
      </c>
      <c r="AP208" s="122" t="str">
        <f>IF('Main courante'!$A205=$AM$6,TEXT('Main courante'!$D205,"hh:mm"),"")</f>
        <v/>
      </c>
      <c r="AQ208" s="123" t="str">
        <f>IF('Main courante'!$A205=$AM$6,MOD($AP208-$AO208,1),"")</f>
        <v/>
      </c>
      <c r="AR208" s="123" t="str">
        <f>IF('Main courante'!$A205=$AM$6,'Main courante'!$E205,"")</f>
        <v/>
      </c>
      <c r="AS208" s="122" t="str">
        <f>IF('Main courante'!$A205=$AM$6,DU208,"")</f>
        <v/>
      </c>
      <c r="AT208" s="125"/>
      <c r="AU208" s="120" t="str">
        <f>IF('Main courante'!$A205=$AU$6,MAX($AU$8:$AU207)+1,"")</f>
        <v/>
      </c>
      <c r="AV208" s="121" t="str">
        <f>IF('Main courante'!$A205=$AU$6,TEXT('Main courante'!$B205,"j mmm aa"),"")</f>
        <v/>
      </c>
      <c r="AW208" s="122" t="str">
        <f>IF('Main courante'!$A205=$AU$6,TEXT('Main courante'!$C205,"hh:mm"),"")</f>
        <v/>
      </c>
      <c r="AX208" s="122" t="str">
        <f>IF('Main courante'!$A205=$AU$6,TEXT('Main courante'!$D205,"hh:mm"),"")</f>
        <v/>
      </c>
      <c r="AY208" s="123" t="str">
        <f>IF('Main courante'!$A205=$AU$6,MOD($AX208-$AW208,1),"")</f>
        <v/>
      </c>
      <c r="AZ208" s="123" t="str">
        <f>IF('Main courante'!$A205=$AU$6,'Main courante'!$E205,"")</f>
        <v/>
      </c>
      <c r="BA208" s="122" t="str">
        <f>IF('Main courante'!$A205=$AU$6,DU208,"")</f>
        <v/>
      </c>
      <c r="BB208" s="125"/>
      <c r="BC208" s="120" t="str">
        <f>IF('Main courante'!$A205=$BC$6,MAX($BC$8:$BC207)+1,"")</f>
        <v/>
      </c>
      <c r="BD208" s="121" t="str">
        <f>IF('Main courante'!$A205=$BC$6,TEXT('Main courante'!$B205,"j mmm aa"),"")</f>
        <v/>
      </c>
      <c r="BE208" s="122" t="str">
        <f>IF('Main courante'!$A205=$BC$6,TEXT('Main courante'!$C205,"hh:mm"),"")</f>
        <v/>
      </c>
      <c r="BF208" s="122" t="str">
        <f>IF('Main courante'!$A205=$BC$6,TEXT('Main courante'!$D205,"hh:mm"),"")</f>
        <v/>
      </c>
      <c r="BG208" s="123" t="str">
        <f>IF('Main courante'!$A205=$BC$6,MOD($BF208-$BE208,1),"")</f>
        <v/>
      </c>
      <c r="BH208" s="123" t="str">
        <f>IF('Main courante'!$A205=$BC$6,'Main courante'!$E205,"")</f>
        <v/>
      </c>
      <c r="BI208" s="122" t="str">
        <f>IF('Main courante'!$A205=$BC$6,DU208,"")</f>
        <v/>
      </c>
      <c r="BJ208" s="125"/>
      <c r="BK208" s="120" t="str">
        <f>IF('Main courante'!$A205=$BK$6,MAX($BK$8:$BK207)+1,"")</f>
        <v/>
      </c>
      <c r="BL208" s="121" t="str">
        <f>IF('Main courante'!$A205=$BK$6,TEXT('Main courante'!$B205,"j mmm aa"),"")</f>
        <v/>
      </c>
      <c r="BM208" s="122" t="str">
        <f>IF('Main courante'!$A205=$BK$6,TEXT('Main courante'!$C205,"hh:mm"),"")</f>
        <v/>
      </c>
      <c r="BN208" s="122" t="str">
        <f>IF('Main courante'!$A205=$BK$6,TEXT('Main courante'!$D205,"hh:mm"),"")</f>
        <v/>
      </c>
      <c r="BO208" s="123" t="str">
        <f>IF('Main courante'!$A205=$BK$6,MOD($BN208-$BM208,1),"")</f>
        <v/>
      </c>
      <c r="BP208" s="123" t="str">
        <f>IF('Main courante'!$A205=$BK$6,'Main courante'!$E205,"")</f>
        <v/>
      </c>
      <c r="BQ208" s="122" t="str">
        <f>IF('Main courante'!$A205=$BK$6,DU208,"")</f>
        <v/>
      </c>
      <c r="BR208" s="125"/>
      <c r="BS208" s="120" t="str">
        <f>IF('Main courante'!$A205=$BS$6,MAX($BS$8:$BS207)+1,"")</f>
        <v/>
      </c>
      <c r="BT208" s="121" t="str">
        <f>IF('Main courante'!$A205=$BS$6,TEXT('Main courante'!$B205,"j mmm aa"),"")</f>
        <v/>
      </c>
      <c r="BU208" s="122" t="str">
        <f>IF('Main courante'!$A205=$BS$6,TEXT('Main courante'!$C205,"hh:mm"),"")</f>
        <v/>
      </c>
      <c r="BV208" s="122" t="str">
        <f>IF('Main courante'!$A205=$BS$6,TEXT('Main courante'!$D205,"hh:mm"),"")</f>
        <v/>
      </c>
      <c r="BW208" s="123" t="str">
        <f>IF('Main courante'!$A205=$BS$6,MOD($BV208-$BU208,1),"")</f>
        <v/>
      </c>
      <c r="BX208" s="123" t="str">
        <f>IF('Main courante'!$A205=$BS$6,'Main courante'!$E205,"")</f>
        <v/>
      </c>
      <c r="BY208" s="122" t="str">
        <f>IF('Main courante'!$A205=$BS$6,DU208,"")</f>
        <v/>
      </c>
      <c r="BZ208" s="125"/>
      <c r="CA208" s="120" t="str">
        <f>IF('Main courante'!$A205=$CA$6,MAX($CA$8:$CA207)+1,"")</f>
        <v/>
      </c>
      <c r="CB208" s="121" t="str">
        <f>IF('Main courante'!$A205=$CA$6,TEXT('Main courante'!$B205,"j mmm aa"),"")</f>
        <v/>
      </c>
      <c r="CC208" s="122" t="str">
        <f>IF('Main courante'!$A205=$CA$6,TEXT('Main courante'!$C205,"hh:mm"),"")</f>
        <v/>
      </c>
      <c r="CD208" s="122" t="str">
        <f>IF('Main courante'!$A205=$CA$6,TEXT('Main courante'!$D205,"hh:mm"),"")</f>
        <v/>
      </c>
      <c r="CE208" s="123" t="str">
        <f>IF('Main courante'!$A205=$CA$6,MOD($CD208-$CC208,1),"")</f>
        <v/>
      </c>
      <c r="CF208" s="123" t="str">
        <f>IF('Main courante'!$A205=$CA$6,'Main courante'!$E205,"")</f>
        <v/>
      </c>
      <c r="CG208" s="122" t="str">
        <f>IF('Main courante'!$A205=$CA$6,DU208,"")</f>
        <v/>
      </c>
      <c r="CH208" s="125"/>
      <c r="CI208" s="120" t="str">
        <f>IF('Main courante'!$A205=$CI$6,MAX($CI$8:$CI207)+1,"")</f>
        <v/>
      </c>
      <c r="CJ208" s="121" t="str">
        <f>IF('Main courante'!$A205=$CI$6,TEXT('Main courante'!$B205,"j mmm aa"),"")</f>
        <v/>
      </c>
      <c r="CK208" s="122" t="str">
        <f>IF('Main courante'!$A205=$CI$6,TEXT('Main courante'!$C205,"hh:mm"),"")</f>
        <v/>
      </c>
      <c r="CL208" s="122" t="str">
        <f>IF('Main courante'!$A205=$CI$6,TEXT('Main courante'!$D205,"hh:mm"),"")</f>
        <v/>
      </c>
      <c r="CM208" s="123" t="str">
        <f>IF('Main courante'!$A205=$CI$6,MOD($CL208-$CK208,1),"")</f>
        <v/>
      </c>
      <c r="CN208" s="123" t="str">
        <f>IF('Main courante'!$A205=$CI$6,'Main courante'!$E205,"")</f>
        <v/>
      </c>
      <c r="CO208" s="125"/>
      <c r="CP208" s="120" t="str">
        <f>IF('Main courante'!$A205=$CP$6,MAX($CP$8:$CP207)+1,"")</f>
        <v/>
      </c>
      <c r="CQ208" s="121" t="str">
        <f>IF('Main courante'!$A205=$CP$6,TEXT('Main courante'!$B205,"j mmm aa"),"")</f>
        <v/>
      </c>
      <c r="CR208" s="122" t="str">
        <f>IF('Main courante'!$A205=$CP$6,TEXT('Main courante'!$C205,"hh:mm"),"")</f>
        <v/>
      </c>
      <c r="CS208" s="122" t="str">
        <f>IF('Main courante'!$A205=$CP$6,TEXT('Main courante'!$D205,"hh:mm"),"")</f>
        <v/>
      </c>
      <c r="CT208" s="123" t="str">
        <f>IF('Main courante'!$A205=$CP$6,MOD($CS208-$CR208,1),"")</f>
        <v/>
      </c>
      <c r="CU208" s="123" t="str">
        <f>IF('Main courante'!$A205=$CP$6,'Main courante'!$E205,"")</f>
        <v/>
      </c>
      <c r="CV208" s="122" t="str">
        <f>IF('Main courante'!$A205=$CP$6,DU208,"")</f>
        <v/>
      </c>
      <c r="CW208" s="125"/>
      <c r="CX208" s="120" t="str">
        <f>IF('Main courante'!$A205=$CX$6,MAX($CX$8:$CX207)+1,"")</f>
        <v/>
      </c>
      <c r="CY208" s="121" t="str">
        <f>IF('Main courante'!$A205=$CX$6,TEXT('Main courante'!$B205,"j mmm aa"),"")</f>
        <v/>
      </c>
      <c r="CZ208" s="122" t="str">
        <f>IF('Main courante'!$A205=$CX$6,TEXT('Main courante'!$C205,"hh:mm"),"")</f>
        <v/>
      </c>
      <c r="DA208" s="122" t="str">
        <f>IF('Main courante'!$A205=$CX$6,TEXT('Main courante'!$D205,"hh:mm"),"")</f>
        <v/>
      </c>
      <c r="DB208" s="123" t="str">
        <f>IF('Main courante'!$A205=$CX$6,MOD($DA208-$CZ208,1),"")</f>
        <v/>
      </c>
      <c r="DC208" s="123" t="str">
        <f>IF('Main courante'!$A205=$CX$6,'Main courante'!$E205,"")</f>
        <v/>
      </c>
      <c r="DD208" s="122" t="str">
        <f>IF('Main courante'!$A205=$CX$6,DU208,"")</f>
        <v/>
      </c>
      <c r="DE208" s="125"/>
      <c r="DF208" s="120" t="str">
        <f>IF('Main courante'!$A205=$DF$6,MAX($DF$8:$DF207)+1,"")</f>
        <v/>
      </c>
      <c r="DG208" s="121" t="str">
        <f>IF('Main courante'!$A205=$DF$6,TEXT('Main courante'!$B205,"j mmm aa"),"")</f>
        <v/>
      </c>
      <c r="DH208" s="122" t="str">
        <f>IF('Main courante'!$A205=$DF$6,TEXT('Main courante'!$C205,"hh:mm"),"")</f>
        <v/>
      </c>
      <c r="DI208" s="122" t="str">
        <f>IF('Main courante'!$A205=$DF$6,TEXT('Main courante'!$D205,"hh:mm"),"")</f>
        <v/>
      </c>
      <c r="DJ208" s="123" t="str">
        <f>IF('Main courante'!$A205=$DF$6,MOD($DI208-$DH208,1),"")</f>
        <v/>
      </c>
      <c r="DK208" s="123" t="str">
        <f>IF('Main courante'!$A205=$DF$6,'Main courante'!$E205,"")</f>
        <v/>
      </c>
      <c r="DL208" s="128"/>
      <c r="DM208" s="120" t="str">
        <f>IF(OR('Main courante'!$F205&lt;&gt;"",'Main courante'!$K205&lt;&gt;""),MAX($DM$8:$DM207)+1,"")</f>
        <v/>
      </c>
      <c r="DN208" s="121" t="str">
        <f>IF('Main courante'!$F205,TEXT('Main courante'!$B205,"j mmm aa"),"")</f>
        <v/>
      </c>
      <c r="DO208" s="121" t="str">
        <f>IF('Main courante'!$F205,'Main courante'!$E205,"")</f>
        <v/>
      </c>
      <c r="DP208" s="121" t="str">
        <f>IF(OR('Main courante'!$F205&lt;&gt;"",'Main courante'!$K205&lt;&gt;""),IF('Main courante'!$F205&lt;&gt;"",TEXT('Main courante'!$F205,"hh:mm"),""),"")</f>
        <v/>
      </c>
      <c r="DQ208" s="121" t="str">
        <f>IF(OR('Main courante'!$F205&lt;&gt;"",'Main courante'!$K205&lt;&gt;""),IF('Main courante'!$G205&lt;&gt;"",TEXT('Main courante'!$G205,"hh:mm"),""),"")</f>
        <v/>
      </c>
      <c r="DR208" s="121" t="str">
        <f>IF(OR('Main courante'!$F205&lt;&gt;"",'Main courante'!$K205&lt;&gt;""),IF('Main courante'!$K205&lt;&gt;"",TEXT('Main courante'!$K205,"hh:mm"),""),"")</f>
        <v/>
      </c>
      <c r="DS208" s="121" t="str">
        <f>IF(OR('Main courante'!$F205&lt;&gt;"",'Main courante'!$K205&lt;&gt;""),IF('Main courante'!$L205&lt;&gt;"",TEXT('Main courante'!$L205,"hh:mm"),""),"")</f>
        <v/>
      </c>
      <c r="DT208" s="129">
        <f t="shared" si="13"/>
        <v>0</v>
      </c>
      <c r="DU208" s="130">
        <f>'Main courante'!$H205+'Main courante'!$M205</f>
        <v>0</v>
      </c>
      <c r="DV208" s="131">
        <f>'Main courante'!$J205+'Main courante'!$O205</f>
        <v>0</v>
      </c>
      <c r="DW208" s="131">
        <f>'Main courante'!$I205+'Main courante'!$N205</f>
        <v>0</v>
      </c>
      <c r="DX208" s="132" t="str">
        <f>IF('Main courante'!$P205&lt;&gt;"",'Main courante'!$P205,"")</f>
        <v/>
      </c>
      <c r="DY208" s="133" t="str">
        <f>IF('Main courante'!$Q205&lt;&gt;"",'Main courante'!$Q205,"")</f>
        <v/>
      </c>
      <c r="DZ208" s="133" t="str">
        <f>IF('Main courante'!$R205&lt;&gt;"",'Main courante'!$R205,"")</f>
        <v/>
      </c>
      <c r="EA208" s="129">
        <f t="shared" si="14"/>
        <v>0</v>
      </c>
      <c r="EB208" s="129">
        <f t="shared" si="15"/>
        <v>0</v>
      </c>
      <c r="ED208" s="120" t="str">
        <f>IF('Main courante'!$A205=$ED$6,MAX($ED$8:$ED207)+1,"")</f>
        <v/>
      </c>
      <c r="EE208" s="120" t="str">
        <f>IF('Main courante'!$A205=$ED$6,'Main courante'!$S205,"")</f>
        <v/>
      </c>
      <c r="EF208" s="120" t="str">
        <f>IF('Main courante'!$A205=$ED$6,'Main courante'!$T205,"")</f>
        <v/>
      </c>
      <c r="EG208" s="120" t="str">
        <f>IF('Main courante'!$A205=$ED$6,'Main courante'!$U205,"")</f>
        <v/>
      </c>
      <c r="EH208" s="134" t="str">
        <f>IF('Main courante'!$A205=$ED$6,'Main courante'!$V205,"")</f>
        <v/>
      </c>
      <c r="EJ208" s="120" t="str">
        <f>IF('Main courante'!$A205=$EJ$6,MAX($EJ$8:$EJ207)+1,"")</f>
        <v/>
      </c>
      <c r="EK208" s="120" t="str">
        <f>IF('Main courante'!$A205=$EJ$6,'Main courante'!$S205,"")</f>
        <v/>
      </c>
      <c r="EL208" s="120" t="str">
        <f>IF('Main courante'!$A205=$EJ$6,'Main courante'!$T205,"")</f>
        <v/>
      </c>
      <c r="EM208" s="120" t="str">
        <f>IF('Main courante'!$A205=$EJ$6,'Main courante'!$U205,"")</f>
        <v/>
      </c>
      <c r="EN208" s="134" t="str">
        <f>IF('Main courante'!$A205=$EJ$6,'Main courante'!$V205,"")</f>
        <v/>
      </c>
      <c r="EP208" s="120" t="str">
        <f>IF('Main courante'!$A205=$EP$6,MAX($EP$8:$EP207)+1,"")</f>
        <v/>
      </c>
      <c r="EQ208" s="120" t="str">
        <f>IF('Main courante'!$A205=$EP$6,'Main courante'!$S205,"")</f>
        <v/>
      </c>
      <c r="ER208" s="120" t="str">
        <f>IF('Main courante'!$A205=$EP$6,'Main courante'!$T205,"")</f>
        <v/>
      </c>
      <c r="ES208" s="120" t="str">
        <f>IF('Main courante'!$A205=$EP$6,'Main courante'!$U205,"")</f>
        <v/>
      </c>
      <c r="ET208" s="134" t="str">
        <f>IF('Main courante'!$A205=$EP$6,'Main courante'!$V205,"")</f>
        <v/>
      </c>
      <c r="EU208" s="125"/>
      <c r="EV208" s="120" t="str">
        <f>IF('Main courante'!$A205=$EV$6,MAX($EV$8:$EV207)+1,"")</f>
        <v/>
      </c>
      <c r="EW208" s="121" t="str">
        <f>IF('Main courante'!$A205=$EV$6,TEXT('Main courante'!$B205,"j mmm aa"),"")</f>
        <v/>
      </c>
      <c r="EX208" s="122" t="str">
        <f>IF('Main courante'!$A205=$EV$6,TEXT('Main courante'!$C205,"hh:mm"),"")</f>
        <v/>
      </c>
      <c r="EY208" s="122" t="str">
        <f>IF('Main courante'!$A205=$EV$6,TEXT('Main courante'!$D205,"hh:mm"),"")</f>
        <v/>
      </c>
      <c r="EZ208" s="123" t="str">
        <f>IF('Main courante'!$A205=$EV$6,MOD($EY208-$EX208,1),"")</f>
        <v/>
      </c>
      <c r="FA208" s="123" t="str">
        <f>IF('Main courante'!$A205=$EV$6,'Main courante'!$E205,"")</f>
        <v/>
      </c>
      <c r="FB208" s="128"/>
    </row>
    <row r="209" spans="1:158">
      <c r="A209" s="120" t="str">
        <f>IF('Main courante'!$A206=$A$6,MAX($A$8:$A208)+1,"")</f>
        <v/>
      </c>
      <c r="B209" s="121" t="str">
        <f>IF('Main courante'!$A206=$A$6,TEXT('Main courante'!$B206,"j mmm aa"),"")</f>
        <v/>
      </c>
      <c r="C209" s="122" t="str">
        <f>IF('Main courante'!$A206=$A$6,TEXT('Main courante'!$C206,"hh:mm"),"")</f>
        <v/>
      </c>
      <c r="D209" s="122" t="str">
        <f>IF('Main courante'!$A206=$A$6,TEXT('Main courante'!$D206,"hh:mm"),"")</f>
        <v/>
      </c>
      <c r="E209" s="123" t="str">
        <f>IF('Main courante'!$A206=$A$6,MOD($D209-$C209,1),"")</f>
        <v/>
      </c>
      <c r="F209" s="123" t="str">
        <f>IF('Main courante'!$A206=$A$6,'Main courante'!$E206,"")</f>
        <v/>
      </c>
      <c r="G209" s="125"/>
      <c r="H209" s="126" t="str">
        <f>IF('Main courante'!$A206=$H$6,MAX($H$8:$H208)+1,"")</f>
        <v/>
      </c>
      <c r="I209" s="121" t="str">
        <f>IF('Main courante'!$A206=$H$6,TEXT('Main courante'!$B206,"j mmm aa"),"")</f>
        <v/>
      </c>
      <c r="J209" s="122" t="str">
        <f>IF('Main courante'!$A206=$H$6,TEXT('Main courante'!$C206,"hh:mm"),"")</f>
        <v/>
      </c>
      <c r="K209" s="122" t="str">
        <f>IF('Main courante'!$A206=$H$6,TEXT('Main courante'!$D206,"hh:mm"),"")</f>
        <v/>
      </c>
      <c r="L209" s="123" t="str">
        <f>IF('Main courante'!$A206=$H$6,MOD($K209-$J209,1),"")</f>
        <v/>
      </c>
      <c r="M209" s="123" t="str">
        <f>IF('Main courante'!$A206=$H$6,'Main courante'!$E206,"")</f>
        <v/>
      </c>
      <c r="N209" s="125"/>
      <c r="O209" s="120" t="str">
        <f>IF('Main courante'!$A206=$O$6,MAX($O$8:$O208)+1,"")</f>
        <v/>
      </c>
      <c r="P209" s="121" t="str">
        <f>IF('Main courante'!$A206=$O$6,TEXT('Main courante'!$B206,"j mmm aa"),"")</f>
        <v/>
      </c>
      <c r="Q209" s="122" t="str">
        <f>IF('Main courante'!$A206=$O$6,TEXT('Main courante'!$C206,"hh:mm"),"")</f>
        <v/>
      </c>
      <c r="R209" s="122" t="str">
        <f>IF('Main courante'!$A206=$O$6,TEXT('Main courante'!$D206,"hh:mm"),"")</f>
        <v/>
      </c>
      <c r="S209" s="123" t="str">
        <f>IF('Main courante'!$A206=$O$6,MOD($R209-$Q209,1),"")</f>
        <v/>
      </c>
      <c r="T209" s="124" t="str">
        <f>IF('Main courante'!$A206=$O$6,'Main courante'!$E206,"")</f>
        <v/>
      </c>
      <c r="U209" s="127" t="str">
        <f>IF('Main courante'!$A206=$O$6,DU209,"")</f>
        <v/>
      </c>
      <c r="V209" s="125"/>
      <c r="W209" s="120" t="str">
        <f>IF('Main courante'!$A206=$W$6,MAX($W$8:$W208)+1,"")</f>
        <v/>
      </c>
      <c r="X209" s="121" t="str">
        <f>IF('Main courante'!$A206=$W$6,TEXT('Main courante'!$B206,"j mmm aa"),"")</f>
        <v/>
      </c>
      <c r="Y209" s="122" t="str">
        <f>IF('Main courante'!$A206=$W$6,TEXT('Main courante'!$C206,"hh:mm"),"")</f>
        <v/>
      </c>
      <c r="Z209" s="122" t="str">
        <f>IF('Main courante'!$A206=$W$6,TEXT('Main courante'!$D206,"hh:mm"),"")</f>
        <v/>
      </c>
      <c r="AA209" s="123" t="str">
        <f>IF('Main courante'!$A206=$W$6,MOD($Z209-$Y209,1),"")</f>
        <v/>
      </c>
      <c r="AB209" s="123" t="str">
        <f>IF('Main courante'!$A206=$W$6,'Main courante'!$E206,"")</f>
        <v/>
      </c>
      <c r="AC209" s="122" t="str">
        <f>IF('Main courante'!$A206=$W$6,DU209,"")</f>
        <v/>
      </c>
      <c r="AD209" s="125"/>
      <c r="AE209" s="120" t="str">
        <f>IF('Main courante'!$A206=$AE$6,MAX($AE$8:$AE208)+1,"")</f>
        <v/>
      </c>
      <c r="AF209" s="121" t="str">
        <f>IF('Main courante'!$A206=$AE$6,TEXT('Main courante'!$B206,"j mmm aa"),"")</f>
        <v/>
      </c>
      <c r="AG209" s="122" t="str">
        <f>IF('Main courante'!$A206=$AE$6,TEXT('Main courante'!$C206,"hh:mm"),"")</f>
        <v/>
      </c>
      <c r="AH209" s="122" t="str">
        <f>IF('Main courante'!$A206=$AE$6,TEXT('Main courante'!$D206,"hh:mm"),"")</f>
        <v/>
      </c>
      <c r="AI209" s="123" t="str">
        <f>IF('Main courante'!$A206=$AE$6,MOD($AH209-$AG209,1),"")</f>
        <v/>
      </c>
      <c r="AJ209" s="123" t="str">
        <f>IF('Main courante'!$A206=$AE$6,'Main courante'!$E206,"")</f>
        <v/>
      </c>
      <c r="AK209" s="122" t="str">
        <f>IF('Main courante'!$A206=$AE$6,DU209,"")</f>
        <v/>
      </c>
      <c r="AL209" s="125"/>
      <c r="AM209" s="120" t="str">
        <f>IF('Main courante'!$A206=$AM$6,MAX($AM$8:$AM208)+1,"")</f>
        <v/>
      </c>
      <c r="AN209" s="121" t="str">
        <f>IF('Main courante'!$A206=$AM$6,TEXT('Main courante'!$B206,"j mmm aa"),"")</f>
        <v/>
      </c>
      <c r="AO209" s="122" t="str">
        <f>IF('Main courante'!$A206=$AM$6,TEXT('Main courante'!$C206,"hh:mm"),"")</f>
        <v/>
      </c>
      <c r="AP209" s="122" t="str">
        <f>IF('Main courante'!$A206=$AM$6,TEXT('Main courante'!$D206,"hh:mm"),"")</f>
        <v/>
      </c>
      <c r="AQ209" s="123" t="str">
        <f>IF('Main courante'!$A206=$AM$6,MOD($AP209-$AO209,1),"")</f>
        <v/>
      </c>
      <c r="AR209" s="123" t="str">
        <f>IF('Main courante'!$A206=$AM$6,'Main courante'!$E206,"")</f>
        <v/>
      </c>
      <c r="AS209" s="122" t="str">
        <f>IF('Main courante'!$A206=$AM$6,DU209,"")</f>
        <v/>
      </c>
      <c r="AT209" s="125"/>
      <c r="AU209" s="120" t="str">
        <f>IF('Main courante'!$A206=$AU$6,MAX($AU$8:$AU208)+1,"")</f>
        <v/>
      </c>
      <c r="AV209" s="121" t="str">
        <f>IF('Main courante'!$A206=$AU$6,TEXT('Main courante'!$B206,"j mmm aa"),"")</f>
        <v/>
      </c>
      <c r="AW209" s="122" t="str">
        <f>IF('Main courante'!$A206=$AU$6,TEXT('Main courante'!$C206,"hh:mm"),"")</f>
        <v/>
      </c>
      <c r="AX209" s="122" t="str">
        <f>IF('Main courante'!$A206=$AU$6,TEXT('Main courante'!$D206,"hh:mm"),"")</f>
        <v/>
      </c>
      <c r="AY209" s="123" t="str">
        <f>IF('Main courante'!$A206=$AU$6,MOD($AX209-$AW209,1),"")</f>
        <v/>
      </c>
      <c r="AZ209" s="123" t="str">
        <f>IF('Main courante'!$A206=$AU$6,'Main courante'!$E206,"")</f>
        <v/>
      </c>
      <c r="BA209" s="122" t="str">
        <f>IF('Main courante'!$A206=$AU$6,DU209,"")</f>
        <v/>
      </c>
      <c r="BB209" s="125"/>
      <c r="BC209" s="120" t="str">
        <f>IF('Main courante'!$A206=$BC$6,MAX($BC$8:$BC208)+1,"")</f>
        <v/>
      </c>
      <c r="BD209" s="121" t="str">
        <f>IF('Main courante'!$A206=$BC$6,TEXT('Main courante'!$B206,"j mmm aa"),"")</f>
        <v/>
      </c>
      <c r="BE209" s="122" t="str">
        <f>IF('Main courante'!$A206=$BC$6,TEXT('Main courante'!$C206,"hh:mm"),"")</f>
        <v/>
      </c>
      <c r="BF209" s="122" t="str">
        <f>IF('Main courante'!$A206=$BC$6,TEXT('Main courante'!$D206,"hh:mm"),"")</f>
        <v/>
      </c>
      <c r="BG209" s="123" t="str">
        <f>IF('Main courante'!$A206=$BC$6,MOD($BF209-$BE209,1),"")</f>
        <v/>
      </c>
      <c r="BH209" s="123" t="str">
        <f>IF('Main courante'!$A206=$BC$6,'Main courante'!$E206,"")</f>
        <v/>
      </c>
      <c r="BI209" s="122" t="str">
        <f>IF('Main courante'!$A206=$BC$6,DU209,"")</f>
        <v/>
      </c>
      <c r="BJ209" s="125"/>
      <c r="BK209" s="120" t="str">
        <f>IF('Main courante'!$A206=$BK$6,MAX($BK$8:$BK208)+1,"")</f>
        <v/>
      </c>
      <c r="BL209" s="121" t="str">
        <f>IF('Main courante'!$A206=$BK$6,TEXT('Main courante'!$B206,"j mmm aa"),"")</f>
        <v/>
      </c>
      <c r="BM209" s="122" t="str">
        <f>IF('Main courante'!$A206=$BK$6,TEXT('Main courante'!$C206,"hh:mm"),"")</f>
        <v/>
      </c>
      <c r="BN209" s="122" t="str">
        <f>IF('Main courante'!$A206=$BK$6,TEXT('Main courante'!$D206,"hh:mm"),"")</f>
        <v/>
      </c>
      <c r="BO209" s="123" t="str">
        <f>IF('Main courante'!$A206=$BK$6,MOD($BN209-$BM209,1),"")</f>
        <v/>
      </c>
      <c r="BP209" s="123" t="str">
        <f>IF('Main courante'!$A206=$BK$6,'Main courante'!$E206,"")</f>
        <v/>
      </c>
      <c r="BQ209" s="122" t="str">
        <f>IF('Main courante'!$A206=$BK$6,DU209,"")</f>
        <v/>
      </c>
      <c r="BR209" s="125"/>
      <c r="BS209" s="120" t="str">
        <f>IF('Main courante'!$A206=$BS$6,MAX($BS$8:$BS208)+1,"")</f>
        <v/>
      </c>
      <c r="BT209" s="121" t="str">
        <f>IF('Main courante'!$A206=$BS$6,TEXT('Main courante'!$B206,"j mmm aa"),"")</f>
        <v/>
      </c>
      <c r="BU209" s="122" t="str">
        <f>IF('Main courante'!$A206=$BS$6,TEXT('Main courante'!$C206,"hh:mm"),"")</f>
        <v/>
      </c>
      <c r="BV209" s="122" t="str">
        <f>IF('Main courante'!$A206=$BS$6,TEXT('Main courante'!$D206,"hh:mm"),"")</f>
        <v/>
      </c>
      <c r="BW209" s="123" t="str">
        <f>IF('Main courante'!$A206=$BS$6,MOD($BV209-$BU209,1),"")</f>
        <v/>
      </c>
      <c r="BX209" s="123" t="str">
        <f>IF('Main courante'!$A206=$BS$6,'Main courante'!$E206,"")</f>
        <v/>
      </c>
      <c r="BY209" s="122" t="str">
        <f>IF('Main courante'!$A206=$BS$6,DU209,"")</f>
        <v/>
      </c>
      <c r="BZ209" s="125"/>
      <c r="CA209" s="120" t="str">
        <f>IF('Main courante'!$A206=$CA$6,MAX($CA$8:$CA208)+1,"")</f>
        <v/>
      </c>
      <c r="CB209" s="121" t="str">
        <f>IF('Main courante'!$A206=$CA$6,TEXT('Main courante'!$B206,"j mmm aa"),"")</f>
        <v/>
      </c>
      <c r="CC209" s="122" t="str">
        <f>IF('Main courante'!$A206=$CA$6,TEXT('Main courante'!$C206,"hh:mm"),"")</f>
        <v/>
      </c>
      <c r="CD209" s="122" t="str">
        <f>IF('Main courante'!$A206=$CA$6,TEXT('Main courante'!$D206,"hh:mm"),"")</f>
        <v/>
      </c>
      <c r="CE209" s="123" t="str">
        <f>IF('Main courante'!$A206=$CA$6,MOD($CD209-$CC209,1),"")</f>
        <v/>
      </c>
      <c r="CF209" s="123" t="str">
        <f>IF('Main courante'!$A206=$CA$6,'Main courante'!$E206,"")</f>
        <v/>
      </c>
      <c r="CG209" s="122" t="str">
        <f>IF('Main courante'!$A206=$CA$6,DU209,"")</f>
        <v/>
      </c>
      <c r="CH209" s="125"/>
      <c r="CI209" s="120" t="str">
        <f>IF('Main courante'!$A206=$CI$6,MAX($CI$8:$CI208)+1,"")</f>
        <v/>
      </c>
      <c r="CJ209" s="121" t="str">
        <f>IF('Main courante'!$A206=$CI$6,TEXT('Main courante'!$B206,"j mmm aa"),"")</f>
        <v/>
      </c>
      <c r="CK209" s="122" t="str">
        <f>IF('Main courante'!$A206=$CI$6,TEXT('Main courante'!$C206,"hh:mm"),"")</f>
        <v/>
      </c>
      <c r="CL209" s="122" t="str">
        <f>IF('Main courante'!$A206=$CI$6,TEXT('Main courante'!$D206,"hh:mm"),"")</f>
        <v/>
      </c>
      <c r="CM209" s="123" t="str">
        <f>IF('Main courante'!$A206=$CI$6,MOD($CL209-$CK209,1),"")</f>
        <v/>
      </c>
      <c r="CN209" s="123" t="str">
        <f>IF('Main courante'!$A206=$CI$6,'Main courante'!$E206,"")</f>
        <v/>
      </c>
      <c r="CO209" s="125"/>
      <c r="CP209" s="120" t="str">
        <f>IF('Main courante'!$A206=$CP$6,MAX($CP$8:$CP208)+1,"")</f>
        <v/>
      </c>
      <c r="CQ209" s="121" t="str">
        <f>IF('Main courante'!$A206=$CP$6,TEXT('Main courante'!$B206,"j mmm aa"),"")</f>
        <v/>
      </c>
      <c r="CR209" s="122" t="str">
        <f>IF('Main courante'!$A206=$CP$6,TEXT('Main courante'!$C206,"hh:mm"),"")</f>
        <v/>
      </c>
      <c r="CS209" s="122" t="str">
        <f>IF('Main courante'!$A206=$CP$6,TEXT('Main courante'!$D206,"hh:mm"),"")</f>
        <v/>
      </c>
      <c r="CT209" s="123" t="str">
        <f>IF('Main courante'!$A206=$CP$6,MOD($CS209-$CR209,1),"")</f>
        <v/>
      </c>
      <c r="CU209" s="123" t="str">
        <f>IF('Main courante'!$A206=$CP$6,'Main courante'!$E206,"")</f>
        <v/>
      </c>
      <c r="CV209" s="122" t="str">
        <f>IF('Main courante'!$A206=$CP$6,DU209,"")</f>
        <v/>
      </c>
      <c r="CW209" s="125"/>
      <c r="CX209" s="120" t="str">
        <f>IF('Main courante'!$A206=$CX$6,MAX($CX$8:$CX208)+1,"")</f>
        <v/>
      </c>
      <c r="CY209" s="121" t="str">
        <f>IF('Main courante'!$A206=$CX$6,TEXT('Main courante'!$B206,"j mmm aa"),"")</f>
        <v/>
      </c>
      <c r="CZ209" s="122" t="str">
        <f>IF('Main courante'!$A206=$CX$6,TEXT('Main courante'!$C206,"hh:mm"),"")</f>
        <v/>
      </c>
      <c r="DA209" s="122" t="str">
        <f>IF('Main courante'!$A206=$CX$6,TEXT('Main courante'!$D206,"hh:mm"),"")</f>
        <v/>
      </c>
      <c r="DB209" s="123" t="str">
        <f>IF('Main courante'!$A206=$CX$6,MOD($DA209-$CZ209,1),"")</f>
        <v/>
      </c>
      <c r="DC209" s="123" t="str">
        <f>IF('Main courante'!$A206=$CX$6,'Main courante'!$E206,"")</f>
        <v/>
      </c>
      <c r="DD209" s="122" t="str">
        <f>IF('Main courante'!$A206=$CX$6,DU209,"")</f>
        <v/>
      </c>
      <c r="DE209" s="125"/>
      <c r="DF209" s="120" t="str">
        <f>IF('Main courante'!$A206=$DF$6,MAX($DF$8:$DF208)+1,"")</f>
        <v/>
      </c>
      <c r="DG209" s="121" t="str">
        <f>IF('Main courante'!$A206=$DF$6,TEXT('Main courante'!$B206,"j mmm aa"),"")</f>
        <v/>
      </c>
      <c r="DH209" s="122" t="str">
        <f>IF('Main courante'!$A206=$DF$6,TEXT('Main courante'!$C206,"hh:mm"),"")</f>
        <v/>
      </c>
      <c r="DI209" s="122" t="str">
        <f>IF('Main courante'!$A206=$DF$6,TEXT('Main courante'!$D206,"hh:mm"),"")</f>
        <v/>
      </c>
      <c r="DJ209" s="123" t="str">
        <f>IF('Main courante'!$A206=$DF$6,MOD($DI209-$DH209,1),"")</f>
        <v/>
      </c>
      <c r="DK209" s="123" t="str">
        <f>IF('Main courante'!$A206=$DF$6,'Main courante'!$E206,"")</f>
        <v/>
      </c>
      <c r="DL209" s="128"/>
      <c r="DM209" s="120" t="str">
        <f>IF(OR('Main courante'!$F206&lt;&gt;"",'Main courante'!$K206&lt;&gt;""),MAX($DM$8:$DM208)+1,"")</f>
        <v/>
      </c>
      <c r="DN209" s="121" t="str">
        <f>IF('Main courante'!$F206,TEXT('Main courante'!$B206,"j mmm aa"),"")</f>
        <v/>
      </c>
      <c r="DO209" s="121" t="str">
        <f>IF('Main courante'!$F206,'Main courante'!$E206,"")</f>
        <v/>
      </c>
      <c r="DP209" s="121" t="str">
        <f>IF(OR('Main courante'!$F206&lt;&gt;"",'Main courante'!$K206&lt;&gt;""),IF('Main courante'!$F206&lt;&gt;"",TEXT('Main courante'!$F206,"hh:mm"),""),"")</f>
        <v/>
      </c>
      <c r="DQ209" s="121" t="str">
        <f>IF(OR('Main courante'!$F206&lt;&gt;"",'Main courante'!$K206&lt;&gt;""),IF('Main courante'!$G206&lt;&gt;"",TEXT('Main courante'!$G206,"hh:mm"),""),"")</f>
        <v/>
      </c>
      <c r="DR209" s="121" t="str">
        <f>IF(OR('Main courante'!$F206&lt;&gt;"",'Main courante'!$K206&lt;&gt;""),IF('Main courante'!$K206&lt;&gt;"",TEXT('Main courante'!$K206,"hh:mm"),""),"")</f>
        <v/>
      </c>
      <c r="DS209" s="121" t="str">
        <f>IF(OR('Main courante'!$F206&lt;&gt;"",'Main courante'!$K206&lt;&gt;""),IF('Main courante'!$L206&lt;&gt;"",TEXT('Main courante'!$L206,"hh:mm"),""),"")</f>
        <v/>
      </c>
      <c r="DT209" s="129">
        <f t="shared" si="13"/>
        <v>0</v>
      </c>
      <c r="DU209" s="130">
        <f>'Main courante'!$H206+'Main courante'!$M206</f>
        <v>0</v>
      </c>
      <c r="DV209" s="131">
        <f>'Main courante'!$J206+'Main courante'!$O206</f>
        <v>0</v>
      </c>
      <c r="DW209" s="131">
        <f>'Main courante'!$I206+'Main courante'!$N206</f>
        <v>0</v>
      </c>
      <c r="DX209" s="132" t="str">
        <f>IF('Main courante'!$P206&lt;&gt;"",'Main courante'!$P206,"")</f>
        <v/>
      </c>
      <c r="DY209" s="133" t="str">
        <f>IF('Main courante'!$Q206&lt;&gt;"",'Main courante'!$Q206,"")</f>
        <v/>
      </c>
      <c r="DZ209" s="133" t="str">
        <f>IF('Main courante'!$R206&lt;&gt;"",'Main courante'!$R206,"")</f>
        <v/>
      </c>
      <c r="EA209" s="129">
        <f t="shared" si="14"/>
        <v>0</v>
      </c>
      <c r="EB209" s="129">
        <f t="shared" si="15"/>
        <v>0</v>
      </c>
      <c r="ED209" s="120" t="str">
        <f>IF('Main courante'!$A206=$ED$6,MAX($ED$8:$ED208)+1,"")</f>
        <v/>
      </c>
      <c r="EE209" s="120" t="str">
        <f>IF('Main courante'!$A206=$ED$6,'Main courante'!$S206,"")</f>
        <v/>
      </c>
      <c r="EF209" s="120" t="str">
        <f>IF('Main courante'!$A206=$ED$6,'Main courante'!$T206,"")</f>
        <v/>
      </c>
      <c r="EG209" s="120" t="str">
        <f>IF('Main courante'!$A206=$ED$6,'Main courante'!$U206,"")</f>
        <v/>
      </c>
      <c r="EH209" s="134" t="str">
        <f>IF('Main courante'!$A206=$ED$6,'Main courante'!$V206,"")</f>
        <v/>
      </c>
      <c r="EJ209" s="120" t="str">
        <f>IF('Main courante'!$A206=$EJ$6,MAX($EJ$8:$EJ208)+1,"")</f>
        <v/>
      </c>
      <c r="EK209" s="120" t="str">
        <f>IF('Main courante'!$A206=$EJ$6,'Main courante'!$S206,"")</f>
        <v/>
      </c>
      <c r="EL209" s="120" t="str">
        <f>IF('Main courante'!$A206=$EJ$6,'Main courante'!$T206,"")</f>
        <v/>
      </c>
      <c r="EM209" s="120" t="str">
        <f>IF('Main courante'!$A206=$EJ$6,'Main courante'!$U206,"")</f>
        <v/>
      </c>
      <c r="EN209" s="134" t="str">
        <f>IF('Main courante'!$A206=$EJ$6,'Main courante'!$V206,"")</f>
        <v/>
      </c>
      <c r="EP209" s="120" t="str">
        <f>IF('Main courante'!$A206=$EP$6,MAX($EP$8:$EP208)+1,"")</f>
        <v/>
      </c>
      <c r="EQ209" s="120" t="str">
        <f>IF('Main courante'!$A206=$EP$6,'Main courante'!$S206,"")</f>
        <v/>
      </c>
      <c r="ER209" s="120" t="str">
        <f>IF('Main courante'!$A206=$EP$6,'Main courante'!$T206,"")</f>
        <v/>
      </c>
      <c r="ES209" s="120" t="str">
        <f>IF('Main courante'!$A206=$EP$6,'Main courante'!$U206,"")</f>
        <v/>
      </c>
      <c r="ET209" s="134" t="str">
        <f>IF('Main courante'!$A206=$EP$6,'Main courante'!$V206,"")</f>
        <v/>
      </c>
      <c r="EU209" s="125"/>
      <c r="EV209" s="120" t="str">
        <f>IF('Main courante'!$A206=$EV$6,MAX($EV$8:$EV208)+1,"")</f>
        <v/>
      </c>
      <c r="EW209" s="121" t="str">
        <f>IF('Main courante'!$A206=$EV$6,TEXT('Main courante'!$B206,"j mmm aa"),"")</f>
        <v/>
      </c>
      <c r="EX209" s="122" t="str">
        <f>IF('Main courante'!$A206=$EV$6,TEXT('Main courante'!$C206,"hh:mm"),"")</f>
        <v/>
      </c>
      <c r="EY209" s="122" t="str">
        <f>IF('Main courante'!$A206=$EV$6,TEXT('Main courante'!$D206,"hh:mm"),"")</f>
        <v/>
      </c>
      <c r="EZ209" s="123" t="str">
        <f>IF('Main courante'!$A206=$EV$6,MOD($EY209-$EX209,1),"")</f>
        <v/>
      </c>
      <c r="FA209" s="123" t="str">
        <f>IF('Main courante'!$A206=$EV$6,'Main courante'!$E206,"")</f>
        <v/>
      </c>
      <c r="FB209" s="128"/>
    </row>
    <row r="210" spans="1:158">
      <c r="A210" s="120" t="str">
        <f>IF('Main courante'!$A207=$A$6,MAX($A$8:$A209)+1,"")</f>
        <v/>
      </c>
      <c r="B210" s="121" t="str">
        <f>IF('Main courante'!$A207=$A$6,TEXT('Main courante'!$B207,"j mmm aa"),"")</f>
        <v/>
      </c>
      <c r="C210" s="122" t="str">
        <f>IF('Main courante'!$A207=$A$6,TEXT('Main courante'!$C207,"hh:mm"),"")</f>
        <v/>
      </c>
      <c r="D210" s="122" t="str">
        <f>IF('Main courante'!$A207=$A$6,TEXT('Main courante'!$D207,"hh:mm"),"")</f>
        <v/>
      </c>
      <c r="E210" s="123" t="str">
        <f>IF('Main courante'!$A207=$A$6,MOD($D210-$C210,1),"")</f>
        <v/>
      </c>
      <c r="F210" s="123" t="str">
        <f>IF('Main courante'!$A207=$A$6,'Main courante'!$E207,"")</f>
        <v/>
      </c>
      <c r="G210" s="125"/>
      <c r="H210" s="126" t="str">
        <f>IF('Main courante'!$A207=$H$6,MAX($H$8:$H209)+1,"")</f>
        <v/>
      </c>
      <c r="I210" s="121" t="str">
        <f>IF('Main courante'!$A207=$H$6,TEXT('Main courante'!$B207,"j mmm aa"),"")</f>
        <v/>
      </c>
      <c r="J210" s="122" t="str">
        <f>IF('Main courante'!$A207=$H$6,TEXT('Main courante'!$C207,"hh:mm"),"")</f>
        <v/>
      </c>
      <c r="K210" s="122" t="str">
        <f>IF('Main courante'!$A207=$H$6,TEXT('Main courante'!$D207,"hh:mm"),"")</f>
        <v/>
      </c>
      <c r="L210" s="123" t="str">
        <f>IF('Main courante'!$A207=$H$6,MOD($K210-$J210,1),"")</f>
        <v/>
      </c>
      <c r="M210" s="123" t="str">
        <f>IF('Main courante'!$A207=$H$6,'Main courante'!$E207,"")</f>
        <v/>
      </c>
      <c r="N210" s="125"/>
      <c r="O210" s="120" t="str">
        <f>IF('Main courante'!$A207=$O$6,MAX($O$8:$O209)+1,"")</f>
        <v/>
      </c>
      <c r="P210" s="121" t="str">
        <f>IF('Main courante'!$A207=$O$6,TEXT('Main courante'!$B207,"j mmm aa"),"")</f>
        <v/>
      </c>
      <c r="Q210" s="122" t="str">
        <f>IF('Main courante'!$A207=$O$6,TEXT('Main courante'!$C207,"hh:mm"),"")</f>
        <v/>
      </c>
      <c r="R210" s="122" t="str">
        <f>IF('Main courante'!$A207=$O$6,TEXT('Main courante'!$D207,"hh:mm"),"")</f>
        <v/>
      </c>
      <c r="S210" s="123" t="str">
        <f>IF('Main courante'!$A207=$O$6,MOD($R210-$Q210,1),"")</f>
        <v/>
      </c>
      <c r="T210" s="124" t="str">
        <f>IF('Main courante'!$A207=$O$6,'Main courante'!$E207,"")</f>
        <v/>
      </c>
      <c r="U210" s="127" t="str">
        <f>IF('Main courante'!$A207=$O$6,DU210,"")</f>
        <v/>
      </c>
      <c r="V210" s="125"/>
      <c r="W210" s="120" t="str">
        <f>IF('Main courante'!$A207=$W$6,MAX($W$8:$W209)+1,"")</f>
        <v/>
      </c>
      <c r="X210" s="121" t="str">
        <f>IF('Main courante'!$A207=$W$6,TEXT('Main courante'!$B207,"j mmm aa"),"")</f>
        <v/>
      </c>
      <c r="Y210" s="122" t="str">
        <f>IF('Main courante'!$A207=$W$6,TEXT('Main courante'!$C207,"hh:mm"),"")</f>
        <v/>
      </c>
      <c r="Z210" s="122" t="str">
        <f>IF('Main courante'!$A207=$W$6,TEXT('Main courante'!$D207,"hh:mm"),"")</f>
        <v/>
      </c>
      <c r="AA210" s="123" t="str">
        <f>IF('Main courante'!$A207=$W$6,MOD($Z210-$Y210,1),"")</f>
        <v/>
      </c>
      <c r="AB210" s="123" t="str">
        <f>IF('Main courante'!$A207=$W$6,'Main courante'!$E207,"")</f>
        <v/>
      </c>
      <c r="AC210" s="122" t="str">
        <f>IF('Main courante'!$A207=$W$6,DU210,"")</f>
        <v/>
      </c>
      <c r="AD210" s="125"/>
      <c r="AE210" s="120" t="str">
        <f>IF('Main courante'!$A207=$AE$6,MAX($AE$8:$AE209)+1,"")</f>
        <v/>
      </c>
      <c r="AF210" s="121" t="str">
        <f>IF('Main courante'!$A207=$AE$6,TEXT('Main courante'!$B207,"j mmm aa"),"")</f>
        <v/>
      </c>
      <c r="AG210" s="122" t="str">
        <f>IF('Main courante'!$A207=$AE$6,TEXT('Main courante'!$C207,"hh:mm"),"")</f>
        <v/>
      </c>
      <c r="AH210" s="122" t="str">
        <f>IF('Main courante'!$A207=$AE$6,TEXT('Main courante'!$D207,"hh:mm"),"")</f>
        <v/>
      </c>
      <c r="AI210" s="123" t="str">
        <f>IF('Main courante'!$A207=$AE$6,MOD($AH210-$AG210,1),"")</f>
        <v/>
      </c>
      <c r="AJ210" s="123" t="str">
        <f>IF('Main courante'!$A207=$AE$6,'Main courante'!$E207,"")</f>
        <v/>
      </c>
      <c r="AK210" s="122" t="str">
        <f>IF('Main courante'!$A207=$AE$6,DU210,"")</f>
        <v/>
      </c>
      <c r="AL210" s="125"/>
      <c r="AM210" s="120" t="str">
        <f>IF('Main courante'!$A207=$AM$6,MAX($AM$8:$AM209)+1,"")</f>
        <v/>
      </c>
      <c r="AN210" s="121" t="str">
        <f>IF('Main courante'!$A207=$AM$6,TEXT('Main courante'!$B207,"j mmm aa"),"")</f>
        <v/>
      </c>
      <c r="AO210" s="122" t="str">
        <f>IF('Main courante'!$A207=$AM$6,TEXT('Main courante'!$C207,"hh:mm"),"")</f>
        <v/>
      </c>
      <c r="AP210" s="122" t="str">
        <f>IF('Main courante'!$A207=$AM$6,TEXT('Main courante'!$D207,"hh:mm"),"")</f>
        <v/>
      </c>
      <c r="AQ210" s="123" t="str">
        <f>IF('Main courante'!$A207=$AM$6,MOD($AP210-$AO210,1),"")</f>
        <v/>
      </c>
      <c r="AR210" s="123" t="str">
        <f>IF('Main courante'!$A207=$AM$6,'Main courante'!$E207,"")</f>
        <v/>
      </c>
      <c r="AS210" s="122" t="str">
        <f>IF('Main courante'!$A207=$AM$6,DU210,"")</f>
        <v/>
      </c>
      <c r="AT210" s="125"/>
      <c r="AU210" s="120" t="str">
        <f>IF('Main courante'!$A207=$AU$6,MAX($AU$8:$AU209)+1,"")</f>
        <v/>
      </c>
      <c r="AV210" s="121" t="str">
        <f>IF('Main courante'!$A207=$AU$6,TEXT('Main courante'!$B207,"j mmm aa"),"")</f>
        <v/>
      </c>
      <c r="AW210" s="122" t="str">
        <f>IF('Main courante'!$A207=$AU$6,TEXT('Main courante'!$C207,"hh:mm"),"")</f>
        <v/>
      </c>
      <c r="AX210" s="122" t="str">
        <f>IF('Main courante'!$A207=$AU$6,TEXT('Main courante'!$D207,"hh:mm"),"")</f>
        <v/>
      </c>
      <c r="AY210" s="123" t="str">
        <f>IF('Main courante'!$A207=$AU$6,MOD($AX210-$AW210,1),"")</f>
        <v/>
      </c>
      <c r="AZ210" s="123" t="str">
        <f>IF('Main courante'!$A207=$AU$6,'Main courante'!$E207,"")</f>
        <v/>
      </c>
      <c r="BA210" s="122" t="str">
        <f>IF('Main courante'!$A207=$AU$6,DU210,"")</f>
        <v/>
      </c>
      <c r="BB210" s="125"/>
      <c r="BC210" s="120" t="str">
        <f>IF('Main courante'!$A207=$BC$6,MAX($BC$8:$BC209)+1,"")</f>
        <v/>
      </c>
      <c r="BD210" s="121" t="str">
        <f>IF('Main courante'!$A207=$BC$6,TEXT('Main courante'!$B207,"j mmm aa"),"")</f>
        <v/>
      </c>
      <c r="BE210" s="122" t="str">
        <f>IF('Main courante'!$A207=$BC$6,TEXT('Main courante'!$C207,"hh:mm"),"")</f>
        <v/>
      </c>
      <c r="BF210" s="122" t="str">
        <f>IF('Main courante'!$A207=$BC$6,TEXT('Main courante'!$D207,"hh:mm"),"")</f>
        <v/>
      </c>
      <c r="BG210" s="123" t="str">
        <f>IF('Main courante'!$A207=$BC$6,MOD($BF210-$BE210,1),"")</f>
        <v/>
      </c>
      <c r="BH210" s="123" t="str">
        <f>IF('Main courante'!$A207=$BC$6,'Main courante'!$E207,"")</f>
        <v/>
      </c>
      <c r="BI210" s="122" t="str">
        <f>IF('Main courante'!$A207=$BC$6,DU210,"")</f>
        <v/>
      </c>
      <c r="BJ210" s="125"/>
      <c r="BK210" s="120" t="str">
        <f>IF('Main courante'!$A207=$BK$6,MAX($BK$8:$BK209)+1,"")</f>
        <v/>
      </c>
      <c r="BL210" s="121" t="str">
        <f>IF('Main courante'!$A207=$BK$6,TEXT('Main courante'!$B207,"j mmm aa"),"")</f>
        <v/>
      </c>
      <c r="BM210" s="122" t="str">
        <f>IF('Main courante'!$A207=$BK$6,TEXT('Main courante'!$C207,"hh:mm"),"")</f>
        <v/>
      </c>
      <c r="BN210" s="122" t="str">
        <f>IF('Main courante'!$A207=$BK$6,TEXT('Main courante'!$D207,"hh:mm"),"")</f>
        <v/>
      </c>
      <c r="BO210" s="123" t="str">
        <f>IF('Main courante'!$A207=$BK$6,MOD($BN210-$BM210,1),"")</f>
        <v/>
      </c>
      <c r="BP210" s="123" t="str">
        <f>IF('Main courante'!$A207=$BK$6,'Main courante'!$E207,"")</f>
        <v/>
      </c>
      <c r="BQ210" s="122" t="str">
        <f>IF('Main courante'!$A207=$BK$6,DU210,"")</f>
        <v/>
      </c>
      <c r="BR210" s="125"/>
      <c r="BS210" s="120" t="str">
        <f>IF('Main courante'!$A207=$BS$6,MAX($BS$8:$BS209)+1,"")</f>
        <v/>
      </c>
      <c r="BT210" s="121" t="str">
        <f>IF('Main courante'!$A207=$BS$6,TEXT('Main courante'!$B207,"j mmm aa"),"")</f>
        <v/>
      </c>
      <c r="BU210" s="122" t="str">
        <f>IF('Main courante'!$A207=$BS$6,TEXT('Main courante'!$C207,"hh:mm"),"")</f>
        <v/>
      </c>
      <c r="BV210" s="122" t="str">
        <f>IF('Main courante'!$A207=$BS$6,TEXT('Main courante'!$D207,"hh:mm"),"")</f>
        <v/>
      </c>
      <c r="BW210" s="123" t="str">
        <f>IF('Main courante'!$A207=$BS$6,MOD($BV210-$BU210,1),"")</f>
        <v/>
      </c>
      <c r="BX210" s="123" t="str">
        <f>IF('Main courante'!$A207=$BS$6,'Main courante'!$E207,"")</f>
        <v/>
      </c>
      <c r="BY210" s="122" t="str">
        <f>IF('Main courante'!$A207=$BS$6,DU210,"")</f>
        <v/>
      </c>
      <c r="BZ210" s="125"/>
      <c r="CA210" s="120" t="str">
        <f>IF('Main courante'!$A207=$CA$6,MAX($CA$8:$CA209)+1,"")</f>
        <v/>
      </c>
      <c r="CB210" s="121" t="str">
        <f>IF('Main courante'!$A207=$CA$6,TEXT('Main courante'!$B207,"j mmm aa"),"")</f>
        <v/>
      </c>
      <c r="CC210" s="122" t="str">
        <f>IF('Main courante'!$A207=$CA$6,TEXT('Main courante'!$C207,"hh:mm"),"")</f>
        <v/>
      </c>
      <c r="CD210" s="122" t="str">
        <f>IF('Main courante'!$A207=$CA$6,TEXT('Main courante'!$D207,"hh:mm"),"")</f>
        <v/>
      </c>
      <c r="CE210" s="123" t="str">
        <f>IF('Main courante'!$A207=$CA$6,MOD($CD210-$CC210,1),"")</f>
        <v/>
      </c>
      <c r="CF210" s="123" t="str">
        <f>IF('Main courante'!$A207=$CA$6,'Main courante'!$E207,"")</f>
        <v/>
      </c>
      <c r="CG210" s="122" t="str">
        <f>IF('Main courante'!$A207=$CA$6,DU210,"")</f>
        <v/>
      </c>
      <c r="CH210" s="125"/>
      <c r="CI210" s="120" t="str">
        <f>IF('Main courante'!$A207=$CI$6,MAX($CI$8:$CI209)+1,"")</f>
        <v/>
      </c>
      <c r="CJ210" s="121" t="str">
        <f>IF('Main courante'!$A207=$CI$6,TEXT('Main courante'!$B207,"j mmm aa"),"")</f>
        <v/>
      </c>
      <c r="CK210" s="122" t="str">
        <f>IF('Main courante'!$A207=$CI$6,TEXT('Main courante'!$C207,"hh:mm"),"")</f>
        <v/>
      </c>
      <c r="CL210" s="122" t="str">
        <f>IF('Main courante'!$A207=$CI$6,TEXT('Main courante'!$D207,"hh:mm"),"")</f>
        <v/>
      </c>
      <c r="CM210" s="123" t="str">
        <f>IF('Main courante'!$A207=$CI$6,MOD($CL210-$CK210,1),"")</f>
        <v/>
      </c>
      <c r="CN210" s="123" t="str">
        <f>IF('Main courante'!$A207=$CI$6,'Main courante'!$E207,"")</f>
        <v/>
      </c>
      <c r="CO210" s="125"/>
      <c r="CP210" s="120" t="str">
        <f>IF('Main courante'!$A207=$CP$6,MAX($CP$8:$CP209)+1,"")</f>
        <v/>
      </c>
      <c r="CQ210" s="121" t="str">
        <f>IF('Main courante'!$A207=$CP$6,TEXT('Main courante'!$B207,"j mmm aa"),"")</f>
        <v/>
      </c>
      <c r="CR210" s="122" t="str">
        <f>IF('Main courante'!$A207=$CP$6,TEXT('Main courante'!$C207,"hh:mm"),"")</f>
        <v/>
      </c>
      <c r="CS210" s="122" t="str">
        <f>IF('Main courante'!$A207=$CP$6,TEXT('Main courante'!$D207,"hh:mm"),"")</f>
        <v/>
      </c>
      <c r="CT210" s="123" t="str">
        <f>IF('Main courante'!$A207=$CP$6,MOD($CS210-$CR210,1),"")</f>
        <v/>
      </c>
      <c r="CU210" s="123" t="str">
        <f>IF('Main courante'!$A207=$CP$6,'Main courante'!$E207,"")</f>
        <v/>
      </c>
      <c r="CV210" s="122" t="str">
        <f>IF('Main courante'!$A207=$CP$6,DU210,"")</f>
        <v/>
      </c>
      <c r="CW210" s="125"/>
      <c r="CX210" s="120" t="str">
        <f>IF('Main courante'!$A207=$CX$6,MAX($CX$8:$CX209)+1,"")</f>
        <v/>
      </c>
      <c r="CY210" s="121" t="str">
        <f>IF('Main courante'!$A207=$CX$6,TEXT('Main courante'!$B207,"j mmm aa"),"")</f>
        <v/>
      </c>
      <c r="CZ210" s="122" t="str">
        <f>IF('Main courante'!$A207=$CX$6,TEXT('Main courante'!$C207,"hh:mm"),"")</f>
        <v/>
      </c>
      <c r="DA210" s="122" t="str">
        <f>IF('Main courante'!$A207=$CX$6,TEXT('Main courante'!$D207,"hh:mm"),"")</f>
        <v/>
      </c>
      <c r="DB210" s="123" t="str">
        <f>IF('Main courante'!$A207=$CX$6,MOD($DA210-$CZ210,1),"")</f>
        <v/>
      </c>
      <c r="DC210" s="123" t="str">
        <f>IF('Main courante'!$A207=$CX$6,'Main courante'!$E207,"")</f>
        <v/>
      </c>
      <c r="DD210" s="122" t="str">
        <f>IF('Main courante'!$A207=$CX$6,DU210,"")</f>
        <v/>
      </c>
      <c r="DE210" s="125"/>
      <c r="DF210" s="120" t="str">
        <f>IF('Main courante'!$A207=$DF$6,MAX($DF$8:$DF209)+1,"")</f>
        <v/>
      </c>
      <c r="DG210" s="121" t="str">
        <f>IF('Main courante'!$A207=$DF$6,TEXT('Main courante'!$B207,"j mmm aa"),"")</f>
        <v/>
      </c>
      <c r="DH210" s="122" t="str">
        <f>IF('Main courante'!$A207=$DF$6,TEXT('Main courante'!$C207,"hh:mm"),"")</f>
        <v/>
      </c>
      <c r="DI210" s="122" t="str">
        <f>IF('Main courante'!$A207=$DF$6,TEXT('Main courante'!$D207,"hh:mm"),"")</f>
        <v/>
      </c>
      <c r="DJ210" s="123" t="str">
        <f>IF('Main courante'!$A207=$DF$6,MOD($DI210-$DH210,1),"")</f>
        <v/>
      </c>
      <c r="DK210" s="123" t="str">
        <f>IF('Main courante'!$A207=$DF$6,'Main courante'!$E207,"")</f>
        <v/>
      </c>
      <c r="DL210" s="128"/>
      <c r="DM210" s="120" t="str">
        <f>IF(OR('Main courante'!$F207&lt;&gt;"",'Main courante'!$K207&lt;&gt;""),MAX($DM$8:$DM209)+1,"")</f>
        <v/>
      </c>
      <c r="DN210" s="121" t="str">
        <f>IF('Main courante'!$F207,TEXT('Main courante'!$B207,"j mmm aa"),"")</f>
        <v/>
      </c>
      <c r="DO210" s="121" t="str">
        <f>IF('Main courante'!$F207,'Main courante'!$E207,"")</f>
        <v/>
      </c>
      <c r="DP210" s="121" t="str">
        <f>IF(OR('Main courante'!$F207&lt;&gt;"",'Main courante'!$K207&lt;&gt;""),IF('Main courante'!$F207&lt;&gt;"",TEXT('Main courante'!$F207,"hh:mm"),""),"")</f>
        <v/>
      </c>
      <c r="DQ210" s="121" t="str">
        <f>IF(OR('Main courante'!$F207&lt;&gt;"",'Main courante'!$K207&lt;&gt;""),IF('Main courante'!$G207&lt;&gt;"",TEXT('Main courante'!$G207,"hh:mm"),""),"")</f>
        <v/>
      </c>
      <c r="DR210" s="121" t="str">
        <f>IF(OR('Main courante'!$F207&lt;&gt;"",'Main courante'!$K207&lt;&gt;""),IF('Main courante'!$K207&lt;&gt;"",TEXT('Main courante'!$K207,"hh:mm"),""),"")</f>
        <v/>
      </c>
      <c r="DS210" s="121" t="str">
        <f>IF(OR('Main courante'!$F207&lt;&gt;"",'Main courante'!$K207&lt;&gt;""),IF('Main courante'!$L207&lt;&gt;"",TEXT('Main courante'!$L207,"hh:mm"),""),"")</f>
        <v/>
      </c>
      <c r="DT210" s="129">
        <f t="shared" si="13"/>
        <v>0</v>
      </c>
      <c r="DU210" s="130">
        <f>'Main courante'!$H207+'Main courante'!$M207</f>
        <v>0</v>
      </c>
      <c r="DV210" s="131">
        <f>'Main courante'!$J207+'Main courante'!$O207</f>
        <v>0</v>
      </c>
      <c r="DW210" s="131">
        <f>'Main courante'!$I207+'Main courante'!$N207</f>
        <v>0</v>
      </c>
      <c r="DX210" s="132" t="str">
        <f>IF('Main courante'!$P207&lt;&gt;"",'Main courante'!$P207,"")</f>
        <v/>
      </c>
      <c r="DY210" s="133" t="str">
        <f>IF('Main courante'!$Q207&lt;&gt;"",'Main courante'!$Q207,"")</f>
        <v/>
      </c>
      <c r="DZ210" s="133" t="str">
        <f>IF('Main courante'!$R207&lt;&gt;"",'Main courante'!$R207,"")</f>
        <v/>
      </c>
      <c r="EA210" s="129">
        <f t="shared" si="14"/>
        <v>0</v>
      </c>
      <c r="EB210" s="129">
        <f t="shared" si="15"/>
        <v>0</v>
      </c>
      <c r="ED210" s="120" t="str">
        <f>IF('Main courante'!$A207=$ED$6,MAX($ED$8:$ED209)+1,"")</f>
        <v/>
      </c>
      <c r="EE210" s="120" t="str">
        <f>IF('Main courante'!$A207=$ED$6,'Main courante'!$S207,"")</f>
        <v/>
      </c>
      <c r="EF210" s="120" t="str">
        <f>IF('Main courante'!$A207=$ED$6,'Main courante'!$T207,"")</f>
        <v/>
      </c>
      <c r="EG210" s="120" t="str">
        <f>IF('Main courante'!$A207=$ED$6,'Main courante'!$U207,"")</f>
        <v/>
      </c>
      <c r="EH210" s="134" t="str">
        <f>IF('Main courante'!$A207=$ED$6,'Main courante'!$V207,"")</f>
        <v/>
      </c>
      <c r="EJ210" s="120" t="str">
        <f>IF('Main courante'!$A207=$EJ$6,MAX($EJ$8:$EJ209)+1,"")</f>
        <v/>
      </c>
      <c r="EK210" s="120" t="str">
        <f>IF('Main courante'!$A207=$EJ$6,'Main courante'!$S207,"")</f>
        <v/>
      </c>
      <c r="EL210" s="120" t="str">
        <f>IF('Main courante'!$A207=$EJ$6,'Main courante'!$T207,"")</f>
        <v/>
      </c>
      <c r="EM210" s="120" t="str">
        <f>IF('Main courante'!$A207=$EJ$6,'Main courante'!$U207,"")</f>
        <v/>
      </c>
      <c r="EN210" s="134" t="str">
        <f>IF('Main courante'!$A207=$EJ$6,'Main courante'!$V207,"")</f>
        <v/>
      </c>
      <c r="EP210" s="120" t="str">
        <f>IF('Main courante'!$A207=$EP$6,MAX($EP$8:$EP209)+1,"")</f>
        <v/>
      </c>
      <c r="EQ210" s="120" t="str">
        <f>IF('Main courante'!$A207=$EP$6,'Main courante'!$S207,"")</f>
        <v/>
      </c>
      <c r="ER210" s="120" t="str">
        <f>IF('Main courante'!$A207=$EP$6,'Main courante'!$T207,"")</f>
        <v/>
      </c>
      <c r="ES210" s="120" t="str">
        <f>IF('Main courante'!$A207=$EP$6,'Main courante'!$U207,"")</f>
        <v/>
      </c>
      <c r="ET210" s="134" t="str">
        <f>IF('Main courante'!$A207=$EP$6,'Main courante'!$V207,"")</f>
        <v/>
      </c>
      <c r="EU210" s="125"/>
      <c r="EV210" s="120" t="str">
        <f>IF('Main courante'!$A207=$EV$6,MAX($EV$8:$EV209)+1,"")</f>
        <v/>
      </c>
      <c r="EW210" s="121" t="str">
        <f>IF('Main courante'!$A207=$EV$6,TEXT('Main courante'!$B207,"j mmm aa"),"")</f>
        <v/>
      </c>
      <c r="EX210" s="122" t="str">
        <f>IF('Main courante'!$A207=$EV$6,TEXT('Main courante'!$C207,"hh:mm"),"")</f>
        <v/>
      </c>
      <c r="EY210" s="122" t="str">
        <f>IF('Main courante'!$A207=$EV$6,TEXT('Main courante'!$D207,"hh:mm"),"")</f>
        <v/>
      </c>
      <c r="EZ210" s="123" t="str">
        <f>IF('Main courante'!$A207=$EV$6,MOD($EY210-$EX210,1),"")</f>
        <v/>
      </c>
      <c r="FA210" s="123" t="str">
        <f>IF('Main courante'!$A207=$EV$6,'Main courante'!$E207,"")</f>
        <v/>
      </c>
      <c r="FB210" s="128"/>
    </row>
    <row r="211" spans="1:158">
      <c r="A211" s="120" t="str">
        <f>IF('Main courante'!$A208=$A$6,MAX($A$8:$A210)+1,"")</f>
        <v/>
      </c>
      <c r="B211" s="121" t="str">
        <f>IF('Main courante'!$A208=$A$6,TEXT('Main courante'!$B208,"j mmm aa"),"")</f>
        <v/>
      </c>
      <c r="C211" s="122" t="str">
        <f>IF('Main courante'!$A208=$A$6,TEXT('Main courante'!$C208,"hh:mm"),"")</f>
        <v/>
      </c>
      <c r="D211" s="122" t="str">
        <f>IF('Main courante'!$A208=$A$6,TEXT('Main courante'!$D208,"hh:mm"),"")</f>
        <v/>
      </c>
      <c r="E211" s="123" t="str">
        <f>IF('Main courante'!$A208=$A$6,MOD($D211-$C211,1),"")</f>
        <v/>
      </c>
      <c r="F211" s="123" t="str">
        <f>IF('Main courante'!$A208=$A$6,'Main courante'!$E208,"")</f>
        <v/>
      </c>
      <c r="G211" s="125"/>
      <c r="H211" s="126" t="str">
        <f>IF('Main courante'!$A208=$H$6,MAX($H$8:$H210)+1,"")</f>
        <v/>
      </c>
      <c r="I211" s="121" t="str">
        <f>IF('Main courante'!$A208=$H$6,TEXT('Main courante'!$B208,"j mmm aa"),"")</f>
        <v/>
      </c>
      <c r="J211" s="122" t="str">
        <f>IF('Main courante'!$A208=$H$6,TEXT('Main courante'!$C208,"hh:mm"),"")</f>
        <v/>
      </c>
      <c r="K211" s="122" t="str">
        <f>IF('Main courante'!$A208=$H$6,TEXT('Main courante'!$D208,"hh:mm"),"")</f>
        <v/>
      </c>
      <c r="L211" s="123" t="str">
        <f>IF('Main courante'!$A208=$H$6,MOD($K211-$J211,1),"")</f>
        <v/>
      </c>
      <c r="M211" s="123" t="str">
        <f>IF('Main courante'!$A208=$H$6,'Main courante'!$E208,"")</f>
        <v/>
      </c>
      <c r="N211" s="125"/>
      <c r="O211" s="120" t="str">
        <f>IF('Main courante'!$A208=$O$6,MAX($O$8:$O210)+1,"")</f>
        <v/>
      </c>
      <c r="P211" s="121" t="str">
        <f>IF('Main courante'!$A208=$O$6,TEXT('Main courante'!$B208,"j mmm aa"),"")</f>
        <v/>
      </c>
      <c r="Q211" s="122" t="str">
        <f>IF('Main courante'!$A208=$O$6,TEXT('Main courante'!$C208,"hh:mm"),"")</f>
        <v/>
      </c>
      <c r="R211" s="122" t="str">
        <f>IF('Main courante'!$A208=$O$6,TEXT('Main courante'!$D208,"hh:mm"),"")</f>
        <v/>
      </c>
      <c r="S211" s="123" t="str">
        <f>IF('Main courante'!$A208=$O$6,MOD($R211-$Q211,1),"")</f>
        <v/>
      </c>
      <c r="T211" s="124" t="str">
        <f>IF('Main courante'!$A208=$O$6,'Main courante'!$E208,"")</f>
        <v/>
      </c>
      <c r="U211" s="127" t="str">
        <f>IF('Main courante'!$A208=$O$6,DU211,"")</f>
        <v/>
      </c>
      <c r="V211" s="125"/>
      <c r="W211" s="120" t="str">
        <f>IF('Main courante'!$A208=$W$6,MAX($W$8:$W210)+1,"")</f>
        <v/>
      </c>
      <c r="X211" s="121" t="str">
        <f>IF('Main courante'!$A208=$W$6,TEXT('Main courante'!$B208,"j mmm aa"),"")</f>
        <v/>
      </c>
      <c r="Y211" s="122" t="str">
        <f>IF('Main courante'!$A208=$W$6,TEXT('Main courante'!$C208,"hh:mm"),"")</f>
        <v/>
      </c>
      <c r="Z211" s="122" t="str">
        <f>IF('Main courante'!$A208=$W$6,TEXT('Main courante'!$D208,"hh:mm"),"")</f>
        <v/>
      </c>
      <c r="AA211" s="123" t="str">
        <f>IF('Main courante'!$A208=$W$6,MOD($Z211-$Y211,1),"")</f>
        <v/>
      </c>
      <c r="AB211" s="123" t="str">
        <f>IF('Main courante'!$A208=$W$6,'Main courante'!$E208,"")</f>
        <v/>
      </c>
      <c r="AC211" s="122" t="str">
        <f>IF('Main courante'!$A208=$W$6,DU211,"")</f>
        <v/>
      </c>
      <c r="AD211" s="125"/>
      <c r="AE211" s="120" t="str">
        <f>IF('Main courante'!$A208=$AE$6,MAX($AE$8:$AE210)+1,"")</f>
        <v/>
      </c>
      <c r="AF211" s="121" t="str">
        <f>IF('Main courante'!$A208=$AE$6,TEXT('Main courante'!$B208,"j mmm aa"),"")</f>
        <v/>
      </c>
      <c r="AG211" s="122" t="str">
        <f>IF('Main courante'!$A208=$AE$6,TEXT('Main courante'!$C208,"hh:mm"),"")</f>
        <v/>
      </c>
      <c r="AH211" s="122" t="str">
        <f>IF('Main courante'!$A208=$AE$6,TEXT('Main courante'!$D208,"hh:mm"),"")</f>
        <v/>
      </c>
      <c r="AI211" s="123" t="str">
        <f>IF('Main courante'!$A208=$AE$6,MOD($AH211-$AG211,1),"")</f>
        <v/>
      </c>
      <c r="AJ211" s="123" t="str">
        <f>IF('Main courante'!$A208=$AE$6,'Main courante'!$E208,"")</f>
        <v/>
      </c>
      <c r="AK211" s="122" t="str">
        <f>IF('Main courante'!$A208=$AE$6,DU211,"")</f>
        <v/>
      </c>
      <c r="AL211" s="125"/>
      <c r="AM211" s="120" t="str">
        <f>IF('Main courante'!$A208=$AM$6,MAX($AM$8:$AM210)+1,"")</f>
        <v/>
      </c>
      <c r="AN211" s="121" t="str">
        <f>IF('Main courante'!$A208=$AM$6,TEXT('Main courante'!$B208,"j mmm aa"),"")</f>
        <v/>
      </c>
      <c r="AO211" s="122" t="str">
        <f>IF('Main courante'!$A208=$AM$6,TEXT('Main courante'!$C208,"hh:mm"),"")</f>
        <v/>
      </c>
      <c r="AP211" s="122" t="str">
        <f>IF('Main courante'!$A208=$AM$6,TEXT('Main courante'!$D208,"hh:mm"),"")</f>
        <v/>
      </c>
      <c r="AQ211" s="123" t="str">
        <f>IF('Main courante'!$A208=$AM$6,MOD($AP211-$AO211,1),"")</f>
        <v/>
      </c>
      <c r="AR211" s="123" t="str">
        <f>IF('Main courante'!$A208=$AM$6,'Main courante'!$E208,"")</f>
        <v/>
      </c>
      <c r="AS211" s="122" t="str">
        <f>IF('Main courante'!$A208=$AM$6,DU211,"")</f>
        <v/>
      </c>
      <c r="AT211" s="125"/>
      <c r="AU211" s="120" t="str">
        <f>IF('Main courante'!$A208=$AU$6,MAX($AU$8:$AU210)+1,"")</f>
        <v/>
      </c>
      <c r="AV211" s="121" t="str">
        <f>IF('Main courante'!$A208=$AU$6,TEXT('Main courante'!$B208,"j mmm aa"),"")</f>
        <v/>
      </c>
      <c r="AW211" s="122" t="str">
        <f>IF('Main courante'!$A208=$AU$6,TEXT('Main courante'!$C208,"hh:mm"),"")</f>
        <v/>
      </c>
      <c r="AX211" s="122" t="str">
        <f>IF('Main courante'!$A208=$AU$6,TEXT('Main courante'!$D208,"hh:mm"),"")</f>
        <v/>
      </c>
      <c r="AY211" s="123" t="str">
        <f>IF('Main courante'!$A208=$AU$6,MOD($AX211-$AW211,1),"")</f>
        <v/>
      </c>
      <c r="AZ211" s="123" t="str">
        <f>IF('Main courante'!$A208=$AU$6,'Main courante'!$E208,"")</f>
        <v/>
      </c>
      <c r="BA211" s="122" t="str">
        <f>IF('Main courante'!$A208=$AU$6,DU211,"")</f>
        <v/>
      </c>
      <c r="BB211" s="125"/>
      <c r="BC211" s="120" t="str">
        <f>IF('Main courante'!$A208=$BC$6,MAX($BC$8:$BC210)+1,"")</f>
        <v/>
      </c>
      <c r="BD211" s="121" t="str">
        <f>IF('Main courante'!$A208=$BC$6,TEXT('Main courante'!$B208,"j mmm aa"),"")</f>
        <v/>
      </c>
      <c r="BE211" s="122" t="str">
        <f>IF('Main courante'!$A208=$BC$6,TEXT('Main courante'!$C208,"hh:mm"),"")</f>
        <v/>
      </c>
      <c r="BF211" s="122" t="str">
        <f>IF('Main courante'!$A208=$BC$6,TEXT('Main courante'!$D208,"hh:mm"),"")</f>
        <v/>
      </c>
      <c r="BG211" s="123" t="str">
        <f>IF('Main courante'!$A208=$BC$6,MOD($BF211-$BE211,1),"")</f>
        <v/>
      </c>
      <c r="BH211" s="123" t="str">
        <f>IF('Main courante'!$A208=$BC$6,'Main courante'!$E208,"")</f>
        <v/>
      </c>
      <c r="BI211" s="122" t="str">
        <f>IF('Main courante'!$A208=$BC$6,DU211,"")</f>
        <v/>
      </c>
      <c r="BJ211" s="125"/>
      <c r="BK211" s="120" t="str">
        <f>IF('Main courante'!$A208=$BK$6,MAX($BK$8:$BK210)+1,"")</f>
        <v/>
      </c>
      <c r="BL211" s="121" t="str">
        <f>IF('Main courante'!$A208=$BK$6,TEXT('Main courante'!$B208,"j mmm aa"),"")</f>
        <v/>
      </c>
      <c r="BM211" s="122" t="str">
        <f>IF('Main courante'!$A208=$BK$6,TEXT('Main courante'!$C208,"hh:mm"),"")</f>
        <v/>
      </c>
      <c r="BN211" s="122" t="str">
        <f>IF('Main courante'!$A208=$BK$6,TEXT('Main courante'!$D208,"hh:mm"),"")</f>
        <v/>
      </c>
      <c r="BO211" s="123" t="str">
        <f>IF('Main courante'!$A208=$BK$6,MOD($BN211-$BM211,1),"")</f>
        <v/>
      </c>
      <c r="BP211" s="123" t="str">
        <f>IF('Main courante'!$A208=$BK$6,'Main courante'!$E208,"")</f>
        <v/>
      </c>
      <c r="BQ211" s="122" t="str">
        <f>IF('Main courante'!$A208=$BK$6,DU211,"")</f>
        <v/>
      </c>
      <c r="BR211" s="125"/>
      <c r="BS211" s="120" t="str">
        <f>IF('Main courante'!$A208=$BS$6,MAX($BS$8:$BS210)+1,"")</f>
        <v/>
      </c>
      <c r="BT211" s="121" t="str">
        <f>IF('Main courante'!$A208=$BS$6,TEXT('Main courante'!$B208,"j mmm aa"),"")</f>
        <v/>
      </c>
      <c r="BU211" s="122" t="str">
        <f>IF('Main courante'!$A208=$BS$6,TEXT('Main courante'!$C208,"hh:mm"),"")</f>
        <v/>
      </c>
      <c r="BV211" s="122" t="str">
        <f>IF('Main courante'!$A208=$BS$6,TEXT('Main courante'!$D208,"hh:mm"),"")</f>
        <v/>
      </c>
      <c r="BW211" s="123" t="str">
        <f>IF('Main courante'!$A208=$BS$6,MOD($BV211-$BU211,1),"")</f>
        <v/>
      </c>
      <c r="BX211" s="123" t="str">
        <f>IF('Main courante'!$A208=$BS$6,'Main courante'!$E208,"")</f>
        <v/>
      </c>
      <c r="BY211" s="122" t="str">
        <f>IF('Main courante'!$A208=$BS$6,DU211,"")</f>
        <v/>
      </c>
      <c r="BZ211" s="125"/>
      <c r="CA211" s="120" t="str">
        <f>IF('Main courante'!$A208=$CA$6,MAX($CA$8:$CA210)+1,"")</f>
        <v/>
      </c>
      <c r="CB211" s="121" t="str">
        <f>IF('Main courante'!$A208=$CA$6,TEXT('Main courante'!$B208,"j mmm aa"),"")</f>
        <v/>
      </c>
      <c r="CC211" s="122" t="str">
        <f>IF('Main courante'!$A208=$CA$6,TEXT('Main courante'!$C208,"hh:mm"),"")</f>
        <v/>
      </c>
      <c r="CD211" s="122" t="str">
        <f>IF('Main courante'!$A208=$CA$6,TEXT('Main courante'!$D208,"hh:mm"),"")</f>
        <v/>
      </c>
      <c r="CE211" s="123" t="str">
        <f>IF('Main courante'!$A208=$CA$6,MOD($CD211-$CC211,1),"")</f>
        <v/>
      </c>
      <c r="CF211" s="123" t="str">
        <f>IF('Main courante'!$A208=$CA$6,'Main courante'!$E208,"")</f>
        <v/>
      </c>
      <c r="CG211" s="122" t="str">
        <f>IF('Main courante'!$A208=$CA$6,DU211,"")</f>
        <v/>
      </c>
      <c r="CH211" s="125"/>
      <c r="CI211" s="120" t="str">
        <f>IF('Main courante'!$A208=$CI$6,MAX($CI$8:$CI210)+1,"")</f>
        <v/>
      </c>
      <c r="CJ211" s="121" t="str">
        <f>IF('Main courante'!$A208=$CI$6,TEXT('Main courante'!$B208,"j mmm aa"),"")</f>
        <v/>
      </c>
      <c r="CK211" s="122" t="str">
        <f>IF('Main courante'!$A208=$CI$6,TEXT('Main courante'!$C208,"hh:mm"),"")</f>
        <v/>
      </c>
      <c r="CL211" s="122" t="str">
        <f>IF('Main courante'!$A208=$CI$6,TEXT('Main courante'!$D208,"hh:mm"),"")</f>
        <v/>
      </c>
      <c r="CM211" s="123" t="str">
        <f>IF('Main courante'!$A208=$CI$6,MOD($CL211-$CK211,1),"")</f>
        <v/>
      </c>
      <c r="CN211" s="123" t="str">
        <f>IF('Main courante'!$A208=$CI$6,'Main courante'!$E208,"")</f>
        <v/>
      </c>
      <c r="CO211" s="125"/>
      <c r="CP211" s="120" t="str">
        <f>IF('Main courante'!$A208=$CP$6,MAX($CP$8:$CP210)+1,"")</f>
        <v/>
      </c>
      <c r="CQ211" s="121" t="str">
        <f>IF('Main courante'!$A208=$CP$6,TEXT('Main courante'!$B208,"j mmm aa"),"")</f>
        <v/>
      </c>
      <c r="CR211" s="122" t="str">
        <f>IF('Main courante'!$A208=$CP$6,TEXT('Main courante'!$C208,"hh:mm"),"")</f>
        <v/>
      </c>
      <c r="CS211" s="122" t="str">
        <f>IF('Main courante'!$A208=$CP$6,TEXT('Main courante'!$D208,"hh:mm"),"")</f>
        <v/>
      </c>
      <c r="CT211" s="123" t="str">
        <f>IF('Main courante'!$A208=$CP$6,MOD($CS211-$CR211,1),"")</f>
        <v/>
      </c>
      <c r="CU211" s="123" t="str">
        <f>IF('Main courante'!$A208=$CP$6,'Main courante'!$E208,"")</f>
        <v/>
      </c>
      <c r="CV211" s="122" t="str">
        <f>IF('Main courante'!$A208=$CP$6,DU211,"")</f>
        <v/>
      </c>
      <c r="CW211" s="125"/>
      <c r="CX211" s="120" t="str">
        <f>IF('Main courante'!$A208=$CX$6,MAX($CX$8:$CX210)+1,"")</f>
        <v/>
      </c>
      <c r="CY211" s="121" t="str">
        <f>IF('Main courante'!$A208=$CX$6,TEXT('Main courante'!$B208,"j mmm aa"),"")</f>
        <v/>
      </c>
      <c r="CZ211" s="122" t="str">
        <f>IF('Main courante'!$A208=$CX$6,TEXT('Main courante'!$C208,"hh:mm"),"")</f>
        <v/>
      </c>
      <c r="DA211" s="122" t="str">
        <f>IF('Main courante'!$A208=$CX$6,TEXT('Main courante'!$D208,"hh:mm"),"")</f>
        <v/>
      </c>
      <c r="DB211" s="123" t="str">
        <f>IF('Main courante'!$A208=$CX$6,MOD($DA211-$CZ211,1),"")</f>
        <v/>
      </c>
      <c r="DC211" s="123" t="str">
        <f>IF('Main courante'!$A208=$CX$6,'Main courante'!$E208,"")</f>
        <v/>
      </c>
      <c r="DD211" s="122" t="str">
        <f>IF('Main courante'!$A208=$CX$6,DU211,"")</f>
        <v/>
      </c>
      <c r="DE211" s="125"/>
      <c r="DF211" s="120" t="str">
        <f>IF('Main courante'!$A208=$DF$6,MAX($DF$8:$DF210)+1,"")</f>
        <v/>
      </c>
      <c r="DG211" s="121" t="str">
        <f>IF('Main courante'!$A208=$DF$6,TEXT('Main courante'!$B208,"j mmm aa"),"")</f>
        <v/>
      </c>
      <c r="DH211" s="122" t="str">
        <f>IF('Main courante'!$A208=$DF$6,TEXT('Main courante'!$C208,"hh:mm"),"")</f>
        <v/>
      </c>
      <c r="DI211" s="122" t="str">
        <f>IF('Main courante'!$A208=$DF$6,TEXT('Main courante'!$D208,"hh:mm"),"")</f>
        <v/>
      </c>
      <c r="DJ211" s="123" t="str">
        <f>IF('Main courante'!$A208=$DF$6,MOD($DI211-$DH211,1),"")</f>
        <v/>
      </c>
      <c r="DK211" s="123" t="str">
        <f>IF('Main courante'!$A208=$DF$6,'Main courante'!$E208,"")</f>
        <v/>
      </c>
      <c r="DL211" s="128"/>
      <c r="DM211" s="120" t="str">
        <f>IF(OR('Main courante'!$F208&lt;&gt;"",'Main courante'!$K208&lt;&gt;""),MAX($DM$8:$DM210)+1,"")</f>
        <v/>
      </c>
      <c r="DN211" s="121" t="str">
        <f>IF('Main courante'!$F208,TEXT('Main courante'!$B208,"j mmm aa"),"")</f>
        <v/>
      </c>
      <c r="DO211" s="121" t="str">
        <f>IF('Main courante'!$F208,'Main courante'!$E208,"")</f>
        <v/>
      </c>
      <c r="DP211" s="121" t="str">
        <f>IF(OR('Main courante'!$F208&lt;&gt;"",'Main courante'!$K208&lt;&gt;""),IF('Main courante'!$F208&lt;&gt;"",TEXT('Main courante'!$F208,"hh:mm"),""),"")</f>
        <v/>
      </c>
      <c r="DQ211" s="121" t="str">
        <f>IF(OR('Main courante'!$F208&lt;&gt;"",'Main courante'!$K208&lt;&gt;""),IF('Main courante'!$G208&lt;&gt;"",TEXT('Main courante'!$G208,"hh:mm"),""),"")</f>
        <v/>
      </c>
      <c r="DR211" s="121" t="str">
        <f>IF(OR('Main courante'!$F208&lt;&gt;"",'Main courante'!$K208&lt;&gt;""),IF('Main courante'!$K208&lt;&gt;"",TEXT('Main courante'!$K208,"hh:mm"),""),"")</f>
        <v/>
      </c>
      <c r="DS211" s="121" t="str">
        <f>IF(OR('Main courante'!$F208&lt;&gt;"",'Main courante'!$K208&lt;&gt;""),IF('Main courante'!$L208&lt;&gt;"",TEXT('Main courante'!$L208,"hh:mm"),""),"")</f>
        <v/>
      </c>
      <c r="DT211" s="129">
        <f t="shared" si="13"/>
        <v>0</v>
      </c>
      <c r="DU211" s="130">
        <f>'Main courante'!$H208+'Main courante'!$M208</f>
        <v>0</v>
      </c>
      <c r="DV211" s="131">
        <f>'Main courante'!$J208+'Main courante'!$O208</f>
        <v>0</v>
      </c>
      <c r="DW211" s="131">
        <f>'Main courante'!$I208+'Main courante'!$N208</f>
        <v>0</v>
      </c>
      <c r="DX211" s="132" t="str">
        <f>IF('Main courante'!$P208&lt;&gt;"",'Main courante'!$P208,"")</f>
        <v/>
      </c>
      <c r="DY211" s="133" t="str">
        <f>IF('Main courante'!$Q208&lt;&gt;"",'Main courante'!$Q208,"")</f>
        <v/>
      </c>
      <c r="DZ211" s="133" t="str">
        <f>IF('Main courante'!$R208&lt;&gt;"",'Main courante'!$R208,"")</f>
        <v/>
      </c>
      <c r="EA211" s="129">
        <f t="shared" si="14"/>
        <v>0</v>
      </c>
      <c r="EB211" s="129">
        <f t="shared" si="15"/>
        <v>0</v>
      </c>
      <c r="ED211" s="120" t="str">
        <f>IF('Main courante'!$A208=$ED$6,MAX($ED$8:$ED210)+1,"")</f>
        <v/>
      </c>
      <c r="EE211" s="120" t="str">
        <f>IF('Main courante'!$A208=$ED$6,'Main courante'!$S208,"")</f>
        <v/>
      </c>
      <c r="EF211" s="120" t="str">
        <f>IF('Main courante'!$A208=$ED$6,'Main courante'!$T208,"")</f>
        <v/>
      </c>
      <c r="EG211" s="120" t="str">
        <f>IF('Main courante'!$A208=$ED$6,'Main courante'!$U208,"")</f>
        <v/>
      </c>
      <c r="EH211" s="134" t="str">
        <f>IF('Main courante'!$A208=$ED$6,'Main courante'!$V208,"")</f>
        <v/>
      </c>
      <c r="EJ211" s="120" t="str">
        <f>IF('Main courante'!$A208=$EJ$6,MAX($EJ$8:$EJ210)+1,"")</f>
        <v/>
      </c>
      <c r="EK211" s="120" t="str">
        <f>IF('Main courante'!$A208=$EJ$6,'Main courante'!$S208,"")</f>
        <v/>
      </c>
      <c r="EL211" s="120" t="str">
        <f>IF('Main courante'!$A208=$EJ$6,'Main courante'!$T208,"")</f>
        <v/>
      </c>
      <c r="EM211" s="120" t="str">
        <f>IF('Main courante'!$A208=$EJ$6,'Main courante'!$U208,"")</f>
        <v/>
      </c>
      <c r="EN211" s="134" t="str">
        <f>IF('Main courante'!$A208=$EJ$6,'Main courante'!$V208,"")</f>
        <v/>
      </c>
      <c r="EP211" s="120" t="str">
        <f>IF('Main courante'!$A208=$EP$6,MAX($EP$8:$EP210)+1,"")</f>
        <v/>
      </c>
      <c r="EQ211" s="120" t="str">
        <f>IF('Main courante'!$A208=$EP$6,'Main courante'!$S208,"")</f>
        <v/>
      </c>
      <c r="ER211" s="120" t="str">
        <f>IF('Main courante'!$A208=$EP$6,'Main courante'!$T208,"")</f>
        <v/>
      </c>
      <c r="ES211" s="120" t="str">
        <f>IF('Main courante'!$A208=$EP$6,'Main courante'!$U208,"")</f>
        <v/>
      </c>
      <c r="ET211" s="134" t="str">
        <f>IF('Main courante'!$A208=$EP$6,'Main courante'!$V208,"")</f>
        <v/>
      </c>
      <c r="EU211" s="125"/>
      <c r="EV211" s="120" t="str">
        <f>IF('Main courante'!$A208=$EV$6,MAX($EV$8:$EV210)+1,"")</f>
        <v/>
      </c>
      <c r="EW211" s="121" t="str">
        <f>IF('Main courante'!$A208=$EV$6,TEXT('Main courante'!$B208,"j mmm aa"),"")</f>
        <v/>
      </c>
      <c r="EX211" s="122" t="str">
        <f>IF('Main courante'!$A208=$EV$6,TEXT('Main courante'!$C208,"hh:mm"),"")</f>
        <v/>
      </c>
      <c r="EY211" s="122" t="str">
        <f>IF('Main courante'!$A208=$EV$6,TEXT('Main courante'!$D208,"hh:mm"),"")</f>
        <v/>
      </c>
      <c r="EZ211" s="123" t="str">
        <f>IF('Main courante'!$A208=$EV$6,MOD($EY211-$EX211,1),"")</f>
        <v/>
      </c>
      <c r="FA211" s="123" t="str">
        <f>IF('Main courante'!$A208=$EV$6,'Main courante'!$E208,"")</f>
        <v/>
      </c>
      <c r="FB211" s="128"/>
    </row>
    <row r="212" spans="1:158">
      <c r="A212" s="120" t="str">
        <f>IF('Main courante'!$A209=$A$6,MAX($A$8:$A211)+1,"")</f>
        <v/>
      </c>
      <c r="B212" s="121" t="str">
        <f>IF('Main courante'!$A209=$A$6,TEXT('Main courante'!$B209,"j mmm aa"),"")</f>
        <v/>
      </c>
      <c r="C212" s="122" t="str">
        <f>IF('Main courante'!$A209=$A$6,TEXT('Main courante'!$C209,"hh:mm"),"")</f>
        <v/>
      </c>
      <c r="D212" s="122" t="str">
        <f>IF('Main courante'!$A209=$A$6,TEXT('Main courante'!$D209,"hh:mm"),"")</f>
        <v/>
      </c>
      <c r="E212" s="123" t="str">
        <f>IF('Main courante'!$A209=$A$6,MOD($D212-$C212,1),"")</f>
        <v/>
      </c>
      <c r="F212" s="123" t="str">
        <f>IF('Main courante'!$A209=$A$6,'Main courante'!$E209,"")</f>
        <v/>
      </c>
      <c r="G212" s="125"/>
      <c r="H212" s="126" t="str">
        <f>IF('Main courante'!$A209=$H$6,MAX($H$8:$H211)+1,"")</f>
        <v/>
      </c>
      <c r="I212" s="121" t="str">
        <f>IF('Main courante'!$A209=$H$6,TEXT('Main courante'!$B209,"j mmm aa"),"")</f>
        <v/>
      </c>
      <c r="J212" s="122" t="str">
        <f>IF('Main courante'!$A209=$H$6,TEXT('Main courante'!$C209,"hh:mm"),"")</f>
        <v/>
      </c>
      <c r="K212" s="122" t="str">
        <f>IF('Main courante'!$A209=$H$6,TEXT('Main courante'!$D209,"hh:mm"),"")</f>
        <v/>
      </c>
      <c r="L212" s="123" t="str">
        <f>IF('Main courante'!$A209=$H$6,MOD($K212-$J212,1),"")</f>
        <v/>
      </c>
      <c r="M212" s="123" t="str">
        <f>IF('Main courante'!$A209=$H$6,'Main courante'!$E209,"")</f>
        <v/>
      </c>
      <c r="N212" s="125"/>
      <c r="O212" s="120" t="str">
        <f>IF('Main courante'!$A209=$O$6,MAX($O$8:$O211)+1,"")</f>
        <v/>
      </c>
      <c r="P212" s="121" t="str">
        <f>IF('Main courante'!$A209=$O$6,TEXT('Main courante'!$B209,"j mmm aa"),"")</f>
        <v/>
      </c>
      <c r="Q212" s="122" t="str">
        <f>IF('Main courante'!$A209=$O$6,TEXT('Main courante'!$C209,"hh:mm"),"")</f>
        <v/>
      </c>
      <c r="R212" s="122" t="str">
        <f>IF('Main courante'!$A209=$O$6,TEXT('Main courante'!$D209,"hh:mm"),"")</f>
        <v/>
      </c>
      <c r="S212" s="123" t="str">
        <f>IF('Main courante'!$A209=$O$6,MOD($R212-$Q212,1),"")</f>
        <v/>
      </c>
      <c r="T212" s="124" t="str">
        <f>IF('Main courante'!$A209=$O$6,'Main courante'!$E209,"")</f>
        <v/>
      </c>
      <c r="U212" s="127" t="str">
        <f>IF('Main courante'!$A209=$O$6,DU212,"")</f>
        <v/>
      </c>
      <c r="V212" s="125"/>
      <c r="W212" s="120" t="str">
        <f>IF('Main courante'!$A209=$W$6,MAX($W$8:$W211)+1,"")</f>
        <v/>
      </c>
      <c r="X212" s="121" t="str">
        <f>IF('Main courante'!$A209=$W$6,TEXT('Main courante'!$B209,"j mmm aa"),"")</f>
        <v/>
      </c>
      <c r="Y212" s="122" t="str">
        <f>IF('Main courante'!$A209=$W$6,TEXT('Main courante'!$C209,"hh:mm"),"")</f>
        <v/>
      </c>
      <c r="Z212" s="122" t="str">
        <f>IF('Main courante'!$A209=$W$6,TEXT('Main courante'!$D209,"hh:mm"),"")</f>
        <v/>
      </c>
      <c r="AA212" s="123" t="str">
        <f>IF('Main courante'!$A209=$W$6,MOD($Z212-$Y212,1),"")</f>
        <v/>
      </c>
      <c r="AB212" s="123" t="str">
        <f>IF('Main courante'!$A209=$W$6,'Main courante'!$E209,"")</f>
        <v/>
      </c>
      <c r="AC212" s="122" t="str">
        <f>IF('Main courante'!$A209=$W$6,DU212,"")</f>
        <v/>
      </c>
      <c r="AD212" s="125"/>
      <c r="AE212" s="120" t="str">
        <f>IF('Main courante'!$A209=$AE$6,MAX($AE$8:$AE211)+1,"")</f>
        <v/>
      </c>
      <c r="AF212" s="121" t="str">
        <f>IF('Main courante'!$A209=$AE$6,TEXT('Main courante'!$B209,"j mmm aa"),"")</f>
        <v/>
      </c>
      <c r="AG212" s="122" t="str">
        <f>IF('Main courante'!$A209=$AE$6,TEXT('Main courante'!$C209,"hh:mm"),"")</f>
        <v/>
      </c>
      <c r="AH212" s="122" t="str">
        <f>IF('Main courante'!$A209=$AE$6,TEXT('Main courante'!$D209,"hh:mm"),"")</f>
        <v/>
      </c>
      <c r="AI212" s="123" t="str">
        <f>IF('Main courante'!$A209=$AE$6,MOD($AH212-$AG212,1),"")</f>
        <v/>
      </c>
      <c r="AJ212" s="123" t="str">
        <f>IF('Main courante'!$A209=$AE$6,'Main courante'!$E209,"")</f>
        <v/>
      </c>
      <c r="AK212" s="122" t="str">
        <f>IF('Main courante'!$A209=$AE$6,DU212,"")</f>
        <v/>
      </c>
      <c r="AL212" s="125"/>
      <c r="AM212" s="120" t="str">
        <f>IF('Main courante'!$A209=$AM$6,MAX($AM$8:$AM211)+1,"")</f>
        <v/>
      </c>
      <c r="AN212" s="121" t="str">
        <f>IF('Main courante'!$A209=$AM$6,TEXT('Main courante'!$B209,"j mmm aa"),"")</f>
        <v/>
      </c>
      <c r="AO212" s="122" t="str">
        <f>IF('Main courante'!$A209=$AM$6,TEXT('Main courante'!$C209,"hh:mm"),"")</f>
        <v/>
      </c>
      <c r="AP212" s="122" t="str">
        <f>IF('Main courante'!$A209=$AM$6,TEXT('Main courante'!$D209,"hh:mm"),"")</f>
        <v/>
      </c>
      <c r="AQ212" s="123" t="str">
        <f>IF('Main courante'!$A209=$AM$6,MOD($AP212-$AO212,1),"")</f>
        <v/>
      </c>
      <c r="AR212" s="123" t="str">
        <f>IF('Main courante'!$A209=$AM$6,'Main courante'!$E209,"")</f>
        <v/>
      </c>
      <c r="AS212" s="122" t="str">
        <f>IF('Main courante'!$A209=$AM$6,DU212,"")</f>
        <v/>
      </c>
      <c r="AT212" s="125"/>
      <c r="AU212" s="120" t="str">
        <f>IF('Main courante'!$A209=$AU$6,MAX($AU$8:$AU211)+1,"")</f>
        <v/>
      </c>
      <c r="AV212" s="121" t="str">
        <f>IF('Main courante'!$A209=$AU$6,TEXT('Main courante'!$B209,"j mmm aa"),"")</f>
        <v/>
      </c>
      <c r="AW212" s="122" t="str">
        <f>IF('Main courante'!$A209=$AU$6,TEXT('Main courante'!$C209,"hh:mm"),"")</f>
        <v/>
      </c>
      <c r="AX212" s="122" t="str">
        <f>IF('Main courante'!$A209=$AU$6,TEXT('Main courante'!$D209,"hh:mm"),"")</f>
        <v/>
      </c>
      <c r="AY212" s="123" t="str">
        <f>IF('Main courante'!$A209=$AU$6,MOD($AX212-$AW212,1),"")</f>
        <v/>
      </c>
      <c r="AZ212" s="123" t="str">
        <f>IF('Main courante'!$A209=$AU$6,'Main courante'!$E209,"")</f>
        <v/>
      </c>
      <c r="BA212" s="122" t="str">
        <f>IF('Main courante'!$A209=$AU$6,DU212,"")</f>
        <v/>
      </c>
      <c r="BB212" s="125"/>
      <c r="BC212" s="120" t="str">
        <f>IF('Main courante'!$A209=$BC$6,MAX($BC$8:$BC211)+1,"")</f>
        <v/>
      </c>
      <c r="BD212" s="121" t="str">
        <f>IF('Main courante'!$A209=$BC$6,TEXT('Main courante'!$B209,"j mmm aa"),"")</f>
        <v/>
      </c>
      <c r="BE212" s="122" t="str">
        <f>IF('Main courante'!$A209=$BC$6,TEXT('Main courante'!$C209,"hh:mm"),"")</f>
        <v/>
      </c>
      <c r="BF212" s="122" t="str">
        <f>IF('Main courante'!$A209=$BC$6,TEXT('Main courante'!$D209,"hh:mm"),"")</f>
        <v/>
      </c>
      <c r="BG212" s="123" t="str">
        <f>IF('Main courante'!$A209=$BC$6,MOD($BF212-$BE212,1),"")</f>
        <v/>
      </c>
      <c r="BH212" s="123" t="str">
        <f>IF('Main courante'!$A209=$BC$6,'Main courante'!$E209,"")</f>
        <v/>
      </c>
      <c r="BI212" s="122" t="str">
        <f>IF('Main courante'!$A209=$BC$6,DU212,"")</f>
        <v/>
      </c>
      <c r="BJ212" s="125"/>
      <c r="BK212" s="120" t="str">
        <f>IF('Main courante'!$A209=$BK$6,MAX($BK$8:$BK211)+1,"")</f>
        <v/>
      </c>
      <c r="BL212" s="121" t="str">
        <f>IF('Main courante'!$A209=$BK$6,TEXT('Main courante'!$B209,"j mmm aa"),"")</f>
        <v/>
      </c>
      <c r="BM212" s="122" t="str">
        <f>IF('Main courante'!$A209=$BK$6,TEXT('Main courante'!$C209,"hh:mm"),"")</f>
        <v/>
      </c>
      <c r="BN212" s="122" t="str">
        <f>IF('Main courante'!$A209=$BK$6,TEXT('Main courante'!$D209,"hh:mm"),"")</f>
        <v/>
      </c>
      <c r="BO212" s="123" t="str">
        <f>IF('Main courante'!$A209=$BK$6,MOD($BN212-$BM212,1),"")</f>
        <v/>
      </c>
      <c r="BP212" s="123" t="str">
        <f>IF('Main courante'!$A209=$BK$6,'Main courante'!$E209,"")</f>
        <v/>
      </c>
      <c r="BQ212" s="122" t="str">
        <f>IF('Main courante'!$A209=$BK$6,DU212,"")</f>
        <v/>
      </c>
      <c r="BR212" s="125"/>
      <c r="BS212" s="120" t="str">
        <f>IF('Main courante'!$A209=$BS$6,MAX($BS$8:$BS211)+1,"")</f>
        <v/>
      </c>
      <c r="BT212" s="121" t="str">
        <f>IF('Main courante'!$A209=$BS$6,TEXT('Main courante'!$B209,"j mmm aa"),"")</f>
        <v/>
      </c>
      <c r="BU212" s="122" t="str">
        <f>IF('Main courante'!$A209=$BS$6,TEXT('Main courante'!$C209,"hh:mm"),"")</f>
        <v/>
      </c>
      <c r="BV212" s="122" t="str">
        <f>IF('Main courante'!$A209=$BS$6,TEXT('Main courante'!$D209,"hh:mm"),"")</f>
        <v/>
      </c>
      <c r="BW212" s="123" t="str">
        <f>IF('Main courante'!$A209=$BS$6,MOD($BV212-$BU212,1),"")</f>
        <v/>
      </c>
      <c r="BX212" s="123" t="str">
        <f>IF('Main courante'!$A209=$BS$6,'Main courante'!$E209,"")</f>
        <v/>
      </c>
      <c r="BY212" s="122" t="str">
        <f>IF('Main courante'!$A209=$BS$6,DU212,"")</f>
        <v/>
      </c>
      <c r="BZ212" s="125"/>
      <c r="CA212" s="120" t="str">
        <f>IF('Main courante'!$A209=$CA$6,MAX($CA$8:$CA211)+1,"")</f>
        <v/>
      </c>
      <c r="CB212" s="121" t="str">
        <f>IF('Main courante'!$A209=$CA$6,TEXT('Main courante'!$B209,"j mmm aa"),"")</f>
        <v/>
      </c>
      <c r="CC212" s="122" t="str">
        <f>IF('Main courante'!$A209=$CA$6,TEXT('Main courante'!$C209,"hh:mm"),"")</f>
        <v/>
      </c>
      <c r="CD212" s="122" t="str">
        <f>IF('Main courante'!$A209=$CA$6,TEXT('Main courante'!$D209,"hh:mm"),"")</f>
        <v/>
      </c>
      <c r="CE212" s="123" t="str">
        <f>IF('Main courante'!$A209=$CA$6,MOD($CD212-$CC212,1),"")</f>
        <v/>
      </c>
      <c r="CF212" s="123" t="str">
        <f>IF('Main courante'!$A209=$CA$6,'Main courante'!$E209,"")</f>
        <v/>
      </c>
      <c r="CG212" s="122" t="str">
        <f>IF('Main courante'!$A209=$CA$6,DU212,"")</f>
        <v/>
      </c>
      <c r="CH212" s="125"/>
      <c r="CI212" s="120" t="str">
        <f>IF('Main courante'!$A209=$CI$6,MAX($CI$8:$CI211)+1,"")</f>
        <v/>
      </c>
      <c r="CJ212" s="121" t="str">
        <f>IF('Main courante'!$A209=$CI$6,TEXT('Main courante'!$B209,"j mmm aa"),"")</f>
        <v/>
      </c>
      <c r="CK212" s="122" t="str">
        <f>IF('Main courante'!$A209=$CI$6,TEXT('Main courante'!$C209,"hh:mm"),"")</f>
        <v/>
      </c>
      <c r="CL212" s="122" t="str">
        <f>IF('Main courante'!$A209=$CI$6,TEXT('Main courante'!$D209,"hh:mm"),"")</f>
        <v/>
      </c>
      <c r="CM212" s="123" t="str">
        <f>IF('Main courante'!$A209=$CI$6,MOD($CL212-$CK212,1),"")</f>
        <v/>
      </c>
      <c r="CN212" s="123" t="str">
        <f>IF('Main courante'!$A209=$CI$6,'Main courante'!$E209,"")</f>
        <v/>
      </c>
      <c r="CO212" s="125"/>
      <c r="CP212" s="120" t="str">
        <f>IF('Main courante'!$A209=$CP$6,MAX($CP$8:$CP211)+1,"")</f>
        <v/>
      </c>
      <c r="CQ212" s="121" t="str">
        <f>IF('Main courante'!$A209=$CP$6,TEXT('Main courante'!$B209,"j mmm aa"),"")</f>
        <v/>
      </c>
      <c r="CR212" s="122" t="str">
        <f>IF('Main courante'!$A209=$CP$6,TEXT('Main courante'!$C209,"hh:mm"),"")</f>
        <v/>
      </c>
      <c r="CS212" s="122" t="str">
        <f>IF('Main courante'!$A209=$CP$6,TEXT('Main courante'!$D209,"hh:mm"),"")</f>
        <v/>
      </c>
      <c r="CT212" s="123" t="str">
        <f>IF('Main courante'!$A209=$CP$6,MOD($CS212-$CR212,1),"")</f>
        <v/>
      </c>
      <c r="CU212" s="123" t="str">
        <f>IF('Main courante'!$A209=$CP$6,'Main courante'!$E209,"")</f>
        <v/>
      </c>
      <c r="CV212" s="122" t="str">
        <f>IF('Main courante'!$A209=$CP$6,DU212,"")</f>
        <v/>
      </c>
      <c r="CW212" s="125"/>
      <c r="CX212" s="120" t="str">
        <f>IF('Main courante'!$A209=$CX$6,MAX($CX$8:$CX211)+1,"")</f>
        <v/>
      </c>
      <c r="CY212" s="121" t="str">
        <f>IF('Main courante'!$A209=$CX$6,TEXT('Main courante'!$B209,"j mmm aa"),"")</f>
        <v/>
      </c>
      <c r="CZ212" s="122" t="str">
        <f>IF('Main courante'!$A209=$CX$6,TEXT('Main courante'!$C209,"hh:mm"),"")</f>
        <v/>
      </c>
      <c r="DA212" s="122" t="str">
        <f>IF('Main courante'!$A209=$CX$6,TEXT('Main courante'!$D209,"hh:mm"),"")</f>
        <v/>
      </c>
      <c r="DB212" s="123" t="str">
        <f>IF('Main courante'!$A209=$CX$6,MOD($DA212-$CZ212,1),"")</f>
        <v/>
      </c>
      <c r="DC212" s="123" t="str">
        <f>IF('Main courante'!$A209=$CX$6,'Main courante'!$E209,"")</f>
        <v/>
      </c>
      <c r="DD212" s="122" t="str">
        <f>IF('Main courante'!$A209=$CX$6,DU212,"")</f>
        <v/>
      </c>
      <c r="DE212" s="125"/>
      <c r="DF212" s="120" t="str">
        <f>IF('Main courante'!$A209=$DF$6,MAX($DF$8:$DF211)+1,"")</f>
        <v/>
      </c>
      <c r="DG212" s="121" t="str">
        <f>IF('Main courante'!$A209=$DF$6,TEXT('Main courante'!$B209,"j mmm aa"),"")</f>
        <v/>
      </c>
      <c r="DH212" s="122" t="str">
        <f>IF('Main courante'!$A209=$DF$6,TEXT('Main courante'!$C209,"hh:mm"),"")</f>
        <v/>
      </c>
      <c r="DI212" s="122" t="str">
        <f>IF('Main courante'!$A209=$DF$6,TEXT('Main courante'!$D209,"hh:mm"),"")</f>
        <v/>
      </c>
      <c r="DJ212" s="123" t="str">
        <f>IF('Main courante'!$A209=$DF$6,MOD($DI212-$DH212,1),"")</f>
        <v/>
      </c>
      <c r="DK212" s="123" t="str">
        <f>IF('Main courante'!$A209=$DF$6,'Main courante'!$E209,"")</f>
        <v/>
      </c>
      <c r="DL212" s="128"/>
      <c r="DM212" s="120" t="str">
        <f>IF(OR('Main courante'!$F209&lt;&gt;"",'Main courante'!$K209&lt;&gt;""),MAX($DM$8:$DM211)+1,"")</f>
        <v/>
      </c>
      <c r="DN212" s="121" t="str">
        <f>IF('Main courante'!$F209,TEXT('Main courante'!$B209,"j mmm aa"),"")</f>
        <v/>
      </c>
      <c r="DO212" s="121" t="str">
        <f>IF('Main courante'!$F209,'Main courante'!$E209,"")</f>
        <v/>
      </c>
      <c r="DP212" s="121" t="str">
        <f>IF(OR('Main courante'!$F209&lt;&gt;"",'Main courante'!$K209&lt;&gt;""),IF('Main courante'!$F209&lt;&gt;"",TEXT('Main courante'!$F209,"hh:mm"),""),"")</f>
        <v/>
      </c>
      <c r="DQ212" s="121" t="str">
        <f>IF(OR('Main courante'!$F209&lt;&gt;"",'Main courante'!$K209&lt;&gt;""),IF('Main courante'!$G209&lt;&gt;"",TEXT('Main courante'!$G209,"hh:mm"),""),"")</f>
        <v/>
      </c>
      <c r="DR212" s="121" t="str">
        <f>IF(OR('Main courante'!$F209&lt;&gt;"",'Main courante'!$K209&lt;&gt;""),IF('Main courante'!$K209&lt;&gt;"",TEXT('Main courante'!$K209,"hh:mm"),""),"")</f>
        <v/>
      </c>
      <c r="DS212" s="121" t="str">
        <f>IF(OR('Main courante'!$F209&lt;&gt;"",'Main courante'!$K209&lt;&gt;""),IF('Main courante'!$L209&lt;&gt;"",TEXT('Main courante'!$L209,"hh:mm"),""),"")</f>
        <v/>
      </c>
      <c r="DT212" s="129">
        <f t="shared" si="13"/>
        <v>0</v>
      </c>
      <c r="DU212" s="130">
        <f>'Main courante'!$H209+'Main courante'!$M209</f>
        <v>0</v>
      </c>
      <c r="DV212" s="131">
        <f>'Main courante'!$J209+'Main courante'!$O209</f>
        <v>0</v>
      </c>
      <c r="DW212" s="131">
        <f>'Main courante'!$I209+'Main courante'!$N209</f>
        <v>0</v>
      </c>
      <c r="DX212" s="132" t="str">
        <f>IF('Main courante'!$P209&lt;&gt;"",'Main courante'!$P209,"")</f>
        <v/>
      </c>
      <c r="DY212" s="133" t="str">
        <f>IF('Main courante'!$Q209&lt;&gt;"",'Main courante'!$Q209,"")</f>
        <v/>
      </c>
      <c r="DZ212" s="133" t="str">
        <f>IF('Main courante'!$R209&lt;&gt;"",'Main courante'!$R209,"")</f>
        <v/>
      </c>
      <c r="EA212" s="129">
        <f t="shared" si="14"/>
        <v>0</v>
      </c>
      <c r="EB212" s="129">
        <f t="shared" si="15"/>
        <v>0</v>
      </c>
      <c r="ED212" s="120" t="str">
        <f>IF('Main courante'!$A209=$ED$6,MAX($ED$8:$ED211)+1,"")</f>
        <v/>
      </c>
      <c r="EE212" s="120" t="str">
        <f>IF('Main courante'!$A209=$ED$6,'Main courante'!$S209,"")</f>
        <v/>
      </c>
      <c r="EF212" s="120" t="str">
        <f>IF('Main courante'!$A209=$ED$6,'Main courante'!$T209,"")</f>
        <v/>
      </c>
      <c r="EG212" s="120" t="str">
        <f>IF('Main courante'!$A209=$ED$6,'Main courante'!$U209,"")</f>
        <v/>
      </c>
      <c r="EH212" s="134" t="str">
        <f>IF('Main courante'!$A209=$ED$6,'Main courante'!$V209,"")</f>
        <v/>
      </c>
      <c r="EJ212" s="120" t="str">
        <f>IF('Main courante'!$A209=$EJ$6,MAX($EJ$8:$EJ211)+1,"")</f>
        <v/>
      </c>
      <c r="EK212" s="120" t="str">
        <f>IF('Main courante'!$A209=$EJ$6,'Main courante'!$S209,"")</f>
        <v/>
      </c>
      <c r="EL212" s="120" t="str">
        <f>IF('Main courante'!$A209=$EJ$6,'Main courante'!$T209,"")</f>
        <v/>
      </c>
      <c r="EM212" s="120" t="str">
        <f>IF('Main courante'!$A209=$EJ$6,'Main courante'!$U209,"")</f>
        <v/>
      </c>
      <c r="EN212" s="134" t="str">
        <f>IF('Main courante'!$A209=$EJ$6,'Main courante'!$V209,"")</f>
        <v/>
      </c>
      <c r="EP212" s="120" t="str">
        <f>IF('Main courante'!$A209=$EP$6,MAX($EP$8:$EP211)+1,"")</f>
        <v/>
      </c>
      <c r="EQ212" s="120" t="str">
        <f>IF('Main courante'!$A209=$EP$6,'Main courante'!$S209,"")</f>
        <v/>
      </c>
      <c r="ER212" s="120" t="str">
        <f>IF('Main courante'!$A209=$EP$6,'Main courante'!$T209,"")</f>
        <v/>
      </c>
      <c r="ES212" s="120" t="str">
        <f>IF('Main courante'!$A209=$EP$6,'Main courante'!$U209,"")</f>
        <v/>
      </c>
      <c r="ET212" s="134" t="str">
        <f>IF('Main courante'!$A209=$EP$6,'Main courante'!$V209,"")</f>
        <v/>
      </c>
      <c r="EU212" s="125"/>
      <c r="EV212" s="120" t="str">
        <f>IF('Main courante'!$A209=$EV$6,MAX($EV$8:$EV211)+1,"")</f>
        <v/>
      </c>
      <c r="EW212" s="121" t="str">
        <f>IF('Main courante'!$A209=$EV$6,TEXT('Main courante'!$B209,"j mmm aa"),"")</f>
        <v/>
      </c>
      <c r="EX212" s="122" t="str">
        <f>IF('Main courante'!$A209=$EV$6,TEXT('Main courante'!$C209,"hh:mm"),"")</f>
        <v/>
      </c>
      <c r="EY212" s="122" t="str">
        <f>IF('Main courante'!$A209=$EV$6,TEXT('Main courante'!$D209,"hh:mm"),"")</f>
        <v/>
      </c>
      <c r="EZ212" s="123" t="str">
        <f>IF('Main courante'!$A209=$EV$6,MOD($EY212-$EX212,1),"")</f>
        <v/>
      </c>
      <c r="FA212" s="123" t="str">
        <f>IF('Main courante'!$A209=$EV$6,'Main courante'!$E209,"")</f>
        <v/>
      </c>
      <c r="FB212" s="128"/>
    </row>
    <row r="213" spans="1:158">
      <c r="A213" s="120" t="str">
        <f>IF('Main courante'!$A210=$A$6,MAX($A$8:$A212)+1,"")</f>
        <v/>
      </c>
      <c r="B213" s="121" t="str">
        <f>IF('Main courante'!$A210=$A$6,TEXT('Main courante'!$B210,"j mmm aa"),"")</f>
        <v/>
      </c>
      <c r="C213" s="122" t="str">
        <f>IF('Main courante'!$A210=$A$6,TEXT('Main courante'!$C210,"hh:mm"),"")</f>
        <v/>
      </c>
      <c r="D213" s="122" t="str">
        <f>IF('Main courante'!$A210=$A$6,TEXT('Main courante'!$D210,"hh:mm"),"")</f>
        <v/>
      </c>
      <c r="E213" s="123" t="str">
        <f>IF('Main courante'!$A210=$A$6,MOD($D213-$C213,1),"")</f>
        <v/>
      </c>
      <c r="F213" s="123" t="str">
        <f>IF('Main courante'!$A210=$A$6,'Main courante'!$E210,"")</f>
        <v/>
      </c>
      <c r="G213" s="125"/>
      <c r="H213" s="126" t="str">
        <f>IF('Main courante'!$A210=$H$6,MAX($H$8:$H212)+1,"")</f>
        <v/>
      </c>
      <c r="I213" s="121" t="str">
        <f>IF('Main courante'!$A210=$H$6,TEXT('Main courante'!$B210,"j mmm aa"),"")</f>
        <v/>
      </c>
      <c r="J213" s="122" t="str">
        <f>IF('Main courante'!$A210=$H$6,TEXT('Main courante'!$C210,"hh:mm"),"")</f>
        <v/>
      </c>
      <c r="K213" s="122" t="str">
        <f>IF('Main courante'!$A210=$H$6,TEXT('Main courante'!$D210,"hh:mm"),"")</f>
        <v/>
      </c>
      <c r="L213" s="123" t="str">
        <f>IF('Main courante'!$A210=$H$6,MOD($K213-$J213,1),"")</f>
        <v/>
      </c>
      <c r="M213" s="123" t="str">
        <f>IF('Main courante'!$A210=$H$6,'Main courante'!$E210,"")</f>
        <v/>
      </c>
      <c r="N213" s="125"/>
      <c r="O213" s="120" t="str">
        <f>IF('Main courante'!$A210=$O$6,MAX($O$8:$O212)+1,"")</f>
        <v/>
      </c>
      <c r="P213" s="121" t="str">
        <f>IF('Main courante'!$A210=$O$6,TEXT('Main courante'!$B210,"j mmm aa"),"")</f>
        <v/>
      </c>
      <c r="Q213" s="122" t="str">
        <f>IF('Main courante'!$A210=$O$6,TEXT('Main courante'!$C210,"hh:mm"),"")</f>
        <v/>
      </c>
      <c r="R213" s="122" t="str">
        <f>IF('Main courante'!$A210=$O$6,TEXT('Main courante'!$D210,"hh:mm"),"")</f>
        <v/>
      </c>
      <c r="S213" s="123" t="str">
        <f>IF('Main courante'!$A210=$O$6,MOD($R213-$Q213,1),"")</f>
        <v/>
      </c>
      <c r="T213" s="124" t="str">
        <f>IF('Main courante'!$A210=$O$6,'Main courante'!$E210,"")</f>
        <v/>
      </c>
      <c r="U213" s="127" t="str">
        <f>IF('Main courante'!$A210=$O$6,DU213,"")</f>
        <v/>
      </c>
      <c r="V213" s="125"/>
      <c r="W213" s="120" t="str">
        <f>IF('Main courante'!$A210=$W$6,MAX($W$8:$W212)+1,"")</f>
        <v/>
      </c>
      <c r="X213" s="121" t="str">
        <f>IF('Main courante'!$A210=$W$6,TEXT('Main courante'!$B210,"j mmm aa"),"")</f>
        <v/>
      </c>
      <c r="Y213" s="122" t="str">
        <f>IF('Main courante'!$A210=$W$6,TEXT('Main courante'!$C210,"hh:mm"),"")</f>
        <v/>
      </c>
      <c r="Z213" s="122" t="str">
        <f>IF('Main courante'!$A210=$W$6,TEXT('Main courante'!$D210,"hh:mm"),"")</f>
        <v/>
      </c>
      <c r="AA213" s="123" t="str">
        <f>IF('Main courante'!$A210=$W$6,MOD($Z213-$Y213,1),"")</f>
        <v/>
      </c>
      <c r="AB213" s="123" t="str">
        <f>IF('Main courante'!$A210=$W$6,'Main courante'!$E210,"")</f>
        <v/>
      </c>
      <c r="AC213" s="122" t="str">
        <f>IF('Main courante'!$A210=$W$6,DU213,"")</f>
        <v/>
      </c>
      <c r="AD213" s="125"/>
      <c r="AE213" s="120" t="str">
        <f>IF('Main courante'!$A210=$AE$6,MAX($AE$8:$AE212)+1,"")</f>
        <v/>
      </c>
      <c r="AF213" s="121" t="str">
        <f>IF('Main courante'!$A210=$AE$6,TEXT('Main courante'!$B210,"j mmm aa"),"")</f>
        <v/>
      </c>
      <c r="AG213" s="122" t="str">
        <f>IF('Main courante'!$A210=$AE$6,TEXT('Main courante'!$C210,"hh:mm"),"")</f>
        <v/>
      </c>
      <c r="AH213" s="122" t="str">
        <f>IF('Main courante'!$A210=$AE$6,TEXT('Main courante'!$D210,"hh:mm"),"")</f>
        <v/>
      </c>
      <c r="AI213" s="123" t="str">
        <f>IF('Main courante'!$A210=$AE$6,MOD($AH213-$AG213,1),"")</f>
        <v/>
      </c>
      <c r="AJ213" s="123" t="str">
        <f>IF('Main courante'!$A210=$AE$6,'Main courante'!$E210,"")</f>
        <v/>
      </c>
      <c r="AK213" s="122" t="str">
        <f>IF('Main courante'!$A210=$AE$6,DU213,"")</f>
        <v/>
      </c>
      <c r="AL213" s="125"/>
      <c r="AM213" s="120" t="str">
        <f>IF('Main courante'!$A210=$AM$6,MAX($AM$8:$AM212)+1,"")</f>
        <v/>
      </c>
      <c r="AN213" s="121" t="str">
        <f>IF('Main courante'!$A210=$AM$6,TEXT('Main courante'!$B210,"j mmm aa"),"")</f>
        <v/>
      </c>
      <c r="AO213" s="122" t="str">
        <f>IF('Main courante'!$A210=$AM$6,TEXT('Main courante'!$C210,"hh:mm"),"")</f>
        <v/>
      </c>
      <c r="AP213" s="122" t="str">
        <f>IF('Main courante'!$A210=$AM$6,TEXT('Main courante'!$D210,"hh:mm"),"")</f>
        <v/>
      </c>
      <c r="AQ213" s="123" t="str">
        <f>IF('Main courante'!$A210=$AM$6,MOD($AP213-$AO213,1),"")</f>
        <v/>
      </c>
      <c r="AR213" s="123" t="str">
        <f>IF('Main courante'!$A210=$AM$6,'Main courante'!$E210,"")</f>
        <v/>
      </c>
      <c r="AS213" s="122" t="str">
        <f>IF('Main courante'!$A210=$AM$6,DU213,"")</f>
        <v/>
      </c>
      <c r="AT213" s="125"/>
      <c r="AU213" s="120" t="str">
        <f>IF('Main courante'!$A210=$AU$6,MAX($AU$8:$AU212)+1,"")</f>
        <v/>
      </c>
      <c r="AV213" s="121" t="str">
        <f>IF('Main courante'!$A210=$AU$6,TEXT('Main courante'!$B210,"j mmm aa"),"")</f>
        <v/>
      </c>
      <c r="AW213" s="122" t="str">
        <f>IF('Main courante'!$A210=$AU$6,TEXT('Main courante'!$C210,"hh:mm"),"")</f>
        <v/>
      </c>
      <c r="AX213" s="122" t="str">
        <f>IF('Main courante'!$A210=$AU$6,TEXT('Main courante'!$D210,"hh:mm"),"")</f>
        <v/>
      </c>
      <c r="AY213" s="123" t="str">
        <f>IF('Main courante'!$A210=$AU$6,MOD($AX213-$AW213,1),"")</f>
        <v/>
      </c>
      <c r="AZ213" s="123" t="str">
        <f>IF('Main courante'!$A210=$AU$6,'Main courante'!$E210,"")</f>
        <v/>
      </c>
      <c r="BA213" s="122" t="str">
        <f>IF('Main courante'!$A210=$AU$6,DU213,"")</f>
        <v/>
      </c>
      <c r="BB213" s="125"/>
      <c r="BC213" s="120" t="str">
        <f>IF('Main courante'!$A210=$BC$6,MAX($BC$8:$BC212)+1,"")</f>
        <v/>
      </c>
      <c r="BD213" s="121" t="str">
        <f>IF('Main courante'!$A210=$BC$6,TEXT('Main courante'!$B210,"j mmm aa"),"")</f>
        <v/>
      </c>
      <c r="BE213" s="122" t="str">
        <f>IF('Main courante'!$A210=$BC$6,TEXT('Main courante'!$C210,"hh:mm"),"")</f>
        <v/>
      </c>
      <c r="BF213" s="122" t="str">
        <f>IF('Main courante'!$A210=$BC$6,TEXT('Main courante'!$D210,"hh:mm"),"")</f>
        <v/>
      </c>
      <c r="BG213" s="123" t="str">
        <f>IF('Main courante'!$A210=$BC$6,MOD($BF213-$BE213,1),"")</f>
        <v/>
      </c>
      <c r="BH213" s="123" t="str">
        <f>IF('Main courante'!$A210=$BC$6,'Main courante'!$E210,"")</f>
        <v/>
      </c>
      <c r="BI213" s="122" t="str">
        <f>IF('Main courante'!$A210=$BC$6,DU213,"")</f>
        <v/>
      </c>
      <c r="BJ213" s="125"/>
      <c r="BK213" s="120" t="str">
        <f>IF('Main courante'!$A210=$BK$6,MAX($BK$8:$BK212)+1,"")</f>
        <v/>
      </c>
      <c r="BL213" s="121" t="str">
        <f>IF('Main courante'!$A210=$BK$6,TEXT('Main courante'!$B210,"j mmm aa"),"")</f>
        <v/>
      </c>
      <c r="BM213" s="122" t="str">
        <f>IF('Main courante'!$A210=$BK$6,TEXT('Main courante'!$C210,"hh:mm"),"")</f>
        <v/>
      </c>
      <c r="BN213" s="122" t="str">
        <f>IF('Main courante'!$A210=$BK$6,TEXT('Main courante'!$D210,"hh:mm"),"")</f>
        <v/>
      </c>
      <c r="BO213" s="123" t="str">
        <f>IF('Main courante'!$A210=$BK$6,MOD($BN213-$BM213,1),"")</f>
        <v/>
      </c>
      <c r="BP213" s="123" t="str">
        <f>IF('Main courante'!$A210=$BK$6,'Main courante'!$E210,"")</f>
        <v/>
      </c>
      <c r="BQ213" s="122" t="str">
        <f>IF('Main courante'!$A210=$BK$6,DU213,"")</f>
        <v/>
      </c>
      <c r="BR213" s="125"/>
      <c r="BS213" s="120" t="str">
        <f>IF('Main courante'!$A210=$BS$6,MAX($BS$8:$BS212)+1,"")</f>
        <v/>
      </c>
      <c r="BT213" s="121" t="str">
        <f>IF('Main courante'!$A210=$BS$6,TEXT('Main courante'!$B210,"j mmm aa"),"")</f>
        <v/>
      </c>
      <c r="BU213" s="122" t="str">
        <f>IF('Main courante'!$A210=$BS$6,TEXT('Main courante'!$C210,"hh:mm"),"")</f>
        <v/>
      </c>
      <c r="BV213" s="122" t="str">
        <f>IF('Main courante'!$A210=$BS$6,TEXT('Main courante'!$D210,"hh:mm"),"")</f>
        <v/>
      </c>
      <c r="BW213" s="123" t="str">
        <f>IF('Main courante'!$A210=$BS$6,MOD($BV213-$BU213,1),"")</f>
        <v/>
      </c>
      <c r="BX213" s="123" t="str">
        <f>IF('Main courante'!$A210=$BS$6,'Main courante'!$E210,"")</f>
        <v/>
      </c>
      <c r="BY213" s="122" t="str">
        <f>IF('Main courante'!$A210=$BS$6,DU213,"")</f>
        <v/>
      </c>
      <c r="BZ213" s="125"/>
      <c r="CA213" s="120" t="str">
        <f>IF('Main courante'!$A210=$CA$6,MAX($CA$8:$CA212)+1,"")</f>
        <v/>
      </c>
      <c r="CB213" s="121" t="str">
        <f>IF('Main courante'!$A210=$CA$6,TEXT('Main courante'!$B210,"j mmm aa"),"")</f>
        <v/>
      </c>
      <c r="CC213" s="122" t="str">
        <f>IF('Main courante'!$A210=$CA$6,TEXT('Main courante'!$C210,"hh:mm"),"")</f>
        <v/>
      </c>
      <c r="CD213" s="122" t="str">
        <f>IF('Main courante'!$A210=$CA$6,TEXT('Main courante'!$D210,"hh:mm"),"")</f>
        <v/>
      </c>
      <c r="CE213" s="123" t="str">
        <f>IF('Main courante'!$A210=$CA$6,MOD($CD213-$CC213,1),"")</f>
        <v/>
      </c>
      <c r="CF213" s="123" t="str">
        <f>IF('Main courante'!$A210=$CA$6,'Main courante'!$E210,"")</f>
        <v/>
      </c>
      <c r="CG213" s="122" t="str">
        <f>IF('Main courante'!$A210=$CA$6,DU213,"")</f>
        <v/>
      </c>
      <c r="CH213" s="125"/>
      <c r="CI213" s="120" t="str">
        <f>IF('Main courante'!$A210=$CI$6,MAX($CI$8:$CI212)+1,"")</f>
        <v/>
      </c>
      <c r="CJ213" s="121" t="str">
        <f>IF('Main courante'!$A210=$CI$6,TEXT('Main courante'!$B210,"j mmm aa"),"")</f>
        <v/>
      </c>
      <c r="CK213" s="122" t="str">
        <f>IF('Main courante'!$A210=$CI$6,TEXT('Main courante'!$C210,"hh:mm"),"")</f>
        <v/>
      </c>
      <c r="CL213" s="122" t="str">
        <f>IF('Main courante'!$A210=$CI$6,TEXT('Main courante'!$D210,"hh:mm"),"")</f>
        <v/>
      </c>
      <c r="CM213" s="123" t="str">
        <f>IF('Main courante'!$A210=$CI$6,MOD($CL213-$CK213,1),"")</f>
        <v/>
      </c>
      <c r="CN213" s="123" t="str">
        <f>IF('Main courante'!$A210=$CI$6,'Main courante'!$E210,"")</f>
        <v/>
      </c>
      <c r="CO213" s="125"/>
      <c r="CP213" s="120" t="str">
        <f>IF('Main courante'!$A210=$CP$6,MAX($CP$8:$CP212)+1,"")</f>
        <v/>
      </c>
      <c r="CQ213" s="121" t="str">
        <f>IF('Main courante'!$A210=$CP$6,TEXT('Main courante'!$B210,"j mmm aa"),"")</f>
        <v/>
      </c>
      <c r="CR213" s="122" t="str">
        <f>IF('Main courante'!$A210=$CP$6,TEXT('Main courante'!$C210,"hh:mm"),"")</f>
        <v/>
      </c>
      <c r="CS213" s="122" t="str">
        <f>IF('Main courante'!$A210=$CP$6,TEXT('Main courante'!$D210,"hh:mm"),"")</f>
        <v/>
      </c>
      <c r="CT213" s="123" t="str">
        <f>IF('Main courante'!$A210=$CP$6,MOD($CS213-$CR213,1),"")</f>
        <v/>
      </c>
      <c r="CU213" s="123" t="str">
        <f>IF('Main courante'!$A210=$CP$6,'Main courante'!$E210,"")</f>
        <v/>
      </c>
      <c r="CV213" s="122" t="str">
        <f>IF('Main courante'!$A210=$CP$6,DU213,"")</f>
        <v/>
      </c>
      <c r="CW213" s="125"/>
      <c r="CX213" s="120" t="str">
        <f>IF('Main courante'!$A210=$CX$6,MAX($CX$8:$CX212)+1,"")</f>
        <v/>
      </c>
      <c r="CY213" s="121" t="str">
        <f>IF('Main courante'!$A210=$CX$6,TEXT('Main courante'!$B210,"j mmm aa"),"")</f>
        <v/>
      </c>
      <c r="CZ213" s="122" t="str">
        <f>IF('Main courante'!$A210=$CX$6,TEXT('Main courante'!$C210,"hh:mm"),"")</f>
        <v/>
      </c>
      <c r="DA213" s="122" t="str">
        <f>IF('Main courante'!$A210=$CX$6,TEXT('Main courante'!$D210,"hh:mm"),"")</f>
        <v/>
      </c>
      <c r="DB213" s="123" t="str">
        <f>IF('Main courante'!$A210=$CX$6,MOD($DA213-$CZ213,1),"")</f>
        <v/>
      </c>
      <c r="DC213" s="123" t="str">
        <f>IF('Main courante'!$A210=$CX$6,'Main courante'!$E210,"")</f>
        <v/>
      </c>
      <c r="DD213" s="122" t="str">
        <f>IF('Main courante'!$A210=$CX$6,DU213,"")</f>
        <v/>
      </c>
      <c r="DE213" s="125"/>
      <c r="DF213" s="120" t="str">
        <f>IF('Main courante'!$A210=$DF$6,MAX($DF$8:$DF212)+1,"")</f>
        <v/>
      </c>
      <c r="DG213" s="121" t="str">
        <f>IF('Main courante'!$A210=$DF$6,TEXT('Main courante'!$B210,"j mmm aa"),"")</f>
        <v/>
      </c>
      <c r="DH213" s="122" t="str">
        <f>IF('Main courante'!$A210=$DF$6,TEXT('Main courante'!$C210,"hh:mm"),"")</f>
        <v/>
      </c>
      <c r="DI213" s="122" t="str">
        <f>IF('Main courante'!$A210=$DF$6,TEXT('Main courante'!$D210,"hh:mm"),"")</f>
        <v/>
      </c>
      <c r="DJ213" s="123" t="str">
        <f>IF('Main courante'!$A210=$DF$6,MOD($DI213-$DH213,1),"")</f>
        <v/>
      </c>
      <c r="DK213" s="123" t="str">
        <f>IF('Main courante'!$A210=$DF$6,'Main courante'!$E210,"")</f>
        <v/>
      </c>
      <c r="DL213" s="128"/>
      <c r="DM213" s="120" t="str">
        <f>IF(OR('Main courante'!$F210&lt;&gt;"",'Main courante'!$K210&lt;&gt;""),MAX($DM$8:$DM212)+1,"")</f>
        <v/>
      </c>
      <c r="DN213" s="121" t="str">
        <f>IF('Main courante'!$F210,TEXT('Main courante'!$B210,"j mmm aa"),"")</f>
        <v/>
      </c>
      <c r="DO213" s="121" t="str">
        <f>IF('Main courante'!$F210,'Main courante'!$E210,"")</f>
        <v/>
      </c>
      <c r="DP213" s="121" t="str">
        <f>IF(OR('Main courante'!$F210&lt;&gt;"",'Main courante'!$K210&lt;&gt;""),IF('Main courante'!$F210&lt;&gt;"",TEXT('Main courante'!$F210,"hh:mm"),""),"")</f>
        <v/>
      </c>
      <c r="DQ213" s="121" t="str">
        <f>IF(OR('Main courante'!$F210&lt;&gt;"",'Main courante'!$K210&lt;&gt;""),IF('Main courante'!$G210&lt;&gt;"",TEXT('Main courante'!$G210,"hh:mm"),""),"")</f>
        <v/>
      </c>
      <c r="DR213" s="121" t="str">
        <f>IF(OR('Main courante'!$F210&lt;&gt;"",'Main courante'!$K210&lt;&gt;""),IF('Main courante'!$K210&lt;&gt;"",TEXT('Main courante'!$K210,"hh:mm"),""),"")</f>
        <v/>
      </c>
      <c r="DS213" s="121" t="str">
        <f>IF(OR('Main courante'!$F210&lt;&gt;"",'Main courante'!$K210&lt;&gt;""),IF('Main courante'!$L210&lt;&gt;"",TEXT('Main courante'!$L210,"hh:mm"),""),"")</f>
        <v/>
      </c>
      <c r="DT213" s="129">
        <f t="shared" si="13"/>
        <v>0</v>
      </c>
      <c r="DU213" s="130">
        <f>'Main courante'!$H210+'Main courante'!$M210</f>
        <v>0</v>
      </c>
      <c r="DV213" s="131">
        <f>'Main courante'!$J210+'Main courante'!$O210</f>
        <v>0</v>
      </c>
      <c r="DW213" s="131">
        <f>'Main courante'!$I210+'Main courante'!$N210</f>
        <v>0</v>
      </c>
      <c r="DX213" s="132" t="str">
        <f>IF('Main courante'!$P210&lt;&gt;"",'Main courante'!$P210,"")</f>
        <v/>
      </c>
      <c r="DY213" s="133" t="str">
        <f>IF('Main courante'!$Q210&lt;&gt;"",'Main courante'!$Q210,"")</f>
        <v/>
      </c>
      <c r="DZ213" s="133" t="str">
        <f>IF('Main courante'!$R210&lt;&gt;"",'Main courante'!$R210,"")</f>
        <v/>
      </c>
      <c r="EA213" s="129">
        <f t="shared" si="14"/>
        <v>0</v>
      </c>
      <c r="EB213" s="129">
        <f t="shared" si="15"/>
        <v>0</v>
      </c>
      <c r="ED213" s="120" t="str">
        <f>IF('Main courante'!$A210=$ED$6,MAX($ED$8:$ED212)+1,"")</f>
        <v/>
      </c>
      <c r="EE213" s="120" t="str">
        <f>IF('Main courante'!$A210=$ED$6,'Main courante'!$S210,"")</f>
        <v/>
      </c>
      <c r="EF213" s="120" t="str">
        <f>IF('Main courante'!$A210=$ED$6,'Main courante'!$T210,"")</f>
        <v/>
      </c>
      <c r="EG213" s="120" t="str">
        <f>IF('Main courante'!$A210=$ED$6,'Main courante'!$U210,"")</f>
        <v/>
      </c>
      <c r="EH213" s="134" t="str">
        <f>IF('Main courante'!$A210=$ED$6,'Main courante'!$V210,"")</f>
        <v/>
      </c>
      <c r="EJ213" s="120" t="str">
        <f>IF('Main courante'!$A210=$EJ$6,MAX($EJ$8:$EJ212)+1,"")</f>
        <v/>
      </c>
      <c r="EK213" s="120" t="str">
        <f>IF('Main courante'!$A210=$EJ$6,'Main courante'!$S210,"")</f>
        <v/>
      </c>
      <c r="EL213" s="120" t="str">
        <f>IF('Main courante'!$A210=$EJ$6,'Main courante'!$T210,"")</f>
        <v/>
      </c>
      <c r="EM213" s="120" t="str">
        <f>IF('Main courante'!$A210=$EJ$6,'Main courante'!$U210,"")</f>
        <v/>
      </c>
      <c r="EN213" s="134" t="str">
        <f>IF('Main courante'!$A210=$EJ$6,'Main courante'!$V210,"")</f>
        <v/>
      </c>
      <c r="EP213" s="120" t="str">
        <f>IF('Main courante'!$A210=$EP$6,MAX($EP$8:$EP212)+1,"")</f>
        <v/>
      </c>
      <c r="EQ213" s="120" t="str">
        <f>IF('Main courante'!$A210=$EP$6,'Main courante'!$S210,"")</f>
        <v/>
      </c>
      <c r="ER213" s="120" t="str">
        <f>IF('Main courante'!$A210=$EP$6,'Main courante'!$T210,"")</f>
        <v/>
      </c>
      <c r="ES213" s="120" t="str">
        <f>IF('Main courante'!$A210=$EP$6,'Main courante'!$U210,"")</f>
        <v/>
      </c>
      <c r="ET213" s="134" t="str">
        <f>IF('Main courante'!$A210=$EP$6,'Main courante'!$V210,"")</f>
        <v/>
      </c>
      <c r="EU213" s="125"/>
      <c r="EV213" s="120" t="str">
        <f>IF('Main courante'!$A210=$EV$6,MAX($EV$8:$EV212)+1,"")</f>
        <v/>
      </c>
      <c r="EW213" s="121" t="str">
        <f>IF('Main courante'!$A210=$EV$6,TEXT('Main courante'!$B210,"j mmm aa"),"")</f>
        <v/>
      </c>
      <c r="EX213" s="122" t="str">
        <f>IF('Main courante'!$A210=$EV$6,TEXT('Main courante'!$C210,"hh:mm"),"")</f>
        <v/>
      </c>
      <c r="EY213" s="122" t="str">
        <f>IF('Main courante'!$A210=$EV$6,TEXT('Main courante'!$D210,"hh:mm"),"")</f>
        <v/>
      </c>
      <c r="EZ213" s="123" t="str">
        <f>IF('Main courante'!$A210=$EV$6,MOD($EY213-$EX213,1),"")</f>
        <v/>
      </c>
      <c r="FA213" s="123" t="str">
        <f>IF('Main courante'!$A210=$EV$6,'Main courante'!$E210,"")</f>
        <v/>
      </c>
      <c r="FB213" s="128"/>
    </row>
    <row r="214" spans="1:158">
      <c r="A214" s="120" t="str">
        <f>IF('Main courante'!$A211=$A$6,MAX($A$8:$A213)+1,"")</f>
        <v/>
      </c>
      <c r="B214" s="121" t="str">
        <f>IF('Main courante'!$A211=$A$6,TEXT('Main courante'!$B211,"j mmm aa"),"")</f>
        <v/>
      </c>
      <c r="C214" s="122" t="str">
        <f>IF('Main courante'!$A211=$A$6,TEXT('Main courante'!$C211,"hh:mm"),"")</f>
        <v/>
      </c>
      <c r="D214" s="122" t="str">
        <f>IF('Main courante'!$A211=$A$6,TEXT('Main courante'!$D211,"hh:mm"),"")</f>
        <v/>
      </c>
      <c r="E214" s="123" t="str">
        <f>IF('Main courante'!$A211=$A$6,MOD($D214-$C214,1),"")</f>
        <v/>
      </c>
      <c r="F214" s="123" t="str">
        <f>IF('Main courante'!$A211=$A$6,'Main courante'!$E211,"")</f>
        <v/>
      </c>
      <c r="G214" s="125"/>
      <c r="H214" s="126" t="str">
        <f>IF('Main courante'!$A211=$H$6,MAX($H$8:$H213)+1,"")</f>
        <v/>
      </c>
      <c r="I214" s="121" t="str">
        <f>IF('Main courante'!$A211=$H$6,TEXT('Main courante'!$B211,"j mmm aa"),"")</f>
        <v/>
      </c>
      <c r="J214" s="122" t="str">
        <f>IF('Main courante'!$A211=$H$6,TEXT('Main courante'!$C211,"hh:mm"),"")</f>
        <v/>
      </c>
      <c r="K214" s="122" t="str">
        <f>IF('Main courante'!$A211=$H$6,TEXT('Main courante'!$D211,"hh:mm"),"")</f>
        <v/>
      </c>
      <c r="L214" s="123" t="str">
        <f>IF('Main courante'!$A211=$H$6,MOD($K214-$J214,1),"")</f>
        <v/>
      </c>
      <c r="M214" s="123" t="str">
        <f>IF('Main courante'!$A211=$H$6,'Main courante'!$E211,"")</f>
        <v/>
      </c>
      <c r="N214" s="125"/>
      <c r="O214" s="120" t="str">
        <f>IF('Main courante'!$A211=$O$6,MAX($O$8:$O213)+1,"")</f>
        <v/>
      </c>
      <c r="P214" s="121" t="str">
        <f>IF('Main courante'!$A211=$O$6,TEXT('Main courante'!$B211,"j mmm aa"),"")</f>
        <v/>
      </c>
      <c r="Q214" s="122" t="str">
        <f>IF('Main courante'!$A211=$O$6,TEXT('Main courante'!$C211,"hh:mm"),"")</f>
        <v/>
      </c>
      <c r="R214" s="122" t="str">
        <f>IF('Main courante'!$A211=$O$6,TEXT('Main courante'!$D211,"hh:mm"),"")</f>
        <v/>
      </c>
      <c r="S214" s="123" t="str">
        <f>IF('Main courante'!$A211=$O$6,MOD($R214-$Q214,1),"")</f>
        <v/>
      </c>
      <c r="T214" s="124" t="str">
        <f>IF('Main courante'!$A211=$O$6,'Main courante'!$E211,"")</f>
        <v/>
      </c>
      <c r="U214" s="127" t="str">
        <f>IF('Main courante'!$A211=$O$6,DU214,"")</f>
        <v/>
      </c>
      <c r="V214" s="125"/>
      <c r="W214" s="120" t="str">
        <f>IF('Main courante'!$A211=$W$6,MAX($W$8:$W213)+1,"")</f>
        <v/>
      </c>
      <c r="X214" s="121" t="str">
        <f>IF('Main courante'!$A211=$W$6,TEXT('Main courante'!$B211,"j mmm aa"),"")</f>
        <v/>
      </c>
      <c r="Y214" s="122" t="str">
        <f>IF('Main courante'!$A211=$W$6,TEXT('Main courante'!$C211,"hh:mm"),"")</f>
        <v/>
      </c>
      <c r="Z214" s="122" t="str">
        <f>IF('Main courante'!$A211=$W$6,TEXT('Main courante'!$D211,"hh:mm"),"")</f>
        <v/>
      </c>
      <c r="AA214" s="123" t="str">
        <f>IF('Main courante'!$A211=$W$6,MOD($Z214-$Y214,1),"")</f>
        <v/>
      </c>
      <c r="AB214" s="123" t="str">
        <f>IF('Main courante'!$A211=$W$6,'Main courante'!$E211,"")</f>
        <v/>
      </c>
      <c r="AC214" s="122" t="str">
        <f>IF('Main courante'!$A211=$W$6,DU214,"")</f>
        <v/>
      </c>
      <c r="AD214" s="125"/>
      <c r="AE214" s="120" t="str">
        <f>IF('Main courante'!$A211=$AE$6,MAX($AE$8:$AE213)+1,"")</f>
        <v/>
      </c>
      <c r="AF214" s="121" t="str">
        <f>IF('Main courante'!$A211=$AE$6,TEXT('Main courante'!$B211,"j mmm aa"),"")</f>
        <v/>
      </c>
      <c r="AG214" s="122" t="str">
        <f>IF('Main courante'!$A211=$AE$6,TEXT('Main courante'!$C211,"hh:mm"),"")</f>
        <v/>
      </c>
      <c r="AH214" s="122" t="str">
        <f>IF('Main courante'!$A211=$AE$6,TEXT('Main courante'!$D211,"hh:mm"),"")</f>
        <v/>
      </c>
      <c r="AI214" s="123" t="str">
        <f>IF('Main courante'!$A211=$AE$6,MOD($AH214-$AG214,1),"")</f>
        <v/>
      </c>
      <c r="AJ214" s="123" t="str">
        <f>IF('Main courante'!$A211=$AE$6,'Main courante'!$E211,"")</f>
        <v/>
      </c>
      <c r="AK214" s="122" t="str">
        <f>IF('Main courante'!$A211=$AE$6,DU214,"")</f>
        <v/>
      </c>
      <c r="AL214" s="125"/>
      <c r="AM214" s="120" t="str">
        <f>IF('Main courante'!$A211=$AM$6,MAX($AM$8:$AM213)+1,"")</f>
        <v/>
      </c>
      <c r="AN214" s="121" t="str">
        <f>IF('Main courante'!$A211=$AM$6,TEXT('Main courante'!$B211,"j mmm aa"),"")</f>
        <v/>
      </c>
      <c r="AO214" s="122" t="str">
        <f>IF('Main courante'!$A211=$AM$6,TEXT('Main courante'!$C211,"hh:mm"),"")</f>
        <v/>
      </c>
      <c r="AP214" s="122" t="str">
        <f>IF('Main courante'!$A211=$AM$6,TEXT('Main courante'!$D211,"hh:mm"),"")</f>
        <v/>
      </c>
      <c r="AQ214" s="123" t="str">
        <f>IF('Main courante'!$A211=$AM$6,MOD($AP214-$AO214,1),"")</f>
        <v/>
      </c>
      <c r="AR214" s="123" t="str">
        <f>IF('Main courante'!$A211=$AM$6,'Main courante'!$E211,"")</f>
        <v/>
      </c>
      <c r="AS214" s="122" t="str">
        <f>IF('Main courante'!$A211=$AM$6,DU214,"")</f>
        <v/>
      </c>
      <c r="AT214" s="125"/>
      <c r="AU214" s="120" t="str">
        <f>IF('Main courante'!$A211=$AU$6,MAX($AU$8:$AU213)+1,"")</f>
        <v/>
      </c>
      <c r="AV214" s="121" t="str">
        <f>IF('Main courante'!$A211=$AU$6,TEXT('Main courante'!$B211,"j mmm aa"),"")</f>
        <v/>
      </c>
      <c r="AW214" s="122" t="str">
        <f>IF('Main courante'!$A211=$AU$6,TEXT('Main courante'!$C211,"hh:mm"),"")</f>
        <v/>
      </c>
      <c r="AX214" s="122" t="str">
        <f>IF('Main courante'!$A211=$AU$6,TEXT('Main courante'!$D211,"hh:mm"),"")</f>
        <v/>
      </c>
      <c r="AY214" s="123" t="str">
        <f>IF('Main courante'!$A211=$AU$6,MOD($AX214-$AW214,1),"")</f>
        <v/>
      </c>
      <c r="AZ214" s="123" t="str">
        <f>IF('Main courante'!$A211=$AU$6,'Main courante'!$E211,"")</f>
        <v/>
      </c>
      <c r="BA214" s="122" t="str">
        <f>IF('Main courante'!$A211=$AU$6,DU214,"")</f>
        <v/>
      </c>
      <c r="BB214" s="125"/>
      <c r="BC214" s="120" t="str">
        <f>IF('Main courante'!$A211=$BC$6,MAX($BC$8:$BC213)+1,"")</f>
        <v/>
      </c>
      <c r="BD214" s="121" t="str">
        <f>IF('Main courante'!$A211=$BC$6,TEXT('Main courante'!$B211,"j mmm aa"),"")</f>
        <v/>
      </c>
      <c r="BE214" s="122" t="str">
        <f>IF('Main courante'!$A211=$BC$6,TEXT('Main courante'!$C211,"hh:mm"),"")</f>
        <v/>
      </c>
      <c r="BF214" s="122" t="str">
        <f>IF('Main courante'!$A211=$BC$6,TEXT('Main courante'!$D211,"hh:mm"),"")</f>
        <v/>
      </c>
      <c r="BG214" s="123" t="str">
        <f>IF('Main courante'!$A211=$BC$6,MOD($BF214-$BE214,1),"")</f>
        <v/>
      </c>
      <c r="BH214" s="123" t="str">
        <f>IF('Main courante'!$A211=$BC$6,'Main courante'!$E211,"")</f>
        <v/>
      </c>
      <c r="BI214" s="122" t="str">
        <f>IF('Main courante'!$A211=$BC$6,DU214,"")</f>
        <v/>
      </c>
      <c r="BJ214" s="125"/>
      <c r="BK214" s="120" t="str">
        <f>IF('Main courante'!$A211=$BK$6,MAX($BK$8:$BK213)+1,"")</f>
        <v/>
      </c>
      <c r="BL214" s="121" t="str">
        <f>IF('Main courante'!$A211=$BK$6,TEXT('Main courante'!$B211,"j mmm aa"),"")</f>
        <v/>
      </c>
      <c r="BM214" s="122" t="str">
        <f>IF('Main courante'!$A211=$BK$6,TEXT('Main courante'!$C211,"hh:mm"),"")</f>
        <v/>
      </c>
      <c r="BN214" s="122" t="str">
        <f>IF('Main courante'!$A211=$BK$6,TEXT('Main courante'!$D211,"hh:mm"),"")</f>
        <v/>
      </c>
      <c r="BO214" s="123" t="str">
        <f>IF('Main courante'!$A211=$BK$6,MOD($BN214-$BM214,1),"")</f>
        <v/>
      </c>
      <c r="BP214" s="123" t="str">
        <f>IF('Main courante'!$A211=$BK$6,'Main courante'!$E211,"")</f>
        <v/>
      </c>
      <c r="BQ214" s="122" t="str">
        <f>IF('Main courante'!$A211=$BK$6,DU214,"")</f>
        <v/>
      </c>
      <c r="BR214" s="125"/>
      <c r="BS214" s="120" t="str">
        <f>IF('Main courante'!$A211=$BS$6,MAX($BS$8:$BS213)+1,"")</f>
        <v/>
      </c>
      <c r="BT214" s="121" t="str">
        <f>IF('Main courante'!$A211=$BS$6,TEXT('Main courante'!$B211,"j mmm aa"),"")</f>
        <v/>
      </c>
      <c r="BU214" s="122" t="str">
        <f>IF('Main courante'!$A211=$BS$6,TEXT('Main courante'!$C211,"hh:mm"),"")</f>
        <v/>
      </c>
      <c r="BV214" s="122" t="str">
        <f>IF('Main courante'!$A211=$BS$6,TEXT('Main courante'!$D211,"hh:mm"),"")</f>
        <v/>
      </c>
      <c r="BW214" s="123" t="str">
        <f>IF('Main courante'!$A211=$BS$6,MOD($BV214-$BU214,1),"")</f>
        <v/>
      </c>
      <c r="BX214" s="123" t="str">
        <f>IF('Main courante'!$A211=$BS$6,'Main courante'!$E211,"")</f>
        <v/>
      </c>
      <c r="BY214" s="122" t="str">
        <f>IF('Main courante'!$A211=$BS$6,DU214,"")</f>
        <v/>
      </c>
      <c r="BZ214" s="125"/>
      <c r="CA214" s="120" t="str">
        <f>IF('Main courante'!$A211=$CA$6,MAX($CA$8:$CA213)+1,"")</f>
        <v/>
      </c>
      <c r="CB214" s="121" t="str">
        <f>IF('Main courante'!$A211=$CA$6,TEXT('Main courante'!$B211,"j mmm aa"),"")</f>
        <v/>
      </c>
      <c r="CC214" s="122" t="str">
        <f>IF('Main courante'!$A211=$CA$6,TEXT('Main courante'!$C211,"hh:mm"),"")</f>
        <v/>
      </c>
      <c r="CD214" s="122" t="str">
        <f>IF('Main courante'!$A211=$CA$6,TEXT('Main courante'!$D211,"hh:mm"),"")</f>
        <v/>
      </c>
      <c r="CE214" s="123" t="str">
        <f>IF('Main courante'!$A211=$CA$6,MOD($CD214-$CC214,1),"")</f>
        <v/>
      </c>
      <c r="CF214" s="123" t="str">
        <f>IF('Main courante'!$A211=$CA$6,'Main courante'!$E211,"")</f>
        <v/>
      </c>
      <c r="CG214" s="122" t="str">
        <f>IF('Main courante'!$A211=$CA$6,DU214,"")</f>
        <v/>
      </c>
      <c r="CH214" s="125"/>
      <c r="CI214" s="120" t="str">
        <f>IF('Main courante'!$A211=$CI$6,MAX($CI$8:$CI213)+1,"")</f>
        <v/>
      </c>
      <c r="CJ214" s="121" t="str">
        <f>IF('Main courante'!$A211=$CI$6,TEXT('Main courante'!$B211,"j mmm aa"),"")</f>
        <v/>
      </c>
      <c r="CK214" s="122" t="str">
        <f>IF('Main courante'!$A211=$CI$6,TEXT('Main courante'!$C211,"hh:mm"),"")</f>
        <v/>
      </c>
      <c r="CL214" s="122" t="str">
        <f>IF('Main courante'!$A211=$CI$6,TEXT('Main courante'!$D211,"hh:mm"),"")</f>
        <v/>
      </c>
      <c r="CM214" s="123" t="str">
        <f>IF('Main courante'!$A211=$CI$6,MOD($CL214-$CK214,1),"")</f>
        <v/>
      </c>
      <c r="CN214" s="123" t="str">
        <f>IF('Main courante'!$A211=$CI$6,'Main courante'!$E211,"")</f>
        <v/>
      </c>
      <c r="CO214" s="125"/>
      <c r="CP214" s="120" t="str">
        <f>IF('Main courante'!$A211=$CP$6,MAX($CP$8:$CP213)+1,"")</f>
        <v/>
      </c>
      <c r="CQ214" s="121" t="str">
        <f>IF('Main courante'!$A211=$CP$6,TEXT('Main courante'!$B211,"j mmm aa"),"")</f>
        <v/>
      </c>
      <c r="CR214" s="122" t="str">
        <f>IF('Main courante'!$A211=$CP$6,TEXT('Main courante'!$C211,"hh:mm"),"")</f>
        <v/>
      </c>
      <c r="CS214" s="122" t="str">
        <f>IF('Main courante'!$A211=$CP$6,TEXT('Main courante'!$D211,"hh:mm"),"")</f>
        <v/>
      </c>
      <c r="CT214" s="123" t="str">
        <f>IF('Main courante'!$A211=$CP$6,MOD($CS214-$CR214,1),"")</f>
        <v/>
      </c>
      <c r="CU214" s="123" t="str">
        <f>IF('Main courante'!$A211=$CP$6,'Main courante'!$E211,"")</f>
        <v/>
      </c>
      <c r="CV214" s="122" t="str">
        <f>IF('Main courante'!$A211=$CP$6,DU214,"")</f>
        <v/>
      </c>
      <c r="CW214" s="125"/>
      <c r="CX214" s="120" t="str">
        <f>IF('Main courante'!$A211=$CX$6,MAX($CX$8:$CX213)+1,"")</f>
        <v/>
      </c>
      <c r="CY214" s="121" t="str">
        <f>IF('Main courante'!$A211=$CX$6,TEXT('Main courante'!$B211,"j mmm aa"),"")</f>
        <v/>
      </c>
      <c r="CZ214" s="122" t="str">
        <f>IF('Main courante'!$A211=$CX$6,TEXT('Main courante'!$C211,"hh:mm"),"")</f>
        <v/>
      </c>
      <c r="DA214" s="122" t="str">
        <f>IF('Main courante'!$A211=$CX$6,TEXT('Main courante'!$D211,"hh:mm"),"")</f>
        <v/>
      </c>
      <c r="DB214" s="123" t="str">
        <f>IF('Main courante'!$A211=$CX$6,MOD($DA214-$CZ214,1),"")</f>
        <v/>
      </c>
      <c r="DC214" s="123" t="str">
        <f>IF('Main courante'!$A211=$CX$6,'Main courante'!$E211,"")</f>
        <v/>
      </c>
      <c r="DD214" s="122" t="str">
        <f>IF('Main courante'!$A211=$CX$6,DU214,"")</f>
        <v/>
      </c>
      <c r="DE214" s="125"/>
      <c r="DF214" s="120" t="str">
        <f>IF('Main courante'!$A211=$DF$6,MAX($DF$8:$DF213)+1,"")</f>
        <v/>
      </c>
      <c r="DG214" s="121" t="str">
        <f>IF('Main courante'!$A211=$DF$6,TEXT('Main courante'!$B211,"j mmm aa"),"")</f>
        <v/>
      </c>
      <c r="DH214" s="122" t="str">
        <f>IF('Main courante'!$A211=$DF$6,TEXT('Main courante'!$C211,"hh:mm"),"")</f>
        <v/>
      </c>
      <c r="DI214" s="122" t="str">
        <f>IF('Main courante'!$A211=$DF$6,TEXT('Main courante'!$D211,"hh:mm"),"")</f>
        <v/>
      </c>
      <c r="DJ214" s="123" t="str">
        <f>IF('Main courante'!$A211=$DF$6,MOD($DI214-$DH214,1),"")</f>
        <v/>
      </c>
      <c r="DK214" s="123" t="str">
        <f>IF('Main courante'!$A211=$DF$6,'Main courante'!$E211,"")</f>
        <v/>
      </c>
      <c r="DL214" s="128"/>
      <c r="DM214" s="120" t="str">
        <f>IF(OR('Main courante'!$F211&lt;&gt;"",'Main courante'!$K211&lt;&gt;""),MAX($DM$8:$DM213)+1,"")</f>
        <v/>
      </c>
      <c r="DN214" s="121" t="str">
        <f>IF('Main courante'!$F211,TEXT('Main courante'!$B211,"j mmm aa"),"")</f>
        <v/>
      </c>
      <c r="DO214" s="121" t="str">
        <f>IF('Main courante'!$F211,'Main courante'!$E211,"")</f>
        <v/>
      </c>
      <c r="DP214" s="121" t="str">
        <f>IF(OR('Main courante'!$F211&lt;&gt;"",'Main courante'!$K211&lt;&gt;""),IF('Main courante'!$F211&lt;&gt;"",TEXT('Main courante'!$F211,"hh:mm"),""),"")</f>
        <v/>
      </c>
      <c r="DQ214" s="121" t="str">
        <f>IF(OR('Main courante'!$F211&lt;&gt;"",'Main courante'!$K211&lt;&gt;""),IF('Main courante'!$G211&lt;&gt;"",TEXT('Main courante'!$G211,"hh:mm"),""),"")</f>
        <v/>
      </c>
      <c r="DR214" s="121" t="str">
        <f>IF(OR('Main courante'!$F211&lt;&gt;"",'Main courante'!$K211&lt;&gt;""),IF('Main courante'!$K211&lt;&gt;"",TEXT('Main courante'!$K211,"hh:mm"),""),"")</f>
        <v/>
      </c>
      <c r="DS214" s="121" t="str">
        <f>IF(OR('Main courante'!$F211&lt;&gt;"",'Main courante'!$K211&lt;&gt;""),IF('Main courante'!$L211&lt;&gt;"",TEXT('Main courante'!$L211,"hh:mm"),""),"")</f>
        <v/>
      </c>
      <c r="DT214" s="129">
        <f t="shared" si="13"/>
        <v>0</v>
      </c>
      <c r="DU214" s="130">
        <f>'Main courante'!$H211+'Main courante'!$M211</f>
        <v>0</v>
      </c>
      <c r="DV214" s="131">
        <f>'Main courante'!$J211+'Main courante'!$O211</f>
        <v>0</v>
      </c>
      <c r="DW214" s="131">
        <f>'Main courante'!$I211+'Main courante'!$N211</f>
        <v>0</v>
      </c>
      <c r="DX214" s="132" t="str">
        <f>IF('Main courante'!$P211&lt;&gt;"",'Main courante'!$P211,"")</f>
        <v/>
      </c>
      <c r="DY214" s="133" t="str">
        <f>IF('Main courante'!$Q211&lt;&gt;"",'Main courante'!$Q211,"")</f>
        <v/>
      </c>
      <c r="DZ214" s="133" t="str">
        <f>IF('Main courante'!$R211&lt;&gt;"",'Main courante'!$R211,"")</f>
        <v/>
      </c>
      <c r="EA214" s="129">
        <f t="shared" si="14"/>
        <v>0</v>
      </c>
      <c r="EB214" s="129">
        <f t="shared" si="15"/>
        <v>0</v>
      </c>
      <c r="ED214" s="120" t="str">
        <f>IF('Main courante'!$A211=$ED$6,MAX($ED$8:$ED213)+1,"")</f>
        <v/>
      </c>
      <c r="EE214" s="120" t="str">
        <f>IF('Main courante'!$A211=$ED$6,'Main courante'!$S211,"")</f>
        <v/>
      </c>
      <c r="EF214" s="120" t="str">
        <f>IF('Main courante'!$A211=$ED$6,'Main courante'!$T211,"")</f>
        <v/>
      </c>
      <c r="EG214" s="120" t="str">
        <f>IF('Main courante'!$A211=$ED$6,'Main courante'!$U211,"")</f>
        <v/>
      </c>
      <c r="EH214" s="134" t="str">
        <f>IF('Main courante'!$A211=$ED$6,'Main courante'!$V211,"")</f>
        <v/>
      </c>
      <c r="EJ214" s="120" t="str">
        <f>IF('Main courante'!$A211=$EJ$6,MAX($EJ$8:$EJ213)+1,"")</f>
        <v/>
      </c>
      <c r="EK214" s="120" t="str">
        <f>IF('Main courante'!$A211=$EJ$6,'Main courante'!$S211,"")</f>
        <v/>
      </c>
      <c r="EL214" s="120" t="str">
        <f>IF('Main courante'!$A211=$EJ$6,'Main courante'!$T211,"")</f>
        <v/>
      </c>
      <c r="EM214" s="120" t="str">
        <f>IF('Main courante'!$A211=$EJ$6,'Main courante'!$U211,"")</f>
        <v/>
      </c>
      <c r="EN214" s="134" t="str">
        <f>IF('Main courante'!$A211=$EJ$6,'Main courante'!$V211,"")</f>
        <v/>
      </c>
      <c r="EP214" s="120" t="str">
        <f>IF('Main courante'!$A211=$EP$6,MAX($EP$8:$EP213)+1,"")</f>
        <v/>
      </c>
      <c r="EQ214" s="120" t="str">
        <f>IF('Main courante'!$A211=$EP$6,'Main courante'!$S211,"")</f>
        <v/>
      </c>
      <c r="ER214" s="120" t="str">
        <f>IF('Main courante'!$A211=$EP$6,'Main courante'!$T211,"")</f>
        <v/>
      </c>
      <c r="ES214" s="120" t="str">
        <f>IF('Main courante'!$A211=$EP$6,'Main courante'!$U211,"")</f>
        <v/>
      </c>
      <c r="ET214" s="134" t="str">
        <f>IF('Main courante'!$A211=$EP$6,'Main courante'!$V211,"")</f>
        <v/>
      </c>
      <c r="EU214" s="125"/>
      <c r="EV214" s="120" t="str">
        <f>IF('Main courante'!$A211=$EV$6,MAX($EV$8:$EV213)+1,"")</f>
        <v/>
      </c>
      <c r="EW214" s="121" t="str">
        <f>IF('Main courante'!$A211=$EV$6,TEXT('Main courante'!$B211,"j mmm aa"),"")</f>
        <v/>
      </c>
      <c r="EX214" s="122" t="str">
        <f>IF('Main courante'!$A211=$EV$6,TEXT('Main courante'!$C211,"hh:mm"),"")</f>
        <v/>
      </c>
      <c r="EY214" s="122" t="str">
        <f>IF('Main courante'!$A211=$EV$6,TEXT('Main courante'!$D211,"hh:mm"),"")</f>
        <v/>
      </c>
      <c r="EZ214" s="123" t="str">
        <f>IF('Main courante'!$A211=$EV$6,MOD($EY214-$EX214,1),"")</f>
        <v/>
      </c>
      <c r="FA214" s="123" t="str">
        <f>IF('Main courante'!$A211=$EV$6,'Main courante'!$E211,"")</f>
        <v/>
      </c>
      <c r="FB214" s="128"/>
    </row>
    <row r="215" spans="1:158">
      <c r="A215" s="120" t="str">
        <f>IF('Main courante'!$A212=$A$6,MAX($A$8:$A214)+1,"")</f>
        <v/>
      </c>
      <c r="B215" s="121" t="str">
        <f>IF('Main courante'!$A212=$A$6,TEXT('Main courante'!$B212,"j mmm aa"),"")</f>
        <v/>
      </c>
      <c r="C215" s="122" t="str">
        <f>IF('Main courante'!$A212=$A$6,TEXT('Main courante'!$C212,"hh:mm"),"")</f>
        <v/>
      </c>
      <c r="D215" s="122" t="str">
        <f>IF('Main courante'!$A212=$A$6,TEXT('Main courante'!$D212,"hh:mm"),"")</f>
        <v/>
      </c>
      <c r="E215" s="123" t="str">
        <f>IF('Main courante'!$A212=$A$6,MOD($D215-$C215,1),"")</f>
        <v/>
      </c>
      <c r="F215" s="123" t="str">
        <f>IF('Main courante'!$A212=$A$6,'Main courante'!$E212,"")</f>
        <v/>
      </c>
      <c r="G215" s="125"/>
      <c r="H215" s="126" t="str">
        <f>IF('Main courante'!$A212=$H$6,MAX($H$8:$H214)+1,"")</f>
        <v/>
      </c>
      <c r="I215" s="121" t="str">
        <f>IF('Main courante'!$A212=$H$6,TEXT('Main courante'!$B212,"j mmm aa"),"")</f>
        <v/>
      </c>
      <c r="J215" s="122" t="str">
        <f>IF('Main courante'!$A212=$H$6,TEXT('Main courante'!$C212,"hh:mm"),"")</f>
        <v/>
      </c>
      <c r="K215" s="122" t="str">
        <f>IF('Main courante'!$A212=$H$6,TEXT('Main courante'!$D212,"hh:mm"),"")</f>
        <v/>
      </c>
      <c r="L215" s="123" t="str">
        <f>IF('Main courante'!$A212=$H$6,MOD($K215-$J215,1),"")</f>
        <v/>
      </c>
      <c r="M215" s="123" t="str">
        <f>IF('Main courante'!$A212=$H$6,'Main courante'!$E212,"")</f>
        <v/>
      </c>
      <c r="N215" s="125"/>
      <c r="O215" s="120" t="str">
        <f>IF('Main courante'!$A212=$O$6,MAX($O$8:$O214)+1,"")</f>
        <v/>
      </c>
      <c r="P215" s="121" t="str">
        <f>IF('Main courante'!$A212=$O$6,TEXT('Main courante'!$B212,"j mmm aa"),"")</f>
        <v/>
      </c>
      <c r="Q215" s="122" t="str">
        <f>IF('Main courante'!$A212=$O$6,TEXT('Main courante'!$C212,"hh:mm"),"")</f>
        <v/>
      </c>
      <c r="R215" s="122" t="str">
        <f>IF('Main courante'!$A212=$O$6,TEXT('Main courante'!$D212,"hh:mm"),"")</f>
        <v/>
      </c>
      <c r="S215" s="123" t="str">
        <f>IF('Main courante'!$A212=$O$6,MOD($R215-$Q215,1),"")</f>
        <v/>
      </c>
      <c r="T215" s="124" t="str">
        <f>IF('Main courante'!$A212=$O$6,'Main courante'!$E212,"")</f>
        <v/>
      </c>
      <c r="U215" s="127" t="str">
        <f>IF('Main courante'!$A212=$O$6,DU215,"")</f>
        <v/>
      </c>
      <c r="V215" s="125"/>
      <c r="W215" s="120" t="str">
        <f>IF('Main courante'!$A212=$W$6,MAX($W$8:$W214)+1,"")</f>
        <v/>
      </c>
      <c r="X215" s="121" t="str">
        <f>IF('Main courante'!$A212=$W$6,TEXT('Main courante'!$B212,"j mmm aa"),"")</f>
        <v/>
      </c>
      <c r="Y215" s="122" t="str">
        <f>IF('Main courante'!$A212=$W$6,TEXT('Main courante'!$C212,"hh:mm"),"")</f>
        <v/>
      </c>
      <c r="Z215" s="122" t="str">
        <f>IF('Main courante'!$A212=$W$6,TEXT('Main courante'!$D212,"hh:mm"),"")</f>
        <v/>
      </c>
      <c r="AA215" s="123" t="str">
        <f>IF('Main courante'!$A212=$W$6,MOD($Z215-$Y215,1),"")</f>
        <v/>
      </c>
      <c r="AB215" s="123" t="str">
        <f>IF('Main courante'!$A212=$W$6,'Main courante'!$E212,"")</f>
        <v/>
      </c>
      <c r="AC215" s="122" t="str">
        <f>IF('Main courante'!$A212=$W$6,DU215,"")</f>
        <v/>
      </c>
      <c r="AD215" s="125"/>
      <c r="AE215" s="120" t="str">
        <f>IF('Main courante'!$A212=$AE$6,MAX($AE$8:$AE214)+1,"")</f>
        <v/>
      </c>
      <c r="AF215" s="121" t="str">
        <f>IF('Main courante'!$A212=$AE$6,TEXT('Main courante'!$B212,"j mmm aa"),"")</f>
        <v/>
      </c>
      <c r="AG215" s="122" t="str">
        <f>IF('Main courante'!$A212=$AE$6,TEXT('Main courante'!$C212,"hh:mm"),"")</f>
        <v/>
      </c>
      <c r="AH215" s="122" t="str">
        <f>IF('Main courante'!$A212=$AE$6,TEXT('Main courante'!$D212,"hh:mm"),"")</f>
        <v/>
      </c>
      <c r="AI215" s="123" t="str">
        <f>IF('Main courante'!$A212=$AE$6,MOD($AH215-$AG215,1),"")</f>
        <v/>
      </c>
      <c r="AJ215" s="123" t="str">
        <f>IF('Main courante'!$A212=$AE$6,'Main courante'!$E212,"")</f>
        <v/>
      </c>
      <c r="AK215" s="122" t="str">
        <f>IF('Main courante'!$A212=$AE$6,DU215,"")</f>
        <v/>
      </c>
      <c r="AL215" s="125"/>
      <c r="AM215" s="120" t="str">
        <f>IF('Main courante'!$A212=$AM$6,MAX($AM$8:$AM214)+1,"")</f>
        <v/>
      </c>
      <c r="AN215" s="121" t="str">
        <f>IF('Main courante'!$A212=$AM$6,TEXT('Main courante'!$B212,"j mmm aa"),"")</f>
        <v/>
      </c>
      <c r="AO215" s="122" t="str">
        <f>IF('Main courante'!$A212=$AM$6,TEXT('Main courante'!$C212,"hh:mm"),"")</f>
        <v/>
      </c>
      <c r="AP215" s="122" t="str">
        <f>IF('Main courante'!$A212=$AM$6,TEXT('Main courante'!$D212,"hh:mm"),"")</f>
        <v/>
      </c>
      <c r="AQ215" s="123" t="str">
        <f>IF('Main courante'!$A212=$AM$6,MOD($AP215-$AO215,1),"")</f>
        <v/>
      </c>
      <c r="AR215" s="123" t="str">
        <f>IF('Main courante'!$A212=$AM$6,'Main courante'!$E212,"")</f>
        <v/>
      </c>
      <c r="AS215" s="122" t="str">
        <f>IF('Main courante'!$A212=$AM$6,DU215,"")</f>
        <v/>
      </c>
      <c r="AT215" s="125"/>
      <c r="AU215" s="120" t="str">
        <f>IF('Main courante'!$A212=$AU$6,MAX($AU$8:$AU214)+1,"")</f>
        <v/>
      </c>
      <c r="AV215" s="121" t="str">
        <f>IF('Main courante'!$A212=$AU$6,TEXT('Main courante'!$B212,"j mmm aa"),"")</f>
        <v/>
      </c>
      <c r="AW215" s="122" t="str">
        <f>IF('Main courante'!$A212=$AU$6,TEXT('Main courante'!$C212,"hh:mm"),"")</f>
        <v/>
      </c>
      <c r="AX215" s="122" t="str">
        <f>IF('Main courante'!$A212=$AU$6,TEXT('Main courante'!$D212,"hh:mm"),"")</f>
        <v/>
      </c>
      <c r="AY215" s="123" t="str">
        <f>IF('Main courante'!$A212=$AU$6,MOD($AX215-$AW215,1),"")</f>
        <v/>
      </c>
      <c r="AZ215" s="123" t="str">
        <f>IF('Main courante'!$A212=$AU$6,'Main courante'!$E212,"")</f>
        <v/>
      </c>
      <c r="BA215" s="122" t="str">
        <f>IF('Main courante'!$A212=$AU$6,DU215,"")</f>
        <v/>
      </c>
      <c r="BB215" s="125"/>
      <c r="BC215" s="120" t="str">
        <f>IF('Main courante'!$A212=$BC$6,MAX($BC$8:$BC214)+1,"")</f>
        <v/>
      </c>
      <c r="BD215" s="121" t="str">
        <f>IF('Main courante'!$A212=$BC$6,TEXT('Main courante'!$B212,"j mmm aa"),"")</f>
        <v/>
      </c>
      <c r="BE215" s="122" t="str">
        <f>IF('Main courante'!$A212=$BC$6,TEXT('Main courante'!$C212,"hh:mm"),"")</f>
        <v/>
      </c>
      <c r="BF215" s="122" t="str">
        <f>IF('Main courante'!$A212=$BC$6,TEXT('Main courante'!$D212,"hh:mm"),"")</f>
        <v/>
      </c>
      <c r="BG215" s="123" t="str">
        <f>IF('Main courante'!$A212=$BC$6,MOD($BF215-$BE215,1),"")</f>
        <v/>
      </c>
      <c r="BH215" s="123" t="str">
        <f>IF('Main courante'!$A212=$BC$6,'Main courante'!$E212,"")</f>
        <v/>
      </c>
      <c r="BI215" s="122" t="str">
        <f>IF('Main courante'!$A212=$BC$6,DU215,"")</f>
        <v/>
      </c>
      <c r="BJ215" s="125"/>
      <c r="BK215" s="120" t="str">
        <f>IF('Main courante'!$A212=$BK$6,MAX($BK$8:$BK214)+1,"")</f>
        <v/>
      </c>
      <c r="BL215" s="121" t="str">
        <f>IF('Main courante'!$A212=$BK$6,TEXT('Main courante'!$B212,"j mmm aa"),"")</f>
        <v/>
      </c>
      <c r="BM215" s="122" t="str">
        <f>IF('Main courante'!$A212=$BK$6,TEXT('Main courante'!$C212,"hh:mm"),"")</f>
        <v/>
      </c>
      <c r="BN215" s="122" t="str">
        <f>IF('Main courante'!$A212=$BK$6,TEXT('Main courante'!$D212,"hh:mm"),"")</f>
        <v/>
      </c>
      <c r="BO215" s="123" t="str">
        <f>IF('Main courante'!$A212=$BK$6,MOD($BN215-$BM215,1),"")</f>
        <v/>
      </c>
      <c r="BP215" s="123" t="str">
        <f>IF('Main courante'!$A212=$BK$6,'Main courante'!$E212,"")</f>
        <v/>
      </c>
      <c r="BQ215" s="122" t="str">
        <f>IF('Main courante'!$A212=$BK$6,DU215,"")</f>
        <v/>
      </c>
      <c r="BR215" s="125"/>
      <c r="BS215" s="120" t="str">
        <f>IF('Main courante'!$A212=$BS$6,MAX($BS$8:$BS214)+1,"")</f>
        <v/>
      </c>
      <c r="BT215" s="121" t="str">
        <f>IF('Main courante'!$A212=$BS$6,TEXT('Main courante'!$B212,"j mmm aa"),"")</f>
        <v/>
      </c>
      <c r="BU215" s="122" t="str">
        <f>IF('Main courante'!$A212=$BS$6,TEXT('Main courante'!$C212,"hh:mm"),"")</f>
        <v/>
      </c>
      <c r="BV215" s="122" t="str">
        <f>IF('Main courante'!$A212=$BS$6,TEXT('Main courante'!$D212,"hh:mm"),"")</f>
        <v/>
      </c>
      <c r="BW215" s="123" t="str">
        <f>IF('Main courante'!$A212=$BS$6,MOD($BV215-$BU215,1),"")</f>
        <v/>
      </c>
      <c r="BX215" s="123" t="str">
        <f>IF('Main courante'!$A212=$BS$6,'Main courante'!$E212,"")</f>
        <v/>
      </c>
      <c r="BY215" s="122" t="str">
        <f>IF('Main courante'!$A212=$BS$6,DU215,"")</f>
        <v/>
      </c>
      <c r="BZ215" s="125"/>
      <c r="CA215" s="120" t="str">
        <f>IF('Main courante'!$A212=$CA$6,MAX($CA$8:$CA214)+1,"")</f>
        <v/>
      </c>
      <c r="CB215" s="121" t="str">
        <f>IF('Main courante'!$A212=$CA$6,TEXT('Main courante'!$B212,"j mmm aa"),"")</f>
        <v/>
      </c>
      <c r="CC215" s="122" t="str">
        <f>IF('Main courante'!$A212=$CA$6,TEXT('Main courante'!$C212,"hh:mm"),"")</f>
        <v/>
      </c>
      <c r="CD215" s="122" t="str">
        <f>IF('Main courante'!$A212=$CA$6,TEXT('Main courante'!$D212,"hh:mm"),"")</f>
        <v/>
      </c>
      <c r="CE215" s="123" t="str">
        <f>IF('Main courante'!$A212=$CA$6,MOD($CD215-$CC215,1),"")</f>
        <v/>
      </c>
      <c r="CF215" s="123" t="str">
        <f>IF('Main courante'!$A212=$CA$6,'Main courante'!$E212,"")</f>
        <v/>
      </c>
      <c r="CG215" s="122" t="str">
        <f>IF('Main courante'!$A212=$CA$6,DU215,"")</f>
        <v/>
      </c>
      <c r="CH215" s="125"/>
      <c r="CI215" s="120" t="str">
        <f>IF('Main courante'!$A212=$CI$6,MAX($CI$8:$CI214)+1,"")</f>
        <v/>
      </c>
      <c r="CJ215" s="121" t="str">
        <f>IF('Main courante'!$A212=$CI$6,TEXT('Main courante'!$B212,"j mmm aa"),"")</f>
        <v/>
      </c>
      <c r="CK215" s="122" t="str">
        <f>IF('Main courante'!$A212=$CI$6,TEXT('Main courante'!$C212,"hh:mm"),"")</f>
        <v/>
      </c>
      <c r="CL215" s="122" t="str">
        <f>IF('Main courante'!$A212=$CI$6,TEXT('Main courante'!$D212,"hh:mm"),"")</f>
        <v/>
      </c>
      <c r="CM215" s="123" t="str">
        <f>IF('Main courante'!$A212=$CI$6,MOD($CL215-$CK215,1),"")</f>
        <v/>
      </c>
      <c r="CN215" s="123" t="str">
        <f>IF('Main courante'!$A212=$CI$6,'Main courante'!$E212,"")</f>
        <v/>
      </c>
      <c r="CO215" s="125"/>
      <c r="CP215" s="120" t="str">
        <f>IF('Main courante'!$A212=$CP$6,MAX($CP$8:$CP214)+1,"")</f>
        <v/>
      </c>
      <c r="CQ215" s="121" t="str">
        <f>IF('Main courante'!$A212=$CP$6,TEXT('Main courante'!$B212,"j mmm aa"),"")</f>
        <v/>
      </c>
      <c r="CR215" s="122" t="str">
        <f>IF('Main courante'!$A212=$CP$6,TEXT('Main courante'!$C212,"hh:mm"),"")</f>
        <v/>
      </c>
      <c r="CS215" s="122" t="str">
        <f>IF('Main courante'!$A212=$CP$6,TEXT('Main courante'!$D212,"hh:mm"),"")</f>
        <v/>
      </c>
      <c r="CT215" s="123" t="str">
        <f>IF('Main courante'!$A212=$CP$6,MOD($CS215-$CR215,1),"")</f>
        <v/>
      </c>
      <c r="CU215" s="123" t="str">
        <f>IF('Main courante'!$A212=$CP$6,'Main courante'!$E212,"")</f>
        <v/>
      </c>
      <c r="CV215" s="122" t="str">
        <f>IF('Main courante'!$A212=$CP$6,DU215,"")</f>
        <v/>
      </c>
      <c r="CW215" s="125"/>
      <c r="CX215" s="120" t="str">
        <f>IF('Main courante'!$A212=$CX$6,MAX($CX$8:$CX214)+1,"")</f>
        <v/>
      </c>
      <c r="CY215" s="121" t="str">
        <f>IF('Main courante'!$A212=$CX$6,TEXT('Main courante'!$B212,"j mmm aa"),"")</f>
        <v/>
      </c>
      <c r="CZ215" s="122" t="str">
        <f>IF('Main courante'!$A212=$CX$6,TEXT('Main courante'!$C212,"hh:mm"),"")</f>
        <v/>
      </c>
      <c r="DA215" s="122" t="str">
        <f>IF('Main courante'!$A212=$CX$6,TEXT('Main courante'!$D212,"hh:mm"),"")</f>
        <v/>
      </c>
      <c r="DB215" s="123" t="str">
        <f>IF('Main courante'!$A212=$CX$6,MOD($DA215-$CZ215,1),"")</f>
        <v/>
      </c>
      <c r="DC215" s="123" t="str">
        <f>IF('Main courante'!$A212=$CX$6,'Main courante'!$E212,"")</f>
        <v/>
      </c>
      <c r="DD215" s="122" t="str">
        <f>IF('Main courante'!$A212=$CX$6,DU215,"")</f>
        <v/>
      </c>
      <c r="DE215" s="125"/>
      <c r="DF215" s="120" t="str">
        <f>IF('Main courante'!$A212=$DF$6,MAX($DF$8:$DF214)+1,"")</f>
        <v/>
      </c>
      <c r="DG215" s="121" t="str">
        <f>IF('Main courante'!$A212=$DF$6,TEXT('Main courante'!$B212,"j mmm aa"),"")</f>
        <v/>
      </c>
      <c r="DH215" s="122" t="str">
        <f>IF('Main courante'!$A212=$DF$6,TEXT('Main courante'!$C212,"hh:mm"),"")</f>
        <v/>
      </c>
      <c r="DI215" s="122" t="str">
        <f>IF('Main courante'!$A212=$DF$6,TEXT('Main courante'!$D212,"hh:mm"),"")</f>
        <v/>
      </c>
      <c r="DJ215" s="123" t="str">
        <f>IF('Main courante'!$A212=$DF$6,MOD($DI215-$DH215,1),"")</f>
        <v/>
      </c>
      <c r="DK215" s="123" t="str">
        <f>IF('Main courante'!$A212=$DF$6,'Main courante'!$E212,"")</f>
        <v/>
      </c>
      <c r="DL215" s="128"/>
      <c r="DM215" s="120" t="str">
        <f>IF(OR('Main courante'!$F212&lt;&gt;"",'Main courante'!$K212&lt;&gt;""),MAX($DM$8:$DM214)+1,"")</f>
        <v/>
      </c>
      <c r="DN215" s="121" t="str">
        <f>IF('Main courante'!$F212,TEXT('Main courante'!$B212,"j mmm aa"),"")</f>
        <v/>
      </c>
      <c r="DO215" s="121" t="str">
        <f>IF('Main courante'!$F212,'Main courante'!$E212,"")</f>
        <v/>
      </c>
      <c r="DP215" s="121" t="str">
        <f>IF(OR('Main courante'!$F212&lt;&gt;"",'Main courante'!$K212&lt;&gt;""),IF('Main courante'!$F212&lt;&gt;"",TEXT('Main courante'!$F212,"hh:mm"),""),"")</f>
        <v/>
      </c>
      <c r="DQ215" s="121" t="str">
        <f>IF(OR('Main courante'!$F212&lt;&gt;"",'Main courante'!$K212&lt;&gt;""),IF('Main courante'!$G212&lt;&gt;"",TEXT('Main courante'!$G212,"hh:mm"),""),"")</f>
        <v/>
      </c>
      <c r="DR215" s="121" t="str">
        <f>IF(OR('Main courante'!$F212&lt;&gt;"",'Main courante'!$K212&lt;&gt;""),IF('Main courante'!$K212&lt;&gt;"",TEXT('Main courante'!$K212,"hh:mm"),""),"")</f>
        <v/>
      </c>
      <c r="DS215" s="121" t="str">
        <f>IF(OR('Main courante'!$F212&lt;&gt;"",'Main courante'!$K212&lt;&gt;""),IF('Main courante'!$L212&lt;&gt;"",TEXT('Main courante'!$L212,"hh:mm"),""),"")</f>
        <v/>
      </c>
      <c r="DT215" s="129">
        <f t="shared" si="13"/>
        <v>0</v>
      </c>
      <c r="DU215" s="130">
        <f>'Main courante'!$H212+'Main courante'!$M212</f>
        <v>0</v>
      </c>
      <c r="DV215" s="131">
        <f>'Main courante'!$J212+'Main courante'!$O212</f>
        <v>0</v>
      </c>
      <c r="DW215" s="131">
        <f>'Main courante'!$I212+'Main courante'!$N212</f>
        <v>0</v>
      </c>
      <c r="DX215" s="132" t="str">
        <f>IF('Main courante'!$P212&lt;&gt;"",'Main courante'!$P212,"")</f>
        <v/>
      </c>
      <c r="DY215" s="133" t="str">
        <f>IF('Main courante'!$Q212&lt;&gt;"",'Main courante'!$Q212,"")</f>
        <v/>
      </c>
      <c r="DZ215" s="133" t="str">
        <f>IF('Main courante'!$R212&lt;&gt;"",'Main courante'!$R212,"")</f>
        <v/>
      </c>
      <c r="EA215" s="129">
        <f t="shared" si="14"/>
        <v>0</v>
      </c>
      <c r="EB215" s="129">
        <f t="shared" si="15"/>
        <v>0</v>
      </c>
      <c r="ED215" s="120" t="str">
        <f>IF('Main courante'!$A212=$ED$6,MAX($ED$8:$ED214)+1,"")</f>
        <v/>
      </c>
      <c r="EE215" s="120" t="str">
        <f>IF('Main courante'!$A212=$ED$6,'Main courante'!$S212,"")</f>
        <v/>
      </c>
      <c r="EF215" s="120" t="str">
        <f>IF('Main courante'!$A212=$ED$6,'Main courante'!$T212,"")</f>
        <v/>
      </c>
      <c r="EG215" s="120" t="str">
        <f>IF('Main courante'!$A212=$ED$6,'Main courante'!$U212,"")</f>
        <v/>
      </c>
      <c r="EH215" s="134" t="str">
        <f>IF('Main courante'!$A212=$ED$6,'Main courante'!$V212,"")</f>
        <v/>
      </c>
      <c r="EJ215" s="120" t="str">
        <f>IF('Main courante'!$A212=$EJ$6,MAX($EJ$8:$EJ214)+1,"")</f>
        <v/>
      </c>
      <c r="EK215" s="120" t="str">
        <f>IF('Main courante'!$A212=$EJ$6,'Main courante'!$S212,"")</f>
        <v/>
      </c>
      <c r="EL215" s="120" t="str">
        <f>IF('Main courante'!$A212=$EJ$6,'Main courante'!$T212,"")</f>
        <v/>
      </c>
      <c r="EM215" s="120" t="str">
        <f>IF('Main courante'!$A212=$EJ$6,'Main courante'!$U212,"")</f>
        <v/>
      </c>
      <c r="EN215" s="134" t="str">
        <f>IF('Main courante'!$A212=$EJ$6,'Main courante'!$V212,"")</f>
        <v/>
      </c>
      <c r="EP215" s="120" t="str">
        <f>IF('Main courante'!$A212=$EP$6,MAX($EP$8:$EP214)+1,"")</f>
        <v/>
      </c>
      <c r="EQ215" s="120" t="str">
        <f>IF('Main courante'!$A212=$EP$6,'Main courante'!$S212,"")</f>
        <v/>
      </c>
      <c r="ER215" s="120" t="str">
        <f>IF('Main courante'!$A212=$EP$6,'Main courante'!$T212,"")</f>
        <v/>
      </c>
      <c r="ES215" s="120" t="str">
        <f>IF('Main courante'!$A212=$EP$6,'Main courante'!$U212,"")</f>
        <v/>
      </c>
      <c r="ET215" s="134" t="str">
        <f>IF('Main courante'!$A212=$EP$6,'Main courante'!$V212,"")</f>
        <v/>
      </c>
      <c r="EU215" s="125"/>
      <c r="EV215" s="120" t="str">
        <f>IF('Main courante'!$A212=$EV$6,MAX($EV$8:$EV214)+1,"")</f>
        <v/>
      </c>
      <c r="EW215" s="121" t="str">
        <f>IF('Main courante'!$A212=$EV$6,TEXT('Main courante'!$B212,"j mmm aa"),"")</f>
        <v/>
      </c>
      <c r="EX215" s="122" t="str">
        <f>IF('Main courante'!$A212=$EV$6,TEXT('Main courante'!$C212,"hh:mm"),"")</f>
        <v/>
      </c>
      <c r="EY215" s="122" t="str">
        <f>IF('Main courante'!$A212=$EV$6,TEXT('Main courante'!$D212,"hh:mm"),"")</f>
        <v/>
      </c>
      <c r="EZ215" s="123" t="str">
        <f>IF('Main courante'!$A212=$EV$6,MOD($EY215-$EX215,1),"")</f>
        <v/>
      </c>
      <c r="FA215" s="123" t="str">
        <f>IF('Main courante'!$A212=$EV$6,'Main courante'!$E212,"")</f>
        <v/>
      </c>
      <c r="FB215" s="128"/>
    </row>
    <row r="216" spans="1:158">
      <c r="A216" s="120" t="str">
        <f>IF('Main courante'!$A213=$A$6,MAX($A$8:$A215)+1,"")</f>
        <v/>
      </c>
      <c r="B216" s="121" t="str">
        <f>IF('Main courante'!$A213=$A$6,TEXT('Main courante'!$B213,"j mmm aa"),"")</f>
        <v/>
      </c>
      <c r="C216" s="122" t="str">
        <f>IF('Main courante'!$A213=$A$6,TEXT('Main courante'!$C213,"hh:mm"),"")</f>
        <v/>
      </c>
      <c r="D216" s="122" t="str">
        <f>IF('Main courante'!$A213=$A$6,TEXT('Main courante'!$D213,"hh:mm"),"")</f>
        <v/>
      </c>
      <c r="E216" s="123" t="str">
        <f>IF('Main courante'!$A213=$A$6,MOD($D216-$C216,1),"")</f>
        <v/>
      </c>
      <c r="F216" s="123" t="str">
        <f>IF('Main courante'!$A213=$A$6,'Main courante'!$E213,"")</f>
        <v/>
      </c>
      <c r="G216" s="125"/>
      <c r="H216" s="126" t="str">
        <f>IF('Main courante'!$A213=$H$6,MAX($H$8:$H215)+1,"")</f>
        <v/>
      </c>
      <c r="I216" s="121" t="str">
        <f>IF('Main courante'!$A213=$H$6,TEXT('Main courante'!$B213,"j mmm aa"),"")</f>
        <v/>
      </c>
      <c r="J216" s="122" t="str">
        <f>IF('Main courante'!$A213=$H$6,TEXT('Main courante'!$C213,"hh:mm"),"")</f>
        <v/>
      </c>
      <c r="K216" s="122" t="str">
        <f>IF('Main courante'!$A213=$H$6,TEXT('Main courante'!$D213,"hh:mm"),"")</f>
        <v/>
      </c>
      <c r="L216" s="123" t="str">
        <f>IF('Main courante'!$A213=$H$6,MOD($K216-$J216,1),"")</f>
        <v/>
      </c>
      <c r="M216" s="123" t="str">
        <f>IF('Main courante'!$A213=$H$6,'Main courante'!$E213,"")</f>
        <v/>
      </c>
      <c r="N216" s="125"/>
      <c r="O216" s="120" t="str">
        <f>IF('Main courante'!$A213=$O$6,MAX($O$8:$O215)+1,"")</f>
        <v/>
      </c>
      <c r="P216" s="121" t="str">
        <f>IF('Main courante'!$A213=$O$6,TEXT('Main courante'!$B213,"j mmm aa"),"")</f>
        <v/>
      </c>
      <c r="Q216" s="122" t="str">
        <f>IF('Main courante'!$A213=$O$6,TEXT('Main courante'!$C213,"hh:mm"),"")</f>
        <v/>
      </c>
      <c r="R216" s="122" t="str">
        <f>IF('Main courante'!$A213=$O$6,TEXT('Main courante'!$D213,"hh:mm"),"")</f>
        <v/>
      </c>
      <c r="S216" s="123" t="str">
        <f>IF('Main courante'!$A213=$O$6,MOD($R216-$Q216,1),"")</f>
        <v/>
      </c>
      <c r="T216" s="124" t="str">
        <f>IF('Main courante'!$A213=$O$6,'Main courante'!$E213,"")</f>
        <v/>
      </c>
      <c r="U216" s="127" t="str">
        <f>IF('Main courante'!$A213=$O$6,DU216,"")</f>
        <v/>
      </c>
      <c r="V216" s="125"/>
      <c r="W216" s="120" t="str">
        <f>IF('Main courante'!$A213=$W$6,MAX($W$8:$W215)+1,"")</f>
        <v/>
      </c>
      <c r="X216" s="121" t="str">
        <f>IF('Main courante'!$A213=$W$6,TEXT('Main courante'!$B213,"j mmm aa"),"")</f>
        <v/>
      </c>
      <c r="Y216" s="122" t="str">
        <f>IF('Main courante'!$A213=$W$6,TEXT('Main courante'!$C213,"hh:mm"),"")</f>
        <v/>
      </c>
      <c r="Z216" s="122" t="str">
        <f>IF('Main courante'!$A213=$W$6,TEXT('Main courante'!$D213,"hh:mm"),"")</f>
        <v/>
      </c>
      <c r="AA216" s="123" t="str">
        <f>IF('Main courante'!$A213=$W$6,MOD($Z216-$Y216,1),"")</f>
        <v/>
      </c>
      <c r="AB216" s="123" t="str">
        <f>IF('Main courante'!$A213=$W$6,'Main courante'!$E213,"")</f>
        <v/>
      </c>
      <c r="AC216" s="122" t="str">
        <f>IF('Main courante'!$A213=$W$6,DU216,"")</f>
        <v/>
      </c>
      <c r="AD216" s="125"/>
      <c r="AE216" s="120" t="str">
        <f>IF('Main courante'!$A213=$AE$6,MAX($AE$8:$AE215)+1,"")</f>
        <v/>
      </c>
      <c r="AF216" s="121" t="str">
        <f>IF('Main courante'!$A213=$AE$6,TEXT('Main courante'!$B213,"j mmm aa"),"")</f>
        <v/>
      </c>
      <c r="AG216" s="122" t="str">
        <f>IF('Main courante'!$A213=$AE$6,TEXT('Main courante'!$C213,"hh:mm"),"")</f>
        <v/>
      </c>
      <c r="AH216" s="122" t="str">
        <f>IF('Main courante'!$A213=$AE$6,TEXT('Main courante'!$D213,"hh:mm"),"")</f>
        <v/>
      </c>
      <c r="AI216" s="123" t="str">
        <f>IF('Main courante'!$A213=$AE$6,MOD($AH216-$AG216,1),"")</f>
        <v/>
      </c>
      <c r="AJ216" s="123" t="str">
        <f>IF('Main courante'!$A213=$AE$6,'Main courante'!$E213,"")</f>
        <v/>
      </c>
      <c r="AK216" s="122" t="str">
        <f>IF('Main courante'!$A213=$AE$6,DU216,"")</f>
        <v/>
      </c>
      <c r="AL216" s="125"/>
      <c r="AM216" s="120" t="str">
        <f>IF('Main courante'!$A213=$AM$6,MAX($AM$8:$AM215)+1,"")</f>
        <v/>
      </c>
      <c r="AN216" s="121" t="str">
        <f>IF('Main courante'!$A213=$AM$6,TEXT('Main courante'!$B213,"j mmm aa"),"")</f>
        <v/>
      </c>
      <c r="AO216" s="122" t="str">
        <f>IF('Main courante'!$A213=$AM$6,TEXT('Main courante'!$C213,"hh:mm"),"")</f>
        <v/>
      </c>
      <c r="AP216" s="122" t="str">
        <f>IF('Main courante'!$A213=$AM$6,TEXT('Main courante'!$D213,"hh:mm"),"")</f>
        <v/>
      </c>
      <c r="AQ216" s="123" t="str">
        <f>IF('Main courante'!$A213=$AM$6,MOD($AP216-$AO216,1),"")</f>
        <v/>
      </c>
      <c r="AR216" s="123" t="str">
        <f>IF('Main courante'!$A213=$AM$6,'Main courante'!$E213,"")</f>
        <v/>
      </c>
      <c r="AS216" s="122" t="str">
        <f>IF('Main courante'!$A213=$AM$6,DU216,"")</f>
        <v/>
      </c>
      <c r="AT216" s="125"/>
      <c r="AU216" s="120" t="str">
        <f>IF('Main courante'!$A213=$AU$6,MAX($AU$8:$AU215)+1,"")</f>
        <v/>
      </c>
      <c r="AV216" s="121" t="str">
        <f>IF('Main courante'!$A213=$AU$6,TEXT('Main courante'!$B213,"j mmm aa"),"")</f>
        <v/>
      </c>
      <c r="AW216" s="122" t="str">
        <f>IF('Main courante'!$A213=$AU$6,TEXT('Main courante'!$C213,"hh:mm"),"")</f>
        <v/>
      </c>
      <c r="AX216" s="122" t="str">
        <f>IF('Main courante'!$A213=$AU$6,TEXT('Main courante'!$D213,"hh:mm"),"")</f>
        <v/>
      </c>
      <c r="AY216" s="123" t="str">
        <f>IF('Main courante'!$A213=$AU$6,MOD($AX216-$AW216,1),"")</f>
        <v/>
      </c>
      <c r="AZ216" s="123" t="str">
        <f>IF('Main courante'!$A213=$AU$6,'Main courante'!$E213,"")</f>
        <v/>
      </c>
      <c r="BA216" s="122" t="str">
        <f>IF('Main courante'!$A213=$AU$6,DU216,"")</f>
        <v/>
      </c>
      <c r="BB216" s="125"/>
      <c r="BC216" s="120" t="str">
        <f>IF('Main courante'!$A213=$BC$6,MAX($BC$8:$BC215)+1,"")</f>
        <v/>
      </c>
      <c r="BD216" s="121" t="str">
        <f>IF('Main courante'!$A213=$BC$6,TEXT('Main courante'!$B213,"j mmm aa"),"")</f>
        <v/>
      </c>
      <c r="BE216" s="122" t="str">
        <f>IF('Main courante'!$A213=$BC$6,TEXT('Main courante'!$C213,"hh:mm"),"")</f>
        <v/>
      </c>
      <c r="BF216" s="122" t="str">
        <f>IF('Main courante'!$A213=$BC$6,TEXT('Main courante'!$D213,"hh:mm"),"")</f>
        <v/>
      </c>
      <c r="BG216" s="123" t="str">
        <f>IF('Main courante'!$A213=$BC$6,MOD($BF216-$BE216,1),"")</f>
        <v/>
      </c>
      <c r="BH216" s="123" t="str">
        <f>IF('Main courante'!$A213=$BC$6,'Main courante'!$E213,"")</f>
        <v/>
      </c>
      <c r="BI216" s="122" t="str">
        <f>IF('Main courante'!$A213=$BC$6,DU216,"")</f>
        <v/>
      </c>
      <c r="BJ216" s="125"/>
      <c r="BK216" s="120" t="str">
        <f>IF('Main courante'!$A213=$BK$6,MAX($BK$8:$BK215)+1,"")</f>
        <v/>
      </c>
      <c r="BL216" s="121" t="str">
        <f>IF('Main courante'!$A213=$BK$6,TEXT('Main courante'!$B213,"j mmm aa"),"")</f>
        <v/>
      </c>
      <c r="BM216" s="122" t="str">
        <f>IF('Main courante'!$A213=$BK$6,TEXT('Main courante'!$C213,"hh:mm"),"")</f>
        <v/>
      </c>
      <c r="BN216" s="122" t="str">
        <f>IF('Main courante'!$A213=$BK$6,TEXT('Main courante'!$D213,"hh:mm"),"")</f>
        <v/>
      </c>
      <c r="BO216" s="123" t="str">
        <f>IF('Main courante'!$A213=$BK$6,MOD($BN216-$BM216,1),"")</f>
        <v/>
      </c>
      <c r="BP216" s="123" t="str">
        <f>IF('Main courante'!$A213=$BK$6,'Main courante'!$E213,"")</f>
        <v/>
      </c>
      <c r="BQ216" s="122" t="str">
        <f>IF('Main courante'!$A213=$BK$6,DU216,"")</f>
        <v/>
      </c>
      <c r="BR216" s="125"/>
      <c r="BS216" s="120" t="str">
        <f>IF('Main courante'!$A213=$BS$6,MAX($BS$8:$BS215)+1,"")</f>
        <v/>
      </c>
      <c r="BT216" s="121" t="str">
        <f>IF('Main courante'!$A213=$BS$6,TEXT('Main courante'!$B213,"j mmm aa"),"")</f>
        <v/>
      </c>
      <c r="BU216" s="122" t="str">
        <f>IF('Main courante'!$A213=$BS$6,TEXT('Main courante'!$C213,"hh:mm"),"")</f>
        <v/>
      </c>
      <c r="BV216" s="122" t="str">
        <f>IF('Main courante'!$A213=$BS$6,TEXT('Main courante'!$D213,"hh:mm"),"")</f>
        <v/>
      </c>
      <c r="BW216" s="123" t="str">
        <f>IF('Main courante'!$A213=$BS$6,MOD($BV216-$BU216,1),"")</f>
        <v/>
      </c>
      <c r="BX216" s="123" t="str">
        <f>IF('Main courante'!$A213=$BS$6,'Main courante'!$E213,"")</f>
        <v/>
      </c>
      <c r="BY216" s="122" t="str">
        <f>IF('Main courante'!$A213=$BS$6,DU216,"")</f>
        <v/>
      </c>
      <c r="BZ216" s="125"/>
      <c r="CA216" s="120" t="str">
        <f>IF('Main courante'!$A213=$CA$6,MAX($CA$8:$CA215)+1,"")</f>
        <v/>
      </c>
      <c r="CB216" s="121" t="str">
        <f>IF('Main courante'!$A213=$CA$6,TEXT('Main courante'!$B213,"j mmm aa"),"")</f>
        <v/>
      </c>
      <c r="CC216" s="122" t="str">
        <f>IF('Main courante'!$A213=$CA$6,TEXT('Main courante'!$C213,"hh:mm"),"")</f>
        <v/>
      </c>
      <c r="CD216" s="122" t="str">
        <f>IF('Main courante'!$A213=$CA$6,TEXT('Main courante'!$D213,"hh:mm"),"")</f>
        <v/>
      </c>
      <c r="CE216" s="123" t="str">
        <f>IF('Main courante'!$A213=$CA$6,MOD($CD216-$CC216,1),"")</f>
        <v/>
      </c>
      <c r="CF216" s="123" t="str">
        <f>IF('Main courante'!$A213=$CA$6,'Main courante'!$E213,"")</f>
        <v/>
      </c>
      <c r="CG216" s="122" t="str">
        <f>IF('Main courante'!$A213=$CA$6,DU216,"")</f>
        <v/>
      </c>
      <c r="CH216" s="125"/>
      <c r="CI216" s="120" t="str">
        <f>IF('Main courante'!$A213=$CI$6,MAX($CI$8:$CI215)+1,"")</f>
        <v/>
      </c>
      <c r="CJ216" s="121" t="str">
        <f>IF('Main courante'!$A213=$CI$6,TEXT('Main courante'!$B213,"j mmm aa"),"")</f>
        <v/>
      </c>
      <c r="CK216" s="122" t="str">
        <f>IF('Main courante'!$A213=$CI$6,TEXT('Main courante'!$C213,"hh:mm"),"")</f>
        <v/>
      </c>
      <c r="CL216" s="122" t="str">
        <f>IF('Main courante'!$A213=$CI$6,TEXT('Main courante'!$D213,"hh:mm"),"")</f>
        <v/>
      </c>
      <c r="CM216" s="123" t="str">
        <f>IF('Main courante'!$A213=$CI$6,MOD($CL216-$CK216,1),"")</f>
        <v/>
      </c>
      <c r="CN216" s="123" t="str">
        <f>IF('Main courante'!$A213=$CI$6,'Main courante'!$E213,"")</f>
        <v/>
      </c>
      <c r="CO216" s="125"/>
      <c r="CP216" s="120" t="str">
        <f>IF('Main courante'!$A213=$CP$6,MAX($CP$8:$CP215)+1,"")</f>
        <v/>
      </c>
      <c r="CQ216" s="121" t="str">
        <f>IF('Main courante'!$A213=$CP$6,TEXT('Main courante'!$B213,"j mmm aa"),"")</f>
        <v/>
      </c>
      <c r="CR216" s="122" t="str">
        <f>IF('Main courante'!$A213=$CP$6,TEXT('Main courante'!$C213,"hh:mm"),"")</f>
        <v/>
      </c>
      <c r="CS216" s="122" t="str">
        <f>IF('Main courante'!$A213=$CP$6,TEXT('Main courante'!$D213,"hh:mm"),"")</f>
        <v/>
      </c>
      <c r="CT216" s="123" t="str">
        <f>IF('Main courante'!$A213=$CP$6,MOD($CS216-$CR216,1),"")</f>
        <v/>
      </c>
      <c r="CU216" s="123" t="str">
        <f>IF('Main courante'!$A213=$CP$6,'Main courante'!$E213,"")</f>
        <v/>
      </c>
      <c r="CV216" s="122" t="str">
        <f>IF('Main courante'!$A213=$CP$6,DU216,"")</f>
        <v/>
      </c>
      <c r="CW216" s="125"/>
      <c r="CX216" s="120" t="str">
        <f>IF('Main courante'!$A213=$CX$6,MAX($CX$8:$CX215)+1,"")</f>
        <v/>
      </c>
      <c r="CY216" s="121" t="str">
        <f>IF('Main courante'!$A213=$CX$6,TEXT('Main courante'!$B213,"j mmm aa"),"")</f>
        <v/>
      </c>
      <c r="CZ216" s="122" t="str">
        <f>IF('Main courante'!$A213=$CX$6,TEXT('Main courante'!$C213,"hh:mm"),"")</f>
        <v/>
      </c>
      <c r="DA216" s="122" t="str">
        <f>IF('Main courante'!$A213=$CX$6,TEXT('Main courante'!$D213,"hh:mm"),"")</f>
        <v/>
      </c>
      <c r="DB216" s="123" t="str">
        <f>IF('Main courante'!$A213=$CX$6,MOD($DA216-$CZ216,1),"")</f>
        <v/>
      </c>
      <c r="DC216" s="123" t="str">
        <f>IF('Main courante'!$A213=$CX$6,'Main courante'!$E213,"")</f>
        <v/>
      </c>
      <c r="DD216" s="122" t="str">
        <f>IF('Main courante'!$A213=$CX$6,DU216,"")</f>
        <v/>
      </c>
      <c r="DE216" s="125"/>
      <c r="DF216" s="120" t="str">
        <f>IF('Main courante'!$A213=$DF$6,MAX($DF$8:$DF215)+1,"")</f>
        <v/>
      </c>
      <c r="DG216" s="121" t="str">
        <f>IF('Main courante'!$A213=$DF$6,TEXT('Main courante'!$B213,"j mmm aa"),"")</f>
        <v/>
      </c>
      <c r="DH216" s="122" t="str">
        <f>IF('Main courante'!$A213=$DF$6,TEXT('Main courante'!$C213,"hh:mm"),"")</f>
        <v/>
      </c>
      <c r="DI216" s="122" t="str">
        <f>IF('Main courante'!$A213=$DF$6,TEXT('Main courante'!$D213,"hh:mm"),"")</f>
        <v/>
      </c>
      <c r="DJ216" s="123" t="str">
        <f>IF('Main courante'!$A213=$DF$6,MOD($DI216-$DH216,1),"")</f>
        <v/>
      </c>
      <c r="DK216" s="123" t="str">
        <f>IF('Main courante'!$A213=$DF$6,'Main courante'!$E213,"")</f>
        <v/>
      </c>
      <c r="DL216" s="128"/>
      <c r="DM216" s="120" t="str">
        <f>IF(OR('Main courante'!$F213&lt;&gt;"",'Main courante'!$K213&lt;&gt;""),MAX($DM$8:$DM215)+1,"")</f>
        <v/>
      </c>
      <c r="DN216" s="121" t="str">
        <f>IF('Main courante'!$F213,TEXT('Main courante'!$B213,"j mmm aa"),"")</f>
        <v/>
      </c>
      <c r="DO216" s="121" t="str">
        <f>IF('Main courante'!$F213,'Main courante'!$E213,"")</f>
        <v/>
      </c>
      <c r="DP216" s="121" t="str">
        <f>IF(OR('Main courante'!$F213&lt;&gt;"",'Main courante'!$K213&lt;&gt;""),IF('Main courante'!$F213&lt;&gt;"",TEXT('Main courante'!$F213,"hh:mm"),""),"")</f>
        <v/>
      </c>
      <c r="DQ216" s="121" t="str">
        <f>IF(OR('Main courante'!$F213&lt;&gt;"",'Main courante'!$K213&lt;&gt;""),IF('Main courante'!$G213&lt;&gt;"",TEXT('Main courante'!$G213,"hh:mm"),""),"")</f>
        <v/>
      </c>
      <c r="DR216" s="121" t="str">
        <f>IF(OR('Main courante'!$F213&lt;&gt;"",'Main courante'!$K213&lt;&gt;""),IF('Main courante'!$K213&lt;&gt;"",TEXT('Main courante'!$K213,"hh:mm"),""),"")</f>
        <v/>
      </c>
      <c r="DS216" s="121" t="str">
        <f>IF(OR('Main courante'!$F213&lt;&gt;"",'Main courante'!$K213&lt;&gt;""),IF('Main courante'!$L213&lt;&gt;"",TEXT('Main courante'!$L213,"hh:mm"),""),"")</f>
        <v/>
      </c>
      <c r="DT216" s="129">
        <f t="shared" si="13"/>
        <v>0</v>
      </c>
      <c r="DU216" s="130">
        <f>'Main courante'!$H213+'Main courante'!$M213</f>
        <v>0</v>
      </c>
      <c r="DV216" s="131">
        <f>'Main courante'!$J213+'Main courante'!$O213</f>
        <v>0</v>
      </c>
      <c r="DW216" s="131">
        <f>'Main courante'!$I213+'Main courante'!$N213</f>
        <v>0</v>
      </c>
      <c r="DX216" s="132" t="str">
        <f>IF('Main courante'!$P213&lt;&gt;"",'Main courante'!$P213,"")</f>
        <v/>
      </c>
      <c r="DY216" s="133" t="str">
        <f>IF('Main courante'!$Q213&lt;&gt;"",'Main courante'!$Q213,"")</f>
        <v/>
      </c>
      <c r="DZ216" s="133" t="str">
        <f>IF('Main courante'!$R213&lt;&gt;"",'Main courante'!$R213,"")</f>
        <v/>
      </c>
      <c r="EA216" s="129">
        <f t="shared" si="14"/>
        <v>0</v>
      </c>
      <c r="EB216" s="129">
        <f t="shared" si="15"/>
        <v>0</v>
      </c>
      <c r="ED216" s="120" t="str">
        <f>IF('Main courante'!$A213=$ED$6,MAX($ED$8:$ED215)+1,"")</f>
        <v/>
      </c>
      <c r="EE216" s="120" t="str">
        <f>IF('Main courante'!$A213=$ED$6,'Main courante'!$S213,"")</f>
        <v/>
      </c>
      <c r="EF216" s="120" t="str">
        <f>IF('Main courante'!$A213=$ED$6,'Main courante'!$T213,"")</f>
        <v/>
      </c>
      <c r="EG216" s="120" t="str">
        <f>IF('Main courante'!$A213=$ED$6,'Main courante'!$U213,"")</f>
        <v/>
      </c>
      <c r="EH216" s="134" t="str">
        <f>IF('Main courante'!$A213=$ED$6,'Main courante'!$V213,"")</f>
        <v/>
      </c>
      <c r="EJ216" s="120" t="str">
        <f>IF('Main courante'!$A213=$EJ$6,MAX($EJ$8:$EJ215)+1,"")</f>
        <v/>
      </c>
      <c r="EK216" s="120" t="str">
        <f>IF('Main courante'!$A213=$EJ$6,'Main courante'!$S213,"")</f>
        <v/>
      </c>
      <c r="EL216" s="120" t="str">
        <f>IF('Main courante'!$A213=$EJ$6,'Main courante'!$T213,"")</f>
        <v/>
      </c>
      <c r="EM216" s="120" t="str">
        <f>IF('Main courante'!$A213=$EJ$6,'Main courante'!$U213,"")</f>
        <v/>
      </c>
      <c r="EN216" s="134" t="str">
        <f>IF('Main courante'!$A213=$EJ$6,'Main courante'!$V213,"")</f>
        <v/>
      </c>
      <c r="EP216" s="120" t="str">
        <f>IF('Main courante'!$A213=$EP$6,MAX($EP$8:$EP215)+1,"")</f>
        <v/>
      </c>
      <c r="EQ216" s="120" t="str">
        <f>IF('Main courante'!$A213=$EP$6,'Main courante'!$S213,"")</f>
        <v/>
      </c>
      <c r="ER216" s="120" t="str">
        <f>IF('Main courante'!$A213=$EP$6,'Main courante'!$T213,"")</f>
        <v/>
      </c>
      <c r="ES216" s="120" t="str">
        <f>IF('Main courante'!$A213=$EP$6,'Main courante'!$U213,"")</f>
        <v/>
      </c>
      <c r="ET216" s="134" t="str">
        <f>IF('Main courante'!$A213=$EP$6,'Main courante'!$V213,"")</f>
        <v/>
      </c>
      <c r="EU216" s="125"/>
      <c r="EV216" s="120" t="str">
        <f>IF('Main courante'!$A213=$EV$6,MAX($EV$8:$EV215)+1,"")</f>
        <v/>
      </c>
      <c r="EW216" s="121" t="str">
        <f>IF('Main courante'!$A213=$EV$6,TEXT('Main courante'!$B213,"j mmm aa"),"")</f>
        <v/>
      </c>
      <c r="EX216" s="122" t="str">
        <f>IF('Main courante'!$A213=$EV$6,TEXT('Main courante'!$C213,"hh:mm"),"")</f>
        <v/>
      </c>
      <c r="EY216" s="122" t="str">
        <f>IF('Main courante'!$A213=$EV$6,TEXT('Main courante'!$D213,"hh:mm"),"")</f>
        <v/>
      </c>
      <c r="EZ216" s="123" t="str">
        <f>IF('Main courante'!$A213=$EV$6,MOD($EY216-$EX216,1),"")</f>
        <v/>
      </c>
      <c r="FA216" s="123" t="str">
        <f>IF('Main courante'!$A213=$EV$6,'Main courante'!$E213,"")</f>
        <v/>
      </c>
      <c r="FB216" s="128"/>
    </row>
    <row r="217" spans="1:158">
      <c r="A217" s="120" t="str">
        <f>IF('Main courante'!$A214=$A$6,MAX($A$8:$A216)+1,"")</f>
        <v/>
      </c>
      <c r="B217" s="121" t="str">
        <f>IF('Main courante'!$A214=$A$6,TEXT('Main courante'!$B214,"j mmm aa"),"")</f>
        <v/>
      </c>
      <c r="C217" s="122" t="str">
        <f>IF('Main courante'!$A214=$A$6,TEXT('Main courante'!$C214,"hh:mm"),"")</f>
        <v/>
      </c>
      <c r="D217" s="122" t="str">
        <f>IF('Main courante'!$A214=$A$6,TEXT('Main courante'!$D214,"hh:mm"),"")</f>
        <v/>
      </c>
      <c r="E217" s="123" t="str">
        <f>IF('Main courante'!$A214=$A$6,MOD($D217-$C217,1),"")</f>
        <v/>
      </c>
      <c r="F217" s="123" t="str">
        <f>IF('Main courante'!$A214=$A$6,'Main courante'!$E214,"")</f>
        <v/>
      </c>
      <c r="G217" s="125"/>
      <c r="H217" s="126" t="str">
        <f>IF('Main courante'!$A214=$H$6,MAX($H$8:$H216)+1,"")</f>
        <v/>
      </c>
      <c r="I217" s="121" t="str">
        <f>IF('Main courante'!$A214=$H$6,TEXT('Main courante'!$B214,"j mmm aa"),"")</f>
        <v/>
      </c>
      <c r="J217" s="122" t="str">
        <f>IF('Main courante'!$A214=$H$6,TEXT('Main courante'!$C214,"hh:mm"),"")</f>
        <v/>
      </c>
      <c r="K217" s="122" t="str">
        <f>IF('Main courante'!$A214=$H$6,TEXT('Main courante'!$D214,"hh:mm"),"")</f>
        <v/>
      </c>
      <c r="L217" s="123" t="str">
        <f>IF('Main courante'!$A214=$H$6,MOD($K217-$J217,1),"")</f>
        <v/>
      </c>
      <c r="M217" s="123" t="str">
        <f>IF('Main courante'!$A214=$H$6,'Main courante'!$E214,"")</f>
        <v/>
      </c>
      <c r="N217" s="125"/>
      <c r="O217" s="120" t="str">
        <f>IF('Main courante'!$A214=$O$6,MAX($O$8:$O216)+1,"")</f>
        <v/>
      </c>
      <c r="P217" s="121" t="str">
        <f>IF('Main courante'!$A214=$O$6,TEXT('Main courante'!$B214,"j mmm aa"),"")</f>
        <v/>
      </c>
      <c r="Q217" s="122" t="str">
        <f>IF('Main courante'!$A214=$O$6,TEXT('Main courante'!$C214,"hh:mm"),"")</f>
        <v/>
      </c>
      <c r="R217" s="122" t="str">
        <f>IF('Main courante'!$A214=$O$6,TEXT('Main courante'!$D214,"hh:mm"),"")</f>
        <v/>
      </c>
      <c r="S217" s="123" t="str">
        <f>IF('Main courante'!$A214=$O$6,MOD($R217-$Q217,1),"")</f>
        <v/>
      </c>
      <c r="T217" s="124" t="str">
        <f>IF('Main courante'!$A214=$O$6,'Main courante'!$E214,"")</f>
        <v/>
      </c>
      <c r="U217" s="127" t="str">
        <f>IF('Main courante'!$A214=$O$6,DU217,"")</f>
        <v/>
      </c>
      <c r="V217" s="125"/>
      <c r="W217" s="120" t="str">
        <f>IF('Main courante'!$A214=$W$6,MAX($W$8:$W216)+1,"")</f>
        <v/>
      </c>
      <c r="X217" s="121" t="str">
        <f>IF('Main courante'!$A214=$W$6,TEXT('Main courante'!$B214,"j mmm aa"),"")</f>
        <v/>
      </c>
      <c r="Y217" s="122" t="str">
        <f>IF('Main courante'!$A214=$W$6,TEXT('Main courante'!$C214,"hh:mm"),"")</f>
        <v/>
      </c>
      <c r="Z217" s="122" t="str">
        <f>IF('Main courante'!$A214=$W$6,TEXT('Main courante'!$D214,"hh:mm"),"")</f>
        <v/>
      </c>
      <c r="AA217" s="123" t="str">
        <f>IF('Main courante'!$A214=$W$6,MOD($Z217-$Y217,1),"")</f>
        <v/>
      </c>
      <c r="AB217" s="123" t="str">
        <f>IF('Main courante'!$A214=$W$6,'Main courante'!$E214,"")</f>
        <v/>
      </c>
      <c r="AC217" s="122" t="str">
        <f>IF('Main courante'!$A214=$W$6,DU217,"")</f>
        <v/>
      </c>
      <c r="AD217" s="125"/>
      <c r="AE217" s="120" t="str">
        <f>IF('Main courante'!$A214=$AE$6,MAX($AE$8:$AE216)+1,"")</f>
        <v/>
      </c>
      <c r="AF217" s="121" t="str">
        <f>IF('Main courante'!$A214=$AE$6,TEXT('Main courante'!$B214,"j mmm aa"),"")</f>
        <v/>
      </c>
      <c r="AG217" s="122" t="str">
        <f>IF('Main courante'!$A214=$AE$6,TEXT('Main courante'!$C214,"hh:mm"),"")</f>
        <v/>
      </c>
      <c r="AH217" s="122" t="str">
        <f>IF('Main courante'!$A214=$AE$6,TEXT('Main courante'!$D214,"hh:mm"),"")</f>
        <v/>
      </c>
      <c r="AI217" s="123" t="str">
        <f>IF('Main courante'!$A214=$AE$6,MOD($AH217-$AG217,1),"")</f>
        <v/>
      </c>
      <c r="AJ217" s="123" t="str">
        <f>IF('Main courante'!$A214=$AE$6,'Main courante'!$E214,"")</f>
        <v/>
      </c>
      <c r="AK217" s="122" t="str">
        <f>IF('Main courante'!$A214=$AE$6,DU217,"")</f>
        <v/>
      </c>
      <c r="AL217" s="125"/>
      <c r="AM217" s="120" t="str">
        <f>IF('Main courante'!$A214=$AM$6,MAX($AM$8:$AM216)+1,"")</f>
        <v/>
      </c>
      <c r="AN217" s="121" t="str">
        <f>IF('Main courante'!$A214=$AM$6,TEXT('Main courante'!$B214,"j mmm aa"),"")</f>
        <v/>
      </c>
      <c r="AO217" s="122" t="str">
        <f>IF('Main courante'!$A214=$AM$6,TEXT('Main courante'!$C214,"hh:mm"),"")</f>
        <v/>
      </c>
      <c r="AP217" s="122" t="str">
        <f>IF('Main courante'!$A214=$AM$6,TEXT('Main courante'!$D214,"hh:mm"),"")</f>
        <v/>
      </c>
      <c r="AQ217" s="123" t="str">
        <f>IF('Main courante'!$A214=$AM$6,MOD($AP217-$AO217,1),"")</f>
        <v/>
      </c>
      <c r="AR217" s="123" t="str">
        <f>IF('Main courante'!$A214=$AM$6,'Main courante'!$E214,"")</f>
        <v/>
      </c>
      <c r="AS217" s="122" t="str">
        <f>IF('Main courante'!$A214=$AM$6,DU217,"")</f>
        <v/>
      </c>
      <c r="AT217" s="125"/>
      <c r="AU217" s="120" t="str">
        <f>IF('Main courante'!$A214=$AU$6,MAX($AU$8:$AU216)+1,"")</f>
        <v/>
      </c>
      <c r="AV217" s="121" t="str">
        <f>IF('Main courante'!$A214=$AU$6,TEXT('Main courante'!$B214,"j mmm aa"),"")</f>
        <v/>
      </c>
      <c r="AW217" s="122" t="str">
        <f>IF('Main courante'!$A214=$AU$6,TEXT('Main courante'!$C214,"hh:mm"),"")</f>
        <v/>
      </c>
      <c r="AX217" s="122" t="str">
        <f>IF('Main courante'!$A214=$AU$6,TEXT('Main courante'!$D214,"hh:mm"),"")</f>
        <v/>
      </c>
      <c r="AY217" s="123" t="str">
        <f>IF('Main courante'!$A214=$AU$6,MOD($AX217-$AW217,1),"")</f>
        <v/>
      </c>
      <c r="AZ217" s="123" t="str">
        <f>IF('Main courante'!$A214=$AU$6,'Main courante'!$E214,"")</f>
        <v/>
      </c>
      <c r="BA217" s="122" t="str">
        <f>IF('Main courante'!$A214=$AU$6,DU217,"")</f>
        <v/>
      </c>
      <c r="BB217" s="125"/>
      <c r="BC217" s="120" t="str">
        <f>IF('Main courante'!$A214=$BC$6,MAX($BC$8:$BC216)+1,"")</f>
        <v/>
      </c>
      <c r="BD217" s="121" t="str">
        <f>IF('Main courante'!$A214=$BC$6,TEXT('Main courante'!$B214,"j mmm aa"),"")</f>
        <v/>
      </c>
      <c r="BE217" s="122" t="str">
        <f>IF('Main courante'!$A214=$BC$6,TEXT('Main courante'!$C214,"hh:mm"),"")</f>
        <v/>
      </c>
      <c r="BF217" s="122" t="str">
        <f>IF('Main courante'!$A214=$BC$6,TEXT('Main courante'!$D214,"hh:mm"),"")</f>
        <v/>
      </c>
      <c r="BG217" s="123" t="str">
        <f>IF('Main courante'!$A214=$BC$6,MOD($BF217-$BE217,1),"")</f>
        <v/>
      </c>
      <c r="BH217" s="123" t="str">
        <f>IF('Main courante'!$A214=$BC$6,'Main courante'!$E214,"")</f>
        <v/>
      </c>
      <c r="BI217" s="122" t="str">
        <f>IF('Main courante'!$A214=$BC$6,DU217,"")</f>
        <v/>
      </c>
      <c r="BJ217" s="125"/>
      <c r="BK217" s="120" t="str">
        <f>IF('Main courante'!$A214=$BK$6,MAX($BK$8:$BK216)+1,"")</f>
        <v/>
      </c>
      <c r="BL217" s="121" t="str">
        <f>IF('Main courante'!$A214=$BK$6,TEXT('Main courante'!$B214,"j mmm aa"),"")</f>
        <v/>
      </c>
      <c r="BM217" s="122" t="str">
        <f>IF('Main courante'!$A214=$BK$6,TEXT('Main courante'!$C214,"hh:mm"),"")</f>
        <v/>
      </c>
      <c r="BN217" s="122" t="str">
        <f>IF('Main courante'!$A214=$BK$6,TEXT('Main courante'!$D214,"hh:mm"),"")</f>
        <v/>
      </c>
      <c r="BO217" s="123" t="str">
        <f>IF('Main courante'!$A214=$BK$6,MOD($BN217-$BM217,1),"")</f>
        <v/>
      </c>
      <c r="BP217" s="123" t="str">
        <f>IF('Main courante'!$A214=$BK$6,'Main courante'!$E214,"")</f>
        <v/>
      </c>
      <c r="BQ217" s="122" t="str">
        <f>IF('Main courante'!$A214=$BK$6,DU217,"")</f>
        <v/>
      </c>
      <c r="BR217" s="125"/>
      <c r="BS217" s="120" t="str">
        <f>IF('Main courante'!$A214=$BS$6,MAX($BS$8:$BS216)+1,"")</f>
        <v/>
      </c>
      <c r="BT217" s="121" t="str">
        <f>IF('Main courante'!$A214=$BS$6,TEXT('Main courante'!$B214,"j mmm aa"),"")</f>
        <v/>
      </c>
      <c r="BU217" s="122" t="str">
        <f>IF('Main courante'!$A214=$BS$6,TEXT('Main courante'!$C214,"hh:mm"),"")</f>
        <v/>
      </c>
      <c r="BV217" s="122" t="str">
        <f>IF('Main courante'!$A214=$BS$6,TEXT('Main courante'!$D214,"hh:mm"),"")</f>
        <v/>
      </c>
      <c r="BW217" s="123" t="str">
        <f>IF('Main courante'!$A214=$BS$6,MOD($BV217-$BU217,1),"")</f>
        <v/>
      </c>
      <c r="BX217" s="123" t="str">
        <f>IF('Main courante'!$A214=$BS$6,'Main courante'!$E214,"")</f>
        <v/>
      </c>
      <c r="BY217" s="122" t="str">
        <f>IF('Main courante'!$A214=$BS$6,DU217,"")</f>
        <v/>
      </c>
      <c r="BZ217" s="125"/>
      <c r="CA217" s="120" t="str">
        <f>IF('Main courante'!$A214=$CA$6,MAX($CA$8:$CA216)+1,"")</f>
        <v/>
      </c>
      <c r="CB217" s="121" t="str">
        <f>IF('Main courante'!$A214=$CA$6,TEXT('Main courante'!$B214,"j mmm aa"),"")</f>
        <v/>
      </c>
      <c r="CC217" s="122" t="str">
        <f>IF('Main courante'!$A214=$CA$6,TEXT('Main courante'!$C214,"hh:mm"),"")</f>
        <v/>
      </c>
      <c r="CD217" s="122" t="str">
        <f>IF('Main courante'!$A214=$CA$6,TEXT('Main courante'!$D214,"hh:mm"),"")</f>
        <v/>
      </c>
      <c r="CE217" s="123" t="str">
        <f>IF('Main courante'!$A214=$CA$6,MOD($CD217-$CC217,1),"")</f>
        <v/>
      </c>
      <c r="CF217" s="123" t="str">
        <f>IF('Main courante'!$A214=$CA$6,'Main courante'!$E214,"")</f>
        <v/>
      </c>
      <c r="CG217" s="122" t="str">
        <f>IF('Main courante'!$A214=$CA$6,DU217,"")</f>
        <v/>
      </c>
      <c r="CH217" s="125"/>
      <c r="CI217" s="120" t="str">
        <f>IF('Main courante'!$A214=$CI$6,MAX($CI$8:$CI216)+1,"")</f>
        <v/>
      </c>
      <c r="CJ217" s="121" t="str">
        <f>IF('Main courante'!$A214=$CI$6,TEXT('Main courante'!$B214,"j mmm aa"),"")</f>
        <v/>
      </c>
      <c r="CK217" s="122" t="str">
        <f>IF('Main courante'!$A214=$CI$6,TEXT('Main courante'!$C214,"hh:mm"),"")</f>
        <v/>
      </c>
      <c r="CL217" s="122" t="str">
        <f>IF('Main courante'!$A214=$CI$6,TEXT('Main courante'!$D214,"hh:mm"),"")</f>
        <v/>
      </c>
      <c r="CM217" s="123" t="str">
        <f>IF('Main courante'!$A214=$CI$6,MOD($CL217-$CK217,1),"")</f>
        <v/>
      </c>
      <c r="CN217" s="123" t="str">
        <f>IF('Main courante'!$A214=$CI$6,'Main courante'!$E214,"")</f>
        <v/>
      </c>
      <c r="CO217" s="125"/>
      <c r="CP217" s="120" t="str">
        <f>IF('Main courante'!$A214=$CP$6,MAX($CP$8:$CP216)+1,"")</f>
        <v/>
      </c>
      <c r="CQ217" s="121" t="str">
        <f>IF('Main courante'!$A214=$CP$6,TEXT('Main courante'!$B214,"j mmm aa"),"")</f>
        <v/>
      </c>
      <c r="CR217" s="122" t="str">
        <f>IF('Main courante'!$A214=$CP$6,TEXT('Main courante'!$C214,"hh:mm"),"")</f>
        <v/>
      </c>
      <c r="CS217" s="122" t="str">
        <f>IF('Main courante'!$A214=$CP$6,TEXT('Main courante'!$D214,"hh:mm"),"")</f>
        <v/>
      </c>
      <c r="CT217" s="123" t="str">
        <f>IF('Main courante'!$A214=$CP$6,MOD($CS217-$CR217,1),"")</f>
        <v/>
      </c>
      <c r="CU217" s="123" t="str">
        <f>IF('Main courante'!$A214=$CP$6,'Main courante'!$E214,"")</f>
        <v/>
      </c>
      <c r="CV217" s="122" t="str">
        <f>IF('Main courante'!$A214=$CP$6,DU217,"")</f>
        <v/>
      </c>
      <c r="CW217" s="125"/>
      <c r="CX217" s="120" t="str">
        <f>IF('Main courante'!$A214=$CX$6,MAX($CX$8:$CX216)+1,"")</f>
        <v/>
      </c>
      <c r="CY217" s="121" t="str">
        <f>IF('Main courante'!$A214=$CX$6,TEXT('Main courante'!$B214,"j mmm aa"),"")</f>
        <v/>
      </c>
      <c r="CZ217" s="122" t="str">
        <f>IF('Main courante'!$A214=$CX$6,TEXT('Main courante'!$C214,"hh:mm"),"")</f>
        <v/>
      </c>
      <c r="DA217" s="122" t="str">
        <f>IF('Main courante'!$A214=$CX$6,TEXT('Main courante'!$D214,"hh:mm"),"")</f>
        <v/>
      </c>
      <c r="DB217" s="123" t="str">
        <f>IF('Main courante'!$A214=$CX$6,MOD($DA217-$CZ217,1),"")</f>
        <v/>
      </c>
      <c r="DC217" s="123" t="str">
        <f>IF('Main courante'!$A214=$CX$6,'Main courante'!$E214,"")</f>
        <v/>
      </c>
      <c r="DD217" s="122" t="str">
        <f>IF('Main courante'!$A214=$CX$6,DU217,"")</f>
        <v/>
      </c>
      <c r="DE217" s="125"/>
      <c r="DF217" s="120" t="str">
        <f>IF('Main courante'!$A214=$DF$6,MAX($DF$8:$DF216)+1,"")</f>
        <v/>
      </c>
      <c r="DG217" s="121" t="str">
        <f>IF('Main courante'!$A214=$DF$6,TEXT('Main courante'!$B214,"j mmm aa"),"")</f>
        <v/>
      </c>
      <c r="DH217" s="122" t="str">
        <f>IF('Main courante'!$A214=$DF$6,TEXT('Main courante'!$C214,"hh:mm"),"")</f>
        <v/>
      </c>
      <c r="DI217" s="122" t="str">
        <f>IF('Main courante'!$A214=$DF$6,TEXT('Main courante'!$D214,"hh:mm"),"")</f>
        <v/>
      </c>
      <c r="DJ217" s="123" t="str">
        <f>IF('Main courante'!$A214=$DF$6,MOD($DI217-$DH217,1),"")</f>
        <v/>
      </c>
      <c r="DK217" s="123" t="str">
        <f>IF('Main courante'!$A214=$DF$6,'Main courante'!$E214,"")</f>
        <v/>
      </c>
      <c r="DL217" s="128"/>
      <c r="DM217" s="120" t="str">
        <f>IF(OR('Main courante'!$F214&lt;&gt;"",'Main courante'!$K214&lt;&gt;""),MAX($DM$8:$DM216)+1,"")</f>
        <v/>
      </c>
      <c r="DN217" s="121" t="str">
        <f>IF('Main courante'!$F214,TEXT('Main courante'!$B214,"j mmm aa"),"")</f>
        <v/>
      </c>
      <c r="DO217" s="121" t="str">
        <f>IF('Main courante'!$F214,'Main courante'!$E214,"")</f>
        <v/>
      </c>
      <c r="DP217" s="121" t="str">
        <f>IF(OR('Main courante'!$F214&lt;&gt;"",'Main courante'!$K214&lt;&gt;""),IF('Main courante'!$F214&lt;&gt;"",TEXT('Main courante'!$F214,"hh:mm"),""),"")</f>
        <v/>
      </c>
      <c r="DQ217" s="121" t="str">
        <f>IF(OR('Main courante'!$F214&lt;&gt;"",'Main courante'!$K214&lt;&gt;""),IF('Main courante'!$G214&lt;&gt;"",TEXT('Main courante'!$G214,"hh:mm"),""),"")</f>
        <v/>
      </c>
      <c r="DR217" s="121" t="str">
        <f>IF(OR('Main courante'!$F214&lt;&gt;"",'Main courante'!$K214&lt;&gt;""),IF('Main courante'!$K214&lt;&gt;"",TEXT('Main courante'!$K214,"hh:mm"),""),"")</f>
        <v/>
      </c>
      <c r="DS217" s="121" t="str">
        <f>IF(OR('Main courante'!$F214&lt;&gt;"",'Main courante'!$K214&lt;&gt;""),IF('Main courante'!$L214&lt;&gt;"",TEXT('Main courante'!$L214,"hh:mm"),""),"")</f>
        <v/>
      </c>
      <c r="DT217" s="129">
        <f t="shared" si="13"/>
        <v>0</v>
      </c>
      <c r="DU217" s="130">
        <f>'Main courante'!$H214+'Main courante'!$M214</f>
        <v>0</v>
      </c>
      <c r="DV217" s="131">
        <f>'Main courante'!$J214+'Main courante'!$O214</f>
        <v>0</v>
      </c>
      <c r="DW217" s="131">
        <f>'Main courante'!$I214+'Main courante'!$N214</f>
        <v>0</v>
      </c>
      <c r="DX217" s="132" t="str">
        <f>IF('Main courante'!$P214&lt;&gt;"",'Main courante'!$P214,"")</f>
        <v/>
      </c>
      <c r="DY217" s="133" t="str">
        <f>IF('Main courante'!$Q214&lt;&gt;"",'Main courante'!$Q214,"")</f>
        <v/>
      </c>
      <c r="DZ217" s="133" t="str">
        <f>IF('Main courante'!$R214&lt;&gt;"",'Main courante'!$R214,"")</f>
        <v/>
      </c>
      <c r="EA217" s="129">
        <f t="shared" si="14"/>
        <v>0</v>
      </c>
      <c r="EB217" s="129">
        <f t="shared" si="15"/>
        <v>0</v>
      </c>
      <c r="ED217" s="120" t="str">
        <f>IF('Main courante'!$A214=$ED$6,MAX($ED$8:$ED216)+1,"")</f>
        <v/>
      </c>
      <c r="EE217" s="120" t="str">
        <f>IF('Main courante'!$A214=$ED$6,'Main courante'!$S214,"")</f>
        <v/>
      </c>
      <c r="EF217" s="120" t="str">
        <f>IF('Main courante'!$A214=$ED$6,'Main courante'!$T214,"")</f>
        <v/>
      </c>
      <c r="EG217" s="120" t="str">
        <f>IF('Main courante'!$A214=$ED$6,'Main courante'!$U214,"")</f>
        <v/>
      </c>
      <c r="EH217" s="134" t="str">
        <f>IF('Main courante'!$A214=$ED$6,'Main courante'!$V214,"")</f>
        <v/>
      </c>
      <c r="EJ217" s="120" t="str">
        <f>IF('Main courante'!$A214=$EJ$6,MAX($EJ$8:$EJ216)+1,"")</f>
        <v/>
      </c>
      <c r="EK217" s="120" t="str">
        <f>IF('Main courante'!$A214=$EJ$6,'Main courante'!$S214,"")</f>
        <v/>
      </c>
      <c r="EL217" s="120" t="str">
        <f>IF('Main courante'!$A214=$EJ$6,'Main courante'!$T214,"")</f>
        <v/>
      </c>
      <c r="EM217" s="120" t="str">
        <f>IF('Main courante'!$A214=$EJ$6,'Main courante'!$U214,"")</f>
        <v/>
      </c>
      <c r="EN217" s="134" t="str">
        <f>IF('Main courante'!$A214=$EJ$6,'Main courante'!$V214,"")</f>
        <v/>
      </c>
      <c r="EP217" s="120" t="str">
        <f>IF('Main courante'!$A214=$EP$6,MAX($EP$8:$EP216)+1,"")</f>
        <v/>
      </c>
      <c r="EQ217" s="120" t="str">
        <f>IF('Main courante'!$A214=$EP$6,'Main courante'!$S214,"")</f>
        <v/>
      </c>
      <c r="ER217" s="120" t="str">
        <f>IF('Main courante'!$A214=$EP$6,'Main courante'!$T214,"")</f>
        <v/>
      </c>
      <c r="ES217" s="120" t="str">
        <f>IF('Main courante'!$A214=$EP$6,'Main courante'!$U214,"")</f>
        <v/>
      </c>
      <c r="ET217" s="134" t="str">
        <f>IF('Main courante'!$A214=$EP$6,'Main courante'!$V214,"")</f>
        <v/>
      </c>
      <c r="EU217" s="125"/>
      <c r="EV217" s="120" t="str">
        <f>IF('Main courante'!$A214=$EV$6,MAX($EV$8:$EV216)+1,"")</f>
        <v/>
      </c>
      <c r="EW217" s="121" t="str">
        <f>IF('Main courante'!$A214=$EV$6,TEXT('Main courante'!$B214,"j mmm aa"),"")</f>
        <v/>
      </c>
      <c r="EX217" s="122" t="str">
        <f>IF('Main courante'!$A214=$EV$6,TEXT('Main courante'!$C214,"hh:mm"),"")</f>
        <v/>
      </c>
      <c r="EY217" s="122" t="str">
        <f>IF('Main courante'!$A214=$EV$6,TEXT('Main courante'!$D214,"hh:mm"),"")</f>
        <v/>
      </c>
      <c r="EZ217" s="123" t="str">
        <f>IF('Main courante'!$A214=$EV$6,MOD($EY217-$EX217,1),"")</f>
        <v/>
      </c>
      <c r="FA217" s="123" t="str">
        <f>IF('Main courante'!$A214=$EV$6,'Main courante'!$E214,"")</f>
        <v/>
      </c>
      <c r="FB217" s="128"/>
    </row>
    <row r="218" spans="1:158">
      <c r="A218" s="120" t="str">
        <f>IF('Main courante'!$A215=$A$6,MAX($A$8:$A217)+1,"")</f>
        <v/>
      </c>
      <c r="B218" s="121" t="str">
        <f>IF('Main courante'!$A215=$A$6,TEXT('Main courante'!$B215,"j mmm aa"),"")</f>
        <v/>
      </c>
      <c r="C218" s="122" t="str">
        <f>IF('Main courante'!$A215=$A$6,TEXT('Main courante'!$C215,"hh:mm"),"")</f>
        <v/>
      </c>
      <c r="D218" s="122" t="str">
        <f>IF('Main courante'!$A215=$A$6,TEXT('Main courante'!$D215,"hh:mm"),"")</f>
        <v/>
      </c>
      <c r="E218" s="123" t="str">
        <f>IF('Main courante'!$A215=$A$6,MOD($D218-$C218,1),"")</f>
        <v/>
      </c>
      <c r="F218" s="123" t="str">
        <f>IF('Main courante'!$A215=$A$6,'Main courante'!$E215,"")</f>
        <v/>
      </c>
      <c r="G218" s="125"/>
      <c r="H218" s="126" t="str">
        <f>IF('Main courante'!$A215=$H$6,MAX($H$8:$H217)+1,"")</f>
        <v/>
      </c>
      <c r="I218" s="121" t="str">
        <f>IF('Main courante'!$A215=$H$6,TEXT('Main courante'!$B215,"j mmm aa"),"")</f>
        <v/>
      </c>
      <c r="J218" s="122" t="str">
        <f>IF('Main courante'!$A215=$H$6,TEXT('Main courante'!$C215,"hh:mm"),"")</f>
        <v/>
      </c>
      <c r="K218" s="122" t="str">
        <f>IF('Main courante'!$A215=$H$6,TEXT('Main courante'!$D215,"hh:mm"),"")</f>
        <v/>
      </c>
      <c r="L218" s="123" t="str">
        <f>IF('Main courante'!$A215=$H$6,MOD($K218-$J218,1),"")</f>
        <v/>
      </c>
      <c r="M218" s="123" t="str">
        <f>IF('Main courante'!$A215=$H$6,'Main courante'!$E215,"")</f>
        <v/>
      </c>
      <c r="N218" s="125"/>
      <c r="O218" s="120" t="str">
        <f>IF('Main courante'!$A215=$O$6,MAX($O$8:$O217)+1,"")</f>
        <v/>
      </c>
      <c r="P218" s="121" t="str">
        <f>IF('Main courante'!$A215=$O$6,TEXT('Main courante'!$B215,"j mmm aa"),"")</f>
        <v/>
      </c>
      <c r="Q218" s="122" t="str">
        <f>IF('Main courante'!$A215=$O$6,TEXT('Main courante'!$C215,"hh:mm"),"")</f>
        <v/>
      </c>
      <c r="R218" s="122" t="str">
        <f>IF('Main courante'!$A215=$O$6,TEXT('Main courante'!$D215,"hh:mm"),"")</f>
        <v/>
      </c>
      <c r="S218" s="123" t="str">
        <f>IF('Main courante'!$A215=$O$6,MOD($R218-$Q218,1),"")</f>
        <v/>
      </c>
      <c r="T218" s="124" t="str">
        <f>IF('Main courante'!$A215=$O$6,'Main courante'!$E215,"")</f>
        <v/>
      </c>
      <c r="U218" s="127" t="str">
        <f>IF('Main courante'!$A215=$O$6,DU218,"")</f>
        <v/>
      </c>
      <c r="V218" s="125"/>
      <c r="W218" s="120" t="str">
        <f>IF('Main courante'!$A215=$W$6,MAX($W$8:$W217)+1,"")</f>
        <v/>
      </c>
      <c r="X218" s="121" t="str">
        <f>IF('Main courante'!$A215=$W$6,TEXT('Main courante'!$B215,"j mmm aa"),"")</f>
        <v/>
      </c>
      <c r="Y218" s="122" t="str">
        <f>IF('Main courante'!$A215=$W$6,TEXT('Main courante'!$C215,"hh:mm"),"")</f>
        <v/>
      </c>
      <c r="Z218" s="122" t="str">
        <f>IF('Main courante'!$A215=$W$6,TEXT('Main courante'!$D215,"hh:mm"),"")</f>
        <v/>
      </c>
      <c r="AA218" s="123" t="str">
        <f>IF('Main courante'!$A215=$W$6,MOD($Z218-$Y218,1),"")</f>
        <v/>
      </c>
      <c r="AB218" s="123" t="str">
        <f>IF('Main courante'!$A215=$W$6,'Main courante'!$E215,"")</f>
        <v/>
      </c>
      <c r="AC218" s="122" t="str">
        <f>IF('Main courante'!$A215=$W$6,DU218,"")</f>
        <v/>
      </c>
      <c r="AD218" s="125"/>
      <c r="AE218" s="120" t="str">
        <f>IF('Main courante'!$A215=$AE$6,MAX($AE$8:$AE217)+1,"")</f>
        <v/>
      </c>
      <c r="AF218" s="121" t="str">
        <f>IF('Main courante'!$A215=$AE$6,TEXT('Main courante'!$B215,"j mmm aa"),"")</f>
        <v/>
      </c>
      <c r="AG218" s="122" t="str">
        <f>IF('Main courante'!$A215=$AE$6,TEXT('Main courante'!$C215,"hh:mm"),"")</f>
        <v/>
      </c>
      <c r="AH218" s="122" t="str">
        <f>IF('Main courante'!$A215=$AE$6,TEXT('Main courante'!$D215,"hh:mm"),"")</f>
        <v/>
      </c>
      <c r="AI218" s="123" t="str">
        <f>IF('Main courante'!$A215=$AE$6,MOD($AH218-$AG218,1),"")</f>
        <v/>
      </c>
      <c r="AJ218" s="123" t="str">
        <f>IF('Main courante'!$A215=$AE$6,'Main courante'!$E215,"")</f>
        <v/>
      </c>
      <c r="AK218" s="122" t="str">
        <f>IF('Main courante'!$A215=$AE$6,DU218,"")</f>
        <v/>
      </c>
      <c r="AL218" s="125"/>
      <c r="AM218" s="120" t="str">
        <f>IF('Main courante'!$A215=$AM$6,MAX($AM$8:$AM217)+1,"")</f>
        <v/>
      </c>
      <c r="AN218" s="121" t="str">
        <f>IF('Main courante'!$A215=$AM$6,TEXT('Main courante'!$B215,"j mmm aa"),"")</f>
        <v/>
      </c>
      <c r="AO218" s="122" t="str">
        <f>IF('Main courante'!$A215=$AM$6,TEXT('Main courante'!$C215,"hh:mm"),"")</f>
        <v/>
      </c>
      <c r="AP218" s="122" t="str">
        <f>IF('Main courante'!$A215=$AM$6,TEXT('Main courante'!$D215,"hh:mm"),"")</f>
        <v/>
      </c>
      <c r="AQ218" s="123" t="str">
        <f>IF('Main courante'!$A215=$AM$6,MOD($AP218-$AO218,1),"")</f>
        <v/>
      </c>
      <c r="AR218" s="123" t="str">
        <f>IF('Main courante'!$A215=$AM$6,'Main courante'!$E215,"")</f>
        <v/>
      </c>
      <c r="AS218" s="122" t="str">
        <f>IF('Main courante'!$A215=$AM$6,DU218,"")</f>
        <v/>
      </c>
      <c r="AT218" s="125"/>
      <c r="AU218" s="120" t="str">
        <f>IF('Main courante'!$A215=$AU$6,MAX($AU$8:$AU217)+1,"")</f>
        <v/>
      </c>
      <c r="AV218" s="121" t="str">
        <f>IF('Main courante'!$A215=$AU$6,TEXT('Main courante'!$B215,"j mmm aa"),"")</f>
        <v/>
      </c>
      <c r="AW218" s="122" t="str">
        <f>IF('Main courante'!$A215=$AU$6,TEXT('Main courante'!$C215,"hh:mm"),"")</f>
        <v/>
      </c>
      <c r="AX218" s="122" t="str">
        <f>IF('Main courante'!$A215=$AU$6,TEXT('Main courante'!$D215,"hh:mm"),"")</f>
        <v/>
      </c>
      <c r="AY218" s="123" t="str">
        <f>IF('Main courante'!$A215=$AU$6,MOD($AX218-$AW218,1),"")</f>
        <v/>
      </c>
      <c r="AZ218" s="123" t="str">
        <f>IF('Main courante'!$A215=$AU$6,'Main courante'!$E215,"")</f>
        <v/>
      </c>
      <c r="BA218" s="122" t="str">
        <f>IF('Main courante'!$A215=$AU$6,DU218,"")</f>
        <v/>
      </c>
      <c r="BB218" s="125"/>
      <c r="BC218" s="120" t="str">
        <f>IF('Main courante'!$A215=$BC$6,MAX($BC$8:$BC217)+1,"")</f>
        <v/>
      </c>
      <c r="BD218" s="121" t="str">
        <f>IF('Main courante'!$A215=$BC$6,TEXT('Main courante'!$B215,"j mmm aa"),"")</f>
        <v/>
      </c>
      <c r="BE218" s="122" t="str">
        <f>IF('Main courante'!$A215=$BC$6,TEXT('Main courante'!$C215,"hh:mm"),"")</f>
        <v/>
      </c>
      <c r="BF218" s="122" t="str">
        <f>IF('Main courante'!$A215=$BC$6,TEXT('Main courante'!$D215,"hh:mm"),"")</f>
        <v/>
      </c>
      <c r="BG218" s="123" t="str">
        <f>IF('Main courante'!$A215=$BC$6,MOD($BF218-$BE218,1),"")</f>
        <v/>
      </c>
      <c r="BH218" s="123" t="str">
        <f>IF('Main courante'!$A215=$BC$6,'Main courante'!$E215,"")</f>
        <v/>
      </c>
      <c r="BI218" s="122" t="str">
        <f>IF('Main courante'!$A215=$BC$6,DU218,"")</f>
        <v/>
      </c>
      <c r="BJ218" s="125"/>
      <c r="BK218" s="120" t="str">
        <f>IF('Main courante'!$A215=$BK$6,MAX($BK$8:$BK217)+1,"")</f>
        <v/>
      </c>
      <c r="BL218" s="121" t="str">
        <f>IF('Main courante'!$A215=$BK$6,TEXT('Main courante'!$B215,"j mmm aa"),"")</f>
        <v/>
      </c>
      <c r="BM218" s="122" t="str">
        <f>IF('Main courante'!$A215=$BK$6,TEXT('Main courante'!$C215,"hh:mm"),"")</f>
        <v/>
      </c>
      <c r="BN218" s="122" t="str">
        <f>IF('Main courante'!$A215=$BK$6,TEXT('Main courante'!$D215,"hh:mm"),"")</f>
        <v/>
      </c>
      <c r="BO218" s="123" t="str">
        <f>IF('Main courante'!$A215=$BK$6,MOD($BN218-$BM218,1),"")</f>
        <v/>
      </c>
      <c r="BP218" s="123" t="str">
        <f>IF('Main courante'!$A215=$BK$6,'Main courante'!$E215,"")</f>
        <v/>
      </c>
      <c r="BQ218" s="122" t="str">
        <f>IF('Main courante'!$A215=$BK$6,DU218,"")</f>
        <v/>
      </c>
      <c r="BR218" s="125"/>
      <c r="BS218" s="120" t="str">
        <f>IF('Main courante'!$A215=$BS$6,MAX($BS$8:$BS217)+1,"")</f>
        <v/>
      </c>
      <c r="BT218" s="121" t="str">
        <f>IF('Main courante'!$A215=$BS$6,TEXT('Main courante'!$B215,"j mmm aa"),"")</f>
        <v/>
      </c>
      <c r="BU218" s="122" t="str">
        <f>IF('Main courante'!$A215=$BS$6,TEXT('Main courante'!$C215,"hh:mm"),"")</f>
        <v/>
      </c>
      <c r="BV218" s="122" t="str">
        <f>IF('Main courante'!$A215=$BS$6,TEXT('Main courante'!$D215,"hh:mm"),"")</f>
        <v/>
      </c>
      <c r="BW218" s="123" t="str">
        <f>IF('Main courante'!$A215=$BS$6,MOD($BV218-$BU218,1),"")</f>
        <v/>
      </c>
      <c r="BX218" s="123" t="str">
        <f>IF('Main courante'!$A215=$BS$6,'Main courante'!$E215,"")</f>
        <v/>
      </c>
      <c r="BY218" s="122" t="str">
        <f>IF('Main courante'!$A215=$BS$6,DU218,"")</f>
        <v/>
      </c>
      <c r="BZ218" s="125"/>
      <c r="CA218" s="120" t="str">
        <f>IF('Main courante'!$A215=$CA$6,MAX($CA$8:$CA217)+1,"")</f>
        <v/>
      </c>
      <c r="CB218" s="121" t="str">
        <f>IF('Main courante'!$A215=$CA$6,TEXT('Main courante'!$B215,"j mmm aa"),"")</f>
        <v/>
      </c>
      <c r="CC218" s="122" t="str">
        <f>IF('Main courante'!$A215=$CA$6,TEXT('Main courante'!$C215,"hh:mm"),"")</f>
        <v/>
      </c>
      <c r="CD218" s="122" t="str">
        <f>IF('Main courante'!$A215=$CA$6,TEXT('Main courante'!$D215,"hh:mm"),"")</f>
        <v/>
      </c>
      <c r="CE218" s="123" t="str">
        <f>IF('Main courante'!$A215=$CA$6,MOD($CD218-$CC218,1),"")</f>
        <v/>
      </c>
      <c r="CF218" s="123" t="str">
        <f>IF('Main courante'!$A215=$CA$6,'Main courante'!$E215,"")</f>
        <v/>
      </c>
      <c r="CG218" s="122" t="str">
        <f>IF('Main courante'!$A215=$CA$6,DU218,"")</f>
        <v/>
      </c>
      <c r="CH218" s="125"/>
      <c r="CI218" s="120" t="str">
        <f>IF('Main courante'!$A215=$CI$6,MAX($CI$8:$CI217)+1,"")</f>
        <v/>
      </c>
      <c r="CJ218" s="121" t="str">
        <f>IF('Main courante'!$A215=$CI$6,TEXT('Main courante'!$B215,"j mmm aa"),"")</f>
        <v/>
      </c>
      <c r="CK218" s="122" t="str">
        <f>IF('Main courante'!$A215=$CI$6,TEXT('Main courante'!$C215,"hh:mm"),"")</f>
        <v/>
      </c>
      <c r="CL218" s="122" t="str">
        <f>IF('Main courante'!$A215=$CI$6,TEXT('Main courante'!$D215,"hh:mm"),"")</f>
        <v/>
      </c>
      <c r="CM218" s="123" t="str">
        <f>IF('Main courante'!$A215=$CI$6,MOD($CL218-$CK218,1),"")</f>
        <v/>
      </c>
      <c r="CN218" s="123" t="str">
        <f>IF('Main courante'!$A215=$CI$6,'Main courante'!$E215,"")</f>
        <v/>
      </c>
      <c r="CO218" s="125"/>
      <c r="CP218" s="120" t="str">
        <f>IF('Main courante'!$A215=$CP$6,MAX($CP$8:$CP217)+1,"")</f>
        <v/>
      </c>
      <c r="CQ218" s="121" t="str">
        <f>IF('Main courante'!$A215=$CP$6,TEXT('Main courante'!$B215,"j mmm aa"),"")</f>
        <v/>
      </c>
      <c r="CR218" s="122" t="str">
        <f>IF('Main courante'!$A215=$CP$6,TEXT('Main courante'!$C215,"hh:mm"),"")</f>
        <v/>
      </c>
      <c r="CS218" s="122" t="str">
        <f>IF('Main courante'!$A215=$CP$6,TEXT('Main courante'!$D215,"hh:mm"),"")</f>
        <v/>
      </c>
      <c r="CT218" s="123" t="str">
        <f>IF('Main courante'!$A215=$CP$6,MOD($CS218-$CR218,1),"")</f>
        <v/>
      </c>
      <c r="CU218" s="123" t="str">
        <f>IF('Main courante'!$A215=$CP$6,'Main courante'!$E215,"")</f>
        <v/>
      </c>
      <c r="CV218" s="122" t="str">
        <f>IF('Main courante'!$A215=$CP$6,DU218,"")</f>
        <v/>
      </c>
      <c r="CW218" s="125"/>
      <c r="CX218" s="120" t="str">
        <f>IF('Main courante'!$A215=$CX$6,MAX($CX$8:$CX217)+1,"")</f>
        <v/>
      </c>
      <c r="CY218" s="121" t="str">
        <f>IF('Main courante'!$A215=$CX$6,TEXT('Main courante'!$B215,"j mmm aa"),"")</f>
        <v/>
      </c>
      <c r="CZ218" s="122" t="str">
        <f>IF('Main courante'!$A215=$CX$6,TEXT('Main courante'!$C215,"hh:mm"),"")</f>
        <v/>
      </c>
      <c r="DA218" s="122" t="str">
        <f>IF('Main courante'!$A215=$CX$6,TEXT('Main courante'!$D215,"hh:mm"),"")</f>
        <v/>
      </c>
      <c r="DB218" s="123" t="str">
        <f>IF('Main courante'!$A215=$CX$6,MOD($DA218-$CZ218,1),"")</f>
        <v/>
      </c>
      <c r="DC218" s="123" t="str">
        <f>IF('Main courante'!$A215=$CX$6,'Main courante'!$E215,"")</f>
        <v/>
      </c>
      <c r="DD218" s="122" t="str">
        <f>IF('Main courante'!$A215=$CX$6,DU218,"")</f>
        <v/>
      </c>
      <c r="DE218" s="125"/>
      <c r="DF218" s="120" t="str">
        <f>IF('Main courante'!$A215=$DF$6,MAX($DF$8:$DF217)+1,"")</f>
        <v/>
      </c>
      <c r="DG218" s="121" t="str">
        <f>IF('Main courante'!$A215=$DF$6,TEXT('Main courante'!$B215,"j mmm aa"),"")</f>
        <v/>
      </c>
      <c r="DH218" s="122" t="str">
        <f>IF('Main courante'!$A215=$DF$6,TEXT('Main courante'!$C215,"hh:mm"),"")</f>
        <v/>
      </c>
      <c r="DI218" s="122" t="str">
        <f>IF('Main courante'!$A215=$DF$6,TEXT('Main courante'!$D215,"hh:mm"),"")</f>
        <v/>
      </c>
      <c r="DJ218" s="123" t="str">
        <f>IF('Main courante'!$A215=$DF$6,MOD($DI218-$DH218,1),"")</f>
        <v/>
      </c>
      <c r="DK218" s="123" t="str">
        <f>IF('Main courante'!$A215=$DF$6,'Main courante'!$E215,"")</f>
        <v/>
      </c>
      <c r="DL218" s="128"/>
      <c r="DM218" s="120" t="str">
        <f>IF(OR('Main courante'!$F215&lt;&gt;"",'Main courante'!$K215&lt;&gt;""),MAX($DM$8:$DM217)+1,"")</f>
        <v/>
      </c>
      <c r="DN218" s="121" t="str">
        <f>IF('Main courante'!$F215,TEXT('Main courante'!$B215,"j mmm aa"),"")</f>
        <v/>
      </c>
      <c r="DO218" s="121" t="str">
        <f>IF('Main courante'!$F215,'Main courante'!$E215,"")</f>
        <v/>
      </c>
      <c r="DP218" s="121" t="str">
        <f>IF(OR('Main courante'!$F215&lt;&gt;"",'Main courante'!$K215&lt;&gt;""),IF('Main courante'!$F215&lt;&gt;"",TEXT('Main courante'!$F215,"hh:mm"),""),"")</f>
        <v/>
      </c>
      <c r="DQ218" s="121" t="str">
        <f>IF(OR('Main courante'!$F215&lt;&gt;"",'Main courante'!$K215&lt;&gt;""),IF('Main courante'!$G215&lt;&gt;"",TEXT('Main courante'!$G215,"hh:mm"),""),"")</f>
        <v/>
      </c>
      <c r="DR218" s="121" t="str">
        <f>IF(OR('Main courante'!$F215&lt;&gt;"",'Main courante'!$K215&lt;&gt;""),IF('Main courante'!$K215&lt;&gt;"",TEXT('Main courante'!$K215,"hh:mm"),""),"")</f>
        <v/>
      </c>
      <c r="DS218" s="121" t="str">
        <f>IF(OR('Main courante'!$F215&lt;&gt;"",'Main courante'!$K215&lt;&gt;""),IF('Main courante'!$L215&lt;&gt;"",TEXT('Main courante'!$L215,"hh:mm"),""),"")</f>
        <v/>
      </c>
      <c r="DT218" s="129">
        <f t="shared" si="13"/>
        <v>0</v>
      </c>
      <c r="DU218" s="130">
        <f>'Main courante'!$H215+'Main courante'!$M215</f>
        <v>0</v>
      </c>
      <c r="DV218" s="131">
        <f>'Main courante'!$J215+'Main courante'!$O215</f>
        <v>0</v>
      </c>
      <c r="DW218" s="131">
        <f>'Main courante'!$I215+'Main courante'!$N215</f>
        <v>0</v>
      </c>
      <c r="DX218" s="132" t="str">
        <f>IF('Main courante'!$P215&lt;&gt;"",'Main courante'!$P215,"")</f>
        <v/>
      </c>
      <c r="DY218" s="133" t="str">
        <f>IF('Main courante'!$Q215&lt;&gt;"",'Main courante'!$Q215,"")</f>
        <v/>
      </c>
      <c r="DZ218" s="133" t="str">
        <f>IF('Main courante'!$R215&lt;&gt;"",'Main courante'!$R215,"")</f>
        <v/>
      </c>
      <c r="EA218" s="129">
        <f t="shared" si="14"/>
        <v>0</v>
      </c>
      <c r="EB218" s="129">
        <f t="shared" si="15"/>
        <v>0</v>
      </c>
      <c r="ED218" s="120" t="str">
        <f>IF('Main courante'!$A215=$ED$6,MAX($ED$8:$ED217)+1,"")</f>
        <v/>
      </c>
      <c r="EE218" s="120" t="str">
        <f>IF('Main courante'!$A215=$ED$6,'Main courante'!$S215,"")</f>
        <v/>
      </c>
      <c r="EF218" s="120" t="str">
        <f>IF('Main courante'!$A215=$ED$6,'Main courante'!$T215,"")</f>
        <v/>
      </c>
      <c r="EG218" s="120" t="str">
        <f>IF('Main courante'!$A215=$ED$6,'Main courante'!$U215,"")</f>
        <v/>
      </c>
      <c r="EH218" s="134" t="str">
        <f>IF('Main courante'!$A215=$ED$6,'Main courante'!$V215,"")</f>
        <v/>
      </c>
      <c r="EJ218" s="120" t="str">
        <f>IF('Main courante'!$A215=$EJ$6,MAX($EJ$8:$EJ217)+1,"")</f>
        <v/>
      </c>
      <c r="EK218" s="120" t="str">
        <f>IF('Main courante'!$A215=$EJ$6,'Main courante'!$S215,"")</f>
        <v/>
      </c>
      <c r="EL218" s="120" t="str">
        <f>IF('Main courante'!$A215=$EJ$6,'Main courante'!$T215,"")</f>
        <v/>
      </c>
      <c r="EM218" s="120" t="str">
        <f>IF('Main courante'!$A215=$EJ$6,'Main courante'!$U215,"")</f>
        <v/>
      </c>
      <c r="EN218" s="134" t="str">
        <f>IF('Main courante'!$A215=$EJ$6,'Main courante'!$V215,"")</f>
        <v/>
      </c>
      <c r="EP218" s="120" t="str">
        <f>IF('Main courante'!$A215=$EP$6,MAX($EP$8:$EP217)+1,"")</f>
        <v/>
      </c>
      <c r="EQ218" s="120" t="str">
        <f>IF('Main courante'!$A215=$EP$6,'Main courante'!$S215,"")</f>
        <v/>
      </c>
      <c r="ER218" s="120" t="str">
        <f>IF('Main courante'!$A215=$EP$6,'Main courante'!$T215,"")</f>
        <v/>
      </c>
      <c r="ES218" s="120" t="str">
        <f>IF('Main courante'!$A215=$EP$6,'Main courante'!$U215,"")</f>
        <v/>
      </c>
      <c r="ET218" s="134" t="str">
        <f>IF('Main courante'!$A215=$EP$6,'Main courante'!$V215,"")</f>
        <v/>
      </c>
      <c r="EU218" s="125"/>
      <c r="EV218" s="120" t="str">
        <f>IF('Main courante'!$A215=$EV$6,MAX($EV$8:$EV217)+1,"")</f>
        <v/>
      </c>
      <c r="EW218" s="121" t="str">
        <f>IF('Main courante'!$A215=$EV$6,TEXT('Main courante'!$B215,"j mmm aa"),"")</f>
        <v/>
      </c>
      <c r="EX218" s="122" t="str">
        <f>IF('Main courante'!$A215=$EV$6,TEXT('Main courante'!$C215,"hh:mm"),"")</f>
        <v/>
      </c>
      <c r="EY218" s="122" t="str">
        <f>IF('Main courante'!$A215=$EV$6,TEXT('Main courante'!$D215,"hh:mm"),"")</f>
        <v/>
      </c>
      <c r="EZ218" s="123" t="str">
        <f>IF('Main courante'!$A215=$EV$6,MOD($EY218-$EX218,1),"")</f>
        <v/>
      </c>
      <c r="FA218" s="123" t="str">
        <f>IF('Main courante'!$A215=$EV$6,'Main courante'!$E215,"")</f>
        <v/>
      </c>
      <c r="FB218" s="128"/>
    </row>
    <row r="219" spans="1:158">
      <c r="A219" s="120" t="str">
        <f>IF('Main courante'!$A216=$A$6,MAX($A$8:$A218)+1,"")</f>
        <v/>
      </c>
      <c r="B219" s="121" t="str">
        <f>IF('Main courante'!$A216=$A$6,TEXT('Main courante'!$B216,"j mmm aa"),"")</f>
        <v/>
      </c>
      <c r="C219" s="122" t="str">
        <f>IF('Main courante'!$A216=$A$6,TEXT('Main courante'!$C216,"hh:mm"),"")</f>
        <v/>
      </c>
      <c r="D219" s="122" t="str">
        <f>IF('Main courante'!$A216=$A$6,TEXT('Main courante'!$D216,"hh:mm"),"")</f>
        <v/>
      </c>
      <c r="E219" s="123" t="str">
        <f>IF('Main courante'!$A216=$A$6,MOD($D219-$C219,1),"")</f>
        <v/>
      </c>
      <c r="F219" s="123" t="str">
        <f>IF('Main courante'!$A216=$A$6,'Main courante'!$E216,"")</f>
        <v/>
      </c>
      <c r="G219" s="125"/>
      <c r="H219" s="126" t="str">
        <f>IF('Main courante'!$A216=$H$6,MAX($H$8:$H218)+1,"")</f>
        <v/>
      </c>
      <c r="I219" s="121" t="str">
        <f>IF('Main courante'!$A216=$H$6,TEXT('Main courante'!$B216,"j mmm aa"),"")</f>
        <v/>
      </c>
      <c r="J219" s="122" t="str">
        <f>IF('Main courante'!$A216=$H$6,TEXT('Main courante'!$C216,"hh:mm"),"")</f>
        <v/>
      </c>
      <c r="K219" s="122" t="str">
        <f>IF('Main courante'!$A216=$H$6,TEXT('Main courante'!$D216,"hh:mm"),"")</f>
        <v/>
      </c>
      <c r="L219" s="123" t="str">
        <f>IF('Main courante'!$A216=$H$6,MOD($K219-$J219,1),"")</f>
        <v/>
      </c>
      <c r="M219" s="123" t="str">
        <f>IF('Main courante'!$A216=$H$6,'Main courante'!$E216,"")</f>
        <v/>
      </c>
      <c r="N219" s="125"/>
      <c r="O219" s="120" t="str">
        <f>IF('Main courante'!$A216=$O$6,MAX($O$8:$O218)+1,"")</f>
        <v/>
      </c>
      <c r="P219" s="121" t="str">
        <f>IF('Main courante'!$A216=$O$6,TEXT('Main courante'!$B216,"j mmm aa"),"")</f>
        <v/>
      </c>
      <c r="Q219" s="122" t="str">
        <f>IF('Main courante'!$A216=$O$6,TEXT('Main courante'!$C216,"hh:mm"),"")</f>
        <v/>
      </c>
      <c r="R219" s="122" t="str">
        <f>IF('Main courante'!$A216=$O$6,TEXT('Main courante'!$D216,"hh:mm"),"")</f>
        <v/>
      </c>
      <c r="S219" s="123" t="str">
        <f>IF('Main courante'!$A216=$O$6,MOD($R219-$Q219,1),"")</f>
        <v/>
      </c>
      <c r="T219" s="124" t="str">
        <f>IF('Main courante'!$A216=$O$6,'Main courante'!$E216,"")</f>
        <v/>
      </c>
      <c r="U219" s="127" t="str">
        <f>IF('Main courante'!$A216=$O$6,DU219,"")</f>
        <v/>
      </c>
      <c r="V219" s="125"/>
      <c r="W219" s="120" t="str">
        <f>IF('Main courante'!$A216=$W$6,MAX($W$8:$W218)+1,"")</f>
        <v/>
      </c>
      <c r="X219" s="121" t="str">
        <f>IF('Main courante'!$A216=$W$6,TEXT('Main courante'!$B216,"j mmm aa"),"")</f>
        <v/>
      </c>
      <c r="Y219" s="122" t="str">
        <f>IF('Main courante'!$A216=$W$6,TEXT('Main courante'!$C216,"hh:mm"),"")</f>
        <v/>
      </c>
      <c r="Z219" s="122" t="str">
        <f>IF('Main courante'!$A216=$W$6,TEXT('Main courante'!$D216,"hh:mm"),"")</f>
        <v/>
      </c>
      <c r="AA219" s="123" t="str">
        <f>IF('Main courante'!$A216=$W$6,MOD($Z219-$Y219,1),"")</f>
        <v/>
      </c>
      <c r="AB219" s="123" t="str">
        <f>IF('Main courante'!$A216=$W$6,'Main courante'!$E216,"")</f>
        <v/>
      </c>
      <c r="AC219" s="122" t="str">
        <f>IF('Main courante'!$A216=$W$6,DU219,"")</f>
        <v/>
      </c>
      <c r="AD219" s="125"/>
      <c r="AE219" s="120" t="str">
        <f>IF('Main courante'!$A216=$AE$6,MAX($AE$8:$AE218)+1,"")</f>
        <v/>
      </c>
      <c r="AF219" s="121" t="str">
        <f>IF('Main courante'!$A216=$AE$6,TEXT('Main courante'!$B216,"j mmm aa"),"")</f>
        <v/>
      </c>
      <c r="AG219" s="122" t="str">
        <f>IF('Main courante'!$A216=$AE$6,TEXT('Main courante'!$C216,"hh:mm"),"")</f>
        <v/>
      </c>
      <c r="AH219" s="122" t="str">
        <f>IF('Main courante'!$A216=$AE$6,TEXT('Main courante'!$D216,"hh:mm"),"")</f>
        <v/>
      </c>
      <c r="AI219" s="123" t="str">
        <f>IF('Main courante'!$A216=$AE$6,MOD($AH219-$AG219,1),"")</f>
        <v/>
      </c>
      <c r="AJ219" s="123" t="str">
        <f>IF('Main courante'!$A216=$AE$6,'Main courante'!$E216,"")</f>
        <v/>
      </c>
      <c r="AK219" s="122" t="str">
        <f>IF('Main courante'!$A216=$AE$6,DU219,"")</f>
        <v/>
      </c>
      <c r="AL219" s="125"/>
      <c r="AM219" s="120" t="str">
        <f>IF('Main courante'!$A216=$AM$6,MAX($AM$8:$AM218)+1,"")</f>
        <v/>
      </c>
      <c r="AN219" s="121" t="str">
        <f>IF('Main courante'!$A216=$AM$6,TEXT('Main courante'!$B216,"j mmm aa"),"")</f>
        <v/>
      </c>
      <c r="AO219" s="122" t="str">
        <f>IF('Main courante'!$A216=$AM$6,TEXT('Main courante'!$C216,"hh:mm"),"")</f>
        <v/>
      </c>
      <c r="AP219" s="122" t="str">
        <f>IF('Main courante'!$A216=$AM$6,TEXT('Main courante'!$D216,"hh:mm"),"")</f>
        <v/>
      </c>
      <c r="AQ219" s="123" t="str">
        <f>IF('Main courante'!$A216=$AM$6,MOD($AP219-$AO219,1),"")</f>
        <v/>
      </c>
      <c r="AR219" s="123" t="str">
        <f>IF('Main courante'!$A216=$AM$6,'Main courante'!$E216,"")</f>
        <v/>
      </c>
      <c r="AS219" s="122" t="str">
        <f>IF('Main courante'!$A216=$AM$6,DU219,"")</f>
        <v/>
      </c>
      <c r="AT219" s="125"/>
      <c r="AU219" s="120" t="str">
        <f>IF('Main courante'!$A216=$AU$6,MAX($AU$8:$AU218)+1,"")</f>
        <v/>
      </c>
      <c r="AV219" s="121" t="str">
        <f>IF('Main courante'!$A216=$AU$6,TEXT('Main courante'!$B216,"j mmm aa"),"")</f>
        <v/>
      </c>
      <c r="AW219" s="122" t="str">
        <f>IF('Main courante'!$A216=$AU$6,TEXT('Main courante'!$C216,"hh:mm"),"")</f>
        <v/>
      </c>
      <c r="AX219" s="122" t="str">
        <f>IF('Main courante'!$A216=$AU$6,TEXT('Main courante'!$D216,"hh:mm"),"")</f>
        <v/>
      </c>
      <c r="AY219" s="123" t="str">
        <f>IF('Main courante'!$A216=$AU$6,MOD($AX219-$AW219,1),"")</f>
        <v/>
      </c>
      <c r="AZ219" s="123" t="str">
        <f>IF('Main courante'!$A216=$AU$6,'Main courante'!$E216,"")</f>
        <v/>
      </c>
      <c r="BA219" s="122" t="str">
        <f>IF('Main courante'!$A216=$AU$6,DU219,"")</f>
        <v/>
      </c>
      <c r="BB219" s="125"/>
      <c r="BC219" s="120" t="str">
        <f>IF('Main courante'!$A216=$BC$6,MAX($BC$8:$BC218)+1,"")</f>
        <v/>
      </c>
      <c r="BD219" s="121" t="str">
        <f>IF('Main courante'!$A216=$BC$6,TEXT('Main courante'!$B216,"j mmm aa"),"")</f>
        <v/>
      </c>
      <c r="BE219" s="122" t="str">
        <f>IF('Main courante'!$A216=$BC$6,TEXT('Main courante'!$C216,"hh:mm"),"")</f>
        <v/>
      </c>
      <c r="BF219" s="122" t="str">
        <f>IF('Main courante'!$A216=$BC$6,TEXT('Main courante'!$D216,"hh:mm"),"")</f>
        <v/>
      </c>
      <c r="BG219" s="123" t="str">
        <f>IF('Main courante'!$A216=$BC$6,MOD($BF219-$BE219,1),"")</f>
        <v/>
      </c>
      <c r="BH219" s="123" t="str">
        <f>IF('Main courante'!$A216=$BC$6,'Main courante'!$E216,"")</f>
        <v/>
      </c>
      <c r="BI219" s="122" t="str">
        <f>IF('Main courante'!$A216=$BC$6,DU219,"")</f>
        <v/>
      </c>
      <c r="BJ219" s="125"/>
      <c r="BK219" s="120" t="str">
        <f>IF('Main courante'!$A216=$BK$6,MAX($BK$8:$BK218)+1,"")</f>
        <v/>
      </c>
      <c r="BL219" s="121" t="str">
        <f>IF('Main courante'!$A216=$BK$6,TEXT('Main courante'!$B216,"j mmm aa"),"")</f>
        <v/>
      </c>
      <c r="BM219" s="122" t="str">
        <f>IF('Main courante'!$A216=$BK$6,TEXT('Main courante'!$C216,"hh:mm"),"")</f>
        <v/>
      </c>
      <c r="BN219" s="122" t="str">
        <f>IF('Main courante'!$A216=$BK$6,TEXT('Main courante'!$D216,"hh:mm"),"")</f>
        <v/>
      </c>
      <c r="BO219" s="123" t="str">
        <f>IF('Main courante'!$A216=$BK$6,MOD($BN219-$BM219,1),"")</f>
        <v/>
      </c>
      <c r="BP219" s="123" t="str">
        <f>IF('Main courante'!$A216=$BK$6,'Main courante'!$E216,"")</f>
        <v/>
      </c>
      <c r="BQ219" s="122" t="str">
        <f>IF('Main courante'!$A216=$BK$6,DU219,"")</f>
        <v/>
      </c>
      <c r="BR219" s="125"/>
      <c r="BS219" s="120" t="str">
        <f>IF('Main courante'!$A216=$BS$6,MAX($BS$8:$BS218)+1,"")</f>
        <v/>
      </c>
      <c r="BT219" s="121" t="str">
        <f>IF('Main courante'!$A216=$BS$6,TEXT('Main courante'!$B216,"j mmm aa"),"")</f>
        <v/>
      </c>
      <c r="BU219" s="122" t="str">
        <f>IF('Main courante'!$A216=$BS$6,TEXT('Main courante'!$C216,"hh:mm"),"")</f>
        <v/>
      </c>
      <c r="BV219" s="122" t="str">
        <f>IF('Main courante'!$A216=$BS$6,TEXT('Main courante'!$D216,"hh:mm"),"")</f>
        <v/>
      </c>
      <c r="BW219" s="123" t="str">
        <f>IF('Main courante'!$A216=$BS$6,MOD($BV219-$BU219,1),"")</f>
        <v/>
      </c>
      <c r="BX219" s="123" t="str">
        <f>IF('Main courante'!$A216=$BS$6,'Main courante'!$E216,"")</f>
        <v/>
      </c>
      <c r="BY219" s="122" t="str">
        <f>IF('Main courante'!$A216=$BS$6,DU219,"")</f>
        <v/>
      </c>
      <c r="BZ219" s="125"/>
      <c r="CA219" s="120" t="str">
        <f>IF('Main courante'!$A216=$CA$6,MAX($CA$8:$CA218)+1,"")</f>
        <v/>
      </c>
      <c r="CB219" s="121" t="str">
        <f>IF('Main courante'!$A216=$CA$6,TEXT('Main courante'!$B216,"j mmm aa"),"")</f>
        <v/>
      </c>
      <c r="CC219" s="122" t="str">
        <f>IF('Main courante'!$A216=$CA$6,TEXT('Main courante'!$C216,"hh:mm"),"")</f>
        <v/>
      </c>
      <c r="CD219" s="122" t="str">
        <f>IF('Main courante'!$A216=$CA$6,TEXT('Main courante'!$D216,"hh:mm"),"")</f>
        <v/>
      </c>
      <c r="CE219" s="123" t="str">
        <f>IF('Main courante'!$A216=$CA$6,MOD($CD219-$CC219,1),"")</f>
        <v/>
      </c>
      <c r="CF219" s="123" t="str">
        <f>IF('Main courante'!$A216=$CA$6,'Main courante'!$E216,"")</f>
        <v/>
      </c>
      <c r="CG219" s="122" t="str">
        <f>IF('Main courante'!$A216=$CA$6,DU219,"")</f>
        <v/>
      </c>
      <c r="CH219" s="125"/>
      <c r="CI219" s="120" t="str">
        <f>IF('Main courante'!$A216=$CI$6,MAX($CI$8:$CI218)+1,"")</f>
        <v/>
      </c>
      <c r="CJ219" s="121" t="str">
        <f>IF('Main courante'!$A216=$CI$6,TEXT('Main courante'!$B216,"j mmm aa"),"")</f>
        <v/>
      </c>
      <c r="CK219" s="122" t="str">
        <f>IF('Main courante'!$A216=$CI$6,TEXT('Main courante'!$C216,"hh:mm"),"")</f>
        <v/>
      </c>
      <c r="CL219" s="122" t="str">
        <f>IF('Main courante'!$A216=$CI$6,TEXT('Main courante'!$D216,"hh:mm"),"")</f>
        <v/>
      </c>
      <c r="CM219" s="123" t="str">
        <f>IF('Main courante'!$A216=$CI$6,MOD($CL219-$CK219,1),"")</f>
        <v/>
      </c>
      <c r="CN219" s="123" t="str">
        <f>IF('Main courante'!$A216=$CI$6,'Main courante'!$E216,"")</f>
        <v/>
      </c>
      <c r="CO219" s="125"/>
      <c r="CP219" s="120" t="str">
        <f>IF('Main courante'!$A216=$CP$6,MAX($CP$8:$CP218)+1,"")</f>
        <v/>
      </c>
      <c r="CQ219" s="121" t="str">
        <f>IF('Main courante'!$A216=$CP$6,TEXT('Main courante'!$B216,"j mmm aa"),"")</f>
        <v/>
      </c>
      <c r="CR219" s="122" t="str">
        <f>IF('Main courante'!$A216=$CP$6,TEXT('Main courante'!$C216,"hh:mm"),"")</f>
        <v/>
      </c>
      <c r="CS219" s="122" t="str">
        <f>IF('Main courante'!$A216=$CP$6,TEXT('Main courante'!$D216,"hh:mm"),"")</f>
        <v/>
      </c>
      <c r="CT219" s="123" t="str">
        <f>IF('Main courante'!$A216=$CP$6,MOD($CS219-$CR219,1),"")</f>
        <v/>
      </c>
      <c r="CU219" s="123" t="str">
        <f>IF('Main courante'!$A216=$CP$6,'Main courante'!$E216,"")</f>
        <v/>
      </c>
      <c r="CV219" s="122" t="str">
        <f>IF('Main courante'!$A216=$CP$6,DU219,"")</f>
        <v/>
      </c>
      <c r="CW219" s="125"/>
      <c r="CX219" s="120" t="str">
        <f>IF('Main courante'!$A216=$CX$6,MAX($CX$8:$CX218)+1,"")</f>
        <v/>
      </c>
      <c r="CY219" s="121" t="str">
        <f>IF('Main courante'!$A216=$CX$6,TEXT('Main courante'!$B216,"j mmm aa"),"")</f>
        <v/>
      </c>
      <c r="CZ219" s="122" t="str">
        <f>IF('Main courante'!$A216=$CX$6,TEXT('Main courante'!$C216,"hh:mm"),"")</f>
        <v/>
      </c>
      <c r="DA219" s="122" t="str">
        <f>IF('Main courante'!$A216=$CX$6,TEXT('Main courante'!$D216,"hh:mm"),"")</f>
        <v/>
      </c>
      <c r="DB219" s="123" t="str">
        <f>IF('Main courante'!$A216=$CX$6,MOD($DA219-$CZ219,1),"")</f>
        <v/>
      </c>
      <c r="DC219" s="123" t="str">
        <f>IF('Main courante'!$A216=$CX$6,'Main courante'!$E216,"")</f>
        <v/>
      </c>
      <c r="DD219" s="122" t="str">
        <f>IF('Main courante'!$A216=$CX$6,DU219,"")</f>
        <v/>
      </c>
      <c r="DE219" s="125"/>
      <c r="DF219" s="120" t="str">
        <f>IF('Main courante'!$A216=$DF$6,MAX($DF$8:$DF218)+1,"")</f>
        <v/>
      </c>
      <c r="DG219" s="121" t="str">
        <f>IF('Main courante'!$A216=$DF$6,TEXT('Main courante'!$B216,"j mmm aa"),"")</f>
        <v/>
      </c>
      <c r="DH219" s="122" t="str">
        <f>IF('Main courante'!$A216=$DF$6,TEXT('Main courante'!$C216,"hh:mm"),"")</f>
        <v/>
      </c>
      <c r="DI219" s="122" t="str">
        <f>IF('Main courante'!$A216=$DF$6,TEXT('Main courante'!$D216,"hh:mm"),"")</f>
        <v/>
      </c>
      <c r="DJ219" s="123" t="str">
        <f>IF('Main courante'!$A216=$DF$6,MOD($DI219-$DH219,1),"")</f>
        <v/>
      </c>
      <c r="DK219" s="123" t="str">
        <f>IF('Main courante'!$A216=$DF$6,'Main courante'!$E216,"")</f>
        <v/>
      </c>
      <c r="DL219" s="128"/>
      <c r="DM219" s="120" t="str">
        <f>IF(OR('Main courante'!$F216&lt;&gt;"",'Main courante'!$K216&lt;&gt;""),MAX($DM$8:$DM218)+1,"")</f>
        <v/>
      </c>
      <c r="DN219" s="121" t="str">
        <f>IF('Main courante'!$F216,TEXT('Main courante'!$B216,"j mmm aa"),"")</f>
        <v/>
      </c>
      <c r="DO219" s="121" t="str">
        <f>IF('Main courante'!$F216,'Main courante'!$E216,"")</f>
        <v/>
      </c>
      <c r="DP219" s="121" t="str">
        <f>IF(OR('Main courante'!$F216&lt;&gt;"",'Main courante'!$K216&lt;&gt;""),IF('Main courante'!$F216&lt;&gt;"",TEXT('Main courante'!$F216,"hh:mm"),""),"")</f>
        <v/>
      </c>
      <c r="DQ219" s="121" t="str">
        <f>IF(OR('Main courante'!$F216&lt;&gt;"",'Main courante'!$K216&lt;&gt;""),IF('Main courante'!$G216&lt;&gt;"",TEXT('Main courante'!$G216,"hh:mm"),""),"")</f>
        <v/>
      </c>
      <c r="DR219" s="121" t="str">
        <f>IF(OR('Main courante'!$F216&lt;&gt;"",'Main courante'!$K216&lt;&gt;""),IF('Main courante'!$K216&lt;&gt;"",TEXT('Main courante'!$K216,"hh:mm"),""),"")</f>
        <v/>
      </c>
      <c r="DS219" s="121" t="str">
        <f>IF(OR('Main courante'!$F216&lt;&gt;"",'Main courante'!$K216&lt;&gt;""),IF('Main courante'!$L216&lt;&gt;"",TEXT('Main courante'!$L216,"hh:mm"),""),"")</f>
        <v/>
      </c>
      <c r="DT219" s="129">
        <f t="shared" si="13"/>
        <v>0</v>
      </c>
      <c r="DU219" s="130">
        <f>'Main courante'!$H216+'Main courante'!$M216</f>
        <v>0</v>
      </c>
      <c r="DV219" s="131">
        <f>'Main courante'!$J216+'Main courante'!$O216</f>
        <v>0</v>
      </c>
      <c r="DW219" s="131">
        <f>'Main courante'!$I216+'Main courante'!$N216</f>
        <v>0</v>
      </c>
      <c r="DX219" s="132" t="str">
        <f>IF('Main courante'!$P216&lt;&gt;"",'Main courante'!$P216,"")</f>
        <v/>
      </c>
      <c r="DY219" s="133" t="str">
        <f>IF('Main courante'!$Q216&lt;&gt;"",'Main courante'!$Q216,"")</f>
        <v/>
      </c>
      <c r="DZ219" s="133" t="str">
        <f>IF('Main courante'!$R216&lt;&gt;"",'Main courante'!$R216,"")</f>
        <v/>
      </c>
      <c r="EA219" s="129">
        <f t="shared" si="14"/>
        <v>0</v>
      </c>
      <c r="EB219" s="129">
        <f t="shared" si="15"/>
        <v>0</v>
      </c>
      <c r="ED219" s="120" t="str">
        <f>IF('Main courante'!$A216=$ED$6,MAX($ED$8:$ED218)+1,"")</f>
        <v/>
      </c>
      <c r="EE219" s="120" t="str">
        <f>IF('Main courante'!$A216=$ED$6,'Main courante'!$S216,"")</f>
        <v/>
      </c>
      <c r="EF219" s="120" t="str">
        <f>IF('Main courante'!$A216=$ED$6,'Main courante'!$T216,"")</f>
        <v/>
      </c>
      <c r="EG219" s="120" t="str">
        <f>IF('Main courante'!$A216=$ED$6,'Main courante'!$U216,"")</f>
        <v/>
      </c>
      <c r="EH219" s="134" t="str">
        <f>IF('Main courante'!$A216=$ED$6,'Main courante'!$V216,"")</f>
        <v/>
      </c>
      <c r="EJ219" s="120" t="str">
        <f>IF('Main courante'!$A216=$EJ$6,MAX($EJ$8:$EJ218)+1,"")</f>
        <v/>
      </c>
      <c r="EK219" s="120" t="str">
        <f>IF('Main courante'!$A216=$EJ$6,'Main courante'!$S216,"")</f>
        <v/>
      </c>
      <c r="EL219" s="120" t="str">
        <f>IF('Main courante'!$A216=$EJ$6,'Main courante'!$T216,"")</f>
        <v/>
      </c>
      <c r="EM219" s="120" t="str">
        <f>IF('Main courante'!$A216=$EJ$6,'Main courante'!$U216,"")</f>
        <v/>
      </c>
      <c r="EN219" s="134" t="str">
        <f>IF('Main courante'!$A216=$EJ$6,'Main courante'!$V216,"")</f>
        <v/>
      </c>
      <c r="EP219" s="120" t="str">
        <f>IF('Main courante'!$A216=$EP$6,MAX($EP$8:$EP218)+1,"")</f>
        <v/>
      </c>
      <c r="EQ219" s="120" t="str">
        <f>IF('Main courante'!$A216=$EP$6,'Main courante'!$S216,"")</f>
        <v/>
      </c>
      <c r="ER219" s="120" t="str">
        <f>IF('Main courante'!$A216=$EP$6,'Main courante'!$T216,"")</f>
        <v/>
      </c>
      <c r="ES219" s="120" t="str">
        <f>IF('Main courante'!$A216=$EP$6,'Main courante'!$U216,"")</f>
        <v/>
      </c>
      <c r="ET219" s="134" t="str">
        <f>IF('Main courante'!$A216=$EP$6,'Main courante'!$V216,"")</f>
        <v/>
      </c>
      <c r="EU219" s="125"/>
      <c r="EV219" s="120" t="str">
        <f>IF('Main courante'!$A216=$EV$6,MAX($EV$8:$EV218)+1,"")</f>
        <v/>
      </c>
      <c r="EW219" s="121" t="str">
        <f>IF('Main courante'!$A216=$EV$6,TEXT('Main courante'!$B216,"j mmm aa"),"")</f>
        <v/>
      </c>
      <c r="EX219" s="122" t="str">
        <f>IF('Main courante'!$A216=$EV$6,TEXT('Main courante'!$C216,"hh:mm"),"")</f>
        <v/>
      </c>
      <c r="EY219" s="122" t="str">
        <f>IF('Main courante'!$A216=$EV$6,TEXT('Main courante'!$D216,"hh:mm"),"")</f>
        <v/>
      </c>
      <c r="EZ219" s="123" t="str">
        <f>IF('Main courante'!$A216=$EV$6,MOD($EY219-$EX219,1),"")</f>
        <v/>
      </c>
      <c r="FA219" s="123" t="str">
        <f>IF('Main courante'!$A216=$EV$6,'Main courante'!$E216,"")</f>
        <v/>
      </c>
      <c r="FB219" s="128"/>
    </row>
    <row r="220" spans="1:158">
      <c r="A220" s="120" t="str">
        <f>IF('Main courante'!$A217=$A$6,MAX($A$8:$A219)+1,"")</f>
        <v/>
      </c>
      <c r="B220" s="121" t="str">
        <f>IF('Main courante'!$A217=$A$6,TEXT('Main courante'!$B217,"j mmm aa"),"")</f>
        <v/>
      </c>
      <c r="C220" s="122" t="str">
        <f>IF('Main courante'!$A217=$A$6,TEXT('Main courante'!$C217,"hh:mm"),"")</f>
        <v/>
      </c>
      <c r="D220" s="122" t="str">
        <f>IF('Main courante'!$A217=$A$6,TEXT('Main courante'!$D217,"hh:mm"),"")</f>
        <v/>
      </c>
      <c r="E220" s="123" t="str">
        <f>IF('Main courante'!$A217=$A$6,MOD($D220-$C220,1),"")</f>
        <v/>
      </c>
      <c r="F220" s="123" t="str">
        <f>IF('Main courante'!$A217=$A$6,'Main courante'!$E217,"")</f>
        <v/>
      </c>
      <c r="G220" s="125"/>
      <c r="H220" s="126" t="str">
        <f>IF('Main courante'!$A217=$H$6,MAX($H$8:$H219)+1,"")</f>
        <v/>
      </c>
      <c r="I220" s="121" t="str">
        <f>IF('Main courante'!$A217=$H$6,TEXT('Main courante'!$B217,"j mmm aa"),"")</f>
        <v/>
      </c>
      <c r="J220" s="122" t="str">
        <f>IF('Main courante'!$A217=$H$6,TEXT('Main courante'!$C217,"hh:mm"),"")</f>
        <v/>
      </c>
      <c r="K220" s="122" t="str">
        <f>IF('Main courante'!$A217=$H$6,TEXT('Main courante'!$D217,"hh:mm"),"")</f>
        <v/>
      </c>
      <c r="L220" s="123" t="str">
        <f>IF('Main courante'!$A217=$H$6,MOD($K220-$J220,1),"")</f>
        <v/>
      </c>
      <c r="M220" s="123" t="str">
        <f>IF('Main courante'!$A217=$H$6,'Main courante'!$E217,"")</f>
        <v/>
      </c>
      <c r="N220" s="125"/>
      <c r="O220" s="120" t="str">
        <f>IF('Main courante'!$A217=$O$6,MAX($O$8:$O219)+1,"")</f>
        <v/>
      </c>
      <c r="P220" s="121" t="str">
        <f>IF('Main courante'!$A217=$O$6,TEXT('Main courante'!$B217,"j mmm aa"),"")</f>
        <v/>
      </c>
      <c r="Q220" s="122" t="str">
        <f>IF('Main courante'!$A217=$O$6,TEXT('Main courante'!$C217,"hh:mm"),"")</f>
        <v/>
      </c>
      <c r="R220" s="122" t="str">
        <f>IF('Main courante'!$A217=$O$6,TEXT('Main courante'!$D217,"hh:mm"),"")</f>
        <v/>
      </c>
      <c r="S220" s="123" t="str">
        <f>IF('Main courante'!$A217=$O$6,MOD($R220-$Q220,1),"")</f>
        <v/>
      </c>
      <c r="T220" s="124" t="str">
        <f>IF('Main courante'!$A217=$O$6,'Main courante'!$E217,"")</f>
        <v/>
      </c>
      <c r="U220" s="127" t="str">
        <f>IF('Main courante'!$A217=$O$6,DU220,"")</f>
        <v/>
      </c>
      <c r="V220" s="125"/>
      <c r="W220" s="120" t="str">
        <f>IF('Main courante'!$A217=$W$6,MAX($W$8:$W219)+1,"")</f>
        <v/>
      </c>
      <c r="X220" s="121" t="str">
        <f>IF('Main courante'!$A217=$W$6,TEXT('Main courante'!$B217,"j mmm aa"),"")</f>
        <v/>
      </c>
      <c r="Y220" s="122" t="str">
        <f>IF('Main courante'!$A217=$W$6,TEXT('Main courante'!$C217,"hh:mm"),"")</f>
        <v/>
      </c>
      <c r="Z220" s="122" t="str">
        <f>IF('Main courante'!$A217=$W$6,TEXT('Main courante'!$D217,"hh:mm"),"")</f>
        <v/>
      </c>
      <c r="AA220" s="123" t="str">
        <f>IF('Main courante'!$A217=$W$6,MOD($Z220-$Y220,1),"")</f>
        <v/>
      </c>
      <c r="AB220" s="123" t="str">
        <f>IF('Main courante'!$A217=$W$6,'Main courante'!$E217,"")</f>
        <v/>
      </c>
      <c r="AC220" s="122" t="str">
        <f>IF('Main courante'!$A217=$W$6,DU220,"")</f>
        <v/>
      </c>
      <c r="AD220" s="125"/>
      <c r="AE220" s="120" t="str">
        <f>IF('Main courante'!$A217=$AE$6,MAX($AE$8:$AE219)+1,"")</f>
        <v/>
      </c>
      <c r="AF220" s="121" t="str">
        <f>IF('Main courante'!$A217=$AE$6,TEXT('Main courante'!$B217,"j mmm aa"),"")</f>
        <v/>
      </c>
      <c r="AG220" s="122" t="str">
        <f>IF('Main courante'!$A217=$AE$6,TEXT('Main courante'!$C217,"hh:mm"),"")</f>
        <v/>
      </c>
      <c r="AH220" s="122" t="str">
        <f>IF('Main courante'!$A217=$AE$6,TEXT('Main courante'!$D217,"hh:mm"),"")</f>
        <v/>
      </c>
      <c r="AI220" s="123" t="str">
        <f>IF('Main courante'!$A217=$AE$6,MOD($AH220-$AG220,1),"")</f>
        <v/>
      </c>
      <c r="AJ220" s="123" t="str">
        <f>IF('Main courante'!$A217=$AE$6,'Main courante'!$E217,"")</f>
        <v/>
      </c>
      <c r="AK220" s="122" t="str">
        <f>IF('Main courante'!$A217=$AE$6,DU220,"")</f>
        <v/>
      </c>
      <c r="AL220" s="125"/>
      <c r="AM220" s="120" t="str">
        <f>IF('Main courante'!$A217=$AM$6,MAX($AM$8:$AM219)+1,"")</f>
        <v/>
      </c>
      <c r="AN220" s="121" t="str">
        <f>IF('Main courante'!$A217=$AM$6,TEXT('Main courante'!$B217,"j mmm aa"),"")</f>
        <v/>
      </c>
      <c r="AO220" s="122" t="str">
        <f>IF('Main courante'!$A217=$AM$6,TEXT('Main courante'!$C217,"hh:mm"),"")</f>
        <v/>
      </c>
      <c r="AP220" s="122" t="str">
        <f>IF('Main courante'!$A217=$AM$6,TEXT('Main courante'!$D217,"hh:mm"),"")</f>
        <v/>
      </c>
      <c r="AQ220" s="123" t="str">
        <f>IF('Main courante'!$A217=$AM$6,MOD($AP220-$AO220,1),"")</f>
        <v/>
      </c>
      <c r="AR220" s="123" t="str">
        <f>IF('Main courante'!$A217=$AM$6,'Main courante'!$E217,"")</f>
        <v/>
      </c>
      <c r="AS220" s="122" t="str">
        <f>IF('Main courante'!$A217=$AM$6,DU220,"")</f>
        <v/>
      </c>
      <c r="AT220" s="125"/>
      <c r="AU220" s="120" t="str">
        <f>IF('Main courante'!$A217=$AU$6,MAX($AU$8:$AU219)+1,"")</f>
        <v/>
      </c>
      <c r="AV220" s="121" t="str">
        <f>IF('Main courante'!$A217=$AU$6,TEXT('Main courante'!$B217,"j mmm aa"),"")</f>
        <v/>
      </c>
      <c r="AW220" s="122" t="str">
        <f>IF('Main courante'!$A217=$AU$6,TEXT('Main courante'!$C217,"hh:mm"),"")</f>
        <v/>
      </c>
      <c r="AX220" s="122" t="str">
        <f>IF('Main courante'!$A217=$AU$6,TEXT('Main courante'!$D217,"hh:mm"),"")</f>
        <v/>
      </c>
      <c r="AY220" s="123" t="str">
        <f>IF('Main courante'!$A217=$AU$6,MOD($AX220-$AW220,1),"")</f>
        <v/>
      </c>
      <c r="AZ220" s="123" t="str">
        <f>IF('Main courante'!$A217=$AU$6,'Main courante'!$E217,"")</f>
        <v/>
      </c>
      <c r="BA220" s="122" t="str">
        <f>IF('Main courante'!$A217=$AU$6,DU220,"")</f>
        <v/>
      </c>
      <c r="BB220" s="125"/>
      <c r="BC220" s="120" t="str">
        <f>IF('Main courante'!$A217=$BC$6,MAX($BC$8:$BC219)+1,"")</f>
        <v/>
      </c>
      <c r="BD220" s="121" t="str">
        <f>IF('Main courante'!$A217=$BC$6,TEXT('Main courante'!$B217,"j mmm aa"),"")</f>
        <v/>
      </c>
      <c r="BE220" s="122" t="str">
        <f>IF('Main courante'!$A217=$BC$6,TEXT('Main courante'!$C217,"hh:mm"),"")</f>
        <v/>
      </c>
      <c r="BF220" s="122" t="str">
        <f>IF('Main courante'!$A217=$BC$6,TEXT('Main courante'!$D217,"hh:mm"),"")</f>
        <v/>
      </c>
      <c r="BG220" s="123" t="str">
        <f>IF('Main courante'!$A217=$BC$6,MOD($BF220-$BE220,1),"")</f>
        <v/>
      </c>
      <c r="BH220" s="123" t="str">
        <f>IF('Main courante'!$A217=$BC$6,'Main courante'!$E217,"")</f>
        <v/>
      </c>
      <c r="BI220" s="122" t="str">
        <f>IF('Main courante'!$A217=$BC$6,DU220,"")</f>
        <v/>
      </c>
      <c r="BJ220" s="125"/>
      <c r="BK220" s="120" t="str">
        <f>IF('Main courante'!$A217=$BK$6,MAX($BK$8:$BK219)+1,"")</f>
        <v/>
      </c>
      <c r="BL220" s="121" t="str">
        <f>IF('Main courante'!$A217=$BK$6,TEXT('Main courante'!$B217,"j mmm aa"),"")</f>
        <v/>
      </c>
      <c r="BM220" s="122" t="str">
        <f>IF('Main courante'!$A217=$BK$6,TEXT('Main courante'!$C217,"hh:mm"),"")</f>
        <v/>
      </c>
      <c r="BN220" s="122" t="str">
        <f>IF('Main courante'!$A217=$BK$6,TEXT('Main courante'!$D217,"hh:mm"),"")</f>
        <v/>
      </c>
      <c r="BO220" s="123" t="str">
        <f>IF('Main courante'!$A217=$BK$6,MOD($BN220-$BM220,1),"")</f>
        <v/>
      </c>
      <c r="BP220" s="123" t="str">
        <f>IF('Main courante'!$A217=$BK$6,'Main courante'!$E217,"")</f>
        <v/>
      </c>
      <c r="BQ220" s="122" t="str">
        <f>IF('Main courante'!$A217=$BK$6,DU220,"")</f>
        <v/>
      </c>
      <c r="BR220" s="125"/>
      <c r="BS220" s="120" t="str">
        <f>IF('Main courante'!$A217=$BS$6,MAX($BS$8:$BS219)+1,"")</f>
        <v/>
      </c>
      <c r="BT220" s="121" t="str">
        <f>IF('Main courante'!$A217=$BS$6,TEXT('Main courante'!$B217,"j mmm aa"),"")</f>
        <v/>
      </c>
      <c r="BU220" s="122" t="str">
        <f>IF('Main courante'!$A217=$BS$6,TEXT('Main courante'!$C217,"hh:mm"),"")</f>
        <v/>
      </c>
      <c r="BV220" s="122" t="str">
        <f>IF('Main courante'!$A217=$BS$6,TEXT('Main courante'!$D217,"hh:mm"),"")</f>
        <v/>
      </c>
      <c r="BW220" s="123" t="str">
        <f>IF('Main courante'!$A217=$BS$6,MOD($BV220-$BU220,1),"")</f>
        <v/>
      </c>
      <c r="BX220" s="123" t="str">
        <f>IF('Main courante'!$A217=$BS$6,'Main courante'!$E217,"")</f>
        <v/>
      </c>
      <c r="BY220" s="122" t="str">
        <f>IF('Main courante'!$A217=$BS$6,DU220,"")</f>
        <v/>
      </c>
      <c r="BZ220" s="125"/>
      <c r="CA220" s="120" t="str">
        <f>IF('Main courante'!$A217=$CA$6,MAX($CA$8:$CA219)+1,"")</f>
        <v/>
      </c>
      <c r="CB220" s="121" t="str">
        <f>IF('Main courante'!$A217=$CA$6,TEXT('Main courante'!$B217,"j mmm aa"),"")</f>
        <v/>
      </c>
      <c r="CC220" s="122" t="str">
        <f>IF('Main courante'!$A217=$CA$6,TEXT('Main courante'!$C217,"hh:mm"),"")</f>
        <v/>
      </c>
      <c r="CD220" s="122" t="str">
        <f>IF('Main courante'!$A217=$CA$6,TEXT('Main courante'!$D217,"hh:mm"),"")</f>
        <v/>
      </c>
      <c r="CE220" s="123" t="str">
        <f>IF('Main courante'!$A217=$CA$6,MOD($CD220-$CC220,1),"")</f>
        <v/>
      </c>
      <c r="CF220" s="123" t="str">
        <f>IF('Main courante'!$A217=$CA$6,'Main courante'!$E217,"")</f>
        <v/>
      </c>
      <c r="CG220" s="122" t="str">
        <f>IF('Main courante'!$A217=$CA$6,DU220,"")</f>
        <v/>
      </c>
      <c r="CH220" s="125"/>
      <c r="CI220" s="120" t="str">
        <f>IF('Main courante'!$A217=$CI$6,MAX($CI$8:$CI219)+1,"")</f>
        <v/>
      </c>
      <c r="CJ220" s="121" t="str">
        <f>IF('Main courante'!$A217=$CI$6,TEXT('Main courante'!$B217,"j mmm aa"),"")</f>
        <v/>
      </c>
      <c r="CK220" s="122" t="str">
        <f>IF('Main courante'!$A217=$CI$6,TEXT('Main courante'!$C217,"hh:mm"),"")</f>
        <v/>
      </c>
      <c r="CL220" s="122" t="str">
        <f>IF('Main courante'!$A217=$CI$6,TEXT('Main courante'!$D217,"hh:mm"),"")</f>
        <v/>
      </c>
      <c r="CM220" s="123" t="str">
        <f>IF('Main courante'!$A217=$CI$6,MOD($CL220-$CK220,1),"")</f>
        <v/>
      </c>
      <c r="CN220" s="123" t="str">
        <f>IF('Main courante'!$A217=$CI$6,'Main courante'!$E217,"")</f>
        <v/>
      </c>
      <c r="CO220" s="125"/>
      <c r="CP220" s="120" t="str">
        <f>IF('Main courante'!$A217=$CP$6,MAX($CP$8:$CP219)+1,"")</f>
        <v/>
      </c>
      <c r="CQ220" s="121" t="str">
        <f>IF('Main courante'!$A217=$CP$6,TEXT('Main courante'!$B217,"j mmm aa"),"")</f>
        <v/>
      </c>
      <c r="CR220" s="122" t="str">
        <f>IF('Main courante'!$A217=$CP$6,TEXT('Main courante'!$C217,"hh:mm"),"")</f>
        <v/>
      </c>
      <c r="CS220" s="122" t="str">
        <f>IF('Main courante'!$A217=$CP$6,TEXT('Main courante'!$D217,"hh:mm"),"")</f>
        <v/>
      </c>
      <c r="CT220" s="123" t="str">
        <f>IF('Main courante'!$A217=$CP$6,MOD($CS220-$CR220,1),"")</f>
        <v/>
      </c>
      <c r="CU220" s="123" t="str">
        <f>IF('Main courante'!$A217=$CP$6,'Main courante'!$E217,"")</f>
        <v/>
      </c>
      <c r="CV220" s="122" t="str">
        <f>IF('Main courante'!$A217=$CP$6,DU220,"")</f>
        <v/>
      </c>
      <c r="CW220" s="125"/>
      <c r="CX220" s="120" t="str">
        <f>IF('Main courante'!$A217=$CX$6,MAX($CX$8:$CX219)+1,"")</f>
        <v/>
      </c>
      <c r="CY220" s="121" t="str">
        <f>IF('Main courante'!$A217=$CX$6,TEXT('Main courante'!$B217,"j mmm aa"),"")</f>
        <v/>
      </c>
      <c r="CZ220" s="122" t="str">
        <f>IF('Main courante'!$A217=$CX$6,TEXT('Main courante'!$C217,"hh:mm"),"")</f>
        <v/>
      </c>
      <c r="DA220" s="122" t="str">
        <f>IF('Main courante'!$A217=$CX$6,TEXT('Main courante'!$D217,"hh:mm"),"")</f>
        <v/>
      </c>
      <c r="DB220" s="123" t="str">
        <f>IF('Main courante'!$A217=$CX$6,MOD($DA220-$CZ220,1),"")</f>
        <v/>
      </c>
      <c r="DC220" s="123" t="str">
        <f>IF('Main courante'!$A217=$CX$6,'Main courante'!$E217,"")</f>
        <v/>
      </c>
      <c r="DD220" s="122" t="str">
        <f>IF('Main courante'!$A217=$CX$6,DU220,"")</f>
        <v/>
      </c>
      <c r="DE220" s="125"/>
      <c r="DF220" s="120" t="str">
        <f>IF('Main courante'!$A217=$DF$6,MAX($DF$8:$DF219)+1,"")</f>
        <v/>
      </c>
      <c r="DG220" s="121" t="str">
        <f>IF('Main courante'!$A217=$DF$6,TEXT('Main courante'!$B217,"j mmm aa"),"")</f>
        <v/>
      </c>
      <c r="DH220" s="122" t="str">
        <f>IF('Main courante'!$A217=$DF$6,TEXT('Main courante'!$C217,"hh:mm"),"")</f>
        <v/>
      </c>
      <c r="DI220" s="122" t="str">
        <f>IF('Main courante'!$A217=$DF$6,TEXT('Main courante'!$D217,"hh:mm"),"")</f>
        <v/>
      </c>
      <c r="DJ220" s="123" t="str">
        <f>IF('Main courante'!$A217=$DF$6,MOD($DI220-$DH220,1),"")</f>
        <v/>
      </c>
      <c r="DK220" s="123" t="str">
        <f>IF('Main courante'!$A217=$DF$6,'Main courante'!$E217,"")</f>
        <v/>
      </c>
      <c r="DL220" s="128"/>
      <c r="DM220" s="120" t="str">
        <f>IF(OR('Main courante'!$F217&lt;&gt;"",'Main courante'!$K217&lt;&gt;""),MAX($DM$8:$DM219)+1,"")</f>
        <v/>
      </c>
      <c r="DN220" s="121" t="str">
        <f>IF('Main courante'!$F217,TEXT('Main courante'!$B217,"j mmm aa"),"")</f>
        <v/>
      </c>
      <c r="DO220" s="121" t="str">
        <f>IF('Main courante'!$F217,'Main courante'!$E217,"")</f>
        <v/>
      </c>
      <c r="DP220" s="121" t="str">
        <f>IF(OR('Main courante'!$F217&lt;&gt;"",'Main courante'!$K217&lt;&gt;""),IF('Main courante'!$F217&lt;&gt;"",TEXT('Main courante'!$F217,"hh:mm"),""),"")</f>
        <v/>
      </c>
      <c r="DQ220" s="121" t="str">
        <f>IF(OR('Main courante'!$F217&lt;&gt;"",'Main courante'!$K217&lt;&gt;""),IF('Main courante'!$G217&lt;&gt;"",TEXT('Main courante'!$G217,"hh:mm"),""),"")</f>
        <v/>
      </c>
      <c r="DR220" s="121" t="str">
        <f>IF(OR('Main courante'!$F217&lt;&gt;"",'Main courante'!$K217&lt;&gt;""),IF('Main courante'!$K217&lt;&gt;"",TEXT('Main courante'!$K217,"hh:mm"),""),"")</f>
        <v/>
      </c>
      <c r="DS220" s="121" t="str">
        <f>IF(OR('Main courante'!$F217&lt;&gt;"",'Main courante'!$K217&lt;&gt;""),IF('Main courante'!$L217&lt;&gt;"",TEXT('Main courante'!$L217,"hh:mm"),""),"")</f>
        <v/>
      </c>
      <c r="DT220" s="129">
        <f t="shared" si="13"/>
        <v>0</v>
      </c>
      <c r="DU220" s="130">
        <f>'Main courante'!$H217+'Main courante'!$M217</f>
        <v>0</v>
      </c>
      <c r="DV220" s="131">
        <f>'Main courante'!$J217+'Main courante'!$O217</f>
        <v>0</v>
      </c>
      <c r="DW220" s="131">
        <f>'Main courante'!$I217+'Main courante'!$N217</f>
        <v>0</v>
      </c>
      <c r="DX220" s="132" t="str">
        <f>IF('Main courante'!$P217&lt;&gt;"",'Main courante'!$P217,"")</f>
        <v/>
      </c>
      <c r="DY220" s="133" t="str">
        <f>IF('Main courante'!$Q217&lt;&gt;"",'Main courante'!$Q217,"")</f>
        <v/>
      </c>
      <c r="DZ220" s="133" t="str">
        <f>IF('Main courante'!$R217&lt;&gt;"",'Main courante'!$R217,"")</f>
        <v/>
      </c>
      <c r="EA220" s="129">
        <f t="shared" si="14"/>
        <v>0</v>
      </c>
      <c r="EB220" s="129">
        <f t="shared" si="15"/>
        <v>0</v>
      </c>
      <c r="ED220" s="120" t="str">
        <f>IF('Main courante'!$A217=$ED$6,MAX($ED$8:$ED219)+1,"")</f>
        <v/>
      </c>
      <c r="EE220" s="120" t="str">
        <f>IF('Main courante'!$A217=$ED$6,'Main courante'!$S217,"")</f>
        <v/>
      </c>
      <c r="EF220" s="120" t="str">
        <f>IF('Main courante'!$A217=$ED$6,'Main courante'!$T217,"")</f>
        <v/>
      </c>
      <c r="EG220" s="120" t="str">
        <f>IF('Main courante'!$A217=$ED$6,'Main courante'!$U217,"")</f>
        <v/>
      </c>
      <c r="EH220" s="134" t="str">
        <f>IF('Main courante'!$A217=$ED$6,'Main courante'!$V217,"")</f>
        <v/>
      </c>
      <c r="EJ220" s="120" t="str">
        <f>IF('Main courante'!$A217=$EJ$6,MAX($EJ$8:$EJ219)+1,"")</f>
        <v/>
      </c>
      <c r="EK220" s="120" t="str">
        <f>IF('Main courante'!$A217=$EJ$6,'Main courante'!$S217,"")</f>
        <v/>
      </c>
      <c r="EL220" s="120" t="str">
        <f>IF('Main courante'!$A217=$EJ$6,'Main courante'!$T217,"")</f>
        <v/>
      </c>
      <c r="EM220" s="120" t="str">
        <f>IF('Main courante'!$A217=$EJ$6,'Main courante'!$U217,"")</f>
        <v/>
      </c>
      <c r="EN220" s="134" t="str">
        <f>IF('Main courante'!$A217=$EJ$6,'Main courante'!$V217,"")</f>
        <v/>
      </c>
      <c r="EP220" s="120" t="str">
        <f>IF('Main courante'!$A217=$EP$6,MAX($EP$8:$EP219)+1,"")</f>
        <v/>
      </c>
      <c r="EQ220" s="120" t="str">
        <f>IF('Main courante'!$A217=$EP$6,'Main courante'!$S217,"")</f>
        <v/>
      </c>
      <c r="ER220" s="120" t="str">
        <f>IF('Main courante'!$A217=$EP$6,'Main courante'!$T217,"")</f>
        <v/>
      </c>
      <c r="ES220" s="120" t="str">
        <f>IF('Main courante'!$A217=$EP$6,'Main courante'!$U217,"")</f>
        <v/>
      </c>
      <c r="ET220" s="134" t="str">
        <f>IF('Main courante'!$A217=$EP$6,'Main courante'!$V217,"")</f>
        <v/>
      </c>
      <c r="EU220" s="125"/>
      <c r="EV220" s="120" t="str">
        <f>IF('Main courante'!$A217=$EV$6,MAX($EV$8:$EV219)+1,"")</f>
        <v/>
      </c>
      <c r="EW220" s="121" t="str">
        <f>IF('Main courante'!$A217=$EV$6,TEXT('Main courante'!$B217,"j mmm aa"),"")</f>
        <v/>
      </c>
      <c r="EX220" s="122" t="str">
        <f>IF('Main courante'!$A217=$EV$6,TEXT('Main courante'!$C217,"hh:mm"),"")</f>
        <v/>
      </c>
      <c r="EY220" s="122" t="str">
        <f>IF('Main courante'!$A217=$EV$6,TEXT('Main courante'!$D217,"hh:mm"),"")</f>
        <v/>
      </c>
      <c r="EZ220" s="123" t="str">
        <f>IF('Main courante'!$A217=$EV$6,MOD($EY220-$EX220,1),"")</f>
        <v/>
      </c>
      <c r="FA220" s="123" t="str">
        <f>IF('Main courante'!$A217=$EV$6,'Main courante'!$E217,"")</f>
        <v/>
      </c>
      <c r="FB220" s="128"/>
    </row>
    <row r="221" spans="1:158">
      <c r="A221" s="120" t="str">
        <f>IF('Main courante'!$A218=$A$6,MAX($A$8:$A220)+1,"")</f>
        <v/>
      </c>
      <c r="B221" s="121" t="str">
        <f>IF('Main courante'!$A218=$A$6,TEXT('Main courante'!$B218,"j mmm aa"),"")</f>
        <v/>
      </c>
      <c r="C221" s="122" t="str">
        <f>IF('Main courante'!$A218=$A$6,TEXT('Main courante'!$C218,"hh:mm"),"")</f>
        <v/>
      </c>
      <c r="D221" s="122" t="str">
        <f>IF('Main courante'!$A218=$A$6,TEXT('Main courante'!$D218,"hh:mm"),"")</f>
        <v/>
      </c>
      <c r="E221" s="123" t="str">
        <f>IF('Main courante'!$A218=$A$6,MOD($D221-$C221,1),"")</f>
        <v/>
      </c>
      <c r="F221" s="123" t="str">
        <f>IF('Main courante'!$A218=$A$6,'Main courante'!$E218,"")</f>
        <v/>
      </c>
      <c r="G221" s="125"/>
      <c r="H221" s="126" t="str">
        <f>IF('Main courante'!$A218=$H$6,MAX($H$8:$H220)+1,"")</f>
        <v/>
      </c>
      <c r="I221" s="121" t="str">
        <f>IF('Main courante'!$A218=$H$6,TEXT('Main courante'!$B218,"j mmm aa"),"")</f>
        <v/>
      </c>
      <c r="J221" s="122" t="str">
        <f>IF('Main courante'!$A218=$H$6,TEXT('Main courante'!$C218,"hh:mm"),"")</f>
        <v/>
      </c>
      <c r="K221" s="122" t="str">
        <f>IF('Main courante'!$A218=$H$6,TEXT('Main courante'!$D218,"hh:mm"),"")</f>
        <v/>
      </c>
      <c r="L221" s="123" t="str">
        <f>IF('Main courante'!$A218=$H$6,MOD($K221-$J221,1),"")</f>
        <v/>
      </c>
      <c r="M221" s="123" t="str">
        <f>IF('Main courante'!$A218=$H$6,'Main courante'!$E218,"")</f>
        <v/>
      </c>
      <c r="N221" s="125"/>
      <c r="O221" s="120" t="str">
        <f>IF('Main courante'!$A218=$O$6,MAX($O$8:$O220)+1,"")</f>
        <v/>
      </c>
      <c r="P221" s="121" t="str">
        <f>IF('Main courante'!$A218=$O$6,TEXT('Main courante'!$B218,"j mmm aa"),"")</f>
        <v/>
      </c>
      <c r="Q221" s="122" t="str">
        <f>IF('Main courante'!$A218=$O$6,TEXT('Main courante'!$C218,"hh:mm"),"")</f>
        <v/>
      </c>
      <c r="R221" s="122" t="str">
        <f>IF('Main courante'!$A218=$O$6,TEXT('Main courante'!$D218,"hh:mm"),"")</f>
        <v/>
      </c>
      <c r="S221" s="123" t="str">
        <f>IF('Main courante'!$A218=$O$6,MOD($R221-$Q221,1),"")</f>
        <v/>
      </c>
      <c r="T221" s="124" t="str">
        <f>IF('Main courante'!$A218=$O$6,'Main courante'!$E218,"")</f>
        <v/>
      </c>
      <c r="U221" s="127" t="str">
        <f>IF('Main courante'!$A218=$O$6,DU221,"")</f>
        <v/>
      </c>
      <c r="V221" s="125"/>
      <c r="W221" s="120" t="str">
        <f>IF('Main courante'!$A218=$W$6,MAX($W$8:$W220)+1,"")</f>
        <v/>
      </c>
      <c r="X221" s="121" t="str">
        <f>IF('Main courante'!$A218=$W$6,TEXT('Main courante'!$B218,"j mmm aa"),"")</f>
        <v/>
      </c>
      <c r="Y221" s="122" t="str">
        <f>IF('Main courante'!$A218=$W$6,TEXT('Main courante'!$C218,"hh:mm"),"")</f>
        <v/>
      </c>
      <c r="Z221" s="122" t="str">
        <f>IF('Main courante'!$A218=$W$6,TEXT('Main courante'!$D218,"hh:mm"),"")</f>
        <v/>
      </c>
      <c r="AA221" s="123" t="str">
        <f>IF('Main courante'!$A218=$W$6,MOD($Z221-$Y221,1),"")</f>
        <v/>
      </c>
      <c r="AB221" s="123" t="str">
        <f>IF('Main courante'!$A218=$W$6,'Main courante'!$E218,"")</f>
        <v/>
      </c>
      <c r="AC221" s="122" t="str">
        <f>IF('Main courante'!$A218=$W$6,DU221,"")</f>
        <v/>
      </c>
      <c r="AD221" s="125"/>
      <c r="AE221" s="120" t="str">
        <f>IF('Main courante'!$A218=$AE$6,MAX($AE$8:$AE220)+1,"")</f>
        <v/>
      </c>
      <c r="AF221" s="121" t="str">
        <f>IF('Main courante'!$A218=$AE$6,TEXT('Main courante'!$B218,"j mmm aa"),"")</f>
        <v/>
      </c>
      <c r="AG221" s="122" t="str">
        <f>IF('Main courante'!$A218=$AE$6,TEXT('Main courante'!$C218,"hh:mm"),"")</f>
        <v/>
      </c>
      <c r="AH221" s="122" t="str">
        <f>IF('Main courante'!$A218=$AE$6,TEXT('Main courante'!$D218,"hh:mm"),"")</f>
        <v/>
      </c>
      <c r="AI221" s="123" t="str">
        <f>IF('Main courante'!$A218=$AE$6,MOD($AH221-$AG221,1),"")</f>
        <v/>
      </c>
      <c r="AJ221" s="123" t="str">
        <f>IF('Main courante'!$A218=$AE$6,'Main courante'!$E218,"")</f>
        <v/>
      </c>
      <c r="AK221" s="122" t="str">
        <f>IF('Main courante'!$A218=$AE$6,DU221,"")</f>
        <v/>
      </c>
      <c r="AL221" s="125"/>
      <c r="AM221" s="120" t="str">
        <f>IF('Main courante'!$A218=$AM$6,MAX($AM$8:$AM220)+1,"")</f>
        <v/>
      </c>
      <c r="AN221" s="121" t="str">
        <f>IF('Main courante'!$A218=$AM$6,TEXT('Main courante'!$B218,"j mmm aa"),"")</f>
        <v/>
      </c>
      <c r="AO221" s="122" t="str">
        <f>IF('Main courante'!$A218=$AM$6,TEXT('Main courante'!$C218,"hh:mm"),"")</f>
        <v/>
      </c>
      <c r="AP221" s="122" t="str">
        <f>IF('Main courante'!$A218=$AM$6,TEXT('Main courante'!$D218,"hh:mm"),"")</f>
        <v/>
      </c>
      <c r="AQ221" s="123" t="str">
        <f>IF('Main courante'!$A218=$AM$6,MOD($AP221-$AO221,1),"")</f>
        <v/>
      </c>
      <c r="AR221" s="123" t="str">
        <f>IF('Main courante'!$A218=$AM$6,'Main courante'!$E218,"")</f>
        <v/>
      </c>
      <c r="AS221" s="122" t="str">
        <f>IF('Main courante'!$A218=$AM$6,DU221,"")</f>
        <v/>
      </c>
      <c r="AT221" s="125"/>
      <c r="AU221" s="120" t="str">
        <f>IF('Main courante'!$A218=$AU$6,MAX($AU$8:$AU220)+1,"")</f>
        <v/>
      </c>
      <c r="AV221" s="121" t="str">
        <f>IF('Main courante'!$A218=$AU$6,TEXT('Main courante'!$B218,"j mmm aa"),"")</f>
        <v/>
      </c>
      <c r="AW221" s="122" t="str">
        <f>IF('Main courante'!$A218=$AU$6,TEXT('Main courante'!$C218,"hh:mm"),"")</f>
        <v/>
      </c>
      <c r="AX221" s="122" t="str">
        <f>IF('Main courante'!$A218=$AU$6,TEXT('Main courante'!$D218,"hh:mm"),"")</f>
        <v/>
      </c>
      <c r="AY221" s="123" t="str">
        <f>IF('Main courante'!$A218=$AU$6,MOD($AX221-$AW221,1),"")</f>
        <v/>
      </c>
      <c r="AZ221" s="123" t="str">
        <f>IF('Main courante'!$A218=$AU$6,'Main courante'!$E218,"")</f>
        <v/>
      </c>
      <c r="BA221" s="122" t="str">
        <f>IF('Main courante'!$A218=$AU$6,DU221,"")</f>
        <v/>
      </c>
      <c r="BB221" s="125"/>
      <c r="BC221" s="120" t="str">
        <f>IF('Main courante'!$A218=$BC$6,MAX($BC$8:$BC220)+1,"")</f>
        <v/>
      </c>
      <c r="BD221" s="121" t="str">
        <f>IF('Main courante'!$A218=$BC$6,TEXT('Main courante'!$B218,"j mmm aa"),"")</f>
        <v/>
      </c>
      <c r="BE221" s="122" t="str">
        <f>IF('Main courante'!$A218=$BC$6,TEXT('Main courante'!$C218,"hh:mm"),"")</f>
        <v/>
      </c>
      <c r="BF221" s="122" t="str">
        <f>IF('Main courante'!$A218=$BC$6,TEXT('Main courante'!$D218,"hh:mm"),"")</f>
        <v/>
      </c>
      <c r="BG221" s="123" t="str">
        <f>IF('Main courante'!$A218=$BC$6,MOD($BF221-$BE221,1),"")</f>
        <v/>
      </c>
      <c r="BH221" s="123" t="str">
        <f>IF('Main courante'!$A218=$BC$6,'Main courante'!$E218,"")</f>
        <v/>
      </c>
      <c r="BI221" s="122" t="str">
        <f>IF('Main courante'!$A218=$BC$6,DU221,"")</f>
        <v/>
      </c>
      <c r="BJ221" s="125"/>
      <c r="BK221" s="120" t="str">
        <f>IF('Main courante'!$A218=$BK$6,MAX($BK$8:$BK220)+1,"")</f>
        <v/>
      </c>
      <c r="BL221" s="121" t="str">
        <f>IF('Main courante'!$A218=$BK$6,TEXT('Main courante'!$B218,"j mmm aa"),"")</f>
        <v/>
      </c>
      <c r="BM221" s="122" t="str">
        <f>IF('Main courante'!$A218=$BK$6,TEXT('Main courante'!$C218,"hh:mm"),"")</f>
        <v/>
      </c>
      <c r="BN221" s="122" t="str">
        <f>IF('Main courante'!$A218=$BK$6,TEXT('Main courante'!$D218,"hh:mm"),"")</f>
        <v/>
      </c>
      <c r="BO221" s="123" t="str">
        <f>IF('Main courante'!$A218=$BK$6,MOD($BN221-$BM221,1),"")</f>
        <v/>
      </c>
      <c r="BP221" s="123" t="str">
        <f>IF('Main courante'!$A218=$BK$6,'Main courante'!$E218,"")</f>
        <v/>
      </c>
      <c r="BQ221" s="122" t="str">
        <f>IF('Main courante'!$A218=$BK$6,DU221,"")</f>
        <v/>
      </c>
      <c r="BR221" s="125"/>
      <c r="BS221" s="120" t="str">
        <f>IF('Main courante'!$A218=$BS$6,MAX($BS$8:$BS220)+1,"")</f>
        <v/>
      </c>
      <c r="BT221" s="121" t="str">
        <f>IF('Main courante'!$A218=$BS$6,TEXT('Main courante'!$B218,"j mmm aa"),"")</f>
        <v/>
      </c>
      <c r="BU221" s="122" t="str">
        <f>IF('Main courante'!$A218=$BS$6,TEXT('Main courante'!$C218,"hh:mm"),"")</f>
        <v/>
      </c>
      <c r="BV221" s="122" t="str">
        <f>IF('Main courante'!$A218=$BS$6,TEXT('Main courante'!$D218,"hh:mm"),"")</f>
        <v/>
      </c>
      <c r="BW221" s="123" t="str">
        <f>IF('Main courante'!$A218=$BS$6,MOD($BV221-$BU221,1),"")</f>
        <v/>
      </c>
      <c r="BX221" s="123" t="str">
        <f>IF('Main courante'!$A218=$BS$6,'Main courante'!$E218,"")</f>
        <v/>
      </c>
      <c r="BY221" s="122" t="str">
        <f>IF('Main courante'!$A218=$BS$6,DU221,"")</f>
        <v/>
      </c>
      <c r="BZ221" s="125"/>
      <c r="CA221" s="120" t="str">
        <f>IF('Main courante'!$A218=$CA$6,MAX($CA$8:$CA220)+1,"")</f>
        <v/>
      </c>
      <c r="CB221" s="121" t="str">
        <f>IF('Main courante'!$A218=$CA$6,TEXT('Main courante'!$B218,"j mmm aa"),"")</f>
        <v/>
      </c>
      <c r="CC221" s="122" t="str">
        <f>IF('Main courante'!$A218=$CA$6,TEXT('Main courante'!$C218,"hh:mm"),"")</f>
        <v/>
      </c>
      <c r="CD221" s="122" t="str">
        <f>IF('Main courante'!$A218=$CA$6,TEXT('Main courante'!$D218,"hh:mm"),"")</f>
        <v/>
      </c>
      <c r="CE221" s="123" t="str">
        <f>IF('Main courante'!$A218=$CA$6,MOD($CD221-$CC221,1),"")</f>
        <v/>
      </c>
      <c r="CF221" s="123" t="str">
        <f>IF('Main courante'!$A218=$CA$6,'Main courante'!$E218,"")</f>
        <v/>
      </c>
      <c r="CG221" s="122" t="str">
        <f>IF('Main courante'!$A218=$CA$6,DU221,"")</f>
        <v/>
      </c>
      <c r="CH221" s="125"/>
      <c r="CI221" s="120" t="str">
        <f>IF('Main courante'!$A218=$CI$6,MAX($CI$8:$CI220)+1,"")</f>
        <v/>
      </c>
      <c r="CJ221" s="121" t="str">
        <f>IF('Main courante'!$A218=$CI$6,TEXT('Main courante'!$B218,"j mmm aa"),"")</f>
        <v/>
      </c>
      <c r="CK221" s="122" t="str">
        <f>IF('Main courante'!$A218=$CI$6,TEXT('Main courante'!$C218,"hh:mm"),"")</f>
        <v/>
      </c>
      <c r="CL221" s="122" t="str">
        <f>IF('Main courante'!$A218=$CI$6,TEXT('Main courante'!$D218,"hh:mm"),"")</f>
        <v/>
      </c>
      <c r="CM221" s="123" t="str">
        <f>IF('Main courante'!$A218=$CI$6,MOD($CL221-$CK221,1),"")</f>
        <v/>
      </c>
      <c r="CN221" s="123" t="str">
        <f>IF('Main courante'!$A218=$CI$6,'Main courante'!$E218,"")</f>
        <v/>
      </c>
      <c r="CO221" s="125"/>
      <c r="CP221" s="120" t="str">
        <f>IF('Main courante'!$A218=$CP$6,MAX($CP$8:$CP220)+1,"")</f>
        <v/>
      </c>
      <c r="CQ221" s="121" t="str">
        <f>IF('Main courante'!$A218=$CP$6,TEXT('Main courante'!$B218,"j mmm aa"),"")</f>
        <v/>
      </c>
      <c r="CR221" s="122" t="str">
        <f>IF('Main courante'!$A218=$CP$6,TEXT('Main courante'!$C218,"hh:mm"),"")</f>
        <v/>
      </c>
      <c r="CS221" s="122" t="str">
        <f>IF('Main courante'!$A218=$CP$6,TEXT('Main courante'!$D218,"hh:mm"),"")</f>
        <v/>
      </c>
      <c r="CT221" s="123" t="str">
        <f>IF('Main courante'!$A218=$CP$6,MOD($CS221-$CR221,1),"")</f>
        <v/>
      </c>
      <c r="CU221" s="123" t="str">
        <f>IF('Main courante'!$A218=$CP$6,'Main courante'!$E218,"")</f>
        <v/>
      </c>
      <c r="CV221" s="122" t="str">
        <f>IF('Main courante'!$A218=$CP$6,DU221,"")</f>
        <v/>
      </c>
      <c r="CW221" s="125"/>
      <c r="CX221" s="120" t="str">
        <f>IF('Main courante'!$A218=$CX$6,MAX($CX$8:$CX220)+1,"")</f>
        <v/>
      </c>
      <c r="CY221" s="121" t="str">
        <f>IF('Main courante'!$A218=$CX$6,TEXT('Main courante'!$B218,"j mmm aa"),"")</f>
        <v/>
      </c>
      <c r="CZ221" s="122" t="str">
        <f>IF('Main courante'!$A218=$CX$6,TEXT('Main courante'!$C218,"hh:mm"),"")</f>
        <v/>
      </c>
      <c r="DA221" s="122" t="str">
        <f>IF('Main courante'!$A218=$CX$6,TEXT('Main courante'!$D218,"hh:mm"),"")</f>
        <v/>
      </c>
      <c r="DB221" s="123" t="str">
        <f>IF('Main courante'!$A218=$CX$6,MOD($DA221-$CZ221,1),"")</f>
        <v/>
      </c>
      <c r="DC221" s="123" t="str">
        <f>IF('Main courante'!$A218=$CX$6,'Main courante'!$E218,"")</f>
        <v/>
      </c>
      <c r="DD221" s="122" t="str">
        <f>IF('Main courante'!$A218=$CX$6,DU221,"")</f>
        <v/>
      </c>
      <c r="DE221" s="125"/>
      <c r="DF221" s="120" t="str">
        <f>IF('Main courante'!$A218=$DF$6,MAX($DF$8:$DF220)+1,"")</f>
        <v/>
      </c>
      <c r="DG221" s="121" t="str">
        <f>IF('Main courante'!$A218=$DF$6,TEXT('Main courante'!$B218,"j mmm aa"),"")</f>
        <v/>
      </c>
      <c r="DH221" s="122" t="str">
        <f>IF('Main courante'!$A218=$DF$6,TEXT('Main courante'!$C218,"hh:mm"),"")</f>
        <v/>
      </c>
      <c r="DI221" s="122" t="str">
        <f>IF('Main courante'!$A218=$DF$6,TEXT('Main courante'!$D218,"hh:mm"),"")</f>
        <v/>
      </c>
      <c r="DJ221" s="123" t="str">
        <f>IF('Main courante'!$A218=$DF$6,MOD($DI221-$DH221,1),"")</f>
        <v/>
      </c>
      <c r="DK221" s="123" t="str">
        <f>IF('Main courante'!$A218=$DF$6,'Main courante'!$E218,"")</f>
        <v/>
      </c>
      <c r="DL221" s="128"/>
      <c r="DM221" s="120" t="str">
        <f>IF(OR('Main courante'!$F218&lt;&gt;"",'Main courante'!$K218&lt;&gt;""),MAX($DM$8:$DM220)+1,"")</f>
        <v/>
      </c>
      <c r="DN221" s="121" t="str">
        <f>IF('Main courante'!$F218,TEXT('Main courante'!$B218,"j mmm aa"),"")</f>
        <v/>
      </c>
      <c r="DO221" s="121" t="str">
        <f>IF('Main courante'!$F218,'Main courante'!$E218,"")</f>
        <v/>
      </c>
      <c r="DP221" s="121" t="str">
        <f>IF(OR('Main courante'!$F218&lt;&gt;"",'Main courante'!$K218&lt;&gt;""),IF('Main courante'!$F218&lt;&gt;"",TEXT('Main courante'!$F218,"hh:mm"),""),"")</f>
        <v/>
      </c>
      <c r="DQ221" s="121" t="str">
        <f>IF(OR('Main courante'!$F218&lt;&gt;"",'Main courante'!$K218&lt;&gt;""),IF('Main courante'!$G218&lt;&gt;"",TEXT('Main courante'!$G218,"hh:mm"),""),"")</f>
        <v/>
      </c>
      <c r="DR221" s="121" t="str">
        <f>IF(OR('Main courante'!$F218&lt;&gt;"",'Main courante'!$K218&lt;&gt;""),IF('Main courante'!$K218&lt;&gt;"",TEXT('Main courante'!$K218,"hh:mm"),""),"")</f>
        <v/>
      </c>
      <c r="DS221" s="121" t="str">
        <f>IF(OR('Main courante'!$F218&lt;&gt;"",'Main courante'!$K218&lt;&gt;""),IF('Main courante'!$L218&lt;&gt;"",TEXT('Main courante'!$L218,"hh:mm"),""),"")</f>
        <v/>
      </c>
      <c r="DT221" s="129">
        <f t="shared" si="13"/>
        <v>0</v>
      </c>
      <c r="DU221" s="130">
        <f>'Main courante'!$H218+'Main courante'!$M218</f>
        <v>0</v>
      </c>
      <c r="DV221" s="131">
        <f>'Main courante'!$J218+'Main courante'!$O218</f>
        <v>0</v>
      </c>
      <c r="DW221" s="131">
        <f>'Main courante'!$I218+'Main courante'!$N218</f>
        <v>0</v>
      </c>
      <c r="DX221" s="132" t="str">
        <f>IF('Main courante'!$P218&lt;&gt;"",'Main courante'!$P218,"")</f>
        <v/>
      </c>
      <c r="DY221" s="133" t="str">
        <f>IF('Main courante'!$Q218&lt;&gt;"",'Main courante'!$Q218,"")</f>
        <v/>
      </c>
      <c r="DZ221" s="133" t="str">
        <f>IF('Main courante'!$R218&lt;&gt;"",'Main courante'!$R218,"")</f>
        <v/>
      </c>
      <c r="EA221" s="129">
        <f t="shared" si="14"/>
        <v>0</v>
      </c>
      <c r="EB221" s="129">
        <f t="shared" si="15"/>
        <v>0</v>
      </c>
      <c r="ED221" s="120" t="str">
        <f>IF('Main courante'!$A218=$ED$6,MAX($ED$8:$ED220)+1,"")</f>
        <v/>
      </c>
      <c r="EE221" s="120" t="str">
        <f>IF('Main courante'!$A218=$ED$6,'Main courante'!$S218,"")</f>
        <v/>
      </c>
      <c r="EF221" s="120" t="str">
        <f>IF('Main courante'!$A218=$ED$6,'Main courante'!$T218,"")</f>
        <v/>
      </c>
      <c r="EG221" s="120" t="str">
        <f>IF('Main courante'!$A218=$ED$6,'Main courante'!$U218,"")</f>
        <v/>
      </c>
      <c r="EH221" s="134" t="str">
        <f>IF('Main courante'!$A218=$ED$6,'Main courante'!$V218,"")</f>
        <v/>
      </c>
      <c r="EJ221" s="120" t="str">
        <f>IF('Main courante'!$A218=$EJ$6,MAX($EJ$8:$EJ220)+1,"")</f>
        <v/>
      </c>
      <c r="EK221" s="120" t="str">
        <f>IF('Main courante'!$A218=$EJ$6,'Main courante'!$S218,"")</f>
        <v/>
      </c>
      <c r="EL221" s="120" t="str">
        <f>IF('Main courante'!$A218=$EJ$6,'Main courante'!$T218,"")</f>
        <v/>
      </c>
      <c r="EM221" s="120" t="str">
        <f>IF('Main courante'!$A218=$EJ$6,'Main courante'!$U218,"")</f>
        <v/>
      </c>
      <c r="EN221" s="134" t="str">
        <f>IF('Main courante'!$A218=$EJ$6,'Main courante'!$V218,"")</f>
        <v/>
      </c>
      <c r="EP221" s="120" t="str">
        <f>IF('Main courante'!$A218=$EP$6,MAX($EP$8:$EP220)+1,"")</f>
        <v/>
      </c>
      <c r="EQ221" s="120" t="str">
        <f>IF('Main courante'!$A218=$EP$6,'Main courante'!$S218,"")</f>
        <v/>
      </c>
      <c r="ER221" s="120" t="str">
        <f>IF('Main courante'!$A218=$EP$6,'Main courante'!$T218,"")</f>
        <v/>
      </c>
      <c r="ES221" s="120" t="str">
        <f>IF('Main courante'!$A218=$EP$6,'Main courante'!$U218,"")</f>
        <v/>
      </c>
      <c r="ET221" s="134" t="str">
        <f>IF('Main courante'!$A218=$EP$6,'Main courante'!$V218,"")</f>
        <v/>
      </c>
      <c r="EU221" s="125"/>
      <c r="EV221" s="120" t="str">
        <f>IF('Main courante'!$A218=$EV$6,MAX($EV$8:$EV220)+1,"")</f>
        <v/>
      </c>
      <c r="EW221" s="121" t="str">
        <f>IF('Main courante'!$A218=$EV$6,TEXT('Main courante'!$B218,"j mmm aa"),"")</f>
        <v/>
      </c>
      <c r="EX221" s="122" t="str">
        <f>IF('Main courante'!$A218=$EV$6,TEXT('Main courante'!$C218,"hh:mm"),"")</f>
        <v/>
      </c>
      <c r="EY221" s="122" t="str">
        <f>IF('Main courante'!$A218=$EV$6,TEXT('Main courante'!$D218,"hh:mm"),"")</f>
        <v/>
      </c>
      <c r="EZ221" s="123" t="str">
        <f>IF('Main courante'!$A218=$EV$6,MOD($EY221-$EX221,1),"")</f>
        <v/>
      </c>
      <c r="FA221" s="123" t="str">
        <f>IF('Main courante'!$A218=$EV$6,'Main courante'!$E218,"")</f>
        <v/>
      </c>
      <c r="FB221" s="128"/>
    </row>
    <row r="222" spans="1:158">
      <c r="A222" s="120" t="str">
        <f>IF('Main courante'!$A219=$A$6,MAX($A$8:$A221)+1,"")</f>
        <v/>
      </c>
      <c r="B222" s="121" t="str">
        <f>IF('Main courante'!$A219=$A$6,TEXT('Main courante'!$B219,"j mmm aa"),"")</f>
        <v/>
      </c>
      <c r="C222" s="122" t="str">
        <f>IF('Main courante'!$A219=$A$6,TEXT('Main courante'!$C219,"hh:mm"),"")</f>
        <v/>
      </c>
      <c r="D222" s="122" t="str">
        <f>IF('Main courante'!$A219=$A$6,TEXT('Main courante'!$D219,"hh:mm"),"")</f>
        <v/>
      </c>
      <c r="E222" s="123" t="str">
        <f>IF('Main courante'!$A219=$A$6,MOD($D222-$C222,1),"")</f>
        <v/>
      </c>
      <c r="F222" s="123" t="str">
        <f>IF('Main courante'!$A219=$A$6,'Main courante'!$E219,"")</f>
        <v/>
      </c>
      <c r="G222" s="125"/>
      <c r="H222" s="126" t="str">
        <f>IF('Main courante'!$A219=$H$6,MAX($H$8:$H221)+1,"")</f>
        <v/>
      </c>
      <c r="I222" s="121" t="str">
        <f>IF('Main courante'!$A219=$H$6,TEXT('Main courante'!$B219,"j mmm aa"),"")</f>
        <v/>
      </c>
      <c r="J222" s="122" t="str">
        <f>IF('Main courante'!$A219=$H$6,TEXT('Main courante'!$C219,"hh:mm"),"")</f>
        <v/>
      </c>
      <c r="K222" s="122" t="str">
        <f>IF('Main courante'!$A219=$H$6,TEXT('Main courante'!$D219,"hh:mm"),"")</f>
        <v/>
      </c>
      <c r="L222" s="123" t="str">
        <f>IF('Main courante'!$A219=$H$6,MOD($K222-$J222,1),"")</f>
        <v/>
      </c>
      <c r="M222" s="123" t="str">
        <f>IF('Main courante'!$A219=$H$6,'Main courante'!$E219,"")</f>
        <v/>
      </c>
      <c r="N222" s="125"/>
      <c r="O222" s="120" t="str">
        <f>IF('Main courante'!$A219=$O$6,MAX($O$8:$O221)+1,"")</f>
        <v/>
      </c>
      <c r="P222" s="121" t="str">
        <f>IF('Main courante'!$A219=$O$6,TEXT('Main courante'!$B219,"j mmm aa"),"")</f>
        <v/>
      </c>
      <c r="Q222" s="122" t="str">
        <f>IF('Main courante'!$A219=$O$6,TEXT('Main courante'!$C219,"hh:mm"),"")</f>
        <v/>
      </c>
      <c r="R222" s="122" t="str">
        <f>IF('Main courante'!$A219=$O$6,TEXT('Main courante'!$D219,"hh:mm"),"")</f>
        <v/>
      </c>
      <c r="S222" s="123" t="str">
        <f>IF('Main courante'!$A219=$O$6,MOD($R222-$Q222,1),"")</f>
        <v/>
      </c>
      <c r="T222" s="124" t="str">
        <f>IF('Main courante'!$A219=$O$6,'Main courante'!$E219,"")</f>
        <v/>
      </c>
      <c r="U222" s="127" t="str">
        <f>IF('Main courante'!$A219=$O$6,DU222,"")</f>
        <v/>
      </c>
      <c r="V222" s="125"/>
      <c r="W222" s="120" t="str">
        <f>IF('Main courante'!$A219=$W$6,MAX($W$8:$W221)+1,"")</f>
        <v/>
      </c>
      <c r="X222" s="121" t="str">
        <f>IF('Main courante'!$A219=$W$6,TEXT('Main courante'!$B219,"j mmm aa"),"")</f>
        <v/>
      </c>
      <c r="Y222" s="122" t="str">
        <f>IF('Main courante'!$A219=$W$6,TEXT('Main courante'!$C219,"hh:mm"),"")</f>
        <v/>
      </c>
      <c r="Z222" s="122" t="str">
        <f>IF('Main courante'!$A219=$W$6,TEXT('Main courante'!$D219,"hh:mm"),"")</f>
        <v/>
      </c>
      <c r="AA222" s="123" t="str">
        <f>IF('Main courante'!$A219=$W$6,MOD($Z222-$Y222,1),"")</f>
        <v/>
      </c>
      <c r="AB222" s="123" t="str">
        <f>IF('Main courante'!$A219=$W$6,'Main courante'!$E219,"")</f>
        <v/>
      </c>
      <c r="AC222" s="122" t="str">
        <f>IF('Main courante'!$A219=$W$6,DU222,"")</f>
        <v/>
      </c>
      <c r="AD222" s="125"/>
      <c r="AE222" s="120" t="str">
        <f>IF('Main courante'!$A219=$AE$6,MAX($AE$8:$AE221)+1,"")</f>
        <v/>
      </c>
      <c r="AF222" s="121" t="str">
        <f>IF('Main courante'!$A219=$AE$6,TEXT('Main courante'!$B219,"j mmm aa"),"")</f>
        <v/>
      </c>
      <c r="AG222" s="122" t="str">
        <f>IF('Main courante'!$A219=$AE$6,TEXT('Main courante'!$C219,"hh:mm"),"")</f>
        <v/>
      </c>
      <c r="AH222" s="122" t="str">
        <f>IF('Main courante'!$A219=$AE$6,TEXT('Main courante'!$D219,"hh:mm"),"")</f>
        <v/>
      </c>
      <c r="AI222" s="123" t="str">
        <f>IF('Main courante'!$A219=$AE$6,MOD($AH222-$AG222,1),"")</f>
        <v/>
      </c>
      <c r="AJ222" s="123" t="str">
        <f>IF('Main courante'!$A219=$AE$6,'Main courante'!$E219,"")</f>
        <v/>
      </c>
      <c r="AK222" s="122" t="str">
        <f>IF('Main courante'!$A219=$AE$6,DU222,"")</f>
        <v/>
      </c>
      <c r="AL222" s="125"/>
      <c r="AM222" s="120" t="str">
        <f>IF('Main courante'!$A219=$AM$6,MAX($AM$8:$AM221)+1,"")</f>
        <v/>
      </c>
      <c r="AN222" s="121" t="str">
        <f>IF('Main courante'!$A219=$AM$6,TEXT('Main courante'!$B219,"j mmm aa"),"")</f>
        <v/>
      </c>
      <c r="AO222" s="122" t="str">
        <f>IF('Main courante'!$A219=$AM$6,TEXT('Main courante'!$C219,"hh:mm"),"")</f>
        <v/>
      </c>
      <c r="AP222" s="122" t="str">
        <f>IF('Main courante'!$A219=$AM$6,TEXT('Main courante'!$D219,"hh:mm"),"")</f>
        <v/>
      </c>
      <c r="AQ222" s="123" t="str">
        <f>IF('Main courante'!$A219=$AM$6,MOD($AP222-$AO222,1),"")</f>
        <v/>
      </c>
      <c r="AR222" s="123" t="str">
        <f>IF('Main courante'!$A219=$AM$6,'Main courante'!$E219,"")</f>
        <v/>
      </c>
      <c r="AS222" s="122" t="str">
        <f>IF('Main courante'!$A219=$AM$6,DU222,"")</f>
        <v/>
      </c>
      <c r="AT222" s="125"/>
      <c r="AU222" s="120" t="str">
        <f>IF('Main courante'!$A219=$AU$6,MAX($AU$8:$AU221)+1,"")</f>
        <v/>
      </c>
      <c r="AV222" s="121" t="str">
        <f>IF('Main courante'!$A219=$AU$6,TEXT('Main courante'!$B219,"j mmm aa"),"")</f>
        <v/>
      </c>
      <c r="AW222" s="122" t="str">
        <f>IF('Main courante'!$A219=$AU$6,TEXT('Main courante'!$C219,"hh:mm"),"")</f>
        <v/>
      </c>
      <c r="AX222" s="122" t="str">
        <f>IF('Main courante'!$A219=$AU$6,TEXT('Main courante'!$D219,"hh:mm"),"")</f>
        <v/>
      </c>
      <c r="AY222" s="123" t="str">
        <f>IF('Main courante'!$A219=$AU$6,MOD($AX222-$AW222,1),"")</f>
        <v/>
      </c>
      <c r="AZ222" s="123" t="str">
        <f>IF('Main courante'!$A219=$AU$6,'Main courante'!$E219,"")</f>
        <v/>
      </c>
      <c r="BA222" s="122" t="str">
        <f>IF('Main courante'!$A219=$AU$6,DU222,"")</f>
        <v/>
      </c>
      <c r="BB222" s="125"/>
      <c r="BC222" s="120" t="str">
        <f>IF('Main courante'!$A219=$BC$6,MAX($BC$8:$BC221)+1,"")</f>
        <v/>
      </c>
      <c r="BD222" s="121" t="str">
        <f>IF('Main courante'!$A219=$BC$6,TEXT('Main courante'!$B219,"j mmm aa"),"")</f>
        <v/>
      </c>
      <c r="BE222" s="122" t="str">
        <f>IF('Main courante'!$A219=$BC$6,TEXT('Main courante'!$C219,"hh:mm"),"")</f>
        <v/>
      </c>
      <c r="BF222" s="122" t="str">
        <f>IF('Main courante'!$A219=$BC$6,TEXT('Main courante'!$D219,"hh:mm"),"")</f>
        <v/>
      </c>
      <c r="BG222" s="123" t="str">
        <f>IF('Main courante'!$A219=$BC$6,MOD($BF222-$BE222,1),"")</f>
        <v/>
      </c>
      <c r="BH222" s="123" t="str">
        <f>IF('Main courante'!$A219=$BC$6,'Main courante'!$E219,"")</f>
        <v/>
      </c>
      <c r="BI222" s="122" t="str">
        <f>IF('Main courante'!$A219=$BC$6,DU222,"")</f>
        <v/>
      </c>
      <c r="BJ222" s="125"/>
      <c r="BK222" s="120" t="str">
        <f>IF('Main courante'!$A219=$BK$6,MAX($BK$8:$BK221)+1,"")</f>
        <v/>
      </c>
      <c r="BL222" s="121" t="str">
        <f>IF('Main courante'!$A219=$BK$6,TEXT('Main courante'!$B219,"j mmm aa"),"")</f>
        <v/>
      </c>
      <c r="BM222" s="122" t="str">
        <f>IF('Main courante'!$A219=$BK$6,TEXT('Main courante'!$C219,"hh:mm"),"")</f>
        <v/>
      </c>
      <c r="BN222" s="122" t="str">
        <f>IF('Main courante'!$A219=$BK$6,TEXT('Main courante'!$D219,"hh:mm"),"")</f>
        <v/>
      </c>
      <c r="BO222" s="123" t="str">
        <f>IF('Main courante'!$A219=$BK$6,MOD($BN222-$BM222,1),"")</f>
        <v/>
      </c>
      <c r="BP222" s="123" t="str">
        <f>IF('Main courante'!$A219=$BK$6,'Main courante'!$E219,"")</f>
        <v/>
      </c>
      <c r="BQ222" s="122" t="str">
        <f>IF('Main courante'!$A219=$BK$6,DU222,"")</f>
        <v/>
      </c>
      <c r="BR222" s="125"/>
      <c r="BS222" s="120" t="str">
        <f>IF('Main courante'!$A219=$BS$6,MAX($BS$8:$BS221)+1,"")</f>
        <v/>
      </c>
      <c r="BT222" s="121" t="str">
        <f>IF('Main courante'!$A219=$BS$6,TEXT('Main courante'!$B219,"j mmm aa"),"")</f>
        <v/>
      </c>
      <c r="BU222" s="122" t="str">
        <f>IF('Main courante'!$A219=$BS$6,TEXT('Main courante'!$C219,"hh:mm"),"")</f>
        <v/>
      </c>
      <c r="BV222" s="122" t="str">
        <f>IF('Main courante'!$A219=$BS$6,TEXT('Main courante'!$D219,"hh:mm"),"")</f>
        <v/>
      </c>
      <c r="BW222" s="123" t="str">
        <f>IF('Main courante'!$A219=$BS$6,MOD($BV222-$BU222,1),"")</f>
        <v/>
      </c>
      <c r="BX222" s="123" t="str">
        <f>IF('Main courante'!$A219=$BS$6,'Main courante'!$E219,"")</f>
        <v/>
      </c>
      <c r="BY222" s="122" t="str">
        <f>IF('Main courante'!$A219=$BS$6,DU222,"")</f>
        <v/>
      </c>
      <c r="BZ222" s="125"/>
      <c r="CA222" s="120" t="str">
        <f>IF('Main courante'!$A219=$CA$6,MAX($CA$8:$CA221)+1,"")</f>
        <v/>
      </c>
      <c r="CB222" s="121" t="str">
        <f>IF('Main courante'!$A219=$CA$6,TEXT('Main courante'!$B219,"j mmm aa"),"")</f>
        <v/>
      </c>
      <c r="CC222" s="122" t="str">
        <f>IF('Main courante'!$A219=$CA$6,TEXT('Main courante'!$C219,"hh:mm"),"")</f>
        <v/>
      </c>
      <c r="CD222" s="122" t="str">
        <f>IF('Main courante'!$A219=$CA$6,TEXT('Main courante'!$D219,"hh:mm"),"")</f>
        <v/>
      </c>
      <c r="CE222" s="123" t="str">
        <f>IF('Main courante'!$A219=$CA$6,MOD($CD222-$CC222,1),"")</f>
        <v/>
      </c>
      <c r="CF222" s="123" t="str">
        <f>IF('Main courante'!$A219=$CA$6,'Main courante'!$E219,"")</f>
        <v/>
      </c>
      <c r="CG222" s="122" t="str">
        <f>IF('Main courante'!$A219=$CA$6,DU222,"")</f>
        <v/>
      </c>
      <c r="CH222" s="125"/>
      <c r="CI222" s="120" t="str">
        <f>IF('Main courante'!$A219=$CI$6,MAX($CI$8:$CI221)+1,"")</f>
        <v/>
      </c>
      <c r="CJ222" s="121" t="str">
        <f>IF('Main courante'!$A219=$CI$6,TEXT('Main courante'!$B219,"j mmm aa"),"")</f>
        <v/>
      </c>
      <c r="CK222" s="122" t="str">
        <f>IF('Main courante'!$A219=$CI$6,TEXT('Main courante'!$C219,"hh:mm"),"")</f>
        <v/>
      </c>
      <c r="CL222" s="122" t="str">
        <f>IF('Main courante'!$A219=$CI$6,TEXT('Main courante'!$D219,"hh:mm"),"")</f>
        <v/>
      </c>
      <c r="CM222" s="123" t="str">
        <f>IF('Main courante'!$A219=$CI$6,MOD($CL222-$CK222,1),"")</f>
        <v/>
      </c>
      <c r="CN222" s="123" t="str">
        <f>IF('Main courante'!$A219=$CI$6,'Main courante'!$E219,"")</f>
        <v/>
      </c>
      <c r="CO222" s="125"/>
      <c r="CP222" s="120" t="str">
        <f>IF('Main courante'!$A219=$CP$6,MAX($CP$8:$CP221)+1,"")</f>
        <v/>
      </c>
      <c r="CQ222" s="121" t="str">
        <f>IF('Main courante'!$A219=$CP$6,TEXT('Main courante'!$B219,"j mmm aa"),"")</f>
        <v/>
      </c>
      <c r="CR222" s="122" t="str">
        <f>IF('Main courante'!$A219=$CP$6,TEXT('Main courante'!$C219,"hh:mm"),"")</f>
        <v/>
      </c>
      <c r="CS222" s="122" t="str">
        <f>IF('Main courante'!$A219=$CP$6,TEXT('Main courante'!$D219,"hh:mm"),"")</f>
        <v/>
      </c>
      <c r="CT222" s="123" t="str">
        <f>IF('Main courante'!$A219=$CP$6,MOD($CS222-$CR222,1),"")</f>
        <v/>
      </c>
      <c r="CU222" s="123" t="str">
        <f>IF('Main courante'!$A219=$CP$6,'Main courante'!$E219,"")</f>
        <v/>
      </c>
      <c r="CV222" s="122" t="str">
        <f>IF('Main courante'!$A219=$CP$6,DU222,"")</f>
        <v/>
      </c>
      <c r="CW222" s="125"/>
      <c r="CX222" s="120" t="str">
        <f>IF('Main courante'!$A219=$CX$6,MAX($CX$8:$CX221)+1,"")</f>
        <v/>
      </c>
      <c r="CY222" s="121" t="str">
        <f>IF('Main courante'!$A219=$CX$6,TEXT('Main courante'!$B219,"j mmm aa"),"")</f>
        <v/>
      </c>
      <c r="CZ222" s="122" t="str">
        <f>IF('Main courante'!$A219=$CX$6,TEXT('Main courante'!$C219,"hh:mm"),"")</f>
        <v/>
      </c>
      <c r="DA222" s="122" t="str">
        <f>IF('Main courante'!$A219=$CX$6,TEXT('Main courante'!$D219,"hh:mm"),"")</f>
        <v/>
      </c>
      <c r="DB222" s="123" t="str">
        <f>IF('Main courante'!$A219=$CX$6,MOD($DA222-$CZ222,1),"")</f>
        <v/>
      </c>
      <c r="DC222" s="123" t="str">
        <f>IF('Main courante'!$A219=$CX$6,'Main courante'!$E219,"")</f>
        <v/>
      </c>
      <c r="DD222" s="122" t="str">
        <f>IF('Main courante'!$A219=$CX$6,DU222,"")</f>
        <v/>
      </c>
      <c r="DE222" s="125"/>
      <c r="DF222" s="120" t="str">
        <f>IF('Main courante'!$A219=$DF$6,MAX($DF$8:$DF221)+1,"")</f>
        <v/>
      </c>
      <c r="DG222" s="121" t="str">
        <f>IF('Main courante'!$A219=$DF$6,TEXT('Main courante'!$B219,"j mmm aa"),"")</f>
        <v/>
      </c>
      <c r="DH222" s="122" t="str">
        <f>IF('Main courante'!$A219=$DF$6,TEXT('Main courante'!$C219,"hh:mm"),"")</f>
        <v/>
      </c>
      <c r="DI222" s="122" t="str">
        <f>IF('Main courante'!$A219=$DF$6,TEXT('Main courante'!$D219,"hh:mm"),"")</f>
        <v/>
      </c>
      <c r="DJ222" s="123" t="str">
        <f>IF('Main courante'!$A219=$DF$6,MOD($DI222-$DH222,1),"")</f>
        <v/>
      </c>
      <c r="DK222" s="123" t="str">
        <f>IF('Main courante'!$A219=$DF$6,'Main courante'!$E219,"")</f>
        <v/>
      </c>
      <c r="DL222" s="128"/>
      <c r="DM222" s="120" t="str">
        <f>IF(OR('Main courante'!$F219&lt;&gt;"",'Main courante'!$K219&lt;&gt;""),MAX($DM$8:$DM221)+1,"")</f>
        <v/>
      </c>
      <c r="DN222" s="121" t="str">
        <f>IF('Main courante'!$F219,TEXT('Main courante'!$B219,"j mmm aa"),"")</f>
        <v/>
      </c>
      <c r="DO222" s="121" t="str">
        <f>IF('Main courante'!$F219,'Main courante'!$E219,"")</f>
        <v/>
      </c>
      <c r="DP222" s="121" t="str">
        <f>IF(OR('Main courante'!$F219&lt;&gt;"",'Main courante'!$K219&lt;&gt;""),IF('Main courante'!$F219&lt;&gt;"",TEXT('Main courante'!$F219,"hh:mm"),""),"")</f>
        <v/>
      </c>
      <c r="DQ222" s="121" t="str">
        <f>IF(OR('Main courante'!$F219&lt;&gt;"",'Main courante'!$K219&lt;&gt;""),IF('Main courante'!$G219&lt;&gt;"",TEXT('Main courante'!$G219,"hh:mm"),""),"")</f>
        <v/>
      </c>
      <c r="DR222" s="121" t="str">
        <f>IF(OR('Main courante'!$F219&lt;&gt;"",'Main courante'!$K219&lt;&gt;""),IF('Main courante'!$K219&lt;&gt;"",TEXT('Main courante'!$K219,"hh:mm"),""),"")</f>
        <v/>
      </c>
      <c r="DS222" s="121" t="str">
        <f>IF(OR('Main courante'!$F219&lt;&gt;"",'Main courante'!$K219&lt;&gt;""),IF('Main courante'!$L219&lt;&gt;"",TEXT('Main courante'!$L219,"hh:mm"),""),"")</f>
        <v/>
      </c>
      <c r="DT222" s="129">
        <f t="shared" si="13"/>
        <v>0</v>
      </c>
      <c r="DU222" s="130">
        <f>'Main courante'!$H219+'Main courante'!$M219</f>
        <v>0</v>
      </c>
      <c r="DV222" s="131">
        <f>'Main courante'!$J219+'Main courante'!$O219</f>
        <v>0</v>
      </c>
      <c r="DW222" s="131">
        <f>'Main courante'!$I219+'Main courante'!$N219</f>
        <v>0</v>
      </c>
      <c r="DX222" s="132" t="str">
        <f>IF('Main courante'!$P219&lt;&gt;"",'Main courante'!$P219,"")</f>
        <v/>
      </c>
      <c r="DY222" s="133" t="str">
        <f>IF('Main courante'!$Q219&lt;&gt;"",'Main courante'!$Q219,"")</f>
        <v/>
      </c>
      <c r="DZ222" s="133" t="str">
        <f>IF('Main courante'!$R219&lt;&gt;"",'Main courante'!$R219,"")</f>
        <v/>
      </c>
      <c r="EA222" s="129">
        <f t="shared" si="14"/>
        <v>0</v>
      </c>
      <c r="EB222" s="129">
        <f t="shared" si="15"/>
        <v>0</v>
      </c>
      <c r="ED222" s="120" t="str">
        <f>IF('Main courante'!$A219=$ED$6,MAX($ED$8:$ED221)+1,"")</f>
        <v/>
      </c>
      <c r="EE222" s="120" t="str">
        <f>IF('Main courante'!$A219=$ED$6,'Main courante'!$S219,"")</f>
        <v/>
      </c>
      <c r="EF222" s="120" t="str">
        <f>IF('Main courante'!$A219=$ED$6,'Main courante'!$T219,"")</f>
        <v/>
      </c>
      <c r="EG222" s="120" t="str">
        <f>IF('Main courante'!$A219=$ED$6,'Main courante'!$U219,"")</f>
        <v/>
      </c>
      <c r="EH222" s="134" t="str">
        <f>IF('Main courante'!$A219=$ED$6,'Main courante'!$V219,"")</f>
        <v/>
      </c>
      <c r="EJ222" s="120" t="str">
        <f>IF('Main courante'!$A219=$EJ$6,MAX($EJ$8:$EJ221)+1,"")</f>
        <v/>
      </c>
      <c r="EK222" s="120" t="str">
        <f>IF('Main courante'!$A219=$EJ$6,'Main courante'!$S219,"")</f>
        <v/>
      </c>
      <c r="EL222" s="120" t="str">
        <f>IF('Main courante'!$A219=$EJ$6,'Main courante'!$T219,"")</f>
        <v/>
      </c>
      <c r="EM222" s="120" t="str">
        <f>IF('Main courante'!$A219=$EJ$6,'Main courante'!$U219,"")</f>
        <v/>
      </c>
      <c r="EN222" s="134" t="str">
        <f>IF('Main courante'!$A219=$EJ$6,'Main courante'!$V219,"")</f>
        <v/>
      </c>
      <c r="EP222" s="120" t="str">
        <f>IF('Main courante'!$A219=$EP$6,MAX($EP$8:$EP221)+1,"")</f>
        <v/>
      </c>
      <c r="EQ222" s="120" t="str">
        <f>IF('Main courante'!$A219=$EP$6,'Main courante'!$S219,"")</f>
        <v/>
      </c>
      <c r="ER222" s="120" t="str">
        <f>IF('Main courante'!$A219=$EP$6,'Main courante'!$T219,"")</f>
        <v/>
      </c>
      <c r="ES222" s="120" t="str">
        <f>IF('Main courante'!$A219=$EP$6,'Main courante'!$U219,"")</f>
        <v/>
      </c>
      <c r="ET222" s="134" t="str">
        <f>IF('Main courante'!$A219=$EP$6,'Main courante'!$V219,"")</f>
        <v/>
      </c>
      <c r="EU222" s="125"/>
      <c r="EV222" s="120" t="str">
        <f>IF('Main courante'!$A219=$EV$6,MAX($EV$8:$EV221)+1,"")</f>
        <v/>
      </c>
      <c r="EW222" s="121" t="str">
        <f>IF('Main courante'!$A219=$EV$6,TEXT('Main courante'!$B219,"j mmm aa"),"")</f>
        <v/>
      </c>
      <c r="EX222" s="122" t="str">
        <f>IF('Main courante'!$A219=$EV$6,TEXT('Main courante'!$C219,"hh:mm"),"")</f>
        <v/>
      </c>
      <c r="EY222" s="122" t="str">
        <f>IF('Main courante'!$A219=$EV$6,TEXT('Main courante'!$D219,"hh:mm"),"")</f>
        <v/>
      </c>
      <c r="EZ222" s="123" t="str">
        <f>IF('Main courante'!$A219=$EV$6,MOD($EY222-$EX222,1),"")</f>
        <v/>
      </c>
      <c r="FA222" s="123" t="str">
        <f>IF('Main courante'!$A219=$EV$6,'Main courante'!$E219,"")</f>
        <v/>
      </c>
      <c r="FB222" s="128"/>
    </row>
    <row r="223" spans="1:158">
      <c r="A223" s="120" t="str">
        <f>IF('Main courante'!$A220=$A$6,MAX($A$8:$A222)+1,"")</f>
        <v/>
      </c>
      <c r="B223" s="121" t="str">
        <f>IF('Main courante'!$A220=$A$6,TEXT('Main courante'!$B220,"j mmm aa"),"")</f>
        <v/>
      </c>
      <c r="C223" s="122" t="str">
        <f>IF('Main courante'!$A220=$A$6,TEXT('Main courante'!$C220,"hh:mm"),"")</f>
        <v/>
      </c>
      <c r="D223" s="122" t="str">
        <f>IF('Main courante'!$A220=$A$6,TEXT('Main courante'!$D220,"hh:mm"),"")</f>
        <v/>
      </c>
      <c r="E223" s="123" t="str">
        <f>IF('Main courante'!$A220=$A$6,MOD($D223-$C223,1),"")</f>
        <v/>
      </c>
      <c r="F223" s="123" t="str">
        <f>IF('Main courante'!$A220=$A$6,'Main courante'!$E220,"")</f>
        <v/>
      </c>
      <c r="G223" s="125"/>
      <c r="H223" s="126" t="str">
        <f>IF('Main courante'!$A220=$H$6,MAX($H$8:$H222)+1,"")</f>
        <v/>
      </c>
      <c r="I223" s="121" t="str">
        <f>IF('Main courante'!$A220=$H$6,TEXT('Main courante'!$B220,"j mmm aa"),"")</f>
        <v/>
      </c>
      <c r="J223" s="122" t="str">
        <f>IF('Main courante'!$A220=$H$6,TEXT('Main courante'!$C220,"hh:mm"),"")</f>
        <v/>
      </c>
      <c r="K223" s="122" t="str">
        <f>IF('Main courante'!$A220=$H$6,TEXT('Main courante'!$D220,"hh:mm"),"")</f>
        <v/>
      </c>
      <c r="L223" s="123" t="str">
        <f>IF('Main courante'!$A220=$H$6,MOD($K223-$J223,1),"")</f>
        <v/>
      </c>
      <c r="M223" s="123" t="str">
        <f>IF('Main courante'!$A220=$H$6,'Main courante'!$E220,"")</f>
        <v/>
      </c>
      <c r="N223" s="125"/>
      <c r="O223" s="120" t="str">
        <f>IF('Main courante'!$A220=$O$6,MAX($O$8:$O222)+1,"")</f>
        <v/>
      </c>
      <c r="P223" s="121" t="str">
        <f>IF('Main courante'!$A220=$O$6,TEXT('Main courante'!$B220,"j mmm aa"),"")</f>
        <v/>
      </c>
      <c r="Q223" s="122" t="str">
        <f>IF('Main courante'!$A220=$O$6,TEXT('Main courante'!$C220,"hh:mm"),"")</f>
        <v/>
      </c>
      <c r="R223" s="122" t="str">
        <f>IF('Main courante'!$A220=$O$6,TEXT('Main courante'!$D220,"hh:mm"),"")</f>
        <v/>
      </c>
      <c r="S223" s="123" t="str">
        <f>IF('Main courante'!$A220=$O$6,MOD($R223-$Q223,1),"")</f>
        <v/>
      </c>
      <c r="T223" s="124" t="str">
        <f>IF('Main courante'!$A220=$O$6,'Main courante'!$E220,"")</f>
        <v/>
      </c>
      <c r="U223" s="127" t="str">
        <f>IF('Main courante'!$A220=$O$6,DU223,"")</f>
        <v/>
      </c>
      <c r="V223" s="125"/>
      <c r="W223" s="120" t="str">
        <f>IF('Main courante'!$A220=$W$6,MAX($W$8:$W222)+1,"")</f>
        <v/>
      </c>
      <c r="X223" s="121" t="str">
        <f>IF('Main courante'!$A220=$W$6,TEXT('Main courante'!$B220,"j mmm aa"),"")</f>
        <v/>
      </c>
      <c r="Y223" s="122" t="str">
        <f>IF('Main courante'!$A220=$W$6,TEXT('Main courante'!$C220,"hh:mm"),"")</f>
        <v/>
      </c>
      <c r="Z223" s="122" t="str">
        <f>IF('Main courante'!$A220=$W$6,TEXT('Main courante'!$D220,"hh:mm"),"")</f>
        <v/>
      </c>
      <c r="AA223" s="123" t="str">
        <f>IF('Main courante'!$A220=$W$6,MOD($Z223-$Y223,1),"")</f>
        <v/>
      </c>
      <c r="AB223" s="123" t="str">
        <f>IF('Main courante'!$A220=$W$6,'Main courante'!$E220,"")</f>
        <v/>
      </c>
      <c r="AC223" s="122" t="str">
        <f>IF('Main courante'!$A220=$W$6,DU223,"")</f>
        <v/>
      </c>
      <c r="AD223" s="125"/>
      <c r="AE223" s="120" t="str">
        <f>IF('Main courante'!$A220=$AE$6,MAX($AE$8:$AE222)+1,"")</f>
        <v/>
      </c>
      <c r="AF223" s="121" t="str">
        <f>IF('Main courante'!$A220=$AE$6,TEXT('Main courante'!$B220,"j mmm aa"),"")</f>
        <v/>
      </c>
      <c r="AG223" s="122" t="str">
        <f>IF('Main courante'!$A220=$AE$6,TEXT('Main courante'!$C220,"hh:mm"),"")</f>
        <v/>
      </c>
      <c r="AH223" s="122" t="str">
        <f>IF('Main courante'!$A220=$AE$6,TEXT('Main courante'!$D220,"hh:mm"),"")</f>
        <v/>
      </c>
      <c r="AI223" s="123" t="str">
        <f>IF('Main courante'!$A220=$AE$6,MOD($AH223-$AG223,1),"")</f>
        <v/>
      </c>
      <c r="AJ223" s="123" t="str">
        <f>IF('Main courante'!$A220=$AE$6,'Main courante'!$E220,"")</f>
        <v/>
      </c>
      <c r="AK223" s="122" t="str">
        <f>IF('Main courante'!$A220=$AE$6,DU223,"")</f>
        <v/>
      </c>
      <c r="AL223" s="125"/>
      <c r="AM223" s="120" t="str">
        <f>IF('Main courante'!$A220=$AM$6,MAX($AM$8:$AM222)+1,"")</f>
        <v/>
      </c>
      <c r="AN223" s="121" t="str">
        <f>IF('Main courante'!$A220=$AM$6,TEXT('Main courante'!$B220,"j mmm aa"),"")</f>
        <v/>
      </c>
      <c r="AO223" s="122" t="str">
        <f>IF('Main courante'!$A220=$AM$6,TEXT('Main courante'!$C220,"hh:mm"),"")</f>
        <v/>
      </c>
      <c r="AP223" s="122" t="str">
        <f>IF('Main courante'!$A220=$AM$6,TEXT('Main courante'!$D220,"hh:mm"),"")</f>
        <v/>
      </c>
      <c r="AQ223" s="123" t="str">
        <f>IF('Main courante'!$A220=$AM$6,MOD($AP223-$AO223,1),"")</f>
        <v/>
      </c>
      <c r="AR223" s="123" t="str">
        <f>IF('Main courante'!$A220=$AM$6,'Main courante'!$E220,"")</f>
        <v/>
      </c>
      <c r="AS223" s="122" t="str">
        <f>IF('Main courante'!$A220=$AM$6,DU223,"")</f>
        <v/>
      </c>
      <c r="AT223" s="125"/>
      <c r="AU223" s="120" t="str">
        <f>IF('Main courante'!$A220=$AU$6,MAX($AU$8:$AU222)+1,"")</f>
        <v/>
      </c>
      <c r="AV223" s="121" t="str">
        <f>IF('Main courante'!$A220=$AU$6,TEXT('Main courante'!$B220,"j mmm aa"),"")</f>
        <v/>
      </c>
      <c r="AW223" s="122" t="str">
        <f>IF('Main courante'!$A220=$AU$6,TEXT('Main courante'!$C220,"hh:mm"),"")</f>
        <v/>
      </c>
      <c r="AX223" s="122" t="str">
        <f>IF('Main courante'!$A220=$AU$6,TEXT('Main courante'!$D220,"hh:mm"),"")</f>
        <v/>
      </c>
      <c r="AY223" s="123" t="str">
        <f>IF('Main courante'!$A220=$AU$6,MOD($AX223-$AW223,1),"")</f>
        <v/>
      </c>
      <c r="AZ223" s="123" t="str">
        <f>IF('Main courante'!$A220=$AU$6,'Main courante'!$E220,"")</f>
        <v/>
      </c>
      <c r="BA223" s="122" t="str">
        <f>IF('Main courante'!$A220=$AU$6,DU223,"")</f>
        <v/>
      </c>
      <c r="BB223" s="125"/>
      <c r="BC223" s="120" t="str">
        <f>IF('Main courante'!$A220=$BC$6,MAX($BC$8:$BC222)+1,"")</f>
        <v/>
      </c>
      <c r="BD223" s="121" t="str">
        <f>IF('Main courante'!$A220=$BC$6,TEXT('Main courante'!$B220,"j mmm aa"),"")</f>
        <v/>
      </c>
      <c r="BE223" s="122" t="str">
        <f>IF('Main courante'!$A220=$BC$6,TEXT('Main courante'!$C220,"hh:mm"),"")</f>
        <v/>
      </c>
      <c r="BF223" s="122" t="str">
        <f>IF('Main courante'!$A220=$BC$6,TEXT('Main courante'!$D220,"hh:mm"),"")</f>
        <v/>
      </c>
      <c r="BG223" s="123" t="str">
        <f>IF('Main courante'!$A220=$BC$6,MOD($BF223-$BE223,1),"")</f>
        <v/>
      </c>
      <c r="BH223" s="123" t="str">
        <f>IF('Main courante'!$A220=$BC$6,'Main courante'!$E220,"")</f>
        <v/>
      </c>
      <c r="BI223" s="122" t="str">
        <f>IF('Main courante'!$A220=$BC$6,DU223,"")</f>
        <v/>
      </c>
      <c r="BJ223" s="125"/>
      <c r="BK223" s="120" t="str">
        <f>IF('Main courante'!$A220=$BK$6,MAX($BK$8:$BK222)+1,"")</f>
        <v/>
      </c>
      <c r="BL223" s="121" t="str">
        <f>IF('Main courante'!$A220=$BK$6,TEXT('Main courante'!$B220,"j mmm aa"),"")</f>
        <v/>
      </c>
      <c r="BM223" s="122" t="str">
        <f>IF('Main courante'!$A220=$BK$6,TEXT('Main courante'!$C220,"hh:mm"),"")</f>
        <v/>
      </c>
      <c r="BN223" s="122" t="str">
        <f>IF('Main courante'!$A220=$BK$6,TEXT('Main courante'!$D220,"hh:mm"),"")</f>
        <v/>
      </c>
      <c r="BO223" s="123" t="str">
        <f>IF('Main courante'!$A220=$BK$6,MOD($BN223-$BM223,1),"")</f>
        <v/>
      </c>
      <c r="BP223" s="123" t="str">
        <f>IF('Main courante'!$A220=$BK$6,'Main courante'!$E220,"")</f>
        <v/>
      </c>
      <c r="BQ223" s="122" t="str">
        <f>IF('Main courante'!$A220=$BK$6,DU223,"")</f>
        <v/>
      </c>
      <c r="BR223" s="125"/>
      <c r="BS223" s="120" t="str">
        <f>IF('Main courante'!$A220=$BS$6,MAX($BS$8:$BS222)+1,"")</f>
        <v/>
      </c>
      <c r="BT223" s="121" t="str">
        <f>IF('Main courante'!$A220=$BS$6,TEXT('Main courante'!$B220,"j mmm aa"),"")</f>
        <v/>
      </c>
      <c r="BU223" s="122" t="str">
        <f>IF('Main courante'!$A220=$BS$6,TEXT('Main courante'!$C220,"hh:mm"),"")</f>
        <v/>
      </c>
      <c r="BV223" s="122" t="str">
        <f>IF('Main courante'!$A220=$BS$6,TEXT('Main courante'!$D220,"hh:mm"),"")</f>
        <v/>
      </c>
      <c r="BW223" s="123" t="str">
        <f>IF('Main courante'!$A220=$BS$6,MOD($BV223-$BU223,1),"")</f>
        <v/>
      </c>
      <c r="BX223" s="123" t="str">
        <f>IF('Main courante'!$A220=$BS$6,'Main courante'!$E220,"")</f>
        <v/>
      </c>
      <c r="BY223" s="122" t="str">
        <f>IF('Main courante'!$A220=$BS$6,DU223,"")</f>
        <v/>
      </c>
      <c r="BZ223" s="125"/>
      <c r="CA223" s="120" t="str">
        <f>IF('Main courante'!$A220=$CA$6,MAX($CA$8:$CA222)+1,"")</f>
        <v/>
      </c>
      <c r="CB223" s="121" t="str">
        <f>IF('Main courante'!$A220=$CA$6,TEXT('Main courante'!$B220,"j mmm aa"),"")</f>
        <v/>
      </c>
      <c r="CC223" s="122" t="str">
        <f>IF('Main courante'!$A220=$CA$6,TEXT('Main courante'!$C220,"hh:mm"),"")</f>
        <v/>
      </c>
      <c r="CD223" s="122" t="str">
        <f>IF('Main courante'!$A220=$CA$6,TEXT('Main courante'!$D220,"hh:mm"),"")</f>
        <v/>
      </c>
      <c r="CE223" s="123" t="str">
        <f>IF('Main courante'!$A220=$CA$6,MOD($CD223-$CC223,1),"")</f>
        <v/>
      </c>
      <c r="CF223" s="123" t="str">
        <f>IF('Main courante'!$A220=$CA$6,'Main courante'!$E220,"")</f>
        <v/>
      </c>
      <c r="CG223" s="122" t="str">
        <f>IF('Main courante'!$A220=$CA$6,DU223,"")</f>
        <v/>
      </c>
      <c r="CH223" s="125"/>
      <c r="CI223" s="120" t="str">
        <f>IF('Main courante'!$A220=$CI$6,MAX($CI$8:$CI222)+1,"")</f>
        <v/>
      </c>
      <c r="CJ223" s="121" t="str">
        <f>IF('Main courante'!$A220=$CI$6,TEXT('Main courante'!$B220,"j mmm aa"),"")</f>
        <v/>
      </c>
      <c r="CK223" s="122" t="str">
        <f>IF('Main courante'!$A220=$CI$6,TEXT('Main courante'!$C220,"hh:mm"),"")</f>
        <v/>
      </c>
      <c r="CL223" s="122" t="str">
        <f>IF('Main courante'!$A220=$CI$6,TEXT('Main courante'!$D220,"hh:mm"),"")</f>
        <v/>
      </c>
      <c r="CM223" s="123" t="str">
        <f>IF('Main courante'!$A220=$CI$6,MOD($CL223-$CK223,1),"")</f>
        <v/>
      </c>
      <c r="CN223" s="123" t="str">
        <f>IF('Main courante'!$A220=$CI$6,'Main courante'!$E220,"")</f>
        <v/>
      </c>
      <c r="CO223" s="125"/>
      <c r="CP223" s="120" t="str">
        <f>IF('Main courante'!$A220=$CP$6,MAX($CP$8:$CP222)+1,"")</f>
        <v/>
      </c>
      <c r="CQ223" s="121" t="str">
        <f>IF('Main courante'!$A220=$CP$6,TEXT('Main courante'!$B220,"j mmm aa"),"")</f>
        <v/>
      </c>
      <c r="CR223" s="122" t="str">
        <f>IF('Main courante'!$A220=$CP$6,TEXT('Main courante'!$C220,"hh:mm"),"")</f>
        <v/>
      </c>
      <c r="CS223" s="122" t="str">
        <f>IF('Main courante'!$A220=$CP$6,TEXT('Main courante'!$D220,"hh:mm"),"")</f>
        <v/>
      </c>
      <c r="CT223" s="123" t="str">
        <f>IF('Main courante'!$A220=$CP$6,MOD($CS223-$CR223,1),"")</f>
        <v/>
      </c>
      <c r="CU223" s="123" t="str">
        <f>IF('Main courante'!$A220=$CP$6,'Main courante'!$E220,"")</f>
        <v/>
      </c>
      <c r="CV223" s="122" t="str">
        <f>IF('Main courante'!$A220=$CP$6,DU223,"")</f>
        <v/>
      </c>
      <c r="CW223" s="125"/>
      <c r="CX223" s="120" t="str">
        <f>IF('Main courante'!$A220=$CX$6,MAX($CX$8:$CX222)+1,"")</f>
        <v/>
      </c>
      <c r="CY223" s="121" t="str">
        <f>IF('Main courante'!$A220=$CX$6,TEXT('Main courante'!$B220,"j mmm aa"),"")</f>
        <v/>
      </c>
      <c r="CZ223" s="122" t="str">
        <f>IF('Main courante'!$A220=$CX$6,TEXT('Main courante'!$C220,"hh:mm"),"")</f>
        <v/>
      </c>
      <c r="DA223" s="122" t="str">
        <f>IF('Main courante'!$A220=$CX$6,TEXT('Main courante'!$D220,"hh:mm"),"")</f>
        <v/>
      </c>
      <c r="DB223" s="123" t="str">
        <f>IF('Main courante'!$A220=$CX$6,MOD($DA223-$CZ223,1),"")</f>
        <v/>
      </c>
      <c r="DC223" s="123" t="str">
        <f>IF('Main courante'!$A220=$CX$6,'Main courante'!$E220,"")</f>
        <v/>
      </c>
      <c r="DD223" s="122" t="str">
        <f>IF('Main courante'!$A220=$CX$6,DU223,"")</f>
        <v/>
      </c>
      <c r="DE223" s="125"/>
      <c r="DF223" s="120" t="str">
        <f>IF('Main courante'!$A220=$DF$6,MAX($DF$8:$DF222)+1,"")</f>
        <v/>
      </c>
      <c r="DG223" s="121" t="str">
        <f>IF('Main courante'!$A220=$DF$6,TEXT('Main courante'!$B220,"j mmm aa"),"")</f>
        <v/>
      </c>
      <c r="DH223" s="122" t="str">
        <f>IF('Main courante'!$A220=$DF$6,TEXT('Main courante'!$C220,"hh:mm"),"")</f>
        <v/>
      </c>
      <c r="DI223" s="122" t="str">
        <f>IF('Main courante'!$A220=$DF$6,TEXT('Main courante'!$D220,"hh:mm"),"")</f>
        <v/>
      </c>
      <c r="DJ223" s="123" t="str">
        <f>IF('Main courante'!$A220=$DF$6,MOD($DI223-$DH223,1),"")</f>
        <v/>
      </c>
      <c r="DK223" s="123" t="str">
        <f>IF('Main courante'!$A220=$DF$6,'Main courante'!$E220,"")</f>
        <v/>
      </c>
      <c r="DL223" s="128"/>
      <c r="DM223" s="120" t="str">
        <f>IF(OR('Main courante'!$F220&lt;&gt;"",'Main courante'!$K220&lt;&gt;""),MAX($DM$8:$DM222)+1,"")</f>
        <v/>
      </c>
      <c r="DN223" s="121" t="str">
        <f>IF('Main courante'!$F220,TEXT('Main courante'!$B220,"j mmm aa"),"")</f>
        <v/>
      </c>
      <c r="DO223" s="121" t="str">
        <f>IF('Main courante'!$F220,'Main courante'!$E220,"")</f>
        <v/>
      </c>
      <c r="DP223" s="121" t="str">
        <f>IF(OR('Main courante'!$F220&lt;&gt;"",'Main courante'!$K220&lt;&gt;""),IF('Main courante'!$F220&lt;&gt;"",TEXT('Main courante'!$F220,"hh:mm"),""),"")</f>
        <v/>
      </c>
      <c r="DQ223" s="121" t="str">
        <f>IF(OR('Main courante'!$F220&lt;&gt;"",'Main courante'!$K220&lt;&gt;""),IF('Main courante'!$G220&lt;&gt;"",TEXT('Main courante'!$G220,"hh:mm"),""),"")</f>
        <v/>
      </c>
      <c r="DR223" s="121" t="str">
        <f>IF(OR('Main courante'!$F220&lt;&gt;"",'Main courante'!$K220&lt;&gt;""),IF('Main courante'!$K220&lt;&gt;"",TEXT('Main courante'!$K220,"hh:mm"),""),"")</f>
        <v/>
      </c>
      <c r="DS223" s="121" t="str">
        <f>IF(OR('Main courante'!$F220&lt;&gt;"",'Main courante'!$K220&lt;&gt;""),IF('Main courante'!$L220&lt;&gt;"",TEXT('Main courante'!$L220,"hh:mm"),""),"")</f>
        <v/>
      </c>
      <c r="DT223" s="129">
        <f t="shared" si="13"/>
        <v>0</v>
      </c>
      <c r="DU223" s="130">
        <f>'Main courante'!$H220+'Main courante'!$M220</f>
        <v>0</v>
      </c>
      <c r="DV223" s="131">
        <f>'Main courante'!$J220+'Main courante'!$O220</f>
        <v>0</v>
      </c>
      <c r="DW223" s="131">
        <f>'Main courante'!$I220+'Main courante'!$N220</f>
        <v>0</v>
      </c>
      <c r="DX223" s="132" t="str">
        <f>IF('Main courante'!$P220&lt;&gt;"",'Main courante'!$P220,"")</f>
        <v/>
      </c>
      <c r="DY223" s="133" t="str">
        <f>IF('Main courante'!$Q220&lt;&gt;"",'Main courante'!$Q220,"")</f>
        <v/>
      </c>
      <c r="DZ223" s="133" t="str">
        <f>IF('Main courante'!$R220&lt;&gt;"",'Main courante'!$R220,"")</f>
        <v/>
      </c>
      <c r="EA223" s="129">
        <f t="shared" si="14"/>
        <v>0</v>
      </c>
      <c r="EB223" s="129">
        <f t="shared" si="15"/>
        <v>0</v>
      </c>
      <c r="ED223" s="120" t="str">
        <f>IF('Main courante'!$A220=$ED$6,MAX($ED$8:$ED222)+1,"")</f>
        <v/>
      </c>
      <c r="EE223" s="120" t="str">
        <f>IF('Main courante'!$A220=$ED$6,'Main courante'!$S220,"")</f>
        <v/>
      </c>
      <c r="EF223" s="120" t="str">
        <f>IF('Main courante'!$A220=$ED$6,'Main courante'!$T220,"")</f>
        <v/>
      </c>
      <c r="EG223" s="120" t="str">
        <f>IF('Main courante'!$A220=$ED$6,'Main courante'!$U220,"")</f>
        <v/>
      </c>
      <c r="EH223" s="134" t="str">
        <f>IF('Main courante'!$A220=$ED$6,'Main courante'!$V220,"")</f>
        <v/>
      </c>
      <c r="EJ223" s="120" t="str">
        <f>IF('Main courante'!$A220=$EJ$6,MAX($EJ$8:$EJ222)+1,"")</f>
        <v/>
      </c>
      <c r="EK223" s="120" t="str">
        <f>IF('Main courante'!$A220=$EJ$6,'Main courante'!$S220,"")</f>
        <v/>
      </c>
      <c r="EL223" s="120" t="str">
        <f>IF('Main courante'!$A220=$EJ$6,'Main courante'!$T220,"")</f>
        <v/>
      </c>
      <c r="EM223" s="120" t="str">
        <f>IF('Main courante'!$A220=$EJ$6,'Main courante'!$U220,"")</f>
        <v/>
      </c>
      <c r="EN223" s="134" t="str">
        <f>IF('Main courante'!$A220=$EJ$6,'Main courante'!$V220,"")</f>
        <v/>
      </c>
      <c r="EP223" s="120" t="str">
        <f>IF('Main courante'!$A220=$EP$6,MAX($EP$8:$EP222)+1,"")</f>
        <v/>
      </c>
      <c r="EQ223" s="120" t="str">
        <f>IF('Main courante'!$A220=$EP$6,'Main courante'!$S220,"")</f>
        <v/>
      </c>
      <c r="ER223" s="120" t="str">
        <f>IF('Main courante'!$A220=$EP$6,'Main courante'!$T220,"")</f>
        <v/>
      </c>
      <c r="ES223" s="120" t="str">
        <f>IF('Main courante'!$A220=$EP$6,'Main courante'!$U220,"")</f>
        <v/>
      </c>
      <c r="ET223" s="134" t="str">
        <f>IF('Main courante'!$A220=$EP$6,'Main courante'!$V220,"")</f>
        <v/>
      </c>
      <c r="EU223" s="125"/>
      <c r="EV223" s="120" t="str">
        <f>IF('Main courante'!$A220=$EV$6,MAX($EV$8:$EV222)+1,"")</f>
        <v/>
      </c>
      <c r="EW223" s="121" t="str">
        <f>IF('Main courante'!$A220=$EV$6,TEXT('Main courante'!$B220,"j mmm aa"),"")</f>
        <v/>
      </c>
      <c r="EX223" s="122" t="str">
        <f>IF('Main courante'!$A220=$EV$6,TEXT('Main courante'!$C220,"hh:mm"),"")</f>
        <v/>
      </c>
      <c r="EY223" s="122" t="str">
        <f>IF('Main courante'!$A220=$EV$6,TEXT('Main courante'!$D220,"hh:mm"),"")</f>
        <v/>
      </c>
      <c r="EZ223" s="123" t="str">
        <f>IF('Main courante'!$A220=$EV$6,MOD($EY223-$EX223,1),"")</f>
        <v/>
      </c>
      <c r="FA223" s="123" t="str">
        <f>IF('Main courante'!$A220=$EV$6,'Main courante'!$E220,"")</f>
        <v/>
      </c>
      <c r="FB223" s="128"/>
    </row>
    <row r="224" spans="1:158">
      <c r="A224" s="120" t="str">
        <f>IF('Main courante'!$A221=$A$6,MAX($A$8:$A223)+1,"")</f>
        <v/>
      </c>
      <c r="B224" s="121" t="str">
        <f>IF('Main courante'!$A221=$A$6,TEXT('Main courante'!$B221,"j mmm aa"),"")</f>
        <v/>
      </c>
      <c r="C224" s="122" t="str">
        <f>IF('Main courante'!$A221=$A$6,TEXT('Main courante'!$C221,"hh:mm"),"")</f>
        <v/>
      </c>
      <c r="D224" s="122" t="str">
        <f>IF('Main courante'!$A221=$A$6,TEXT('Main courante'!$D221,"hh:mm"),"")</f>
        <v/>
      </c>
      <c r="E224" s="123" t="str">
        <f>IF('Main courante'!$A221=$A$6,MOD($D224-$C224,1),"")</f>
        <v/>
      </c>
      <c r="F224" s="123" t="str">
        <f>IF('Main courante'!$A221=$A$6,'Main courante'!$E221,"")</f>
        <v/>
      </c>
      <c r="G224" s="125"/>
      <c r="H224" s="126" t="str">
        <f>IF('Main courante'!$A221=$H$6,MAX($H$8:$H223)+1,"")</f>
        <v/>
      </c>
      <c r="I224" s="121" t="str">
        <f>IF('Main courante'!$A221=$H$6,TEXT('Main courante'!$B221,"j mmm aa"),"")</f>
        <v/>
      </c>
      <c r="J224" s="122" t="str">
        <f>IF('Main courante'!$A221=$H$6,TEXT('Main courante'!$C221,"hh:mm"),"")</f>
        <v/>
      </c>
      <c r="K224" s="122" t="str">
        <f>IF('Main courante'!$A221=$H$6,TEXT('Main courante'!$D221,"hh:mm"),"")</f>
        <v/>
      </c>
      <c r="L224" s="123" t="str">
        <f>IF('Main courante'!$A221=$H$6,MOD($K224-$J224,1),"")</f>
        <v/>
      </c>
      <c r="M224" s="123" t="str">
        <f>IF('Main courante'!$A221=$H$6,'Main courante'!$E221,"")</f>
        <v/>
      </c>
      <c r="N224" s="125"/>
      <c r="O224" s="120" t="str">
        <f>IF('Main courante'!$A221=$O$6,MAX($O$8:$O223)+1,"")</f>
        <v/>
      </c>
      <c r="P224" s="121" t="str">
        <f>IF('Main courante'!$A221=$O$6,TEXT('Main courante'!$B221,"j mmm aa"),"")</f>
        <v/>
      </c>
      <c r="Q224" s="122" t="str">
        <f>IF('Main courante'!$A221=$O$6,TEXT('Main courante'!$C221,"hh:mm"),"")</f>
        <v/>
      </c>
      <c r="R224" s="122" t="str">
        <f>IF('Main courante'!$A221=$O$6,TEXT('Main courante'!$D221,"hh:mm"),"")</f>
        <v/>
      </c>
      <c r="S224" s="123" t="str">
        <f>IF('Main courante'!$A221=$O$6,MOD($R224-$Q224,1),"")</f>
        <v/>
      </c>
      <c r="T224" s="124" t="str">
        <f>IF('Main courante'!$A221=$O$6,'Main courante'!$E221,"")</f>
        <v/>
      </c>
      <c r="U224" s="127" t="str">
        <f>IF('Main courante'!$A221=$O$6,DU224,"")</f>
        <v/>
      </c>
      <c r="V224" s="125"/>
      <c r="W224" s="120" t="str">
        <f>IF('Main courante'!$A221=$W$6,MAX($W$8:$W223)+1,"")</f>
        <v/>
      </c>
      <c r="X224" s="121" t="str">
        <f>IF('Main courante'!$A221=$W$6,TEXT('Main courante'!$B221,"j mmm aa"),"")</f>
        <v/>
      </c>
      <c r="Y224" s="122" t="str">
        <f>IF('Main courante'!$A221=$W$6,TEXT('Main courante'!$C221,"hh:mm"),"")</f>
        <v/>
      </c>
      <c r="Z224" s="122" t="str">
        <f>IF('Main courante'!$A221=$W$6,TEXT('Main courante'!$D221,"hh:mm"),"")</f>
        <v/>
      </c>
      <c r="AA224" s="123" t="str">
        <f>IF('Main courante'!$A221=$W$6,MOD($Z224-$Y224,1),"")</f>
        <v/>
      </c>
      <c r="AB224" s="123" t="str">
        <f>IF('Main courante'!$A221=$W$6,'Main courante'!$E221,"")</f>
        <v/>
      </c>
      <c r="AC224" s="122" t="str">
        <f>IF('Main courante'!$A221=$W$6,DU224,"")</f>
        <v/>
      </c>
      <c r="AD224" s="125"/>
      <c r="AE224" s="120" t="str">
        <f>IF('Main courante'!$A221=$AE$6,MAX($AE$8:$AE223)+1,"")</f>
        <v/>
      </c>
      <c r="AF224" s="121" t="str">
        <f>IF('Main courante'!$A221=$AE$6,TEXT('Main courante'!$B221,"j mmm aa"),"")</f>
        <v/>
      </c>
      <c r="AG224" s="122" t="str">
        <f>IF('Main courante'!$A221=$AE$6,TEXT('Main courante'!$C221,"hh:mm"),"")</f>
        <v/>
      </c>
      <c r="AH224" s="122" t="str">
        <f>IF('Main courante'!$A221=$AE$6,TEXT('Main courante'!$D221,"hh:mm"),"")</f>
        <v/>
      </c>
      <c r="AI224" s="123" t="str">
        <f>IF('Main courante'!$A221=$AE$6,MOD($AH224-$AG224,1),"")</f>
        <v/>
      </c>
      <c r="AJ224" s="123" t="str">
        <f>IF('Main courante'!$A221=$AE$6,'Main courante'!$E221,"")</f>
        <v/>
      </c>
      <c r="AK224" s="122" t="str">
        <f>IF('Main courante'!$A221=$AE$6,DU224,"")</f>
        <v/>
      </c>
      <c r="AL224" s="125"/>
      <c r="AM224" s="120" t="str">
        <f>IF('Main courante'!$A221=$AM$6,MAX($AM$8:$AM223)+1,"")</f>
        <v/>
      </c>
      <c r="AN224" s="121" t="str">
        <f>IF('Main courante'!$A221=$AM$6,TEXT('Main courante'!$B221,"j mmm aa"),"")</f>
        <v/>
      </c>
      <c r="AO224" s="122" t="str">
        <f>IF('Main courante'!$A221=$AM$6,TEXT('Main courante'!$C221,"hh:mm"),"")</f>
        <v/>
      </c>
      <c r="AP224" s="122" t="str">
        <f>IF('Main courante'!$A221=$AM$6,TEXT('Main courante'!$D221,"hh:mm"),"")</f>
        <v/>
      </c>
      <c r="AQ224" s="123" t="str">
        <f>IF('Main courante'!$A221=$AM$6,MOD($AP224-$AO224,1),"")</f>
        <v/>
      </c>
      <c r="AR224" s="123" t="str">
        <f>IF('Main courante'!$A221=$AM$6,'Main courante'!$E221,"")</f>
        <v/>
      </c>
      <c r="AS224" s="122" t="str">
        <f>IF('Main courante'!$A221=$AM$6,DU224,"")</f>
        <v/>
      </c>
      <c r="AT224" s="125"/>
      <c r="AU224" s="120" t="str">
        <f>IF('Main courante'!$A221=$AU$6,MAX($AU$8:$AU223)+1,"")</f>
        <v/>
      </c>
      <c r="AV224" s="121" t="str">
        <f>IF('Main courante'!$A221=$AU$6,TEXT('Main courante'!$B221,"j mmm aa"),"")</f>
        <v/>
      </c>
      <c r="AW224" s="122" t="str">
        <f>IF('Main courante'!$A221=$AU$6,TEXT('Main courante'!$C221,"hh:mm"),"")</f>
        <v/>
      </c>
      <c r="AX224" s="122" t="str">
        <f>IF('Main courante'!$A221=$AU$6,TEXT('Main courante'!$D221,"hh:mm"),"")</f>
        <v/>
      </c>
      <c r="AY224" s="123" t="str">
        <f>IF('Main courante'!$A221=$AU$6,MOD($AX224-$AW224,1),"")</f>
        <v/>
      </c>
      <c r="AZ224" s="123" t="str">
        <f>IF('Main courante'!$A221=$AU$6,'Main courante'!$E221,"")</f>
        <v/>
      </c>
      <c r="BA224" s="122" t="str">
        <f>IF('Main courante'!$A221=$AU$6,DU224,"")</f>
        <v/>
      </c>
      <c r="BB224" s="125"/>
      <c r="BC224" s="120" t="str">
        <f>IF('Main courante'!$A221=$BC$6,MAX($BC$8:$BC223)+1,"")</f>
        <v/>
      </c>
      <c r="BD224" s="121" t="str">
        <f>IF('Main courante'!$A221=$BC$6,TEXT('Main courante'!$B221,"j mmm aa"),"")</f>
        <v/>
      </c>
      <c r="BE224" s="122" t="str">
        <f>IF('Main courante'!$A221=$BC$6,TEXT('Main courante'!$C221,"hh:mm"),"")</f>
        <v/>
      </c>
      <c r="BF224" s="122" t="str">
        <f>IF('Main courante'!$A221=$BC$6,TEXT('Main courante'!$D221,"hh:mm"),"")</f>
        <v/>
      </c>
      <c r="BG224" s="123" t="str">
        <f>IF('Main courante'!$A221=$BC$6,MOD($BF224-$BE224,1),"")</f>
        <v/>
      </c>
      <c r="BH224" s="123" t="str">
        <f>IF('Main courante'!$A221=$BC$6,'Main courante'!$E221,"")</f>
        <v/>
      </c>
      <c r="BI224" s="122" t="str">
        <f>IF('Main courante'!$A221=$BC$6,DU224,"")</f>
        <v/>
      </c>
      <c r="BJ224" s="125"/>
      <c r="BK224" s="120" t="str">
        <f>IF('Main courante'!$A221=$BK$6,MAX($BK$8:$BK223)+1,"")</f>
        <v/>
      </c>
      <c r="BL224" s="121" t="str">
        <f>IF('Main courante'!$A221=$BK$6,TEXT('Main courante'!$B221,"j mmm aa"),"")</f>
        <v/>
      </c>
      <c r="BM224" s="122" t="str">
        <f>IF('Main courante'!$A221=$BK$6,TEXT('Main courante'!$C221,"hh:mm"),"")</f>
        <v/>
      </c>
      <c r="BN224" s="122" t="str">
        <f>IF('Main courante'!$A221=$BK$6,TEXT('Main courante'!$D221,"hh:mm"),"")</f>
        <v/>
      </c>
      <c r="BO224" s="123" t="str">
        <f>IF('Main courante'!$A221=$BK$6,MOD($BN224-$BM224,1),"")</f>
        <v/>
      </c>
      <c r="BP224" s="123" t="str">
        <f>IF('Main courante'!$A221=$BK$6,'Main courante'!$E221,"")</f>
        <v/>
      </c>
      <c r="BQ224" s="122" t="str">
        <f>IF('Main courante'!$A221=$BK$6,DU224,"")</f>
        <v/>
      </c>
      <c r="BR224" s="125"/>
      <c r="BS224" s="120" t="str">
        <f>IF('Main courante'!$A221=$BS$6,MAX($BS$8:$BS223)+1,"")</f>
        <v/>
      </c>
      <c r="BT224" s="121" t="str">
        <f>IF('Main courante'!$A221=$BS$6,TEXT('Main courante'!$B221,"j mmm aa"),"")</f>
        <v/>
      </c>
      <c r="BU224" s="122" t="str">
        <f>IF('Main courante'!$A221=$BS$6,TEXT('Main courante'!$C221,"hh:mm"),"")</f>
        <v/>
      </c>
      <c r="BV224" s="122" t="str">
        <f>IF('Main courante'!$A221=$BS$6,TEXT('Main courante'!$D221,"hh:mm"),"")</f>
        <v/>
      </c>
      <c r="BW224" s="123" t="str">
        <f>IF('Main courante'!$A221=$BS$6,MOD($BV224-$BU224,1),"")</f>
        <v/>
      </c>
      <c r="BX224" s="123" t="str">
        <f>IF('Main courante'!$A221=$BS$6,'Main courante'!$E221,"")</f>
        <v/>
      </c>
      <c r="BY224" s="122" t="str">
        <f>IF('Main courante'!$A221=$BS$6,DU224,"")</f>
        <v/>
      </c>
      <c r="BZ224" s="125"/>
      <c r="CA224" s="120" t="str">
        <f>IF('Main courante'!$A221=$CA$6,MAX($CA$8:$CA223)+1,"")</f>
        <v/>
      </c>
      <c r="CB224" s="121" t="str">
        <f>IF('Main courante'!$A221=$CA$6,TEXT('Main courante'!$B221,"j mmm aa"),"")</f>
        <v/>
      </c>
      <c r="CC224" s="122" t="str">
        <f>IF('Main courante'!$A221=$CA$6,TEXT('Main courante'!$C221,"hh:mm"),"")</f>
        <v/>
      </c>
      <c r="CD224" s="122" t="str">
        <f>IF('Main courante'!$A221=$CA$6,TEXT('Main courante'!$D221,"hh:mm"),"")</f>
        <v/>
      </c>
      <c r="CE224" s="123" t="str">
        <f>IF('Main courante'!$A221=$CA$6,MOD($CD224-$CC224,1),"")</f>
        <v/>
      </c>
      <c r="CF224" s="123" t="str">
        <f>IF('Main courante'!$A221=$CA$6,'Main courante'!$E221,"")</f>
        <v/>
      </c>
      <c r="CG224" s="122" t="str">
        <f>IF('Main courante'!$A221=$CA$6,DU224,"")</f>
        <v/>
      </c>
      <c r="CH224" s="125"/>
      <c r="CI224" s="120" t="str">
        <f>IF('Main courante'!$A221=$CI$6,MAX($CI$8:$CI223)+1,"")</f>
        <v/>
      </c>
      <c r="CJ224" s="121" t="str">
        <f>IF('Main courante'!$A221=$CI$6,TEXT('Main courante'!$B221,"j mmm aa"),"")</f>
        <v/>
      </c>
      <c r="CK224" s="122" t="str">
        <f>IF('Main courante'!$A221=$CI$6,TEXT('Main courante'!$C221,"hh:mm"),"")</f>
        <v/>
      </c>
      <c r="CL224" s="122" t="str">
        <f>IF('Main courante'!$A221=$CI$6,TEXT('Main courante'!$D221,"hh:mm"),"")</f>
        <v/>
      </c>
      <c r="CM224" s="123" t="str">
        <f>IF('Main courante'!$A221=$CI$6,MOD($CL224-$CK224,1),"")</f>
        <v/>
      </c>
      <c r="CN224" s="123" t="str">
        <f>IF('Main courante'!$A221=$CI$6,'Main courante'!$E221,"")</f>
        <v/>
      </c>
      <c r="CO224" s="125"/>
      <c r="CP224" s="120" t="str">
        <f>IF('Main courante'!$A221=$CP$6,MAX($CP$8:$CP223)+1,"")</f>
        <v/>
      </c>
      <c r="CQ224" s="121" t="str">
        <f>IF('Main courante'!$A221=$CP$6,TEXT('Main courante'!$B221,"j mmm aa"),"")</f>
        <v/>
      </c>
      <c r="CR224" s="122" t="str">
        <f>IF('Main courante'!$A221=$CP$6,TEXT('Main courante'!$C221,"hh:mm"),"")</f>
        <v/>
      </c>
      <c r="CS224" s="122" t="str">
        <f>IF('Main courante'!$A221=$CP$6,TEXT('Main courante'!$D221,"hh:mm"),"")</f>
        <v/>
      </c>
      <c r="CT224" s="123" t="str">
        <f>IF('Main courante'!$A221=$CP$6,MOD($CS224-$CR224,1),"")</f>
        <v/>
      </c>
      <c r="CU224" s="123" t="str">
        <f>IF('Main courante'!$A221=$CP$6,'Main courante'!$E221,"")</f>
        <v/>
      </c>
      <c r="CV224" s="122" t="str">
        <f>IF('Main courante'!$A221=$CP$6,DU224,"")</f>
        <v/>
      </c>
      <c r="CW224" s="125"/>
      <c r="CX224" s="120" t="str">
        <f>IF('Main courante'!$A221=$CX$6,MAX($CX$8:$CX223)+1,"")</f>
        <v/>
      </c>
      <c r="CY224" s="121" t="str">
        <f>IF('Main courante'!$A221=$CX$6,TEXT('Main courante'!$B221,"j mmm aa"),"")</f>
        <v/>
      </c>
      <c r="CZ224" s="122" t="str">
        <f>IF('Main courante'!$A221=$CX$6,TEXT('Main courante'!$C221,"hh:mm"),"")</f>
        <v/>
      </c>
      <c r="DA224" s="122" t="str">
        <f>IF('Main courante'!$A221=$CX$6,TEXT('Main courante'!$D221,"hh:mm"),"")</f>
        <v/>
      </c>
      <c r="DB224" s="123" t="str">
        <f>IF('Main courante'!$A221=$CX$6,MOD($DA224-$CZ224,1),"")</f>
        <v/>
      </c>
      <c r="DC224" s="123" t="str">
        <f>IF('Main courante'!$A221=$CX$6,'Main courante'!$E221,"")</f>
        <v/>
      </c>
      <c r="DD224" s="122" t="str">
        <f>IF('Main courante'!$A221=$CX$6,DU224,"")</f>
        <v/>
      </c>
      <c r="DE224" s="125"/>
      <c r="DF224" s="120" t="str">
        <f>IF('Main courante'!$A221=$DF$6,MAX($DF$8:$DF223)+1,"")</f>
        <v/>
      </c>
      <c r="DG224" s="121" t="str">
        <f>IF('Main courante'!$A221=$DF$6,TEXT('Main courante'!$B221,"j mmm aa"),"")</f>
        <v/>
      </c>
      <c r="DH224" s="122" t="str">
        <f>IF('Main courante'!$A221=$DF$6,TEXT('Main courante'!$C221,"hh:mm"),"")</f>
        <v/>
      </c>
      <c r="DI224" s="122" t="str">
        <f>IF('Main courante'!$A221=$DF$6,TEXT('Main courante'!$D221,"hh:mm"),"")</f>
        <v/>
      </c>
      <c r="DJ224" s="123" t="str">
        <f>IF('Main courante'!$A221=$DF$6,MOD($DI224-$DH224,1),"")</f>
        <v/>
      </c>
      <c r="DK224" s="123" t="str">
        <f>IF('Main courante'!$A221=$DF$6,'Main courante'!$E221,"")</f>
        <v/>
      </c>
      <c r="DL224" s="128"/>
      <c r="DM224" s="120" t="str">
        <f>IF(OR('Main courante'!$F221&lt;&gt;"",'Main courante'!$K221&lt;&gt;""),MAX($DM$8:$DM223)+1,"")</f>
        <v/>
      </c>
      <c r="DN224" s="121" t="str">
        <f>IF('Main courante'!$F221,TEXT('Main courante'!$B221,"j mmm aa"),"")</f>
        <v/>
      </c>
      <c r="DO224" s="121" t="str">
        <f>IF('Main courante'!$F221,'Main courante'!$E221,"")</f>
        <v/>
      </c>
      <c r="DP224" s="121" t="str">
        <f>IF(OR('Main courante'!$F221&lt;&gt;"",'Main courante'!$K221&lt;&gt;""),IF('Main courante'!$F221&lt;&gt;"",TEXT('Main courante'!$F221,"hh:mm"),""),"")</f>
        <v/>
      </c>
      <c r="DQ224" s="121" t="str">
        <f>IF(OR('Main courante'!$F221&lt;&gt;"",'Main courante'!$K221&lt;&gt;""),IF('Main courante'!$G221&lt;&gt;"",TEXT('Main courante'!$G221,"hh:mm"),""),"")</f>
        <v/>
      </c>
      <c r="DR224" s="121" t="str">
        <f>IF(OR('Main courante'!$F221&lt;&gt;"",'Main courante'!$K221&lt;&gt;""),IF('Main courante'!$K221&lt;&gt;"",TEXT('Main courante'!$K221,"hh:mm"),""),"")</f>
        <v/>
      </c>
      <c r="DS224" s="121" t="str">
        <f>IF(OR('Main courante'!$F221&lt;&gt;"",'Main courante'!$K221&lt;&gt;""),IF('Main courante'!$L221&lt;&gt;"",TEXT('Main courante'!$L221,"hh:mm"),""),"")</f>
        <v/>
      </c>
      <c r="DT224" s="129">
        <f t="shared" si="13"/>
        <v>0</v>
      </c>
      <c r="DU224" s="130">
        <f>'Main courante'!$H221+'Main courante'!$M221</f>
        <v>0</v>
      </c>
      <c r="DV224" s="131">
        <f>'Main courante'!$J221+'Main courante'!$O221</f>
        <v>0</v>
      </c>
      <c r="DW224" s="131">
        <f>'Main courante'!$I221+'Main courante'!$N221</f>
        <v>0</v>
      </c>
      <c r="DX224" s="132" t="str">
        <f>IF('Main courante'!$P221&lt;&gt;"",'Main courante'!$P221,"")</f>
        <v/>
      </c>
      <c r="DY224" s="133" t="str">
        <f>IF('Main courante'!$Q221&lt;&gt;"",'Main courante'!$Q221,"")</f>
        <v/>
      </c>
      <c r="DZ224" s="133" t="str">
        <f>IF('Main courante'!$R221&lt;&gt;"",'Main courante'!$R221,"")</f>
        <v/>
      </c>
      <c r="EA224" s="129">
        <f t="shared" si="14"/>
        <v>0</v>
      </c>
      <c r="EB224" s="129">
        <f t="shared" si="15"/>
        <v>0</v>
      </c>
      <c r="ED224" s="120" t="str">
        <f>IF('Main courante'!$A221=$ED$6,MAX($ED$8:$ED223)+1,"")</f>
        <v/>
      </c>
      <c r="EE224" s="120" t="str">
        <f>IF('Main courante'!$A221=$ED$6,'Main courante'!$S221,"")</f>
        <v/>
      </c>
      <c r="EF224" s="120" t="str">
        <f>IF('Main courante'!$A221=$ED$6,'Main courante'!$T221,"")</f>
        <v/>
      </c>
      <c r="EG224" s="120" t="str">
        <f>IF('Main courante'!$A221=$ED$6,'Main courante'!$U221,"")</f>
        <v/>
      </c>
      <c r="EH224" s="134" t="str">
        <f>IF('Main courante'!$A221=$ED$6,'Main courante'!$V221,"")</f>
        <v/>
      </c>
      <c r="EJ224" s="120" t="str">
        <f>IF('Main courante'!$A221=$EJ$6,MAX($EJ$8:$EJ223)+1,"")</f>
        <v/>
      </c>
      <c r="EK224" s="120" t="str">
        <f>IF('Main courante'!$A221=$EJ$6,'Main courante'!$S221,"")</f>
        <v/>
      </c>
      <c r="EL224" s="120" t="str">
        <f>IF('Main courante'!$A221=$EJ$6,'Main courante'!$T221,"")</f>
        <v/>
      </c>
      <c r="EM224" s="120" t="str">
        <f>IF('Main courante'!$A221=$EJ$6,'Main courante'!$U221,"")</f>
        <v/>
      </c>
      <c r="EN224" s="134" t="str">
        <f>IF('Main courante'!$A221=$EJ$6,'Main courante'!$V221,"")</f>
        <v/>
      </c>
      <c r="EP224" s="120" t="str">
        <f>IF('Main courante'!$A221=$EP$6,MAX($EP$8:$EP223)+1,"")</f>
        <v/>
      </c>
      <c r="EQ224" s="120" t="str">
        <f>IF('Main courante'!$A221=$EP$6,'Main courante'!$S221,"")</f>
        <v/>
      </c>
      <c r="ER224" s="120" t="str">
        <f>IF('Main courante'!$A221=$EP$6,'Main courante'!$T221,"")</f>
        <v/>
      </c>
      <c r="ES224" s="120" t="str">
        <f>IF('Main courante'!$A221=$EP$6,'Main courante'!$U221,"")</f>
        <v/>
      </c>
      <c r="ET224" s="134" t="str">
        <f>IF('Main courante'!$A221=$EP$6,'Main courante'!$V221,"")</f>
        <v/>
      </c>
      <c r="EU224" s="125"/>
      <c r="EV224" s="120" t="str">
        <f>IF('Main courante'!$A221=$EV$6,MAX($EV$8:$EV223)+1,"")</f>
        <v/>
      </c>
      <c r="EW224" s="121" t="str">
        <f>IF('Main courante'!$A221=$EV$6,TEXT('Main courante'!$B221,"j mmm aa"),"")</f>
        <v/>
      </c>
      <c r="EX224" s="122" t="str">
        <f>IF('Main courante'!$A221=$EV$6,TEXT('Main courante'!$C221,"hh:mm"),"")</f>
        <v/>
      </c>
      <c r="EY224" s="122" t="str">
        <f>IF('Main courante'!$A221=$EV$6,TEXT('Main courante'!$D221,"hh:mm"),"")</f>
        <v/>
      </c>
      <c r="EZ224" s="123" t="str">
        <f>IF('Main courante'!$A221=$EV$6,MOD($EY224-$EX224,1),"")</f>
        <v/>
      </c>
      <c r="FA224" s="123" t="str">
        <f>IF('Main courante'!$A221=$EV$6,'Main courante'!$E221,"")</f>
        <v/>
      </c>
      <c r="FB224" s="128"/>
    </row>
    <row r="225" spans="1:158">
      <c r="A225" s="120" t="str">
        <f>IF('Main courante'!$A222=$A$6,MAX($A$8:$A224)+1,"")</f>
        <v/>
      </c>
      <c r="B225" s="121" t="str">
        <f>IF('Main courante'!$A222=$A$6,TEXT('Main courante'!$B222,"j mmm aa"),"")</f>
        <v/>
      </c>
      <c r="C225" s="122" t="str">
        <f>IF('Main courante'!$A222=$A$6,TEXT('Main courante'!$C222,"hh:mm"),"")</f>
        <v/>
      </c>
      <c r="D225" s="122" t="str">
        <f>IF('Main courante'!$A222=$A$6,TEXT('Main courante'!$D222,"hh:mm"),"")</f>
        <v/>
      </c>
      <c r="E225" s="123" t="str">
        <f>IF('Main courante'!$A222=$A$6,MOD($D225-$C225,1),"")</f>
        <v/>
      </c>
      <c r="F225" s="123" t="str">
        <f>IF('Main courante'!$A222=$A$6,'Main courante'!$E222,"")</f>
        <v/>
      </c>
      <c r="G225" s="125"/>
      <c r="H225" s="126" t="str">
        <f>IF('Main courante'!$A222=$H$6,MAX($H$8:$H224)+1,"")</f>
        <v/>
      </c>
      <c r="I225" s="121" t="str">
        <f>IF('Main courante'!$A222=$H$6,TEXT('Main courante'!$B222,"j mmm aa"),"")</f>
        <v/>
      </c>
      <c r="J225" s="122" t="str">
        <f>IF('Main courante'!$A222=$H$6,TEXT('Main courante'!$C222,"hh:mm"),"")</f>
        <v/>
      </c>
      <c r="K225" s="122" t="str">
        <f>IF('Main courante'!$A222=$H$6,TEXT('Main courante'!$D222,"hh:mm"),"")</f>
        <v/>
      </c>
      <c r="L225" s="123" t="str">
        <f>IF('Main courante'!$A222=$H$6,MOD($K225-$J225,1),"")</f>
        <v/>
      </c>
      <c r="M225" s="123" t="str">
        <f>IF('Main courante'!$A222=$H$6,'Main courante'!$E222,"")</f>
        <v/>
      </c>
      <c r="N225" s="125"/>
      <c r="O225" s="120" t="str">
        <f>IF('Main courante'!$A222=$O$6,MAX($O$8:$O224)+1,"")</f>
        <v/>
      </c>
      <c r="P225" s="121" t="str">
        <f>IF('Main courante'!$A222=$O$6,TEXT('Main courante'!$B222,"j mmm aa"),"")</f>
        <v/>
      </c>
      <c r="Q225" s="122" t="str">
        <f>IF('Main courante'!$A222=$O$6,TEXT('Main courante'!$C222,"hh:mm"),"")</f>
        <v/>
      </c>
      <c r="R225" s="122" t="str">
        <f>IF('Main courante'!$A222=$O$6,TEXT('Main courante'!$D222,"hh:mm"),"")</f>
        <v/>
      </c>
      <c r="S225" s="123" t="str">
        <f>IF('Main courante'!$A222=$O$6,MOD($R225-$Q225,1),"")</f>
        <v/>
      </c>
      <c r="T225" s="124" t="str">
        <f>IF('Main courante'!$A222=$O$6,'Main courante'!$E222,"")</f>
        <v/>
      </c>
      <c r="U225" s="127" t="str">
        <f>IF('Main courante'!$A222=$O$6,DU225,"")</f>
        <v/>
      </c>
      <c r="V225" s="125"/>
      <c r="W225" s="120" t="str">
        <f>IF('Main courante'!$A222=$W$6,MAX($W$8:$W224)+1,"")</f>
        <v/>
      </c>
      <c r="X225" s="121" t="str">
        <f>IF('Main courante'!$A222=$W$6,TEXT('Main courante'!$B222,"j mmm aa"),"")</f>
        <v/>
      </c>
      <c r="Y225" s="122" t="str">
        <f>IF('Main courante'!$A222=$W$6,TEXT('Main courante'!$C222,"hh:mm"),"")</f>
        <v/>
      </c>
      <c r="Z225" s="122" t="str">
        <f>IF('Main courante'!$A222=$W$6,TEXT('Main courante'!$D222,"hh:mm"),"")</f>
        <v/>
      </c>
      <c r="AA225" s="123" t="str">
        <f>IF('Main courante'!$A222=$W$6,MOD($Z225-$Y225,1),"")</f>
        <v/>
      </c>
      <c r="AB225" s="123" t="str">
        <f>IF('Main courante'!$A222=$W$6,'Main courante'!$E222,"")</f>
        <v/>
      </c>
      <c r="AC225" s="122" t="str">
        <f>IF('Main courante'!$A222=$W$6,DU225,"")</f>
        <v/>
      </c>
      <c r="AD225" s="125"/>
      <c r="AE225" s="120" t="str">
        <f>IF('Main courante'!$A222=$AE$6,MAX($AE$8:$AE224)+1,"")</f>
        <v/>
      </c>
      <c r="AF225" s="121" t="str">
        <f>IF('Main courante'!$A222=$AE$6,TEXT('Main courante'!$B222,"j mmm aa"),"")</f>
        <v/>
      </c>
      <c r="AG225" s="122" t="str">
        <f>IF('Main courante'!$A222=$AE$6,TEXT('Main courante'!$C222,"hh:mm"),"")</f>
        <v/>
      </c>
      <c r="AH225" s="122" t="str">
        <f>IF('Main courante'!$A222=$AE$6,TEXT('Main courante'!$D222,"hh:mm"),"")</f>
        <v/>
      </c>
      <c r="AI225" s="123" t="str">
        <f>IF('Main courante'!$A222=$AE$6,MOD($AH225-$AG225,1),"")</f>
        <v/>
      </c>
      <c r="AJ225" s="123" t="str">
        <f>IF('Main courante'!$A222=$AE$6,'Main courante'!$E222,"")</f>
        <v/>
      </c>
      <c r="AK225" s="122" t="str">
        <f>IF('Main courante'!$A222=$AE$6,DU225,"")</f>
        <v/>
      </c>
      <c r="AL225" s="125"/>
      <c r="AM225" s="120" t="str">
        <f>IF('Main courante'!$A222=$AM$6,MAX($AM$8:$AM224)+1,"")</f>
        <v/>
      </c>
      <c r="AN225" s="121" t="str">
        <f>IF('Main courante'!$A222=$AM$6,TEXT('Main courante'!$B222,"j mmm aa"),"")</f>
        <v/>
      </c>
      <c r="AO225" s="122" t="str">
        <f>IF('Main courante'!$A222=$AM$6,TEXT('Main courante'!$C222,"hh:mm"),"")</f>
        <v/>
      </c>
      <c r="AP225" s="122" t="str">
        <f>IF('Main courante'!$A222=$AM$6,TEXT('Main courante'!$D222,"hh:mm"),"")</f>
        <v/>
      </c>
      <c r="AQ225" s="123" t="str">
        <f>IF('Main courante'!$A222=$AM$6,MOD($AP225-$AO225,1),"")</f>
        <v/>
      </c>
      <c r="AR225" s="123" t="str">
        <f>IF('Main courante'!$A222=$AM$6,'Main courante'!$E222,"")</f>
        <v/>
      </c>
      <c r="AS225" s="122" t="str">
        <f>IF('Main courante'!$A222=$AM$6,DU225,"")</f>
        <v/>
      </c>
      <c r="AT225" s="125"/>
      <c r="AU225" s="120" t="str">
        <f>IF('Main courante'!$A222=$AU$6,MAX($AU$8:$AU224)+1,"")</f>
        <v/>
      </c>
      <c r="AV225" s="121" t="str">
        <f>IF('Main courante'!$A222=$AU$6,TEXT('Main courante'!$B222,"j mmm aa"),"")</f>
        <v/>
      </c>
      <c r="AW225" s="122" t="str">
        <f>IF('Main courante'!$A222=$AU$6,TEXT('Main courante'!$C222,"hh:mm"),"")</f>
        <v/>
      </c>
      <c r="AX225" s="122" t="str">
        <f>IF('Main courante'!$A222=$AU$6,TEXT('Main courante'!$D222,"hh:mm"),"")</f>
        <v/>
      </c>
      <c r="AY225" s="123" t="str">
        <f>IF('Main courante'!$A222=$AU$6,MOD($AX225-$AW225,1),"")</f>
        <v/>
      </c>
      <c r="AZ225" s="123" t="str">
        <f>IF('Main courante'!$A222=$AU$6,'Main courante'!$E222,"")</f>
        <v/>
      </c>
      <c r="BA225" s="122" t="str">
        <f>IF('Main courante'!$A222=$AU$6,DU225,"")</f>
        <v/>
      </c>
      <c r="BB225" s="125"/>
      <c r="BC225" s="120" t="str">
        <f>IF('Main courante'!$A222=$BC$6,MAX($BC$8:$BC224)+1,"")</f>
        <v/>
      </c>
      <c r="BD225" s="121" t="str">
        <f>IF('Main courante'!$A222=$BC$6,TEXT('Main courante'!$B222,"j mmm aa"),"")</f>
        <v/>
      </c>
      <c r="BE225" s="122" t="str">
        <f>IF('Main courante'!$A222=$BC$6,TEXT('Main courante'!$C222,"hh:mm"),"")</f>
        <v/>
      </c>
      <c r="BF225" s="122" t="str">
        <f>IF('Main courante'!$A222=$BC$6,TEXT('Main courante'!$D222,"hh:mm"),"")</f>
        <v/>
      </c>
      <c r="BG225" s="123" t="str">
        <f>IF('Main courante'!$A222=$BC$6,MOD($BF225-$BE225,1),"")</f>
        <v/>
      </c>
      <c r="BH225" s="123" t="str">
        <f>IF('Main courante'!$A222=$BC$6,'Main courante'!$E222,"")</f>
        <v/>
      </c>
      <c r="BI225" s="122" t="str">
        <f>IF('Main courante'!$A222=$BC$6,DU225,"")</f>
        <v/>
      </c>
      <c r="BJ225" s="125"/>
      <c r="BK225" s="120" t="str">
        <f>IF('Main courante'!$A222=$BK$6,MAX($BK$8:$BK224)+1,"")</f>
        <v/>
      </c>
      <c r="BL225" s="121" t="str">
        <f>IF('Main courante'!$A222=$BK$6,TEXT('Main courante'!$B222,"j mmm aa"),"")</f>
        <v/>
      </c>
      <c r="BM225" s="122" t="str">
        <f>IF('Main courante'!$A222=$BK$6,TEXT('Main courante'!$C222,"hh:mm"),"")</f>
        <v/>
      </c>
      <c r="BN225" s="122" t="str">
        <f>IF('Main courante'!$A222=$BK$6,TEXT('Main courante'!$D222,"hh:mm"),"")</f>
        <v/>
      </c>
      <c r="BO225" s="123" t="str">
        <f>IF('Main courante'!$A222=$BK$6,MOD($BN225-$BM225,1),"")</f>
        <v/>
      </c>
      <c r="BP225" s="123" t="str">
        <f>IF('Main courante'!$A222=$BK$6,'Main courante'!$E222,"")</f>
        <v/>
      </c>
      <c r="BQ225" s="122" t="str">
        <f>IF('Main courante'!$A222=$BK$6,DU225,"")</f>
        <v/>
      </c>
      <c r="BR225" s="125"/>
      <c r="BS225" s="120" t="str">
        <f>IF('Main courante'!$A222=$BS$6,MAX($BS$8:$BS224)+1,"")</f>
        <v/>
      </c>
      <c r="BT225" s="121" t="str">
        <f>IF('Main courante'!$A222=$BS$6,TEXT('Main courante'!$B222,"j mmm aa"),"")</f>
        <v/>
      </c>
      <c r="BU225" s="122" t="str">
        <f>IF('Main courante'!$A222=$BS$6,TEXT('Main courante'!$C222,"hh:mm"),"")</f>
        <v/>
      </c>
      <c r="BV225" s="122" t="str">
        <f>IF('Main courante'!$A222=$BS$6,TEXT('Main courante'!$D222,"hh:mm"),"")</f>
        <v/>
      </c>
      <c r="BW225" s="123" t="str">
        <f>IF('Main courante'!$A222=$BS$6,MOD($BV225-$BU225,1),"")</f>
        <v/>
      </c>
      <c r="BX225" s="123" t="str">
        <f>IF('Main courante'!$A222=$BS$6,'Main courante'!$E222,"")</f>
        <v/>
      </c>
      <c r="BY225" s="122" t="str">
        <f>IF('Main courante'!$A222=$BS$6,DU225,"")</f>
        <v/>
      </c>
      <c r="BZ225" s="125"/>
      <c r="CA225" s="120" t="str">
        <f>IF('Main courante'!$A222=$CA$6,MAX($CA$8:$CA224)+1,"")</f>
        <v/>
      </c>
      <c r="CB225" s="121" t="str">
        <f>IF('Main courante'!$A222=$CA$6,TEXT('Main courante'!$B222,"j mmm aa"),"")</f>
        <v/>
      </c>
      <c r="CC225" s="122" t="str">
        <f>IF('Main courante'!$A222=$CA$6,TEXT('Main courante'!$C222,"hh:mm"),"")</f>
        <v/>
      </c>
      <c r="CD225" s="122" t="str">
        <f>IF('Main courante'!$A222=$CA$6,TEXT('Main courante'!$D222,"hh:mm"),"")</f>
        <v/>
      </c>
      <c r="CE225" s="123" t="str">
        <f>IF('Main courante'!$A222=$CA$6,MOD($CD225-$CC225,1),"")</f>
        <v/>
      </c>
      <c r="CF225" s="123" t="str">
        <f>IF('Main courante'!$A222=$CA$6,'Main courante'!$E222,"")</f>
        <v/>
      </c>
      <c r="CG225" s="122" t="str">
        <f>IF('Main courante'!$A222=$CA$6,DU225,"")</f>
        <v/>
      </c>
      <c r="CH225" s="125"/>
      <c r="CI225" s="120" t="str">
        <f>IF('Main courante'!$A222=$CI$6,MAX($CI$8:$CI224)+1,"")</f>
        <v/>
      </c>
      <c r="CJ225" s="121" t="str">
        <f>IF('Main courante'!$A222=$CI$6,TEXT('Main courante'!$B222,"j mmm aa"),"")</f>
        <v/>
      </c>
      <c r="CK225" s="122" t="str">
        <f>IF('Main courante'!$A222=$CI$6,TEXT('Main courante'!$C222,"hh:mm"),"")</f>
        <v/>
      </c>
      <c r="CL225" s="122" t="str">
        <f>IF('Main courante'!$A222=$CI$6,TEXT('Main courante'!$D222,"hh:mm"),"")</f>
        <v/>
      </c>
      <c r="CM225" s="123" t="str">
        <f>IF('Main courante'!$A222=$CI$6,MOD($CL225-$CK225,1),"")</f>
        <v/>
      </c>
      <c r="CN225" s="123" t="str">
        <f>IF('Main courante'!$A222=$CI$6,'Main courante'!$E222,"")</f>
        <v/>
      </c>
      <c r="CO225" s="125"/>
      <c r="CP225" s="120" t="str">
        <f>IF('Main courante'!$A222=$CP$6,MAX($CP$8:$CP224)+1,"")</f>
        <v/>
      </c>
      <c r="CQ225" s="121" t="str">
        <f>IF('Main courante'!$A222=$CP$6,TEXT('Main courante'!$B222,"j mmm aa"),"")</f>
        <v/>
      </c>
      <c r="CR225" s="122" t="str">
        <f>IF('Main courante'!$A222=$CP$6,TEXT('Main courante'!$C222,"hh:mm"),"")</f>
        <v/>
      </c>
      <c r="CS225" s="122" t="str">
        <f>IF('Main courante'!$A222=$CP$6,TEXT('Main courante'!$D222,"hh:mm"),"")</f>
        <v/>
      </c>
      <c r="CT225" s="123" t="str">
        <f>IF('Main courante'!$A222=$CP$6,MOD($CS225-$CR225,1),"")</f>
        <v/>
      </c>
      <c r="CU225" s="123" t="str">
        <f>IF('Main courante'!$A222=$CP$6,'Main courante'!$E222,"")</f>
        <v/>
      </c>
      <c r="CV225" s="122" t="str">
        <f>IF('Main courante'!$A222=$CP$6,DU225,"")</f>
        <v/>
      </c>
      <c r="CW225" s="125"/>
      <c r="CX225" s="120" t="str">
        <f>IF('Main courante'!$A222=$CX$6,MAX($CX$8:$CX224)+1,"")</f>
        <v/>
      </c>
      <c r="CY225" s="121" t="str">
        <f>IF('Main courante'!$A222=$CX$6,TEXT('Main courante'!$B222,"j mmm aa"),"")</f>
        <v/>
      </c>
      <c r="CZ225" s="122" t="str">
        <f>IF('Main courante'!$A222=$CX$6,TEXT('Main courante'!$C222,"hh:mm"),"")</f>
        <v/>
      </c>
      <c r="DA225" s="122" t="str">
        <f>IF('Main courante'!$A222=$CX$6,TEXT('Main courante'!$D222,"hh:mm"),"")</f>
        <v/>
      </c>
      <c r="DB225" s="123" t="str">
        <f>IF('Main courante'!$A222=$CX$6,MOD($DA225-$CZ225,1),"")</f>
        <v/>
      </c>
      <c r="DC225" s="123" t="str">
        <f>IF('Main courante'!$A222=$CX$6,'Main courante'!$E222,"")</f>
        <v/>
      </c>
      <c r="DD225" s="122" t="str">
        <f>IF('Main courante'!$A222=$CX$6,DU225,"")</f>
        <v/>
      </c>
      <c r="DE225" s="125"/>
      <c r="DF225" s="120" t="str">
        <f>IF('Main courante'!$A222=$DF$6,MAX($DF$8:$DF224)+1,"")</f>
        <v/>
      </c>
      <c r="DG225" s="121" t="str">
        <f>IF('Main courante'!$A222=$DF$6,TEXT('Main courante'!$B222,"j mmm aa"),"")</f>
        <v/>
      </c>
      <c r="DH225" s="122" t="str">
        <f>IF('Main courante'!$A222=$DF$6,TEXT('Main courante'!$C222,"hh:mm"),"")</f>
        <v/>
      </c>
      <c r="DI225" s="122" t="str">
        <f>IF('Main courante'!$A222=$DF$6,TEXT('Main courante'!$D222,"hh:mm"),"")</f>
        <v/>
      </c>
      <c r="DJ225" s="123" t="str">
        <f>IF('Main courante'!$A222=$DF$6,MOD($DI225-$DH225,1),"")</f>
        <v/>
      </c>
      <c r="DK225" s="123" t="str">
        <f>IF('Main courante'!$A222=$DF$6,'Main courante'!$E222,"")</f>
        <v/>
      </c>
      <c r="DL225" s="128"/>
      <c r="DM225" s="120" t="str">
        <f>IF(OR('Main courante'!$F222&lt;&gt;"",'Main courante'!$K222&lt;&gt;""),MAX($DM$8:$DM224)+1,"")</f>
        <v/>
      </c>
      <c r="DN225" s="121" t="str">
        <f>IF('Main courante'!$F222,TEXT('Main courante'!$B222,"j mmm aa"),"")</f>
        <v/>
      </c>
      <c r="DO225" s="121" t="str">
        <f>IF('Main courante'!$F222,'Main courante'!$E222,"")</f>
        <v/>
      </c>
      <c r="DP225" s="121" t="str">
        <f>IF(OR('Main courante'!$F222&lt;&gt;"",'Main courante'!$K222&lt;&gt;""),IF('Main courante'!$F222&lt;&gt;"",TEXT('Main courante'!$F222,"hh:mm"),""),"")</f>
        <v/>
      </c>
      <c r="DQ225" s="121" t="str">
        <f>IF(OR('Main courante'!$F222&lt;&gt;"",'Main courante'!$K222&lt;&gt;""),IF('Main courante'!$G222&lt;&gt;"",TEXT('Main courante'!$G222,"hh:mm"),""),"")</f>
        <v/>
      </c>
      <c r="DR225" s="121" t="str">
        <f>IF(OR('Main courante'!$F222&lt;&gt;"",'Main courante'!$K222&lt;&gt;""),IF('Main courante'!$K222&lt;&gt;"",TEXT('Main courante'!$K222,"hh:mm"),""),"")</f>
        <v/>
      </c>
      <c r="DS225" s="121" t="str">
        <f>IF(OR('Main courante'!$F222&lt;&gt;"",'Main courante'!$K222&lt;&gt;""),IF('Main courante'!$L222&lt;&gt;"",TEXT('Main courante'!$L222,"hh:mm"),""),"")</f>
        <v/>
      </c>
      <c r="DT225" s="129">
        <f t="shared" si="13"/>
        <v>0</v>
      </c>
      <c r="DU225" s="130">
        <f>'Main courante'!$H222+'Main courante'!$M222</f>
        <v>0</v>
      </c>
      <c r="DV225" s="131">
        <f>'Main courante'!$J222+'Main courante'!$O222</f>
        <v>0</v>
      </c>
      <c r="DW225" s="131">
        <f>'Main courante'!$I222+'Main courante'!$N222</f>
        <v>0</v>
      </c>
      <c r="DX225" s="132" t="str">
        <f>IF('Main courante'!$P222&lt;&gt;"",'Main courante'!$P222,"")</f>
        <v/>
      </c>
      <c r="DY225" s="133" t="str">
        <f>IF('Main courante'!$Q222&lt;&gt;"",'Main courante'!$Q222,"")</f>
        <v/>
      </c>
      <c r="DZ225" s="133" t="str">
        <f>IF('Main courante'!$R222&lt;&gt;"",'Main courante'!$R222,"")</f>
        <v/>
      </c>
      <c r="EA225" s="129">
        <f t="shared" si="14"/>
        <v>0</v>
      </c>
      <c r="EB225" s="129">
        <f t="shared" si="15"/>
        <v>0</v>
      </c>
      <c r="ED225" s="120" t="str">
        <f>IF('Main courante'!$A222=$ED$6,MAX($ED$8:$ED224)+1,"")</f>
        <v/>
      </c>
      <c r="EE225" s="120" t="str">
        <f>IF('Main courante'!$A222=$ED$6,'Main courante'!$S222,"")</f>
        <v/>
      </c>
      <c r="EF225" s="120" t="str">
        <f>IF('Main courante'!$A222=$ED$6,'Main courante'!$T222,"")</f>
        <v/>
      </c>
      <c r="EG225" s="120" t="str">
        <f>IF('Main courante'!$A222=$ED$6,'Main courante'!$U222,"")</f>
        <v/>
      </c>
      <c r="EH225" s="134" t="str">
        <f>IF('Main courante'!$A222=$ED$6,'Main courante'!$V222,"")</f>
        <v/>
      </c>
      <c r="EJ225" s="120" t="str">
        <f>IF('Main courante'!$A222=$EJ$6,MAX($EJ$8:$EJ224)+1,"")</f>
        <v/>
      </c>
      <c r="EK225" s="120" t="str">
        <f>IF('Main courante'!$A222=$EJ$6,'Main courante'!$S222,"")</f>
        <v/>
      </c>
      <c r="EL225" s="120" t="str">
        <f>IF('Main courante'!$A222=$EJ$6,'Main courante'!$T222,"")</f>
        <v/>
      </c>
      <c r="EM225" s="120" t="str">
        <f>IF('Main courante'!$A222=$EJ$6,'Main courante'!$U222,"")</f>
        <v/>
      </c>
      <c r="EN225" s="134" t="str">
        <f>IF('Main courante'!$A222=$EJ$6,'Main courante'!$V222,"")</f>
        <v/>
      </c>
      <c r="EP225" s="120" t="str">
        <f>IF('Main courante'!$A222=$EP$6,MAX($EP$8:$EP224)+1,"")</f>
        <v/>
      </c>
      <c r="EQ225" s="120" t="str">
        <f>IF('Main courante'!$A222=$EP$6,'Main courante'!$S222,"")</f>
        <v/>
      </c>
      <c r="ER225" s="120" t="str">
        <f>IF('Main courante'!$A222=$EP$6,'Main courante'!$T222,"")</f>
        <v/>
      </c>
      <c r="ES225" s="120" t="str">
        <f>IF('Main courante'!$A222=$EP$6,'Main courante'!$U222,"")</f>
        <v/>
      </c>
      <c r="ET225" s="134" t="str">
        <f>IF('Main courante'!$A222=$EP$6,'Main courante'!$V222,"")</f>
        <v/>
      </c>
      <c r="EU225" s="125"/>
      <c r="EV225" s="120" t="str">
        <f>IF('Main courante'!$A222=$EV$6,MAX($EV$8:$EV224)+1,"")</f>
        <v/>
      </c>
      <c r="EW225" s="121" t="str">
        <f>IF('Main courante'!$A222=$EV$6,TEXT('Main courante'!$B222,"j mmm aa"),"")</f>
        <v/>
      </c>
      <c r="EX225" s="122" t="str">
        <f>IF('Main courante'!$A222=$EV$6,TEXT('Main courante'!$C222,"hh:mm"),"")</f>
        <v/>
      </c>
      <c r="EY225" s="122" t="str">
        <f>IF('Main courante'!$A222=$EV$6,TEXT('Main courante'!$D222,"hh:mm"),"")</f>
        <v/>
      </c>
      <c r="EZ225" s="123" t="str">
        <f>IF('Main courante'!$A222=$EV$6,MOD($EY225-$EX225,1),"")</f>
        <v/>
      </c>
      <c r="FA225" s="123" t="str">
        <f>IF('Main courante'!$A222=$EV$6,'Main courante'!$E222,"")</f>
        <v/>
      </c>
      <c r="FB225" s="128"/>
    </row>
    <row r="226" spans="1:158">
      <c r="A226" s="120" t="str">
        <f>IF('Main courante'!$A223=$A$6,MAX($A$8:$A225)+1,"")</f>
        <v/>
      </c>
      <c r="B226" s="121" t="str">
        <f>IF('Main courante'!$A223=$A$6,TEXT('Main courante'!$B223,"j mmm aa"),"")</f>
        <v/>
      </c>
      <c r="C226" s="122" t="str">
        <f>IF('Main courante'!$A223=$A$6,TEXT('Main courante'!$C223,"hh:mm"),"")</f>
        <v/>
      </c>
      <c r="D226" s="122" t="str">
        <f>IF('Main courante'!$A223=$A$6,TEXT('Main courante'!$D223,"hh:mm"),"")</f>
        <v/>
      </c>
      <c r="E226" s="123" t="str">
        <f>IF('Main courante'!$A223=$A$6,MOD($D226-$C226,1),"")</f>
        <v/>
      </c>
      <c r="F226" s="123" t="str">
        <f>IF('Main courante'!$A223=$A$6,'Main courante'!$E223,"")</f>
        <v/>
      </c>
      <c r="G226" s="125"/>
      <c r="H226" s="126" t="str">
        <f>IF('Main courante'!$A223=$H$6,MAX($H$8:$H225)+1,"")</f>
        <v/>
      </c>
      <c r="I226" s="121" t="str">
        <f>IF('Main courante'!$A223=$H$6,TEXT('Main courante'!$B223,"j mmm aa"),"")</f>
        <v/>
      </c>
      <c r="J226" s="122" t="str">
        <f>IF('Main courante'!$A223=$H$6,TEXT('Main courante'!$C223,"hh:mm"),"")</f>
        <v/>
      </c>
      <c r="K226" s="122" t="str">
        <f>IF('Main courante'!$A223=$H$6,TEXT('Main courante'!$D223,"hh:mm"),"")</f>
        <v/>
      </c>
      <c r="L226" s="123" t="str">
        <f>IF('Main courante'!$A223=$H$6,MOD($K226-$J226,1),"")</f>
        <v/>
      </c>
      <c r="M226" s="123" t="str">
        <f>IF('Main courante'!$A223=$H$6,'Main courante'!$E223,"")</f>
        <v/>
      </c>
      <c r="N226" s="125"/>
      <c r="O226" s="120" t="str">
        <f>IF('Main courante'!$A223=$O$6,MAX($O$8:$O225)+1,"")</f>
        <v/>
      </c>
      <c r="P226" s="121" t="str">
        <f>IF('Main courante'!$A223=$O$6,TEXT('Main courante'!$B223,"j mmm aa"),"")</f>
        <v/>
      </c>
      <c r="Q226" s="122" t="str">
        <f>IF('Main courante'!$A223=$O$6,TEXT('Main courante'!$C223,"hh:mm"),"")</f>
        <v/>
      </c>
      <c r="R226" s="122" t="str">
        <f>IF('Main courante'!$A223=$O$6,TEXT('Main courante'!$D223,"hh:mm"),"")</f>
        <v/>
      </c>
      <c r="S226" s="123" t="str">
        <f>IF('Main courante'!$A223=$O$6,MOD($R226-$Q226,1),"")</f>
        <v/>
      </c>
      <c r="T226" s="124" t="str">
        <f>IF('Main courante'!$A223=$O$6,'Main courante'!$E223,"")</f>
        <v/>
      </c>
      <c r="U226" s="127" t="str">
        <f>IF('Main courante'!$A223=$O$6,DU226,"")</f>
        <v/>
      </c>
      <c r="V226" s="125"/>
      <c r="W226" s="120" t="str">
        <f>IF('Main courante'!$A223=$W$6,MAX($W$8:$W225)+1,"")</f>
        <v/>
      </c>
      <c r="X226" s="121" t="str">
        <f>IF('Main courante'!$A223=$W$6,TEXT('Main courante'!$B223,"j mmm aa"),"")</f>
        <v/>
      </c>
      <c r="Y226" s="122" t="str">
        <f>IF('Main courante'!$A223=$W$6,TEXT('Main courante'!$C223,"hh:mm"),"")</f>
        <v/>
      </c>
      <c r="Z226" s="122" t="str">
        <f>IF('Main courante'!$A223=$W$6,TEXT('Main courante'!$D223,"hh:mm"),"")</f>
        <v/>
      </c>
      <c r="AA226" s="123" t="str">
        <f>IF('Main courante'!$A223=$W$6,MOD($Z226-$Y226,1),"")</f>
        <v/>
      </c>
      <c r="AB226" s="123" t="str">
        <f>IF('Main courante'!$A223=$W$6,'Main courante'!$E223,"")</f>
        <v/>
      </c>
      <c r="AC226" s="122" t="str">
        <f>IF('Main courante'!$A223=$W$6,DU226,"")</f>
        <v/>
      </c>
      <c r="AD226" s="125"/>
      <c r="AE226" s="120" t="str">
        <f>IF('Main courante'!$A223=$AE$6,MAX($AE$8:$AE225)+1,"")</f>
        <v/>
      </c>
      <c r="AF226" s="121" t="str">
        <f>IF('Main courante'!$A223=$AE$6,TEXT('Main courante'!$B223,"j mmm aa"),"")</f>
        <v/>
      </c>
      <c r="AG226" s="122" t="str">
        <f>IF('Main courante'!$A223=$AE$6,TEXT('Main courante'!$C223,"hh:mm"),"")</f>
        <v/>
      </c>
      <c r="AH226" s="122" t="str">
        <f>IF('Main courante'!$A223=$AE$6,TEXT('Main courante'!$D223,"hh:mm"),"")</f>
        <v/>
      </c>
      <c r="AI226" s="123" t="str">
        <f>IF('Main courante'!$A223=$AE$6,MOD($AH226-$AG226,1),"")</f>
        <v/>
      </c>
      <c r="AJ226" s="123" t="str">
        <f>IF('Main courante'!$A223=$AE$6,'Main courante'!$E223,"")</f>
        <v/>
      </c>
      <c r="AK226" s="122" t="str">
        <f>IF('Main courante'!$A223=$AE$6,DU226,"")</f>
        <v/>
      </c>
      <c r="AL226" s="125"/>
      <c r="AM226" s="120" t="str">
        <f>IF('Main courante'!$A223=$AM$6,MAX($AM$8:$AM225)+1,"")</f>
        <v/>
      </c>
      <c r="AN226" s="121" t="str">
        <f>IF('Main courante'!$A223=$AM$6,TEXT('Main courante'!$B223,"j mmm aa"),"")</f>
        <v/>
      </c>
      <c r="AO226" s="122" t="str">
        <f>IF('Main courante'!$A223=$AM$6,TEXT('Main courante'!$C223,"hh:mm"),"")</f>
        <v/>
      </c>
      <c r="AP226" s="122" t="str">
        <f>IF('Main courante'!$A223=$AM$6,TEXT('Main courante'!$D223,"hh:mm"),"")</f>
        <v/>
      </c>
      <c r="AQ226" s="123" t="str">
        <f>IF('Main courante'!$A223=$AM$6,MOD($AP226-$AO226,1),"")</f>
        <v/>
      </c>
      <c r="AR226" s="123" t="str">
        <f>IF('Main courante'!$A223=$AM$6,'Main courante'!$E223,"")</f>
        <v/>
      </c>
      <c r="AS226" s="122" t="str">
        <f>IF('Main courante'!$A223=$AM$6,DU226,"")</f>
        <v/>
      </c>
      <c r="AT226" s="125"/>
      <c r="AU226" s="120" t="str">
        <f>IF('Main courante'!$A223=$AU$6,MAX($AU$8:$AU225)+1,"")</f>
        <v/>
      </c>
      <c r="AV226" s="121" t="str">
        <f>IF('Main courante'!$A223=$AU$6,TEXT('Main courante'!$B223,"j mmm aa"),"")</f>
        <v/>
      </c>
      <c r="AW226" s="122" t="str">
        <f>IF('Main courante'!$A223=$AU$6,TEXT('Main courante'!$C223,"hh:mm"),"")</f>
        <v/>
      </c>
      <c r="AX226" s="122" t="str">
        <f>IF('Main courante'!$A223=$AU$6,TEXT('Main courante'!$D223,"hh:mm"),"")</f>
        <v/>
      </c>
      <c r="AY226" s="123" t="str">
        <f>IF('Main courante'!$A223=$AU$6,MOD($AX226-$AW226,1),"")</f>
        <v/>
      </c>
      <c r="AZ226" s="123" t="str">
        <f>IF('Main courante'!$A223=$AU$6,'Main courante'!$E223,"")</f>
        <v/>
      </c>
      <c r="BA226" s="122" t="str">
        <f>IF('Main courante'!$A223=$AU$6,DU226,"")</f>
        <v/>
      </c>
      <c r="BB226" s="125"/>
      <c r="BC226" s="120" t="str">
        <f>IF('Main courante'!$A223=$BC$6,MAX($BC$8:$BC225)+1,"")</f>
        <v/>
      </c>
      <c r="BD226" s="121" t="str">
        <f>IF('Main courante'!$A223=$BC$6,TEXT('Main courante'!$B223,"j mmm aa"),"")</f>
        <v/>
      </c>
      <c r="BE226" s="122" t="str">
        <f>IF('Main courante'!$A223=$BC$6,TEXT('Main courante'!$C223,"hh:mm"),"")</f>
        <v/>
      </c>
      <c r="BF226" s="122" t="str">
        <f>IF('Main courante'!$A223=$BC$6,TEXT('Main courante'!$D223,"hh:mm"),"")</f>
        <v/>
      </c>
      <c r="BG226" s="123" t="str">
        <f>IF('Main courante'!$A223=$BC$6,MOD($BF226-$BE226,1),"")</f>
        <v/>
      </c>
      <c r="BH226" s="123" t="str">
        <f>IF('Main courante'!$A223=$BC$6,'Main courante'!$E223,"")</f>
        <v/>
      </c>
      <c r="BI226" s="122" t="str">
        <f>IF('Main courante'!$A223=$BC$6,DU226,"")</f>
        <v/>
      </c>
      <c r="BJ226" s="125"/>
      <c r="BK226" s="120" t="str">
        <f>IF('Main courante'!$A223=$BK$6,MAX($BK$8:$BK225)+1,"")</f>
        <v/>
      </c>
      <c r="BL226" s="121" t="str">
        <f>IF('Main courante'!$A223=$BK$6,TEXT('Main courante'!$B223,"j mmm aa"),"")</f>
        <v/>
      </c>
      <c r="BM226" s="122" t="str">
        <f>IF('Main courante'!$A223=$BK$6,TEXT('Main courante'!$C223,"hh:mm"),"")</f>
        <v/>
      </c>
      <c r="BN226" s="122" t="str">
        <f>IF('Main courante'!$A223=$BK$6,TEXT('Main courante'!$D223,"hh:mm"),"")</f>
        <v/>
      </c>
      <c r="BO226" s="123" t="str">
        <f>IF('Main courante'!$A223=$BK$6,MOD($BN226-$BM226,1),"")</f>
        <v/>
      </c>
      <c r="BP226" s="123" t="str">
        <f>IF('Main courante'!$A223=$BK$6,'Main courante'!$E223,"")</f>
        <v/>
      </c>
      <c r="BQ226" s="122" t="str">
        <f>IF('Main courante'!$A223=$BK$6,DU226,"")</f>
        <v/>
      </c>
      <c r="BR226" s="125"/>
      <c r="BS226" s="120" t="str">
        <f>IF('Main courante'!$A223=$BS$6,MAX($BS$8:$BS225)+1,"")</f>
        <v/>
      </c>
      <c r="BT226" s="121" t="str">
        <f>IF('Main courante'!$A223=$BS$6,TEXT('Main courante'!$B223,"j mmm aa"),"")</f>
        <v/>
      </c>
      <c r="BU226" s="122" t="str">
        <f>IF('Main courante'!$A223=$BS$6,TEXT('Main courante'!$C223,"hh:mm"),"")</f>
        <v/>
      </c>
      <c r="BV226" s="122" t="str">
        <f>IF('Main courante'!$A223=$BS$6,TEXT('Main courante'!$D223,"hh:mm"),"")</f>
        <v/>
      </c>
      <c r="BW226" s="123" t="str">
        <f>IF('Main courante'!$A223=$BS$6,MOD($BV226-$BU226,1),"")</f>
        <v/>
      </c>
      <c r="BX226" s="123" t="str">
        <f>IF('Main courante'!$A223=$BS$6,'Main courante'!$E223,"")</f>
        <v/>
      </c>
      <c r="BY226" s="122" t="str">
        <f>IF('Main courante'!$A223=$BS$6,DU226,"")</f>
        <v/>
      </c>
      <c r="BZ226" s="125"/>
      <c r="CA226" s="120" t="str">
        <f>IF('Main courante'!$A223=$CA$6,MAX($CA$8:$CA225)+1,"")</f>
        <v/>
      </c>
      <c r="CB226" s="121" t="str">
        <f>IF('Main courante'!$A223=$CA$6,TEXT('Main courante'!$B223,"j mmm aa"),"")</f>
        <v/>
      </c>
      <c r="CC226" s="122" t="str">
        <f>IF('Main courante'!$A223=$CA$6,TEXT('Main courante'!$C223,"hh:mm"),"")</f>
        <v/>
      </c>
      <c r="CD226" s="122" t="str">
        <f>IF('Main courante'!$A223=$CA$6,TEXT('Main courante'!$D223,"hh:mm"),"")</f>
        <v/>
      </c>
      <c r="CE226" s="123" t="str">
        <f>IF('Main courante'!$A223=$CA$6,MOD($CD226-$CC226,1),"")</f>
        <v/>
      </c>
      <c r="CF226" s="123" t="str">
        <f>IF('Main courante'!$A223=$CA$6,'Main courante'!$E223,"")</f>
        <v/>
      </c>
      <c r="CG226" s="122" t="str">
        <f>IF('Main courante'!$A223=$CA$6,DU226,"")</f>
        <v/>
      </c>
      <c r="CH226" s="125"/>
      <c r="CI226" s="120" t="str">
        <f>IF('Main courante'!$A223=$CI$6,MAX($CI$8:$CI225)+1,"")</f>
        <v/>
      </c>
      <c r="CJ226" s="121" t="str">
        <f>IF('Main courante'!$A223=$CI$6,TEXT('Main courante'!$B223,"j mmm aa"),"")</f>
        <v/>
      </c>
      <c r="CK226" s="122" t="str">
        <f>IF('Main courante'!$A223=$CI$6,TEXT('Main courante'!$C223,"hh:mm"),"")</f>
        <v/>
      </c>
      <c r="CL226" s="122" t="str">
        <f>IF('Main courante'!$A223=$CI$6,TEXT('Main courante'!$D223,"hh:mm"),"")</f>
        <v/>
      </c>
      <c r="CM226" s="123" t="str">
        <f>IF('Main courante'!$A223=$CI$6,MOD($CL226-$CK226,1),"")</f>
        <v/>
      </c>
      <c r="CN226" s="123" t="str">
        <f>IF('Main courante'!$A223=$CI$6,'Main courante'!$E223,"")</f>
        <v/>
      </c>
      <c r="CO226" s="125"/>
      <c r="CP226" s="120" t="str">
        <f>IF('Main courante'!$A223=$CP$6,MAX($CP$8:$CP225)+1,"")</f>
        <v/>
      </c>
      <c r="CQ226" s="121" t="str">
        <f>IF('Main courante'!$A223=$CP$6,TEXT('Main courante'!$B223,"j mmm aa"),"")</f>
        <v/>
      </c>
      <c r="CR226" s="122" t="str">
        <f>IF('Main courante'!$A223=$CP$6,TEXT('Main courante'!$C223,"hh:mm"),"")</f>
        <v/>
      </c>
      <c r="CS226" s="122" t="str">
        <f>IF('Main courante'!$A223=$CP$6,TEXT('Main courante'!$D223,"hh:mm"),"")</f>
        <v/>
      </c>
      <c r="CT226" s="123" t="str">
        <f>IF('Main courante'!$A223=$CP$6,MOD($CS226-$CR226,1),"")</f>
        <v/>
      </c>
      <c r="CU226" s="123" t="str">
        <f>IF('Main courante'!$A223=$CP$6,'Main courante'!$E223,"")</f>
        <v/>
      </c>
      <c r="CV226" s="122" t="str">
        <f>IF('Main courante'!$A223=$CP$6,DU226,"")</f>
        <v/>
      </c>
      <c r="CW226" s="125"/>
      <c r="CX226" s="120" t="str">
        <f>IF('Main courante'!$A223=$CX$6,MAX($CX$8:$CX225)+1,"")</f>
        <v/>
      </c>
      <c r="CY226" s="121" t="str">
        <f>IF('Main courante'!$A223=$CX$6,TEXT('Main courante'!$B223,"j mmm aa"),"")</f>
        <v/>
      </c>
      <c r="CZ226" s="122" t="str">
        <f>IF('Main courante'!$A223=$CX$6,TEXT('Main courante'!$C223,"hh:mm"),"")</f>
        <v/>
      </c>
      <c r="DA226" s="122" t="str">
        <f>IF('Main courante'!$A223=$CX$6,TEXT('Main courante'!$D223,"hh:mm"),"")</f>
        <v/>
      </c>
      <c r="DB226" s="123" t="str">
        <f>IF('Main courante'!$A223=$CX$6,MOD($DA226-$CZ226,1),"")</f>
        <v/>
      </c>
      <c r="DC226" s="123" t="str">
        <f>IF('Main courante'!$A223=$CX$6,'Main courante'!$E223,"")</f>
        <v/>
      </c>
      <c r="DD226" s="122" t="str">
        <f>IF('Main courante'!$A223=$CX$6,DU226,"")</f>
        <v/>
      </c>
      <c r="DE226" s="125"/>
      <c r="DF226" s="120" t="str">
        <f>IF('Main courante'!$A223=$DF$6,MAX($DF$8:$DF225)+1,"")</f>
        <v/>
      </c>
      <c r="DG226" s="121" t="str">
        <f>IF('Main courante'!$A223=$DF$6,TEXT('Main courante'!$B223,"j mmm aa"),"")</f>
        <v/>
      </c>
      <c r="DH226" s="122" t="str">
        <f>IF('Main courante'!$A223=$DF$6,TEXT('Main courante'!$C223,"hh:mm"),"")</f>
        <v/>
      </c>
      <c r="DI226" s="122" t="str">
        <f>IF('Main courante'!$A223=$DF$6,TEXT('Main courante'!$D223,"hh:mm"),"")</f>
        <v/>
      </c>
      <c r="DJ226" s="123" t="str">
        <f>IF('Main courante'!$A223=$DF$6,MOD($DI226-$DH226,1),"")</f>
        <v/>
      </c>
      <c r="DK226" s="123" t="str">
        <f>IF('Main courante'!$A223=$DF$6,'Main courante'!$E223,"")</f>
        <v/>
      </c>
      <c r="DL226" s="128"/>
      <c r="DM226" s="120" t="str">
        <f>IF(OR('Main courante'!$F223&lt;&gt;"",'Main courante'!$K223&lt;&gt;""),MAX($DM$8:$DM225)+1,"")</f>
        <v/>
      </c>
      <c r="DN226" s="121" t="str">
        <f>IF('Main courante'!$F223,TEXT('Main courante'!$B223,"j mmm aa"),"")</f>
        <v/>
      </c>
      <c r="DO226" s="121" t="str">
        <f>IF('Main courante'!$F223,'Main courante'!$E223,"")</f>
        <v/>
      </c>
      <c r="DP226" s="121" t="str">
        <f>IF(OR('Main courante'!$F223&lt;&gt;"",'Main courante'!$K223&lt;&gt;""),IF('Main courante'!$F223&lt;&gt;"",TEXT('Main courante'!$F223,"hh:mm"),""),"")</f>
        <v/>
      </c>
      <c r="DQ226" s="121" t="str">
        <f>IF(OR('Main courante'!$F223&lt;&gt;"",'Main courante'!$K223&lt;&gt;""),IF('Main courante'!$G223&lt;&gt;"",TEXT('Main courante'!$G223,"hh:mm"),""),"")</f>
        <v/>
      </c>
      <c r="DR226" s="121" t="str">
        <f>IF(OR('Main courante'!$F223&lt;&gt;"",'Main courante'!$K223&lt;&gt;""),IF('Main courante'!$K223&lt;&gt;"",TEXT('Main courante'!$K223,"hh:mm"),""),"")</f>
        <v/>
      </c>
      <c r="DS226" s="121" t="str">
        <f>IF(OR('Main courante'!$F223&lt;&gt;"",'Main courante'!$K223&lt;&gt;""),IF('Main courante'!$L223&lt;&gt;"",TEXT('Main courante'!$L223,"hh:mm"),""),"")</f>
        <v/>
      </c>
      <c r="DT226" s="129">
        <f t="shared" si="13"/>
        <v>0</v>
      </c>
      <c r="DU226" s="130">
        <f>'Main courante'!$H223+'Main courante'!$M223</f>
        <v>0</v>
      </c>
      <c r="DV226" s="131">
        <f>'Main courante'!$J223+'Main courante'!$O223</f>
        <v>0</v>
      </c>
      <c r="DW226" s="131">
        <f>'Main courante'!$I223+'Main courante'!$N223</f>
        <v>0</v>
      </c>
      <c r="DX226" s="132" t="str">
        <f>IF('Main courante'!$P223&lt;&gt;"",'Main courante'!$P223,"")</f>
        <v/>
      </c>
      <c r="DY226" s="133" t="str">
        <f>IF('Main courante'!$Q223&lt;&gt;"",'Main courante'!$Q223,"")</f>
        <v/>
      </c>
      <c r="DZ226" s="133" t="str">
        <f>IF('Main courante'!$R223&lt;&gt;"",'Main courante'!$R223,"")</f>
        <v/>
      </c>
      <c r="EA226" s="129">
        <f t="shared" si="14"/>
        <v>0</v>
      </c>
      <c r="EB226" s="129">
        <f t="shared" si="15"/>
        <v>0</v>
      </c>
      <c r="ED226" s="120" t="str">
        <f>IF('Main courante'!$A223=$ED$6,MAX($ED$8:$ED225)+1,"")</f>
        <v/>
      </c>
      <c r="EE226" s="120" t="str">
        <f>IF('Main courante'!$A223=$ED$6,'Main courante'!$S223,"")</f>
        <v/>
      </c>
      <c r="EF226" s="120" t="str">
        <f>IF('Main courante'!$A223=$ED$6,'Main courante'!$T223,"")</f>
        <v/>
      </c>
      <c r="EG226" s="120" t="str">
        <f>IF('Main courante'!$A223=$ED$6,'Main courante'!$U223,"")</f>
        <v/>
      </c>
      <c r="EH226" s="134" t="str">
        <f>IF('Main courante'!$A223=$ED$6,'Main courante'!$V223,"")</f>
        <v/>
      </c>
      <c r="EJ226" s="120" t="str">
        <f>IF('Main courante'!$A223=$EJ$6,MAX($EJ$8:$EJ225)+1,"")</f>
        <v/>
      </c>
      <c r="EK226" s="120" t="str">
        <f>IF('Main courante'!$A223=$EJ$6,'Main courante'!$S223,"")</f>
        <v/>
      </c>
      <c r="EL226" s="120" t="str">
        <f>IF('Main courante'!$A223=$EJ$6,'Main courante'!$T223,"")</f>
        <v/>
      </c>
      <c r="EM226" s="120" t="str">
        <f>IF('Main courante'!$A223=$EJ$6,'Main courante'!$U223,"")</f>
        <v/>
      </c>
      <c r="EN226" s="134" t="str">
        <f>IF('Main courante'!$A223=$EJ$6,'Main courante'!$V223,"")</f>
        <v/>
      </c>
      <c r="EP226" s="120" t="str">
        <f>IF('Main courante'!$A223=$EP$6,MAX($EP$8:$EP225)+1,"")</f>
        <v/>
      </c>
      <c r="EQ226" s="120" t="str">
        <f>IF('Main courante'!$A223=$EP$6,'Main courante'!$S223,"")</f>
        <v/>
      </c>
      <c r="ER226" s="120" t="str">
        <f>IF('Main courante'!$A223=$EP$6,'Main courante'!$T223,"")</f>
        <v/>
      </c>
      <c r="ES226" s="120" t="str">
        <f>IF('Main courante'!$A223=$EP$6,'Main courante'!$U223,"")</f>
        <v/>
      </c>
      <c r="ET226" s="134" t="str">
        <f>IF('Main courante'!$A223=$EP$6,'Main courante'!$V223,"")</f>
        <v/>
      </c>
      <c r="EU226" s="125"/>
      <c r="EV226" s="120" t="str">
        <f>IF('Main courante'!$A223=$EV$6,MAX($EV$8:$EV225)+1,"")</f>
        <v/>
      </c>
      <c r="EW226" s="121" t="str">
        <f>IF('Main courante'!$A223=$EV$6,TEXT('Main courante'!$B223,"j mmm aa"),"")</f>
        <v/>
      </c>
      <c r="EX226" s="122" t="str">
        <f>IF('Main courante'!$A223=$EV$6,TEXT('Main courante'!$C223,"hh:mm"),"")</f>
        <v/>
      </c>
      <c r="EY226" s="122" t="str">
        <f>IF('Main courante'!$A223=$EV$6,TEXT('Main courante'!$D223,"hh:mm"),"")</f>
        <v/>
      </c>
      <c r="EZ226" s="123" t="str">
        <f>IF('Main courante'!$A223=$EV$6,MOD($EY226-$EX226,1),"")</f>
        <v/>
      </c>
      <c r="FA226" s="123" t="str">
        <f>IF('Main courante'!$A223=$EV$6,'Main courante'!$E223,"")</f>
        <v/>
      </c>
      <c r="FB226" s="128"/>
    </row>
    <row r="227" spans="1:158">
      <c r="A227" s="120" t="str">
        <f>IF('Main courante'!$A224=$A$6,MAX($A$8:$A226)+1,"")</f>
        <v/>
      </c>
      <c r="B227" s="121" t="str">
        <f>IF('Main courante'!$A224=$A$6,TEXT('Main courante'!$B224,"j mmm aa"),"")</f>
        <v/>
      </c>
      <c r="C227" s="122" t="str">
        <f>IF('Main courante'!$A224=$A$6,TEXT('Main courante'!$C224,"hh:mm"),"")</f>
        <v/>
      </c>
      <c r="D227" s="122" t="str">
        <f>IF('Main courante'!$A224=$A$6,TEXT('Main courante'!$D224,"hh:mm"),"")</f>
        <v/>
      </c>
      <c r="E227" s="123" t="str">
        <f>IF('Main courante'!$A224=$A$6,MOD($D227-$C227,1),"")</f>
        <v/>
      </c>
      <c r="F227" s="123" t="str">
        <f>IF('Main courante'!$A224=$A$6,'Main courante'!$E224,"")</f>
        <v/>
      </c>
      <c r="G227" s="125"/>
      <c r="H227" s="126" t="str">
        <f>IF('Main courante'!$A224=$H$6,MAX($H$8:$H226)+1,"")</f>
        <v/>
      </c>
      <c r="I227" s="121" t="str">
        <f>IF('Main courante'!$A224=$H$6,TEXT('Main courante'!$B224,"j mmm aa"),"")</f>
        <v/>
      </c>
      <c r="J227" s="122" t="str">
        <f>IF('Main courante'!$A224=$H$6,TEXT('Main courante'!$C224,"hh:mm"),"")</f>
        <v/>
      </c>
      <c r="K227" s="122" t="str">
        <f>IF('Main courante'!$A224=$H$6,TEXT('Main courante'!$D224,"hh:mm"),"")</f>
        <v/>
      </c>
      <c r="L227" s="123" t="str">
        <f>IF('Main courante'!$A224=$H$6,MOD($K227-$J227,1),"")</f>
        <v/>
      </c>
      <c r="M227" s="123" t="str">
        <f>IF('Main courante'!$A224=$H$6,'Main courante'!$E224,"")</f>
        <v/>
      </c>
      <c r="N227" s="125"/>
      <c r="O227" s="120" t="str">
        <f>IF('Main courante'!$A224=$O$6,MAX($O$8:$O226)+1,"")</f>
        <v/>
      </c>
      <c r="P227" s="121" t="str">
        <f>IF('Main courante'!$A224=$O$6,TEXT('Main courante'!$B224,"j mmm aa"),"")</f>
        <v/>
      </c>
      <c r="Q227" s="122" t="str">
        <f>IF('Main courante'!$A224=$O$6,TEXT('Main courante'!$C224,"hh:mm"),"")</f>
        <v/>
      </c>
      <c r="R227" s="122" t="str">
        <f>IF('Main courante'!$A224=$O$6,TEXT('Main courante'!$D224,"hh:mm"),"")</f>
        <v/>
      </c>
      <c r="S227" s="123" t="str">
        <f>IF('Main courante'!$A224=$O$6,MOD($R227-$Q227,1),"")</f>
        <v/>
      </c>
      <c r="T227" s="124" t="str">
        <f>IF('Main courante'!$A224=$O$6,'Main courante'!$E224,"")</f>
        <v/>
      </c>
      <c r="U227" s="127" t="str">
        <f>IF('Main courante'!$A224=$O$6,DU227,"")</f>
        <v/>
      </c>
      <c r="V227" s="125"/>
      <c r="W227" s="120" t="str">
        <f>IF('Main courante'!$A224=$W$6,MAX($W$8:$W226)+1,"")</f>
        <v/>
      </c>
      <c r="X227" s="121" t="str">
        <f>IF('Main courante'!$A224=$W$6,TEXT('Main courante'!$B224,"j mmm aa"),"")</f>
        <v/>
      </c>
      <c r="Y227" s="122" t="str">
        <f>IF('Main courante'!$A224=$W$6,TEXT('Main courante'!$C224,"hh:mm"),"")</f>
        <v/>
      </c>
      <c r="Z227" s="122" t="str">
        <f>IF('Main courante'!$A224=$W$6,TEXT('Main courante'!$D224,"hh:mm"),"")</f>
        <v/>
      </c>
      <c r="AA227" s="123" t="str">
        <f>IF('Main courante'!$A224=$W$6,MOD($Z227-$Y227,1),"")</f>
        <v/>
      </c>
      <c r="AB227" s="123" t="str">
        <f>IF('Main courante'!$A224=$W$6,'Main courante'!$E224,"")</f>
        <v/>
      </c>
      <c r="AC227" s="122" t="str">
        <f>IF('Main courante'!$A224=$W$6,DU227,"")</f>
        <v/>
      </c>
      <c r="AD227" s="125"/>
      <c r="AE227" s="120" t="str">
        <f>IF('Main courante'!$A224=$AE$6,MAX($AE$8:$AE226)+1,"")</f>
        <v/>
      </c>
      <c r="AF227" s="121" t="str">
        <f>IF('Main courante'!$A224=$AE$6,TEXT('Main courante'!$B224,"j mmm aa"),"")</f>
        <v/>
      </c>
      <c r="AG227" s="122" t="str">
        <f>IF('Main courante'!$A224=$AE$6,TEXT('Main courante'!$C224,"hh:mm"),"")</f>
        <v/>
      </c>
      <c r="AH227" s="122" t="str">
        <f>IF('Main courante'!$A224=$AE$6,TEXT('Main courante'!$D224,"hh:mm"),"")</f>
        <v/>
      </c>
      <c r="AI227" s="123" t="str">
        <f>IF('Main courante'!$A224=$AE$6,MOD($AH227-$AG227,1),"")</f>
        <v/>
      </c>
      <c r="AJ227" s="123" t="str">
        <f>IF('Main courante'!$A224=$AE$6,'Main courante'!$E224,"")</f>
        <v/>
      </c>
      <c r="AK227" s="122" t="str">
        <f>IF('Main courante'!$A224=$AE$6,DU227,"")</f>
        <v/>
      </c>
      <c r="AL227" s="125"/>
      <c r="AM227" s="120" t="str">
        <f>IF('Main courante'!$A224=$AM$6,MAX($AM$8:$AM226)+1,"")</f>
        <v/>
      </c>
      <c r="AN227" s="121" t="str">
        <f>IF('Main courante'!$A224=$AM$6,TEXT('Main courante'!$B224,"j mmm aa"),"")</f>
        <v/>
      </c>
      <c r="AO227" s="122" t="str">
        <f>IF('Main courante'!$A224=$AM$6,TEXT('Main courante'!$C224,"hh:mm"),"")</f>
        <v/>
      </c>
      <c r="AP227" s="122" t="str">
        <f>IF('Main courante'!$A224=$AM$6,TEXT('Main courante'!$D224,"hh:mm"),"")</f>
        <v/>
      </c>
      <c r="AQ227" s="123" t="str">
        <f>IF('Main courante'!$A224=$AM$6,MOD($AP227-$AO227,1),"")</f>
        <v/>
      </c>
      <c r="AR227" s="123" t="str">
        <f>IF('Main courante'!$A224=$AM$6,'Main courante'!$E224,"")</f>
        <v/>
      </c>
      <c r="AS227" s="122" t="str">
        <f>IF('Main courante'!$A224=$AM$6,DU227,"")</f>
        <v/>
      </c>
      <c r="AT227" s="125"/>
      <c r="AU227" s="120" t="str">
        <f>IF('Main courante'!$A224=$AU$6,MAX($AU$8:$AU226)+1,"")</f>
        <v/>
      </c>
      <c r="AV227" s="121" t="str">
        <f>IF('Main courante'!$A224=$AU$6,TEXT('Main courante'!$B224,"j mmm aa"),"")</f>
        <v/>
      </c>
      <c r="AW227" s="122" t="str">
        <f>IF('Main courante'!$A224=$AU$6,TEXT('Main courante'!$C224,"hh:mm"),"")</f>
        <v/>
      </c>
      <c r="AX227" s="122" t="str">
        <f>IF('Main courante'!$A224=$AU$6,TEXT('Main courante'!$D224,"hh:mm"),"")</f>
        <v/>
      </c>
      <c r="AY227" s="123" t="str">
        <f>IF('Main courante'!$A224=$AU$6,MOD($AX227-$AW227,1),"")</f>
        <v/>
      </c>
      <c r="AZ227" s="123" t="str">
        <f>IF('Main courante'!$A224=$AU$6,'Main courante'!$E224,"")</f>
        <v/>
      </c>
      <c r="BA227" s="122" t="str">
        <f>IF('Main courante'!$A224=$AU$6,DU227,"")</f>
        <v/>
      </c>
      <c r="BB227" s="125"/>
      <c r="BC227" s="120" t="str">
        <f>IF('Main courante'!$A224=$BC$6,MAX($BC$8:$BC226)+1,"")</f>
        <v/>
      </c>
      <c r="BD227" s="121" t="str">
        <f>IF('Main courante'!$A224=$BC$6,TEXT('Main courante'!$B224,"j mmm aa"),"")</f>
        <v/>
      </c>
      <c r="BE227" s="122" t="str">
        <f>IF('Main courante'!$A224=$BC$6,TEXT('Main courante'!$C224,"hh:mm"),"")</f>
        <v/>
      </c>
      <c r="BF227" s="122" t="str">
        <f>IF('Main courante'!$A224=$BC$6,TEXT('Main courante'!$D224,"hh:mm"),"")</f>
        <v/>
      </c>
      <c r="BG227" s="123" t="str">
        <f>IF('Main courante'!$A224=$BC$6,MOD($BF227-$BE227,1),"")</f>
        <v/>
      </c>
      <c r="BH227" s="123" t="str">
        <f>IF('Main courante'!$A224=$BC$6,'Main courante'!$E224,"")</f>
        <v/>
      </c>
      <c r="BI227" s="122" t="str">
        <f>IF('Main courante'!$A224=$BC$6,DU227,"")</f>
        <v/>
      </c>
      <c r="BJ227" s="125"/>
      <c r="BK227" s="120" t="str">
        <f>IF('Main courante'!$A224=$BK$6,MAX($BK$8:$BK226)+1,"")</f>
        <v/>
      </c>
      <c r="BL227" s="121" t="str">
        <f>IF('Main courante'!$A224=$BK$6,TEXT('Main courante'!$B224,"j mmm aa"),"")</f>
        <v/>
      </c>
      <c r="BM227" s="122" t="str">
        <f>IF('Main courante'!$A224=$BK$6,TEXT('Main courante'!$C224,"hh:mm"),"")</f>
        <v/>
      </c>
      <c r="BN227" s="122" t="str">
        <f>IF('Main courante'!$A224=$BK$6,TEXT('Main courante'!$D224,"hh:mm"),"")</f>
        <v/>
      </c>
      <c r="BO227" s="123" t="str">
        <f>IF('Main courante'!$A224=$BK$6,MOD($BN227-$BM227,1),"")</f>
        <v/>
      </c>
      <c r="BP227" s="123" t="str">
        <f>IF('Main courante'!$A224=$BK$6,'Main courante'!$E224,"")</f>
        <v/>
      </c>
      <c r="BQ227" s="122" t="str">
        <f>IF('Main courante'!$A224=$BK$6,DU227,"")</f>
        <v/>
      </c>
      <c r="BR227" s="125"/>
      <c r="BS227" s="120" t="str">
        <f>IF('Main courante'!$A224=$BS$6,MAX($BS$8:$BS226)+1,"")</f>
        <v/>
      </c>
      <c r="BT227" s="121" t="str">
        <f>IF('Main courante'!$A224=$BS$6,TEXT('Main courante'!$B224,"j mmm aa"),"")</f>
        <v/>
      </c>
      <c r="BU227" s="122" t="str">
        <f>IF('Main courante'!$A224=$BS$6,TEXT('Main courante'!$C224,"hh:mm"),"")</f>
        <v/>
      </c>
      <c r="BV227" s="122" t="str">
        <f>IF('Main courante'!$A224=$BS$6,TEXT('Main courante'!$D224,"hh:mm"),"")</f>
        <v/>
      </c>
      <c r="BW227" s="123" t="str">
        <f>IF('Main courante'!$A224=$BS$6,MOD($BV227-$BU227,1),"")</f>
        <v/>
      </c>
      <c r="BX227" s="123" t="str">
        <f>IF('Main courante'!$A224=$BS$6,'Main courante'!$E224,"")</f>
        <v/>
      </c>
      <c r="BY227" s="122" t="str">
        <f>IF('Main courante'!$A224=$BS$6,DU227,"")</f>
        <v/>
      </c>
      <c r="BZ227" s="125"/>
      <c r="CA227" s="120" t="str">
        <f>IF('Main courante'!$A224=$CA$6,MAX($CA$8:$CA226)+1,"")</f>
        <v/>
      </c>
      <c r="CB227" s="121" t="str">
        <f>IF('Main courante'!$A224=$CA$6,TEXT('Main courante'!$B224,"j mmm aa"),"")</f>
        <v/>
      </c>
      <c r="CC227" s="122" t="str">
        <f>IF('Main courante'!$A224=$CA$6,TEXT('Main courante'!$C224,"hh:mm"),"")</f>
        <v/>
      </c>
      <c r="CD227" s="122" t="str">
        <f>IF('Main courante'!$A224=$CA$6,TEXT('Main courante'!$D224,"hh:mm"),"")</f>
        <v/>
      </c>
      <c r="CE227" s="123" t="str">
        <f>IF('Main courante'!$A224=$CA$6,MOD($CD227-$CC227,1),"")</f>
        <v/>
      </c>
      <c r="CF227" s="123" t="str">
        <f>IF('Main courante'!$A224=$CA$6,'Main courante'!$E224,"")</f>
        <v/>
      </c>
      <c r="CG227" s="122" t="str">
        <f>IF('Main courante'!$A224=$CA$6,DU227,"")</f>
        <v/>
      </c>
      <c r="CH227" s="125"/>
      <c r="CI227" s="120" t="str">
        <f>IF('Main courante'!$A224=$CI$6,MAX($CI$8:$CI226)+1,"")</f>
        <v/>
      </c>
      <c r="CJ227" s="121" t="str">
        <f>IF('Main courante'!$A224=$CI$6,TEXT('Main courante'!$B224,"j mmm aa"),"")</f>
        <v/>
      </c>
      <c r="CK227" s="122" t="str">
        <f>IF('Main courante'!$A224=$CI$6,TEXT('Main courante'!$C224,"hh:mm"),"")</f>
        <v/>
      </c>
      <c r="CL227" s="122" t="str">
        <f>IF('Main courante'!$A224=$CI$6,TEXT('Main courante'!$D224,"hh:mm"),"")</f>
        <v/>
      </c>
      <c r="CM227" s="123" t="str">
        <f>IF('Main courante'!$A224=$CI$6,MOD($CL227-$CK227,1),"")</f>
        <v/>
      </c>
      <c r="CN227" s="123" t="str">
        <f>IF('Main courante'!$A224=$CI$6,'Main courante'!$E224,"")</f>
        <v/>
      </c>
      <c r="CO227" s="125"/>
      <c r="CP227" s="120" t="str">
        <f>IF('Main courante'!$A224=$CP$6,MAX($CP$8:$CP226)+1,"")</f>
        <v/>
      </c>
      <c r="CQ227" s="121" t="str">
        <f>IF('Main courante'!$A224=$CP$6,TEXT('Main courante'!$B224,"j mmm aa"),"")</f>
        <v/>
      </c>
      <c r="CR227" s="122" t="str">
        <f>IF('Main courante'!$A224=$CP$6,TEXT('Main courante'!$C224,"hh:mm"),"")</f>
        <v/>
      </c>
      <c r="CS227" s="122" t="str">
        <f>IF('Main courante'!$A224=$CP$6,TEXT('Main courante'!$D224,"hh:mm"),"")</f>
        <v/>
      </c>
      <c r="CT227" s="123" t="str">
        <f>IF('Main courante'!$A224=$CP$6,MOD($CS227-$CR227,1),"")</f>
        <v/>
      </c>
      <c r="CU227" s="123" t="str">
        <f>IF('Main courante'!$A224=$CP$6,'Main courante'!$E224,"")</f>
        <v/>
      </c>
      <c r="CV227" s="122" t="str">
        <f>IF('Main courante'!$A224=$CP$6,DU227,"")</f>
        <v/>
      </c>
      <c r="CW227" s="125"/>
      <c r="CX227" s="120" t="str">
        <f>IF('Main courante'!$A224=$CX$6,MAX($CX$8:$CX226)+1,"")</f>
        <v/>
      </c>
      <c r="CY227" s="121" t="str">
        <f>IF('Main courante'!$A224=$CX$6,TEXT('Main courante'!$B224,"j mmm aa"),"")</f>
        <v/>
      </c>
      <c r="CZ227" s="122" t="str">
        <f>IF('Main courante'!$A224=$CX$6,TEXT('Main courante'!$C224,"hh:mm"),"")</f>
        <v/>
      </c>
      <c r="DA227" s="122" t="str">
        <f>IF('Main courante'!$A224=$CX$6,TEXT('Main courante'!$D224,"hh:mm"),"")</f>
        <v/>
      </c>
      <c r="DB227" s="123" t="str">
        <f>IF('Main courante'!$A224=$CX$6,MOD($DA227-$CZ227,1),"")</f>
        <v/>
      </c>
      <c r="DC227" s="123" t="str">
        <f>IF('Main courante'!$A224=$CX$6,'Main courante'!$E224,"")</f>
        <v/>
      </c>
      <c r="DD227" s="122" t="str">
        <f>IF('Main courante'!$A224=$CX$6,DU227,"")</f>
        <v/>
      </c>
      <c r="DE227" s="125"/>
      <c r="DF227" s="120" t="str">
        <f>IF('Main courante'!$A224=$DF$6,MAX($DF$8:$DF226)+1,"")</f>
        <v/>
      </c>
      <c r="DG227" s="121" t="str">
        <f>IF('Main courante'!$A224=$DF$6,TEXT('Main courante'!$B224,"j mmm aa"),"")</f>
        <v/>
      </c>
      <c r="DH227" s="122" t="str">
        <f>IF('Main courante'!$A224=$DF$6,TEXT('Main courante'!$C224,"hh:mm"),"")</f>
        <v/>
      </c>
      <c r="DI227" s="122" t="str">
        <f>IF('Main courante'!$A224=$DF$6,TEXT('Main courante'!$D224,"hh:mm"),"")</f>
        <v/>
      </c>
      <c r="DJ227" s="123" t="str">
        <f>IF('Main courante'!$A224=$DF$6,MOD($DI227-$DH227,1),"")</f>
        <v/>
      </c>
      <c r="DK227" s="123" t="str">
        <f>IF('Main courante'!$A224=$DF$6,'Main courante'!$E224,"")</f>
        <v/>
      </c>
      <c r="DL227" s="128"/>
      <c r="DM227" s="120" t="str">
        <f>IF(OR('Main courante'!$F224&lt;&gt;"",'Main courante'!$K224&lt;&gt;""),MAX($DM$8:$DM226)+1,"")</f>
        <v/>
      </c>
      <c r="DN227" s="121" t="str">
        <f>IF('Main courante'!$F224,TEXT('Main courante'!$B224,"j mmm aa"),"")</f>
        <v/>
      </c>
      <c r="DO227" s="121" t="str">
        <f>IF('Main courante'!$F224,'Main courante'!$E224,"")</f>
        <v/>
      </c>
      <c r="DP227" s="121" t="str">
        <f>IF(OR('Main courante'!$F224&lt;&gt;"",'Main courante'!$K224&lt;&gt;""),IF('Main courante'!$F224&lt;&gt;"",TEXT('Main courante'!$F224,"hh:mm"),""),"")</f>
        <v/>
      </c>
      <c r="DQ227" s="121" t="str">
        <f>IF(OR('Main courante'!$F224&lt;&gt;"",'Main courante'!$K224&lt;&gt;""),IF('Main courante'!$G224&lt;&gt;"",TEXT('Main courante'!$G224,"hh:mm"),""),"")</f>
        <v/>
      </c>
      <c r="DR227" s="121" t="str">
        <f>IF(OR('Main courante'!$F224&lt;&gt;"",'Main courante'!$K224&lt;&gt;""),IF('Main courante'!$K224&lt;&gt;"",TEXT('Main courante'!$K224,"hh:mm"),""),"")</f>
        <v/>
      </c>
      <c r="DS227" s="121" t="str">
        <f>IF(OR('Main courante'!$F224&lt;&gt;"",'Main courante'!$K224&lt;&gt;""),IF('Main courante'!$L224&lt;&gt;"",TEXT('Main courante'!$L224,"hh:mm"),""),"")</f>
        <v/>
      </c>
      <c r="DT227" s="129">
        <f t="shared" si="13"/>
        <v>0</v>
      </c>
      <c r="DU227" s="130">
        <f>'Main courante'!$H224+'Main courante'!$M224</f>
        <v>0</v>
      </c>
      <c r="DV227" s="131">
        <f>'Main courante'!$J224+'Main courante'!$O224</f>
        <v>0</v>
      </c>
      <c r="DW227" s="131">
        <f>'Main courante'!$I224+'Main courante'!$N224</f>
        <v>0</v>
      </c>
      <c r="DX227" s="132" t="str">
        <f>IF('Main courante'!$P224&lt;&gt;"",'Main courante'!$P224,"")</f>
        <v/>
      </c>
      <c r="DY227" s="133" t="str">
        <f>IF('Main courante'!$Q224&lt;&gt;"",'Main courante'!$Q224,"")</f>
        <v/>
      </c>
      <c r="DZ227" s="133" t="str">
        <f>IF('Main courante'!$R224&lt;&gt;"",'Main courante'!$R224,"")</f>
        <v/>
      </c>
      <c r="EA227" s="129">
        <f t="shared" si="14"/>
        <v>0</v>
      </c>
      <c r="EB227" s="129">
        <f t="shared" si="15"/>
        <v>0</v>
      </c>
      <c r="ED227" s="120" t="str">
        <f>IF('Main courante'!$A224=$ED$6,MAX($ED$8:$ED226)+1,"")</f>
        <v/>
      </c>
      <c r="EE227" s="120" t="str">
        <f>IF('Main courante'!$A224=$ED$6,'Main courante'!$S224,"")</f>
        <v/>
      </c>
      <c r="EF227" s="120" t="str">
        <f>IF('Main courante'!$A224=$ED$6,'Main courante'!$T224,"")</f>
        <v/>
      </c>
      <c r="EG227" s="120" t="str">
        <f>IF('Main courante'!$A224=$ED$6,'Main courante'!$U224,"")</f>
        <v/>
      </c>
      <c r="EH227" s="134" t="str">
        <f>IF('Main courante'!$A224=$ED$6,'Main courante'!$V224,"")</f>
        <v/>
      </c>
      <c r="EJ227" s="120" t="str">
        <f>IF('Main courante'!$A224=$EJ$6,MAX($EJ$8:$EJ226)+1,"")</f>
        <v/>
      </c>
      <c r="EK227" s="120" t="str">
        <f>IF('Main courante'!$A224=$EJ$6,'Main courante'!$S224,"")</f>
        <v/>
      </c>
      <c r="EL227" s="120" t="str">
        <f>IF('Main courante'!$A224=$EJ$6,'Main courante'!$T224,"")</f>
        <v/>
      </c>
      <c r="EM227" s="120" t="str">
        <f>IF('Main courante'!$A224=$EJ$6,'Main courante'!$U224,"")</f>
        <v/>
      </c>
      <c r="EN227" s="134" t="str">
        <f>IF('Main courante'!$A224=$EJ$6,'Main courante'!$V224,"")</f>
        <v/>
      </c>
      <c r="EP227" s="120" t="str">
        <f>IF('Main courante'!$A224=$EP$6,MAX($EP$8:$EP226)+1,"")</f>
        <v/>
      </c>
      <c r="EQ227" s="120" t="str">
        <f>IF('Main courante'!$A224=$EP$6,'Main courante'!$S224,"")</f>
        <v/>
      </c>
      <c r="ER227" s="120" t="str">
        <f>IF('Main courante'!$A224=$EP$6,'Main courante'!$T224,"")</f>
        <v/>
      </c>
      <c r="ES227" s="120" t="str">
        <f>IF('Main courante'!$A224=$EP$6,'Main courante'!$U224,"")</f>
        <v/>
      </c>
      <c r="ET227" s="134" t="str">
        <f>IF('Main courante'!$A224=$EP$6,'Main courante'!$V224,"")</f>
        <v/>
      </c>
      <c r="EU227" s="125"/>
      <c r="EV227" s="120" t="str">
        <f>IF('Main courante'!$A224=$EV$6,MAX($EV$8:$EV226)+1,"")</f>
        <v/>
      </c>
      <c r="EW227" s="121" t="str">
        <f>IF('Main courante'!$A224=$EV$6,TEXT('Main courante'!$B224,"j mmm aa"),"")</f>
        <v/>
      </c>
      <c r="EX227" s="122" t="str">
        <f>IF('Main courante'!$A224=$EV$6,TEXT('Main courante'!$C224,"hh:mm"),"")</f>
        <v/>
      </c>
      <c r="EY227" s="122" t="str">
        <f>IF('Main courante'!$A224=$EV$6,TEXT('Main courante'!$D224,"hh:mm"),"")</f>
        <v/>
      </c>
      <c r="EZ227" s="123" t="str">
        <f>IF('Main courante'!$A224=$EV$6,MOD($EY227-$EX227,1),"")</f>
        <v/>
      </c>
      <c r="FA227" s="123" t="str">
        <f>IF('Main courante'!$A224=$EV$6,'Main courante'!$E224,"")</f>
        <v/>
      </c>
      <c r="FB227" s="128"/>
    </row>
    <row r="228" spans="1:158">
      <c r="A228" s="120" t="str">
        <f>IF('Main courante'!$A225=$A$6,MAX($A$8:$A227)+1,"")</f>
        <v/>
      </c>
      <c r="B228" s="121" t="str">
        <f>IF('Main courante'!$A225=$A$6,TEXT('Main courante'!$B225,"j mmm aa"),"")</f>
        <v/>
      </c>
      <c r="C228" s="122" t="str">
        <f>IF('Main courante'!$A225=$A$6,TEXT('Main courante'!$C225,"hh:mm"),"")</f>
        <v/>
      </c>
      <c r="D228" s="122" t="str">
        <f>IF('Main courante'!$A225=$A$6,TEXT('Main courante'!$D225,"hh:mm"),"")</f>
        <v/>
      </c>
      <c r="E228" s="123" t="str">
        <f>IF('Main courante'!$A225=$A$6,MOD($D228-$C228,1),"")</f>
        <v/>
      </c>
      <c r="F228" s="123" t="str">
        <f>IF('Main courante'!$A225=$A$6,'Main courante'!$E225,"")</f>
        <v/>
      </c>
      <c r="G228" s="125"/>
      <c r="H228" s="126" t="str">
        <f>IF('Main courante'!$A225=$H$6,MAX($H$8:$H227)+1,"")</f>
        <v/>
      </c>
      <c r="I228" s="121" t="str">
        <f>IF('Main courante'!$A225=$H$6,TEXT('Main courante'!$B225,"j mmm aa"),"")</f>
        <v/>
      </c>
      <c r="J228" s="122" t="str">
        <f>IF('Main courante'!$A225=$H$6,TEXT('Main courante'!$C225,"hh:mm"),"")</f>
        <v/>
      </c>
      <c r="K228" s="122" t="str">
        <f>IF('Main courante'!$A225=$H$6,TEXT('Main courante'!$D225,"hh:mm"),"")</f>
        <v/>
      </c>
      <c r="L228" s="123" t="str">
        <f>IF('Main courante'!$A225=$H$6,MOD($K228-$J228,1),"")</f>
        <v/>
      </c>
      <c r="M228" s="123" t="str">
        <f>IF('Main courante'!$A225=$H$6,'Main courante'!$E225,"")</f>
        <v/>
      </c>
      <c r="N228" s="125"/>
      <c r="O228" s="120" t="str">
        <f>IF('Main courante'!$A225=$O$6,MAX($O$8:$O227)+1,"")</f>
        <v/>
      </c>
      <c r="P228" s="121" t="str">
        <f>IF('Main courante'!$A225=$O$6,TEXT('Main courante'!$B225,"j mmm aa"),"")</f>
        <v/>
      </c>
      <c r="Q228" s="122" t="str">
        <f>IF('Main courante'!$A225=$O$6,TEXT('Main courante'!$C225,"hh:mm"),"")</f>
        <v/>
      </c>
      <c r="R228" s="122" t="str">
        <f>IF('Main courante'!$A225=$O$6,TEXT('Main courante'!$D225,"hh:mm"),"")</f>
        <v/>
      </c>
      <c r="S228" s="123" t="str">
        <f>IF('Main courante'!$A225=$O$6,MOD($R228-$Q228,1),"")</f>
        <v/>
      </c>
      <c r="T228" s="124" t="str">
        <f>IF('Main courante'!$A225=$O$6,'Main courante'!$E225,"")</f>
        <v/>
      </c>
      <c r="U228" s="127" t="str">
        <f>IF('Main courante'!$A225=$O$6,DU228,"")</f>
        <v/>
      </c>
      <c r="V228" s="125"/>
      <c r="W228" s="120" t="str">
        <f>IF('Main courante'!$A225=$W$6,MAX($W$8:$W227)+1,"")</f>
        <v/>
      </c>
      <c r="X228" s="121" t="str">
        <f>IF('Main courante'!$A225=$W$6,TEXT('Main courante'!$B225,"j mmm aa"),"")</f>
        <v/>
      </c>
      <c r="Y228" s="122" t="str">
        <f>IF('Main courante'!$A225=$W$6,TEXT('Main courante'!$C225,"hh:mm"),"")</f>
        <v/>
      </c>
      <c r="Z228" s="122" t="str">
        <f>IF('Main courante'!$A225=$W$6,TEXT('Main courante'!$D225,"hh:mm"),"")</f>
        <v/>
      </c>
      <c r="AA228" s="123" t="str">
        <f>IF('Main courante'!$A225=$W$6,MOD($Z228-$Y228,1),"")</f>
        <v/>
      </c>
      <c r="AB228" s="123" t="str">
        <f>IF('Main courante'!$A225=$W$6,'Main courante'!$E225,"")</f>
        <v/>
      </c>
      <c r="AC228" s="122" t="str">
        <f>IF('Main courante'!$A225=$W$6,DU228,"")</f>
        <v/>
      </c>
      <c r="AD228" s="125"/>
      <c r="AE228" s="120" t="str">
        <f>IF('Main courante'!$A225=$AE$6,MAX($AE$8:$AE227)+1,"")</f>
        <v/>
      </c>
      <c r="AF228" s="121" t="str">
        <f>IF('Main courante'!$A225=$AE$6,TEXT('Main courante'!$B225,"j mmm aa"),"")</f>
        <v/>
      </c>
      <c r="AG228" s="122" t="str">
        <f>IF('Main courante'!$A225=$AE$6,TEXT('Main courante'!$C225,"hh:mm"),"")</f>
        <v/>
      </c>
      <c r="AH228" s="122" t="str">
        <f>IF('Main courante'!$A225=$AE$6,TEXT('Main courante'!$D225,"hh:mm"),"")</f>
        <v/>
      </c>
      <c r="AI228" s="123" t="str">
        <f>IF('Main courante'!$A225=$AE$6,MOD($AH228-$AG228,1),"")</f>
        <v/>
      </c>
      <c r="AJ228" s="123" t="str">
        <f>IF('Main courante'!$A225=$AE$6,'Main courante'!$E225,"")</f>
        <v/>
      </c>
      <c r="AK228" s="122" t="str">
        <f>IF('Main courante'!$A225=$AE$6,DU228,"")</f>
        <v/>
      </c>
      <c r="AL228" s="125"/>
      <c r="AM228" s="120" t="str">
        <f>IF('Main courante'!$A225=$AM$6,MAX($AM$8:$AM227)+1,"")</f>
        <v/>
      </c>
      <c r="AN228" s="121" t="str">
        <f>IF('Main courante'!$A225=$AM$6,TEXT('Main courante'!$B225,"j mmm aa"),"")</f>
        <v/>
      </c>
      <c r="AO228" s="122" t="str">
        <f>IF('Main courante'!$A225=$AM$6,TEXT('Main courante'!$C225,"hh:mm"),"")</f>
        <v/>
      </c>
      <c r="AP228" s="122" t="str">
        <f>IF('Main courante'!$A225=$AM$6,TEXT('Main courante'!$D225,"hh:mm"),"")</f>
        <v/>
      </c>
      <c r="AQ228" s="123" t="str">
        <f>IF('Main courante'!$A225=$AM$6,MOD($AP228-$AO228,1),"")</f>
        <v/>
      </c>
      <c r="AR228" s="123" t="str">
        <f>IF('Main courante'!$A225=$AM$6,'Main courante'!$E225,"")</f>
        <v/>
      </c>
      <c r="AS228" s="122" t="str">
        <f>IF('Main courante'!$A225=$AM$6,DU228,"")</f>
        <v/>
      </c>
      <c r="AT228" s="125"/>
      <c r="AU228" s="120" t="str">
        <f>IF('Main courante'!$A225=$AU$6,MAX($AU$8:$AU227)+1,"")</f>
        <v/>
      </c>
      <c r="AV228" s="121" t="str">
        <f>IF('Main courante'!$A225=$AU$6,TEXT('Main courante'!$B225,"j mmm aa"),"")</f>
        <v/>
      </c>
      <c r="AW228" s="122" t="str">
        <f>IF('Main courante'!$A225=$AU$6,TEXT('Main courante'!$C225,"hh:mm"),"")</f>
        <v/>
      </c>
      <c r="AX228" s="122" t="str">
        <f>IF('Main courante'!$A225=$AU$6,TEXT('Main courante'!$D225,"hh:mm"),"")</f>
        <v/>
      </c>
      <c r="AY228" s="123" t="str">
        <f>IF('Main courante'!$A225=$AU$6,MOD($AX228-$AW228,1),"")</f>
        <v/>
      </c>
      <c r="AZ228" s="123" t="str">
        <f>IF('Main courante'!$A225=$AU$6,'Main courante'!$E225,"")</f>
        <v/>
      </c>
      <c r="BA228" s="122" t="str">
        <f>IF('Main courante'!$A225=$AU$6,DU228,"")</f>
        <v/>
      </c>
      <c r="BB228" s="125"/>
      <c r="BC228" s="120" t="str">
        <f>IF('Main courante'!$A225=$BC$6,MAX($BC$8:$BC227)+1,"")</f>
        <v/>
      </c>
      <c r="BD228" s="121" t="str">
        <f>IF('Main courante'!$A225=$BC$6,TEXT('Main courante'!$B225,"j mmm aa"),"")</f>
        <v/>
      </c>
      <c r="BE228" s="122" t="str">
        <f>IF('Main courante'!$A225=$BC$6,TEXT('Main courante'!$C225,"hh:mm"),"")</f>
        <v/>
      </c>
      <c r="BF228" s="122" t="str">
        <f>IF('Main courante'!$A225=$BC$6,TEXT('Main courante'!$D225,"hh:mm"),"")</f>
        <v/>
      </c>
      <c r="BG228" s="123" t="str">
        <f>IF('Main courante'!$A225=$BC$6,MOD($BF228-$BE228,1),"")</f>
        <v/>
      </c>
      <c r="BH228" s="123" t="str">
        <f>IF('Main courante'!$A225=$BC$6,'Main courante'!$E225,"")</f>
        <v/>
      </c>
      <c r="BI228" s="122" t="str">
        <f>IF('Main courante'!$A225=$BC$6,DU228,"")</f>
        <v/>
      </c>
      <c r="BJ228" s="125"/>
      <c r="BK228" s="120" t="str">
        <f>IF('Main courante'!$A225=$BK$6,MAX($BK$8:$BK227)+1,"")</f>
        <v/>
      </c>
      <c r="BL228" s="121" t="str">
        <f>IF('Main courante'!$A225=$BK$6,TEXT('Main courante'!$B225,"j mmm aa"),"")</f>
        <v/>
      </c>
      <c r="BM228" s="122" t="str">
        <f>IF('Main courante'!$A225=$BK$6,TEXT('Main courante'!$C225,"hh:mm"),"")</f>
        <v/>
      </c>
      <c r="BN228" s="122" t="str">
        <f>IF('Main courante'!$A225=$BK$6,TEXT('Main courante'!$D225,"hh:mm"),"")</f>
        <v/>
      </c>
      <c r="BO228" s="123" t="str">
        <f>IF('Main courante'!$A225=$BK$6,MOD($BN228-$BM228,1),"")</f>
        <v/>
      </c>
      <c r="BP228" s="123" t="str">
        <f>IF('Main courante'!$A225=$BK$6,'Main courante'!$E225,"")</f>
        <v/>
      </c>
      <c r="BQ228" s="122" t="str">
        <f>IF('Main courante'!$A225=$BK$6,DU228,"")</f>
        <v/>
      </c>
      <c r="BR228" s="125"/>
      <c r="BS228" s="120" t="str">
        <f>IF('Main courante'!$A225=$BS$6,MAX($BS$8:$BS227)+1,"")</f>
        <v/>
      </c>
      <c r="BT228" s="121" t="str">
        <f>IF('Main courante'!$A225=$BS$6,TEXT('Main courante'!$B225,"j mmm aa"),"")</f>
        <v/>
      </c>
      <c r="BU228" s="122" t="str">
        <f>IF('Main courante'!$A225=$BS$6,TEXT('Main courante'!$C225,"hh:mm"),"")</f>
        <v/>
      </c>
      <c r="BV228" s="122" t="str">
        <f>IF('Main courante'!$A225=$BS$6,TEXT('Main courante'!$D225,"hh:mm"),"")</f>
        <v/>
      </c>
      <c r="BW228" s="123" t="str">
        <f>IF('Main courante'!$A225=$BS$6,MOD($BV228-$BU228,1),"")</f>
        <v/>
      </c>
      <c r="BX228" s="123" t="str">
        <f>IF('Main courante'!$A225=$BS$6,'Main courante'!$E225,"")</f>
        <v/>
      </c>
      <c r="BY228" s="122" t="str">
        <f>IF('Main courante'!$A225=$BS$6,DU228,"")</f>
        <v/>
      </c>
      <c r="BZ228" s="125"/>
      <c r="CA228" s="120" t="str">
        <f>IF('Main courante'!$A225=$CA$6,MAX($CA$8:$CA227)+1,"")</f>
        <v/>
      </c>
      <c r="CB228" s="121" t="str">
        <f>IF('Main courante'!$A225=$CA$6,TEXT('Main courante'!$B225,"j mmm aa"),"")</f>
        <v/>
      </c>
      <c r="CC228" s="122" t="str">
        <f>IF('Main courante'!$A225=$CA$6,TEXT('Main courante'!$C225,"hh:mm"),"")</f>
        <v/>
      </c>
      <c r="CD228" s="122" t="str">
        <f>IF('Main courante'!$A225=$CA$6,TEXT('Main courante'!$D225,"hh:mm"),"")</f>
        <v/>
      </c>
      <c r="CE228" s="123" t="str">
        <f>IF('Main courante'!$A225=$CA$6,MOD($CD228-$CC228,1),"")</f>
        <v/>
      </c>
      <c r="CF228" s="123" t="str">
        <f>IF('Main courante'!$A225=$CA$6,'Main courante'!$E225,"")</f>
        <v/>
      </c>
      <c r="CG228" s="122" t="str">
        <f>IF('Main courante'!$A225=$CA$6,DU228,"")</f>
        <v/>
      </c>
      <c r="CH228" s="125"/>
      <c r="CI228" s="120" t="str">
        <f>IF('Main courante'!$A225=$CI$6,MAX($CI$8:$CI227)+1,"")</f>
        <v/>
      </c>
      <c r="CJ228" s="121" t="str">
        <f>IF('Main courante'!$A225=$CI$6,TEXT('Main courante'!$B225,"j mmm aa"),"")</f>
        <v/>
      </c>
      <c r="CK228" s="122" t="str">
        <f>IF('Main courante'!$A225=$CI$6,TEXT('Main courante'!$C225,"hh:mm"),"")</f>
        <v/>
      </c>
      <c r="CL228" s="122" t="str">
        <f>IF('Main courante'!$A225=$CI$6,TEXT('Main courante'!$D225,"hh:mm"),"")</f>
        <v/>
      </c>
      <c r="CM228" s="123" t="str">
        <f>IF('Main courante'!$A225=$CI$6,MOD($CL228-$CK228,1),"")</f>
        <v/>
      </c>
      <c r="CN228" s="123" t="str">
        <f>IF('Main courante'!$A225=$CI$6,'Main courante'!$E225,"")</f>
        <v/>
      </c>
      <c r="CO228" s="125"/>
      <c r="CP228" s="120" t="str">
        <f>IF('Main courante'!$A225=$CP$6,MAX($CP$8:$CP227)+1,"")</f>
        <v/>
      </c>
      <c r="CQ228" s="121" t="str">
        <f>IF('Main courante'!$A225=$CP$6,TEXT('Main courante'!$B225,"j mmm aa"),"")</f>
        <v/>
      </c>
      <c r="CR228" s="122" t="str">
        <f>IF('Main courante'!$A225=$CP$6,TEXT('Main courante'!$C225,"hh:mm"),"")</f>
        <v/>
      </c>
      <c r="CS228" s="122" t="str">
        <f>IF('Main courante'!$A225=$CP$6,TEXT('Main courante'!$D225,"hh:mm"),"")</f>
        <v/>
      </c>
      <c r="CT228" s="123" t="str">
        <f>IF('Main courante'!$A225=$CP$6,MOD($CS228-$CR228,1),"")</f>
        <v/>
      </c>
      <c r="CU228" s="123" t="str">
        <f>IF('Main courante'!$A225=$CP$6,'Main courante'!$E225,"")</f>
        <v/>
      </c>
      <c r="CV228" s="122" t="str">
        <f>IF('Main courante'!$A225=$CP$6,DU228,"")</f>
        <v/>
      </c>
      <c r="CW228" s="125"/>
      <c r="CX228" s="120" t="str">
        <f>IF('Main courante'!$A225=$CX$6,MAX($CX$8:$CX227)+1,"")</f>
        <v/>
      </c>
      <c r="CY228" s="121" t="str">
        <f>IF('Main courante'!$A225=$CX$6,TEXT('Main courante'!$B225,"j mmm aa"),"")</f>
        <v/>
      </c>
      <c r="CZ228" s="122" t="str">
        <f>IF('Main courante'!$A225=$CX$6,TEXT('Main courante'!$C225,"hh:mm"),"")</f>
        <v/>
      </c>
      <c r="DA228" s="122" t="str">
        <f>IF('Main courante'!$A225=$CX$6,TEXT('Main courante'!$D225,"hh:mm"),"")</f>
        <v/>
      </c>
      <c r="DB228" s="123" t="str">
        <f>IF('Main courante'!$A225=$CX$6,MOD($DA228-$CZ228,1),"")</f>
        <v/>
      </c>
      <c r="DC228" s="123" t="str">
        <f>IF('Main courante'!$A225=$CX$6,'Main courante'!$E225,"")</f>
        <v/>
      </c>
      <c r="DD228" s="122" t="str">
        <f>IF('Main courante'!$A225=$CX$6,DU228,"")</f>
        <v/>
      </c>
      <c r="DE228" s="125"/>
      <c r="DF228" s="120" t="str">
        <f>IF('Main courante'!$A225=$DF$6,MAX($DF$8:$DF227)+1,"")</f>
        <v/>
      </c>
      <c r="DG228" s="121" t="str">
        <f>IF('Main courante'!$A225=$DF$6,TEXT('Main courante'!$B225,"j mmm aa"),"")</f>
        <v/>
      </c>
      <c r="DH228" s="122" t="str">
        <f>IF('Main courante'!$A225=$DF$6,TEXT('Main courante'!$C225,"hh:mm"),"")</f>
        <v/>
      </c>
      <c r="DI228" s="122" t="str">
        <f>IF('Main courante'!$A225=$DF$6,TEXT('Main courante'!$D225,"hh:mm"),"")</f>
        <v/>
      </c>
      <c r="DJ228" s="123" t="str">
        <f>IF('Main courante'!$A225=$DF$6,MOD($DI228-$DH228,1),"")</f>
        <v/>
      </c>
      <c r="DK228" s="123" t="str">
        <f>IF('Main courante'!$A225=$DF$6,'Main courante'!$E225,"")</f>
        <v/>
      </c>
      <c r="DL228" s="128"/>
      <c r="DM228" s="120" t="str">
        <f>IF(OR('Main courante'!$F225&lt;&gt;"",'Main courante'!$K225&lt;&gt;""),MAX($DM$8:$DM227)+1,"")</f>
        <v/>
      </c>
      <c r="DN228" s="121" t="str">
        <f>IF('Main courante'!$F225,TEXT('Main courante'!$B225,"j mmm aa"),"")</f>
        <v/>
      </c>
      <c r="DO228" s="121" t="str">
        <f>IF('Main courante'!$F225,'Main courante'!$E225,"")</f>
        <v/>
      </c>
      <c r="DP228" s="121" t="str">
        <f>IF(OR('Main courante'!$F225&lt;&gt;"",'Main courante'!$K225&lt;&gt;""),IF('Main courante'!$F225&lt;&gt;"",TEXT('Main courante'!$F225,"hh:mm"),""),"")</f>
        <v/>
      </c>
      <c r="DQ228" s="121" t="str">
        <f>IF(OR('Main courante'!$F225&lt;&gt;"",'Main courante'!$K225&lt;&gt;""),IF('Main courante'!$G225&lt;&gt;"",TEXT('Main courante'!$G225,"hh:mm"),""),"")</f>
        <v/>
      </c>
      <c r="DR228" s="121" t="str">
        <f>IF(OR('Main courante'!$F225&lt;&gt;"",'Main courante'!$K225&lt;&gt;""),IF('Main courante'!$K225&lt;&gt;"",TEXT('Main courante'!$K225,"hh:mm"),""),"")</f>
        <v/>
      </c>
      <c r="DS228" s="121" t="str">
        <f>IF(OR('Main courante'!$F225&lt;&gt;"",'Main courante'!$K225&lt;&gt;""),IF('Main courante'!$L225&lt;&gt;"",TEXT('Main courante'!$L225,"hh:mm"),""),"")</f>
        <v/>
      </c>
      <c r="DT228" s="129">
        <f t="shared" si="13"/>
        <v>0</v>
      </c>
      <c r="DU228" s="130">
        <f>'Main courante'!$H225+'Main courante'!$M225</f>
        <v>0</v>
      </c>
      <c r="DV228" s="131">
        <f>'Main courante'!$J225+'Main courante'!$O225</f>
        <v>0</v>
      </c>
      <c r="DW228" s="131">
        <f>'Main courante'!$I225+'Main courante'!$N225</f>
        <v>0</v>
      </c>
      <c r="DX228" s="132" t="str">
        <f>IF('Main courante'!$P225&lt;&gt;"",'Main courante'!$P225,"")</f>
        <v/>
      </c>
      <c r="DY228" s="133" t="str">
        <f>IF('Main courante'!$Q225&lt;&gt;"",'Main courante'!$Q225,"")</f>
        <v/>
      </c>
      <c r="DZ228" s="133" t="str">
        <f>IF('Main courante'!$R225&lt;&gt;"",'Main courante'!$R225,"")</f>
        <v/>
      </c>
      <c r="EA228" s="129">
        <f t="shared" si="14"/>
        <v>0</v>
      </c>
      <c r="EB228" s="129">
        <f t="shared" si="15"/>
        <v>0</v>
      </c>
      <c r="ED228" s="120" t="str">
        <f>IF('Main courante'!$A225=$ED$6,MAX($ED$8:$ED227)+1,"")</f>
        <v/>
      </c>
      <c r="EE228" s="120" t="str">
        <f>IF('Main courante'!$A225=$ED$6,'Main courante'!$S225,"")</f>
        <v/>
      </c>
      <c r="EF228" s="120" t="str">
        <f>IF('Main courante'!$A225=$ED$6,'Main courante'!$T225,"")</f>
        <v/>
      </c>
      <c r="EG228" s="120" t="str">
        <f>IF('Main courante'!$A225=$ED$6,'Main courante'!$U225,"")</f>
        <v/>
      </c>
      <c r="EH228" s="134" t="str">
        <f>IF('Main courante'!$A225=$ED$6,'Main courante'!$V225,"")</f>
        <v/>
      </c>
      <c r="EJ228" s="120" t="str">
        <f>IF('Main courante'!$A225=$EJ$6,MAX($EJ$8:$EJ227)+1,"")</f>
        <v/>
      </c>
      <c r="EK228" s="120" t="str">
        <f>IF('Main courante'!$A225=$EJ$6,'Main courante'!$S225,"")</f>
        <v/>
      </c>
      <c r="EL228" s="120" t="str">
        <f>IF('Main courante'!$A225=$EJ$6,'Main courante'!$T225,"")</f>
        <v/>
      </c>
      <c r="EM228" s="120" t="str">
        <f>IF('Main courante'!$A225=$EJ$6,'Main courante'!$U225,"")</f>
        <v/>
      </c>
      <c r="EN228" s="134" t="str">
        <f>IF('Main courante'!$A225=$EJ$6,'Main courante'!$V225,"")</f>
        <v/>
      </c>
      <c r="EP228" s="120" t="str">
        <f>IF('Main courante'!$A225=$EP$6,MAX($EP$8:$EP227)+1,"")</f>
        <v/>
      </c>
      <c r="EQ228" s="120" t="str">
        <f>IF('Main courante'!$A225=$EP$6,'Main courante'!$S225,"")</f>
        <v/>
      </c>
      <c r="ER228" s="120" t="str">
        <f>IF('Main courante'!$A225=$EP$6,'Main courante'!$T225,"")</f>
        <v/>
      </c>
      <c r="ES228" s="120" t="str">
        <f>IF('Main courante'!$A225=$EP$6,'Main courante'!$U225,"")</f>
        <v/>
      </c>
      <c r="ET228" s="134" t="str">
        <f>IF('Main courante'!$A225=$EP$6,'Main courante'!$V225,"")</f>
        <v/>
      </c>
      <c r="EU228" s="125"/>
      <c r="EV228" s="120" t="str">
        <f>IF('Main courante'!$A225=$EV$6,MAX($EV$8:$EV227)+1,"")</f>
        <v/>
      </c>
      <c r="EW228" s="121" t="str">
        <f>IF('Main courante'!$A225=$EV$6,TEXT('Main courante'!$B225,"j mmm aa"),"")</f>
        <v/>
      </c>
      <c r="EX228" s="122" t="str">
        <f>IF('Main courante'!$A225=$EV$6,TEXT('Main courante'!$C225,"hh:mm"),"")</f>
        <v/>
      </c>
      <c r="EY228" s="122" t="str">
        <f>IF('Main courante'!$A225=$EV$6,TEXT('Main courante'!$D225,"hh:mm"),"")</f>
        <v/>
      </c>
      <c r="EZ228" s="123" t="str">
        <f>IF('Main courante'!$A225=$EV$6,MOD($EY228-$EX228,1),"")</f>
        <v/>
      </c>
      <c r="FA228" s="123" t="str">
        <f>IF('Main courante'!$A225=$EV$6,'Main courante'!$E225,"")</f>
        <v/>
      </c>
      <c r="FB228" s="128"/>
    </row>
    <row r="229" spans="1:158">
      <c r="A229" s="120" t="str">
        <f>IF('Main courante'!$A226=$A$6,MAX($A$8:$A228)+1,"")</f>
        <v/>
      </c>
      <c r="B229" s="121" t="str">
        <f>IF('Main courante'!$A226=$A$6,TEXT('Main courante'!$B226,"j mmm aa"),"")</f>
        <v/>
      </c>
      <c r="C229" s="122" t="str">
        <f>IF('Main courante'!$A226=$A$6,TEXT('Main courante'!$C226,"hh:mm"),"")</f>
        <v/>
      </c>
      <c r="D229" s="122" t="str">
        <f>IF('Main courante'!$A226=$A$6,TEXT('Main courante'!$D226,"hh:mm"),"")</f>
        <v/>
      </c>
      <c r="E229" s="123" t="str">
        <f>IF('Main courante'!$A226=$A$6,MOD($D229-$C229,1),"")</f>
        <v/>
      </c>
      <c r="F229" s="123" t="str">
        <f>IF('Main courante'!$A226=$A$6,'Main courante'!$E226,"")</f>
        <v/>
      </c>
      <c r="G229" s="125"/>
      <c r="H229" s="126" t="str">
        <f>IF('Main courante'!$A226=$H$6,MAX($H$8:$H228)+1,"")</f>
        <v/>
      </c>
      <c r="I229" s="121" t="str">
        <f>IF('Main courante'!$A226=$H$6,TEXT('Main courante'!$B226,"j mmm aa"),"")</f>
        <v/>
      </c>
      <c r="J229" s="122" t="str">
        <f>IF('Main courante'!$A226=$H$6,TEXT('Main courante'!$C226,"hh:mm"),"")</f>
        <v/>
      </c>
      <c r="K229" s="122" t="str">
        <f>IF('Main courante'!$A226=$H$6,TEXT('Main courante'!$D226,"hh:mm"),"")</f>
        <v/>
      </c>
      <c r="L229" s="123" t="str">
        <f>IF('Main courante'!$A226=$H$6,MOD($K229-$J229,1),"")</f>
        <v/>
      </c>
      <c r="M229" s="123" t="str">
        <f>IF('Main courante'!$A226=$H$6,'Main courante'!$E226,"")</f>
        <v/>
      </c>
      <c r="N229" s="125"/>
      <c r="O229" s="120" t="str">
        <f>IF('Main courante'!$A226=$O$6,MAX($O$8:$O228)+1,"")</f>
        <v/>
      </c>
      <c r="P229" s="121" t="str">
        <f>IF('Main courante'!$A226=$O$6,TEXT('Main courante'!$B226,"j mmm aa"),"")</f>
        <v/>
      </c>
      <c r="Q229" s="122" t="str">
        <f>IF('Main courante'!$A226=$O$6,TEXT('Main courante'!$C226,"hh:mm"),"")</f>
        <v/>
      </c>
      <c r="R229" s="122" t="str">
        <f>IF('Main courante'!$A226=$O$6,TEXT('Main courante'!$D226,"hh:mm"),"")</f>
        <v/>
      </c>
      <c r="S229" s="123" t="str">
        <f>IF('Main courante'!$A226=$O$6,MOD($R229-$Q229,1),"")</f>
        <v/>
      </c>
      <c r="T229" s="124" t="str">
        <f>IF('Main courante'!$A226=$O$6,'Main courante'!$E226,"")</f>
        <v/>
      </c>
      <c r="U229" s="127" t="str">
        <f>IF('Main courante'!$A226=$O$6,DU229,"")</f>
        <v/>
      </c>
      <c r="V229" s="125"/>
      <c r="W229" s="120" t="str">
        <f>IF('Main courante'!$A226=$W$6,MAX($W$8:$W228)+1,"")</f>
        <v/>
      </c>
      <c r="X229" s="121" t="str">
        <f>IF('Main courante'!$A226=$W$6,TEXT('Main courante'!$B226,"j mmm aa"),"")</f>
        <v/>
      </c>
      <c r="Y229" s="122" t="str">
        <f>IF('Main courante'!$A226=$W$6,TEXT('Main courante'!$C226,"hh:mm"),"")</f>
        <v/>
      </c>
      <c r="Z229" s="122" t="str">
        <f>IF('Main courante'!$A226=$W$6,TEXT('Main courante'!$D226,"hh:mm"),"")</f>
        <v/>
      </c>
      <c r="AA229" s="123" t="str">
        <f>IF('Main courante'!$A226=$W$6,MOD($Z229-$Y229,1),"")</f>
        <v/>
      </c>
      <c r="AB229" s="123" t="str">
        <f>IF('Main courante'!$A226=$W$6,'Main courante'!$E226,"")</f>
        <v/>
      </c>
      <c r="AC229" s="122" t="str">
        <f>IF('Main courante'!$A226=$W$6,DU229,"")</f>
        <v/>
      </c>
      <c r="AD229" s="125"/>
      <c r="AE229" s="120" t="str">
        <f>IF('Main courante'!$A226=$AE$6,MAX($AE$8:$AE228)+1,"")</f>
        <v/>
      </c>
      <c r="AF229" s="121" t="str">
        <f>IF('Main courante'!$A226=$AE$6,TEXT('Main courante'!$B226,"j mmm aa"),"")</f>
        <v/>
      </c>
      <c r="AG229" s="122" t="str">
        <f>IF('Main courante'!$A226=$AE$6,TEXT('Main courante'!$C226,"hh:mm"),"")</f>
        <v/>
      </c>
      <c r="AH229" s="122" t="str">
        <f>IF('Main courante'!$A226=$AE$6,TEXT('Main courante'!$D226,"hh:mm"),"")</f>
        <v/>
      </c>
      <c r="AI229" s="123" t="str">
        <f>IF('Main courante'!$A226=$AE$6,MOD($AH229-$AG229,1),"")</f>
        <v/>
      </c>
      <c r="AJ229" s="123" t="str">
        <f>IF('Main courante'!$A226=$AE$6,'Main courante'!$E226,"")</f>
        <v/>
      </c>
      <c r="AK229" s="122" t="str">
        <f>IF('Main courante'!$A226=$AE$6,DU229,"")</f>
        <v/>
      </c>
      <c r="AL229" s="125"/>
      <c r="AM229" s="120" t="str">
        <f>IF('Main courante'!$A226=$AM$6,MAX($AM$8:$AM228)+1,"")</f>
        <v/>
      </c>
      <c r="AN229" s="121" t="str">
        <f>IF('Main courante'!$A226=$AM$6,TEXT('Main courante'!$B226,"j mmm aa"),"")</f>
        <v/>
      </c>
      <c r="AO229" s="122" t="str">
        <f>IF('Main courante'!$A226=$AM$6,TEXT('Main courante'!$C226,"hh:mm"),"")</f>
        <v/>
      </c>
      <c r="AP229" s="122" t="str">
        <f>IF('Main courante'!$A226=$AM$6,TEXT('Main courante'!$D226,"hh:mm"),"")</f>
        <v/>
      </c>
      <c r="AQ229" s="123" t="str">
        <f>IF('Main courante'!$A226=$AM$6,MOD($AP229-$AO229,1),"")</f>
        <v/>
      </c>
      <c r="AR229" s="123" t="str">
        <f>IF('Main courante'!$A226=$AM$6,'Main courante'!$E226,"")</f>
        <v/>
      </c>
      <c r="AS229" s="122" t="str">
        <f>IF('Main courante'!$A226=$AM$6,DU229,"")</f>
        <v/>
      </c>
      <c r="AT229" s="125"/>
      <c r="AU229" s="120" t="str">
        <f>IF('Main courante'!$A226=$AU$6,MAX($AU$8:$AU228)+1,"")</f>
        <v/>
      </c>
      <c r="AV229" s="121" t="str">
        <f>IF('Main courante'!$A226=$AU$6,TEXT('Main courante'!$B226,"j mmm aa"),"")</f>
        <v/>
      </c>
      <c r="AW229" s="122" t="str">
        <f>IF('Main courante'!$A226=$AU$6,TEXT('Main courante'!$C226,"hh:mm"),"")</f>
        <v/>
      </c>
      <c r="AX229" s="122" t="str">
        <f>IF('Main courante'!$A226=$AU$6,TEXT('Main courante'!$D226,"hh:mm"),"")</f>
        <v/>
      </c>
      <c r="AY229" s="123" t="str">
        <f>IF('Main courante'!$A226=$AU$6,MOD($AX229-$AW229,1),"")</f>
        <v/>
      </c>
      <c r="AZ229" s="123" t="str">
        <f>IF('Main courante'!$A226=$AU$6,'Main courante'!$E226,"")</f>
        <v/>
      </c>
      <c r="BA229" s="122" t="str">
        <f>IF('Main courante'!$A226=$AU$6,DU229,"")</f>
        <v/>
      </c>
      <c r="BB229" s="125"/>
      <c r="BC229" s="120" t="str">
        <f>IF('Main courante'!$A226=$BC$6,MAX($BC$8:$BC228)+1,"")</f>
        <v/>
      </c>
      <c r="BD229" s="121" t="str">
        <f>IF('Main courante'!$A226=$BC$6,TEXT('Main courante'!$B226,"j mmm aa"),"")</f>
        <v/>
      </c>
      <c r="BE229" s="122" t="str">
        <f>IF('Main courante'!$A226=$BC$6,TEXT('Main courante'!$C226,"hh:mm"),"")</f>
        <v/>
      </c>
      <c r="BF229" s="122" t="str">
        <f>IF('Main courante'!$A226=$BC$6,TEXT('Main courante'!$D226,"hh:mm"),"")</f>
        <v/>
      </c>
      <c r="BG229" s="123" t="str">
        <f>IF('Main courante'!$A226=$BC$6,MOD($BF229-$BE229,1),"")</f>
        <v/>
      </c>
      <c r="BH229" s="123" t="str">
        <f>IF('Main courante'!$A226=$BC$6,'Main courante'!$E226,"")</f>
        <v/>
      </c>
      <c r="BI229" s="122" t="str">
        <f>IF('Main courante'!$A226=$BC$6,DU229,"")</f>
        <v/>
      </c>
      <c r="BJ229" s="125"/>
      <c r="BK229" s="120" t="str">
        <f>IF('Main courante'!$A226=$BK$6,MAX($BK$8:$BK228)+1,"")</f>
        <v/>
      </c>
      <c r="BL229" s="121" t="str">
        <f>IF('Main courante'!$A226=$BK$6,TEXT('Main courante'!$B226,"j mmm aa"),"")</f>
        <v/>
      </c>
      <c r="BM229" s="122" t="str">
        <f>IF('Main courante'!$A226=$BK$6,TEXT('Main courante'!$C226,"hh:mm"),"")</f>
        <v/>
      </c>
      <c r="BN229" s="122" t="str">
        <f>IF('Main courante'!$A226=$BK$6,TEXT('Main courante'!$D226,"hh:mm"),"")</f>
        <v/>
      </c>
      <c r="BO229" s="123" t="str">
        <f>IF('Main courante'!$A226=$BK$6,MOD($BN229-$BM229,1),"")</f>
        <v/>
      </c>
      <c r="BP229" s="123" t="str">
        <f>IF('Main courante'!$A226=$BK$6,'Main courante'!$E226,"")</f>
        <v/>
      </c>
      <c r="BQ229" s="122" t="str">
        <f>IF('Main courante'!$A226=$BK$6,DU229,"")</f>
        <v/>
      </c>
      <c r="BR229" s="125"/>
      <c r="BS229" s="120" t="str">
        <f>IF('Main courante'!$A226=$BS$6,MAX($BS$8:$BS228)+1,"")</f>
        <v/>
      </c>
      <c r="BT229" s="121" t="str">
        <f>IF('Main courante'!$A226=$BS$6,TEXT('Main courante'!$B226,"j mmm aa"),"")</f>
        <v/>
      </c>
      <c r="BU229" s="122" t="str">
        <f>IF('Main courante'!$A226=$BS$6,TEXT('Main courante'!$C226,"hh:mm"),"")</f>
        <v/>
      </c>
      <c r="BV229" s="122" t="str">
        <f>IF('Main courante'!$A226=$BS$6,TEXT('Main courante'!$D226,"hh:mm"),"")</f>
        <v/>
      </c>
      <c r="BW229" s="123" t="str">
        <f>IF('Main courante'!$A226=$BS$6,MOD($BV229-$BU229,1),"")</f>
        <v/>
      </c>
      <c r="BX229" s="123" t="str">
        <f>IF('Main courante'!$A226=$BS$6,'Main courante'!$E226,"")</f>
        <v/>
      </c>
      <c r="BY229" s="122" t="str">
        <f>IF('Main courante'!$A226=$BS$6,DU229,"")</f>
        <v/>
      </c>
      <c r="BZ229" s="125"/>
      <c r="CA229" s="120" t="str">
        <f>IF('Main courante'!$A226=$CA$6,MAX($CA$8:$CA228)+1,"")</f>
        <v/>
      </c>
      <c r="CB229" s="121" t="str">
        <f>IF('Main courante'!$A226=$CA$6,TEXT('Main courante'!$B226,"j mmm aa"),"")</f>
        <v/>
      </c>
      <c r="CC229" s="122" t="str">
        <f>IF('Main courante'!$A226=$CA$6,TEXT('Main courante'!$C226,"hh:mm"),"")</f>
        <v/>
      </c>
      <c r="CD229" s="122" t="str">
        <f>IF('Main courante'!$A226=$CA$6,TEXT('Main courante'!$D226,"hh:mm"),"")</f>
        <v/>
      </c>
      <c r="CE229" s="123" t="str">
        <f>IF('Main courante'!$A226=$CA$6,MOD($CD229-$CC229,1),"")</f>
        <v/>
      </c>
      <c r="CF229" s="123" t="str">
        <f>IF('Main courante'!$A226=$CA$6,'Main courante'!$E226,"")</f>
        <v/>
      </c>
      <c r="CG229" s="122" t="str">
        <f>IF('Main courante'!$A226=$CA$6,DU229,"")</f>
        <v/>
      </c>
      <c r="CH229" s="125"/>
      <c r="CI229" s="120" t="str">
        <f>IF('Main courante'!$A226=$CI$6,MAX($CI$8:$CI228)+1,"")</f>
        <v/>
      </c>
      <c r="CJ229" s="121" t="str">
        <f>IF('Main courante'!$A226=$CI$6,TEXT('Main courante'!$B226,"j mmm aa"),"")</f>
        <v/>
      </c>
      <c r="CK229" s="122" t="str">
        <f>IF('Main courante'!$A226=$CI$6,TEXT('Main courante'!$C226,"hh:mm"),"")</f>
        <v/>
      </c>
      <c r="CL229" s="122" t="str">
        <f>IF('Main courante'!$A226=$CI$6,TEXT('Main courante'!$D226,"hh:mm"),"")</f>
        <v/>
      </c>
      <c r="CM229" s="123" t="str">
        <f>IF('Main courante'!$A226=$CI$6,MOD($CL229-$CK229,1),"")</f>
        <v/>
      </c>
      <c r="CN229" s="123" t="str">
        <f>IF('Main courante'!$A226=$CI$6,'Main courante'!$E226,"")</f>
        <v/>
      </c>
      <c r="CO229" s="125"/>
      <c r="CP229" s="120" t="str">
        <f>IF('Main courante'!$A226=$CP$6,MAX($CP$8:$CP228)+1,"")</f>
        <v/>
      </c>
      <c r="CQ229" s="121" t="str">
        <f>IF('Main courante'!$A226=$CP$6,TEXT('Main courante'!$B226,"j mmm aa"),"")</f>
        <v/>
      </c>
      <c r="CR229" s="122" t="str">
        <f>IF('Main courante'!$A226=$CP$6,TEXT('Main courante'!$C226,"hh:mm"),"")</f>
        <v/>
      </c>
      <c r="CS229" s="122" t="str">
        <f>IF('Main courante'!$A226=$CP$6,TEXT('Main courante'!$D226,"hh:mm"),"")</f>
        <v/>
      </c>
      <c r="CT229" s="123" t="str">
        <f>IF('Main courante'!$A226=$CP$6,MOD($CS229-$CR229,1),"")</f>
        <v/>
      </c>
      <c r="CU229" s="123" t="str">
        <f>IF('Main courante'!$A226=$CP$6,'Main courante'!$E226,"")</f>
        <v/>
      </c>
      <c r="CV229" s="122" t="str">
        <f>IF('Main courante'!$A226=$CP$6,DU229,"")</f>
        <v/>
      </c>
      <c r="CW229" s="125"/>
      <c r="CX229" s="120" t="str">
        <f>IF('Main courante'!$A226=$CX$6,MAX($CX$8:$CX228)+1,"")</f>
        <v/>
      </c>
      <c r="CY229" s="121" t="str">
        <f>IF('Main courante'!$A226=$CX$6,TEXT('Main courante'!$B226,"j mmm aa"),"")</f>
        <v/>
      </c>
      <c r="CZ229" s="122" t="str">
        <f>IF('Main courante'!$A226=$CX$6,TEXT('Main courante'!$C226,"hh:mm"),"")</f>
        <v/>
      </c>
      <c r="DA229" s="122" t="str">
        <f>IF('Main courante'!$A226=$CX$6,TEXT('Main courante'!$D226,"hh:mm"),"")</f>
        <v/>
      </c>
      <c r="DB229" s="123" t="str">
        <f>IF('Main courante'!$A226=$CX$6,MOD($DA229-$CZ229,1),"")</f>
        <v/>
      </c>
      <c r="DC229" s="123" t="str">
        <f>IF('Main courante'!$A226=$CX$6,'Main courante'!$E226,"")</f>
        <v/>
      </c>
      <c r="DD229" s="122" t="str">
        <f>IF('Main courante'!$A226=$CX$6,DU229,"")</f>
        <v/>
      </c>
      <c r="DE229" s="125"/>
      <c r="DF229" s="120" t="str">
        <f>IF('Main courante'!$A226=$DF$6,MAX($DF$8:$DF228)+1,"")</f>
        <v/>
      </c>
      <c r="DG229" s="121" t="str">
        <f>IF('Main courante'!$A226=$DF$6,TEXT('Main courante'!$B226,"j mmm aa"),"")</f>
        <v/>
      </c>
      <c r="DH229" s="122" t="str">
        <f>IF('Main courante'!$A226=$DF$6,TEXT('Main courante'!$C226,"hh:mm"),"")</f>
        <v/>
      </c>
      <c r="DI229" s="122" t="str">
        <f>IF('Main courante'!$A226=$DF$6,TEXT('Main courante'!$D226,"hh:mm"),"")</f>
        <v/>
      </c>
      <c r="DJ229" s="123" t="str">
        <f>IF('Main courante'!$A226=$DF$6,MOD($DI229-$DH229,1),"")</f>
        <v/>
      </c>
      <c r="DK229" s="123" t="str">
        <f>IF('Main courante'!$A226=$DF$6,'Main courante'!$E226,"")</f>
        <v/>
      </c>
      <c r="DL229" s="128"/>
      <c r="DM229" s="120" t="str">
        <f>IF(OR('Main courante'!$F226&lt;&gt;"",'Main courante'!$K226&lt;&gt;""),MAX($DM$8:$DM228)+1,"")</f>
        <v/>
      </c>
      <c r="DN229" s="121" t="str">
        <f>IF('Main courante'!$F226,TEXT('Main courante'!$B226,"j mmm aa"),"")</f>
        <v/>
      </c>
      <c r="DO229" s="121" t="str">
        <f>IF('Main courante'!$F226,'Main courante'!$E226,"")</f>
        <v/>
      </c>
      <c r="DP229" s="121" t="str">
        <f>IF(OR('Main courante'!$F226&lt;&gt;"",'Main courante'!$K226&lt;&gt;""),IF('Main courante'!$F226&lt;&gt;"",TEXT('Main courante'!$F226,"hh:mm"),""),"")</f>
        <v/>
      </c>
      <c r="DQ229" s="121" t="str">
        <f>IF(OR('Main courante'!$F226&lt;&gt;"",'Main courante'!$K226&lt;&gt;""),IF('Main courante'!$G226&lt;&gt;"",TEXT('Main courante'!$G226,"hh:mm"),""),"")</f>
        <v/>
      </c>
      <c r="DR229" s="121" t="str">
        <f>IF(OR('Main courante'!$F226&lt;&gt;"",'Main courante'!$K226&lt;&gt;""),IF('Main courante'!$K226&lt;&gt;"",TEXT('Main courante'!$K226,"hh:mm"),""),"")</f>
        <v/>
      </c>
      <c r="DS229" s="121" t="str">
        <f>IF(OR('Main courante'!$F226&lt;&gt;"",'Main courante'!$K226&lt;&gt;""),IF('Main courante'!$L226&lt;&gt;"",TEXT('Main courante'!$L226,"hh:mm"),""),"")</f>
        <v/>
      </c>
      <c r="DT229" s="129">
        <f t="shared" si="13"/>
        <v>0</v>
      </c>
      <c r="DU229" s="130">
        <f>'Main courante'!$H226+'Main courante'!$M226</f>
        <v>0</v>
      </c>
      <c r="DV229" s="131">
        <f>'Main courante'!$J226+'Main courante'!$O226</f>
        <v>0</v>
      </c>
      <c r="DW229" s="131">
        <f>'Main courante'!$I226+'Main courante'!$N226</f>
        <v>0</v>
      </c>
      <c r="DX229" s="132" t="str">
        <f>IF('Main courante'!$P226&lt;&gt;"",'Main courante'!$P226,"")</f>
        <v/>
      </c>
      <c r="DY229" s="133" t="str">
        <f>IF('Main courante'!$Q226&lt;&gt;"",'Main courante'!$Q226,"")</f>
        <v/>
      </c>
      <c r="DZ229" s="133" t="str">
        <f>IF('Main courante'!$R226&lt;&gt;"",'Main courante'!$R226,"")</f>
        <v/>
      </c>
      <c r="EA229" s="129">
        <f t="shared" si="14"/>
        <v>0</v>
      </c>
      <c r="EB229" s="129">
        <f t="shared" si="15"/>
        <v>0</v>
      </c>
      <c r="ED229" s="120" t="str">
        <f>IF('Main courante'!$A226=$ED$6,MAX($ED$8:$ED228)+1,"")</f>
        <v/>
      </c>
      <c r="EE229" s="120" t="str">
        <f>IF('Main courante'!$A226=$ED$6,'Main courante'!$S226,"")</f>
        <v/>
      </c>
      <c r="EF229" s="120" t="str">
        <f>IF('Main courante'!$A226=$ED$6,'Main courante'!$T226,"")</f>
        <v/>
      </c>
      <c r="EG229" s="120" t="str">
        <f>IF('Main courante'!$A226=$ED$6,'Main courante'!$U226,"")</f>
        <v/>
      </c>
      <c r="EH229" s="134" t="str">
        <f>IF('Main courante'!$A226=$ED$6,'Main courante'!$V226,"")</f>
        <v/>
      </c>
      <c r="EJ229" s="120" t="str">
        <f>IF('Main courante'!$A226=$EJ$6,MAX($EJ$8:$EJ228)+1,"")</f>
        <v/>
      </c>
      <c r="EK229" s="120" t="str">
        <f>IF('Main courante'!$A226=$EJ$6,'Main courante'!$S226,"")</f>
        <v/>
      </c>
      <c r="EL229" s="120" t="str">
        <f>IF('Main courante'!$A226=$EJ$6,'Main courante'!$T226,"")</f>
        <v/>
      </c>
      <c r="EM229" s="120" t="str">
        <f>IF('Main courante'!$A226=$EJ$6,'Main courante'!$U226,"")</f>
        <v/>
      </c>
      <c r="EN229" s="134" t="str">
        <f>IF('Main courante'!$A226=$EJ$6,'Main courante'!$V226,"")</f>
        <v/>
      </c>
      <c r="EP229" s="120" t="str">
        <f>IF('Main courante'!$A226=$EP$6,MAX($EP$8:$EP228)+1,"")</f>
        <v/>
      </c>
      <c r="EQ229" s="120" t="str">
        <f>IF('Main courante'!$A226=$EP$6,'Main courante'!$S226,"")</f>
        <v/>
      </c>
      <c r="ER229" s="120" t="str">
        <f>IF('Main courante'!$A226=$EP$6,'Main courante'!$T226,"")</f>
        <v/>
      </c>
      <c r="ES229" s="120" t="str">
        <f>IF('Main courante'!$A226=$EP$6,'Main courante'!$U226,"")</f>
        <v/>
      </c>
      <c r="ET229" s="134" t="str">
        <f>IF('Main courante'!$A226=$EP$6,'Main courante'!$V226,"")</f>
        <v/>
      </c>
      <c r="EU229" s="125"/>
      <c r="EV229" s="120" t="str">
        <f>IF('Main courante'!$A226=$EV$6,MAX($EV$8:$EV228)+1,"")</f>
        <v/>
      </c>
      <c r="EW229" s="121" t="str">
        <f>IF('Main courante'!$A226=$EV$6,TEXT('Main courante'!$B226,"j mmm aa"),"")</f>
        <v/>
      </c>
      <c r="EX229" s="122" t="str">
        <f>IF('Main courante'!$A226=$EV$6,TEXT('Main courante'!$C226,"hh:mm"),"")</f>
        <v/>
      </c>
      <c r="EY229" s="122" t="str">
        <f>IF('Main courante'!$A226=$EV$6,TEXT('Main courante'!$D226,"hh:mm"),"")</f>
        <v/>
      </c>
      <c r="EZ229" s="123" t="str">
        <f>IF('Main courante'!$A226=$EV$6,MOD($EY229-$EX229,1),"")</f>
        <v/>
      </c>
      <c r="FA229" s="123" t="str">
        <f>IF('Main courante'!$A226=$EV$6,'Main courante'!$E226,"")</f>
        <v/>
      </c>
      <c r="FB229" s="128"/>
    </row>
    <row r="230" spans="1:158">
      <c r="A230" s="120" t="str">
        <f>IF('Main courante'!$A227=$A$6,MAX($A$8:$A229)+1,"")</f>
        <v/>
      </c>
      <c r="B230" s="121" t="str">
        <f>IF('Main courante'!$A227=$A$6,TEXT('Main courante'!$B227,"j mmm aa"),"")</f>
        <v/>
      </c>
      <c r="C230" s="122" t="str">
        <f>IF('Main courante'!$A227=$A$6,TEXT('Main courante'!$C227,"hh:mm"),"")</f>
        <v/>
      </c>
      <c r="D230" s="122" t="str">
        <f>IF('Main courante'!$A227=$A$6,TEXT('Main courante'!$D227,"hh:mm"),"")</f>
        <v/>
      </c>
      <c r="E230" s="123" t="str">
        <f>IF('Main courante'!$A227=$A$6,MOD($D230-$C230,1),"")</f>
        <v/>
      </c>
      <c r="F230" s="123" t="str">
        <f>IF('Main courante'!$A227=$A$6,'Main courante'!$E227,"")</f>
        <v/>
      </c>
      <c r="G230" s="125"/>
      <c r="H230" s="126" t="str">
        <f>IF('Main courante'!$A227=$H$6,MAX($H$8:$H229)+1,"")</f>
        <v/>
      </c>
      <c r="I230" s="121" t="str">
        <f>IF('Main courante'!$A227=$H$6,TEXT('Main courante'!$B227,"j mmm aa"),"")</f>
        <v/>
      </c>
      <c r="J230" s="122" t="str">
        <f>IF('Main courante'!$A227=$H$6,TEXT('Main courante'!$C227,"hh:mm"),"")</f>
        <v/>
      </c>
      <c r="K230" s="122" t="str">
        <f>IF('Main courante'!$A227=$H$6,TEXT('Main courante'!$D227,"hh:mm"),"")</f>
        <v/>
      </c>
      <c r="L230" s="123" t="str">
        <f>IF('Main courante'!$A227=$H$6,MOD($K230-$J230,1),"")</f>
        <v/>
      </c>
      <c r="M230" s="123" t="str">
        <f>IF('Main courante'!$A227=$H$6,'Main courante'!$E227,"")</f>
        <v/>
      </c>
      <c r="N230" s="125"/>
      <c r="O230" s="120" t="str">
        <f>IF('Main courante'!$A227=$O$6,MAX($O$8:$O229)+1,"")</f>
        <v/>
      </c>
      <c r="P230" s="121" t="str">
        <f>IF('Main courante'!$A227=$O$6,TEXT('Main courante'!$B227,"j mmm aa"),"")</f>
        <v/>
      </c>
      <c r="Q230" s="122" t="str">
        <f>IF('Main courante'!$A227=$O$6,TEXT('Main courante'!$C227,"hh:mm"),"")</f>
        <v/>
      </c>
      <c r="R230" s="122" t="str">
        <f>IF('Main courante'!$A227=$O$6,TEXT('Main courante'!$D227,"hh:mm"),"")</f>
        <v/>
      </c>
      <c r="S230" s="123" t="str">
        <f>IF('Main courante'!$A227=$O$6,MOD($R230-$Q230,1),"")</f>
        <v/>
      </c>
      <c r="T230" s="124" t="str">
        <f>IF('Main courante'!$A227=$O$6,'Main courante'!$E227,"")</f>
        <v/>
      </c>
      <c r="U230" s="127" t="str">
        <f>IF('Main courante'!$A227=$O$6,DU230,"")</f>
        <v/>
      </c>
      <c r="V230" s="125"/>
      <c r="W230" s="120" t="str">
        <f>IF('Main courante'!$A227=$W$6,MAX($W$8:$W229)+1,"")</f>
        <v/>
      </c>
      <c r="X230" s="121" t="str">
        <f>IF('Main courante'!$A227=$W$6,TEXT('Main courante'!$B227,"j mmm aa"),"")</f>
        <v/>
      </c>
      <c r="Y230" s="122" t="str">
        <f>IF('Main courante'!$A227=$W$6,TEXT('Main courante'!$C227,"hh:mm"),"")</f>
        <v/>
      </c>
      <c r="Z230" s="122" t="str">
        <f>IF('Main courante'!$A227=$W$6,TEXT('Main courante'!$D227,"hh:mm"),"")</f>
        <v/>
      </c>
      <c r="AA230" s="123" t="str">
        <f>IF('Main courante'!$A227=$W$6,MOD($Z230-$Y230,1),"")</f>
        <v/>
      </c>
      <c r="AB230" s="123" t="str">
        <f>IF('Main courante'!$A227=$W$6,'Main courante'!$E227,"")</f>
        <v/>
      </c>
      <c r="AC230" s="122" t="str">
        <f>IF('Main courante'!$A227=$W$6,DU230,"")</f>
        <v/>
      </c>
      <c r="AD230" s="125"/>
      <c r="AE230" s="120" t="str">
        <f>IF('Main courante'!$A227=$AE$6,MAX($AE$8:$AE229)+1,"")</f>
        <v/>
      </c>
      <c r="AF230" s="121" t="str">
        <f>IF('Main courante'!$A227=$AE$6,TEXT('Main courante'!$B227,"j mmm aa"),"")</f>
        <v/>
      </c>
      <c r="AG230" s="122" t="str">
        <f>IF('Main courante'!$A227=$AE$6,TEXT('Main courante'!$C227,"hh:mm"),"")</f>
        <v/>
      </c>
      <c r="AH230" s="122" t="str">
        <f>IF('Main courante'!$A227=$AE$6,TEXT('Main courante'!$D227,"hh:mm"),"")</f>
        <v/>
      </c>
      <c r="AI230" s="123" t="str">
        <f>IF('Main courante'!$A227=$AE$6,MOD($AH230-$AG230,1),"")</f>
        <v/>
      </c>
      <c r="AJ230" s="123" t="str">
        <f>IF('Main courante'!$A227=$AE$6,'Main courante'!$E227,"")</f>
        <v/>
      </c>
      <c r="AK230" s="122" t="str">
        <f>IF('Main courante'!$A227=$AE$6,DU230,"")</f>
        <v/>
      </c>
      <c r="AL230" s="125"/>
      <c r="AM230" s="120" t="str">
        <f>IF('Main courante'!$A227=$AM$6,MAX($AM$8:$AM229)+1,"")</f>
        <v/>
      </c>
      <c r="AN230" s="121" t="str">
        <f>IF('Main courante'!$A227=$AM$6,TEXT('Main courante'!$B227,"j mmm aa"),"")</f>
        <v/>
      </c>
      <c r="AO230" s="122" t="str">
        <f>IF('Main courante'!$A227=$AM$6,TEXT('Main courante'!$C227,"hh:mm"),"")</f>
        <v/>
      </c>
      <c r="AP230" s="122" t="str">
        <f>IF('Main courante'!$A227=$AM$6,TEXT('Main courante'!$D227,"hh:mm"),"")</f>
        <v/>
      </c>
      <c r="AQ230" s="123" t="str">
        <f>IF('Main courante'!$A227=$AM$6,MOD($AP230-$AO230,1),"")</f>
        <v/>
      </c>
      <c r="AR230" s="123" t="str">
        <f>IF('Main courante'!$A227=$AM$6,'Main courante'!$E227,"")</f>
        <v/>
      </c>
      <c r="AS230" s="122" t="str">
        <f>IF('Main courante'!$A227=$AM$6,DU230,"")</f>
        <v/>
      </c>
      <c r="AT230" s="125"/>
      <c r="AU230" s="120" t="str">
        <f>IF('Main courante'!$A227=$AU$6,MAX($AU$8:$AU229)+1,"")</f>
        <v/>
      </c>
      <c r="AV230" s="121" t="str">
        <f>IF('Main courante'!$A227=$AU$6,TEXT('Main courante'!$B227,"j mmm aa"),"")</f>
        <v/>
      </c>
      <c r="AW230" s="122" t="str">
        <f>IF('Main courante'!$A227=$AU$6,TEXT('Main courante'!$C227,"hh:mm"),"")</f>
        <v/>
      </c>
      <c r="AX230" s="122" t="str">
        <f>IF('Main courante'!$A227=$AU$6,TEXT('Main courante'!$D227,"hh:mm"),"")</f>
        <v/>
      </c>
      <c r="AY230" s="123" t="str">
        <f>IF('Main courante'!$A227=$AU$6,MOD($AX230-$AW230,1),"")</f>
        <v/>
      </c>
      <c r="AZ230" s="123" t="str">
        <f>IF('Main courante'!$A227=$AU$6,'Main courante'!$E227,"")</f>
        <v/>
      </c>
      <c r="BA230" s="122" t="str">
        <f>IF('Main courante'!$A227=$AU$6,DU230,"")</f>
        <v/>
      </c>
      <c r="BB230" s="125"/>
      <c r="BC230" s="120" t="str">
        <f>IF('Main courante'!$A227=$BC$6,MAX($BC$8:$BC229)+1,"")</f>
        <v/>
      </c>
      <c r="BD230" s="121" t="str">
        <f>IF('Main courante'!$A227=$BC$6,TEXT('Main courante'!$B227,"j mmm aa"),"")</f>
        <v/>
      </c>
      <c r="BE230" s="122" t="str">
        <f>IF('Main courante'!$A227=$BC$6,TEXT('Main courante'!$C227,"hh:mm"),"")</f>
        <v/>
      </c>
      <c r="BF230" s="122" t="str">
        <f>IF('Main courante'!$A227=$BC$6,TEXT('Main courante'!$D227,"hh:mm"),"")</f>
        <v/>
      </c>
      <c r="BG230" s="123" t="str">
        <f>IF('Main courante'!$A227=$BC$6,MOD($BF230-$BE230,1),"")</f>
        <v/>
      </c>
      <c r="BH230" s="123" t="str">
        <f>IF('Main courante'!$A227=$BC$6,'Main courante'!$E227,"")</f>
        <v/>
      </c>
      <c r="BI230" s="122" t="str">
        <f>IF('Main courante'!$A227=$BC$6,DU230,"")</f>
        <v/>
      </c>
      <c r="BJ230" s="125"/>
      <c r="BK230" s="120" t="str">
        <f>IF('Main courante'!$A227=$BK$6,MAX($BK$8:$BK229)+1,"")</f>
        <v/>
      </c>
      <c r="BL230" s="121" t="str">
        <f>IF('Main courante'!$A227=$BK$6,TEXT('Main courante'!$B227,"j mmm aa"),"")</f>
        <v/>
      </c>
      <c r="BM230" s="122" t="str">
        <f>IF('Main courante'!$A227=$BK$6,TEXT('Main courante'!$C227,"hh:mm"),"")</f>
        <v/>
      </c>
      <c r="BN230" s="122" t="str">
        <f>IF('Main courante'!$A227=$BK$6,TEXT('Main courante'!$D227,"hh:mm"),"")</f>
        <v/>
      </c>
      <c r="BO230" s="123" t="str">
        <f>IF('Main courante'!$A227=$BK$6,MOD($BN230-$BM230,1),"")</f>
        <v/>
      </c>
      <c r="BP230" s="123" t="str">
        <f>IF('Main courante'!$A227=$BK$6,'Main courante'!$E227,"")</f>
        <v/>
      </c>
      <c r="BQ230" s="122" t="str">
        <f>IF('Main courante'!$A227=$BK$6,DU230,"")</f>
        <v/>
      </c>
      <c r="BR230" s="125"/>
      <c r="BS230" s="120" t="str">
        <f>IF('Main courante'!$A227=$BS$6,MAX($BS$8:$BS229)+1,"")</f>
        <v/>
      </c>
      <c r="BT230" s="121" t="str">
        <f>IF('Main courante'!$A227=$BS$6,TEXT('Main courante'!$B227,"j mmm aa"),"")</f>
        <v/>
      </c>
      <c r="BU230" s="122" t="str">
        <f>IF('Main courante'!$A227=$BS$6,TEXT('Main courante'!$C227,"hh:mm"),"")</f>
        <v/>
      </c>
      <c r="BV230" s="122" t="str">
        <f>IF('Main courante'!$A227=$BS$6,TEXT('Main courante'!$D227,"hh:mm"),"")</f>
        <v/>
      </c>
      <c r="BW230" s="123" t="str">
        <f>IF('Main courante'!$A227=$BS$6,MOD($BV230-$BU230,1),"")</f>
        <v/>
      </c>
      <c r="BX230" s="123" t="str">
        <f>IF('Main courante'!$A227=$BS$6,'Main courante'!$E227,"")</f>
        <v/>
      </c>
      <c r="BY230" s="122" t="str">
        <f>IF('Main courante'!$A227=$BS$6,DU230,"")</f>
        <v/>
      </c>
      <c r="BZ230" s="125"/>
      <c r="CA230" s="120" t="str">
        <f>IF('Main courante'!$A227=$CA$6,MAX($CA$8:$CA229)+1,"")</f>
        <v/>
      </c>
      <c r="CB230" s="121" t="str">
        <f>IF('Main courante'!$A227=$CA$6,TEXT('Main courante'!$B227,"j mmm aa"),"")</f>
        <v/>
      </c>
      <c r="CC230" s="122" t="str">
        <f>IF('Main courante'!$A227=$CA$6,TEXT('Main courante'!$C227,"hh:mm"),"")</f>
        <v/>
      </c>
      <c r="CD230" s="122" t="str">
        <f>IF('Main courante'!$A227=$CA$6,TEXT('Main courante'!$D227,"hh:mm"),"")</f>
        <v/>
      </c>
      <c r="CE230" s="123" t="str">
        <f>IF('Main courante'!$A227=$CA$6,MOD($CD230-$CC230,1),"")</f>
        <v/>
      </c>
      <c r="CF230" s="123" t="str">
        <f>IF('Main courante'!$A227=$CA$6,'Main courante'!$E227,"")</f>
        <v/>
      </c>
      <c r="CG230" s="122" t="str">
        <f>IF('Main courante'!$A227=$CA$6,DU230,"")</f>
        <v/>
      </c>
      <c r="CH230" s="125"/>
      <c r="CI230" s="120" t="str">
        <f>IF('Main courante'!$A227=$CI$6,MAX($CI$8:$CI229)+1,"")</f>
        <v/>
      </c>
      <c r="CJ230" s="121" t="str">
        <f>IF('Main courante'!$A227=$CI$6,TEXT('Main courante'!$B227,"j mmm aa"),"")</f>
        <v/>
      </c>
      <c r="CK230" s="122" t="str">
        <f>IF('Main courante'!$A227=$CI$6,TEXT('Main courante'!$C227,"hh:mm"),"")</f>
        <v/>
      </c>
      <c r="CL230" s="122" t="str">
        <f>IF('Main courante'!$A227=$CI$6,TEXT('Main courante'!$D227,"hh:mm"),"")</f>
        <v/>
      </c>
      <c r="CM230" s="123" t="str">
        <f>IF('Main courante'!$A227=$CI$6,MOD($CL230-$CK230,1),"")</f>
        <v/>
      </c>
      <c r="CN230" s="123" t="str">
        <f>IF('Main courante'!$A227=$CI$6,'Main courante'!$E227,"")</f>
        <v/>
      </c>
      <c r="CO230" s="125"/>
      <c r="CP230" s="120" t="str">
        <f>IF('Main courante'!$A227=$CP$6,MAX($CP$8:$CP229)+1,"")</f>
        <v/>
      </c>
      <c r="CQ230" s="121" t="str">
        <f>IF('Main courante'!$A227=$CP$6,TEXT('Main courante'!$B227,"j mmm aa"),"")</f>
        <v/>
      </c>
      <c r="CR230" s="122" t="str">
        <f>IF('Main courante'!$A227=$CP$6,TEXT('Main courante'!$C227,"hh:mm"),"")</f>
        <v/>
      </c>
      <c r="CS230" s="122" t="str">
        <f>IF('Main courante'!$A227=$CP$6,TEXT('Main courante'!$D227,"hh:mm"),"")</f>
        <v/>
      </c>
      <c r="CT230" s="123" t="str">
        <f>IF('Main courante'!$A227=$CP$6,MOD($CS230-$CR230,1),"")</f>
        <v/>
      </c>
      <c r="CU230" s="123" t="str">
        <f>IF('Main courante'!$A227=$CP$6,'Main courante'!$E227,"")</f>
        <v/>
      </c>
      <c r="CV230" s="122" t="str">
        <f>IF('Main courante'!$A227=$CP$6,DU230,"")</f>
        <v/>
      </c>
      <c r="CW230" s="125"/>
      <c r="CX230" s="120" t="str">
        <f>IF('Main courante'!$A227=$CX$6,MAX($CX$8:$CX229)+1,"")</f>
        <v/>
      </c>
      <c r="CY230" s="121" t="str">
        <f>IF('Main courante'!$A227=$CX$6,TEXT('Main courante'!$B227,"j mmm aa"),"")</f>
        <v/>
      </c>
      <c r="CZ230" s="122" t="str">
        <f>IF('Main courante'!$A227=$CX$6,TEXT('Main courante'!$C227,"hh:mm"),"")</f>
        <v/>
      </c>
      <c r="DA230" s="122" t="str">
        <f>IF('Main courante'!$A227=$CX$6,TEXT('Main courante'!$D227,"hh:mm"),"")</f>
        <v/>
      </c>
      <c r="DB230" s="123" t="str">
        <f>IF('Main courante'!$A227=$CX$6,MOD($DA230-$CZ230,1),"")</f>
        <v/>
      </c>
      <c r="DC230" s="123" t="str">
        <f>IF('Main courante'!$A227=$CX$6,'Main courante'!$E227,"")</f>
        <v/>
      </c>
      <c r="DD230" s="122" t="str">
        <f>IF('Main courante'!$A227=$CX$6,DU230,"")</f>
        <v/>
      </c>
      <c r="DE230" s="125"/>
      <c r="DF230" s="120" t="str">
        <f>IF('Main courante'!$A227=$DF$6,MAX($DF$8:$DF229)+1,"")</f>
        <v/>
      </c>
      <c r="DG230" s="121" t="str">
        <f>IF('Main courante'!$A227=$DF$6,TEXT('Main courante'!$B227,"j mmm aa"),"")</f>
        <v/>
      </c>
      <c r="DH230" s="122" t="str">
        <f>IF('Main courante'!$A227=$DF$6,TEXT('Main courante'!$C227,"hh:mm"),"")</f>
        <v/>
      </c>
      <c r="DI230" s="122" t="str">
        <f>IF('Main courante'!$A227=$DF$6,TEXT('Main courante'!$D227,"hh:mm"),"")</f>
        <v/>
      </c>
      <c r="DJ230" s="123" t="str">
        <f>IF('Main courante'!$A227=$DF$6,MOD($DI230-$DH230,1),"")</f>
        <v/>
      </c>
      <c r="DK230" s="123" t="str">
        <f>IF('Main courante'!$A227=$DF$6,'Main courante'!$E227,"")</f>
        <v/>
      </c>
      <c r="DL230" s="128"/>
      <c r="DM230" s="120" t="str">
        <f>IF(OR('Main courante'!$F227&lt;&gt;"",'Main courante'!$K227&lt;&gt;""),MAX($DM$8:$DM229)+1,"")</f>
        <v/>
      </c>
      <c r="DN230" s="121" t="str">
        <f>IF('Main courante'!$F227,TEXT('Main courante'!$B227,"j mmm aa"),"")</f>
        <v/>
      </c>
      <c r="DO230" s="121" t="str">
        <f>IF('Main courante'!$F227,'Main courante'!$E227,"")</f>
        <v/>
      </c>
      <c r="DP230" s="121" t="str">
        <f>IF(OR('Main courante'!$F227&lt;&gt;"",'Main courante'!$K227&lt;&gt;""),IF('Main courante'!$F227&lt;&gt;"",TEXT('Main courante'!$F227,"hh:mm"),""),"")</f>
        <v/>
      </c>
      <c r="DQ230" s="121" t="str">
        <f>IF(OR('Main courante'!$F227&lt;&gt;"",'Main courante'!$K227&lt;&gt;""),IF('Main courante'!$G227&lt;&gt;"",TEXT('Main courante'!$G227,"hh:mm"),""),"")</f>
        <v/>
      </c>
      <c r="DR230" s="121" t="str">
        <f>IF(OR('Main courante'!$F227&lt;&gt;"",'Main courante'!$K227&lt;&gt;""),IF('Main courante'!$K227&lt;&gt;"",TEXT('Main courante'!$K227,"hh:mm"),""),"")</f>
        <v/>
      </c>
      <c r="DS230" s="121" t="str">
        <f>IF(OR('Main courante'!$F227&lt;&gt;"",'Main courante'!$K227&lt;&gt;""),IF('Main courante'!$L227&lt;&gt;"",TEXT('Main courante'!$L227,"hh:mm"),""),"")</f>
        <v/>
      </c>
      <c r="DT230" s="129">
        <f t="shared" si="13"/>
        <v>0</v>
      </c>
      <c r="DU230" s="130">
        <f>'Main courante'!$H227+'Main courante'!$M227</f>
        <v>0</v>
      </c>
      <c r="DV230" s="131">
        <f>'Main courante'!$J227+'Main courante'!$O227</f>
        <v>0</v>
      </c>
      <c r="DW230" s="131">
        <f>'Main courante'!$I227+'Main courante'!$N227</f>
        <v>0</v>
      </c>
      <c r="DX230" s="132" t="str">
        <f>IF('Main courante'!$P227&lt;&gt;"",'Main courante'!$P227,"")</f>
        <v/>
      </c>
      <c r="DY230" s="133" t="str">
        <f>IF('Main courante'!$Q227&lt;&gt;"",'Main courante'!$Q227,"")</f>
        <v/>
      </c>
      <c r="DZ230" s="133" t="str">
        <f>IF('Main courante'!$R227&lt;&gt;"",'Main courante'!$R227,"")</f>
        <v/>
      </c>
      <c r="EA230" s="129">
        <f t="shared" si="14"/>
        <v>0</v>
      </c>
      <c r="EB230" s="129">
        <f t="shared" si="15"/>
        <v>0</v>
      </c>
      <c r="ED230" s="120" t="str">
        <f>IF('Main courante'!$A227=$ED$6,MAX($ED$8:$ED229)+1,"")</f>
        <v/>
      </c>
      <c r="EE230" s="120" t="str">
        <f>IF('Main courante'!$A227=$ED$6,'Main courante'!$S227,"")</f>
        <v/>
      </c>
      <c r="EF230" s="120" t="str">
        <f>IF('Main courante'!$A227=$ED$6,'Main courante'!$T227,"")</f>
        <v/>
      </c>
      <c r="EG230" s="120" t="str">
        <f>IF('Main courante'!$A227=$ED$6,'Main courante'!$U227,"")</f>
        <v/>
      </c>
      <c r="EH230" s="134" t="str">
        <f>IF('Main courante'!$A227=$ED$6,'Main courante'!$V227,"")</f>
        <v/>
      </c>
      <c r="EJ230" s="120" t="str">
        <f>IF('Main courante'!$A227=$EJ$6,MAX($EJ$8:$EJ229)+1,"")</f>
        <v/>
      </c>
      <c r="EK230" s="120" t="str">
        <f>IF('Main courante'!$A227=$EJ$6,'Main courante'!$S227,"")</f>
        <v/>
      </c>
      <c r="EL230" s="120" t="str">
        <f>IF('Main courante'!$A227=$EJ$6,'Main courante'!$T227,"")</f>
        <v/>
      </c>
      <c r="EM230" s="120" t="str">
        <f>IF('Main courante'!$A227=$EJ$6,'Main courante'!$U227,"")</f>
        <v/>
      </c>
      <c r="EN230" s="134" t="str">
        <f>IF('Main courante'!$A227=$EJ$6,'Main courante'!$V227,"")</f>
        <v/>
      </c>
      <c r="EP230" s="120" t="str">
        <f>IF('Main courante'!$A227=$EP$6,MAX($EP$8:$EP229)+1,"")</f>
        <v/>
      </c>
      <c r="EQ230" s="120" t="str">
        <f>IF('Main courante'!$A227=$EP$6,'Main courante'!$S227,"")</f>
        <v/>
      </c>
      <c r="ER230" s="120" t="str">
        <f>IF('Main courante'!$A227=$EP$6,'Main courante'!$T227,"")</f>
        <v/>
      </c>
      <c r="ES230" s="120" t="str">
        <f>IF('Main courante'!$A227=$EP$6,'Main courante'!$U227,"")</f>
        <v/>
      </c>
      <c r="ET230" s="134" t="str">
        <f>IF('Main courante'!$A227=$EP$6,'Main courante'!$V227,"")</f>
        <v/>
      </c>
      <c r="EU230" s="125"/>
      <c r="EV230" s="120" t="str">
        <f>IF('Main courante'!$A227=$EV$6,MAX($EV$8:$EV229)+1,"")</f>
        <v/>
      </c>
      <c r="EW230" s="121" t="str">
        <f>IF('Main courante'!$A227=$EV$6,TEXT('Main courante'!$B227,"j mmm aa"),"")</f>
        <v/>
      </c>
      <c r="EX230" s="122" t="str">
        <f>IF('Main courante'!$A227=$EV$6,TEXT('Main courante'!$C227,"hh:mm"),"")</f>
        <v/>
      </c>
      <c r="EY230" s="122" t="str">
        <f>IF('Main courante'!$A227=$EV$6,TEXT('Main courante'!$D227,"hh:mm"),"")</f>
        <v/>
      </c>
      <c r="EZ230" s="123" t="str">
        <f>IF('Main courante'!$A227=$EV$6,MOD($EY230-$EX230,1),"")</f>
        <v/>
      </c>
      <c r="FA230" s="123" t="str">
        <f>IF('Main courante'!$A227=$EV$6,'Main courante'!$E227,"")</f>
        <v/>
      </c>
      <c r="FB230" s="128"/>
    </row>
    <row r="231" spans="1:158">
      <c r="A231" s="120" t="str">
        <f>IF('Main courante'!$A228=$A$6,MAX($A$8:$A230)+1,"")</f>
        <v/>
      </c>
      <c r="B231" s="121" t="str">
        <f>IF('Main courante'!$A228=$A$6,TEXT('Main courante'!$B228,"j mmm aa"),"")</f>
        <v/>
      </c>
      <c r="C231" s="122" t="str">
        <f>IF('Main courante'!$A228=$A$6,TEXT('Main courante'!$C228,"hh:mm"),"")</f>
        <v/>
      </c>
      <c r="D231" s="122" t="str">
        <f>IF('Main courante'!$A228=$A$6,TEXT('Main courante'!$D228,"hh:mm"),"")</f>
        <v/>
      </c>
      <c r="E231" s="123" t="str">
        <f>IF('Main courante'!$A228=$A$6,MOD($D231-$C231,1),"")</f>
        <v/>
      </c>
      <c r="F231" s="123" t="str">
        <f>IF('Main courante'!$A228=$A$6,'Main courante'!$E228,"")</f>
        <v/>
      </c>
      <c r="G231" s="125"/>
      <c r="H231" s="126" t="str">
        <f>IF('Main courante'!$A228=$H$6,MAX($H$8:$H230)+1,"")</f>
        <v/>
      </c>
      <c r="I231" s="121" t="str">
        <f>IF('Main courante'!$A228=$H$6,TEXT('Main courante'!$B228,"j mmm aa"),"")</f>
        <v/>
      </c>
      <c r="J231" s="122" t="str">
        <f>IF('Main courante'!$A228=$H$6,TEXT('Main courante'!$C228,"hh:mm"),"")</f>
        <v/>
      </c>
      <c r="K231" s="122" t="str">
        <f>IF('Main courante'!$A228=$H$6,TEXT('Main courante'!$D228,"hh:mm"),"")</f>
        <v/>
      </c>
      <c r="L231" s="123" t="str">
        <f>IF('Main courante'!$A228=$H$6,MOD($K231-$J231,1),"")</f>
        <v/>
      </c>
      <c r="M231" s="123" t="str">
        <f>IF('Main courante'!$A228=$H$6,'Main courante'!$E228,"")</f>
        <v/>
      </c>
      <c r="N231" s="125"/>
      <c r="O231" s="120" t="str">
        <f>IF('Main courante'!$A228=$O$6,MAX($O$8:$O230)+1,"")</f>
        <v/>
      </c>
      <c r="P231" s="121" t="str">
        <f>IF('Main courante'!$A228=$O$6,TEXT('Main courante'!$B228,"j mmm aa"),"")</f>
        <v/>
      </c>
      <c r="Q231" s="122" t="str">
        <f>IF('Main courante'!$A228=$O$6,TEXT('Main courante'!$C228,"hh:mm"),"")</f>
        <v/>
      </c>
      <c r="R231" s="122" t="str">
        <f>IF('Main courante'!$A228=$O$6,TEXT('Main courante'!$D228,"hh:mm"),"")</f>
        <v/>
      </c>
      <c r="S231" s="123" t="str">
        <f>IF('Main courante'!$A228=$O$6,MOD($R231-$Q231,1),"")</f>
        <v/>
      </c>
      <c r="T231" s="124" t="str">
        <f>IF('Main courante'!$A228=$O$6,'Main courante'!$E228,"")</f>
        <v/>
      </c>
      <c r="U231" s="127" t="str">
        <f>IF('Main courante'!$A228=$O$6,DU231,"")</f>
        <v/>
      </c>
      <c r="V231" s="125"/>
      <c r="W231" s="120" t="str">
        <f>IF('Main courante'!$A228=$W$6,MAX($W$8:$W230)+1,"")</f>
        <v/>
      </c>
      <c r="X231" s="121" t="str">
        <f>IF('Main courante'!$A228=$W$6,TEXT('Main courante'!$B228,"j mmm aa"),"")</f>
        <v/>
      </c>
      <c r="Y231" s="122" t="str">
        <f>IF('Main courante'!$A228=$W$6,TEXT('Main courante'!$C228,"hh:mm"),"")</f>
        <v/>
      </c>
      <c r="Z231" s="122" t="str">
        <f>IF('Main courante'!$A228=$W$6,TEXT('Main courante'!$D228,"hh:mm"),"")</f>
        <v/>
      </c>
      <c r="AA231" s="123" t="str">
        <f>IF('Main courante'!$A228=$W$6,MOD($Z231-$Y231,1),"")</f>
        <v/>
      </c>
      <c r="AB231" s="123" t="str">
        <f>IF('Main courante'!$A228=$W$6,'Main courante'!$E228,"")</f>
        <v/>
      </c>
      <c r="AC231" s="122" t="str">
        <f>IF('Main courante'!$A228=$W$6,DU231,"")</f>
        <v/>
      </c>
      <c r="AD231" s="125"/>
      <c r="AE231" s="120" t="str">
        <f>IF('Main courante'!$A228=$AE$6,MAX($AE$8:$AE230)+1,"")</f>
        <v/>
      </c>
      <c r="AF231" s="121" t="str">
        <f>IF('Main courante'!$A228=$AE$6,TEXT('Main courante'!$B228,"j mmm aa"),"")</f>
        <v/>
      </c>
      <c r="AG231" s="122" t="str">
        <f>IF('Main courante'!$A228=$AE$6,TEXT('Main courante'!$C228,"hh:mm"),"")</f>
        <v/>
      </c>
      <c r="AH231" s="122" t="str">
        <f>IF('Main courante'!$A228=$AE$6,TEXT('Main courante'!$D228,"hh:mm"),"")</f>
        <v/>
      </c>
      <c r="AI231" s="123" t="str">
        <f>IF('Main courante'!$A228=$AE$6,MOD($AH231-$AG231,1),"")</f>
        <v/>
      </c>
      <c r="AJ231" s="123" t="str">
        <f>IF('Main courante'!$A228=$AE$6,'Main courante'!$E228,"")</f>
        <v/>
      </c>
      <c r="AK231" s="122" t="str">
        <f>IF('Main courante'!$A228=$AE$6,DU231,"")</f>
        <v/>
      </c>
      <c r="AL231" s="125"/>
      <c r="AM231" s="120" t="str">
        <f>IF('Main courante'!$A228=$AM$6,MAX($AM$8:$AM230)+1,"")</f>
        <v/>
      </c>
      <c r="AN231" s="121" t="str">
        <f>IF('Main courante'!$A228=$AM$6,TEXT('Main courante'!$B228,"j mmm aa"),"")</f>
        <v/>
      </c>
      <c r="AO231" s="122" t="str">
        <f>IF('Main courante'!$A228=$AM$6,TEXT('Main courante'!$C228,"hh:mm"),"")</f>
        <v/>
      </c>
      <c r="AP231" s="122" t="str">
        <f>IF('Main courante'!$A228=$AM$6,TEXT('Main courante'!$D228,"hh:mm"),"")</f>
        <v/>
      </c>
      <c r="AQ231" s="123" t="str">
        <f>IF('Main courante'!$A228=$AM$6,MOD($AP231-$AO231,1),"")</f>
        <v/>
      </c>
      <c r="AR231" s="123" t="str">
        <f>IF('Main courante'!$A228=$AM$6,'Main courante'!$E228,"")</f>
        <v/>
      </c>
      <c r="AS231" s="122" t="str">
        <f>IF('Main courante'!$A228=$AM$6,DU231,"")</f>
        <v/>
      </c>
      <c r="AT231" s="125"/>
      <c r="AU231" s="120" t="str">
        <f>IF('Main courante'!$A228=$AU$6,MAX($AU$8:$AU230)+1,"")</f>
        <v/>
      </c>
      <c r="AV231" s="121" t="str">
        <f>IF('Main courante'!$A228=$AU$6,TEXT('Main courante'!$B228,"j mmm aa"),"")</f>
        <v/>
      </c>
      <c r="AW231" s="122" t="str">
        <f>IF('Main courante'!$A228=$AU$6,TEXT('Main courante'!$C228,"hh:mm"),"")</f>
        <v/>
      </c>
      <c r="AX231" s="122" t="str">
        <f>IF('Main courante'!$A228=$AU$6,TEXT('Main courante'!$D228,"hh:mm"),"")</f>
        <v/>
      </c>
      <c r="AY231" s="123" t="str">
        <f>IF('Main courante'!$A228=$AU$6,MOD($AX231-$AW231,1),"")</f>
        <v/>
      </c>
      <c r="AZ231" s="123" t="str">
        <f>IF('Main courante'!$A228=$AU$6,'Main courante'!$E228,"")</f>
        <v/>
      </c>
      <c r="BA231" s="122" t="str">
        <f>IF('Main courante'!$A228=$AU$6,DU231,"")</f>
        <v/>
      </c>
      <c r="BB231" s="125"/>
      <c r="BC231" s="120" t="str">
        <f>IF('Main courante'!$A228=$BC$6,MAX($BC$8:$BC230)+1,"")</f>
        <v/>
      </c>
      <c r="BD231" s="121" t="str">
        <f>IF('Main courante'!$A228=$BC$6,TEXT('Main courante'!$B228,"j mmm aa"),"")</f>
        <v/>
      </c>
      <c r="BE231" s="122" t="str">
        <f>IF('Main courante'!$A228=$BC$6,TEXT('Main courante'!$C228,"hh:mm"),"")</f>
        <v/>
      </c>
      <c r="BF231" s="122" t="str">
        <f>IF('Main courante'!$A228=$BC$6,TEXT('Main courante'!$D228,"hh:mm"),"")</f>
        <v/>
      </c>
      <c r="BG231" s="123" t="str">
        <f>IF('Main courante'!$A228=$BC$6,MOD($BF231-$BE231,1),"")</f>
        <v/>
      </c>
      <c r="BH231" s="123" t="str">
        <f>IF('Main courante'!$A228=$BC$6,'Main courante'!$E228,"")</f>
        <v/>
      </c>
      <c r="BI231" s="122" t="str">
        <f>IF('Main courante'!$A228=$BC$6,DU231,"")</f>
        <v/>
      </c>
      <c r="BJ231" s="125"/>
      <c r="BK231" s="120" t="str">
        <f>IF('Main courante'!$A228=$BK$6,MAX($BK$8:$BK230)+1,"")</f>
        <v/>
      </c>
      <c r="BL231" s="121" t="str">
        <f>IF('Main courante'!$A228=$BK$6,TEXT('Main courante'!$B228,"j mmm aa"),"")</f>
        <v/>
      </c>
      <c r="BM231" s="122" t="str">
        <f>IF('Main courante'!$A228=$BK$6,TEXT('Main courante'!$C228,"hh:mm"),"")</f>
        <v/>
      </c>
      <c r="BN231" s="122" t="str">
        <f>IF('Main courante'!$A228=$BK$6,TEXT('Main courante'!$D228,"hh:mm"),"")</f>
        <v/>
      </c>
      <c r="BO231" s="123" t="str">
        <f>IF('Main courante'!$A228=$BK$6,MOD($BN231-$BM231,1),"")</f>
        <v/>
      </c>
      <c r="BP231" s="123" t="str">
        <f>IF('Main courante'!$A228=$BK$6,'Main courante'!$E228,"")</f>
        <v/>
      </c>
      <c r="BQ231" s="122" t="str">
        <f>IF('Main courante'!$A228=$BK$6,DU231,"")</f>
        <v/>
      </c>
      <c r="BR231" s="125"/>
      <c r="BS231" s="120" t="str">
        <f>IF('Main courante'!$A228=$BS$6,MAX($BS$8:$BS230)+1,"")</f>
        <v/>
      </c>
      <c r="BT231" s="121" t="str">
        <f>IF('Main courante'!$A228=$BS$6,TEXT('Main courante'!$B228,"j mmm aa"),"")</f>
        <v/>
      </c>
      <c r="BU231" s="122" t="str">
        <f>IF('Main courante'!$A228=$BS$6,TEXT('Main courante'!$C228,"hh:mm"),"")</f>
        <v/>
      </c>
      <c r="BV231" s="122" t="str">
        <f>IF('Main courante'!$A228=$BS$6,TEXT('Main courante'!$D228,"hh:mm"),"")</f>
        <v/>
      </c>
      <c r="BW231" s="123" t="str">
        <f>IF('Main courante'!$A228=$BS$6,MOD($BV231-$BU231,1),"")</f>
        <v/>
      </c>
      <c r="BX231" s="123" t="str">
        <f>IF('Main courante'!$A228=$BS$6,'Main courante'!$E228,"")</f>
        <v/>
      </c>
      <c r="BY231" s="122" t="str">
        <f>IF('Main courante'!$A228=$BS$6,DU231,"")</f>
        <v/>
      </c>
      <c r="BZ231" s="125"/>
      <c r="CA231" s="120" t="str">
        <f>IF('Main courante'!$A228=$CA$6,MAX($CA$8:$CA230)+1,"")</f>
        <v/>
      </c>
      <c r="CB231" s="121" t="str">
        <f>IF('Main courante'!$A228=$CA$6,TEXT('Main courante'!$B228,"j mmm aa"),"")</f>
        <v/>
      </c>
      <c r="CC231" s="122" t="str">
        <f>IF('Main courante'!$A228=$CA$6,TEXT('Main courante'!$C228,"hh:mm"),"")</f>
        <v/>
      </c>
      <c r="CD231" s="122" t="str">
        <f>IF('Main courante'!$A228=$CA$6,TEXT('Main courante'!$D228,"hh:mm"),"")</f>
        <v/>
      </c>
      <c r="CE231" s="123" t="str">
        <f>IF('Main courante'!$A228=$CA$6,MOD($CD231-$CC231,1),"")</f>
        <v/>
      </c>
      <c r="CF231" s="123" t="str">
        <f>IF('Main courante'!$A228=$CA$6,'Main courante'!$E228,"")</f>
        <v/>
      </c>
      <c r="CG231" s="122" t="str">
        <f>IF('Main courante'!$A228=$CA$6,DU231,"")</f>
        <v/>
      </c>
      <c r="CH231" s="125"/>
      <c r="CI231" s="120" t="str">
        <f>IF('Main courante'!$A228=$CI$6,MAX($CI$8:$CI230)+1,"")</f>
        <v/>
      </c>
      <c r="CJ231" s="121" t="str">
        <f>IF('Main courante'!$A228=$CI$6,TEXT('Main courante'!$B228,"j mmm aa"),"")</f>
        <v/>
      </c>
      <c r="CK231" s="122" t="str">
        <f>IF('Main courante'!$A228=$CI$6,TEXT('Main courante'!$C228,"hh:mm"),"")</f>
        <v/>
      </c>
      <c r="CL231" s="122" t="str">
        <f>IF('Main courante'!$A228=$CI$6,TEXT('Main courante'!$D228,"hh:mm"),"")</f>
        <v/>
      </c>
      <c r="CM231" s="123" t="str">
        <f>IF('Main courante'!$A228=$CI$6,MOD($CL231-$CK231,1),"")</f>
        <v/>
      </c>
      <c r="CN231" s="123" t="str">
        <f>IF('Main courante'!$A228=$CI$6,'Main courante'!$E228,"")</f>
        <v/>
      </c>
      <c r="CO231" s="125"/>
      <c r="CP231" s="120" t="str">
        <f>IF('Main courante'!$A228=$CP$6,MAX($CP$8:$CP230)+1,"")</f>
        <v/>
      </c>
      <c r="CQ231" s="121" t="str">
        <f>IF('Main courante'!$A228=$CP$6,TEXT('Main courante'!$B228,"j mmm aa"),"")</f>
        <v/>
      </c>
      <c r="CR231" s="122" t="str">
        <f>IF('Main courante'!$A228=$CP$6,TEXT('Main courante'!$C228,"hh:mm"),"")</f>
        <v/>
      </c>
      <c r="CS231" s="122" t="str">
        <f>IF('Main courante'!$A228=$CP$6,TEXT('Main courante'!$D228,"hh:mm"),"")</f>
        <v/>
      </c>
      <c r="CT231" s="123" t="str">
        <f>IF('Main courante'!$A228=$CP$6,MOD($CS231-$CR231,1),"")</f>
        <v/>
      </c>
      <c r="CU231" s="123" t="str">
        <f>IF('Main courante'!$A228=$CP$6,'Main courante'!$E228,"")</f>
        <v/>
      </c>
      <c r="CV231" s="122" t="str">
        <f>IF('Main courante'!$A228=$CP$6,DU231,"")</f>
        <v/>
      </c>
      <c r="CW231" s="125"/>
      <c r="CX231" s="120" t="str">
        <f>IF('Main courante'!$A228=$CX$6,MAX($CX$8:$CX230)+1,"")</f>
        <v/>
      </c>
      <c r="CY231" s="121" t="str">
        <f>IF('Main courante'!$A228=$CX$6,TEXT('Main courante'!$B228,"j mmm aa"),"")</f>
        <v/>
      </c>
      <c r="CZ231" s="122" t="str">
        <f>IF('Main courante'!$A228=$CX$6,TEXT('Main courante'!$C228,"hh:mm"),"")</f>
        <v/>
      </c>
      <c r="DA231" s="122" t="str">
        <f>IF('Main courante'!$A228=$CX$6,TEXT('Main courante'!$D228,"hh:mm"),"")</f>
        <v/>
      </c>
      <c r="DB231" s="123" t="str">
        <f>IF('Main courante'!$A228=$CX$6,MOD($DA231-$CZ231,1),"")</f>
        <v/>
      </c>
      <c r="DC231" s="123" t="str">
        <f>IF('Main courante'!$A228=$CX$6,'Main courante'!$E228,"")</f>
        <v/>
      </c>
      <c r="DD231" s="122" t="str">
        <f>IF('Main courante'!$A228=$CX$6,DU231,"")</f>
        <v/>
      </c>
      <c r="DE231" s="125"/>
      <c r="DF231" s="120" t="str">
        <f>IF('Main courante'!$A228=$DF$6,MAX($DF$8:$DF230)+1,"")</f>
        <v/>
      </c>
      <c r="DG231" s="121" t="str">
        <f>IF('Main courante'!$A228=$DF$6,TEXT('Main courante'!$B228,"j mmm aa"),"")</f>
        <v/>
      </c>
      <c r="DH231" s="122" t="str">
        <f>IF('Main courante'!$A228=$DF$6,TEXT('Main courante'!$C228,"hh:mm"),"")</f>
        <v/>
      </c>
      <c r="DI231" s="122" t="str">
        <f>IF('Main courante'!$A228=$DF$6,TEXT('Main courante'!$D228,"hh:mm"),"")</f>
        <v/>
      </c>
      <c r="DJ231" s="123" t="str">
        <f>IF('Main courante'!$A228=$DF$6,MOD($DI231-$DH231,1),"")</f>
        <v/>
      </c>
      <c r="DK231" s="123" t="str">
        <f>IF('Main courante'!$A228=$DF$6,'Main courante'!$E228,"")</f>
        <v/>
      </c>
      <c r="DL231" s="128"/>
      <c r="DM231" s="120" t="str">
        <f>IF(OR('Main courante'!$F228&lt;&gt;"",'Main courante'!$K228&lt;&gt;""),MAX($DM$8:$DM230)+1,"")</f>
        <v/>
      </c>
      <c r="DN231" s="121" t="str">
        <f>IF('Main courante'!$F228,TEXT('Main courante'!$B228,"j mmm aa"),"")</f>
        <v/>
      </c>
      <c r="DO231" s="121" t="str">
        <f>IF('Main courante'!$F228,'Main courante'!$E228,"")</f>
        <v/>
      </c>
      <c r="DP231" s="121" t="str">
        <f>IF(OR('Main courante'!$F228&lt;&gt;"",'Main courante'!$K228&lt;&gt;""),IF('Main courante'!$F228&lt;&gt;"",TEXT('Main courante'!$F228,"hh:mm"),""),"")</f>
        <v/>
      </c>
      <c r="DQ231" s="121" t="str">
        <f>IF(OR('Main courante'!$F228&lt;&gt;"",'Main courante'!$K228&lt;&gt;""),IF('Main courante'!$G228&lt;&gt;"",TEXT('Main courante'!$G228,"hh:mm"),""),"")</f>
        <v/>
      </c>
      <c r="DR231" s="121" t="str">
        <f>IF(OR('Main courante'!$F228&lt;&gt;"",'Main courante'!$K228&lt;&gt;""),IF('Main courante'!$K228&lt;&gt;"",TEXT('Main courante'!$K228,"hh:mm"),""),"")</f>
        <v/>
      </c>
      <c r="DS231" s="121" t="str">
        <f>IF(OR('Main courante'!$F228&lt;&gt;"",'Main courante'!$K228&lt;&gt;""),IF('Main courante'!$L228&lt;&gt;"",TEXT('Main courante'!$L228,"hh:mm"),""),"")</f>
        <v/>
      </c>
      <c r="DT231" s="129">
        <f t="shared" si="13"/>
        <v>0</v>
      </c>
      <c r="DU231" s="130">
        <f>'Main courante'!$H228+'Main courante'!$M228</f>
        <v>0</v>
      </c>
      <c r="DV231" s="131">
        <f>'Main courante'!$J228+'Main courante'!$O228</f>
        <v>0</v>
      </c>
      <c r="DW231" s="131">
        <f>'Main courante'!$I228+'Main courante'!$N228</f>
        <v>0</v>
      </c>
      <c r="DX231" s="132" t="str">
        <f>IF('Main courante'!$P228&lt;&gt;"",'Main courante'!$P228,"")</f>
        <v/>
      </c>
      <c r="DY231" s="133" t="str">
        <f>IF('Main courante'!$Q228&lt;&gt;"",'Main courante'!$Q228,"")</f>
        <v/>
      </c>
      <c r="DZ231" s="133" t="str">
        <f>IF('Main courante'!$R228&lt;&gt;"",'Main courante'!$R228,"")</f>
        <v/>
      </c>
      <c r="EA231" s="129">
        <f t="shared" si="14"/>
        <v>0</v>
      </c>
      <c r="EB231" s="129">
        <f t="shared" si="15"/>
        <v>0</v>
      </c>
      <c r="ED231" s="120" t="str">
        <f>IF('Main courante'!$A228=$ED$6,MAX($ED$8:$ED230)+1,"")</f>
        <v/>
      </c>
      <c r="EE231" s="120" t="str">
        <f>IF('Main courante'!$A228=$ED$6,'Main courante'!$S228,"")</f>
        <v/>
      </c>
      <c r="EF231" s="120" t="str">
        <f>IF('Main courante'!$A228=$ED$6,'Main courante'!$T228,"")</f>
        <v/>
      </c>
      <c r="EG231" s="120" t="str">
        <f>IF('Main courante'!$A228=$ED$6,'Main courante'!$U228,"")</f>
        <v/>
      </c>
      <c r="EH231" s="134" t="str">
        <f>IF('Main courante'!$A228=$ED$6,'Main courante'!$V228,"")</f>
        <v/>
      </c>
      <c r="EJ231" s="120" t="str">
        <f>IF('Main courante'!$A228=$EJ$6,MAX($EJ$8:$EJ230)+1,"")</f>
        <v/>
      </c>
      <c r="EK231" s="120" t="str">
        <f>IF('Main courante'!$A228=$EJ$6,'Main courante'!$S228,"")</f>
        <v/>
      </c>
      <c r="EL231" s="120" t="str">
        <f>IF('Main courante'!$A228=$EJ$6,'Main courante'!$T228,"")</f>
        <v/>
      </c>
      <c r="EM231" s="120" t="str">
        <f>IF('Main courante'!$A228=$EJ$6,'Main courante'!$U228,"")</f>
        <v/>
      </c>
      <c r="EN231" s="134" t="str">
        <f>IF('Main courante'!$A228=$EJ$6,'Main courante'!$V228,"")</f>
        <v/>
      </c>
      <c r="EP231" s="120" t="str">
        <f>IF('Main courante'!$A228=$EP$6,MAX($EP$8:$EP230)+1,"")</f>
        <v/>
      </c>
      <c r="EQ231" s="120" t="str">
        <f>IF('Main courante'!$A228=$EP$6,'Main courante'!$S228,"")</f>
        <v/>
      </c>
      <c r="ER231" s="120" t="str">
        <f>IF('Main courante'!$A228=$EP$6,'Main courante'!$T228,"")</f>
        <v/>
      </c>
      <c r="ES231" s="120" t="str">
        <f>IF('Main courante'!$A228=$EP$6,'Main courante'!$U228,"")</f>
        <v/>
      </c>
      <c r="ET231" s="134" t="str">
        <f>IF('Main courante'!$A228=$EP$6,'Main courante'!$V228,"")</f>
        <v/>
      </c>
      <c r="EU231" s="125"/>
      <c r="EV231" s="120" t="str">
        <f>IF('Main courante'!$A228=$EV$6,MAX($EV$8:$EV230)+1,"")</f>
        <v/>
      </c>
      <c r="EW231" s="121" t="str">
        <f>IF('Main courante'!$A228=$EV$6,TEXT('Main courante'!$B228,"j mmm aa"),"")</f>
        <v/>
      </c>
      <c r="EX231" s="122" t="str">
        <f>IF('Main courante'!$A228=$EV$6,TEXT('Main courante'!$C228,"hh:mm"),"")</f>
        <v/>
      </c>
      <c r="EY231" s="122" t="str">
        <f>IF('Main courante'!$A228=$EV$6,TEXT('Main courante'!$D228,"hh:mm"),"")</f>
        <v/>
      </c>
      <c r="EZ231" s="123" t="str">
        <f>IF('Main courante'!$A228=$EV$6,MOD($EY231-$EX231,1),"")</f>
        <v/>
      </c>
      <c r="FA231" s="123" t="str">
        <f>IF('Main courante'!$A228=$EV$6,'Main courante'!$E228,"")</f>
        <v/>
      </c>
      <c r="FB231" s="128"/>
    </row>
    <row r="232" spans="1:158">
      <c r="A232" s="120" t="str">
        <f>IF('Main courante'!$A229=$A$6,MAX($A$8:$A231)+1,"")</f>
        <v/>
      </c>
      <c r="B232" s="121" t="str">
        <f>IF('Main courante'!$A229=$A$6,TEXT('Main courante'!$B229,"j mmm aa"),"")</f>
        <v/>
      </c>
      <c r="C232" s="122" t="str">
        <f>IF('Main courante'!$A229=$A$6,TEXT('Main courante'!$C229,"hh:mm"),"")</f>
        <v/>
      </c>
      <c r="D232" s="122" t="str">
        <f>IF('Main courante'!$A229=$A$6,TEXT('Main courante'!$D229,"hh:mm"),"")</f>
        <v/>
      </c>
      <c r="E232" s="123" t="str">
        <f>IF('Main courante'!$A229=$A$6,MOD($D232-$C232,1),"")</f>
        <v/>
      </c>
      <c r="F232" s="123" t="str">
        <f>IF('Main courante'!$A229=$A$6,'Main courante'!$E229,"")</f>
        <v/>
      </c>
      <c r="G232" s="125"/>
      <c r="H232" s="126" t="str">
        <f>IF('Main courante'!$A229=$H$6,MAX($H$8:$H231)+1,"")</f>
        <v/>
      </c>
      <c r="I232" s="121" t="str">
        <f>IF('Main courante'!$A229=$H$6,TEXT('Main courante'!$B229,"j mmm aa"),"")</f>
        <v/>
      </c>
      <c r="J232" s="122" t="str">
        <f>IF('Main courante'!$A229=$H$6,TEXT('Main courante'!$C229,"hh:mm"),"")</f>
        <v/>
      </c>
      <c r="K232" s="122" t="str">
        <f>IF('Main courante'!$A229=$H$6,TEXT('Main courante'!$D229,"hh:mm"),"")</f>
        <v/>
      </c>
      <c r="L232" s="123" t="str">
        <f>IF('Main courante'!$A229=$H$6,MOD($K232-$J232,1),"")</f>
        <v/>
      </c>
      <c r="M232" s="123" t="str">
        <f>IF('Main courante'!$A229=$H$6,'Main courante'!$E229,"")</f>
        <v/>
      </c>
      <c r="N232" s="125"/>
      <c r="O232" s="120" t="str">
        <f>IF('Main courante'!$A229=$O$6,MAX($O$8:$O231)+1,"")</f>
        <v/>
      </c>
      <c r="P232" s="121" t="str">
        <f>IF('Main courante'!$A229=$O$6,TEXT('Main courante'!$B229,"j mmm aa"),"")</f>
        <v/>
      </c>
      <c r="Q232" s="122" t="str">
        <f>IF('Main courante'!$A229=$O$6,TEXT('Main courante'!$C229,"hh:mm"),"")</f>
        <v/>
      </c>
      <c r="R232" s="122" t="str">
        <f>IF('Main courante'!$A229=$O$6,TEXT('Main courante'!$D229,"hh:mm"),"")</f>
        <v/>
      </c>
      <c r="S232" s="123" t="str">
        <f>IF('Main courante'!$A229=$O$6,MOD($R232-$Q232,1),"")</f>
        <v/>
      </c>
      <c r="T232" s="124" t="str">
        <f>IF('Main courante'!$A229=$O$6,'Main courante'!$E229,"")</f>
        <v/>
      </c>
      <c r="U232" s="127" t="str">
        <f>IF('Main courante'!$A229=$O$6,DU232,"")</f>
        <v/>
      </c>
      <c r="V232" s="125"/>
      <c r="W232" s="120" t="str">
        <f>IF('Main courante'!$A229=$W$6,MAX($W$8:$W231)+1,"")</f>
        <v/>
      </c>
      <c r="X232" s="121" t="str">
        <f>IF('Main courante'!$A229=$W$6,TEXT('Main courante'!$B229,"j mmm aa"),"")</f>
        <v/>
      </c>
      <c r="Y232" s="122" t="str">
        <f>IF('Main courante'!$A229=$W$6,TEXT('Main courante'!$C229,"hh:mm"),"")</f>
        <v/>
      </c>
      <c r="Z232" s="122" t="str">
        <f>IF('Main courante'!$A229=$W$6,TEXT('Main courante'!$D229,"hh:mm"),"")</f>
        <v/>
      </c>
      <c r="AA232" s="123" t="str">
        <f>IF('Main courante'!$A229=$W$6,MOD($Z232-$Y232,1),"")</f>
        <v/>
      </c>
      <c r="AB232" s="123" t="str">
        <f>IF('Main courante'!$A229=$W$6,'Main courante'!$E229,"")</f>
        <v/>
      </c>
      <c r="AC232" s="122" t="str">
        <f>IF('Main courante'!$A229=$W$6,DU232,"")</f>
        <v/>
      </c>
      <c r="AD232" s="125"/>
      <c r="AE232" s="120" t="str">
        <f>IF('Main courante'!$A229=$AE$6,MAX($AE$8:$AE231)+1,"")</f>
        <v/>
      </c>
      <c r="AF232" s="121" t="str">
        <f>IF('Main courante'!$A229=$AE$6,TEXT('Main courante'!$B229,"j mmm aa"),"")</f>
        <v/>
      </c>
      <c r="AG232" s="122" t="str">
        <f>IF('Main courante'!$A229=$AE$6,TEXT('Main courante'!$C229,"hh:mm"),"")</f>
        <v/>
      </c>
      <c r="AH232" s="122" t="str">
        <f>IF('Main courante'!$A229=$AE$6,TEXT('Main courante'!$D229,"hh:mm"),"")</f>
        <v/>
      </c>
      <c r="AI232" s="123" t="str">
        <f>IF('Main courante'!$A229=$AE$6,MOD($AH232-$AG232,1),"")</f>
        <v/>
      </c>
      <c r="AJ232" s="123" t="str">
        <f>IF('Main courante'!$A229=$AE$6,'Main courante'!$E229,"")</f>
        <v/>
      </c>
      <c r="AK232" s="122" t="str">
        <f>IF('Main courante'!$A229=$AE$6,DU232,"")</f>
        <v/>
      </c>
      <c r="AL232" s="125"/>
      <c r="AM232" s="120" t="str">
        <f>IF('Main courante'!$A229=$AM$6,MAX($AM$8:$AM231)+1,"")</f>
        <v/>
      </c>
      <c r="AN232" s="121" t="str">
        <f>IF('Main courante'!$A229=$AM$6,TEXT('Main courante'!$B229,"j mmm aa"),"")</f>
        <v/>
      </c>
      <c r="AO232" s="122" t="str">
        <f>IF('Main courante'!$A229=$AM$6,TEXT('Main courante'!$C229,"hh:mm"),"")</f>
        <v/>
      </c>
      <c r="AP232" s="122" t="str">
        <f>IF('Main courante'!$A229=$AM$6,TEXT('Main courante'!$D229,"hh:mm"),"")</f>
        <v/>
      </c>
      <c r="AQ232" s="123" t="str">
        <f>IF('Main courante'!$A229=$AM$6,MOD($AP232-$AO232,1),"")</f>
        <v/>
      </c>
      <c r="AR232" s="123" t="str">
        <f>IF('Main courante'!$A229=$AM$6,'Main courante'!$E229,"")</f>
        <v/>
      </c>
      <c r="AS232" s="122" t="str">
        <f>IF('Main courante'!$A229=$AM$6,DU232,"")</f>
        <v/>
      </c>
      <c r="AT232" s="125"/>
      <c r="AU232" s="120" t="str">
        <f>IF('Main courante'!$A229=$AU$6,MAX($AU$8:$AU231)+1,"")</f>
        <v/>
      </c>
      <c r="AV232" s="121" t="str">
        <f>IF('Main courante'!$A229=$AU$6,TEXT('Main courante'!$B229,"j mmm aa"),"")</f>
        <v/>
      </c>
      <c r="AW232" s="122" t="str">
        <f>IF('Main courante'!$A229=$AU$6,TEXT('Main courante'!$C229,"hh:mm"),"")</f>
        <v/>
      </c>
      <c r="AX232" s="122" t="str">
        <f>IF('Main courante'!$A229=$AU$6,TEXT('Main courante'!$D229,"hh:mm"),"")</f>
        <v/>
      </c>
      <c r="AY232" s="123" t="str">
        <f>IF('Main courante'!$A229=$AU$6,MOD($AX232-$AW232,1),"")</f>
        <v/>
      </c>
      <c r="AZ232" s="123" t="str">
        <f>IF('Main courante'!$A229=$AU$6,'Main courante'!$E229,"")</f>
        <v/>
      </c>
      <c r="BA232" s="122" t="str">
        <f>IF('Main courante'!$A229=$AU$6,DU232,"")</f>
        <v/>
      </c>
      <c r="BB232" s="125"/>
      <c r="BC232" s="120" t="str">
        <f>IF('Main courante'!$A229=$BC$6,MAX($BC$8:$BC231)+1,"")</f>
        <v/>
      </c>
      <c r="BD232" s="121" t="str">
        <f>IF('Main courante'!$A229=$BC$6,TEXT('Main courante'!$B229,"j mmm aa"),"")</f>
        <v/>
      </c>
      <c r="BE232" s="122" t="str">
        <f>IF('Main courante'!$A229=$BC$6,TEXT('Main courante'!$C229,"hh:mm"),"")</f>
        <v/>
      </c>
      <c r="BF232" s="122" t="str">
        <f>IF('Main courante'!$A229=$BC$6,TEXT('Main courante'!$D229,"hh:mm"),"")</f>
        <v/>
      </c>
      <c r="BG232" s="123" t="str">
        <f>IF('Main courante'!$A229=$BC$6,MOD($BF232-$BE232,1),"")</f>
        <v/>
      </c>
      <c r="BH232" s="123" t="str">
        <f>IF('Main courante'!$A229=$BC$6,'Main courante'!$E229,"")</f>
        <v/>
      </c>
      <c r="BI232" s="122" t="str">
        <f>IF('Main courante'!$A229=$BC$6,DU232,"")</f>
        <v/>
      </c>
      <c r="BJ232" s="125"/>
      <c r="BK232" s="120" t="str">
        <f>IF('Main courante'!$A229=$BK$6,MAX($BK$8:$BK231)+1,"")</f>
        <v/>
      </c>
      <c r="BL232" s="121" t="str">
        <f>IF('Main courante'!$A229=$BK$6,TEXT('Main courante'!$B229,"j mmm aa"),"")</f>
        <v/>
      </c>
      <c r="BM232" s="122" t="str">
        <f>IF('Main courante'!$A229=$BK$6,TEXT('Main courante'!$C229,"hh:mm"),"")</f>
        <v/>
      </c>
      <c r="BN232" s="122" t="str">
        <f>IF('Main courante'!$A229=$BK$6,TEXT('Main courante'!$D229,"hh:mm"),"")</f>
        <v/>
      </c>
      <c r="BO232" s="123" t="str">
        <f>IF('Main courante'!$A229=$BK$6,MOD($BN232-$BM232,1),"")</f>
        <v/>
      </c>
      <c r="BP232" s="123" t="str">
        <f>IF('Main courante'!$A229=$BK$6,'Main courante'!$E229,"")</f>
        <v/>
      </c>
      <c r="BQ232" s="122" t="str">
        <f>IF('Main courante'!$A229=$BK$6,DU232,"")</f>
        <v/>
      </c>
      <c r="BR232" s="125"/>
      <c r="BS232" s="120" t="str">
        <f>IF('Main courante'!$A229=$BS$6,MAX($BS$8:$BS231)+1,"")</f>
        <v/>
      </c>
      <c r="BT232" s="121" t="str">
        <f>IF('Main courante'!$A229=$BS$6,TEXT('Main courante'!$B229,"j mmm aa"),"")</f>
        <v/>
      </c>
      <c r="BU232" s="122" t="str">
        <f>IF('Main courante'!$A229=$BS$6,TEXT('Main courante'!$C229,"hh:mm"),"")</f>
        <v/>
      </c>
      <c r="BV232" s="122" t="str">
        <f>IF('Main courante'!$A229=$BS$6,TEXT('Main courante'!$D229,"hh:mm"),"")</f>
        <v/>
      </c>
      <c r="BW232" s="123" t="str">
        <f>IF('Main courante'!$A229=$BS$6,MOD($BV232-$BU232,1),"")</f>
        <v/>
      </c>
      <c r="BX232" s="123" t="str">
        <f>IF('Main courante'!$A229=$BS$6,'Main courante'!$E229,"")</f>
        <v/>
      </c>
      <c r="BY232" s="122" t="str">
        <f>IF('Main courante'!$A229=$BS$6,DU232,"")</f>
        <v/>
      </c>
      <c r="BZ232" s="125"/>
      <c r="CA232" s="120" t="str">
        <f>IF('Main courante'!$A229=$CA$6,MAX($CA$8:$CA231)+1,"")</f>
        <v/>
      </c>
      <c r="CB232" s="121" t="str">
        <f>IF('Main courante'!$A229=$CA$6,TEXT('Main courante'!$B229,"j mmm aa"),"")</f>
        <v/>
      </c>
      <c r="CC232" s="122" t="str">
        <f>IF('Main courante'!$A229=$CA$6,TEXT('Main courante'!$C229,"hh:mm"),"")</f>
        <v/>
      </c>
      <c r="CD232" s="122" t="str">
        <f>IF('Main courante'!$A229=$CA$6,TEXT('Main courante'!$D229,"hh:mm"),"")</f>
        <v/>
      </c>
      <c r="CE232" s="123" t="str">
        <f>IF('Main courante'!$A229=$CA$6,MOD($CD232-$CC232,1),"")</f>
        <v/>
      </c>
      <c r="CF232" s="123" t="str">
        <f>IF('Main courante'!$A229=$CA$6,'Main courante'!$E229,"")</f>
        <v/>
      </c>
      <c r="CG232" s="122" t="str">
        <f>IF('Main courante'!$A229=$CA$6,DU232,"")</f>
        <v/>
      </c>
      <c r="CH232" s="125"/>
      <c r="CI232" s="120" t="str">
        <f>IF('Main courante'!$A229=$CI$6,MAX($CI$8:$CI231)+1,"")</f>
        <v/>
      </c>
      <c r="CJ232" s="121" t="str">
        <f>IF('Main courante'!$A229=$CI$6,TEXT('Main courante'!$B229,"j mmm aa"),"")</f>
        <v/>
      </c>
      <c r="CK232" s="122" t="str">
        <f>IF('Main courante'!$A229=$CI$6,TEXT('Main courante'!$C229,"hh:mm"),"")</f>
        <v/>
      </c>
      <c r="CL232" s="122" t="str">
        <f>IF('Main courante'!$A229=$CI$6,TEXT('Main courante'!$D229,"hh:mm"),"")</f>
        <v/>
      </c>
      <c r="CM232" s="123" t="str">
        <f>IF('Main courante'!$A229=$CI$6,MOD($CL232-$CK232,1),"")</f>
        <v/>
      </c>
      <c r="CN232" s="123" t="str">
        <f>IF('Main courante'!$A229=$CI$6,'Main courante'!$E229,"")</f>
        <v/>
      </c>
      <c r="CO232" s="125"/>
      <c r="CP232" s="120" t="str">
        <f>IF('Main courante'!$A229=$CP$6,MAX($CP$8:$CP231)+1,"")</f>
        <v/>
      </c>
      <c r="CQ232" s="121" t="str">
        <f>IF('Main courante'!$A229=$CP$6,TEXT('Main courante'!$B229,"j mmm aa"),"")</f>
        <v/>
      </c>
      <c r="CR232" s="122" t="str">
        <f>IF('Main courante'!$A229=$CP$6,TEXT('Main courante'!$C229,"hh:mm"),"")</f>
        <v/>
      </c>
      <c r="CS232" s="122" t="str">
        <f>IF('Main courante'!$A229=$CP$6,TEXT('Main courante'!$D229,"hh:mm"),"")</f>
        <v/>
      </c>
      <c r="CT232" s="123" t="str">
        <f>IF('Main courante'!$A229=$CP$6,MOD($CS232-$CR232,1),"")</f>
        <v/>
      </c>
      <c r="CU232" s="123" t="str">
        <f>IF('Main courante'!$A229=$CP$6,'Main courante'!$E229,"")</f>
        <v/>
      </c>
      <c r="CV232" s="122" t="str">
        <f>IF('Main courante'!$A229=$CP$6,DU232,"")</f>
        <v/>
      </c>
      <c r="CW232" s="125"/>
      <c r="CX232" s="120" t="str">
        <f>IF('Main courante'!$A229=$CX$6,MAX($CX$8:$CX231)+1,"")</f>
        <v/>
      </c>
      <c r="CY232" s="121" t="str">
        <f>IF('Main courante'!$A229=$CX$6,TEXT('Main courante'!$B229,"j mmm aa"),"")</f>
        <v/>
      </c>
      <c r="CZ232" s="122" t="str">
        <f>IF('Main courante'!$A229=$CX$6,TEXT('Main courante'!$C229,"hh:mm"),"")</f>
        <v/>
      </c>
      <c r="DA232" s="122" t="str">
        <f>IF('Main courante'!$A229=$CX$6,TEXT('Main courante'!$D229,"hh:mm"),"")</f>
        <v/>
      </c>
      <c r="DB232" s="123" t="str">
        <f>IF('Main courante'!$A229=$CX$6,MOD($DA232-$CZ232,1),"")</f>
        <v/>
      </c>
      <c r="DC232" s="123" t="str">
        <f>IF('Main courante'!$A229=$CX$6,'Main courante'!$E229,"")</f>
        <v/>
      </c>
      <c r="DD232" s="122" t="str">
        <f>IF('Main courante'!$A229=$CX$6,DU232,"")</f>
        <v/>
      </c>
      <c r="DE232" s="125"/>
      <c r="DF232" s="120" t="str">
        <f>IF('Main courante'!$A229=$DF$6,MAX($DF$8:$DF231)+1,"")</f>
        <v/>
      </c>
      <c r="DG232" s="121" t="str">
        <f>IF('Main courante'!$A229=$DF$6,TEXT('Main courante'!$B229,"j mmm aa"),"")</f>
        <v/>
      </c>
      <c r="DH232" s="122" t="str">
        <f>IF('Main courante'!$A229=$DF$6,TEXT('Main courante'!$C229,"hh:mm"),"")</f>
        <v/>
      </c>
      <c r="DI232" s="122" t="str">
        <f>IF('Main courante'!$A229=$DF$6,TEXT('Main courante'!$D229,"hh:mm"),"")</f>
        <v/>
      </c>
      <c r="DJ232" s="123" t="str">
        <f>IF('Main courante'!$A229=$DF$6,MOD($DI232-$DH232,1),"")</f>
        <v/>
      </c>
      <c r="DK232" s="123" t="str">
        <f>IF('Main courante'!$A229=$DF$6,'Main courante'!$E229,"")</f>
        <v/>
      </c>
      <c r="DL232" s="128"/>
      <c r="DM232" s="120" t="str">
        <f>IF(OR('Main courante'!$F229&lt;&gt;"",'Main courante'!$K229&lt;&gt;""),MAX($DM$8:$DM231)+1,"")</f>
        <v/>
      </c>
      <c r="DN232" s="121" t="str">
        <f>IF('Main courante'!$F229,TEXT('Main courante'!$B229,"j mmm aa"),"")</f>
        <v/>
      </c>
      <c r="DO232" s="121" t="str">
        <f>IF('Main courante'!$F229,'Main courante'!$E229,"")</f>
        <v/>
      </c>
      <c r="DP232" s="121" t="str">
        <f>IF(OR('Main courante'!$F229&lt;&gt;"",'Main courante'!$K229&lt;&gt;""),IF('Main courante'!$F229&lt;&gt;"",TEXT('Main courante'!$F229,"hh:mm"),""),"")</f>
        <v/>
      </c>
      <c r="DQ232" s="121" t="str">
        <f>IF(OR('Main courante'!$F229&lt;&gt;"",'Main courante'!$K229&lt;&gt;""),IF('Main courante'!$G229&lt;&gt;"",TEXT('Main courante'!$G229,"hh:mm"),""),"")</f>
        <v/>
      </c>
      <c r="DR232" s="121" t="str">
        <f>IF(OR('Main courante'!$F229&lt;&gt;"",'Main courante'!$K229&lt;&gt;""),IF('Main courante'!$K229&lt;&gt;"",TEXT('Main courante'!$K229,"hh:mm"),""),"")</f>
        <v/>
      </c>
      <c r="DS232" s="121" t="str">
        <f>IF(OR('Main courante'!$F229&lt;&gt;"",'Main courante'!$K229&lt;&gt;""),IF('Main courante'!$L229&lt;&gt;"",TEXT('Main courante'!$L229,"hh:mm"),""),"")</f>
        <v/>
      </c>
      <c r="DT232" s="129">
        <f t="shared" si="13"/>
        <v>0</v>
      </c>
      <c r="DU232" s="130">
        <f>'Main courante'!$H229+'Main courante'!$M229</f>
        <v>0</v>
      </c>
      <c r="DV232" s="131">
        <f>'Main courante'!$J229+'Main courante'!$O229</f>
        <v>0</v>
      </c>
      <c r="DW232" s="131">
        <f>'Main courante'!$I229+'Main courante'!$N229</f>
        <v>0</v>
      </c>
      <c r="DX232" s="132" t="str">
        <f>IF('Main courante'!$P229&lt;&gt;"",'Main courante'!$P229,"")</f>
        <v/>
      </c>
      <c r="DY232" s="133" t="str">
        <f>IF('Main courante'!$Q229&lt;&gt;"",'Main courante'!$Q229,"")</f>
        <v/>
      </c>
      <c r="DZ232" s="133" t="str">
        <f>IF('Main courante'!$R229&lt;&gt;"",'Main courante'!$R229,"")</f>
        <v/>
      </c>
      <c r="EA232" s="129">
        <f t="shared" si="14"/>
        <v>0</v>
      </c>
      <c r="EB232" s="129">
        <f t="shared" si="15"/>
        <v>0</v>
      </c>
      <c r="ED232" s="120" t="str">
        <f>IF('Main courante'!$A229=$ED$6,MAX($ED$8:$ED231)+1,"")</f>
        <v/>
      </c>
      <c r="EE232" s="120" t="str">
        <f>IF('Main courante'!$A229=$ED$6,'Main courante'!$S229,"")</f>
        <v/>
      </c>
      <c r="EF232" s="120" t="str">
        <f>IF('Main courante'!$A229=$ED$6,'Main courante'!$T229,"")</f>
        <v/>
      </c>
      <c r="EG232" s="120" t="str">
        <f>IF('Main courante'!$A229=$ED$6,'Main courante'!$U229,"")</f>
        <v/>
      </c>
      <c r="EH232" s="134" t="str">
        <f>IF('Main courante'!$A229=$ED$6,'Main courante'!$V229,"")</f>
        <v/>
      </c>
      <c r="EJ232" s="120" t="str">
        <f>IF('Main courante'!$A229=$EJ$6,MAX($EJ$8:$EJ231)+1,"")</f>
        <v/>
      </c>
      <c r="EK232" s="120" t="str">
        <f>IF('Main courante'!$A229=$EJ$6,'Main courante'!$S229,"")</f>
        <v/>
      </c>
      <c r="EL232" s="120" t="str">
        <f>IF('Main courante'!$A229=$EJ$6,'Main courante'!$T229,"")</f>
        <v/>
      </c>
      <c r="EM232" s="120" t="str">
        <f>IF('Main courante'!$A229=$EJ$6,'Main courante'!$U229,"")</f>
        <v/>
      </c>
      <c r="EN232" s="134" t="str">
        <f>IF('Main courante'!$A229=$EJ$6,'Main courante'!$V229,"")</f>
        <v/>
      </c>
      <c r="EP232" s="120" t="str">
        <f>IF('Main courante'!$A229=$EP$6,MAX($EP$8:$EP231)+1,"")</f>
        <v/>
      </c>
      <c r="EQ232" s="120" t="str">
        <f>IF('Main courante'!$A229=$EP$6,'Main courante'!$S229,"")</f>
        <v/>
      </c>
      <c r="ER232" s="120" t="str">
        <f>IF('Main courante'!$A229=$EP$6,'Main courante'!$T229,"")</f>
        <v/>
      </c>
      <c r="ES232" s="120" t="str">
        <f>IF('Main courante'!$A229=$EP$6,'Main courante'!$U229,"")</f>
        <v/>
      </c>
      <c r="ET232" s="134" t="str">
        <f>IF('Main courante'!$A229=$EP$6,'Main courante'!$V229,"")</f>
        <v/>
      </c>
      <c r="EU232" s="125"/>
      <c r="EV232" s="120" t="str">
        <f>IF('Main courante'!$A229=$EV$6,MAX($EV$8:$EV231)+1,"")</f>
        <v/>
      </c>
      <c r="EW232" s="121" t="str">
        <f>IF('Main courante'!$A229=$EV$6,TEXT('Main courante'!$B229,"j mmm aa"),"")</f>
        <v/>
      </c>
      <c r="EX232" s="122" t="str">
        <f>IF('Main courante'!$A229=$EV$6,TEXT('Main courante'!$C229,"hh:mm"),"")</f>
        <v/>
      </c>
      <c r="EY232" s="122" t="str">
        <f>IF('Main courante'!$A229=$EV$6,TEXT('Main courante'!$D229,"hh:mm"),"")</f>
        <v/>
      </c>
      <c r="EZ232" s="123" t="str">
        <f>IF('Main courante'!$A229=$EV$6,MOD($EY232-$EX232,1),"")</f>
        <v/>
      </c>
      <c r="FA232" s="123" t="str">
        <f>IF('Main courante'!$A229=$EV$6,'Main courante'!$E229,"")</f>
        <v/>
      </c>
      <c r="FB232" s="128"/>
    </row>
    <row r="233" spans="1:158">
      <c r="A233" s="120" t="str">
        <f>IF('Main courante'!$A230=$A$6,MAX($A$8:$A232)+1,"")</f>
        <v/>
      </c>
      <c r="B233" s="121" t="str">
        <f>IF('Main courante'!$A230=$A$6,TEXT('Main courante'!$B230,"j mmm aa"),"")</f>
        <v/>
      </c>
      <c r="C233" s="122" t="str">
        <f>IF('Main courante'!$A230=$A$6,TEXT('Main courante'!$C230,"hh:mm"),"")</f>
        <v/>
      </c>
      <c r="D233" s="122" t="str">
        <f>IF('Main courante'!$A230=$A$6,TEXT('Main courante'!$D230,"hh:mm"),"")</f>
        <v/>
      </c>
      <c r="E233" s="123" t="str">
        <f>IF('Main courante'!$A230=$A$6,MOD($D233-$C233,1),"")</f>
        <v/>
      </c>
      <c r="F233" s="123" t="str">
        <f>IF('Main courante'!$A230=$A$6,'Main courante'!$E230,"")</f>
        <v/>
      </c>
      <c r="G233" s="125"/>
      <c r="H233" s="126" t="str">
        <f>IF('Main courante'!$A230=$H$6,MAX($H$8:$H232)+1,"")</f>
        <v/>
      </c>
      <c r="I233" s="121" t="str">
        <f>IF('Main courante'!$A230=$H$6,TEXT('Main courante'!$B230,"j mmm aa"),"")</f>
        <v/>
      </c>
      <c r="J233" s="122" t="str">
        <f>IF('Main courante'!$A230=$H$6,TEXT('Main courante'!$C230,"hh:mm"),"")</f>
        <v/>
      </c>
      <c r="K233" s="122" t="str">
        <f>IF('Main courante'!$A230=$H$6,TEXT('Main courante'!$D230,"hh:mm"),"")</f>
        <v/>
      </c>
      <c r="L233" s="123" t="str">
        <f>IF('Main courante'!$A230=$H$6,MOD($K233-$J233,1),"")</f>
        <v/>
      </c>
      <c r="M233" s="123" t="str">
        <f>IF('Main courante'!$A230=$H$6,'Main courante'!$E230,"")</f>
        <v/>
      </c>
      <c r="N233" s="125"/>
      <c r="O233" s="120" t="str">
        <f>IF('Main courante'!$A230=$O$6,MAX($O$8:$O232)+1,"")</f>
        <v/>
      </c>
      <c r="P233" s="121" t="str">
        <f>IF('Main courante'!$A230=$O$6,TEXT('Main courante'!$B230,"j mmm aa"),"")</f>
        <v/>
      </c>
      <c r="Q233" s="122" t="str">
        <f>IF('Main courante'!$A230=$O$6,TEXT('Main courante'!$C230,"hh:mm"),"")</f>
        <v/>
      </c>
      <c r="R233" s="122" t="str">
        <f>IF('Main courante'!$A230=$O$6,TEXT('Main courante'!$D230,"hh:mm"),"")</f>
        <v/>
      </c>
      <c r="S233" s="123" t="str">
        <f>IF('Main courante'!$A230=$O$6,MOD($R233-$Q233,1),"")</f>
        <v/>
      </c>
      <c r="T233" s="124" t="str">
        <f>IF('Main courante'!$A230=$O$6,'Main courante'!$E230,"")</f>
        <v/>
      </c>
      <c r="U233" s="127" t="str">
        <f>IF('Main courante'!$A230=$O$6,DU233,"")</f>
        <v/>
      </c>
      <c r="V233" s="125"/>
      <c r="W233" s="120" t="str">
        <f>IF('Main courante'!$A230=$W$6,MAX($W$8:$W232)+1,"")</f>
        <v/>
      </c>
      <c r="X233" s="121" t="str">
        <f>IF('Main courante'!$A230=$W$6,TEXT('Main courante'!$B230,"j mmm aa"),"")</f>
        <v/>
      </c>
      <c r="Y233" s="122" t="str">
        <f>IF('Main courante'!$A230=$W$6,TEXT('Main courante'!$C230,"hh:mm"),"")</f>
        <v/>
      </c>
      <c r="Z233" s="122" t="str">
        <f>IF('Main courante'!$A230=$W$6,TEXT('Main courante'!$D230,"hh:mm"),"")</f>
        <v/>
      </c>
      <c r="AA233" s="123" t="str">
        <f>IF('Main courante'!$A230=$W$6,MOD($Z233-$Y233,1),"")</f>
        <v/>
      </c>
      <c r="AB233" s="123" t="str">
        <f>IF('Main courante'!$A230=$W$6,'Main courante'!$E230,"")</f>
        <v/>
      </c>
      <c r="AC233" s="122" t="str">
        <f>IF('Main courante'!$A230=$W$6,DU233,"")</f>
        <v/>
      </c>
      <c r="AD233" s="125"/>
      <c r="AE233" s="120" t="str">
        <f>IF('Main courante'!$A230=$AE$6,MAX($AE$8:$AE232)+1,"")</f>
        <v/>
      </c>
      <c r="AF233" s="121" t="str">
        <f>IF('Main courante'!$A230=$AE$6,TEXT('Main courante'!$B230,"j mmm aa"),"")</f>
        <v/>
      </c>
      <c r="AG233" s="122" t="str">
        <f>IF('Main courante'!$A230=$AE$6,TEXT('Main courante'!$C230,"hh:mm"),"")</f>
        <v/>
      </c>
      <c r="AH233" s="122" t="str">
        <f>IF('Main courante'!$A230=$AE$6,TEXT('Main courante'!$D230,"hh:mm"),"")</f>
        <v/>
      </c>
      <c r="AI233" s="123" t="str">
        <f>IF('Main courante'!$A230=$AE$6,MOD($AH233-$AG233,1),"")</f>
        <v/>
      </c>
      <c r="AJ233" s="123" t="str">
        <f>IF('Main courante'!$A230=$AE$6,'Main courante'!$E230,"")</f>
        <v/>
      </c>
      <c r="AK233" s="122" t="str">
        <f>IF('Main courante'!$A230=$AE$6,DU233,"")</f>
        <v/>
      </c>
      <c r="AL233" s="125"/>
      <c r="AM233" s="120" t="str">
        <f>IF('Main courante'!$A230=$AM$6,MAX($AM$8:$AM232)+1,"")</f>
        <v/>
      </c>
      <c r="AN233" s="121" t="str">
        <f>IF('Main courante'!$A230=$AM$6,TEXT('Main courante'!$B230,"j mmm aa"),"")</f>
        <v/>
      </c>
      <c r="AO233" s="122" t="str">
        <f>IF('Main courante'!$A230=$AM$6,TEXT('Main courante'!$C230,"hh:mm"),"")</f>
        <v/>
      </c>
      <c r="AP233" s="122" t="str">
        <f>IF('Main courante'!$A230=$AM$6,TEXT('Main courante'!$D230,"hh:mm"),"")</f>
        <v/>
      </c>
      <c r="AQ233" s="123" t="str">
        <f>IF('Main courante'!$A230=$AM$6,MOD($AP233-$AO233,1),"")</f>
        <v/>
      </c>
      <c r="AR233" s="123" t="str">
        <f>IF('Main courante'!$A230=$AM$6,'Main courante'!$E230,"")</f>
        <v/>
      </c>
      <c r="AS233" s="122" t="str">
        <f>IF('Main courante'!$A230=$AM$6,DU233,"")</f>
        <v/>
      </c>
      <c r="AT233" s="125"/>
      <c r="AU233" s="120" t="str">
        <f>IF('Main courante'!$A230=$AU$6,MAX($AU$8:$AU232)+1,"")</f>
        <v/>
      </c>
      <c r="AV233" s="121" t="str">
        <f>IF('Main courante'!$A230=$AU$6,TEXT('Main courante'!$B230,"j mmm aa"),"")</f>
        <v/>
      </c>
      <c r="AW233" s="122" t="str">
        <f>IF('Main courante'!$A230=$AU$6,TEXT('Main courante'!$C230,"hh:mm"),"")</f>
        <v/>
      </c>
      <c r="AX233" s="122" t="str">
        <f>IF('Main courante'!$A230=$AU$6,TEXT('Main courante'!$D230,"hh:mm"),"")</f>
        <v/>
      </c>
      <c r="AY233" s="123" t="str">
        <f>IF('Main courante'!$A230=$AU$6,MOD($AX233-$AW233,1),"")</f>
        <v/>
      </c>
      <c r="AZ233" s="123" t="str">
        <f>IF('Main courante'!$A230=$AU$6,'Main courante'!$E230,"")</f>
        <v/>
      </c>
      <c r="BA233" s="122" t="str">
        <f>IF('Main courante'!$A230=$AU$6,DU233,"")</f>
        <v/>
      </c>
      <c r="BB233" s="125"/>
      <c r="BC233" s="120" t="str">
        <f>IF('Main courante'!$A230=$BC$6,MAX($BC$8:$BC232)+1,"")</f>
        <v/>
      </c>
      <c r="BD233" s="121" t="str">
        <f>IF('Main courante'!$A230=$BC$6,TEXT('Main courante'!$B230,"j mmm aa"),"")</f>
        <v/>
      </c>
      <c r="BE233" s="122" t="str">
        <f>IF('Main courante'!$A230=$BC$6,TEXT('Main courante'!$C230,"hh:mm"),"")</f>
        <v/>
      </c>
      <c r="BF233" s="122" t="str">
        <f>IF('Main courante'!$A230=$BC$6,TEXT('Main courante'!$D230,"hh:mm"),"")</f>
        <v/>
      </c>
      <c r="BG233" s="123" t="str">
        <f>IF('Main courante'!$A230=$BC$6,MOD($BF233-$BE233,1),"")</f>
        <v/>
      </c>
      <c r="BH233" s="123" t="str">
        <f>IF('Main courante'!$A230=$BC$6,'Main courante'!$E230,"")</f>
        <v/>
      </c>
      <c r="BI233" s="122" t="str">
        <f>IF('Main courante'!$A230=$BC$6,DU233,"")</f>
        <v/>
      </c>
      <c r="BJ233" s="125"/>
      <c r="BK233" s="120" t="str">
        <f>IF('Main courante'!$A230=$BK$6,MAX($BK$8:$BK232)+1,"")</f>
        <v/>
      </c>
      <c r="BL233" s="121" t="str">
        <f>IF('Main courante'!$A230=$BK$6,TEXT('Main courante'!$B230,"j mmm aa"),"")</f>
        <v/>
      </c>
      <c r="BM233" s="122" t="str">
        <f>IF('Main courante'!$A230=$BK$6,TEXT('Main courante'!$C230,"hh:mm"),"")</f>
        <v/>
      </c>
      <c r="BN233" s="122" t="str">
        <f>IF('Main courante'!$A230=$BK$6,TEXT('Main courante'!$D230,"hh:mm"),"")</f>
        <v/>
      </c>
      <c r="BO233" s="123" t="str">
        <f>IF('Main courante'!$A230=$BK$6,MOD($BN233-$BM233,1),"")</f>
        <v/>
      </c>
      <c r="BP233" s="123" t="str">
        <f>IF('Main courante'!$A230=$BK$6,'Main courante'!$E230,"")</f>
        <v/>
      </c>
      <c r="BQ233" s="122" t="str">
        <f>IF('Main courante'!$A230=$BK$6,DU233,"")</f>
        <v/>
      </c>
      <c r="BR233" s="125"/>
      <c r="BS233" s="120" t="str">
        <f>IF('Main courante'!$A230=$BS$6,MAX($BS$8:$BS232)+1,"")</f>
        <v/>
      </c>
      <c r="BT233" s="121" t="str">
        <f>IF('Main courante'!$A230=$BS$6,TEXT('Main courante'!$B230,"j mmm aa"),"")</f>
        <v/>
      </c>
      <c r="BU233" s="122" t="str">
        <f>IF('Main courante'!$A230=$BS$6,TEXT('Main courante'!$C230,"hh:mm"),"")</f>
        <v/>
      </c>
      <c r="BV233" s="122" t="str">
        <f>IF('Main courante'!$A230=$BS$6,TEXT('Main courante'!$D230,"hh:mm"),"")</f>
        <v/>
      </c>
      <c r="BW233" s="123" t="str">
        <f>IF('Main courante'!$A230=$BS$6,MOD($BV233-$BU233,1),"")</f>
        <v/>
      </c>
      <c r="BX233" s="123" t="str">
        <f>IF('Main courante'!$A230=$BS$6,'Main courante'!$E230,"")</f>
        <v/>
      </c>
      <c r="BY233" s="122" t="str">
        <f>IF('Main courante'!$A230=$BS$6,DU233,"")</f>
        <v/>
      </c>
      <c r="BZ233" s="125"/>
      <c r="CA233" s="120" t="str">
        <f>IF('Main courante'!$A230=$CA$6,MAX($CA$8:$CA232)+1,"")</f>
        <v/>
      </c>
      <c r="CB233" s="121" t="str">
        <f>IF('Main courante'!$A230=$CA$6,TEXT('Main courante'!$B230,"j mmm aa"),"")</f>
        <v/>
      </c>
      <c r="CC233" s="122" t="str">
        <f>IF('Main courante'!$A230=$CA$6,TEXT('Main courante'!$C230,"hh:mm"),"")</f>
        <v/>
      </c>
      <c r="CD233" s="122" t="str">
        <f>IF('Main courante'!$A230=$CA$6,TEXT('Main courante'!$D230,"hh:mm"),"")</f>
        <v/>
      </c>
      <c r="CE233" s="123" t="str">
        <f>IF('Main courante'!$A230=$CA$6,MOD($CD233-$CC233,1),"")</f>
        <v/>
      </c>
      <c r="CF233" s="123" t="str">
        <f>IF('Main courante'!$A230=$CA$6,'Main courante'!$E230,"")</f>
        <v/>
      </c>
      <c r="CG233" s="122" t="str">
        <f>IF('Main courante'!$A230=$CA$6,DU233,"")</f>
        <v/>
      </c>
      <c r="CH233" s="125"/>
      <c r="CI233" s="120" t="str">
        <f>IF('Main courante'!$A230=$CI$6,MAX($CI$8:$CI232)+1,"")</f>
        <v/>
      </c>
      <c r="CJ233" s="121" t="str">
        <f>IF('Main courante'!$A230=$CI$6,TEXT('Main courante'!$B230,"j mmm aa"),"")</f>
        <v/>
      </c>
      <c r="CK233" s="122" t="str">
        <f>IF('Main courante'!$A230=$CI$6,TEXT('Main courante'!$C230,"hh:mm"),"")</f>
        <v/>
      </c>
      <c r="CL233" s="122" t="str">
        <f>IF('Main courante'!$A230=$CI$6,TEXT('Main courante'!$D230,"hh:mm"),"")</f>
        <v/>
      </c>
      <c r="CM233" s="123" t="str">
        <f>IF('Main courante'!$A230=$CI$6,MOD($CL233-$CK233,1),"")</f>
        <v/>
      </c>
      <c r="CN233" s="123" t="str">
        <f>IF('Main courante'!$A230=$CI$6,'Main courante'!$E230,"")</f>
        <v/>
      </c>
      <c r="CO233" s="125"/>
      <c r="CP233" s="120" t="str">
        <f>IF('Main courante'!$A230=$CP$6,MAX($CP$8:$CP232)+1,"")</f>
        <v/>
      </c>
      <c r="CQ233" s="121" t="str">
        <f>IF('Main courante'!$A230=$CP$6,TEXT('Main courante'!$B230,"j mmm aa"),"")</f>
        <v/>
      </c>
      <c r="CR233" s="122" t="str">
        <f>IF('Main courante'!$A230=$CP$6,TEXT('Main courante'!$C230,"hh:mm"),"")</f>
        <v/>
      </c>
      <c r="CS233" s="122" t="str">
        <f>IF('Main courante'!$A230=$CP$6,TEXT('Main courante'!$D230,"hh:mm"),"")</f>
        <v/>
      </c>
      <c r="CT233" s="123" t="str">
        <f>IF('Main courante'!$A230=$CP$6,MOD($CS233-$CR233,1),"")</f>
        <v/>
      </c>
      <c r="CU233" s="123" t="str">
        <f>IF('Main courante'!$A230=$CP$6,'Main courante'!$E230,"")</f>
        <v/>
      </c>
      <c r="CV233" s="122" t="str">
        <f>IF('Main courante'!$A230=$CP$6,DU233,"")</f>
        <v/>
      </c>
      <c r="CW233" s="125"/>
      <c r="CX233" s="120" t="str">
        <f>IF('Main courante'!$A230=$CX$6,MAX($CX$8:$CX232)+1,"")</f>
        <v/>
      </c>
      <c r="CY233" s="121" t="str">
        <f>IF('Main courante'!$A230=$CX$6,TEXT('Main courante'!$B230,"j mmm aa"),"")</f>
        <v/>
      </c>
      <c r="CZ233" s="122" t="str">
        <f>IF('Main courante'!$A230=$CX$6,TEXT('Main courante'!$C230,"hh:mm"),"")</f>
        <v/>
      </c>
      <c r="DA233" s="122" t="str">
        <f>IF('Main courante'!$A230=$CX$6,TEXT('Main courante'!$D230,"hh:mm"),"")</f>
        <v/>
      </c>
      <c r="DB233" s="123" t="str">
        <f>IF('Main courante'!$A230=$CX$6,MOD($DA233-$CZ233,1),"")</f>
        <v/>
      </c>
      <c r="DC233" s="123" t="str">
        <f>IF('Main courante'!$A230=$CX$6,'Main courante'!$E230,"")</f>
        <v/>
      </c>
      <c r="DD233" s="122" t="str">
        <f>IF('Main courante'!$A230=$CX$6,DU233,"")</f>
        <v/>
      </c>
      <c r="DE233" s="125"/>
      <c r="DF233" s="120" t="str">
        <f>IF('Main courante'!$A230=$DF$6,MAX($DF$8:$DF232)+1,"")</f>
        <v/>
      </c>
      <c r="DG233" s="121" t="str">
        <f>IF('Main courante'!$A230=$DF$6,TEXT('Main courante'!$B230,"j mmm aa"),"")</f>
        <v/>
      </c>
      <c r="DH233" s="122" t="str">
        <f>IF('Main courante'!$A230=$DF$6,TEXT('Main courante'!$C230,"hh:mm"),"")</f>
        <v/>
      </c>
      <c r="DI233" s="122" t="str">
        <f>IF('Main courante'!$A230=$DF$6,TEXT('Main courante'!$D230,"hh:mm"),"")</f>
        <v/>
      </c>
      <c r="DJ233" s="123" t="str">
        <f>IF('Main courante'!$A230=$DF$6,MOD($DI233-$DH233,1),"")</f>
        <v/>
      </c>
      <c r="DK233" s="123" t="str">
        <f>IF('Main courante'!$A230=$DF$6,'Main courante'!$E230,"")</f>
        <v/>
      </c>
      <c r="DL233" s="128"/>
      <c r="DM233" s="120" t="str">
        <f>IF(OR('Main courante'!$F230&lt;&gt;"",'Main courante'!$K230&lt;&gt;""),MAX($DM$8:$DM232)+1,"")</f>
        <v/>
      </c>
      <c r="DN233" s="121" t="str">
        <f>IF('Main courante'!$F230,TEXT('Main courante'!$B230,"j mmm aa"),"")</f>
        <v/>
      </c>
      <c r="DO233" s="121" t="str">
        <f>IF('Main courante'!$F230,'Main courante'!$E230,"")</f>
        <v/>
      </c>
      <c r="DP233" s="121" t="str">
        <f>IF(OR('Main courante'!$F230&lt;&gt;"",'Main courante'!$K230&lt;&gt;""),IF('Main courante'!$F230&lt;&gt;"",TEXT('Main courante'!$F230,"hh:mm"),""),"")</f>
        <v/>
      </c>
      <c r="DQ233" s="121" t="str">
        <f>IF(OR('Main courante'!$F230&lt;&gt;"",'Main courante'!$K230&lt;&gt;""),IF('Main courante'!$G230&lt;&gt;"",TEXT('Main courante'!$G230,"hh:mm"),""),"")</f>
        <v/>
      </c>
      <c r="DR233" s="121" t="str">
        <f>IF(OR('Main courante'!$F230&lt;&gt;"",'Main courante'!$K230&lt;&gt;""),IF('Main courante'!$K230&lt;&gt;"",TEXT('Main courante'!$K230,"hh:mm"),""),"")</f>
        <v/>
      </c>
      <c r="DS233" s="121" t="str">
        <f>IF(OR('Main courante'!$F230&lt;&gt;"",'Main courante'!$K230&lt;&gt;""),IF('Main courante'!$L230&lt;&gt;"",TEXT('Main courante'!$L230,"hh:mm"),""),"")</f>
        <v/>
      </c>
      <c r="DT233" s="129">
        <f t="shared" si="13"/>
        <v>0</v>
      </c>
      <c r="DU233" s="130">
        <f>'Main courante'!$H230+'Main courante'!$M230</f>
        <v>0</v>
      </c>
      <c r="DV233" s="131">
        <f>'Main courante'!$J230+'Main courante'!$O230</f>
        <v>0</v>
      </c>
      <c r="DW233" s="131">
        <f>'Main courante'!$I230+'Main courante'!$N230</f>
        <v>0</v>
      </c>
      <c r="DX233" s="132" t="str">
        <f>IF('Main courante'!$P230&lt;&gt;"",'Main courante'!$P230,"")</f>
        <v/>
      </c>
      <c r="DY233" s="133" t="str">
        <f>IF('Main courante'!$Q230&lt;&gt;"",'Main courante'!$Q230,"")</f>
        <v/>
      </c>
      <c r="DZ233" s="133" t="str">
        <f>IF('Main courante'!$R230&lt;&gt;"",'Main courante'!$R230,"")</f>
        <v/>
      </c>
      <c r="EA233" s="129">
        <f t="shared" si="14"/>
        <v>0</v>
      </c>
      <c r="EB233" s="129">
        <f t="shared" si="15"/>
        <v>0</v>
      </c>
      <c r="ED233" s="120" t="str">
        <f>IF('Main courante'!$A230=$ED$6,MAX($ED$8:$ED232)+1,"")</f>
        <v/>
      </c>
      <c r="EE233" s="120" t="str">
        <f>IF('Main courante'!$A230=$ED$6,'Main courante'!$S230,"")</f>
        <v/>
      </c>
      <c r="EF233" s="120" t="str">
        <f>IF('Main courante'!$A230=$ED$6,'Main courante'!$T230,"")</f>
        <v/>
      </c>
      <c r="EG233" s="120" t="str">
        <f>IF('Main courante'!$A230=$ED$6,'Main courante'!$U230,"")</f>
        <v/>
      </c>
      <c r="EH233" s="134" t="str">
        <f>IF('Main courante'!$A230=$ED$6,'Main courante'!$V230,"")</f>
        <v/>
      </c>
      <c r="EJ233" s="120" t="str">
        <f>IF('Main courante'!$A230=$EJ$6,MAX($EJ$8:$EJ232)+1,"")</f>
        <v/>
      </c>
      <c r="EK233" s="120" t="str">
        <f>IF('Main courante'!$A230=$EJ$6,'Main courante'!$S230,"")</f>
        <v/>
      </c>
      <c r="EL233" s="120" t="str">
        <f>IF('Main courante'!$A230=$EJ$6,'Main courante'!$T230,"")</f>
        <v/>
      </c>
      <c r="EM233" s="120" t="str">
        <f>IF('Main courante'!$A230=$EJ$6,'Main courante'!$U230,"")</f>
        <v/>
      </c>
      <c r="EN233" s="134" t="str">
        <f>IF('Main courante'!$A230=$EJ$6,'Main courante'!$V230,"")</f>
        <v/>
      </c>
      <c r="EP233" s="120" t="str">
        <f>IF('Main courante'!$A230=$EP$6,MAX($EP$8:$EP232)+1,"")</f>
        <v/>
      </c>
      <c r="EQ233" s="120" t="str">
        <f>IF('Main courante'!$A230=$EP$6,'Main courante'!$S230,"")</f>
        <v/>
      </c>
      <c r="ER233" s="120" t="str">
        <f>IF('Main courante'!$A230=$EP$6,'Main courante'!$T230,"")</f>
        <v/>
      </c>
      <c r="ES233" s="120" t="str">
        <f>IF('Main courante'!$A230=$EP$6,'Main courante'!$U230,"")</f>
        <v/>
      </c>
      <c r="ET233" s="134" t="str">
        <f>IF('Main courante'!$A230=$EP$6,'Main courante'!$V230,"")</f>
        <v/>
      </c>
      <c r="EU233" s="125"/>
      <c r="EV233" s="120" t="str">
        <f>IF('Main courante'!$A230=$EV$6,MAX($EV$8:$EV232)+1,"")</f>
        <v/>
      </c>
      <c r="EW233" s="121" t="str">
        <f>IF('Main courante'!$A230=$EV$6,TEXT('Main courante'!$B230,"j mmm aa"),"")</f>
        <v/>
      </c>
      <c r="EX233" s="122" t="str">
        <f>IF('Main courante'!$A230=$EV$6,TEXT('Main courante'!$C230,"hh:mm"),"")</f>
        <v/>
      </c>
      <c r="EY233" s="122" t="str">
        <f>IF('Main courante'!$A230=$EV$6,TEXT('Main courante'!$D230,"hh:mm"),"")</f>
        <v/>
      </c>
      <c r="EZ233" s="123" t="str">
        <f>IF('Main courante'!$A230=$EV$6,MOD($EY233-$EX233,1),"")</f>
        <v/>
      </c>
      <c r="FA233" s="123" t="str">
        <f>IF('Main courante'!$A230=$EV$6,'Main courante'!$E230,"")</f>
        <v/>
      </c>
      <c r="FB233" s="128"/>
    </row>
    <row r="234" spans="1:158">
      <c r="A234" s="120" t="str">
        <f>IF('Main courante'!$A231=$A$6,MAX($A$8:$A233)+1,"")</f>
        <v/>
      </c>
      <c r="B234" s="121" t="str">
        <f>IF('Main courante'!$A231=$A$6,TEXT('Main courante'!$B231,"j mmm aa"),"")</f>
        <v/>
      </c>
      <c r="C234" s="122" t="str">
        <f>IF('Main courante'!$A231=$A$6,TEXT('Main courante'!$C231,"hh:mm"),"")</f>
        <v/>
      </c>
      <c r="D234" s="122" t="str">
        <f>IF('Main courante'!$A231=$A$6,TEXT('Main courante'!$D231,"hh:mm"),"")</f>
        <v/>
      </c>
      <c r="E234" s="123" t="str">
        <f>IF('Main courante'!$A231=$A$6,MOD($D234-$C234,1),"")</f>
        <v/>
      </c>
      <c r="F234" s="123" t="str">
        <f>IF('Main courante'!$A231=$A$6,'Main courante'!$E231,"")</f>
        <v/>
      </c>
      <c r="G234" s="125"/>
      <c r="H234" s="126" t="str">
        <f>IF('Main courante'!$A231=$H$6,MAX($H$8:$H233)+1,"")</f>
        <v/>
      </c>
      <c r="I234" s="121" t="str">
        <f>IF('Main courante'!$A231=$H$6,TEXT('Main courante'!$B231,"j mmm aa"),"")</f>
        <v/>
      </c>
      <c r="J234" s="122" t="str">
        <f>IF('Main courante'!$A231=$H$6,TEXT('Main courante'!$C231,"hh:mm"),"")</f>
        <v/>
      </c>
      <c r="K234" s="122" t="str">
        <f>IF('Main courante'!$A231=$H$6,TEXT('Main courante'!$D231,"hh:mm"),"")</f>
        <v/>
      </c>
      <c r="L234" s="123" t="str">
        <f>IF('Main courante'!$A231=$H$6,MOD($K234-$J234,1),"")</f>
        <v/>
      </c>
      <c r="M234" s="123" t="str">
        <f>IF('Main courante'!$A231=$H$6,'Main courante'!$E231,"")</f>
        <v/>
      </c>
      <c r="N234" s="125"/>
      <c r="O234" s="120" t="str">
        <f>IF('Main courante'!$A231=$O$6,MAX($O$8:$O233)+1,"")</f>
        <v/>
      </c>
      <c r="P234" s="121" t="str">
        <f>IF('Main courante'!$A231=$O$6,TEXT('Main courante'!$B231,"j mmm aa"),"")</f>
        <v/>
      </c>
      <c r="Q234" s="122" t="str">
        <f>IF('Main courante'!$A231=$O$6,TEXT('Main courante'!$C231,"hh:mm"),"")</f>
        <v/>
      </c>
      <c r="R234" s="122" t="str">
        <f>IF('Main courante'!$A231=$O$6,TEXT('Main courante'!$D231,"hh:mm"),"")</f>
        <v/>
      </c>
      <c r="S234" s="123" t="str">
        <f>IF('Main courante'!$A231=$O$6,MOD($R234-$Q234,1),"")</f>
        <v/>
      </c>
      <c r="T234" s="124" t="str">
        <f>IF('Main courante'!$A231=$O$6,'Main courante'!$E231,"")</f>
        <v/>
      </c>
      <c r="U234" s="127" t="str">
        <f>IF('Main courante'!$A231=$O$6,DU234,"")</f>
        <v/>
      </c>
      <c r="V234" s="125"/>
      <c r="W234" s="120" t="str">
        <f>IF('Main courante'!$A231=$W$6,MAX($W$8:$W233)+1,"")</f>
        <v/>
      </c>
      <c r="X234" s="121" t="str">
        <f>IF('Main courante'!$A231=$W$6,TEXT('Main courante'!$B231,"j mmm aa"),"")</f>
        <v/>
      </c>
      <c r="Y234" s="122" t="str">
        <f>IF('Main courante'!$A231=$W$6,TEXT('Main courante'!$C231,"hh:mm"),"")</f>
        <v/>
      </c>
      <c r="Z234" s="122" t="str">
        <f>IF('Main courante'!$A231=$W$6,TEXT('Main courante'!$D231,"hh:mm"),"")</f>
        <v/>
      </c>
      <c r="AA234" s="123" t="str">
        <f>IF('Main courante'!$A231=$W$6,MOD($Z234-$Y234,1),"")</f>
        <v/>
      </c>
      <c r="AB234" s="123" t="str">
        <f>IF('Main courante'!$A231=$W$6,'Main courante'!$E231,"")</f>
        <v/>
      </c>
      <c r="AC234" s="122" t="str">
        <f>IF('Main courante'!$A231=$W$6,DU234,"")</f>
        <v/>
      </c>
      <c r="AD234" s="125"/>
      <c r="AE234" s="120" t="str">
        <f>IF('Main courante'!$A231=$AE$6,MAX($AE$8:$AE233)+1,"")</f>
        <v/>
      </c>
      <c r="AF234" s="121" t="str">
        <f>IF('Main courante'!$A231=$AE$6,TEXT('Main courante'!$B231,"j mmm aa"),"")</f>
        <v/>
      </c>
      <c r="AG234" s="122" t="str">
        <f>IF('Main courante'!$A231=$AE$6,TEXT('Main courante'!$C231,"hh:mm"),"")</f>
        <v/>
      </c>
      <c r="AH234" s="122" t="str">
        <f>IF('Main courante'!$A231=$AE$6,TEXT('Main courante'!$D231,"hh:mm"),"")</f>
        <v/>
      </c>
      <c r="AI234" s="123" t="str">
        <f>IF('Main courante'!$A231=$AE$6,MOD($AH234-$AG234,1),"")</f>
        <v/>
      </c>
      <c r="AJ234" s="123" t="str">
        <f>IF('Main courante'!$A231=$AE$6,'Main courante'!$E231,"")</f>
        <v/>
      </c>
      <c r="AK234" s="122" t="str">
        <f>IF('Main courante'!$A231=$AE$6,DU234,"")</f>
        <v/>
      </c>
      <c r="AL234" s="125"/>
      <c r="AM234" s="120" t="str">
        <f>IF('Main courante'!$A231=$AM$6,MAX($AM$8:$AM233)+1,"")</f>
        <v/>
      </c>
      <c r="AN234" s="121" t="str">
        <f>IF('Main courante'!$A231=$AM$6,TEXT('Main courante'!$B231,"j mmm aa"),"")</f>
        <v/>
      </c>
      <c r="AO234" s="122" t="str">
        <f>IF('Main courante'!$A231=$AM$6,TEXT('Main courante'!$C231,"hh:mm"),"")</f>
        <v/>
      </c>
      <c r="AP234" s="122" t="str">
        <f>IF('Main courante'!$A231=$AM$6,TEXT('Main courante'!$D231,"hh:mm"),"")</f>
        <v/>
      </c>
      <c r="AQ234" s="123" t="str">
        <f>IF('Main courante'!$A231=$AM$6,MOD($AP234-$AO234,1),"")</f>
        <v/>
      </c>
      <c r="AR234" s="123" t="str">
        <f>IF('Main courante'!$A231=$AM$6,'Main courante'!$E231,"")</f>
        <v/>
      </c>
      <c r="AS234" s="122" t="str">
        <f>IF('Main courante'!$A231=$AM$6,DU234,"")</f>
        <v/>
      </c>
      <c r="AT234" s="125"/>
      <c r="AU234" s="120" t="str">
        <f>IF('Main courante'!$A231=$AU$6,MAX($AU$8:$AU233)+1,"")</f>
        <v/>
      </c>
      <c r="AV234" s="121" t="str">
        <f>IF('Main courante'!$A231=$AU$6,TEXT('Main courante'!$B231,"j mmm aa"),"")</f>
        <v/>
      </c>
      <c r="AW234" s="122" t="str">
        <f>IF('Main courante'!$A231=$AU$6,TEXT('Main courante'!$C231,"hh:mm"),"")</f>
        <v/>
      </c>
      <c r="AX234" s="122" t="str">
        <f>IF('Main courante'!$A231=$AU$6,TEXT('Main courante'!$D231,"hh:mm"),"")</f>
        <v/>
      </c>
      <c r="AY234" s="123" t="str">
        <f>IF('Main courante'!$A231=$AU$6,MOD($AX234-$AW234,1),"")</f>
        <v/>
      </c>
      <c r="AZ234" s="123" t="str">
        <f>IF('Main courante'!$A231=$AU$6,'Main courante'!$E231,"")</f>
        <v/>
      </c>
      <c r="BA234" s="122" t="str">
        <f>IF('Main courante'!$A231=$AU$6,DU234,"")</f>
        <v/>
      </c>
      <c r="BB234" s="125"/>
      <c r="BC234" s="120" t="str">
        <f>IF('Main courante'!$A231=$BC$6,MAX($BC$8:$BC233)+1,"")</f>
        <v/>
      </c>
      <c r="BD234" s="121" t="str">
        <f>IF('Main courante'!$A231=$BC$6,TEXT('Main courante'!$B231,"j mmm aa"),"")</f>
        <v/>
      </c>
      <c r="BE234" s="122" t="str">
        <f>IF('Main courante'!$A231=$BC$6,TEXT('Main courante'!$C231,"hh:mm"),"")</f>
        <v/>
      </c>
      <c r="BF234" s="122" t="str">
        <f>IF('Main courante'!$A231=$BC$6,TEXT('Main courante'!$D231,"hh:mm"),"")</f>
        <v/>
      </c>
      <c r="BG234" s="123" t="str">
        <f>IF('Main courante'!$A231=$BC$6,MOD($BF234-$BE234,1),"")</f>
        <v/>
      </c>
      <c r="BH234" s="123" t="str">
        <f>IF('Main courante'!$A231=$BC$6,'Main courante'!$E231,"")</f>
        <v/>
      </c>
      <c r="BI234" s="122" t="str">
        <f>IF('Main courante'!$A231=$BC$6,DU234,"")</f>
        <v/>
      </c>
      <c r="BJ234" s="125"/>
      <c r="BK234" s="120" t="str">
        <f>IF('Main courante'!$A231=$BK$6,MAX($BK$8:$BK233)+1,"")</f>
        <v/>
      </c>
      <c r="BL234" s="121" t="str">
        <f>IF('Main courante'!$A231=$BK$6,TEXT('Main courante'!$B231,"j mmm aa"),"")</f>
        <v/>
      </c>
      <c r="BM234" s="122" t="str">
        <f>IF('Main courante'!$A231=$BK$6,TEXT('Main courante'!$C231,"hh:mm"),"")</f>
        <v/>
      </c>
      <c r="BN234" s="122" t="str">
        <f>IF('Main courante'!$A231=$BK$6,TEXT('Main courante'!$D231,"hh:mm"),"")</f>
        <v/>
      </c>
      <c r="BO234" s="123" t="str">
        <f>IF('Main courante'!$A231=$BK$6,MOD($BN234-$BM234,1),"")</f>
        <v/>
      </c>
      <c r="BP234" s="123" t="str">
        <f>IF('Main courante'!$A231=$BK$6,'Main courante'!$E231,"")</f>
        <v/>
      </c>
      <c r="BQ234" s="122" t="str">
        <f>IF('Main courante'!$A231=$BK$6,DU234,"")</f>
        <v/>
      </c>
      <c r="BR234" s="125"/>
      <c r="BS234" s="120" t="str">
        <f>IF('Main courante'!$A231=$BS$6,MAX($BS$8:$BS233)+1,"")</f>
        <v/>
      </c>
      <c r="BT234" s="121" t="str">
        <f>IF('Main courante'!$A231=$BS$6,TEXT('Main courante'!$B231,"j mmm aa"),"")</f>
        <v/>
      </c>
      <c r="BU234" s="122" t="str">
        <f>IF('Main courante'!$A231=$BS$6,TEXT('Main courante'!$C231,"hh:mm"),"")</f>
        <v/>
      </c>
      <c r="BV234" s="122" t="str">
        <f>IF('Main courante'!$A231=$BS$6,TEXT('Main courante'!$D231,"hh:mm"),"")</f>
        <v/>
      </c>
      <c r="BW234" s="123" t="str">
        <f>IF('Main courante'!$A231=$BS$6,MOD($BV234-$BU234,1),"")</f>
        <v/>
      </c>
      <c r="BX234" s="123" t="str">
        <f>IF('Main courante'!$A231=$BS$6,'Main courante'!$E231,"")</f>
        <v/>
      </c>
      <c r="BY234" s="122" t="str">
        <f>IF('Main courante'!$A231=$BS$6,DU234,"")</f>
        <v/>
      </c>
      <c r="BZ234" s="125"/>
      <c r="CA234" s="120" t="str">
        <f>IF('Main courante'!$A231=$CA$6,MAX($CA$8:$CA233)+1,"")</f>
        <v/>
      </c>
      <c r="CB234" s="121" t="str">
        <f>IF('Main courante'!$A231=$CA$6,TEXT('Main courante'!$B231,"j mmm aa"),"")</f>
        <v/>
      </c>
      <c r="CC234" s="122" t="str">
        <f>IF('Main courante'!$A231=$CA$6,TEXT('Main courante'!$C231,"hh:mm"),"")</f>
        <v/>
      </c>
      <c r="CD234" s="122" t="str">
        <f>IF('Main courante'!$A231=$CA$6,TEXT('Main courante'!$D231,"hh:mm"),"")</f>
        <v/>
      </c>
      <c r="CE234" s="123" t="str">
        <f>IF('Main courante'!$A231=$CA$6,MOD($CD234-$CC234,1),"")</f>
        <v/>
      </c>
      <c r="CF234" s="123" t="str">
        <f>IF('Main courante'!$A231=$CA$6,'Main courante'!$E231,"")</f>
        <v/>
      </c>
      <c r="CG234" s="122" t="str">
        <f>IF('Main courante'!$A231=$CA$6,DU234,"")</f>
        <v/>
      </c>
      <c r="CH234" s="125"/>
      <c r="CI234" s="120" t="str">
        <f>IF('Main courante'!$A231=$CI$6,MAX($CI$8:$CI233)+1,"")</f>
        <v/>
      </c>
      <c r="CJ234" s="121" t="str">
        <f>IF('Main courante'!$A231=$CI$6,TEXT('Main courante'!$B231,"j mmm aa"),"")</f>
        <v/>
      </c>
      <c r="CK234" s="122" t="str">
        <f>IF('Main courante'!$A231=$CI$6,TEXT('Main courante'!$C231,"hh:mm"),"")</f>
        <v/>
      </c>
      <c r="CL234" s="122" t="str">
        <f>IF('Main courante'!$A231=$CI$6,TEXT('Main courante'!$D231,"hh:mm"),"")</f>
        <v/>
      </c>
      <c r="CM234" s="123" t="str">
        <f>IF('Main courante'!$A231=$CI$6,MOD($CL234-$CK234,1),"")</f>
        <v/>
      </c>
      <c r="CN234" s="123" t="str">
        <f>IF('Main courante'!$A231=$CI$6,'Main courante'!$E231,"")</f>
        <v/>
      </c>
      <c r="CO234" s="125"/>
      <c r="CP234" s="120" t="str">
        <f>IF('Main courante'!$A231=$CP$6,MAX($CP$8:$CP233)+1,"")</f>
        <v/>
      </c>
      <c r="CQ234" s="121" t="str">
        <f>IF('Main courante'!$A231=$CP$6,TEXT('Main courante'!$B231,"j mmm aa"),"")</f>
        <v/>
      </c>
      <c r="CR234" s="122" t="str">
        <f>IF('Main courante'!$A231=$CP$6,TEXT('Main courante'!$C231,"hh:mm"),"")</f>
        <v/>
      </c>
      <c r="CS234" s="122" t="str">
        <f>IF('Main courante'!$A231=$CP$6,TEXT('Main courante'!$D231,"hh:mm"),"")</f>
        <v/>
      </c>
      <c r="CT234" s="123" t="str">
        <f>IF('Main courante'!$A231=$CP$6,MOD($CS234-$CR234,1),"")</f>
        <v/>
      </c>
      <c r="CU234" s="123" t="str">
        <f>IF('Main courante'!$A231=$CP$6,'Main courante'!$E231,"")</f>
        <v/>
      </c>
      <c r="CV234" s="122" t="str">
        <f>IF('Main courante'!$A231=$CP$6,DU234,"")</f>
        <v/>
      </c>
      <c r="CW234" s="125"/>
      <c r="CX234" s="120" t="str">
        <f>IF('Main courante'!$A231=$CX$6,MAX($CX$8:$CX233)+1,"")</f>
        <v/>
      </c>
      <c r="CY234" s="121" t="str">
        <f>IF('Main courante'!$A231=$CX$6,TEXT('Main courante'!$B231,"j mmm aa"),"")</f>
        <v/>
      </c>
      <c r="CZ234" s="122" t="str">
        <f>IF('Main courante'!$A231=$CX$6,TEXT('Main courante'!$C231,"hh:mm"),"")</f>
        <v/>
      </c>
      <c r="DA234" s="122" t="str">
        <f>IF('Main courante'!$A231=$CX$6,TEXT('Main courante'!$D231,"hh:mm"),"")</f>
        <v/>
      </c>
      <c r="DB234" s="123" t="str">
        <f>IF('Main courante'!$A231=$CX$6,MOD($DA234-$CZ234,1),"")</f>
        <v/>
      </c>
      <c r="DC234" s="123" t="str">
        <f>IF('Main courante'!$A231=$CX$6,'Main courante'!$E231,"")</f>
        <v/>
      </c>
      <c r="DD234" s="122" t="str">
        <f>IF('Main courante'!$A231=$CX$6,DU234,"")</f>
        <v/>
      </c>
      <c r="DE234" s="125"/>
      <c r="DF234" s="120" t="str">
        <f>IF('Main courante'!$A231=$DF$6,MAX($DF$8:$DF233)+1,"")</f>
        <v/>
      </c>
      <c r="DG234" s="121" t="str">
        <f>IF('Main courante'!$A231=$DF$6,TEXT('Main courante'!$B231,"j mmm aa"),"")</f>
        <v/>
      </c>
      <c r="DH234" s="122" t="str">
        <f>IF('Main courante'!$A231=$DF$6,TEXT('Main courante'!$C231,"hh:mm"),"")</f>
        <v/>
      </c>
      <c r="DI234" s="122" t="str">
        <f>IF('Main courante'!$A231=$DF$6,TEXT('Main courante'!$D231,"hh:mm"),"")</f>
        <v/>
      </c>
      <c r="DJ234" s="123" t="str">
        <f>IF('Main courante'!$A231=$DF$6,MOD($DI234-$DH234,1),"")</f>
        <v/>
      </c>
      <c r="DK234" s="123" t="str">
        <f>IF('Main courante'!$A231=$DF$6,'Main courante'!$E231,"")</f>
        <v/>
      </c>
      <c r="DL234" s="128"/>
      <c r="DM234" s="120" t="str">
        <f>IF(OR('Main courante'!$F231&lt;&gt;"",'Main courante'!$K231&lt;&gt;""),MAX($DM$8:$DM233)+1,"")</f>
        <v/>
      </c>
      <c r="DN234" s="121" t="str">
        <f>IF('Main courante'!$F231,TEXT('Main courante'!$B231,"j mmm aa"),"")</f>
        <v/>
      </c>
      <c r="DO234" s="121" t="str">
        <f>IF('Main courante'!$F231,'Main courante'!$E231,"")</f>
        <v/>
      </c>
      <c r="DP234" s="121" t="str">
        <f>IF(OR('Main courante'!$F231&lt;&gt;"",'Main courante'!$K231&lt;&gt;""),IF('Main courante'!$F231&lt;&gt;"",TEXT('Main courante'!$F231,"hh:mm"),""),"")</f>
        <v/>
      </c>
      <c r="DQ234" s="121" t="str">
        <f>IF(OR('Main courante'!$F231&lt;&gt;"",'Main courante'!$K231&lt;&gt;""),IF('Main courante'!$G231&lt;&gt;"",TEXT('Main courante'!$G231,"hh:mm"),""),"")</f>
        <v/>
      </c>
      <c r="DR234" s="121" t="str">
        <f>IF(OR('Main courante'!$F231&lt;&gt;"",'Main courante'!$K231&lt;&gt;""),IF('Main courante'!$K231&lt;&gt;"",TEXT('Main courante'!$K231,"hh:mm"),""),"")</f>
        <v/>
      </c>
      <c r="DS234" s="121" t="str">
        <f>IF(OR('Main courante'!$F231&lt;&gt;"",'Main courante'!$K231&lt;&gt;""),IF('Main courante'!$L231&lt;&gt;"",TEXT('Main courante'!$L231,"hh:mm"),""),"")</f>
        <v/>
      </c>
      <c r="DT234" s="129">
        <f t="shared" si="13"/>
        <v>0</v>
      </c>
      <c r="DU234" s="130">
        <f>'Main courante'!$H231+'Main courante'!$M231</f>
        <v>0</v>
      </c>
      <c r="DV234" s="131">
        <f>'Main courante'!$J231+'Main courante'!$O231</f>
        <v>0</v>
      </c>
      <c r="DW234" s="131">
        <f>'Main courante'!$I231+'Main courante'!$N231</f>
        <v>0</v>
      </c>
      <c r="DX234" s="132" t="str">
        <f>IF('Main courante'!$P231&lt;&gt;"",'Main courante'!$P231,"")</f>
        <v/>
      </c>
      <c r="DY234" s="133" t="str">
        <f>IF('Main courante'!$Q231&lt;&gt;"",'Main courante'!$Q231,"")</f>
        <v/>
      </c>
      <c r="DZ234" s="133" t="str">
        <f>IF('Main courante'!$R231&lt;&gt;"",'Main courante'!$R231,"")</f>
        <v/>
      </c>
      <c r="EA234" s="129">
        <f t="shared" si="14"/>
        <v>0</v>
      </c>
      <c r="EB234" s="129">
        <f t="shared" si="15"/>
        <v>0</v>
      </c>
      <c r="ED234" s="120" t="str">
        <f>IF('Main courante'!$A231=$ED$6,MAX($ED$8:$ED233)+1,"")</f>
        <v/>
      </c>
      <c r="EE234" s="120" t="str">
        <f>IF('Main courante'!$A231=$ED$6,'Main courante'!$S231,"")</f>
        <v/>
      </c>
      <c r="EF234" s="120" t="str">
        <f>IF('Main courante'!$A231=$ED$6,'Main courante'!$T231,"")</f>
        <v/>
      </c>
      <c r="EG234" s="120" t="str">
        <f>IF('Main courante'!$A231=$ED$6,'Main courante'!$U231,"")</f>
        <v/>
      </c>
      <c r="EH234" s="134" t="str">
        <f>IF('Main courante'!$A231=$ED$6,'Main courante'!$V231,"")</f>
        <v/>
      </c>
      <c r="EJ234" s="120" t="str">
        <f>IF('Main courante'!$A231=$EJ$6,MAX($EJ$8:$EJ233)+1,"")</f>
        <v/>
      </c>
      <c r="EK234" s="120" t="str">
        <f>IF('Main courante'!$A231=$EJ$6,'Main courante'!$S231,"")</f>
        <v/>
      </c>
      <c r="EL234" s="120" t="str">
        <f>IF('Main courante'!$A231=$EJ$6,'Main courante'!$T231,"")</f>
        <v/>
      </c>
      <c r="EM234" s="120" t="str">
        <f>IF('Main courante'!$A231=$EJ$6,'Main courante'!$U231,"")</f>
        <v/>
      </c>
      <c r="EN234" s="134" t="str">
        <f>IF('Main courante'!$A231=$EJ$6,'Main courante'!$V231,"")</f>
        <v/>
      </c>
      <c r="EP234" s="120" t="str">
        <f>IF('Main courante'!$A231=$EP$6,MAX($EP$8:$EP233)+1,"")</f>
        <v/>
      </c>
      <c r="EQ234" s="120" t="str">
        <f>IF('Main courante'!$A231=$EP$6,'Main courante'!$S231,"")</f>
        <v/>
      </c>
      <c r="ER234" s="120" t="str">
        <f>IF('Main courante'!$A231=$EP$6,'Main courante'!$T231,"")</f>
        <v/>
      </c>
      <c r="ES234" s="120" t="str">
        <f>IF('Main courante'!$A231=$EP$6,'Main courante'!$U231,"")</f>
        <v/>
      </c>
      <c r="ET234" s="134" t="str">
        <f>IF('Main courante'!$A231=$EP$6,'Main courante'!$V231,"")</f>
        <v/>
      </c>
      <c r="EU234" s="125"/>
      <c r="EV234" s="120" t="str">
        <f>IF('Main courante'!$A231=$EV$6,MAX($EV$8:$EV233)+1,"")</f>
        <v/>
      </c>
      <c r="EW234" s="121" t="str">
        <f>IF('Main courante'!$A231=$EV$6,TEXT('Main courante'!$B231,"j mmm aa"),"")</f>
        <v/>
      </c>
      <c r="EX234" s="122" t="str">
        <f>IF('Main courante'!$A231=$EV$6,TEXT('Main courante'!$C231,"hh:mm"),"")</f>
        <v/>
      </c>
      <c r="EY234" s="122" t="str">
        <f>IF('Main courante'!$A231=$EV$6,TEXT('Main courante'!$D231,"hh:mm"),"")</f>
        <v/>
      </c>
      <c r="EZ234" s="123" t="str">
        <f>IF('Main courante'!$A231=$EV$6,MOD($EY234-$EX234,1),"")</f>
        <v/>
      </c>
      <c r="FA234" s="123" t="str">
        <f>IF('Main courante'!$A231=$EV$6,'Main courante'!$E231,"")</f>
        <v/>
      </c>
      <c r="FB234" s="128"/>
    </row>
    <row r="235" spans="1:158">
      <c r="A235" s="120" t="str">
        <f>IF('Main courante'!$A232=$A$6,MAX($A$8:$A234)+1,"")</f>
        <v/>
      </c>
      <c r="B235" s="121" t="str">
        <f>IF('Main courante'!$A232=$A$6,TEXT('Main courante'!$B232,"j mmm aa"),"")</f>
        <v/>
      </c>
      <c r="C235" s="122" t="str">
        <f>IF('Main courante'!$A232=$A$6,TEXT('Main courante'!$C232,"hh:mm"),"")</f>
        <v/>
      </c>
      <c r="D235" s="122" t="str">
        <f>IF('Main courante'!$A232=$A$6,TEXT('Main courante'!$D232,"hh:mm"),"")</f>
        <v/>
      </c>
      <c r="E235" s="123" t="str">
        <f>IF('Main courante'!$A232=$A$6,MOD($D235-$C235,1),"")</f>
        <v/>
      </c>
      <c r="F235" s="123" t="str">
        <f>IF('Main courante'!$A232=$A$6,'Main courante'!$E232,"")</f>
        <v/>
      </c>
      <c r="G235" s="125"/>
      <c r="H235" s="126" t="str">
        <f>IF('Main courante'!$A232=$H$6,MAX($H$8:$H234)+1,"")</f>
        <v/>
      </c>
      <c r="I235" s="121" t="str">
        <f>IF('Main courante'!$A232=$H$6,TEXT('Main courante'!$B232,"j mmm aa"),"")</f>
        <v/>
      </c>
      <c r="J235" s="122" t="str">
        <f>IF('Main courante'!$A232=$H$6,TEXT('Main courante'!$C232,"hh:mm"),"")</f>
        <v/>
      </c>
      <c r="K235" s="122" t="str">
        <f>IF('Main courante'!$A232=$H$6,TEXT('Main courante'!$D232,"hh:mm"),"")</f>
        <v/>
      </c>
      <c r="L235" s="123" t="str">
        <f>IF('Main courante'!$A232=$H$6,MOD($K235-$J235,1),"")</f>
        <v/>
      </c>
      <c r="M235" s="123" t="str">
        <f>IF('Main courante'!$A232=$H$6,'Main courante'!$E232,"")</f>
        <v/>
      </c>
      <c r="N235" s="125"/>
      <c r="O235" s="120" t="str">
        <f>IF('Main courante'!$A232=$O$6,MAX($O$8:$O234)+1,"")</f>
        <v/>
      </c>
      <c r="P235" s="121" t="str">
        <f>IF('Main courante'!$A232=$O$6,TEXT('Main courante'!$B232,"j mmm aa"),"")</f>
        <v/>
      </c>
      <c r="Q235" s="122" t="str">
        <f>IF('Main courante'!$A232=$O$6,TEXT('Main courante'!$C232,"hh:mm"),"")</f>
        <v/>
      </c>
      <c r="R235" s="122" t="str">
        <f>IF('Main courante'!$A232=$O$6,TEXT('Main courante'!$D232,"hh:mm"),"")</f>
        <v/>
      </c>
      <c r="S235" s="123" t="str">
        <f>IF('Main courante'!$A232=$O$6,MOD($R235-$Q235,1),"")</f>
        <v/>
      </c>
      <c r="T235" s="124" t="str">
        <f>IF('Main courante'!$A232=$O$6,'Main courante'!$E232,"")</f>
        <v/>
      </c>
      <c r="U235" s="127" t="str">
        <f>IF('Main courante'!$A232=$O$6,DU235,"")</f>
        <v/>
      </c>
      <c r="V235" s="125"/>
      <c r="W235" s="120" t="str">
        <f>IF('Main courante'!$A232=$W$6,MAX($W$8:$W234)+1,"")</f>
        <v/>
      </c>
      <c r="X235" s="121" t="str">
        <f>IF('Main courante'!$A232=$W$6,TEXT('Main courante'!$B232,"j mmm aa"),"")</f>
        <v/>
      </c>
      <c r="Y235" s="122" t="str">
        <f>IF('Main courante'!$A232=$W$6,TEXT('Main courante'!$C232,"hh:mm"),"")</f>
        <v/>
      </c>
      <c r="Z235" s="122" t="str">
        <f>IF('Main courante'!$A232=$W$6,TEXT('Main courante'!$D232,"hh:mm"),"")</f>
        <v/>
      </c>
      <c r="AA235" s="123" t="str">
        <f>IF('Main courante'!$A232=$W$6,MOD($Z235-$Y235,1),"")</f>
        <v/>
      </c>
      <c r="AB235" s="123" t="str">
        <f>IF('Main courante'!$A232=$W$6,'Main courante'!$E232,"")</f>
        <v/>
      </c>
      <c r="AC235" s="122" t="str">
        <f>IF('Main courante'!$A232=$W$6,DU235,"")</f>
        <v/>
      </c>
      <c r="AD235" s="125"/>
      <c r="AE235" s="120" t="str">
        <f>IF('Main courante'!$A232=$AE$6,MAX($AE$8:$AE234)+1,"")</f>
        <v/>
      </c>
      <c r="AF235" s="121" t="str">
        <f>IF('Main courante'!$A232=$AE$6,TEXT('Main courante'!$B232,"j mmm aa"),"")</f>
        <v/>
      </c>
      <c r="AG235" s="122" t="str">
        <f>IF('Main courante'!$A232=$AE$6,TEXT('Main courante'!$C232,"hh:mm"),"")</f>
        <v/>
      </c>
      <c r="AH235" s="122" t="str">
        <f>IF('Main courante'!$A232=$AE$6,TEXT('Main courante'!$D232,"hh:mm"),"")</f>
        <v/>
      </c>
      <c r="AI235" s="123" t="str">
        <f>IF('Main courante'!$A232=$AE$6,MOD($AH235-$AG235,1),"")</f>
        <v/>
      </c>
      <c r="AJ235" s="123" t="str">
        <f>IF('Main courante'!$A232=$AE$6,'Main courante'!$E232,"")</f>
        <v/>
      </c>
      <c r="AK235" s="122" t="str">
        <f>IF('Main courante'!$A232=$AE$6,DU235,"")</f>
        <v/>
      </c>
      <c r="AL235" s="125"/>
      <c r="AM235" s="120" t="str">
        <f>IF('Main courante'!$A232=$AM$6,MAX($AM$8:$AM234)+1,"")</f>
        <v/>
      </c>
      <c r="AN235" s="121" t="str">
        <f>IF('Main courante'!$A232=$AM$6,TEXT('Main courante'!$B232,"j mmm aa"),"")</f>
        <v/>
      </c>
      <c r="AO235" s="122" t="str">
        <f>IF('Main courante'!$A232=$AM$6,TEXT('Main courante'!$C232,"hh:mm"),"")</f>
        <v/>
      </c>
      <c r="AP235" s="122" t="str">
        <f>IF('Main courante'!$A232=$AM$6,TEXT('Main courante'!$D232,"hh:mm"),"")</f>
        <v/>
      </c>
      <c r="AQ235" s="123" t="str">
        <f>IF('Main courante'!$A232=$AM$6,MOD($AP235-$AO235,1),"")</f>
        <v/>
      </c>
      <c r="AR235" s="123" t="str">
        <f>IF('Main courante'!$A232=$AM$6,'Main courante'!$E232,"")</f>
        <v/>
      </c>
      <c r="AS235" s="122" t="str">
        <f>IF('Main courante'!$A232=$AM$6,DU235,"")</f>
        <v/>
      </c>
      <c r="AT235" s="125"/>
      <c r="AU235" s="120" t="str">
        <f>IF('Main courante'!$A232=$AU$6,MAX($AU$8:$AU234)+1,"")</f>
        <v/>
      </c>
      <c r="AV235" s="121" t="str">
        <f>IF('Main courante'!$A232=$AU$6,TEXT('Main courante'!$B232,"j mmm aa"),"")</f>
        <v/>
      </c>
      <c r="AW235" s="122" t="str">
        <f>IF('Main courante'!$A232=$AU$6,TEXT('Main courante'!$C232,"hh:mm"),"")</f>
        <v/>
      </c>
      <c r="AX235" s="122" t="str">
        <f>IF('Main courante'!$A232=$AU$6,TEXT('Main courante'!$D232,"hh:mm"),"")</f>
        <v/>
      </c>
      <c r="AY235" s="123" t="str">
        <f>IF('Main courante'!$A232=$AU$6,MOD($AX235-$AW235,1),"")</f>
        <v/>
      </c>
      <c r="AZ235" s="123" t="str">
        <f>IF('Main courante'!$A232=$AU$6,'Main courante'!$E232,"")</f>
        <v/>
      </c>
      <c r="BA235" s="122" t="str">
        <f>IF('Main courante'!$A232=$AU$6,DU235,"")</f>
        <v/>
      </c>
      <c r="BB235" s="125"/>
      <c r="BC235" s="120" t="str">
        <f>IF('Main courante'!$A232=$BC$6,MAX($BC$8:$BC234)+1,"")</f>
        <v/>
      </c>
      <c r="BD235" s="121" t="str">
        <f>IF('Main courante'!$A232=$BC$6,TEXT('Main courante'!$B232,"j mmm aa"),"")</f>
        <v/>
      </c>
      <c r="BE235" s="122" t="str">
        <f>IF('Main courante'!$A232=$BC$6,TEXT('Main courante'!$C232,"hh:mm"),"")</f>
        <v/>
      </c>
      <c r="BF235" s="122" t="str">
        <f>IF('Main courante'!$A232=$BC$6,TEXT('Main courante'!$D232,"hh:mm"),"")</f>
        <v/>
      </c>
      <c r="BG235" s="123" t="str">
        <f>IF('Main courante'!$A232=$BC$6,MOD($BF235-$BE235,1),"")</f>
        <v/>
      </c>
      <c r="BH235" s="123" t="str">
        <f>IF('Main courante'!$A232=$BC$6,'Main courante'!$E232,"")</f>
        <v/>
      </c>
      <c r="BI235" s="122" t="str">
        <f>IF('Main courante'!$A232=$BC$6,DU235,"")</f>
        <v/>
      </c>
      <c r="BJ235" s="125"/>
      <c r="BK235" s="120" t="str">
        <f>IF('Main courante'!$A232=$BK$6,MAX($BK$8:$BK234)+1,"")</f>
        <v/>
      </c>
      <c r="BL235" s="121" t="str">
        <f>IF('Main courante'!$A232=$BK$6,TEXT('Main courante'!$B232,"j mmm aa"),"")</f>
        <v/>
      </c>
      <c r="BM235" s="122" t="str">
        <f>IF('Main courante'!$A232=$BK$6,TEXT('Main courante'!$C232,"hh:mm"),"")</f>
        <v/>
      </c>
      <c r="BN235" s="122" t="str">
        <f>IF('Main courante'!$A232=$BK$6,TEXT('Main courante'!$D232,"hh:mm"),"")</f>
        <v/>
      </c>
      <c r="BO235" s="123" t="str">
        <f>IF('Main courante'!$A232=$BK$6,MOD($BN235-$BM235,1),"")</f>
        <v/>
      </c>
      <c r="BP235" s="123" t="str">
        <f>IF('Main courante'!$A232=$BK$6,'Main courante'!$E232,"")</f>
        <v/>
      </c>
      <c r="BQ235" s="122" t="str">
        <f>IF('Main courante'!$A232=$BK$6,DU235,"")</f>
        <v/>
      </c>
      <c r="BR235" s="125"/>
      <c r="BS235" s="120" t="str">
        <f>IF('Main courante'!$A232=$BS$6,MAX($BS$8:$BS234)+1,"")</f>
        <v/>
      </c>
      <c r="BT235" s="121" t="str">
        <f>IF('Main courante'!$A232=$BS$6,TEXT('Main courante'!$B232,"j mmm aa"),"")</f>
        <v/>
      </c>
      <c r="BU235" s="122" t="str">
        <f>IF('Main courante'!$A232=$BS$6,TEXT('Main courante'!$C232,"hh:mm"),"")</f>
        <v/>
      </c>
      <c r="BV235" s="122" t="str">
        <f>IF('Main courante'!$A232=$BS$6,TEXT('Main courante'!$D232,"hh:mm"),"")</f>
        <v/>
      </c>
      <c r="BW235" s="123" t="str">
        <f>IF('Main courante'!$A232=$BS$6,MOD($BV235-$BU235,1),"")</f>
        <v/>
      </c>
      <c r="BX235" s="123" t="str">
        <f>IF('Main courante'!$A232=$BS$6,'Main courante'!$E232,"")</f>
        <v/>
      </c>
      <c r="BY235" s="122" t="str">
        <f>IF('Main courante'!$A232=$BS$6,DU235,"")</f>
        <v/>
      </c>
      <c r="BZ235" s="125"/>
      <c r="CA235" s="120" t="str">
        <f>IF('Main courante'!$A232=$CA$6,MAX($CA$8:$CA234)+1,"")</f>
        <v/>
      </c>
      <c r="CB235" s="121" t="str">
        <f>IF('Main courante'!$A232=$CA$6,TEXT('Main courante'!$B232,"j mmm aa"),"")</f>
        <v/>
      </c>
      <c r="CC235" s="122" t="str">
        <f>IF('Main courante'!$A232=$CA$6,TEXT('Main courante'!$C232,"hh:mm"),"")</f>
        <v/>
      </c>
      <c r="CD235" s="122" t="str">
        <f>IF('Main courante'!$A232=$CA$6,TEXT('Main courante'!$D232,"hh:mm"),"")</f>
        <v/>
      </c>
      <c r="CE235" s="123" t="str">
        <f>IF('Main courante'!$A232=$CA$6,MOD($CD235-$CC235,1),"")</f>
        <v/>
      </c>
      <c r="CF235" s="123" t="str">
        <f>IF('Main courante'!$A232=$CA$6,'Main courante'!$E232,"")</f>
        <v/>
      </c>
      <c r="CG235" s="122" t="str">
        <f>IF('Main courante'!$A232=$CA$6,DU235,"")</f>
        <v/>
      </c>
      <c r="CH235" s="125"/>
      <c r="CI235" s="120" t="str">
        <f>IF('Main courante'!$A232=$CI$6,MAX($CI$8:$CI234)+1,"")</f>
        <v/>
      </c>
      <c r="CJ235" s="121" t="str">
        <f>IF('Main courante'!$A232=$CI$6,TEXT('Main courante'!$B232,"j mmm aa"),"")</f>
        <v/>
      </c>
      <c r="CK235" s="122" t="str">
        <f>IF('Main courante'!$A232=$CI$6,TEXT('Main courante'!$C232,"hh:mm"),"")</f>
        <v/>
      </c>
      <c r="CL235" s="122" t="str">
        <f>IF('Main courante'!$A232=$CI$6,TEXT('Main courante'!$D232,"hh:mm"),"")</f>
        <v/>
      </c>
      <c r="CM235" s="123" t="str">
        <f>IF('Main courante'!$A232=$CI$6,MOD($CL235-$CK235,1),"")</f>
        <v/>
      </c>
      <c r="CN235" s="123" t="str">
        <f>IF('Main courante'!$A232=$CI$6,'Main courante'!$E232,"")</f>
        <v/>
      </c>
      <c r="CO235" s="125"/>
      <c r="CP235" s="120" t="str">
        <f>IF('Main courante'!$A232=$CP$6,MAX($CP$8:$CP234)+1,"")</f>
        <v/>
      </c>
      <c r="CQ235" s="121" t="str">
        <f>IF('Main courante'!$A232=$CP$6,TEXT('Main courante'!$B232,"j mmm aa"),"")</f>
        <v/>
      </c>
      <c r="CR235" s="122" t="str">
        <f>IF('Main courante'!$A232=$CP$6,TEXT('Main courante'!$C232,"hh:mm"),"")</f>
        <v/>
      </c>
      <c r="CS235" s="122" t="str">
        <f>IF('Main courante'!$A232=$CP$6,TEXT('Main courante'!$D232,"hh:mm"),"")</f>
        <v/>
      </c>
      <c r="CT235" s="123" t="str">
        <f>IF('Main courante'!$A232=$CP$6,MOD($CS235-$CR235,1),"")</f>
        <v/>
      </c>
      <c r="CU235" s="123" t="str">
        <f>IF('Main courante'!$A232=$CP$6,'Main courante'!$E232,"")</f>
        <v/>
      </c>
      <c r="CV235" s="122" t="str">
        <f>IF('Main courante'!$A232=$CP$6,DU235,"")</f>
        <v/>
      </c>
      <c r="CW235" s="125"/>
      <c r="CX235" s="120" t="str">
        <f>IF('Main courante'!$A232=$CX$6,MAX($CX$8:$CX234)+1,"")</f>
        <v/>
      </c>
      <c r="CY235" s="121" t="str">
        <f>IF('Main courante'!$A232=$CX$6,TEXT('Main courante'!$B232,"j mmm aa"),"")</f>
        <v/>
      </c>
      <c r="CZ235" s="122" t="str">
        <f>IF('Main courante'!$A232=$CX$6,TEXT('Main courante'!$C232,"hh:mm"),"")</f>
        <v/>
      </c>
      <c r="DA235" s="122" t="str">
        <f>IF('Main courante'!$A232=$CX$6,TEXT('Main courante'!$D232,"hh:mm"),"")</f>
        <v/>
      </c>
      <c r="DB235" s="123" t="str">
        <f>IF('Main courante'!$A232=$CX$6,MOD($DA235-$CZ235,1),"")</f>
        <v/>
      </c>
      <c r="DC235" s="123" t="str">
        <f>IF('Main courante'!$A232=$CX$6,'Main courante'!$E232,"")</f>
        <v/>
      </c>
      <c r="DD235" s="122" t="str">
        <f>IF('Main courante'!$A232=$CX$6,DU235,"")</f>
        <v/>
      </c>
      <c r="DE235" s="125"/>
      <c r="DF235" s="120" t="str">
        <f>IF('Main courante'!$A232=$DF$6,MAX($DF$8:$DF234)+1,"")</f>
        <v/>
      </c>
      <c r="DG235" s="121" t="str">
        <f>IF('Main courante'!$A232=$DF$6,TEXT('Main courante'!$B232,"j mmm aa"),"")</f>
        <v/>
      </c>
      <c r="DH235" s="122" t="str">
        <f>IF('Main courante'!$A232=$DF$6,TEXT('Main courante'!$C232,"hh:mm"),"")</f>
        <v/>
      </c>
      <c r="DI235" s="122" t="str">
        <f>IF('Main courante'!$A232=$DF$6,TEXT('Main courante'!$D232,"hh:mm"),"")</f>
        <v/>
      </c>
      <c r="DJ235" s="123" t="str">
        <f>IF('Main courante'!$A232=$DF$6,MOD($DI235-$DH235,1),"")</f>
        <v/>
      </c>
      <c r="DK235" s="123" t="str">
        <f>IF('Main courante'!$A232=$DF$6,'Main courante'!$E232,"")</f>
        <v/>
      </c>
      <c r="DL235" s="128"/>
      <c r="DM235" s="120" t="str">
        <f>IF(OR('Main courante'!$F232&lt;&gt;"",'Main courante'!$K232&lt;&gt;""),MAX($DM$8:$DM234)+1,"")</f>
        <v/>
      </c>
      <c r="DN235" s="121" t="str">
        <f>IF('Main courante'!$F232,TEXT('Main courante'!$B232,"j mmm aa"),"")</f>
        <v/>
      </c>
      <c r="DO235" s="121" t="str">
        <f>IF('Main courante'!$F232,'Main courante'!$E232,"")</f>
        <v/>
      </c>
      <c r="DP235" s="121" t="str">
        <f>IF(OR('Main courante'!$F232&lt;&gt;"",'Main courante'!$K232&lt;&gt;""),IF('Main courante'!$F232&lt;&gt;"",TEXT('Main courante'!$F232,"hh:mm"),""),"")</f>
        <v/>
      </c>
      <c r="DQ235" s="121" t="str">
        <f>IF(OR('Main courante'!$F232&lt;&gt;"",'Main courante'!$K232&lt;&gt;""),IF('Main courante'!$G232&lt;&gt;"",TEXT('Main courante'!$G232,"hh:mm"),""),"")</f>
        <v/>
      </c>
      <c r="DR235" s="121" t="str">
        <f>IF(OR('Main courante'!$F232&lt;&gt;"",'Main courante'!$K232&lt;&gt;""),IF('Main courante'!$K232&lt;&gt;"",TEXT('Main courante'!$K232,"hh:mm"),""),"")</f>
        <v/>
      </c>
      <c r="DS235" s="121" t="str">
        <f>IF(OR('Main courante'!$F232&lt;&gt;"",'Main courante'!$K232&lt;&gt;""),IF('Main courante'!$L232&lt;&gt;"",TEXT('Main courante'!$L232,"hh:mm"),""),"")</f>
        <v/>
      </c>
      <c r="DT235" s="129">
        <f t="shared" si="13"/>
        <v>0</v>
      </c>
      <c r="DU235" s="130">
        <f>'Main courante'!$H232+'Main courante'!$M232</f>
        <v>0</v>
      </c>
      <c r="DV235" s="131">
        <f>'Main courante'!$J232+'Main courante'!$O232</f>
        <v>0</v>
      </c>
      <c r="DW235" s="131">
        <f>'Main courante'!$I232+'Main courante'!$N232</f>
        <v>0</v>
      </c>
      <c r="DX235" s="132" t="str">
        <f>IF('Main courante'!$P232&lt;&gt;"",'Main courante'!$P232,"")</f>
        <v/>
      </c>
      <c r="DY235" s="133" t="str">
        <f>IF('Main courante'!$Q232&lt;&gt;"",'Main courante'!$Q232,"")</f>
        <v/>
      </c>
      <c r="DZ235" s="133" t="str">
        <f>IF('Main courante'!$R232&lt;&gt;"",'Main courante'!$R232,"")</f>
        <v/>
      </c>
      <c r="EA235" s="129">
        <f t="shared" si="14"/>
        <v>0</v>
      </c>
      <c r="EB235" s="129">
        <f t="shared" si="15"/>
        <v>0</v>
      </c>
      <c r="ED235" s="120" t="str">
        <f>IF('Main courante'!$A232=$ED$6,MAX($ED$8:$ED234)+1,"")</f>
        <v/>
      </c>
      <c r="EE235" s="120" t="str">
        <f>IF('Main courante'!$A232=$ED$6,'Main courante'!$S232,"")</f>
        <v/>
      </c>
      <c r="EF235" s="120" t="str">
        <f>IF('Main courante'!$A232=$ED$6,'Main courante'!$T232,"")</f>
        <v/>
      </c>
      <c r="EG235" s="120" t="str">
        <f>IF('Main courante'!$A232=$ED$6,'Main courante'!$U232,"")</f>
        <v/>
      </c>
      <c r="EH235" s="134" t="str">
        <f>IF('Main courante'!$A232=$ED$6,'Main courante'!$V232,"")</f>
        <v/>
      </c>
      <c r="EJ235" s="120" t="str">
        <f>IF('Main courante'!$A232=$EJ$6,MAX($EJ$8:$EJ234)+1,"")</f>
        <v/>
      </c>
      <c r="EK235" s="120" t="str">
        <f>IF('Main courante'!$A232=$EJ$6,'Main courante'!$S232,"")</f>
        <v/>
      </c>
      <c r="EL235" s="120" t="str">
        <f>IF('Main courante'!$A232=$EJ$6,'Main courante'!$T232,"")</f>
        <v/>
      </c>
      <c r="EM235" s="120" t="str">
        <f>IF('Main courante'!$A232=$EJ$6,'Main courante'!$U232,"")</f>
        <v/>
      </c>
      <c r="EN235" s="134" t="str">
        <f>IF('Main courante'!$A232=$EJ$6,'Main courante'!$V232,"")</f>
        <v/>
      </c>
      <c r="EP235" s="120" t="str">
        <f>IF('Main courante'!$A232=$EP$6,MAX($EP$8:$EP234)+1,"")</f>
        <v/>
      </c>
      <c r="EQ235" s="120" t="str">
        <f>IF('Main courante'!$A232=$EP$6,'Main courante'!$S232,"")</f>
        <v/>
      </c>
      <c r="ER235" s="120" t="str">
        <f>IF('Main courante'!$A232=$EP$6,'Main courante'!$T232,"")</f>
        <v/>
      </c>
      <c r="ES235" s="120" t="str">
        <f>IF('Main courante'!$A232=$EP$6,'Main courante'!$U232,"")</f>
        <v/>
      </c>
      <c r="ET235" s="134" t="str">
        <f>IF('Main courante'!$A232=$EP$6,'Main courante'!$V232,"")</f>
        <v/>
      </c>
      <c r="EU235" s="125"/>
      <c r="EV235" s="120" t="str">
        <f>IF('Main courante'!$A232=$EV$6,MAX($EV$8:$EV234)+1,"")</f>
        <v/>
      </c>
      <c r="EW235" s="121" t="str">
        <f>IF('Main courante'!$A232=$EV$6,TEXT('Main courante'!$B232,"j mmm aa"),"")</f>
        <v/>
      </c>
      <c r="EX235" s="122" t="str">
        <f>IF('Main courante'!$A232=$EV$6,TEXT('Main courante'!$C232,"hh:mm"),"")</f>
        <v/>
      </c>
      <c r="EY235" s="122" t="str">
        <f>IF('Main courante'!$A232=$EV$6,TEXT('Main courante'!$D232,"hh:mm"),"")</f>
        <v/>
      </c>
      <c r="EZ235" s="123" t="str">
        <f>IF('Main courante'!$A232=$EV$6,MOD($EY235-$EX235,1),"")</f>
        <v/>
      </c>
      <c r="FA235" s="123" t="str">
        <f>IF('Main courante'!$A232=$EV$6,'Main courante'!$E232,"")</f>
        <v/>
      </c>
      <c r="FB235" s="128"/>
    </row>
    <row r="236" spans="1:158">
      <c r="A236" s="120" t="str">
        <f>IF('Main courante'!$A233=$A$6,MAX($A$8:$A235)+1,"")</f>
        <v/>
      </c>
      <c r="B236" s="121" t="str">
        <f>IF('Main courante'!$A233=$A$6,TEXT('Main courante'!$B233,"j mmm aa"),"")</f>
        <v/>
      </c>
      <c r="C236" s="122" t="str">
        <f>IF('Main courante'!$A233=$A$6,TEXT('Main courante'!$C233,"hh:mm"),"")</f>
        <v/>
      </c>
      <c r="D236" s="122" t="str">
        <f>IF('Main courante'!$A233=$A$6,TEXT('Main courante'!$D233,"hh:mm"),"")</f>
        <v/>
      </c>
      <c r="E236" s="123" t="str">
        <f>IF('Main courante'!$A233=$A$6,MOD($D236-$C236,1),"")</f>
        <v/>
      </c>
      <c r="F236" s="123" t="str">
        <f>IF('Main courante'!$A233=$A$6,'Main courante'!$E233,"")</f>
        <v/>
      </c>
      <c r="G236" s="125"/>
      <c r="H236" s="126" t="str">
        <f>IF('Main courante'!$A233=$H$6,MAX($H$8:$H235)+1,"")</f>
        <v/>
      </c>
      <c r="I236" s="121" t="str">
        <f>IF('Main courante'!$A233=$H$6,TEXT('Main courante'!$B233,"j mmm aa"),"")</f>
        <v/>
      </c>
      <c r="J236" s="122" t="str">
        <f>IF('Main courante'!$A233=$H$6,TEXT('Main courante'!$C233,"hh:mm"),"")</f>
        <v/>
      </c>
      <c r="K236" s="122" t="str">
        <f>IF('Main courante'!$A233=$H$6,TEXT('Main courante'!$D233,"hh:mm"),"")</f>
        <v/>
      </c>
      <c r="L236" s="123" t="str">
        <f>IF('Main courante'!$A233=$H$6,MOD($K236-$J236,1),"")</f>
        <v/>
      </c>
      <c r="M236" s="123" t="str">
        <f>IF('Main courante'!$A233=$H$6,'Main courante'!$E233,"")</f>
        <v/>
      </c>
      <c r="N236" s="125"/>
      <c r="O236" s="120" t="str">
        <f>IF('Main courante'!$A233=$O$6,MAX($O$8:$O235)+1,"")</f>
        <v/>
      </c>
      <c r="P236" s="121" t="str">
        <f>IF('Main courante'!$A233=$O$6,TEXT('Main courante'!$B233,"j mmm aa"),"")</f>
        <v/>
      </c>
      <c r="Q236" s="122" t="str">
        <f>IF('Main courante'!$A233=$O$6,TEXT('Main courante'!$C233,"hh:mm"),"")</f>
        <v/>
      </c>
      <c r="R236" s="122" t="str">
        <f>IF('Main courante'!$A233=$O$6,TEXT('Main courante'!$D233,"hh:mm"),"")</f>
        <v/>
      </c>
      <c r="S236" s="123" t="str">
        <f>IF('Main courante'!$A233=$O$6,MOD($R236-$Q236,1),"")</f>
        <v/>
      </c>
      <c r="T236" s="124" t="str">
        <f>IF('Main courante'!$A233=$O$6,'Main courante'!$E233,"")</f>
        <v/>
      </c>
      <c r="U236" s="127" t="str">
        <f>IF('Main courante'!$A233=$O$6,DU236,"")</f>
        <v/>
      </c>
      <c r="V236" s="125"/>
      <c r="W236" s="120" t="str">
        <f>IF('Main courante'!$A233=$W$6,MAX($W$8:$W235)+1,"")</f>
        <v/>
      </c>
      <c r="X236" s="121" t="str">
        <f>IF('Main courante'!$A233=$W$6,TEXT('Main courante'!$B233,"j mmm aa"),"")</f>
        <v/>
      </c>
      <c r="Y236" s="122" t="str">
        <f>IF('Main courante'!$A233=$W$6,TEXT('Main courante'!$C233,"hh:mm"),"")</f>
        <v/>
      </c>
      <c r="Z236" s="122" t="str">
        <f>IF('Main courante'!$A233=$W$6,TEXT('Main courante'!$D233,"hh:mm"),"")</f>
        <v/>
      </c>
      <c r="AA236" s="123" t="str">
        <f>IF('Main courante'!$A233=$W$6,MOD($Z236-$Y236,1),"")</f>
        <v/>
      </c>
      <c r="AB236" s="123" t="str">
        <f>IF('Main courante'!$A233=$W$6,'Main courante'!$E233,"")</f>
        <v/>
      </c>
      <c r="AC236" s="122" t="str">
        <f>IF('Main courante'!$A233=$W$6,DU236,"")</f>
        <v/>
      </c>
      <c r="AD236" s="125"/>
      <c r="AE236" s="120" t="str">
        <f>IF('Main courante'!$A233=$AE$6,MAX($AE$8:$AE235)+1,"")</f>
        <v/>
      </c>
      <c r="AF236" s="121" t="str">
        <f>IF('Main courante'!$A233=$AE$6,TEXT('Main courante'!$B233,"j mmm aa"),"")</f>
        <v/>
      </c>
      <c r="AG236" s="122" t="str">
        <f>IF('Main courante'!$A233=$AE$6,TEXT('Main courante'!$C233,"hh:mm"),"")</f>
        <v/>
      </c>
      <c r="AH236" s="122" t="str">
        <f>IF('Main courante'!$A233=$AE$6,TEXT('Main courante'!$D233,"hh:mm"),"")</f>
        <v/>
      </c>
      <c r="AI236" s="123" t="str">
        <f>IF('Main courante'!$A233=$AE$6,MOD($AH236-$AG236,1),"")</f>
        <v/>
      </c>
      <c r="AJ236" s="123" t="str">
        <f>IF('Main courante'!$A233=$AE$6,'Main courante'!$E233,"")</f>
        <v/>
      </c>
      <c r="AK236" s="122" t="str">
        <f>IF('Main courante'!$A233=$AE$6,DU236,"")</f>
        <v/>
      </c>
      <c r="AL236" s="125"/>
      <c r="AM236" s="120" t="str">
        <f>IF('Main courante'!$A233=$AM$6,MAX($AM$8:$AM235)+1,"")</f>
        <v/>
      </c>
      <c r="AN236" s="121" t="str">
        <f>IF('Main courante'!$A233=$AM$6,TEXT('Main courante'!$B233,"j mmm aa"),"")</f>
        <v/>
      </c>
      <c r="AO236" s="122" t="str">
        <f>IF('Main courante'!$A233=$AM$6,TEXT('Main courante'!$C233,"hh:mm"),"")</f>
        <v/>
      </c>
      <c r="AP236" s="122" t="str">
        <f>IF('Main courante'!$A233=$AM$6,TEXT('Main courante'!$D233,"hh:mm"),"")</f>
        <v/>
      </c>
      <c r="AQ236" s="123" t="str">
        <f>IF('Main courante'!$A233=$AM$6,MOD($AP236-$AO236,1),"")</f>
        <v/>
      </c>
      <c r="AR236" s="123" t="str">
        <f>IF('Main courante'!$A233=$AM$6,'Main courante'!$E233,"")</f>
        <v/>
      </c>
      <c r="AS236" s="122" t="str">
        <f>IF('Main courante'!$A233=$AM$6,DU236,"")</f>
        <v/>
      </c>
      <c r="AT236" s="125"/>
      <c r="AU236" s="120" t="str">
        <f>IF('Main courante'!$A233=$AU$6,MAX($AU$8:$AU235)+1,"")</f>
        <v/>
      </c>
      <c r="AV236" s="121" t="str">
        <f>IF('Main courante'!$A233=$AU$6,TEXT('Main courante'!$B233,"j mmm aa"),"")</f>
        <v/>
      </c>
      <c r="AW236" s="122" t="str">
        <f>IF('Main courante'!$A233=$AU$6,TEXT('Main courante'!$C233,"hh:mm"),"")</f>
        <v/>
      </c>
      <c r="AX236" s="122" t="str">
        <f>IF('Main courante'!$A233=$AU$6,TEXT('Main courante'!$D233,"hh:mm"),"")</f>
        <v/>
      </c>
      <c r="AY236" s="123" t="str">
        <f>IF('Main courante'!$A233=$AU$6,MOD($AX236-$AW236,1),"")</f>
        <v/>
      </c>
      <c r="AZ236" s="123" t="str">
        <f>IF('Main courante'!$A233=$AU$6,'Main courante'!$E233,"")</f>
        <v/>
      </c>
      <c r="BA236" s="122" t="str">
        <f>IF('Main courante'!$A233=$AU$6,DU236,"")</f>
        <v/>
      </c>
      <c r="BB236" s="125"/>
      <c r="BC236" s="120" t="str">
        <f>IF('Main courante'!$A233=$BC$6,MAX($BC$8:$BC235)+1,"")</f>
        <v/>
      </c>
      <c r="BD236" s="121" t="str">
        <f>IF('Main courante'!$A233=$BC$6,TEXT('Main courante'!$B233,"j mmm aa"),"")</f>
        <v/>
      </c>
      <c r="BE236" s="122" t="str">
        <f>IF('Main courante'!$A233=$BC$6,TEXT('Main courante'!$C233,"hh:mm"),"")</f>
        <v/>
      </c>
      <c r="BF236" s="122" t="str">
        <f>IF('Main courante'!$A233=$BC$6,TEXT('Main courante'!$D233,"hh:mm"),"")</f>
        <v/>
      </c>
      <c r="BG236" s="123" t="str">
        <f>IF('Main courante'!$A233=$BC$6,MOD($BF236-$BE236,1),"")</f>
        <v/>
      </c>
      <c r="BH236" s="123" t="str">
        <f>IF('Main courante'!$A233=$BC$6,'Main courante'!$E233,"")</f>
        <v/>
      </c>
      <c r="BI236" s="122" t="str">
        <f>IF('Main courante'!$A233=$BC$6,DU236,"")</f>
        <v/>
      </c>
      <c r="BJ236" s="125"/>
      <c r="BK236" s="120" t="str">
        <f>IF('Main courante'!$A233=$BK$6,MAX($BK$8:$BK235)+1,"")</f>
        <v/>
      </c>
      <c r="BL236" s="121" t="str">
        <f>IF('Main courante'!$A233=$BK$6,TEXT('Main courante'!$B233,"j mmm aa"),"")</f>
        <v/>
      </c>
      <c r="BM236" s="122" t="str">
        <f>IF('Main courante'!$A233=$BK$6,TEXT('Main courante'!$C233,"hh:mm"),"")</f>
        <v/>
      </c>
      <c r="BN236" s="122" t="str">
        <f>IF('Main courante'!$A233=$BK$6,TEXT('Main courante'!$D233,"hh:mm"),"")</f>
        <v/>
      </c>
      <c r="BO236" s="123" t="str">
        <f>IF('Main courante'!$A233=$BK$6,MOD($BN236-$BM236,1),"")</f>
        <v/>
      </c>
      <c r="BP236" s="123" t="str">
        <f>IF('Main courante'!$A233=$BK$6,'Main courante'!$E233,"")</f>
        <v/>
      </c>
      <c r="BQ236" s="122" t="str">
        <f>IF('Main courante'!$A233=$BK$6,DU236,"")</f>
        <v/>
      </c>
      <c r="BR236" s="125"/>
      <c r="BS236" s="120" t="str">
        <f>IF('Main courante'!$A233=$BS$6,MAX($BS$8:$BS235)+1,"")</f>
        <v/>
      </c>
      <c r="BT236" s="121" t="str">
        <f>IF('Main courante'!$A233=$BS$6,TEXT('Main courante'!$B233,"j mmm aa"),"")</f>
        <v/>
      </c>
      <c r="BU236" s="122" t="str">
        <f>IF('Main courante'!$A233=$BS$6,TEXT('Main courante'!$C233,"hh:mm"),"")</f>
        <v/>
      </c>
      <c r="BV236" s="122" t="str">
        <f>IF('Main courante'!$A233=$BS$6,TEXT('Main courante'!$D233,"hh:mm"),"")</f>
        <v/>
      </c>
      <c r="BW236" s="123" t="str">
        <f>IF('Main courante'!$A233=$BS$6,MOD($BV236-$BU236,1),"")</f>
        <v/>
      </c>
      <c r="BX236" s="123" t="str">
        <f>IF('Main courante'!$A233=$BS$6,'Main courante'!$E233,"")</f>
        <v/>
      </c>
      <c r="BY236" s="122" t="str">
        <f>IF('Main courante'!$A233=$BS$6,DU236,"")</f>
        <v/>
      </c>
      <c r="BZ236" s="125"/>
      <c r="CA236" s="120" t="str">
        <f>IF('Main courante'!$A233=$CA$6,MAX($CA$8:$CA235)+1,"")</f>
        <v/>
      </c>
      <c r="CB236" s="121" t="str">
        <f>IF('Main courante'!$A233=$CA$6,TEXT('Main courante'!$B233,"j mmm aa"),"")</f>
        <v/>
      </c>
      <c r="CC236" s="122" t="str">
        <f>IF('Main courante'!$A233=$CA$6,TEXT('Main courante'!$C233,"hh:mm"),"")</f>
        <v/>
      </c>
      <c r="CD236" s="122" t="str">
        <f>IF('Main courante'!$A233=$CA$6,TEXT('Main courante'!$D233,"hh:mm"),"")</f>
        <v/>
      </c>
      <c r="CE236" s="123" t="str">
        <f>IF('Main courante'!$A233=$CA$6,MOD($CD236-$CC236,1),"")</f>
        <v/>
      </c>
      <c r="CF236" s="123" t="str">
        <f>IF('Main courante'!$A233=$CA$6,'Main courante'!$E233,"")</f>
        <v/>
      </c>
      <c r="CG236" s="122" t="str">
        <f>IF('Main courante'!$A233=$CA$6,DU236,"")</f>
        <v/>
      </c>
      <c r="CH236" s="125"/>
      <c r="CI236" s="120" t="str">
        <f>IF('Main courante'!$A233=$CI$6,MAX($CI$8:$CI235)+1,"")</f>
        <v/>
      </c>
      <c r="CJ236" s="121" t="str">
        <f>IF('Main courante'!$A233=$CI$6,TEXT('Main courante'!$B233,"j mmm aa"),"")</f>
        <v/>
      </c>
      <c r="CK236" s="122" t="str">
        <f>IF('Main courante'!$A233=$CI$6,TEXT('Main courante'!$C233,"hh:mm"),"")</f>
        <v/>
      </c>
      <c r="CL236" s="122" t="str">
        <f>IF('Main courante'!$A233=$CI$6,TEXT('Main courante'!$D233,"hh:mm"),"")</f>
        <v/>
      </c>
      <c r="CM236" s="123" t="str">
        <f>IF('Main courante'!$A233=$CI$6,MOD($CL236-$CK236,1),"")</f>
        <v/>
      </c>
      <c r="CN236" s="123" t="str">
        <f>IF('Main courante'!$A233=$CI$6,'Main courante'!$E233,"")</f>
        <v/>
      </c>
      <c r="CO236" s="125"/>
      <c r="CP236" s="120" t="str">
        <f>IF('Main courante'!$A233=$CP$6,MAX($CP$8:$CP235)+1,"")</f>
        <v/>
      </c>
      <c r="CQ236" s="121" t="str">
        <f>IF('Main courante'!$A233=$CP$6,TEXT('Main courante'!$B233,"j mmm aa"),"")</f>
        <v/>
      </c>
      <c r="CR236" s="122" t="str">
        <f>IF('Main courante'!$A233=$CP$6,TEXT('Main courante'!$C233,"hh:mm"),"")</f>
        <v/>
      </c>
      <c r="CS236" s="122" t="str">
        <f>IF('Main courante'!$A233=$CP$6,TEXT('Main courante'!$D233,"hh:mm"),"")</f>
        <v/>
      </c>
      <c r="CT236" s="123" t="str">
        <f>IF('Main courante'!$A233=$CP$6,MOD($CS236-$CR236,1),"")</f>
        <v/>
      </c>
      <c r="CU236" s="123" t="str">
        <f>IF('Main courante'!$A233=$CP$6,'Main courante'!$E233,"")</f>
        <v/>
      </c>
      <c r="CV236" s="122" t="str">
        <f>IF('Main courante'!$A233=$CP$6,DU236,"")</f>
        <v/>
      </c>
      <c r="CW236" s="125"/>
      <c r="CX236" s="120" t="str">
        <f>IF('Main courante'!$A233=$CX$6,MAX($CX$8:$CX235)+1,"")</f>
        <v/>
      </c>
      <c r="CY236" s="121" t="str">
        <f>IF('Main courante'!$A233=$CX$6,TEXT('Main courante'!$B233,"j mmm aa"),"")</f>
        <v/>
      </c>
      <c r="CZ236" s="122" t="str">
        <f>IF('Main courante'!$A233=$CX$6,TEXT('Main courante'!$C233,"hh:mm"),"")</f>
        <v/>
      </c>
      <c r="DA236" s="122" t="str">
        <f>IF('Main courante'!$A233=$CX$6,TEXT('Main courante'!$D233,"hh:mm"),"")</f>
        <v/>
      </c>
      <c r="DB236" s="123" t="str">
        <f>IF('Main courante'!$A233=$CX$6,MOD($DA236-$CZ236,1),"")</f>
        <v/>
      </c>
      <c r="DC236" s="123" t="str">
        <f>IF('Main courante'!$A233=$CX$6,'Main courante'!$E233,"")</f>
        <v/>
      </c>
      <c r="DD236" s="122" t="str">
        <f>IF('Main courante'!$A233=$CX$6,DU236,"")</f>
        <v/>
      </c>
      <c r="DE236" s="125"/>
      <c r="DF236" s="120" t="str">
        <f>IF('Main courante'!$A233=$DF$6,MAX($DF$8:$DF235)+1,"")</f>
        <v/>
      </c>
      <c r="DG236" s="121" t="str">
        <f>IF('Main courante'!$A233=$DF$6,TEXT('Main courante'!$B233,"j mmm aa"),"")</f>
        <v/>
      </c>
      <c r="DH236" s="122" t="str">
        <f>IF('Main courante'!$A233=$DF$6,TEXT('Main courante'!$C233,"hh:mm"),"")</f>
        <v/>
      </c>
      <c r="DI236" s="122" t="str">
        <f>IF('Main courante'!$A233=$DF$6,TEXT('Main courante'!$D233,"hh:mm"),"")</f>
        <v/>
      </c>
      <c r="DJ236" s="123" t="str">
        <f>IF('Main courante'!$A233=$DF$6,MOD($DI236-$DH236,1),"")</f>
        <v/>
      </c>
      <c r="DK236" s="123" t="str">
        <f>IF('Main courante'!$A233=$DF$6,'Main courante'!$E233,"")</f>
        <v/>
      </c>
      <c r="DL236" s="128"/>
      <c r="DM236" s="120" t="str">
        <f>IF(OR('Main courante'!$F233&lt;&gt;"",'Main courante'!$K233&lt;&gt;""),MAX($DM$8:$DM235)+1,"")</f>
        <v/>
      </c>
      <c r="DN236" s="121" t="str">
        <f>IF('Main courante'!$F233,TEXT('Main courante'!$B233,"j mmm aa"),"")</f>
        <v/>
      </c>
      <c r="DO236" s="121" t="str">
        <f>IF('Main courante'!$F233,'Main courante'!$E233,"")</f>
        <v/>
      </c>
      <c r="DP236" s="121" t="str">
        <f>IF(OR('Main courante'!$F233&lt;&gt;"",'Main courante'!$K233&lt;&gt;""),IF('Main courante'!$F233&lt;&gt;"",TEXT('Main courante'!$F233,"hh:mm"),""),"")</f>
        <v/>
      </c>
      <c r="DQ236" s="121" t="str">
        <f>IF(OR('Main courante'!$F233&lt;&gt;"",'Main courante'!$K233&lt;&gt;""),IF('Main courante'!$G233&lt;&gt;"",TEXT('Main courante'!$G233,"hh:mm"),""),"")</f>
        <v/>
      </c>
      <c r="DR236" s="121" t="str">
        <f>IF(OR('Main courante'!$F233&lt;&gt;"",'Main courante'!$K233&lt;&gt;""),IF('Main courante'!$K233&lt;&gt;"",TEXT('Main courante'!$K233,"hh:mm"),""),"")</f>
        <v/>
      </c>
      <c r="DS236" s="121" t="str">
        <f>IF(OR('Main courante'!$F233&lt;&gt;"",'Main courante'!$K233&lt;&gt;""),IF('Main courante'!$L233&lt;&gt;"",TEXT('Main courante'!$L233,"hh:mm"),""),"")</f>
        <v/>
      </c>
      <c r="DT236" s="129">
        <f t="shared" si="13"/>
        <v>0</v>
      </c>
      <c r="DU236" s="130">
        <f>'Main courante'!$H233+'Main courante'!$M233</f>
        <v>0</v>
      </c>
      <c r="DV236" s="131">
        <f>'Main courante'!$J233+'Main courante'!$O233</f>
        <v>0</v>
      </c>
      <c r="DW236" s="131">
        <f>'Main courante'!$I233+'Main courante'!$N233</f>
        <v>0</v>
      </c>
      <c r="DX236" s="132" t="str">
        <f>IF('Main courante'!$P233&lt;&gt;"",'Main courante'!$P233,"")</f>
        <v/>
      </c>
      <c r="DY236" s="133" t="str">
        <f>IF('Main courante'!$Q233&lt;&gt;"",'Main courante'!$Q233,"")</f>
        <v/>
      </c>
      <c r="DZ236" s="133" t="str">
        <f>IF('Main courante'!$R233&lt;&gt;"",'Main courante'!$R233,"")</f>
        <v/>
      </c>
      <c r="EA236" s="129">
        <f t="shared" si="14"/>
        <v>0</v>
      </c>
      <c r="EB236" s="129">
        <f t="shared" si="15"/>
        <v>0</v>
      </c>
      <c r="ED236" s="120" t="str">
        <f>IF('Main courante'!$A233=$ED$6,MAX($ED$8:$ED235)+1,"")</f>
        <v/>
      </c>
      <c r="EE236" s="120" t="str">
        <f>IF('Main courante'!$A233=$ED$6,'Main courante'!$S233,"")</f>
        <v/>
      </c>
      <c r="EF236" s="120" t="str">
        <f>IF('Main courante'!$A233=$ED$6,'Main courante'!$T233,"")</f>
        <v/>
      </c>
      <c r="EG236" s="120" t="str">
        <f>IF('Main courante'!$A233=$ED$6,'Main courante'!$U233,"")</f>
        <v/>
      </c>
      <c r="EH236" s="134" t="str">
        <f>IF('Main courante'!$A233=$ED$6,'Main courante'!$V233,"")</f>
        <v/>
      </c>
      <c r="EJ236" s="120" t="str">
        <f>IF('Main courante'!$A233=$EJ$6,MAX($EJ$8:$EJ235)+1,"")</f>
        <v/>
      </c>
      <c r="EK236" s="120" t="str">
        <f>IF('Main courante'!$A233=$EJ$6,'Main courante'!$S233,"")</f>
        <v/>
      </c>
      <c r="EL236" s="120" t="str">
        <f>IF('Main courante'!$A233=$EJ$6,'Main courante'!$T233,"")</f>
        <v/>
      </c>
      <c r="EM236" s="120" t="str">
        <f>IF('Main courante'!$A233=$EJ$6,'Main courante'!$U233,"")</f>
        <v/>
      </c>
      <c r="EN236" s="134" t="str">
        <f>IF('Main courante'!$A233=$EJ$6,'Main courante'!$V233,"")</f>
        <v/>
      </c>
      <c r="EP236" s="120" t="str">
        <f>IF('Main courante'!$A233=$EP$6,MAX($EP$8:$EP235)+1,"")</f>
        <v/>
      </c>
      <c r="EQ236" s="120" t="str">
        <f>IF('Main courante'!$A233=$EP$6,'Main courante'!$S233,"")</f>
        <v/>
      </c>
      <c r="ER236" s="120" t="str">
        <f>IF('Main courante'!$A233=$EP$6,'Main courante'!$T233,"")</f>
        <v/>
      </c>
      <c r="ES236" s="120" t="str">
        <f>IF('Main courante'!$A233=$EP$6,'Main courante'!$U233,"")</f>
        <v/>
      </c>
      <c r="ET236" s="134" t="str">
        <f>IF('Main courante'!$A233=$EP$6,'Main courante'!$V233,"")</f>
        <v/>
      </c>
      <c r="EU236" s="125"/>
      <c r="EV236" s="120" t="str">
        <f>IF('Main courante'!$A233=$EV$6,MAX($EV$8:$EV235)+1,"")</f>
        <v/>
      </c>
      <c r="EW236" s="121" t="str">
        <f>IF('Main courante'!$A233=$EV$6,TEXT('Main courante'!$B233,"j mmm aa"),"")</f>
        <v/>
      </c>
      <c r="EX236" s="122" t="str">
        <f>IF('Main courante'!$A233=$EV$6,TEXT('Main courante'!$C233,"hh:mm"),"")</f>
        <v/>
      </c>
      <c r="EY236" s="122" t="str">
        <f>IF('Main courante'!$A233=$EV$6,TEXT('Main courante'!$D233,"hh:mm"),"")</f>
        <v/>
      </c>
      <c r="EZ236" s="123" t="str">
        <f>IF('Main courante'!$A233=$EV$6,MOD($EY236-$EX236,1),"")</f>
        <v/>
      </c>
      <c r="FA236" s="123" t="str">
        <f>IF('Main courante'!$A233=$EV$6,'Main courante'!$E233,"")</f>
        <v/>
      </c>
      <c r="FB236" s="128"/>
    </row>
    <row r="237" spans="1:158">
      <c r="A237" s="120" t="str">
        <f>IF('Main courante'!$A234=$A$6,MAX($A$8:$A236)+1,"")</f>
        <v/>
      </c>
      <c r="B237" s="121" t="str">
        <f>IF('Main courante'!$A234=$A$6,TEXT('Main courante'!$B234,"j mmm aa"),"")</f>
        <v/>
      </c>
      <c r="C237" s="122" t="str">
        <f>IF('Main courante'!$A234=$A$6,TEXT('Main courante'!$C234,"hh:mm"),"")</f>
        <v/>
      </c>
      <c r="D237" s="122" t="str">
        <f>IF('Main courante'!$A234=$A$6,TEXT('Main courante'!$D234,"hh:mm"),"")</f>
        <v/>
      </c>
      <c r="E237" s="123" t="str">
        <f>IF('Main courante'!$A234=$A$6,MOD($D237-$C237,1),"")</f>
        <v/>
      </c>
      <c r="F237" s="123" t="str">
        <f>IF('Main courante'!$A234=$A$6,'Main courante'!$E234,"")</f>
        <v/>
      </c>
      <c r="G237" s="125"/>
      <c r="H237" s="126" t="str">
        <f>IF('Main courante'!$A234=$H$6,MAX($H$8:$H236)+1,"")</f>
        <v/>
      </c>
      <c r="I237" s="121" t="str">
        <f>IF('Main courante'!$A234=$H$6,TEXT('Main courante'!$B234,"j mmm aa"),"")</f>
        <v/>
      </c>
      <c r="J237" s="122" t="str">
        <f>IF('Main courante'!$A234=$H$6,TEXT('Main courante'!$C234,"hh:mm"),"")</f>
        <v/>
      </c>
      <c r="K237" s="122" t="str">
        <f>IF('Main courante'!$A234=$H$6,TEXT('Main courante'!$D234,"hh:mm"),"")</f>
        <v/>
      </c>
      <c r="L237" s="123" t="str">
        <f>IF('Main courante'!$A234=$H$6,MOD($K237-$J237,1),"")</f>
        <v/>
      </c>
      <c r="M237" s="123" t="str">
        <f>IF('Main courante'!$A234=$H$6,'Main courante'!$E234,"")</f>
        <v/>
      </c>
      <c r="N237" s="125"/>
      <c r="O237" s="120" t="str">
        <f>IF('Main courante'!$A234=$O$6,MAX($O$8:$O236)+1,"")</f>
        <v/>
      </c>
      <c r="P237" s="121" t="str">
        <f>IF('Main courante'!$A234=$O$6,TEXT('Main courante'!$B234,"j mmm aa"),"")</f>
        <v/>
      </c>
      <c r="Q237" s="122" t="str">
        <f>IF('Main courante'!$A234=$O$6,TEXT('Main courante'!$C234,"hh:mm"),"")</f>
        <v/>
      </c>
      <c r="R237" s="122" t="str">
        <f>IF('Main courante'!$A234=$O$6,TEXT('Main courante'!$D234,"hh:mm"),"")</f>
        <v/>
      </c>
      <c r="S237" s="123" t="str">
        <f>IF('Main courante'!$A234=$O$6,MOD($R237-$Q237,1),"")</f>
        <v/>
      </c>
      <c r="T237" s="124" t="str">
        <f>IF('Main courante'!$A234=$O$6,'Main courante'!$E234,"")</f>
        <v/>
      </c>
      <c r="U237" s="127" t="str">
        <f>IF('Main courante'!$A234=$O$6,DU237,"")</f>
        <v/>
      </c>
      <c r="V237" s="125"/>
      <c r="W237" s="120" t="str">
        <f>IF('Main courante'!$A234=$W$6,MAX($W$8:$W236)+1,"")</f>
        <v/>
      </c>
      <c r="X237" s="121" t="str">
        <f>IF('Main courante'!$A234=$W$6,TEXT('Main courante'!$B234,"j mmm aa"),"")</f>
        <v/>
      </c>
      <c r="Y237" s="122" t="str">
        <f>IF('Main courante'!$A234=$W$6,TEXT('Main courante'!$C234,"hh:mm"),"")</f>
        <v/>
      </c>
      <c r="Z237" s="122" t="str">
        <f>IF('Main courante'!$A234=$W$6,TEXT('Main courante'!$D234,"hh:mm"),"")</f>
        <v/>
      </c>
      <c r="AA237" s="123" t="str">
        <f>IF('Main courante'!$A234=$W$6,MOD($Z237-$Y237,1),"")</f>
        <v/>
      </c>
      <c r="AB237" s="123" t="str">
        <f>IF('Main courante'!$A234=$W$6,'Main courante'!$E234,"")</f>
        <v/>
      </c>
      <c r="AC237" s="122" t="str">
        <f>IF('Main courante'!$A234=$W$6,DU237,"")</f>
        <v/>
      </c>
      <c r="AD237" s="125"/>
      <c r="AE237" s="120" t="str">
        <f>IF('Main courante'!$A234=$AE$6,MAX($AE$8:$AE236)+1,"")</f>
        <v/>
      </c>
      <c r="AF237" s="121" t="str">
        <f>IF('Main courante'!$A234=$AE$6,TEXT('Main courante'!$B234,"j mmm aa"),"")</f>
        <v/>
      </c>
      <c r="AG237" s="122" t="str">
        <f>IF('Main courante'!$A234=$AE$6,TEXT('Main courante'!$C234,"hh:mm"),"")</f>
        <v/>
      </c>
      <c r="AH237" s="122" t="str">
        <f>IF('Main courante'!$A234=$AE$6,TEXT('Main courante'!$D234,"hh:mm"),"")</f>
        <v/>
      </c>
      <c r="AI237" s="123" t="str">
        <f>IF('Main courante'!$A234=$AE$6,MOD($AH237-$AG237,1),"")</f>
        <v/>
      </c>
      <c r="AJ237" s="123" t="str">
        <f>IF('Main courante'!$A234=$AE$6,'Main courante'!$E234,"")</f>
        <v/>
      </c>
      <c r="AK237" s="122" t="str">
        <f>IF('Main courante'!$A234=$AE$6,DU237,"")</f>
        <v/>
      </c>
      <c r="AL237" s="125"/>
      <c r="AM237" s="120" t="str">
        <f>IF('Main courante'!$A234=$AM$6,MAX($AM$8:$AM236)+1,"")</f>
        <v/>
      </c>
      <c r="AN237" s="121" t="str">
        <f>IF('Main courante'!$A234=$AM$6,TEXT('Main courante'!$B234,"j mmm aa"),"")</f>
        <v/>
      </c>
      <c r="AO237" s="122" t="str">
        <f>IF('Main courante'!$A234=$AM$6,TEXT('Main courante'!$C234,"hh:mm"),"")</f>
        <v/>
      </c>
      <c r="AP237" s="122" t="str">
        <f>IF('Main courante'!$A234=$AM$6,TEXT('Main courante'!$D234,"hh:mm"),"")</f>
        <v/>
      </c>
      <c r="AQ237" s="123" t="str">
        <f>IF('Main courante'!$A234=$AM$6,MOD($AP237-$AO237,1),"")</f>
        <v/>
      </c>
      <c r="AR237" s="123" t="str">
        <f>IF('Main courante'!$A234=$AM$6,'Main courante'!$E234,"")</f>
        <v/>
      </c>
      <c r="AS237" s="122" t="str">
        <f>IF('Main courante'!$A234=$AM$6,DU237,"")</f>
        <v/>
      </c>
      <c r="AT237" s="125"/>
      <c r="AU237" s="120" t="str">
        <f>IF('Main courante'!$A234=$AU$6,MAX($AU$8:$AU236)+1,"")</f>
        <v/>
      </c>
      <c r="AV237" s="121" t="str">
        <f>IF('Main courante'!$A234=$AU$6,TEXT('Main courante'!$B234,"j mmm aa"),"")</f>
        <v/>
      </c>
      <c r="AW237" s="122" t="str">
        <f>IF('Main courante'!$A234=$AU$6,TEXT('Main courante'!$C234,"hh:mm"),"")</f>
        <v/>
      </c>
      <c r="AX237" s="122" t="str">
        <f>IF('Main courante'!$A234=$AU$6,TEXT('Main courante'!$D234,"hh:mm"),"")</f>
        <v/>
      </c>
      <c r="AY237" s="123" t="str">
        <f>IF('Main courante'!$A234=$AU$6,MOD($AX237-$AW237,1),"")</f>
        <v/>
      </c>
      <c r="AZ237" s="123" t="str">
        <f>IF('Main courante'!$A234=$AU$6,'Main courante'!$E234,"")</f>
        <v/>
      </c>
      <c r="BA237" s="122" t="str">
        <f>IF('Main courante'!$A234=$AU$6,DU237,"")</f>
        <v/>
      </c>
      <c r="BB237" s="125"/>
      <c r="BC237" s="120" t="str">
        <f>IF('Main courante'!$A234=$BC$6,MAX($BC$8:$BC236)+1,"")</f>
        <v/>
      </c>
      <c r="BD237" s="121" t="str">
        <f>IF('Main courante'!$A234=$BC$6,TEXT('Main courante'!$B234,"j mmm aa"),"")</f>
        <v/>
      </c>
      <c r="BE237" s="122" t="str">
        <f>IF('Main courante'!$A234=$BC$6,TEXT('Main courante'!$C234,"hh:mm"),"")</f>
        <v/>
      </c>
      <c r="BF237" s="122" t="str">
        <f>IF('Main courante'!$A234=$BC$6,TEXT('Main courante'!$D234,"hh:mm"),"")</f>
        <v/>
      </c>
      <c r="BG237" s="123" t="str">
        <f>IF('Main courante'!$A234=$BC$6,MOD($BF237-$BE237,1),"")</f>
        <v/>
      </c>
      <c r="BH237" s="123" t="str">
        <f>IF('Main courante'!$A234=$BC$6,'Main courante'!$E234,"")</f>
        <v/>
      </c>
      <c r="BI237" s="122" t="str">
        <f>IF('Main courante'!$A234=$BC$6,DU237,"")</f>
        <v/>
      </c>
      <c r="BJ237" s="125"/>
      <c r="BK237" s="120" t="str">
        <f>IF('Main courante'!$A234=$BK$6,MAX($BK$8:$BK236)+1,"")</f>
        <v/>
      </c>
      <c r="BL237" s="121" t="str">
        <f>IF('Main courante'!$A234=$BK$6,TEXT('Main courante'!$B234,"j mmm aa"),"")</f>
        <v/>
      </c>
      <c r="BM237" s="122" t="str">
        <f>IF('Main courante'!$A234=$BK$6,TEXT('Main courante'!$C234,"hh:mm"),"")</f>
        <v/>
      </c>
      <c r="BN237" s="122" t="str">
        <f>IF('Main courante'!$A234=$BK$6,TEXT('Main courante'!$D234,"hh:mm"),"")</f>
        <v/>
      </c>
      <c r="BO237" s="123" t="str">
        <f>IF('Main courante'!$A234=$BK$6,MOD($BN237-$BM237,1),"")</f>
        <v/>
      </c>
      <c r="BP237" s="123" t="str">
        <f>IF('Main courante'!$A234=$BK$6,'Main courante'!$E234,"")</f>
        <v/>
      </c>
      <c r="BQ237" s="122" t="str">
        <f>IF('Main courante'!$A234=$BK$6,DU237,"")</f>
        <v/>
      </c>
      <c r="BR237" s="125"/>
      <c r="BS237" s="120" t="str">
        <f>IF('Main courante'!$A234=$BS$6,MAX($BS$8:$BS236)+1,"")</f>
        <v/>
      </c>
      <c r="BT237" s="121" t="str">
        <f>IF('Main courante'!$A234=$BS$6,TEXT('Main courante'!$B234,"j mmm aa"),"")</f>
        <v/>
      </c>
      <c r="BU237" s="122" t="str">
        <f>IF('Main courante'!$A234=$BS$6,TEXT('Main courante'!$C234,"hh:mm"),"")</f>
        <v/>
      </c>
      <c r="BV237" s="122" t="str">
        <f>IF('Main courante'!$A234=$BS$6,TEXT('Main courante'!$D234,"hh:mm"),"")</f>
        <v/>
      </c>
      <c r="BW237" s="123" t="str">
        <f>IF('Main courante'!$A234=$BS$6,MOD($BV237-$BU237,1),"")</f>
        <v/>
      </c>
      <c r="BX237" s="123" t="str">
        <f>IF('Main courante'!$A234=$BS$6,'Main courante'!$E234,"")</f>
        <v/>
      </c>
      <c r="BY237" s="122" t="str">
        <f>IF('Main courante'!$A234=$BS$6,DU237,"")</f>
        <v/>
      </c>
      <c r="BZ237" s="125"/>
      <c r="CA237" s="120" t="str">
        <f>IF('Main courante'!$A234=$CA$6,MAX($CA$8:$CA236)+1,"")</f>
        <v/>
      </c>
      <c r="CB237" s="121" t="str">
        <f>IF('Main courante'!$A234=$CA$6,TEXT('Main courante'!$B234,"j mmm aa"),"")</f>
        <v/>
      </c>
      <c r="CC237" s="122" t="str">
        <f>IF('Main courante'!$A234=$CA$6,TEXT('Main courante'!$C234,"hh:mm"),"")</f>
        <v/>
      </c>
      <c r="CD237" s="122" t="str">
        <f>IF('Main courante'!$A234=$CA$6,TEXT('Main courante'!$D234,"hh:mm"),"")</f>
        <v/>
      </c>
      <c r="CE237" s="123" t="str">
        <f>IF('Main courante'!$A234=$CA$6,MOD($CD237-$CC237,1),"")</f>
        <v/>
      </c>
      <c r="CF237" s="123" t="str">
        <f>IF('Main courante'!$A234=$CA$6,'Main courante'!$E234,"")</f>
        <v/>
      </c>
      <c r="CG237" s="122" t="str">
        <f>IF('Main courante'!$A234=$CA$6,DU237,"")</f>
        <v/>
      </c>
      <c r="CH237" s="125"/>
      <c r="CI237" s="120" t="str">
        <f>IF('Main courante'!$A234=$CI$6,MAX($CI$8:$CI236)+1,"")</f>
        <v/>
      </c>
      <c r="CJ237" s="121" t="str">
        <f>IF('Main courante'!$A234=$CI$6,TEXT('Main courante'!$B234,"j mmm aa"),"")</f>
        <v/>
      </c>
      <c r="CK237" s="122" t="str">
        <f>IF('Main courante'!$A234=$CI$6,TEXT('Main courante'!$C234,"hh:mm"),"")</f>
        <v/>
      </c>
      <c r="CL237" s="122" t="str">
        <f>IF('Main courante'!$A234=$CI$6,TEXT('Main courante'!$D234,"hh:mm"),"")</f>
        <v/>
      </c>
      <c r="CM237" s="123" t="str">
        <f>IF('Main courante'!$A234=$CI$6,MOD($CL237-$CK237,1),"")</f>
        <v/>
      </c>
      <c r="CN237" s="123" t="str">
        <f>IF('Main courante'!$A234=$CI$6,'Main courante'!$E234,"")</f>
        <v/>
      </c>
      <c r="CO237" s="125"/>
      <c r="CP237" s="120" t="str">
        <f>IF('Main courante'!$A234=$CP$6,MAX($CP$8:$CP236)+1,"")</f>
        <v/>
      </c>
      <c r="CQ237" s="121" t="str">
        <f>IF('Main courante'!$A234=$CP$6,TEXT('Main courante'!$B234,"j mmm aa"),"")</f>
        <v/>
      </c>
      <c r="CR237" s="122" t="str">
        <f>IF('Main courante'!$A234=$CP$6,TEXT('Main courante'!$C234,"hh:mm"),"")</f>
        <v/>
      </c>
      <c r="CS237" s="122" t="str">
        <f>IF('Main courante'!$A234=$CP$6,TEXT('Main courante'!$D234,"hh:mm"),"")</f>
        <v/>
      </c>
      <c r="CT237" s="123" t="str">
        <f>IF('Main courante'!$A234=$CP$6,MOD($CS237-$CR237,1),"")</f>
        <v/>
      </c>
      <c r="CU237" s="123" t="str">
        <f>IF('Main courante'!$A234=$CP$6,'Main courante'!$E234,"")</f>
        <v/>
      </c>
      <c r="CV237" s="122" t="str">
        <f>IF('Main courante'!$A234=$CP$6,DU237,"")</f>
        <v/>
      </c>
      <c r="CW237" s="125"/>
      <c r="CX237" s="120" t="str">
        <f>IF('Main courante'!$A234=$CX$6,MAX($CX$8:$CX236)+1,"")</f>
        <v/>
      </c>
      <c r="CY237" s="121" t="str">
        <f>IF('Main courante'!$A234=$CX$6,TEXT('Main courante'!$B234,"j mmm aa"),"")</f>
        <v/>
      </c>
      <c r="CZ237" s="122" t="str">
        <f>IF('Main courante'!$A234=$CX$6,TEXT('Main courante'!$C234,"hh:mm"),"")</f>
        <v/>
      </c>
      <c r="DA237" s="122" t="str">
        <f>IF('Main courante'!$A234=$CX$6,TEXT('Main courante'!$D234,"hh:mm"),"")</f>
        <v/>
      </c>
      <c r="DB237" s="123" t="str">
        <f>IF('Main courante'!$A234=$CX$6,MOD($DA237-$CZ237,1),"")</f>
        <v/>
      </c>
      <c r="DC237" s="123" t="str">
        <f>IF('Main courante'!$A234=$CX$6,'Main courante'!$E234,"")</f>
        <v/>
      </c>
      <c r="DD237" s="122" t="str">
        <f>IF('Main courante'!$A234=$CX$6,DU237,"")</f>
        <v/>
      </c>
      <c r="DE237" s="125"/>
      <c r="DF237" s="120" t="str">
        <f>IF('Main courante'!$A234=$DF$6,MAX($DF$8:$DF236)+1,"")</f>
        <v/>
      </c>
      <c r="DG237" s="121" t="str">
        <f>IF('Main courante'!$A234=$DF$6,TEXT('Main courante'!$B234,"j mmm aa"),"")</f>
        <v/>
      </c>
      <c r="DH237" s="122" t="str">
        <f>IF('Main courante'!$A234=$DF$6,TEXT('Main courante'!$C234,"hh:mm"),"")</f>
        <v/>
      </c>
      <c r="DI237" s="122" t="str">
        <f>IF('Main courante'!$A234=$DF$6,TEXT('Main courante'!$D234,"hh:mm"),"")</f>
        <v/>
      </c>
      <c r="DJ237" s="123" t="str">
        <f>IF('Main courante'!$A234=$DF$6,MOD($DI237-$DH237,1),"")</f>
        <v/>
      </c>
      <c r="DK237" s="123" t="str">
        <f>IF('Main courante'!$A234=$DF$6,'Main courante'!$E234,"")</f>
        <v/>
      </c>
      <c r="DL237" s="128"/>
      <c r="DM237" s="120" t="str">
        <f>IF(OR('Main courante'!$F234&lt;&gt;"",'Main courante'!$K234&lt;&gt;""),MAX($DM$8:$DM236)+1,"")</f>
        <v/>
      </c>
      <c r="DN237" s="121" t="str">
        <f>IF('Main courante'!$F234,TEXT('Main courante'!$B234,"j mmm aa"),"")</f>
        <v/>
      </c>
      <c r="DO237" s="121" t="str">
        <f>IF('Main courante'!$F234,'Main courante'!$E234,"")</f>
        <v/>
      </c>
      <c r="DP237" s="121" t="str">
        <f>IF(OR('Main courante'!$F234&lt;&gt;"",'Main courante'!$K234&lt;&gt;""),IF('Main courante'!$F234&lt;&gt;"",TEXT('Main courante'!$F234,"hh:mm"),""),"")</f>
        <v/>
      </c>
      <c r="DQ237" s="121" t="str">
        <f>IF(OR('Main courante'!$F234&lt;&gt;"",'Main courante'!$K234&lt;&gt;""),IF('Main courante'!$G234&lt;&gt;"",TEXT('Main courante'!$G234,"hh:mm"),""),"")</f>
        <v/>
      </c>
      <c r="DR237" s="121" t="str">
        <f>IF(OR('Main courante'!$F234&lt;&gt;"",'Main courante'!$K234&lt;&gt;""),IF('Main courante'!$K234&lt;&gt;"",TEXT('Main courante'!$K234,"hh:mm"),""),"")</f>
        <v/>
      </c>
      <c r="DS237" s="121" t="str">
        <f>IF(OR('Main courante'!$F234&lt;&gt;"",'Main courante'!$K234&lt;&gt;""),IF('Main courante'!$L234&lt;&gt;"",TEXT('Main courante'!$L234,"hh:mm"),""),"")</f>
        <v/>
      </c>
      <c r="DT237" s="129">
        <f t="shared" si="13"/>
        <v>0</v>
      </c>
      <c r="DU237" s="130">
        <f>'Main courante'!$H234+'Main courante'!$M234</f>
        <v>0</v>
      </c>
      <c r="DV237" s="131">
        <f>'Main courante'!$J234+'Main courante'!$O234</f>
        <v>0</v>
      </c>
      <c r="DW237" s="131">
        <f>'Main courante'!$I234+'Main courante'!$N234</f>
        <v>0</v>
      </c>
      <c r="DX237" s="132" t="str">
        <f>IF('Main courante'!$P234&lt;&gt;"",'Main courante'!$P234,"")</f>
        <v/>
      </c>
      <c r="DY237" s="133" t="str">
        <f>IF('Main courante'!$Q234&lt;&gt;"",'Main courante'!$Q234,"")</f>
        <v/>
      </c>
      <c r="DZ237" s="133" t="str">
        <f>IF('Main courante'!$R234&lt;&gt;"",'Main courante'!$R234,"")</f>
        <v/>
      </c>
      <c r="EA237" s="129">
        <f t="shared" si="14"/>
        <v>0</v>
      </c>
      <c r="EB237" s="129">
        <f t="shared" si="15"/>
        <v>0</v>
      </c>
      <c r="ED237" s="120" t="str">
        <f>IF('Main courante'!$A234=$ED$6,MAX($ED$8:$ED236)+1,"")</f>
        <v/>
      </c>
      <c r="EE237" s="120" t="str">
        <f>IF('Main courante'!$A234=$ED$6,'Main courante'!$S234,"")</f>
        <v/>
      </c>
      <c r="EF237" s="120" t="str">
        <f>IF('Main courante'!$A234=$ED$6,'Main courante'!$T234,"")</f>
        <v/>
      </c>
      <c r="EG237" s="120" t="str">
        <f>IF('Main courante'!$A234=$ED$6,'Main courante'!$U234,"")</f>
        <v/>
      </c>
      <c r="EH237" s="134" t="str">
        <f>IF('Main courante'!$A234=$ED$6,'Main courante'!$V234,"")</f>
        <v/>
      </c>
      <c r="EJ237" s="120" t="str">
        <f>IF('Main courante'!$A234=$EJ$6,MAX($EJ$8:$EJ236)+1,"")</f>
        <v/>
      </c>
      <c r="EK237" s="120" t="str">
        <f>IF('Main courante'!$A234=$EJ$6,'Main courante'!$S234,"")</f>
        <v/>
      </c>
      <c r="EL237" s="120" t="str">
        <f>IF('Main courante'!$A234=$EJ$6,'Main courante'!$T234,"")</f>
        <v/>
      </c>
      <c r="EM237" s="120" t="str">
        <f>IF('Main courante'!$A234=$EJ$6,'Main courante'!$U234,"")</f>
        <v/>
      </c>
      <c r="EN237" s="134" t="str">
        <f>IF('Main courante'!$A234=$EJ$6,'Main courante'!$V234,"")</f>
        <v/>
      </c>
      <c r="EP237" s="120" t="str">
        <f>IF('Main courante'!$A234=$EP$6,MAX($EP$8:$EP236)+1,"")</f>
        <v/>
      </c>
      <c r="EQ237" s="120" t="str">
        <f>IF('Main courante'!$A234=$EP$6,'Main courante'!$S234,"")</f>
        <v/>
      </c>
      <c r="ER237" s="120" t="str">
        <f>IF('Main courante'!$A234=$EP$6,'Main courante'!$T234,"")</f>
        <v/>
      </c>
      <c r="ES237" s="120" t="str">
        <f>IF('Main courante'!$A234=$EP$6,'Main courante'!$U234,"")</f>
        <v/>
      </c>
      <c r="ET237" s="134" t="str">
        <f>IF('Main courante'!$A234=$EP$6,'Main courante'!$V234,"")</f>
        <v/>
      </c>
      <c r="EU237" s="125"/>
      <c r="EV237" s="120" t="str">
        <f>IF('Main courante'!$A234=$EV$6,MAX($EV$8:$EV236)+1,"")</f>
        <v/>
      </c>
      <c r="EW237" s="121" t="str">
        <f>IF('Main courante'!$A234=$EV$6,TEXT('Main courante'!$B234,"j mmm aa"),"")</f>
        <v/>
      </c>
      <c r="EX237" s="122" t="str">
        <f>IF('Main courante'!$A234=$EV$6,TEXT('Main courante'!$C234,"hh:mm"),"")</f>
        <v/>
      </c>
      <c r="EY237" s="122" t="str">
        <f>IF('Main courante'!$A234=$EV$6,TEXT('Main courante'!$D234,"hh:mm"),"")</f>
        <v/>
      </c>
      <c r="EZ237" s="123" t="str">
        <f>IF('Main courante'!$A234=$EV$6,MOD($EY237-$EX237,1),"")</f>
        <v/>
      </c>
      <c r="FA237" s="123" t="str">
        <f>IF('Main courante'!$A234=$EV$6,'Main courante'!$E234,"")</f>
        <v/>
      </c>
      <c r="FB237" s="128"/>
    </row>
    <row r="238" spans="1:158">
      <c r="A238" s="120" t="str">
        <f>IF('Main courante'!$A235=$A$6,MAX($A$8:$A237)+1,"")</f>
        <v/>
      </c>
      <c r="B238" s="121" t="str">
        <f>IF('Main courante'!$A235=$A$6,TEXT('Main courante'!$B235,"j mmm aa"),"")</f>
        <v/>
      </c>
      <c r="C238" s="122" t="str">
        <f>IF('Main courante'!$A235=$A$6,TEXT('Main courante'!$C235,"hh:mm"),"")</f>
        <v/>
      </c>
      <c r="D238" s="122" t="str">
        <f>IF('Main courante'!$A235=$A$6,TEXT('Main courante'!$D235,"hh:mm"),"")</f>
        <v/>
      </c>
      <c r="E238" s="123" t="str">
        <f>IF('Main courante'!$A235=$A$6,MOD($D238-$C238,1),"")</f>
        <v/>
      </c>
      <c r="F238" s="123" t="str">
        <f>IF('Main courante'!$A235=$A$6,'Main courante'!$E235,"")</f>
        <v/>
      </c>
      <c r="G238" s="125"/>
      <c r="H238" s="126" t="str">
        <f>IF('Main courante'!$A235=$H$6,MAX($H$8:$H237)+1,"")</f>
        <v/>
      </c>
      <c r="I238" s="121" t="str">
        <f>IF('Main courante'!$A235=$H$6,TEXT('Main courante'!$B235,"j mmm aa"),"")</f>
        <v/>
      </c>
      <c r="J238" s="122" t="str">
        <f>IF('Main courante'!$A235=$H$6,TEXT('Main courante'!$C235,"hh:mm"),"")</f>
        <v/>
      </c>
      <c r="K238" s="122" t="str">
        <f>IF('Main courante'!$A235=$H$6,TEXT('Main courante'!$D235,"hh:mm"),"")</f>
        <v/>
      </c>
      <c r="L238" s="123" t="str">
        <f>IF('Main courante'!$A235=$H$6,MOD($K238-$J238,1),"")</f>
        <v/>
      </c>
      <c r="M238" s="123" t="str">
        <f>IF('Main courante'!$A235=$H$6,'Main courante'!$E235,"")</f>
        <v/>
      </c>
      <c r="N238" s="125"/>
      <c r="O238" s="120" t="str">
        <f>IF('Main courante'!$A235=$O$6,MAX($O$8:$O237)+1,"")</f>
        <v/>
      </c>
      <c r="P238" s="121" t="str">
        <f>IF('Main courante'!$A235=$O$6,TEXT('Main courante'!$B235,"j mmm aa"),"")</f>
        <v/>
      </c>
      <c r="Q238" s="122" t="str">
        <f>IF('Main courante'!$A235=$O$6,TEXT('Main courante'!$C235,"hh:mm"),"")</f>
        <v/>
      </c>
      <c r="R238" s="122" t="str">
        <f>IF('Main courante'!$A235=$O$6,TEXT('Main courante'!$D235,"hh:mm"),"")</f>
        <v/>
      </c>
      <c r="S238" s="123" t="str">
        <f>IF('Main courante'!$A235=$O$6,MOD($R238-$Q238,1),"")</f>
        <v/>
      </c>
      <c r="T238" s="124" t="str">
        <f>IF('Main courante'!$A235=$O$6,'Main courante'!$E235,"")</f>
        <v/>
      </c>
      <c r="U238" s="127" t="str">
        <f>IF('Main courante'!$A235=$O$6,DU238,"")</f>
        <v/>
      </c>
      <c r="V238" s="125"/>
      <c r="W238" s="120" t="str">
        <f>IF('Main courante'!$A235=$W$6,MAX($W$8:$W237)+1,"")</f>
        <v/>
      </c>
      <c r="X238" s="121" t="str">
        <f>IF('Main courante'!$A235=$W$6,TEXT('Main courante'!$B235,"j mmm aa"),"")</f>
        <v/>
      </c>
      <c r="Y238" s="122" t="str">
        <f>IF('Main courante'!$A235=$W$6,TEXT('Main courante'!$C235,"hh:mm"),"")</f>
        <v/>
      </c>
      <c r="Z238" s="122" t="str">
        <f>IF('Main courante'!$A235=$W$6,TEXT('Main courante'!$D235,"hh:mm"),"")</f>
        <v/>
      </c>
      <c r="AA238" s="123" t="str">
        <f>IF('Main courante'!$A235=$W$6,MOD($Z238-$Y238,1),"")</f>
        <v/>
      </c>
      <c r="AB238" s="123" t="str">
        <f>IF('Main courante'!$A235=$W$6,'Main courante'!$E235,"")</f>
        <v/>
      </c>
      <c r="AC238" s="122" t="str">
        <f>IF('Main courante'!$A235=$W$6,DU238,"")</f>
        <v/>
      </c>
      <c r="AD238" s="125"/>
      <c r="AE238" s="120" t="str">
        <f>IF('Main courante'!$A235=$AE$6,MAX($AE$8:$AE237)+1,"")</f>
        <v/>
      </c>
      <c r="AF238" s="121" t="str">
        <f>IF('Main courante'!$A235=$AE$6,TEXT('Main courante'!$B235,"j mmm aa"),"")</f>
        <v/>
      </c>
      <c r="AG238" s="122" t="str">
        <f>IF('Main courante'!$A235=$AE$6,TEXT('Main courante'!$C235,"hh:mm"),"")</f>
        <v/>
      </c>
      <c r="AH238" s="122" t="str">
        <f>IF('Main courante'!$A235=$AE$6,TEXT('Main courante'!$D235,"hh:mm"),"")</f>
        <v/>
      </c>
      <c r="AI238" s="123" t="str">
        <f>IF('Main courante'!$A235=$AE$6,MOD($AH238-$AG238,1),"")</f>
        <v/>
      </c>
      <c r="AJ238" s="123" t="str">
        <f>IF('Main courante'!$A235=$AE$6,'Main courante'!$E235,"")</f>
        <v/>
      </c>
      <c r="AK238" s="122" t="str">
        <f>IF('Main courante'!$A235=$AE$6,DU238,"")</f>
        <v/>
      </c>
      <c r="AL238" s="125"/>
      <c r="AM238" s="120" t="str">
        <f>IF('Main courante'!$A235=$AM$6,MAX($AM$8:$AM237)+1,"")</f>
        <v/>
      </c>
      <c r="AN238" s="121" t="str">
        <f>IF('Main courante'!$A235=$AM$6,TEXT('Main courante'!$B235,"j mmm aa"),"")</f>
        <v/>
      </c>
      <c r="AO238" s="122" t="str">
        <f>IF('Main courante'!$A235=$AM$6,TEXT('Main courante'!$C235,"hh:mm"),"")</f>
        <v/>
      </c>
      <c r="AP238" s="122" t="str">
        <f>IF('Main courante'!$A235=$AM$6,TEXT('Main courante'!$D235,"hh:mm"),"")</f>
        <v/>
      </c>
      <c r="AQ238" s="123" t="str">
        <f>IF('Main courante'!$A235=$AM$6,MOD($AP238-$AO238,1),"")</f>
        <v/>
      </c>
      <c r="AR238" s="123" t="str">
        <f>IF('Main courante'!$A235=$AM$6,'Main courante'!$E235,"")</f>
        <v/>
      </c>
      <c r="AS238" s="122" t="str">
        <f>IF('Main courante'!$A235=$AM$6,DU238,"")</f>
        <v/>
      </c>
      <c r="AT238" s="125"/>
      <c r="AU238" s="120" t="str">
        <f>IF('Main courante'!$A235=$AU$6,MAX($AU$8:$AU237)+1,"")</f>
        <v/>
      </c>
      <c r="AV238" s="121" t="str">
        <f>IF('Main courante'!$A235=$AU$6,TEXT('Main courante'!$B235,"j mmm aa"),"")</f>
        <v/>
      </c>
      <c r="AW238" s="122" t="str">
        <f>IF('Main courante'!$A235=$AU$6,TEXT('Main courante'!$C235,"hh:mm"),"")</f>
        <v/>
      </c>
      <c r="AX238" s="122" t="str">
        <f>IF('Main courante'!$A235=$AU$6,TEXT('Main courante'!$D235,"hh:mm"),"")</f>
        <v/>
      </c>
      <c r="AY238" s="123" t="str">
        <f>IF('Main courante'!$A235=$AU$6,MOD($AX238-$AW238,1),"")</f>
        <v/>
      </c>
      <c r="AZ238" s="123" t="str">
        <f>IF('Main courante'!$A235=$AU$6,'Main courante'!$E235,"")</f>
        <v/>
      </c>
      <c r="BA238" s="122" t="str">
        <f>IF('Main courante'!$A235=$AU$6,DU238,"")</f>
        <v/>
      </c>
      <c r="BB238" s="125"/>
      <c r="BC238" s="120" t="str">
        <f>IF('Main courante'!$A235=$BC$6,MAX($BC$8:$BC237)+1,"")</f>
        <v/>
      </c>
      <c r="BD238" s="121" t="str">
        <f>IF('Main courante'!$A235=$BC$6,TEXT('Main courante'!$B235,"j mmm aa"),"")</f>
        <v/>
      </c>
      <c r="BE238" s="122" t="str">
        <f>IF('Main courante'!$A235=$BC$6,TEXT('Main courante'!$C235,"hh:mm"),"")</f>
        <v/>
      </c>
      <c r="BF238" s="122" t="str">
        <f>IF('Main courante'!$A235=$BC$6,TEXT('Main courante'!$D235,"hh:mm"),"")</f>
        <v/>
      </c>
      <c r="BG238" s="123" t="str">
        <f>IF('Main courante'!$A235=$BC$6,MOD($BF238-$BE238,1),"")</f>
        <v/>
      </c>
      <c r="BH238" s="123" t="str">
        <f>IF('Main courante'!$A235=$BC$6,'Main courante'!$E235,"")</f>
        <v/>
      </c>
      <c r="BI238" s="122" t="str">
        <f>IF('Main courante'!$A235=$BC$6,DU238,"")</f>
        <v/>
      </c>
      <c r="BJ238" s="125"/>
      <c r="BK238" s="120" t="str">
        <f>IF('Main courante'!$A235=$BK$6,MAX($BK$8:$BK237)+1,"")</f>
        <v/>
      </c>
      <c r="BL238" s="121" t="str">
        <f>IF('Main courante'!$A235=$BK$6,TEXT('Main courante'!$B235,"j mmm aa"),"")</f>
        <v/>
      </c>
      <c r="BM238" s="122" t="str">
        <f>IF('Main courante'!$A235=$BK$6,TEXT('Main courante'!$C235,"hh:mm"),"")</f>
        <v/>
      </c>
      <c r="BN238" s="122" t="str">
        <f>IF('Main courante'!$A235=$BK$6,TEXT('Main courante'!$D235,"hh:mm"),"")</f>
        <v/>
      </c>
      <c r="BO238" s="123" t="str">
        <f>IF('Main courante'!$A235=$BK$6,MOD($BN238-$BM238,1),"")</f>
        <v/>
      </c>
      <c r="BP238" s="123" t="str">
        <f>IF('Main courante'!$A235=$BK$6,'Main courante'!$E235,"")</f>
        <v/>
      </c>
      <c r="BQ238" s="122" t="str">
        <f>IF('Main courante'!$A235=$BK$6,DU238,"")</f>
        <v/>
      </c>
      <c r="BR238" s="125"/>
      <c r="BS238" s="120" t="str">
        <f>IF('Main courante'!$A235=$BS$6,MAX($BS$8:$BS237)+1,"")</f>
        <v/>
      </c>
      <c r="BT238" s="121" t="str">
        <f>IF('Main courante'!$A235=$BS$6,TEXT('Main courante'!$B235,"j mmm aa"),"")</f>
        <v/>
      </c>
      <c r="BU238" s="122" t="str">
        <f>IF('Main courante'!$A235=$BS$6,TEXT('Main courante'!$C235,"hh:mm"),"")</f>
        <v/>
      </c>
      <c r="BV238" s="122" t="str">
        <f>IF('Main courante'!$A235=$BS$6,TEXT('Main courante'!$D235,"hh:mm"),"")</f>
        <v/>
      </c>
      <c r="BW238" s="123" t="str">
        <f>IF('Main courante'!$A235=$BS$6,MOD($BV238-$BU238,1),"")</f>
        <v/>
      </c>
      <c r="BX238" s="123" t="str">
        <f>IF('Main courante'!$A235=$BS$6,'Main courante'!$E235,"")</f>
        <v/>
      </c>
      <c r="BY238" s="122" t="str">
        <f>IF('Main courante'!$A235=$BS$6,DU238,"")</f>
        <v/>
      </c>
      <c r="BZ238" s="125"/>
      <c r="CA238" s="120" t="str">
        <f>IF('Main courante'!$A235=$CA$6,MAX($CA$8:$CA237)+1,"")</f>
        <v/>
      </c>
      <c r="CB238" s="121" t="str">
        <f>IF('Main courante'!$A235=$CA$6,TEXT('Main courante'!$B235,"j mmm aa"),"")</f>
        <v/>
      </c>
      <c r="CC238" s="122" t="str">
        <f>IF('Main courante'!$A235=$CA$6,TEXT('Main courante'!$C235,"hh:mm"),"")</f>
        <v/>
      </c>
      <c r="CD238" s="122" t="str">
        <f>IF('Main courante'!$A235=$CA$6,TEXT('Main courante'!$D235,"hh:mm"),"")</f>
        <v/>
      </c>
      <c r="CE238" s="123" t="str">
        <f>IF('Main courante'!$A235=$CA$6,MOD($CD238-$CC238,1),"")</f>
        <v/>
      </c>
      <c r="CF238" s="123" t="str">
        <f>IF('Main courante'!$A235=$CA$6,'Main courante'!$E235,"")</f>
        <v/>
      </c>
      <c r="CG238" s="122" t="str">
        <f>IF('Main courante'!$A235=$CA$6,DU238,"")</f>
        <v/>
      </c>
      <c r="CH238" s="125"/>
      <c r="CI238" s="120" t="str">
        <f>IF('Main courante'!$A235=$CI$6,MAX($CI$8:$CI237)+1,"")</f>
        <v/>
      </c>
      <c r="CJ238" s="121" t="str">
        <f>IF('Main courante'!$A235=$CI$6,TEXT('Main courante'!$B235,"j mmm aa"),"")</f>
        <v/>
      </c>
      <c r="CK238" s="122" t="str">
        <f>IF('Main courante'!$A235=$CI$6,TEXT('Main courante'!$C235,"hh:mm"),"")</f>
        <v/>
      </c>
      <c r="CL238" s="122" t="str">
        <f>IF('Main courante'!$A235=$CI$6,TEXT('Main courante'!$D235,"hh:mm"),"")</f>
        <v/>
      </c>
      <c r="CM238" s="123" t="str">
        <f>IF('Main courante'!$A235=$CI$6,MOD($CL238-$CK238,1),"")</f>
        <v/>
      </c>
      <c r="CN238" s="123" t="str">
        <f>IF('Main courante'!$A235=$CI$6,'Main courante'!$E235,"")</f>
        <v/>
      </c>
      <c r="CO238" s="125"/>
      <c r="CP238" s="120" t="str">
        <f>IF('Main courante'!$A235=$CP$6,MAX($CP$8:$CP237)+1,"")</f>
        <v/>
      </c>
      <c r="CQ238" s="121" t="str">
        <f>IF('Main courante'!$A235=$CP$6,TEXT('Main courante'!$B235,"j mmm aa"),"")</f>
        <v/>
      </c>
      <c r="CR238" s="122" t="str">
        <f>IF('Main courante'!$A235=$CP$6,TEXT('Main courante'!$C235,"hh:mm"),"")</f>
        <v/>
      </c>
      <c r="CS238" s="122" t="str">
        <f>IF('Main courante'!$A235=$CP$6,TEXT('Main courante'!$D235,"hh:mm"),"")</f>
        <v/>
      </c>
      <c r="CT238" s="123" t="str">
        <f>IF('Main courante'!$A235=$CP$6,MOD($CS238-$CR238,1),"")</f>
        <v/>
      </c>
      <c r="CU238" s="123" t="str">
        <f>IF('Main courante'!$A235=$CP$6,'Main courante'!$E235,"")</f>
        <v/>
      </c>
      <c r="CV238" s="122" t="str">
        <f>IF('Main courante'!$A235=$CP$6,DU238,"")</f>
        <v/>
      </c>
      <c r="CW238" s="125"/>
      <c r="CX238" s="120" t="str">
        <f>IF('Main courante'!$A235=$CX$6,MAX($CX$8:$CX237)+1,"")</f>
        <v/>
      </c>
      <c r="CY238" s="121" t="str">
        <f>IF('Main courante'!$A235=$CX$6,TEXT('Main courante'!$B235,"j mmm aa"),"")</f>
        <v/>
      </c>
      <c r="CZ238" s="122" t="str">
        <f>IF('Main courante'!$A235=$CX$6,TEXT('Main courante'!$C235,"hh:mm"),"")</f>
        <v/>
      </c>
      <c r="DA238" s="122" t="str">
        <f>IF('Main courante'!$A235=$CX$6,TEXT('Main courante'!$D235,"hh:mm"),"")</f>
        <v/>
      </c>
      <c r="DB238" s="123" t="str">
        <f>IF('Main courante'!$A235=$CX$6,MOD($DA238-$CZ238,1),"")</f>
        <v/>
      </c>
      <c r="DC238" s="123" t="str">
        <f>IF('Main courante'!$A235=$CX$6,'Main courante'!$E235,"")</f>
        <v/>
      </c>
      <c r="DD238" s="122" t="str">
        <f>IF('Main courante'!$A235=$CX$6,DU238,"")</f>
        <v/>
      </c>
      <c r="DE238" s="125"/>
      <c r="DF238" s="120" t="str">
        <f>IF('Main courante'!$A235=$DF$6,MAX($DF$8:$DF237)+1,"")</f>
        <v/>
      </c>
      <c r="DG238" s="121" t="str">
        <f>IF('Main courante'!$A235=$DF$6,TEXT('Main courante'!$B235,"j mmm aa"),"")</f>
        <v/>
      </c>
      <c r="DH238" s="122" t="str">
        <f>IF('Main courante'!$A235=$DF$6,TEXT('Main courante'!$C235,"hh:mm"),"")</f>
        <v/>
      </c>
      <c r="DI238" s="122" t="str">
        <f>IF('Main courante'!$A235=$DF$6,TEXT('Main courante'!$D235,"hh:mm"),"")</f>
        <v/>
      </c>
      <c r="DJ238" s="123" t="str">
        <f>IF('Main courante'!$A235=$DF$6,MOD($DI238-$DH238,1),"")</f>
        <v/>
      </c>
      <c r="DK238" s="123" t="str">
        <f>IF('Main courante'!$A235=$DF$6,'Main courante'!$E235,"")</f>
        <v/>
      </c>
      <c r="DL238" s="128"/>
      <c r="DM238" s="120" t="str">
        <f>IF(OR('Main courante'!$F235&lt;&gt;"",'Main courante'!$K235&lt;&gt;""),MAX($DM$8:$DM237)+1,"")</f>
        <v/>
      </c>
      <c r="DN238" s="121" t="str">
        <f>IF('Main courante'!$F235,TEXT('Main courante'!$B235,"j mmm aa"),"")</f>
        <v/>
      </c>
      <c r="DO238" s="121" t="str">
        <f>IF('Main courante'!$F235,'Main courante'!$E235,"")</f>
        <v/>
      </c>
      <c r="DP238" s="121" t="str">
        <f>IF(OR('Main courante'!$F235&lt;&gt;"",'Main courante'!$K235&lt;&gt;""),IF('Main courante'!$F235&lt;&gt;"",TEXT('Main courante'!$F235,"hh:mm"),""),"")</f>
        <v/>
      </c>
      <c r="DQ238" s="121" t="str">
        <f>IF(OR('Main courante'!$F235&lt;&gt;"",'Main courante'!$K235&lt;&gt;""),IF('Main courante'!$G235&lt;&gt;"",TEXT('Main courante'!$G235,"hh:mm"),""),"")</f>
        <v/>
      </c>
      <c r="DR238" s="121" t="str">
        <f>IF(OR('Main courante'!$F235&lt;&gt;"",'Main courante'!$K235&lt;&gt;""),IF('Main courante'!$K235&lt;&gt;"",TEXT('Main courante'!$K235,"hh:mm"),""),"")</f>
        <v/>
      </c>
      <c r="DS238" s="121" t="str">
        <f>IF(OR('Main courante'!$F235&lt;&gt;"",'Main courante'!$K235&lt;&gt;""),IF('Main courante'!$L235&lt;&gt;"",TEXT('Main courante'!$L235,"hh:mm"),""),"")</f>
        <v/>
      </c>
      <c r="DT238" s="129">
        <f t="shared" si="13"/>
        <v>0</v>
      </c>
      <c r="DU238" s="130">
        <f>'Main courante'!$H235+'Main courante'!$M235</f>
        <v>0</v>
      </c>
      <c r="DV238" s="131">
        <f>'Main courante'!$J235+'Main courante'!$O235</f>
        <v>0</v>
      </c>
      <c r="DW238" s="131">
        <f>'Main courante'!$I235+'Main courante'!$N235</f>
        <v>0</v>
      </c>
      <c r="DX238" s="132" t="str">
        <f>IF('Main courante'!$P235&lt;&gt;"",'Main courante'!$P235,"")</f>
        <v/>
      </c>
      <c r="DY238" s="133" t="str">
        <f>IF('Main courante'!$Q235&lt;&gt;"",'Main courante'!$Q235,"")</f>
        <v/>
      </c>
      <c r="DZ238" s="133" t="str">
        <f>IF('Main courante'!$R235&lt;&gt;"",'Main courante'!$R235,"")</f>
        <v/>
      </c>
      <c r="EA238" s="129">
        <f t="shared" si="14"/>
        <v>0</v>
      </c>
      <c r="EB238" s="129">
        <f t="shared" si="15"/>
        <v>0</v>
      </c>
      <c r="ED238" s="120" t="str">
        <f>IF('Main courante'!$A235=$ED$6,MAX($ED$8:$ED237)+1,"")</f>
        <v/>
      </c>
      <c r="EE238" s="120" t="str">
        <f>IF('Main courante'!$A235=$ED$6,'Main courante'!$S235,"")</f>
        <v/>
      </c>
      <c r="EF238" s="120" t="str">
        <f>IF('Main courante'!$A235=$ED$6,'Main courante'!$T235,"")</f>
        <v/>
      </c>
      <c r="EG238" s="120" t="str">
        <f>IF('Main courante'!$A235=$ED$6,'Main courante'!$U235,"")</f>
        <v/>
      </c>
      <c r="EH238" s="134" t="str">
        <f>IF('Main courante'!$A235=$ED$6,'Main courante'!$V235,"")</f>
        <v/>
      </c>
      <c r="EJ238" s="120" t="str">
        <f>IF('Main courante'!$A235=$EJ$6,MAX($EJ$8:$EJ237)+1,"")</f>
        <v/>
      </c>
      <c r="EK238" s="120" t="str">
        <f>IF('Main courante'!$A235=$EJ$6,'Main courante'!$S235,"")</f>
        <v/>
      </c>
      <c r="EL238" s="120" t="str">
        <f>IF('Main courante'!$A235=$EJ$6,'Main courante'!$T235,"")</f>
        <v/>
      </c>
      <c r="EM238" s="120" t="str">
        <f>IF('Main courante'!$A235=$EJ$6,'Main courante'!$U235,"")</f>
        <v/>
      </c>
      <c r="EN238" s="134" t="str">
        <f>IF('Main courante'!$A235=$EJ$6,'Main courante'!$V235,"")</f>
        <v/>
      </c>
      <c r="EP238" s="120" t="str">
        <f>IF('Main courante'!$A235=$EP$6,MAX($EP$8:$EP237)+1,"")</f>
        <v/>
      </c>
      <c r="EQ238" s="120" t="str">
        <f>IF('Main courante'!$A235=$EP$6,'Main courante'!$S235,"")</f>
        <v/>
      </c>
      <c r="ER238" s="120" t="str">
        <f>IF('Main courante'!$A235=$EP$6,'Main courante'!$T235,"")</f>
        <v/>
      </c>
      <c r="ES238" s="120" t="str">
        <f>IF('Main courante'!$A235=$EP$6,'Main courante'!$U235,"")</f>
        <v/>
      </c>
      <c r="ET238" s="134" t="str">
        <f>IF('Main courante'!$A235=$EP$6,'Main courante'!$V235,"")</f>
        <v/>
      </c>
      <c r="EU238" s="125"/>
      <c r="EV238" s="120" t="str">
        <f>IF('Main courante'!$A235=$EV$6,MAX($EV$8:$EV237)+1,"")</f>
        <v/>
      </c>
      <c r="EW238" s="121" t="str">
        <f>IF('Main courante'!$A235=$EV$6,TEXT('Main courante'!$B235,"j mmm aa"),"")</f>
        <v/>
      </c>
      <c r="EX238" s="122" t="str">
        <f>IF('Main courante'!$A235=$EV$6,TEXT('Main courante'!$C235,"hh:mm"),"")</f>
        <v/>
      </c>
      <c r="EY238" s="122" t="str">
        <f>IF('Main courante'!$A235=$EV$6,TEXT('Main courante'!$D235,"hh:mm"),"")</f>
        <v/>
      </c>
      <c r="EZ238" s="123" t="str">
        <f>IF('Main courante'!$A235=$EV$6,MOD($EY238-$EX238,1),"")</f>
        <v/>
      </c>
      <c r="FA238" s="123" t="str">
        <f>IF('Main courante'!$A235=$EV$6,'Main courante'!$E235,"")</f>
        <v/>
      </c>
      <c r="FB238" s="128"/>
    </row>
    <row r="239" spans="1:158">
      <c r="A239" s="120" t="str">
        <f>IF('Main courante'!$A236=$A$6,MAX($A$8:$A238)+1,"")</f>
        <v/>
      </c>
      <c r="B239" s="121" t="str">
        <f>IF('Main courante'!$A236=$A$6,TEXT('Main courante'!$B236,"j mmm aa"),"")</f>
        <v/>
      </c>
      <c r="C239" s="122" t="str">
        <f>IF('Main courante'!$A236=$A$6,TEXT('Main courante'!$C236,"hh:mm"),"")</f>
        <v/>
      </c>
      <c r="D239" s="122" t="str">
        <f>IF('Main courante'!$A236=$A$6,TEXT('Main courante'!$D236,"hh:mm"),"")</f>
        <v/>
      </c>
      <c r="E239" s="123" t="str">
        <f>IF('Main courante'!$A236=$A$6,MOD($D239-$C239,1),"")</f>
        <v/>
      </c>
      <c r="F239" s="123" t="str">
        <f>IF('Main courante'!$A236=$A$6,'Main courante'!$E236,"")</f>
        <v/>
      </c>
      <c r="G239" s="125"/>
      <c r="H239" s="126" t="str">
        <f>IF('Main courante'!$A236=$H$6,MAX($H$8:$H238)+1,"")</f>
        <v/>
      </c>
      <c r="I239" s="121" t="str">
        <f>IF('Main courante'!$A236=$H$6,TEXT('Main courante'!$B236,"j mmm aa"),"")</f>
        <v/>
      </c>
      <c r="J239" s="122" t="str">
        <f>IF('Main courante'!$A236=$H$6,TEXT('Main courante'!$C236,"hh:mm"),"")</f>
        <v/>
      </c>
      <c r="K239" s="122" t="str">
        <f>IF('Main courante'!$A236=$H$6,TEXT('Main courante'!$D236,"hh:mm"),"")</f>
        <v/>
      </c>
      <c r="L239" s="123" t="str">
        <f>IF('Main courante'!$A236=$H$6,MOD($K239-$J239,1),"")</f>
        <v/>
      </c>
      <c r="M239" s="123" t="str">
        <f>IF('Main courante'!$A236=$H$6,'Main courante'!$E236,"")</f>
        <v/>
      </c>
      <c r="N239" s="125"/>
      <c r="O239" s="120" t="str">
        <f>IF('Main courante'!$A236=$O$6,MAX($O$8:$O238)+1,"")</f>
        <v/>
      </c>
      <c r="P239" s="121" t="str">
        <f>IF('Main courante'!$A236=$O$6,TEXT('Main courante'!$B236,"j mmm aa"),"")</f>
        <v/>
      </c>
      <c r="Q239" s="122" t="str">
        <f>IF('Main courante'!$A236=$O$6,TEXT('Main courante'!$C236,"hh:mm"),"")</f>
        <v/>
      </c>
      <c r="R239" s="122" t="str">
        <f>IF('Main courante'!$A236=$O$6,TEXT('Main courante'!$D236,"hh:mm"),"")</f>
        <v/>
      </c>
      <c r="S239" s="123" t="str">
        <f>IF('Main courante'!$A236=$O$6,MOD($R239-$Q239,1),"")</f>
        <v/>
      </c>
      <c r="T239" s="124" t="str">
        <f>IF('Main courante'!$A236=$O$6,'Main courante'!$E236,"")</f>
        <v/>
      </c>
      <c r="U239" s="127" t="str">
        <f>IF('Main courante'!$A236=$O$6,DU239,"")</f>
        <v/>
      </c>
      <c r="V239" s="125"/>
      <c r="W239" s="120" t="str">
        <f>IF('Main courante'!$A236=$W$6,MAX($W$8:$W238)+1,"")</f>
        <v/>
      </c>
      <c r="X239" s="121" t="str">
        <f>IF('Main courante'!$A236=$W$6,TEXT('Main courante'!$B236,"j mmm aa"),"")</f>
        <v/>
      </c>
      <c r="Y239" s="122" t="str">
        <f>IF('Main courante'!$A236=$W$6,TEXT('Main courante'!$C236,"hh:mm"),"")</f>
        <v/>
      </c>
      <c r="Z239" s="122" t="str">
        <f>IF('Main courante'!$A236=$W$6,TEXT('Main courante'!$D236,"hh:mm"),"")</f>
        <v/>
      </c>
      <c r="AA239" s="123" t="str">
        <f>IF('Main courante'!$A236=$W$6,MOD($Z239-$Y239,1),"")</f>
        <v/>
      </c>
      <c r="AB239" s="123" t="str">
        <f>IF('Main courante'!$A236=$W$6,'Main courante'!$E236,"")</f>
        <v/>
      </c>
      <c r="AC239" s="122" t="str">
        <f>IF('Main courante'!$A236=$W$6,DU239,"")</f>
        <v/>
      </c>
      <c r="AD239" s="125"/>
      <c r="AE239" s="120" t="str">
        <f>IF('Main courante'!$A236=$AE$6,MAX($AE$8:$AE238)+1,"")</f>
        <v/>
      </c>
      <c r="AF239" s="121" t="str">
        <f>IF('Main courante'!$A236=$AE$6,TEXT('Main courante'!$B236,"j mmm aa"),"")</f>
        <v/>
      </c>
      <c r="AG239" s="122" t="str">
        <f>IF('Main courante'!$A236=$AE$6,TEXT('Main courante'!$C236,"hh:mm"),"")</f>
        <v/>
      </c>
      <c r="AH239" s="122" t="str">
        <f>IF('Main courante'!$A236=$AE$6,TEXT('Main courante'!$D236,"hh:mm"),"")</f>
        <v/>
      </c>
      <c r="AI239" s="123" t="str">
        <f>IF('Main courante'!$A236=$AE$6,MOD($AH239-$AG239,1),"")</f>
        <v/>
      </c>
      <c r="AJ239" s="123" t="str">
        <f>IF('Main courante'!$A236=$AE$6,'Main courante'!$E236,"")</f>
        <v/>
      </c>
      <c r="AK239" s="122" t="str">
        <f>IF('Main courante'!$A236=$AE$6,DU239,"")</f>
        <v/>
      </c>
      <c r="AL239" s="125"/>
      <c r="AM239" s="120" t="str">
        <f>IF('Main courante'!$A236=$AM$6,MAX($AM$8:$AM238)+1,"")</f>
        <v/>
      </c>
      <c r="AN239" s="121" t="str">
        <f>IF('Main courante'!$A236=$AM$6,TEXT('Main courante'!$B236,"j mmm aa"),"")</f>
        <v/>
      </c>
      <c r="AO239" s="122" t="str">
        <f>IF('Main courante'!$A236=$AM$6,TEXT('Main courante'!$C236,"hh:mm"),"")</f>
        <v/>
      </c>
      <c r="AP239" s="122" t="str">
        <f>IF('Main courante'!$A236=$AM$6,TEXT('Main courante'!$D236,"hh:mm"),"")</f>
        <v/>
      </c>
      <c r="AQ239" s="123" t="str">
        <f>IF('Main courante'!$A236=$AM$6,MOD($AP239-$AO239,1),"")</f>
        <v/>
      </c>
      <c r="AR239" s="123" t="str">
        <f>IF('Main courante'!$A236=$AM$6,'Main courante'!$E236,"")</f>
        <v/>
      </c>
      <c r="AS239" s="122" t="str">
        <f>IF('Main courante'!$A236=$AM$6,DU239,"")</f>
        <v/>
      </c>
      <c r="AT239" s="125"/>
      <c r="AU239" s="120" t="str">
        <f>IF('Main courante'!$A236=$AU$6,MAX($AU$8:$AU238)+1,"")</f>
        <v/>
      </c>
      <c r="AV239" s="121" t="str">
        <f>IF('Main courante'!$A236=$AU$6,TEXT('Main courante'!$B236,"j mmm aa"),"")</f>
        <v/>
      </c>
      <c r="AW239" s="122" t="str">
        <f>IF('Main courante'!$A236=$AU$6,TEXT('Main courante'!$C236,"hh:mm"),"")</f>
        <v/>
      </c>
      <c r="AX239" s="122" t="str">
        <f>IF('Main courante'!$A236=$AU$6,TEXT('Main courante'!$D236,"hh:mm"),"")</f>
        <v/>
      </c>
      <c r="AY239" s="123" t="str">
        <f>IF('Main courante'!$A236=$AU$6,MOD($AX239-$AW239,1),"")</f>
        <v/>
      </c>
      <c r="AZ239" s="123" t="str">
        <f>IF('Main courante'!$A236=$AU$6,'Main courante'!$E236,"")</f>
        <v/>
      </c>
      <c r="BA239" s="122" t="str">
        <f>IF('Main courante'!$A236=$AU$6,DU239,"")</f>
        <v/>
      </c>
      <c r="BB239" s="125"/>
      <c r="BC239" s="120" t="str">
        <f>IF('Main courante'!$A236=$BC$6,MAX($BC$8:$BC238)+1,"")</f>
        <v/>
      </c>
      <c r="BD239" s="121" t="str">
        <f>IF('Main courante'!$A236=$BC$6,TEXT('Main courante'!$B236,"j mmm aa"),"")</f>
        <v/>
      </c>
      <c r="BE239" s="122" t="str">
        <f>IF('Main courante'!$A236=$BC$6,TEXT('Main courante'!$C236,"hh:mm"),"")</f>
        <v/>
      </c>
      <c r="BF239" s="122" t="str">
        <f>IF('Main courante'!$A236=$BC$6,TEXT('Main courante'!$D236,"hh:mm"),"")</f>
        <v/>
      </c>
      <c r="BG239" s="123" t="str">
        <f>IF('Main courante'!$A236=$BC$6,MOD($BF239-$BE239,1),"")</f>
        <v/>
      </c>
      <c r="BH239" s="123" t="str">
        <f>IF('Main courante'!$A236=$BC$6,'Main courante'!$E236,"")</f>
        <v/>
      </c>
      <c r="BI239" s="122" t="str">
        <f>IF('Main courante'!$A236=$BC$6,DU239,"")</f>
        <v/>
      </c>
      <c r="BJ239" s="125"/>
      <c r="BK239" s="120" t="str">
        <f>IF('Main courante'!$A236=$BK$6,MAX($BK$8:$BK238)+1,"")</f>
        <v/>
      </c>
      <c r="BL239" s="121" t="str">
        <f>IF('Main courante'!$A236=$BK$6,TEXT('Main courante'!$B236,"j mmm aa"),"")</f>
        <v/>
      </c>
      <c r="BM239" s="122" t="str">
        <f>IF('Main courante'!$A236=$BK$6,TEXT('Main courante'!$C236,"hh:mm"),"")</f>
        <v/>
      </c>
      <c r="BN239" s="122" t="str">
        <f>IF('Main courante'!$A236=$BK$6,TEXT('Main courante'!$D236,"hh:mm"),"")</f>
        <v/>
      </c>
      <c r="BO239" s="123" t="str">
        <f>IF('Main courante'!$A236=$BK$6,MOD($BN239-$BM239,1),"")</f>
        <v/>
      </c>
      <c r="BP239" s="123" t="str">
        <f>IF('Main courante'!$A236=$BK$6,'Main courante'!$E236,"")</f>
        <v/>
      </c>
      <c r="BQ239" s="122" t="str">
        <f>IF('Main courante'!$A236=$BK$6,DU239,"")</f>
        <v/>
      </c>
      <c r="BR239" s="125"/>
      <c r="BS239" s="120" t="str">
        <f>IF('Main courante'!$A236=$BS$6,MAX($BS$8:$BS238)+1,"")</f>
        <v/>
      </c>
      <c r="BT239" s="121" t="str">
        <f>IF('Main courante'!$A236=$BS$6,TEXT('Main courante'!$B236,"j mmm aa"),"")</f>
        <v/>
      </c>
      <c r="BU239" s="122" t="str">
        <f>IF('Main courante'!$A236=$BS$6,TEXT('Main courante'!$C236,"hh:mm"),"")</f>
        <v/>
      </c>
      <c r="BV239" s="122" t="str">
        <f>IF('Main courante'!$A236=$BS$6,TEXT('Main courante'!$D236,"hh:mm"),"")</f>
        <v/>
      </c>
      <c r="BW239" s="123" t="str">
        <f>IF('Main courante'!$A236=$BS$6,MOD($BV239-$BU239,1),"")</f>
        <v/>
      </c>
      <c r="BX239" s="123" t="str">
        <f>IF('Main courante'!$A236=$BS$6,'Main courante'!$E236,"")</f>
        <v/>
      </c>
      <c r="BY239" s="122" t="str">
        <f>IF('Main courante'!$A236=$BS$6,DU239,"")</f>
        <v/>
      </c>
      <c r="BZ239" s="125"/>
      <c r="CA239" s="120" t="str">
        <f>IF('Main courante'!$A236=$CA$6,MAX($CA$8:$CA238)+1,"")</f>
        <v/>
      </c>
      <c r="CB239" s="121" t="str">
        <f>IF('Main courante'!$A236=$CA$6,TEXT('Main courante'!$B236,"j mmm aa"),"")</f>
        <v/>
      </c>
      <c r="CC239" s="122" t="str">
        <f>IF('Main courante'!$A236=$CA$6,TEXT('Main courante'!$C236,"hh:mm"),"")</f>
        <v/>
      </c>
      <c r="CD239" s="122" t="str">
        <f>IF('Main courante'!$A236=$CA$6,TEXT('Main courante'!$D236,"hh:mm"),"")</f>
        <v/>
      </c>
      <c r="CE239" s="123" t="str">
        <f>IF('Main courante'!$A236=$CA$6,MOD($CD239-$CC239,1),"")</f>
        <v/>
      </c>
      <c r="CF239" s="123" t="str">
        <f>IF('Main courante'!$A236=$CA$6,'Main courante'!$E236,"")</f>
        <v/>
      </c>
      <c r="CG239" s="122" t="str">
        <f>IF('Main courante'!$A236=$CA$6,DU239,"")</f>
        <v/>
      </c>
      <c r="CH239" s="125"/>
      <c r="CI239" s="120" t="str">
        <f>IF('Main courante'!$A236=$CI$6,MAX($CI$8:$CI238)+1,"")</f>
        <v/>
      </c>
      <c r="CJ239" s="121" t="str">
        <f>IF('Main courante'!$A236=$CI$6,TEXT('Main courante'!$B236,"j mmm aa"),"")</f>
        <v/>
      </c>
      <c r="CK239" s="122" t="str">
        <f>IF('Main courante'!$A236=$CI$6,TEXT('Main courante'!$C236,"hh:mm"),"")</f>
        <v/>
      </c>
      <c r="CL239" s="122" t="str">
        <f>IF('Main courante'!$A236=$CI$6,TEXT('Main courante'!$D236,"hh:mm"),"")</f>
        <v/>
      </c>
      <c r="CM239" s="123" t="str">
        <f>IF('Main courante'!$A236=$CI$6,MOD($CL239-$CK239,1),"")</f>
        <v/>
      </c>
      <c r="CN239" s="123" t="str">
        <f>IF('Main courante'!$A236=$CI$6,'Main courante'!$E236,"")</f>
        <v/>
      </c>
      <c r="CO239" s="125"/>
      <c r="CP239" s="120" t="str">
        <f>IF('Main courante'!$A236=$CP$6,MAX($CP$8:$CP238)+1,"")</f>
        <v/>
      </c>
      <c r="CQ239" s="121" t="str">
        <f>IF('Main courante'!$A236=$CP$6,TEXT('Main courante'!$B236,"j mmm aa"),"")</f>
        <v/>
      </c>
      <c r="CR239" s="122" t="str">
        <f>IF('Main courante'!$A236=$CP$6,TEXT('Main courante'!$C236,"hh:mm"),"")</f>
        <v/>
      </c>
      <c r="CS239" s="122" t="str">
        <f>IF('Main courante'!$A236=$CP$6,TEXT('Main courante'!$D236,"hh:mm"),"")</f>
        <v/>
      </c>
      <c r="CT239" s="123" t="str">
        <f>IF('Main courante'!$A236=$CP$6,MOD($CS239-$CR239,1),"")</f>
        <v/>
      </c>
      <c r="CU239" s="123" t="str">
        <f>IF('Main courante'!$A236=$CP$6,'Main courante'!$E236,"")</f>
        <v/>
      </c>
      <c r="CV239" s="122" t="str">
        <f>IF('Main courante'!$A236=$CP$6,DU239,"")</f>
        <v/>
      </c>
      <c r="CW239" s="125"/>
      <c r="CX239" s="120" t="str">
        <f>IF('Main courante'!$A236=$CX$6,MAX($CX$8:$CX238)+1,"")</f>
        <v/>
      </c>
      <c r="CY239" s="121" t="str">
        <f>IF('Main courante'!$A236=$CX$6,TEXT('Main courante'!$B236,"j mmm aa"),"")</f>
        <v/>
      </c>
      <c r="CZ239" s="122" t="str">
        <f>IF('Main courante'!$A236=$CX$6,TEXT('Main courante'!$C236,"hh:mm"),"")</f>
        <v/>
      </c>
      <c r="DA239" s="122" t="str">
        <f>IF('Main courante'!$A236=$CX$6,TEXT('Main courante'!$D236,"hh:mm"),"")</f>
        <v/>
      </c>
      <c r="DB239" s="123" t="str">
        <f>IF('Main courante'!$A236=$CX$6,MOD($DA239-$CZ239,1),"")</f>
        <v/>
      </c>
      <c r="DC239" s="123" t="str">
        <f>IF('Main courante'!$A236=$CX$6,'Main courante'!$E236,"")</f>
        <v/>
      </c>
      <c r="DD239" s="122" t="str">
        <f>IF('Main courante'!$A236=$CX$6,DU239,"")</f>
        <v/>
      </c>
      <c r="DE239" s="125"/>
      <c r="DF239" s="120" t="str">
        <f>IF('Main courante'!$A236=$DF$6,MAX($DF$8:$DF238)+1,"")</f>
        <v/>
      </c>
      <c r="DG239" s="121" t="str">
        <f>IF('Main courante'!$A236=$DF$6,TEXT('Main courante'!$B236,"j mmm aa"),"")</f>
        <v/>
      </c>
      <c r="DH239" s="122" t="str">
        <f>IF('Main courante'!$A236=$DF$6,TEXT('Main courante'!$C236,"hh:mm"),"")</f>
        <v/>
      </c>
      <c r="DI239" s="122" t="str">
        <f>IF('Main courante'!$A236=$DF$6,TEXT('Main courante'!$D236,"hh:mm"),"")</f>
        <v/>
      </c>
      <c r="DJ239" s="123" t="str">
        <f>IF('Main courante'!$A236=$DF$6,MOD($DI239-$DH239,1),"")</f>
        <v/>
      </c>
      <c r="DK239" s="123" t="str">
        <f>IF('Main courante'!$A236=$DF$6,'Main courante'!$E236,"")</f>
        <v/>
      </c>
      <c r="DL239" s="128"/>
      <c r="DM239" s="120" t="str">
        <f>IF(OR('Main courante'!$F236&lt;&gt;"",'Main courante'!$K236&lt;&gt;""),MAX($DM$8:$DM238)+1,"")</f>
        <v/>
      </c>
      <c r="DN239" s="121" t="str">
        <f>IF('Main courante'!$F236,TEXT('Main courante'!$B236,"j mmm aa"),"")</f>
        <v/>
      </c>
      <c r="DO239" s="121" t="str">
        <f>IF('Main courante'!$F236,'Main courante'!$E236,"")</f>
        <v/>
      </c>
      <c r="DP239" s="121" t="str">
        <f>IF(OR('Main courante'!$F236&lt;&gt;"",'Main courante'!$K236&lt;&gt;""),IF('Main courante'!$F236&lt;&gt;"",TEXT('Main courante'!$F236,"hh:mm"),""),"")</f>
        <v/>
      </c>
      <c r="DQ239" s="121" t="str">
        <f>IF(OR('Main courante'!$F236&lt;&gt;"",'Main courante'!$K236&lt;&gt;""),IF('Main courante'!$G236&lt;&gt;"",TEXT('Main courante'!$G236,"hh:mm"),""),"")</f>
        <v/>
      </c>
      <c r="DR239" s="121" t="str">
        <f>IF(OR('Main courante'!$F236&lt;&gt;"",'Main courante'!$K236&lt;&gt;""),IF('Main courante'!$K236&lt;&gt;"",TEXT('Main courante'!$K236,"hh:mm"),""),"")</f>
        <v/>
      </c>
      <c r="DS239" s="121" t="str">
        <f>IF(OR('Main courante'!$F236&lt;&gt;"",'Main courante'!$K236&lt;&gt;""),IF('Main courante'!$L236&lt;&gt;"",TEXT('Main courante'!$L236,"hh:mm"),""),"")</f>
        <v/>
      </c>
      <c r="DT239" s="129">
        <f t="shared" si="13"/>
        <v>0</v>
      </c>
      <c r="DU239" s="130">
        <f>'Main courante'!$H236+'Main courante'!$M236</f>
        <v>0</v>
      </c>
      <c r="DV239" s="131">
        <f>'Main courante'!$J236+'Main courante'!$O236</f>
        <v>0</v>
      </c>
      <c r="DW239" s="131">
        <f>'Main courante'!$I236+'Main courante'!$N236</f>
        <v>0</v>
      </c>
      <c r="DX239" s="132" t="str">
        <f>IF('Main courante'!$P236&lt;&gt;"",'Main courante'!$P236,"")</f>
        <v/>
      </c>
      <c r="DY239" s="133" t="str">
        <f>IF('Main courante'!$Q236&lt;&gt;"",'Main courante'!$Q236,"")</f>
        <v/>
      </c>
      <c r="DZ239" s="133" t="str">
        <f>IF('Main courante'!$R236&lt;&gt;"",'Main courante'!$R236,"")</f>
        <v/>
      </c>
      <c r="EA239" s="129">
        <f t="shared" si="14"/>
        <v>0</v>
      </c>
      <c r="EB239" s="129">
        <f t="shared" si="15"/>
        <v>0</v>
      </c>
      <c r="ED239" s="120" t="str">
        <f>IF('Main courante'!$A236=$ED$6,MAX($ED$8:$ED238)+1,"")</f>
        <v/>
      </c>
      <c r="EE239" s="120" t="str">
        <f>IF('Main courante'!$A236=$ED$6,'Main courante'!$S236,"")</f>
        <v/>
      </c>
      <c r="EF239" s="120" t="str">
        <f>IF('Main courante'!$A236=$ED$6,'Main courante'!$T236,"")</f>
        <v/>
      </c>
      <c r="EG239" s="120" t="str">
        <f>IF('Main courante'!$A236=$ED$6,'Main courante'!$U236,"")</f>
        <v/>
      </c>
      <c r="EH239" s="134" t="str">
        <f>IF('Main courante'!$A236=$ED$6,'Main courante'!$V236,"")</f>
        <v/>
      </c>
      <c r="EJ239" s="120" t="str">
        <f>IF('Main courante'!$A236=$EJ$6,MAX($EJ$8:$EJ238)+1,"")</f>
        <v/>
      </c>
      <c r="EK239" s="120" t="str">
        <f>IF('Main courante'!$A236=$EJ$6,'Main courante'!$S236,"")</f>
        <v/>
      </c>
      <c r="EL239" s="120" t="str">
        <f>IF('Main courante'!$A236=$EJ$6,'Main courante'!$T236,"")</f>
        <v/>
      </c>
      <c r="EM239" s="120" t="str">
        <f>IF('Main courante'!$A236=$EJ$6,'Main courante'!$U236,"")</f>
        <v/>
      </c>
      <c r="EN239" s="134" t="str">
        <f>IF('Main courante'!$A236=$EJ$6,'Main courante'!$V236,"")</f>
        <v/>
      </c>
      <c r="EP239" s="120" t="str">
        <f>IF('Main courante'!$A236=$EP$6,MAX($EP$8:$EP238)+1,"")</f>
        <v/>
      </c>
      <c r="EQ239" s="120" t="str">
        <f>IF('Main courante'!$A236=$EP$6,'Main courante'!$S236,"")</f>
        <v/>
      </c>
      <c r="ER239" s="120" t="str">
        <f>IF('Main courante'!$A236=$EP$6,'Main courante'!$T236,"")</f>
        <v/>
      </c>
      <c r="ES239" s="120" t="str">
        <f>IF('Main courante'!$A236=$EP$6,'Main courante'!$U236,"")</f>
        <v/>
      </c>
      <c r="ET239" s="134" t="str">
        <f>IF('Main courante'!$A236=$EP$6,'Main courante'!$V236,"")</f>
        <v/>
      </c>
      <c r="EU239" s="125"/>
      <c r="EV239" s="120" t="str">
        <f>IF('Main courante'!$A236=$EV$6,MAX($EV$8:$EV238)+1,"")</f>
        <v/>
      </c>
      <c r="EW239" s="121" t="str">
        <f>IF('Main courante'!$A236=$EV$6,TEXT('Main courante'!$B236,"j mmm aa"),"")</f>
        <v/>
      </c>
      <c r="EX239" s="122" t="str">
        <f>IF('Main courante'!$A236=$EV$6,TEXT('Main courante'!$C236,"hh:mm"),"")</f>
        <v/>
      </c>
      <c r="EY239" s="122" t="str">
        <f>IF('Main courante'!$A236=$EV$6,TEXT('Main courante'!$D236,"hh:mm"),"")</f>
        <v/>
      </c>
      <c r="EZ239" s="123" t="str">
        <f>IF('Main courante'!$A236=$EV$6,MOD($EY239-$EX239,1),"")</f>
        <v/>
      </c>
      <c r="FA239" s="123" t="str">
        <f>IF('Main courante'!$A236=$EV$6,'Main courante'!$E236,"")</f>
        <v/>
      </c>
      <c r="FB239" s="128"/>
    </row>
    <row r="240" spans="1:158">
      <c r="A240" s="120" t="str">
        <f>IF('Main courante'!$A237=$A$6,MAX($A$8:$A239)+1,"")</f>
        <v/>
      </c>
      <c r="B240" s="121" t="str">
        <f>IF('Main courante'!$A237=$A$6,TEXT('Main courante'!$B237,"j mmm aa"),"")</f>
        <v/>
      </c>
      <c r="C240" s="122" t="str">
        <f>IF('Main courante'!$A237=$A$6,TEXT('Main courante'!$C237,"hh:mm"),"")</f>
        <v/>
      </c>
      <c r="D240" s="122" t="str">
        <f>IF('Main courante'!$A237=$A$6,TEXT('Main courante'!$D237,"hh:mm"),"")</f>
        <v/>
      </c>
      <c r="E240" s="123" t="str">
        <f>IF('Main courante'!$A237=$A$6,MOD($D240-$C240,1),"")</f>
        <v/>
      </c>
      <c r="F240" s="123" t="str">
        <f>IF('Main courante'!$A237=$A$6,'Main courante'!$E237,"")</f>
        <v/>
      </c>
      <c r="G240" s="125"/>
      <c r="H240" s="126" t="str">
        <f>IF('Main courante'!$A237=$H$6,MAX($H$8:$H239)+1,"")</f>
        <v/>
      </c>
      <c r="I240" s="121" t="str">
        <f>IF('Main courante'!$A237=$H$6,TEXT('Main courante'!$B237,"j mmm aa"),"")</f>
        <v/>
      </c>
      <c r="J240" s="122" t="str">
        <f>IF('Main courante'!$A237=$H$6,TEXT('Main courante'!$C237,"hh:mm"),"")</f>
        <v/>
      </c>
      <c r="K240" s="122" t="str">
        <f>IF('Main courante'!$A237=$H$6,TEXT('Main courante'!$D237,"hh:mm"),"")</f>
        <v/>
      </c>
      <c r="L240" s="123" t="str">
        <f>IF('Main courante'!$A237=$H$6,MOD($K240-$J240,1),"")</f>
        <v/>
      </c>
      <c r="M240" s="123" t="str">
        <f>IF('Main courante'!$A237=$H$6,'Main courante'!$E237,"")</f>
        <v/>
      </c>
      <c r="N240" s="125"/>
      <c r="O240" s="120" t="str">
        <f>IF('Main courante'!$A237=$O$6,MAX($O$8:$O239)+1,"")</f>
        <v/>
      </c>
      <c r="P240" s="121" t="str">
        <f>IF('Main courante'!$A237=$O$6,TEXT('Main courante'!$B237,"j mmm aa"),"")</f>
        <v/>
      </c>
      <c r="Q240" s="122" t="str">
        <f>IF('Main courante'!$A237=$O$6,TEXT('Main courante'!$C237,"hh:mm"),"")</f>
        <v/>
      </c>
      <c r="R240" s="122" t="str">
        <f>IF('Main courante'!$A237=$O$6,TEXT('Main courante'!$D237,"hh:mm"),"")</f>
        <v/>
      </c>
      <c r="S240" s="123" t="str">
        <f>IF('Main courante'!$A237=$O$6,MOD($R240-$Q240,1),"")</f>
        <v/>
      </c>
      <c r="T240" s="124" t="str">
        <f>IF('Main courante'!$A237=$O$6,'Main courante'!$E237,"")</f>
        <v/>
      </c>
      <c r="U240" s="127" t="str">
        <f>IF('Main courante'!$A237=$O$6,DU240,"")</f>
        <v/>
      </c>
      <c r="V240" s="125"/>
      <c r="W240" s="120" t="str">
        <f>IF('Main courante'!$A237=$W$6,MAX($W$8:$W239)+1,"")</f>
        <v/>
      </c>
      <c r="X240" s="121" t="str">
        <f>IF('Main courante'!$A237=$W$6,TEXT('Main courante'!$B237,"j mmm aa"),"")</f>
        <v/>
      </c>
      <c r="Y240" s="122" t="str">
        <f>IF('Main courante'!$A237=$W$6,TEXT('Main courante'!$C237,"hh:mm"),"")</f>
        <v/>
      </c>
      <c r="Z240" s="122" t="str">
        <f>IF('Main courante'!$A237=$W$6,TEXT('Main courante'!$D237,"hh:mm"),"")</f>
        <v/>
      </c>
      <c r="AA240" s="123" t="str">
        <f>IF('Main courante'!$A237=$W$6,MOD($Z240-$Y240,1),"")</f>
        <v/>
      </c>
      <c r="AB240" s="123" t="str">
        <f>IF('Main courante'!$A237=$W$6,'Main courante'!$E237,"")</f>
        <v/>
      </c>
      <c r="AC240" s="122" t="str">
        <f>IF('Main courante'!$A237=$W$6,DU240,"")</f>
        <v/>
      </c>
      <c r="AD240" s="125"/>
      <c r="AE240" s="120" t="str">
        <f>IF('Main courante'!$A237=$AE$6,MAX($AE$8:$AE239)+1,"")</f>
        <v/>
      </c>
      <c r="AF240" s="121" t="str">
        <f>IF('Main courante'!$A237=$AE$6,TEXT('Main courante'!$B237,"j mmm aa"),"")</f>
        <v/>
      </c>
      <c r="AG240" s="122" t="str">
        <f>IF('Main courante'!$A237=$AE$6,TEXT('Main courante'!$C237,"hh:mm"),"")</f>
        <v/>
      </c>
      <c r="AH240" s="122" t="str">
        <f>IF('Main courante'!$A237=$AE$6,TEXT('Main courante'!$D237,"hh:mm"),"")</f>
        <v/>
      </c>
      <c r="AI240" s="123" t="str">
        <f>IF('Main courante'!$A237=$AE$6,MOD($AH240-$AG240,1),"")</f>
        <v/>
      </c>
      <c r="AJ240" s="123" t="str">
        <f>IF('Main courante'!$A237=$AE$6,'Main courante'!$E237,"")</f>
        <v/>
      </c>
      <c r="AK240" s="122" t="str">
        <f>IF('Main courante'!$A237=$AE$6,DU240,"")</f>
        <v/>
      </c>
      <c r="AL240" s="125"/>
      <c r="AM240" s="120" t="str">
        <f>IF('Main courante'!$A237=$AM$6,MAX($AM$8:$AM239)+1,"")</f>
        <v/>
      </c>
      <c r="AN240" s="121" t="str">
        <f>IF('Main courante'!$A237=$AM$6,TEXT('Main courante'!$B237,"j mmm aa"),"")</f>
        <v/>
      </c>
      <c r="AO240" s="122" t="str">
        <f>IF('Main courante'!$A237=$AM$6,TEXT('Main courante'!$C237,"hh:mm"),"")</f>
        <v/>
      </c>
      <c r="AP240" s="122" t="str">
        <f>IF('Main courante'!$A237=$AM$6,TEXT('Main courante'!$D237,"hh:mm"),"")</f>
        <v/>
      </c>
      <c r="AQ240" s="123" t="str">
        <f>IF('Main courante'!$A237=$AM$6,MOD($AP240-$AO240,1),"")</f>
        <v/>
      </c>
      <c r="AR240" s="123" t="str">
        <f>IF('Main courante'!$A237=$AM$6,'Main courante'!$E237,"")</f>
        <v/>
      </c>
      <c r="AS240" s="122" t="str">
        <f>IF('Main courante'!$A237=$AM$6,DU240,"")</f>
        <v/>
      </c>
      <c r="AT240" s="125"/>
      <c r="AU240" s="120" t="str">
        <f>IF('Main courante'!$A237=$AU$6,MAX($AU$8:$AU239)+1,"")</f>
        <v/>
      </c>
      <c r="AV240" s="121" t="str">
        <f>IF('Main courante'!$A237=$AU$6,TEXT('Main courante'!$B237,"j mmm aa"),"")</f>
        <v/>
      </c>
      <c r="AW240" s="122" t="str">
        <f>IF('Main courante'!$A237=$AU$6,TEXT('Main courante'!$C237,"hh:mm"),"")</f>
        <v/>
      </c>
      <c r="AX240" s="122" t="str">
        <f>IF('Main courante'!$A237=$AU$6,TEXT('Main courante'!$D237,"hh:mm"),"")</f>
        <v/>
      </c>
      <c r="AY240" s="123" t="str">
        <f>IF('Main courante'!$A237=$AU$6,MOD($AX240-$AW240,1),"")</f>
        <v/>
      </c>
      <c r="AZ240" s="123" t="str">
        <f>IF('Main courante'!$A237=$AU$6,'Main courante'!$E237,"")</f>
        <v/>
      </c>
      <c r="BA240" s="122" t="str">
        <f>IF('Main courante'!$A237=$AU$6,DU240,"")</f>
        <v/>
      </c>
      <c r="BB240" s="125"/>
      <c r="BC240" s="120" t="str">
        <f>IF('Main courante'!$A237=$BC$6,MAX($BC$8:$BC239)+1,"")</f>
        <v/>
      </c>
      <c r="BD240" s="121" t="str">
        <f>IF('Main courante'!$A237=$BC$6,TEXT('Main courante'!$B237,"j mmm aa"),"")</f>
        <v/>
      </c>
      <c r="BE240" s="122" t="str">
        <f>IF('Main courante'!$A237=$BC$6,TEXT('Main courante'!$C237,"hh:mm"),"")</f>
        <v/>
      </c>
      <c r="BF240" s="122" t="str">
        <f>IF('Main courante'!$A237=$BC$6,TEXT('Main courante'!$D237,"hh:mm"),"")</f>
        <v/>
      </c>
      <c r="BG240" s="123" t="str">
        <f>IF('Main courante'!$A237=$BC$6,MOD($BF240-$BE240,1),"")</f>
        <v/>
      </c>
      <c r="BH240" s="123" t="str">
        <f>IF('Main courante'!$A237=$BC$6,'Main courante'!$E237,"")</f>
        <v/>
      </c>
      <c r="BI240" s="122" t="str">
        <f>IF('Main courante'!$A237=$BC$6,DU240,"")</f>
        <v/>
      </c>
      <c r="BJ240" s="125"/>
      <c r="BK240" s="120" t="str">
        <f>IF('Main courante'!$A237=$BK$6,MAX($BK$8:$BK239)+1,"")</f>
        <v/>
      </c>
      <c r="BL240" s="121" t="str">
        <f>IF('Main courante'!$A237=$BK$6,TEXT('Main courante'!$B237,"j mmm aa"),"")</f>
        <v/>
      </c>
      <c r="BM240" s="122" t="str">
        <f>IF('Main courante'!$A237=$BK$6,TEXT('Main courante'!$C237,"hh:mm"),"")</f>
        <v/>
      </c>
      <c r="BN240" s="122" t="str">
        <f>IF('Main courante'!$A237=$BK$6,TEXT('Main courante'!$D237,"hh:mm"),"")</f>
        <v/>
      </c>
      <c r="BO240" s="123" t="str">
        <f>IF('Main courante'!$A237=$BK$6,MOD($BN240-$BM240,1),"")</f>
        <v/>
      </c>
      <c r="BP240" s="123" t="str">
        <f>IF('Main courante'!$A237=$BK$6,'Main courante'!$E237,"")</f>
        <v/>
      </c>
      <c r="BQ240" s="122" t="str">
        <f>IF('Main courante'!$A237=$BK$6,DU240,"")</f>
        <v/>
      </c>
      <c r="BR240" s="125"/>
      <c r="BS240" s="120" t="str">
        <f>IF('Main courante'!$A237=$BS$6,MAX($BS$8:$BS239)+1,"")</f>
        <v/>
      </c>
      <c r="BT240" s="121" t="str">
        <f>IF('Main courante'!$A237=$BS$6,TEXT('Main courante'!$B237,"j mmm aa"),"")</f>
        <v/>
      </c>
      <c r="BU240" s="122" t="str">
        <f>IF('Main courante'!$A237=$BS$6,TEXT('Main courante'!$C237,"hh:mm"),"")</f>
        <v/>
      </c>
      <c r="BV240" s="122" t="str">
        <f>IF('Main courante'!$A237=$BS$6,TEXT('Main courante'!$D237,"hh:mm"),"")</f>
        <v/>
      </c>
      <c r="BW240" s="123" t="str">
        <f>IF('Main courante'!$A237=$BS$6,MOD($BV240-$BU240,1),"")</f>
        <v/>
      </c>
      <c r="BX240" s="123" t="str">
        <f>IF('Main courante'!$A237=$BS$6,'Main courante'!$E237,"")</f>
        <v/>
      </c>
      <c r="BY240" s="122" t="str">
        <f>IF('Main courante'!$A237=$BS$6,DU240,"")</f>
        <v/>
      </c>
      <c r="BZ240" s="125"/>
      <c r="CA240" s="120" t="str">
        <f>IF('Main courante'!$A237=$CA$6,MAX($CA$8:$CA239)+1,"")</f>
        <v/>
      </c>
      <c r="CB240" s="121" t="str">
        <f>IF('Main courante'!$A237=$CA$6,TEXT('Main courante'!$B237,"j mmm aa"),"")</f>
        <v/>
      </c>
      <c r="CC240" s="122" t="str">
        <f>IF('Main courante'!$A237=$CA$6,TEXT('Main courante'!$C237,"hh:mm"),"")</f>
        <v/>
      </c>
      <c r="CD240" s="122" t="str">
        <f>IF('Main courante'!$A237=$CA$6,TEXT('Main courante'!$D237,"hh:mm"),"")</f>
        <v/>
      </c>
      <c r="CE240" s="123" t="str">
        <f>IF('Main courante'!$A237=$CA$6,MOD($CD240-$CC240,1),"")</f>
        <v/>
      </c>
      <c r="CF240" s="123" t="str">
        <f>IF('Main courante'!$A237=$CA$6,'Main courante'!$E237,"")</f>
        <v/>
      </c>
      <c r="CG240" s="122" t="str">
        <f>IF('Main courante'!$A237=$CA$6,DU240,"")</f>
        <v/>
      </c>
      <c r="CH240" s="125"/>
      <c r="CI240" s="120" t="str">
        <f>IF('Main courante'!$A237=$CI$6,MAX($CI$8:$CI239)+1,"")</f>
        <v/>
      </c>
      <c r="CJ240" s="121" t="str">
        <f>IF('Main courante'!$A237=$CI$6,TEXT('Main courante'!$B237,"j mmm aa"),"")</f>
        <v/>
      </c>
      <c r="CK240" s="122" t="str">
        <f>IF('Main courante'!$A237=$CI$6,TEXT('Main courante'!$C237,"hh:mm"),"")</f>
        <v/>
      </c>
      <c r="CL240" s="122" t="str">
        <f>IF('Main courante'!$A237=$CI$6,TEXT('Main courante'!$D237,"hh:mm"),"")</f>
        <v/>
      </c>
      <c r="CM240" s="123" t="str">
        <f>IF('Main courante'!$A237=$CI$6,MOD($CL240-$CK240,1),"")</f>
        <v/>
      </c>
      <c r="CN240" s="123" t="str">
        <f>IF('Main courante'!$A237=$CI$6,'Main courante'!$E237,"")</f>
        <v/>
      </c>
      <c r="CO240" s="125"/>
      <c r="CP240" s="120" t="str">
        <f>IF('Main courante'!$A237=$CP$6,MAX($CP$8:$CP239)+1,"")</f>
        <v/>
      </c>
      <c r="CQ240" s="121" t="str">
        <f>IF('Main courante'!$A237=$CP$6,TEXT('Main courante'!$B237,"j mmm aa"),"")</f>
        <v/>
      </c>
      <c r="CR240" s="122" t="str">
        <f>IF('Main courante'!$A237=$CP$6,TEXT('Main courante'!$C237,"hh:mm"),"")</f>
        <v/>
      </c>
      <c r="CS240" s="122" t="str">
        <f>IF('Main courante'!$A237=$CP$6,TEXT('Main courante'!$D237,"hh:mm"),"")</f>
        <v/>
      </c>
      <c r="CT240" s="123" t="str">
        <f>IF('Main courante'!$A237=$CP$6,MOD($CS240-$CR240,1),"")</f>
        <v/>
      </c>
      <c r="CU240" s="123" t="str">
        <f>IF('Main courante'!$A237=$CP$6,'Main courante'!$E237,"")</f>
        <v/>
      </c>
      <c r="CV240" s="122" t="str">
        <f>IF('Main courante'!$A237=$CP$6,DU240,"")</f>
        <v/>
      </c>
      <c r="CW240" s="125"/>
      <c r="CX240" s="120" t="str">
        <f>IF('Main courante'!$A237=$CX$6,MAX($CX$8:$CX239)+1,"")</f>
        <v/>
      </c>
      <c r="CY240" s="121" t="str">
        <f>IF('Main courante'!$A237=$CX$6,TEXT('Main courante'!$B237,"j mmm aa"),"")</f>
        <v/>
      </c>
      <c r="CZ240" s="122" t="str">
        <f>IF('Main courante'!$A237=$CX$6,TEXT('Main courante'!$C237,"hh:mm"),"")</f>
        <v/>
      </c>
      <c r="DA240" s="122" t="str">
        <f>IF('Main courante'!$A237=$CX$6,TEXT('Main courante'!$D237,"hh:mm"),"")</f>
        <v/>
      </c>
      <c r="DB240" s="123" t="str">
        <f>IF('Main courante'!$A237=$CX$6,MOD($DA240-$CZ240,1),"")</f>
        <v/>
      </c>
      <c r="DC240" s="123" t="str">
        <f>IF('Main courante'!$A237=$CX$6,'Main courante'!$E237,"")</f>
        <v/>
      </c>
      <c r="DD240" s="122" t="str">
        <f>IF('Main courante'!$A237=$CX$6,DU240,"")</f>
        <v/>
      </c>
      <c r="DE240" s="125"/>
      <c r="DF240" s="120" t="str">
        <f>IF('Main courante'!$A237=$DF$6,MAX($DF$8:$DF239)+1,"")</f>
        <v/>
      </c>
      <c r="DG240" s="121" t="str">
        <f>IF('Main courante'!$A237=$DF$6,TEXT('Main courante'!$B237,"j mmm aa"),"")</f>
        <v/>
      </c>
      <c r="DH240" s="122" t="str">
        <f>IF('Main courante'!$A237=$DF$6,TEXT('Main courante'!$C237,"hh:mm"),"")</f>
        <v/>
      </c>
      <c r="DI240" s="122" t="str">
        <f>IF('Main courante'!$A237=$DF$6,TEXT('Main courante'!$D237,"hh:mm"),"")</f>
        <v/>
      </c>
      <c r="DJ240" s="123" t="str">
        <f>IF('Main courante'!$A237=$DF$6,MOD($DI240-$DH240,1),"")</f>
        <v/>
      </c>
      <c r="DK240" s="123" t="str">
        <f>IF('Main courante'!$A237=$DF$6,'Main courante'!$E237,"")</f>
        <v/>
      </c>
      <c r="DL240" s="128"/>
      <c r="DM240" s="120" t="str">
        <f>IF(OR('Main courante'!$F237&lt;&gt;"",'Main courante'!$K237&lt;&gt;""),MAX($DM$8:$DM239)+1,"")</f>
        <v/>
      </c>
      <c r="DN240" s="121" t="str">
        <f>IF('Main courante'!$F237,TEXT('Main courante'!$B237,"j mmm aa"),"")</f>
        <v/>
      </c>
      <c r="DO240" s="121" t="str">
        <f>IF('Main courante'!$F237,'Main courante'!$E237,"")</f>
        <v/>
      </c>
      <c r="DP240" s="121" t="str">
        <f>IF(OR('Main courante'!$F237&lt;&gt;"",'Main courante'!$K237&lt;&gt;""),IF('Main courante'!$F237&lt;&gt;"",TEXT('Main courante'!$F237,"hh:mm"),""),"")</f>
        <v/>
      </c>
      <c r="DQ240" s="121" t="str">
        <f>IF(OR('Main courante'!$F237&lt;&gt;"",'Main courante'!$K237&lt;&gt;""),IF('Main courante'!$G237&lt;&gt;"",TEXT('Main courante'!$G237,"hh:mm"),""),"")</f>
        <v/>
      </c>
      <c r="DR240" s="121" t="str">
        <f>IF(OR('Main courante'!$F237&lt;&gt;"",'Main courante'!$K237&lt;&gt;""),IF('Main courante'!$K237&lt;&gt;"",TEXT('Main courante'!$K237,"hh:mm"),""),"")</f>
        <v/>
      </c>
      <c r="DS240" s="121" t="str">
        <f>IF(OR('Main courante'!$F237&lt;&gt;"",'Main courante'!$K237&lt;&gt;""),IF('Main courante'!$L237&lt;&gt;"",TEXT('Main courante'!$L237,"hh:mm"),""),"")</f>
        <v/>
      </c>
      <c r="DT240" s="129">
        <f t="shared" si="13"/>
        <v>0</v>
      </c>
      <c r="DU240" s="130">
        <f>'Main courante'!$H237+'Main courante'!$M237</f>
        <v>0</v>
      </c>
      <c r="DV240" s="131">
        <f>'Main courante'!$J237+'Main courante'!$O237</f>
        <v>0</v>
      </c>
      <c r="DW240" s="131">
        <f>'Main courante'!$I237+'Main courante'!$N237</f>
        <v>0</v>
      </c>
      <c r="DX240" s="132" t="str">
        <f>IF('Main courante'!$P237&lt;&gt;"",'Main courante'!$P237,"")</f>
        <v/>
      </c>
      <c r="DY240" s="133" t="str">
        <f>IF('Main courante'!$Q237&lt;&gt;"",'Main courante'!$Q237,"")</f>
        <v/>
      </c>
      <c r="DZ240" s="133" t="str">
        <f>IF('Main courante'!$R237&lt;&gt;"",'Main courante'!$R237,"")</f>
        <v/>
      </c>
      <c r="EA240" s="129">
        <f t="shared" si="14"/>
        <v>0</v>
      </c>
      <c r="EB240" s="129">
        <f t="shared" si="15"/>
        <v>0</v>
      </c>
      <c r="ED240" s="120" t="str">
        <f>IF('Main courante'!$A237=$ED$6,MAX($ED$8:$ED239)+1,"")</f>
        <v/>
      </c>
      <c r="EE240" s="120" t="str">
        <f>IF('Main courante'!$A237=$ED$6,'Main courante'!$S237,"")</f>
        <v/>
      </c>
      <c r="EF240" s="120" t="str">
        <f>IF('Main courante'!$A237=$ED$6,'Main courante'!$T237,"")</f>
        <v/>
      </c>
      <c r="EG240" s="120" t="str">
        <f>IF('Main courante'!$A237=$ED$6,'Main courante'!$U237,"")</f>
        <v/>
      </c>
      <c r="EH240" s="134" t="str">
        <f>IF('Main courante'!$A237=$ED$6,'Main courante'!$V237,"")</f>
        <v/>
      </c>
      <c r="EJ240" s="120" t="str">
        <f>IF('Main courante'!$A237=$EJ$6,MAX($EJ$8:$EJ239)+1,"")</f>
        <v/>
      </c>
      <c r="EK240" s="120" t="str">
        <f>IF('Main courante'!$A237=$EJ$6,'Main courante'!$S237,"")</f>
        <v/>
      </c>
      <c r="EL240" s="120" t="str">
        <f>IF('Main courante'!$A237=$EJ$6,'Main courante'!$T237,"")</f>
        <v/>
      </c>
      <c r="EM240" s="120" t="str">
        <f>IF('Main courante'!$A237=$EJ$6,'Main courante'!$U237,"")</f>
        <v/>
      </c>
      <c r="EN240" s="134" t="str">
        <f>IF('Main courante'!$A237=$EJ$6,'Main courante'!$V237,"")</f>
        <v/>
      </c>
      <c r="EP240" s="120" t="str">
        <f>IF('Main courante'!$A237=$EP$6,MAX($EP$8:$EP239)+1,"")</f>
        <v/>
      </c>
      <c r="EQ240" s="120" t="str">
        <f>IF('Main courante'!$A237=$EP$6,'Main courante'!$S237,"")</f>
        <v/>
      </c>
      <c r="ER240" s="120" t="str">
        <f>IF('Main courante'!$A237=$EP$6,'Main courante'!$T237,"")</f>
        <v/>
      </c>
      <c r="ES240" s="120" t="str">
        <f>IF('Main courante'!$A237=$EP$6,'Main courante'!$U237,"")</f>
        <v/>
      </c>
      <c r="ET240" s="134" t="str">
        <f>IF('Main courante'!$A237=$EP$6,'Main courante'!$V237,"")</f>
        <v/>
      </c>
      <c r="EU240" s="125"/>
      <c r="EV240" s="120" t="str">
        <f>IF('Main courante'!$A237=$EV$6,MAX($EV$8:$EV239)+1,"")</f>
        <v/>
      </c>
      <c r="EW240" s="121" t="str">
        <f>IF('Main courante'!$A237=$EV$6,TEXT('Main courante'!$B237,"j mmm aa"),"")</f>
        <v/>
      </c>
      <c r="EX240" s="122" t="str">
        <f>IF('Main courante'!$A237=$EV$6,TEXT('Main courante'!$C237,"hh:mm"),"")</f>
        <v/>
      </c>
      <c r="EY240" s="122" t="str">
        <f>IF('Main courante'!$A237=$EV$6,TEXT('Main courante'!$D237,"hh:mm"),"")</f>
        <v/>
      </c>
      <c r="EZ240" s="123" t="str">
        <f>IF('Main courante'!$A237=$EV$6,MOD($EY240-$EX240,1),"")</f>
        <v/>
      </c>
      <c r="FA240" s="123" t="str">
        <f>IF('Main courante'!$A237=$EV$6,'Main courante'!$E237,"")</f>
        <v/>
      </c>
      <c r="FB240" s="128"/>
    </row>
    <row r="241" spans="1:158">
      <c r="A241" s="120" t="str">
        <f>IF('Main courante'!$A238=$A$6,MAX($A$8:$A240)+1,"")</f>
        <v/>
      </c>
      <c r="B241" s="121" t="str">
        <f>IF('Main courante'!$A238=$A$6,TEXT('Main courante'!$B238,"j mmm aa"),"")</f>
        <v/>
      </c>
      <c r="C241" s="122" t="str">
        <f>IF('Main courante'!$A238=$A$6,TEXT('Main courante'!$C238,"hh:mm"),"")</f>
        <v/>
      </c>
      <c r="D241" s="122" t="str">
        <f>IF('Main courante'!$A238=$A$6,TEXT('Main courante'!$D238,"hh:mm"),"")</f>
        <v/>
      </c>
      <c r="E241" s="123" t="str">
        <f>IF('Main courante'!$A238=$A$6,MOD($D241-$C241,1),"")</f>
        <v/>
      </c>
      <c r="F241" s="123" t="str">
        <f>IF('Main courante'!$A238=$A$6,'Main courante'!$E238,"")</f>
        <v/>
      </c>
      <c r="G241" s="125"/>
      <c r="H241" s="126" t="str">
        <f>IF('Main courante'!$A238=$H$6,MAX($H$8:$H240)+1,"")</f>
        <v/>
      </c>
      <c r="I241" s="121" t="str">
        <f>IF('Main courante'!$A238=$H$6,TEXT('Main courante'!$B238,"j mmm aa"),"")</f>
        <v/>
      </c>
      <c r="J241" s="122" t="str">
        <f>IF('Main courante'!$A238=$H$6,TEXT('Main courante'!$C238,"hh:mm"),"")</f>
        <v/>
      </c>
      <c r="K241" s="122" t="str">
        <f>IF('Main courante'!$A238=$H$6,TEXT('Main courante'!$D238,"hh:mm"),"")</f>
        <v/>
      </c>
      <c r="L241" s="123" t="str">
        <f>IF('Main courante'!$A238=$H$6,MOD($K241-$J241,1),"")</f>
        <v/>
      </c>
      <c r="M241" s="123" t="str">
        <f>IF('Main courante'!$A238=$H$6,'Main courante'!$E238,"")</f>
        <v/>
      </c>
      <c r="N241" s="125"/>
      <c r="O241" s="120" t="str">
        <f>IF('Main courante'!$A238=$O$6,MAX($O$8:$O240)+1,"")</f>
        <v/>
      </c>
      <c r="P241" s="121" t="str">
        <f>IF('Main courante'!$A238=$O$6,TEXT('Main courante'!$B238,"j mmm aa"),"")</f>
        <v/>
      </c>
      <c r="Q241" s="122" t="str">
        <f>IF('Main courante'!$A238=$O$6,TEXT('Main courante'!$C238,"hh:mm"),"")</f>
        <v/>
      </c>
      <c r="R241" s="122" t="str">
        <f>IF('Main courante'!$A238=$O$6,TEXT('Main courante'!$D238,"hh:mm"),"")</f>
        <v/>
      </c>
      <c r="S241" s="123" t="str">
        <f>IF('Main courante'!$A238=$O$6,MOD($R241-$Q241,1),"")</f>
        <v/>
      </c>
      <c r="T241" s="124" t="str">
        <f>IF('Main courante'!$A238=$O$6,'Main courante'!$E238,"")</f>
        <v/>
      </c>
      <c r="U241" s="127" t="str">
        <f>IF('Main courante'!$A238=$O$6,DU241,"")</f>
        <v/>
      </c>
      <c r="V241" s="125"/>
      <c r="W241" s="120" t="str">
        <f>IF('Main courante'!$A238=$W$6,MAX($W$8:$W240)+1,"")</f>
        <v/>
      </c>
      <c r="X241" s="121" t="str">
        <f>IF('Main courante'!$A238=$W$6,TEXT('Main courante'!$B238,"j mmm aa"),"")</f>
        <v/>
      </c>
      <c r="Y241" s="122" t="str">
        <f>IF('Main courante'!$A238=$W$6,TEXT('Main courante'!$C238,"hh:mm"),"")</f>
        <v/>
      </c>
      <c r="Z241" s="122" t="str">
        <f>IF('Main courante'!$A238=$W$6,TEXT('Main courante'!$D238,"hh:mm"),"")</f>
        <v/>
      </c>
      <c r="AA241" s="123" t="str">
        <f>IF('Main courante'!$A238=$W$6,MOD($Z241-$Y241,1),"")</f>
        <v/>
      </c>
      <c r="AB241" s="123" t="str">
        <f>IF('Main courante'!$A238=$W$6,'Main courante'!$E238,"")</f>
        <v/>
      </c>
      <c r="AC241" s="122" t="str">
        <f>IF('Main courante'!$A238=$W$6,DU241,"")</f>
        <v/>
      </c>
      <c r="AD241" s="125"/>
      <c r="AE241" s="120" t="str">
        <f>IF('Main courante'!$A238=$AE$6,MAX($AE$8:$AE240)+1,"")</f>
        <v/>
      </c>
      <c r="AF241" s="121" t="str">
        <f>IF('Main courante'!$A238=$AE$6,TEXT('Main courante'!$B238,"j mmm aa"),"")</f>
        <v/>
      </c>
      <c r="AG241" s="122" t="str">
        <f>IF('Main courante'!$A238=$AE$6,TEXT('Main courante'!$C238,"hh:mm"),"")</f>
        <v/>
      </c>
      <c r="AH241" s="122" t="str">
        <f>IF('Main courante'!$A238=$AE$6,TEXT('Main courante'!$D238,"hh:mm"),"")</f>
        <v/>
      </c>
      <c r="AI241" s="123" t="str">
        <f>IF('Main courante'!$A238=$AE$6,MOD($AH241-$AG241,1),"")</f>
        <v/>
      </c>
      <c r="AJ241" s="123" t="str">
        <f>IF('Main courante'!$A238=$AE$6,'Main courante'!$E238,"")</f>
        <v/>
      </c>
      <c r="AK241" s="122" t="str">
        <f>IF('Main courante'!$A238=$AE$6,DU241,"")</f>
        <v/>
      </c>
      <c r="AL241" s="125"/>
      <c r="AM241" s="120" t="str">
        <f>IF('Main courante'!$A238=$AM$6,MAX($AM$8:$AM240)+1,"")</f>
        <v/>
      </c>
      <c r="AN241" s="121" t="str">
        <f>IF('Main courante'!$A238=$AM$6,TEXT('Main courante'!$B238,"j mmm aa"),"")</f>
        <v/>
      </c>
      <c r="AO241" s="122" t="str">
        <f>IF('Main courante'!$A238=$AM$6,TEXT('Main courante'!$C238,"hh:mm"),"")</f>
        <v/>
      </c>
      <c r="AP241" s="122" t="str">
        <f>IF('Main courante'!$A238=$AM$6,TEXT('Main courante'!$D238,"hh:mm"),"")</f>
        <v/>
      </c>
      <c r="AQ241" s="123" t="str">
        <f>IF('Main courante'!$A238=$AM$6,MOD($AP241-$AO241,1),"")</f>
        <v/>
      </c>
      <c r="AR241" s="123" t="str">
        <f>IF('Main courante'!$A238=$AM$6,'Main courante'!$E238,"")</f>
        <v/>
      </c>
      <c r="AS241" s="122" t="str">
        <f>IF('Main courante'!$A238=$AM$6,DU241,"")</f>
        <v/>
      </c>
      <c r="AT241" s="125"/>
      <c r="AU241" s="120" t="str">
        <f>IF('Main courante'!$A238=$AU$6,MAX($AU$8:$AU240)+1,"")</f>
        <v/>
      </c>
      <c r="AV241" s="121" t="str">
        <f>IF('Main courante'!$A238=$AU$6,TEXT('Main courante'!$B238,"j mmm aa"),"")</f>
        <v/>
      </c>
      <c r="AW241" s="122" t="str">
        <f>IF('Main courante'!$A238=$AU$6,TEXT('Main courante'!$C238,"hh:mm"),"")</f>
        <v/>
      </c>
      <c r="AX241" s="122" t="str">
        <f>IF('Main courante'!$A238=$AU$6,TEXT('Main courante'!$D238,"hh:mm"),"")</f>
        <v/>
      </c>
      <c r="AY241" s="123" t="str">
        <f>IF('Main courante'!$A238=$AU$6,MOD($AX241-$AW241,1),"")</f>
        <v/>
      </c>
      <c r="AZ241" s="123" t="str">
        <f>IF('Main courante'!$A238=$AU$6,'Main courante'!$E238,"")</f>
        <v/>
      </c>
      <c r="BA241" s="122" t="str">
        <f>IF('Main courante'!$A238=$AU$6,DU241,"")</f>
        <v/>
      </c>
      <c r="BB241" s="125"/>
      <c r="BC241" s="120" t="str">
        <f>IF('Main courante'!$A238=$BC$6,MAX($BC$8:$BC240)+1,"")</f>
        <v/>
      </c>
      <c r="BD241" s="121" t="str">
        <f>IF('Main courante'!$A238=$BC$6,TEXT('Main courante'!$B238,"j mmm aa"),"")</f>
        <v/>
      </c>
      <c r="BE241" s="122" t="str">
        <f>IF('Main courante'!$A238=$BC$6,TEXT('Main courante'!$C238,"hh:mm"),"")</f>
        <v/>
      </c>
      <c r="BF241" s="122" t="str">
        <f>IF('Main courante'!$A238=$BC$6,TEXT('Main courante'!$D238,"hh:mm"),"")</f>
        <v/>
      </c>
      <c r="BG241" s="123" t="str">
        <f>IF('Main courante'!$A238=$BC$6,MOD($BF241-$BE241,1),"")</f>
        <v/>
      </c>
      <c r="BH241" s="123" t="str">
        <f>IF('Main courante'!$A238=$BC$6,'Main courante'!$E238,"")</f>
        <v/>
      </c>
      <c r="BI241" s="122" t="str">
        <f>IF('Main courante'!$A238=$BC$6,DU241,"")</f>
        <v/>
      </c>
      <c r="BJ241" s="125"/>
      <c r="BK241" s="120" t="str">
        <f>IF('Main courante'!$A238=$BK$6,MAX($BK$8:$BK240)+1,"")</f>
        <v/>
      </c>
      <c r="BL241" s="121" t="str">
        <f>IF('Main courante'!$A238=$BK$6,TEXT('Main courante'!$B238,"j mmm aa"),"")</f>
        <v/>
      </c>
      <c r="BM241" s="122" t="str">
        <f>IF('Main courante'!$A238=$BK$6,TEXT('Main courante'!$C238,"hh:mm"),"")</f>
        <v/>
      </c>
      <c r="BN241" s="122" t="str">
        <f>IF('Main courante'!$A238=$BK$6,TEXT('Main courante'!$D238,"hh:mm"),"")</f>
        <v/>
      </c>
      <c r="BO241" s="123" t="str">
        <f>IF('Main courante'!$A238=$BK$6,MOD($BN241-$BM241,1),"")</f>
        <v/>
      </c>
      <c r="BP241" s="123" t="str">
        <f>IF('Main courante'!$A238=$BK$6,'Main courante'!$E238,"")</f>
        <v/>
      </c>
      <c r="BQ241" s="122" t="str">
        <f>IF('Main courante'!$A238=$BK$6,DU241,"")</f>
        <v/>
      </c>
      <c r="BR241" s="125"/>
      <c r="BS241" s="120" t="str">
        <f>IF('Main courante'!$A238=$BS$6,MAX($BS$8:$BS240)+1,"")</f>
        <v/>
      </c>
      <c r="BT241" s="121" t="str">
        <f>IF('Main courante'!$A238=$BS$6,TEXT('Main courante'!$B238,"j mmm aa"),"")</f>
        <v/>
      </c>
      <c r="BU241" s="122" t="str">
        <f>IF('Main courante'!$A238=$BS$6,TEXT('Main courante'!$C238,"hh:mm"),"")</f>
        <v/>
      </c>
      <c r="BV241" s="122" t="str">
        <f>IF('Main courante'!$A238=$BS$6,TEXT('Main courante'!$D238,"hh:mm"),"")</f>
        <v/>
      </c>
      <c r="BW241" s="123" t="str">
        <f>IF('Main courante'!$A238=$BS$6,MOD($BV241-$BU241,1),"")</f>
        <v/>
      </c>
      <c r="BX241" s="123" t="str">
        <f>IF('Main courante'!$A238=$BS$6,'Main courante'!$E238,"")</f>
        <v/>
      </c>
      <c r="BY241" s="122" t="str">
        <f>IF('Main courante'!$A238=$BS$6,DU241,"")</f>
        <v/>
      </c>
      <c r="BZ241" s="125"/>
      <c r="CA241" s="120" t="str">
        <f>IF('Main courante'!$A238=$CA$6,MAX($CA$8:$CA240)+1,"")</f>
        <v/>
      </c>
      <c r="CB241" s="121" t="str">
        <f>IF('Main courante'!$A238=$CA$6,TEXT('Main courante'!$B238,"j mmm aa"),"")</f>
        <v/>
      </c>
      <c r="CC241" s="122" t="str">
        <f>IF('Main courante'!$A238=$CA$6,TEXT('Main courante'!$C238,"hh:mm"),"")</f>
        <v/>
      </c>
      <c r="CD241" s="122" t="str">
        <f>IF('Main courante'!$A238=$CA$6,TEXT('Main courante'!$D238,"hh:mm"),"")</f>
        <v/>
      </c>
      <c r="CE241" s="123" t="str">
        <f>IF('Main courante'!$A238=$CA$6,MOD($CD241-$CC241,1),"")</f>
        <v/>
      </c>
      <c r="CF241" s="123" t="str">
        <f>IF('Main courante'!$A238=$CA$6,'Main courante'!$E238,"")</f>
        <v/>
      </c>
      <c r="CG241" s="122" t="str">
        <f>IF('Main courante'!$A238=$CA$6,DU241,"")</f>
        <v/>
      </c>
      <c r="CH241" s="125"/>
      <c r="CI241" s="120" t="str">
        <f>IF('Main courante'!$A238=$CI$6,MAX($CI$8:$CI240)+1,"")</f>
        <v/>
      </c>
      <c r="CJ241" s="121" t="str">
        <f>IF('Main courante'!$A238=$CI$6,TEXT('Main courante'!$B238,"j mmm aa"),"")</f>
        <v/>
      </c>
      <c r="CK241" s="122" t="str">
        <f>IF('Main courante'!$A238=$CI$6,TEXT('Main courante'!$C238,"hh:mm"),"")</f>
        <v/>
      </c>
      <c r="CL241" s="122" t="str">
        <f>IF('Main courante'!$A238=$CI$6,TEXT('Main courante'!$D238,"hh:mm"),"")</f>
        <v/>
      </c>
      <c r="CM241" s="123" t="str">
        <f>IF('Main courante'!$A238=$CI$6,MOD($CL241-$CK241,1),"")</f>
        <v/>
      </c>
      <c r="CN241" s="123" t="str">
        <f>IF('Main courante'!$A238=$CI$6,'Main courante'!$E238,"")</f>
        <v/>
      </c>
      <c r="CO241" s="125"/>
      <c r="CP241" s="120" t="str">
        <f>IF('Main courante'!$A238=$CP$6,MAX($CP$8:$CP240)+1,"")</f>
        <v/>
      </c>
      <c r="CQ241" s="121" t="str">
        <f>IF('Main courante'!$A238=$CP$6,TEXT('Main courante'!$B238,"j mmm aa"),"")</f>
        <v/>
      </c>
      <c r="CR241" s="122" t="str">
        <f>IF('Main courante'!$A238=$CP$6,TEXT('Main courante'!$C238,"hh:mm"),"")</f>
        <v/>
      </c>
      <c r="CS241" s="122" t="str">
        <f>IF('Main courante'!$A238=$CP$6,TEXT('Main courante'!$D238,"hh:mm"),"")</f>
        <v/>
      </c>
      <c r="CT241" s="123" t="str">
        <f>IF('Main courante'!$A238=$CP$6,MOD($CS241-$CR241,1),"")</f>
        <v/>
      </c>
      <c r="CU241" s="123" t="str">
        <f>IF('Main courante'!$A238=$CP$6,'Main courante'!$E238,"")</f>
        <v/>
      </c>
      <c r="CV241" s="122" t="str">
        <f>IF('Main courante'!$A238=$CP$6,DU241,"")</f>
        <v/>
      </c>
      <c r="CW241" s="125"/>
      <c r="CX241" s="120" t="str">
        <f>IF('Main courante'!$A238=$CX$6,MAX($CX$8:$CX240)+1,"")</f>
        <v/>
      </c>
      <c r="CY241" s="121" t="str">
        <f>IF('Main courante'!$A238=$CX$6,TEXT('Main courante'!$B238,"j mmm aa"),"")</f>
        <v/>
      </c>
      <c r="CZ241" s="122" t="str">
        <f>IF('Main courante'!$A238=$CX$6,TEXT('Main courante'!$C238,"hh:mm"),"")</f>
        <v/>
      </c>
      <c r="DA241" s="122" t="str">
        <f>IF('Main courante'!$A238=$CX$6,TEXT('Main courante'!$D238,"hh:mm"),"")</f>
        <v/>
      </c>
      <c r="DB241" s="123" t="str">
        <f>IF('Main courante'!$A238=$CX$6,MOD($DA241-$CZ241,1),"")</f>
        <v/>
      </c>
      <c r="DC241" s="123" t="str">
        <f>IF('Main courante'!$A238=$CX$6,'Main courante'!$E238,"")</f>
        <v/>
      </c>
      <c r="DD241" s="122" t="str">
        <f>IF('Main courante'!$A238=$CX$6,DU241,"")</f>
        <v/>
      </c>
      <c r="DE241" s="125"/>
      <c r="DF241" s="120" t="str">
        <f>IF('Main courante'!$A238=$DF$6,MAX($DF$8:$DF240)+1,"")</f>
        <v/>
      </c>
      <c r="DG241" s="121" t="str">
        <f>IF('Main courante'!$A238=$DF$6,TEXT('Main courante'!$B238,"j mmm aa"),"")</f>
        <v/>
      </c>
      <c r="DH241" s="122" t="str">
        <f>IF('Main courante'!$A238=$DF$6,TEXT('Main courante'!$C238,"hh:mm"),"")</f>
        <v/>
      </c>
      <c r="DI241" s="122" t="str">
        <f>IF('Main courante'!$A238=$DF$6,TEXT('Main courante'!$D238,"hh:mm"),"")</f>
        <v/>
      </c>
      <c r="DJ241" s="123" t="str">
        <f>IF('Main courante'!$A238=$DF$6,MOD($DI241-$DH241,1),"")</f>
        <v/>
      </c>
      <c r="DK241" s="123" t="str">
        <f>IF('Main courante'!$A238=$DF$6,'Main courante'!$E238,"")</f>
        <v/>
      </c>
      <c r="DL241" s="128"/>
      <c r="DM241" s="120" t="str">
        <f>IF(OR('Main courante'!$F238&lt;&gt;"",'Main courante'!$K238&lt;&gt;""),MAX($DM$8:$DM240)+1,"")</f>
        <v/>
      </c>
      <c r="DN241" s="121" t="str">
        <f>IF('Main courante'!$F238,TEXT('Main courante'!$B238,"j mmm aa"),"")</f>
        <v/>
      </c>
      <c r="DO241" s="121" t="str">
        <f>IF('Main courante'!$F238,'Main courante'!$E238,"")</f>
        <v/>
      </c>
      <c r="DP241" s="121" t="str">
        <f>IF(OR('Main courante'!$F238&lt;&gt;"",'Main courante'!$K238&lt;&gt;""),IF('Main courante'!$F238&lt;&gt;"",TEXT('Main courante'!$F238,"hh:mm"),""),"")</f>
        <v/>
      </c>
      <c r="DQ241" s="121" t="str">
        <f>IF(OR('Main courante'!$F238&lt;&gt;"",'Main courante'!$K238&lt;&gt;""),IF('Main courante'!$G238&lt;&gt;"",TEXT('Main courante'!$G238,"hh:mm"),""),"")</f>
        <v/>
      </c>
      <c r="DR241" s="121" t="str">
        <f>IF(OR('Main courante'!$F238&lt;&gt;"",'Main courante'!$K238&lt;&gt;""),IF('Main courante'!$K238&lt;&gt;"",TEXT('Main courante'!$K238,"hh:mm"),""),"")</f>
        <v/>
      </c>
      <c r="DS241" s="121" t="str">
        <f>IF(OR('Main courante'!$F238&lt;&gt;"",'Main courante'!$K238&lt;&gt;""),IF('Main courante'!$L238&lt;&gt;"",TEXT('Main courante'!$L238,"hh:mm"),""),"")</f>
        <v/>
      </c>
      <c r="DT241" s="129">
        <f t="shared" si="13"/>
        <v>0</v>
      </c>
      <c r="DU241" s="130">
        <f>'Main courante'!$H238+'Main courante'!$M238</f>
        <v>0</v>
      </c>
      <c r="DV241" s="131">
        <f>'Main courante'!$J238+'Main courante'!$O238</f>
        <v>0</v>
      </c>
      <c r="DW241" s="131">
        <f>'Main courante'!$I238+'Main courante'!$N238</f>
        <v>0</v>
      </c>
      <c r="DX241" s="132" t="str">
        <f>IF('Main courante'!$P238&lt;&gt;"",'Main courante'!$P238,"")</f>
        <v/>
      </c>
      <c r="DY241" s="133" t="str">
        <f>IF('Main courante'!$Q238&lt;&gt;"",'Main courante'!$Q238,"")</f>
        <v/>
      </c>
      <c r="DZ241" s="133" t="str">
        <f>IF('Main courante'!$R238&lt;&gt;"",'Main courante'!$R238,"")</f>
        <v/>
      </c>
      <c r="EA241" s="129">
        <f t="shared" si="14"/>
        <v>0</v>
      </c>
      <c r="EB241" s="129">
        <f t="shared" si="15"/>
        <v>0</v>
      </c>
      <c r="ED241" s="120" t="str">
        <f>IF('Main courante'!$A238=$ED$6,MAX($ED$8:$ED240)+1,"")</f>
        <v/>
      </c>
      <c r="EE241" s="120" t="str">
        <f>IF('Main courante'!$A238=$ED$6,'Main courante'!$S238,"")</f>
        <v/>
      </c>
      <c r="EF241" s="120" t="str">
        <f>IF('Main courante'!$A238=$ED$6,'Main courante'!$T238,"")</f>
        <v/>
      </c>
      <c r="EG241" s="120" t="str">
        <f>IF('Main courante'!$A238=$ED$6,'Main courante'!$U238,"")</f>
        <v/>
      </c>
      <c r="EH241" s="134" t="str">
        <f>IF('Main courante'!$A238=$ED$6,'Main courante'!$V238,"")</f>
        <v/>
      </c>
      <c r="EJ241" s="120" t="str">
        <f>IF('Main courante'!$A238=$EJ$6,MAX($EJ$8:$EJ240)+1,"")</f>
        <v/>
      </c>
      <c r="EK241" s="120" t="str">
        <f>IF('Main courante'!$A238=$EJ$6,'Main courante'!$S238,"")</f>
        <v/>
      </c>
      <c r="EL241" s="120" t="str">
        <f>IF('Main courante'!$A238=$EJ$6,'Main courante'!$T238,"")</f>
        <v/>
      </c>
      <c r="EM241" s="120" t="str">
        <f>IF('Main courante'!$A238=$EJ$6,'Main courante'!$U238,"")</f>
        <v/>
      </c>
      <c r="EN241" s="134" t="str">
        <f>IF('Main courante'!$A238=$EJ$6,'Main courante'!$V238,"")</f>
        <v/>
      </c>
      <c r="EP241" s="120" t="str">
        <f>IF('Main courante'!$A238=$EP$6,MAX($EP$8:$EP240)+1,"")</f>
        <v/>
      </c>
      <c r="EQ241" s="120" t="str">
        <f>IF('Main courante'!$A238=$EP$6,'Main courante'!$S238,"")</f>
        <v/>
      </c>
      <c r="ER241" s="120" t="str">
        <f>IF('Main courante'!$A238=$EP$6,'Main courante'!$T238,"")</f>
        <v/>
      </c>
      <c r="ES241" s="120" t="str">
        <f>IF('Main courante'!$A238=$EP$6,'Main courante'!$U238,"")</f>
        <v/>
      </c>
      <c r="ET241" s="134" t="str">
        <f>IF('Main courante'!$A238=$EP$6,'Main courante'!$V238,"")</f>
        <v/>
      </c>
      <c r="EU241" s="125"/>
      <c r="EV241" s="120" t="str">
        <f>IF('Main courante'!$A238=$EV$6,MAX($EV$8:$EV240)+1,"")</f>
        <v/>
      </c>
      <c r="EW241" s="121" t="str">
        <f>IF('Main courante'!$A238=$EV$6,TEXT('Main courante'!$B238,"j mmm aa"),"")</f>
        <v/>
      </c>
      <c r="EX241" s="122" t="str">
        <f>IF('Main courante'!$A238=$EV$6,TEXT('Main courante'!$C238,"hh:mm"),"")</f>
        <v/>
      </c>
      <c r="EY241" s="122" t="str">
        <f>IF('Main courante'!$A238=$EV$6,TEXT('Main courante'!$D238,"hh:mm"),"")</f>
        <v/>
      </c>
      <c r="EZ241" s="123" t="str">
        <f>IF('Main courante'!$A238=$EV$6,MOD($EY241-$EX241,1),"")</f>
        <v/>
      </c>
      <c r="FA241" s="123" t="str">
        <f>IF('Main courante'!$A238=$EV$6,'Main courante'!$E238,"")</f>
        <v/>
      </c>
      <c r="FB241" s="128"/>
    </row>
    <row r="242" spans="1:158">
      <c r="A242" s="120" t="str">
        <f>IF('Main courante'!$A239=$A$6,MAX($A$8:$A241)+1,"")</f>
        <v/>
      </c>
      <c r="B242" s="121" t="str">
        <f>IF('Main courante'!$A239=$A$6,TEXT('Main courante'!$B239,"j mmm aa"),"")</f>
        <v/>
      </c>
      <c r="C242" s="122" t="str">
        <f>IF('Main courante'!$A239=$A$6,TEXT('Main courante'!$C239,"hh:mm"),"")</f>
        <v/>
      </c>
      <c r="D242" s="122" t="str">
        <f>IF('Main courante'!$A239=$A$6,TEXT('Main courante'!$D239,"hh:mm"),"")</f>
        <v/>
      </c>
      <c r="E242" s="123" t="str">
        <f>IF('Main courante'!$A239=$A$6,MOD($D242-$C242,1),"")</f>
        <v/>
      </c>
      <c r="F242" s="123" t="str">
        <f>IF('Main courante'!$A239=$A$6,'Main courante'!$E239,"")</f>
        <v/>
      </c>
      <c r="G242" s="125"/>
      <c r="H242" s="126" t="str">
        <f>IF('Main courante'!$A239=$H$6,MAX($H$8:$H241)+1,"")</f>
        <v/>
      </c>
      <c r="I242" s="121" t="str">
        <f>IF('Main courante'!$A239=$H$6,TEXT('Main courante'!$B239,"j mmm aa"),"")</f>
        <v/>
      </c>
      <c r="J242" s="122" t="str">
        <f>IF('Main courante'!$A239=$H$6,TEXT('Main courante'!$C239,"hh:mm"),"")</f>
        <v/>
      </c>
      <c r="K242" s="122" t="str">
        <f>IF('Main courante'!$A239=$H$6,TEXT('Main courante'!$D239,"hh:mm"),"")</f>
        <v/>
      </c>
      <c r="L242" s="123" t="str">
        <f>IF('Main courante'!$A239=$H$6,MOD($K242-$J242,1),"")</f>
        <v/>
      </c>
      <c r="M242" s="123" t="str">
        <f>IF('Main courante'!$A239=$H$6,'Main courante'!$E239,"")</f>
        <v/>
      </c>
      <c r="N242" s="125"/>
      <c r="O242" s="120" t="str">
        <f>IF('Main courante'!$A239=$O$6,MAX($O$8:$O241)+1,"")</f>
        <v/>
      </c>
      <c r="P242" s="121" t="str">
        <f>IF('Main courante'!$A239=$O$6,TEXT('Main courante'!$B239,"j mmm aa"),"")</f>
        <v/>
      </c>
      <c r="Q242" s="122" t="str">
        <f>IF('Main courante'!$A239=$O$6,TEXT('Main courante'!$C239,"hh:mm"),"")</f>
        <v/>
      </c>
      <c r="R242" s="122" t="str">
        <f>IF('Main courante'!$A239=$O$6,TEXT('Main courante'!$D239,"hh:mm"),"")</f>
        <v/>
      </c>
      <c r="S242" s="123" t="str">
        <f>IF('Main courante'!$A239=$O$6,MOD($R242-$Q242,1),"")</f>
        <v/>
      </c>
      <c r="T242" s="124" t="str">
        <f>IF('Main courante'!$A239=$O$6,'Main courante'!$E239,"")</f>
        <v/>
      </c>
      <c r="U242" s="127" t="str">
        <f>IF('Main courante'!$A239=$O$6,DU242,"")</f>
        <v/>
      </c>
      <c r="V242" s="125"/>
      <c r="W242" s="120" t="str">
        <f>IF('Main courante'!$A239=$W$6,MAX($W$8:$W241)+1,"")</f>
        <v/>
      </c>
      <c r="X242" s="121" t="str">
        <f>IF('Main courante'!$A239=$W$6,TEXT('Main courante'!$B239,"j mmm aa"),"")</f>
        <v/>
      </c>
      <c r="Y242" s="122" t="str">
        <f>IF('Main courante'!$A239=$W$6,TEXT('Main courante'!$C239,"hh:mm"),"")</f>
        <v/>
      </c>
      <c r="Z242" s="122" t="str">
        <f>IF('Main courante'!$A239=$W$6,TEXT('Main courante'!$D239,"hh:mm"),"")</f>
        <v/>
      </c>
      <c r="AA242" s="123" t="str">
        <f>IF('Main courante'!$A239=$W$6,MOD($Z242-$Y242,1),"")</f>
        <v/>
      </c>
      <c r="AB242" s="123" t="str">
        <f>IF('Main courante'!$A239=$W$6,'Main courante'!$E239,"")</f>
        <v/>
      </c>
      <c r="AC242" s="122" t="str">
        <f>IF('Main courante'!$A239=$W$6,DU242,"")</f>
        <v/>
      </c>
      <c r="AD242" s="125"/>
      <c r="AE242" s="120" t="str">
        <f>IF('Main courante'!$A239=$AE$6,MAX($AE$8:$AE241)+1,"")</f>
        <v/>
      </c>
      <c r="AF242" s="121" t="str">
        <f>IF('Main courante'!$A239=$AE$6,TEXT('Main courante'!$B239,"j mmm aa"),"")</f>
        <v/>
      </c>
      <c r="AG242" s="122" t="str">
        <f>IF('Main courante'!$A239=$AE$6,TEXT('Main courante'!$C239,"hh:mm"),"")</f>
        <v/>
      </c>
      <c r="AH242" s="122" t="str">
        <f>IF('Main courante'!$A239=$AE$6,TEXT('Main courante'!$D239,"hh:mm"),"")</f>
        <v/>
      </c>
      <c r="AI242" s="123" t="str">
        <f>IF('Main courante'!$A239=$AE$6,MOD($AH242-$AG242,1),"")</f>
        <v/>
      </c>
      <c r="AJ242" s="123" t="str">
        <f>IF('Main courante'!$A239=$AE$6,'Main courante'!$E239,"")</f>
        <v/>
      </c>
      <c r="AK242" s="122" t="str">
        <f>IF('Main courante'!$A239=$AE$6,DU242,"")</f>
        <v/>
      </c>
      <c r="AL242" s="125"/>
      <c r="AM242" s="120" t="str">
        <f>IF('Main courante'!$A239=$AM$6,MAX($AM$8:$AM241)+1,"")</f>
        <v/>
      </c>
      <c r="AN242" s="121" t="str">
        <f>IF('Main courante'!$A239=$AM$6,TEXT('Main courante'!$B239,"j mmm aa"),"")</f>
        <v/>
      </c>
      <c r="AO242" s="122" t="str">
        <f>IF('Main courante'!$A239=$AM$6,TEXT('Main courante'!$C239,"hh:mm"),"")</f>
        <v/>
      </c>
      <c r="AP242" s="122" t="str">
        <f>IF('Main courante'!$A239=$AM$6,TEXT('Main courante'!$D239,"hh:mm"),"")</f>
        <v/>
      </c>
      <c r="AQ242" s="123" t="str">
        <f>IF('Main courante'!$A239=$AM$6,MOD($AP242-$AO242,1),"")</f>
        <v/>
      </c>
      <c r="AR242" s="123" t="str">
        <f>IF('Main courante'!$A239=$AM$6,'Main courante'!$E239,"")</f>
        <v/>
      </c>
      <c r="AS242" s="122" t="str">
        <f>IF('Main courante'!$A239=$AM$6,DU242,"")</f>
        <v/>
      </c>
      <c r="AT242" s="125"/>
      <c r="AU242" s="120" t="str">
        <f>IF('Main courante'!$A239=$AU$6,MAX($AU$8:$AU241)+1,"")</f>
        <v/>
      </c>
      <c r="AV242" s="121" t="str">
        <f>IF('Main courante'!$A239=$AU$6,TEXT('Main courante'!$B239,"j mmm aa"),"")</f>
        <v/>
      </c>
      <c r="AW242" s="122" t="str">
        <f>IF('Main courante'!$A239=$AU$6,TEXT('Main courante'!$C239,"hh:mm"),"")</f>
        <v/>
      </c>
      <c r="AX242" s="122" t="str">
        <f>IF('Main courante'!$A239=$AU$6,TEXT('Main courante'!$D239,"hh:mm"),"")</f>
        <v/>
      </c>
      <c r="AY242" s="123" t="str">
        <f>IF('Main courante'!$A239=$AU$6,MOD($AX242-$AW242,1),"")</f>
        <v/>
      </c>
      <c r="AZ242" s="123" t="str">
        <f>IF('Main courante'!$A239=$AU$6,'Main courante'!$E239,"")</f>
        <v/>
      </c>
      <c r="BA242" s="122" t="str">
        <f>IF('Main courante'!$A239=$AU$6,DU242,"")</f>
        <v/>
      </c>
      <c r="BB242" s="125"/>
      <c r="BC242" s="120" t="str">
        <f>IF('Main courante'!$A239=$BC$6,MAX($BC$8:$BC241)+1,"")</f>
        <v/>
      </c>
      <c r="BD242" s="121" t="str">
        <f>IF('Main courante'!$A239=$BC$6,TEXT('Main courante'!$B239,"j mmm aa"),"")</f>
        <v/>
      </c>
      <c r="BE242" s="122" t="str">
        <f>IF('Main courante'!$A239=$BC$6,TEXT('Main courante'!$C239,"hh:mm"),"")</f>
        <v/>
      </c>
      <c r="BF242" s="122" t="str">
        <f>IF('Main courante'!$A239=$BC$6,TEXT('Main courante'!$D239,"hh:mm"),"")</f>
        <v/>
      </c>
      <c r="BG242" s="123" t="str">
        <f>IF('Main courante'!$A239=$BC$6,MOD($BF242-$BE242,1),"")</f>
        <v/>
      </c>
      <c r="BH242" s="123" t="str">
        <f>IF('Main courante'!$A239=$BC$6,'Main courante'!$E239,"")</f>
        <v/>
      </c>
      <c r="BI242" s="122" t="str">
        <f>IF('Main courante'!$A239=$BC$6,DU242,"")</f>
        <v/>
      </c>
      <c r="BJ242" s="125"/>
      <c r="BK242" s="120" t="str">
        <f>IF('Main courante'!$A239=$BK$6,MAX($BK$8:$BK241)+1,"")</f>
        <v/>
      </c>
      <c r="BL242" s="121" t="str">
        <f>IF('Main courante'!$A239=$BK$6,TEXT('Main courante'!$B239,"j mmm aa"),"")</f>
        <v/>
      </c>
      <c r="BM242" s="122" t="str">
        <f>IF('Main courante'!$A239=$BK$6,TEXT('Main courante'!$C239,"hh:mm"),"")</f>
        <v/>
      </c>
      <c r="BN242" s="122" t="str">
        <f>IF('Main courante'!$A239=$BK$6,TEXT('Main courante'!$D239,"hh:mm"),"")</f>
        <v/>
      </c>
      <c r="BO242" s="123" t="str">
        <f>IF('Main courante'!$A239=$BK$6,MOD($BN242-$BM242,1),"")</f>
        <v/>
      </c>
      <c r="BP242" s="123" t="str">
        <f>IF('Main courante'!$A239=$BK$6,'Main courante'!$E239,"")</f>
        <v/>
      </c>
      <c r="BQ242" s="122" t="str">
        <f>IF('Main courante'!$A239=$BK$6,DU242,"")</f>
        <v/>
      </c>
      <c r="BR242" s="125"/>
      <c r="BS242" s="120" t="str">
        <f>IF('Main courante'!$A239=$BS$6,MAX($BS$8:$BS241)+1,"")</f>
        <v/>
      </c>
      <c r="BT242" s="121" t="str">
        <f>IF('Main courante'!$A239=$BS$6,TEXT('Main courante'!$B239,"j mmm aa"),"")</f>
        <v/>
      </c>
      <c r="BU242" s="122" t="str">
        <f>IF('Main courante'!$A239=$BS$6,TEXT('Main courante'!$C239,"hh:mm"),"")</f>
        <v/>
      </c>
      <c r="BV242" s="122" t="str">
        <f>IF('Main courante'!$A239=$BS$6,TEXT('Main courante'!$D239,"hh:mm"),"")</f>
        <v/>
      </c>
      <c r="BW242" s="123" t="str">
        <f>IF('Main courante'!$A239=$BS$6,MOD($BV242-$BU242,1),"")</f>
        <v/>
      </c>
      <c r="BX242" s="123" t="str">
        <f>IF('Main courante'!$A239=$BS$6,'Main courante'!$E239,"")</f>
        <v/>
      </c>
      <c r="BY242" s="122" t="str">
        <f>IF('Main courante'!$A239=$BS$6,DU242,"")</f>
        <v/>
      </c>
      <c r="BZ242" s="125"/>
      <c r="CA242" s="120" t="str">
        <f>IF('Main courante'!$A239=$CA$6,MAX($CA$8:$CA241)+1,"")</f>
        <v/>
      </c>
      <c r="CB242" s="121" t="str">
        <f>IF('Main courante'!$A239=$CA$6,TEXT('Main courante'!$B239,"j mmm aa"),"")</f>
        <v/>
      </c>
      <c r="CC242" s="122" t="str">
        <f>IF('Main courante'!$A239=$CA$6,TEXT('Main courante'!$C239,"hh:mm"),"")</f>
        <v/>
      </c>
      <c r="CD242" s="122" t="str">
        <f>IF('Main courante'!$A239=$CA$6,TEXT('Main courante'!$D239,"hh:mm"),"")</f>
        <v/>
      </c>
      <c r="CE242" s="123" t="str">
        <f>IF('Main courante'!$A239=$CA$6,MOD($CD242-$CC242,1),"")</f>
        <v/>
      </c>
      <c r="CF242" s="123" t="str">
        <f>IF('Main courante'!$A239=$CA$6,'Main courante'!$E239,"")</f>
        <v/>
      </c>
      <c r="CG242" s="122" t="str">
        <f>IF('Main courante'!$A239=$CA$6,DU242,"")</f>
        <v/>
      </c>
      <c r="CH242" s="125"/>
      <c r="CI242" s="120" t="str">
        <f>IF('Main courante'!$A239=$CI$6,MAX($CI$8:$CI241)+1,"")</f>
        <v/>
      </c>
      <c r="CJ242" s="121" t="str">
        <f>IF('Main courante'!$A239=$CI$6,TEXT('Main courante'!$B239,"j mmm aa"),"")</f>
        <v/>
      </c>
      <c r="CK242" s="122" t="str">
        <f>IF('Main courante'!$A239=$CI$6,TEXT('Main courante'!$C239,"hh:mm"),"")</f>
        <v/>
      </c>
      <c r="CL242" s="122" t="str">
        <f>IF('Main courante'!$A239=$CI$6,TEXT('Main courante'!$D239,"hh:mm"),"")</f>
        <v/>
      </c>
      <c r="CM242" s="123" t="str">
        <f>IF('Main courante'!$A239=$CI$6,MOD($CL242-$CK242,1),"")</f>
        <v/>
      </c>
      <c r="CN242" s="123" t="str">
        <f>IF('Main courante'!$A239=$CI$6,'Main courante'!$E239,"")</f>
        <v/>
      </c>
      <c r="CO242" s="125"/>
      <c r="CP242" s="120" t="str">
        <f>IF('Main courante'!$A239=$CP$6,MAX($CP$8:$CP241)+1,"")</f>
        <v/>
      </c>
      <c r="CQ242" s="121" t="str">
        <f>IF('Main courante'!$A239=$CP$6,TEXT('Main courante'!$B239,"j mmm aa"),"")</f>
        <v/>
      </c>
      <c r="CR242" s="122" t="str">
        <f>IF('Main courante'!$A239=$CP$6,TEXT('Main courante'!$C239,"hh:mm"),"")</f>
        <v/>
      </c>
      <c r="CS242" s="122" t="str">
        <f>IF('Main courante'!$A239=$CP$6,TEXT('Main courante'!$D239,"hh:mm"),"")</f>
        <v/>
      </c>
      <c r="CT242" s="123" t="str">
        <f>IF('Main courante'!$A239=$CP$6,MOD($CS242-$CR242,1),"")</f>
        <v/>
      </c>
      <c r="CU242" s="123" t="str">
        <f>IF('Main courante'!$A239=$CP$6,'Main courante'!$E239,"")</f>
        <v/>
      </c>
      <c r="CV242" s="122" t="str">
        <f>IF('Main courante'!$A239=$CP$6,DU242,"")</f>
        <v/>
      </c>
      <c r="CW242" s="125"/>
      <c r="CX242" s="120" t="str">
        <f>IF('Main courante'!$A239=$CX$6,MAX($CX$8:$CX241)+1,"")</f>
        <v/>
      </c>
      <c r="CY242" s="121" t="str">
        <f>IF('Main courante'!$A239=$CX$6,TEXT('Main courante'!$B239,"j mmm aa"),"")</f>
        <v/>
      </c>
      <c r="CZ242" s="122" t="str">
        <f>IF('Main courante'!$A239=$CX$6,TEXT('Main courante'!$C239,"hh:mm"),"")</f>
        <v/>
      </c>
      <c r="DA242" s="122" t="str">
        <f>IF('Main courante'!$A239=$CX$6,TEXT('Main courante'!$D239,"hh:mm"),"")</f>
        <v/>
      </c>
      <c r="DB242" s="123" t="str">
        <f>IF('Main courante'!$A239=$CX$6,MOD($DA242-$CZ242,1),"")</f>
        <v/>
      </c>
      <c r="DC242" s="123" t="str">
        <f>IF('Main courante'!$A239=$CX$6,'Main courante'!$E239,"")</f>
        <v/>
      </c>
      <c r="DD242" s="122" t="str">
        <f>IF('Main courante'!$A239=$CX$6,DU242,"")</f>
        <v/>
      </c>
      <c r="DE242" s="125"/>
      <c r="DF242" s="120" t="str">
        <f>IF('Main courante'!$A239=$DF$6,MAX($DF$8:$DF241)+1,"")</f>
        <v/>
      </c>
      <c r="DG242" s="121" t="str">
        <f>IF('Main courante'!$A239=$DF$6,TEXT('Main courante'!$B239,"j mmm aa"),"")</f>
        <v/>
      </c>
      <c r="DH242" s="122" t="str">
        <f>IF('Main courante'!$A239=$DF$6,TEXT('Main courante'!$C239,"hh:mm"),"")</f>
        <v/>
      </c>
      <c r="DI242" s="122" t="str">
        <f>IF('Main courante'!$A239=$DF$6,TEXT('Main courante'!$D239,"hh:mm"),"")</f>
        <v/>
      </c>
      <c r="DJ242" s="123" t="str">
        <f>IF('Main courante'!$A239=$DF$6,MOD($DI242-$DH242,1),"")</f>
        <v/>
      </c>
      <c r="DK242" s="123" t="str">
        <f>IF('Main courante'!$A239=$DF$6,'Main courante'!$E239,"")</f>
        <v/>
      </c>
      <c r="DL242" s="128"/>
      <c r="DM242" s="120" t="str">
        <f>IF(OR('Main courante'!$F239&lt;&gt;"",'Main courante'!$K239&lt;&gt;""),MAX($DM$8:$DM241)+1,"")</f>
        <v/>
      </c>
      <c r="DN242" s="121" t="str">
        <f>IF('Main courante'!$F239,TEXT('Main courante'!$B239,"j mmm aa"),"")</f>
        <v/>
      </c>
      <c r="DO242" s="121" t="str">
        <f>IF('Main courante'!$F239,'Main courante'!$E239,"")</f>
        <v/>
      </c>
      <c r="DP242" s="121" t="str">
        <f>IF(OR('Main courante'!$F239&lt;&gt;"",'Main courante'!$K239&lt;&gt;""),IF('Main courante'!$F239&lt;&gt;"",TEXT('Main courante'!$F239,"hh:mm"),""),"")</f>
        <v/>
      </c>
      <c r="DQ242" s="121" t="str">
        <f>IF(OR('Main courante'!$F239&lt;&gt;"",'Main courante'!$K239&lt;&gt;""),IF('Main courante'!$G239&lt;&gt;"",TEXT('Main courante'!$G239,"hh:mm"),""),"")</f>
        <v/>
      </c>
      <c r="DR242" s="121" t="str">
        <f>IF(OR('Main courante'!$F239&lt;&gt;"",'Main courante'!$K239&lt;&gt;""),IF('Main courante'!$K239&lt;&gt;"",TEXT('Main courante'!$K239,"hh:mm"),""),"")</f>
        <v/>
      </c>
      <c r="DS242" s="121" t="str">
        <f>IF(OR('Main courante'!$F239&lt;&gt;"",'Main courante'!$K239&lt;&gt;""),IF('Main courante'!$L239&lt;&gt;"",TEXT('Main courante'!$L239,"hh:mm"),""),"")</f>
        <v/>
      </c>
      <c r="DT242" s="129">
        <f t="shared" si="13"/>
        <v>0</v>
      </c>
      <c r="DU242" s="130">
        <f>'Main courante'!$H239+'Main courante'!$M239</f>
        <v>0</v>
      </c>
      <c r="DV242" s="131">
        <f>'Main courante'!$J239+'Main courante'!$O239</f>
        <v>0</v>
      </c>
      <c r="DW242" s="131">
        <f>'Main courante'!$I239+'Main courante'!$N239</f>
        <v>0</v>
      </c>
      <c r="DX242" s="132" t="str">
        <f>IF('Main courante'!$P239&lt;&gt;"",'Main courante'!$P239,"")</f>
        <v/>
      </c>
      <c r="DY242" s="133" t="str">
        <f>IF('Main courante'!$Q239&lt;&gt;"",'Main courante'!$Q239,"")</f>
        <v/>
      </c>
      <c r="DZ242" s="133" t="str">
        <f>IF('Main courante'!$R239&lt;&gt;"",'Main courante'!$R239,"")</f>
        <v/>
      </c>
      <c r="EA242" s="129">
        <f t="shared" si="14"/>
        <v>0</v>
      </c>
      <c r="EB242" s="129">
        <f t="shared" si="15"/>
        <v>0</v>
      </c>
      <c r="ED242" s="120" t="str">
        <f>IF('Main courante'!$A239=$ED$6,MAX($ED$8:$ED241)+1,"")</f>
        <v/>
      </c>
      <c r="EE242" s="120" t="str">
        <f>IF('Main courante'!$A239=$ED$6,'Main courante'!$S239,"")</f>
        <v/>
      </c>
      <c r="EF242" s="120" t="str">
        <f>IF('Main courante'!$A239=$ED$6,'Main courante'!$T239,"")</f>
        <v/>
      </c>
      <c r="EG242" s="120" t="str">
        <f>IF('Main courante'!$A239=$ED$6,'Main courante'!$U239,"")</f>
        <v/>
      </c>
      <c r="EH242" s="134" t="str">
        <f>IF('Main courante'!$A239=$ED$6,'Main courante'!$V239,"")</f>
        <v/>
      </c>
      <c r="EJ242" s="120" t="str">
        <f>IF('Main courante'!$A239=$EJ$6,MAX($EJ$8:$EJ241)+1,"")</f>
        <v/>
      </c>
      <c r="EK242" s="120" t="str">
        <f>IF('Main courante'!$A239=$EJ$6,'Main courante'!$S239,"")</f>
        <v/>
      </c>
      <c r="EL242" s="120" t="str">
        <f>IF('Main courante'!$A239=$EJ$6,'Main courante'!$T239,"")</f>
        <v/>
      </c>
      <c r="EM242" s="120" t="str">
        <f>IF('Main courante'!$A239=$EJ$6,'Main courante'!$U239,"")</f>
        <v/>
      </c>
      <c r="EN242" s="134" t="str">
        <f>IF('Main courante'!$A239=$EJ$6,'Main courante'!$V239,"")</f>
        <v/>
      </c>
      <c r="EP242" s="120" t="str">
        <f>IF('Main courante'!$A239=$EP$6,MAX($EP$8:$EP241)+1,"")</f>
        <v/>
      </c>
      <c r="EQ242" s="120" t="str">
        <f>IF('Main courante'!$A239=$EP$6,'Main courante'!$S239,"")</f>
        <v/>
      </c>
      <c r="ER242" s="120" t="str">
        <f>IF('Main courante'!$A239=$EP$6,'Main courante'!$T239,"")</f>
        <v/>
      </c>
      <c r="ES242" s="120" t="str">
        <f>IF('Main courante'!$A239=$EP$6,'Main courante'!$U239,"")</f>
        <v/>
      </c>
      <c r="ET242" s="134" t="str">
        <f>IF('Main courante'!$A239=$EP$6,'Main courante'!$V239,"")</f>
        <v/>
      </c>
      <c r="EU242" s="125"/>
      <c r="EV242" s="120" t="str">
        <f>IF('Main courante'!$A239=$EV$6,MAX($EV$8:$EV241)+1,"")</f>
        <v/>
      </c>
      <c r="EW242" s="121" t="str">
        <f>IF('Main courante'!$A239=$EV$6,TEXT('Main courante'!$B239,"j mmm aa"),"")</f>
        <v/>
      </c>
      <c r="EX242" s="122" t="str">
        <f>IF('Main courante'!$A239=$EV$6,TEXT('Main courante'!$C239,"hh:mm"),"")</f>
        <v/>
      </c>
      <c r="EY242" s="122" t="str">
        <f>IF('Main courante'!$A239=$EV$6,TEXT('Main courante'!$D239,"hh:mm"),"")</f>
        <v/>
      </c>
      <c r="EZ242" s="123" t="str">
        <f>IF('Main courante'!$A239=$EV$6,MOD($EY242-$EX242,1),"")</f>
        <v/>
      </c>
      <c r="FA242" s="123" t="str">
        <f>IF('Main courante'!$A239=$EV$6,'Main courante'!$E239,"")</f>
        <v/>
      </c>
      <c r="FB242" s="128"/>
    </row>
    <row r="243" spans="1:158">
      <c r="A243" s="120" t="str">
        <f>IF('Main courante'!$A240=$A$6,MAX($A$8:$A242)+1,"")</f>
        <v/>
      </c>
      <c r="B243" s="121" t="str">
        <f>IF('Main courante'!$A240=$A$6,TEXT('Main courante'!$B240,"j mmm aa"),"")</f>
        <v/>
      </c>
      <c r="C243" s="122" t="str">
        <f>IF('Main courante'!$A240=$A$6,TEXT('Main courante'!$C240,"hh:mm"),"")</f>
        <v/>
      </c>
      <c r="D243" s="122" t="str">
        <f>IF('Main courante'!$A240=$A$6,TEXT('Main courante'!$D240,"hh:mm"),"")</f>
        <v/>
      </c>
      <c r="E243" s="123" t="str">
        <f>IF('Main courante'!$A240=$A$6,MOD($D243-$C243,1),"")</f>
        <v/>
      </c>
      <c r="F243" s="123" t="str">
        <f>IF('Main courante'!$A240=$A$6,'Main courante'!$E240,"")</f>
        <v/>
      </c>
      <c r="G243" s="125"/>
      <c r="H243" s="126" t="str">
        <f>IF('Main courante'!$A240=$H$6,MAX($H$8:$H242)+1,"")</f>
        <v/>
      </c>
      <c r="I243" s="121" t="str">
        <f>IF('Main courante'!$A240=$H$6,TEXT('Main courante'!$B240,"j mmm aa"),"")</f>
        <v/>
      </c>
      <c r="J243" s="122" t="str">
        <f>IF('Main courante'!$A240=$H$6,TEXT('Main courante'!$C240,"hh:mm"),"")</f>
        <v/>
      </c>
      <c r="K243" s="122" t="str">
        <f>IF('Main courante'!$A240=$H$6,TEXT('Main courante'!$D240,"hh:mm"),"")</f>
        <v/>
      </c>
      <c r="L243" s="123" t="str">
        <f>IF('Main courante'!$A240=$H$6,MOD($K243-$J243,1),"")</f>
        <v/>
      </c>
      <c r="M243" s="123" t="str">
        <f>IF('Main courante'!$A240=$H$6,'Main courante'!$E240,"")</f>
        <v/>
      </c>
      <c r="N243" s="125"/>
      <c r="O243" s="120" t="str">
        <f>IF('Main courante'!$A240=$O$6,MAX($O$8:$O242)+1,"")</f>
        <v/>
      </c>
      <c r="P243" s="121" t="str">
        <f>IF('Main courante'!$A240=$O$6,TEXT('Main courante'!$B240,"j mmm aa"),"")</f>
        <v/>
      </c>
      <c r="Q243" s="122" t="str">
        <f>IF('Main courante'!$A240=$O$6,TEXT('Main courante'!$C240,"hh:mm"),"")</f>
        <v/>
      </c>
      <c r="R243" s="122" t="str">
        <f>IF('Main courante'!$A240=$O$6,TEXT('Main courante'!$D240,"hh:mm"),"")</f>
        <v/>
      </c>
      <c r="S243" s="123" t="str">
        <f>IF('Main courante'!$A240=$O$6,MOD($R243-$Q243,1),"")</f>
        <v/>
      </c>
      <c r="T243" s="124" t="str">
        <f>IF('Main courante'!$A240=$O$6,'Main courante'!$E240,"")</f>
        <v/>
      </c>
      <c r="U243" s="127" t="str">
        <f>IF('Main courante'!$A240=$O$6,DU243,"")</f>
        <v/>
      </c>
      <c r="V243" s="125"/>
      <c r="W243" s="120" t="str">
        <f>IF('Main courante'!$A240=$W$6,MAX($W$8:$W242)+1,"")</f>
        <v/>
      </c>
      <c r="X243" s="121" t="str">
        <f>IF('Main courante'!$A240=$W$6,TEXT('Main courante'!$B240,"j mmm aa"),"")</f>
        <v/>
      </c>
      <c r="Y243" s="122" t="str">
        <f>IF('Main courante'!$A240=$W$6,TEXT('Main courante'!$C240,"hh:mm"),"")</f>
        <v/>
      </c>
      <c r="Z243" s="122" t="str">
        <f>IF('Main courante'!$A240=$W$6,TEXT('Main courante'!$D240,"hh:mm"),"")</f>
        <v/>
      </c>
      <c r="AA243" s="123" t="str">
        <f>IF('Main courante'!$A240=$W$6,MOD($Z243-$Y243,1),"")</f>
        <v/>
      </c>
      <c r="AB243" s="123" t="str">
        <f>IF('Main courante'!$A240=$W$6,'Main courante'!$E240,"")</f>
        <v/>
      </c>
      <c r="AC243" s="122" t="str">
        <f>IF('Main courante'!$A240=$W$6,DU243,"")</f>
        <v/>
      </c>
      <c r="AD243" s="125"/>
      <c r="AE243" s="120" t="str">
        <f>IF('Main courante'!$A240=$AE$6,MAX($AE$8:$AE242)+1,"")</f>
        <v/>
      </c>
      <c r="AF243" s="121" t="str">
        <f>IF('Main courante'!$A240=$AE$6,TEXT('Main courante'!$B240,"j mmm aa"),"")</f>
        <v/>
      </c>
      <c r="AG243" s="122" t="str">
        <f>IF('Main courante'!$A240=$AE$6,TEXT('Main courante'!$C240,"hh:mm"),"")</f>
        <v/>
      </c>
      <c r="AH243" s="122" t="str">
        <f>IF('Main courante'!$A240=$AE$6,TEXT('Main courante'!$D240,"hh:mm"),"")</f>
        <v/>
      </c>
      <c r="AI243" s="123" t="str">
        <f>IF('Main courante'!$A240=$AE$6,MOD($AH243-$AG243,1),"")</f>
        <v/>
      </c>
      <c r="AJ243" s="123" t="str">
        <f>IF('Main courante'!$A240=$AE$6,'Main courante'!$E240,"")</f>
        <v/>
      </c>
      <c r="AK243" s="122" t="str">
        <f>IF('Main courante'!$A240=$AE$6,DU243,"")</f>
        <v/>
      </c>
      <c r="AL243" s="125"/>
      <c r="AM243" s="120" t="str">
        <f>IF('Main courante'!$A240=$AM$6,MAX($AM$8:$AM242)+1,"")</f>
        <v/>
      </c>
      <c r="AN243" s="121" t="str">
        <f>IF('Main courante'!$A240=$AM$6,TEXT('Main courante'!$B240,"j mmm aa"),"")</f>
        <v/>
      </c>
      <c r="AO243" s="122" t="str">
        <f>IF('Main courante'!$A240=$AM$6,TEXT('Main courante'!$C240,"hh:mm"),"")</f>
        <v/>
      </c>
      <c r="AP243" s="122" t="str">
        <f>IF('Main courante'!$A240=$AM$6,TEXT('Main courante'!$D240,"hh:mm"),"")</f>
        <v/>
      </c>
      <c r="AQ243" s="123" t="str">
        <f>IF('Main courante'!$A240=$AM$6,MOD($AP243-$AO243,1),"")</f>
        <v/>
      </c>
      <c r="AR243" s="123" t="str">
        <f>IF('Main courante'!$A240=$AM$6,'Main courante'!$E240,"")</f>
        <v/>
      </c>
      <c r="AS243" s="122" t="str">
        <f>IF('Main courante'!$A240=$AM$6,DU243,"")</f>
        <v/>
      </c>
      <c r="AT243" s="125"/>
      <c r="AU243" s="120" t="str">
        <f>IF('Main courante'!$A240=$AU$6,MAX($AU$8:$AU242)+1,"")</f>
        <v/>
      </c>
      <c r="AV243" s="121" t="str">
        <f>IF('Main courante'!$A240=$AU$6,TEXT('Main courante'!$B240,"j mmm aa"),"")</f>
        <v/>
      </c>
      <c r="AW243" s="122" t="str">
        <f>IF('Main courante'!$A240=$AU$6,TEXT('Main courante'!$C240,"hh:mm"),"")</f>
        <v/>
      </c>
      <c r="AX243" s="122" t="str">
        <f>IF('Main courante'!$A240=$AU$6,TEXT('Main courante'!$D240,"hh:mm"),"")</f>
        <v/>
      </c>
      <c r="AY243" s="123" t="str">
        <f>IF('Main courante'!$A240=$AU$6,MOD($AX243-$AW243,1),"")</f>
        <v/>
      </c>
      <c r="AZ243" s="123" t="str">
        <f>IF('Main courante'!$A240=$AU$6,'Main courante'!$E240,"")</f>
        <v/>
      </c>
      <c r="BA243" s="122" t="str">
        <f>IF('Main courante'!$A240=$AU$6,DU243,"")</f>
        <v/>
      </c>
      <c r="BB243" s="125"/>
      <c r="BC243" s="120" t="str">
        <f>IF('Main courante'!$A240=$BC$6,MAX($BC$8:$BC242)+1,"")</f>
        <v/>
      </c>
      <c r="BD243" s="121" t="str">
        <f>IF('Main courante'!$A240=$BC$6,TEXT('Main courante'!$B240,"j mmm aa"),"")</f>
        <v/>
      </c>
      <c r="BE243" s="122" t="str">
        <f>IF('Main courante'!$A240=$BC$6,TEXT('Main courante'!$C240,"hh:mm"),"")</f>
        <v/>
      </c>
      <c r="BF243" s="122" t="str">
        <f>IF('Main courante'!$A240=$BC$6,TEXT('Main courante'!$D240,"hh:mm"),"")</f>
        <v/>
      </c>
      <c r="BG243" s="123" t="str">
        <f>IF('Main courante'!$A240=$BC$6,MOD($BF243-$BE243,1),"")</f>
        <v/>
      </c>
      <c r="BH243" s="123" t="str">
        <f>IF('Main courante'!$A240=$BC$6,'Main courante'!$E240,"")</f>
        <v/>
      </c>
      <c r="BI243" s="122" t="str">
        <f>IF('Main courante'!$A240=$BC$6,DU243,"")</f>
        <v/>
      </c>
      <c r="BJ243" s="125"/>
      <c r="BK243" s="120" t="str">
        <f>IF('Main courante'!$A240=$BK$6,MAX($BK$8:$BK242)+1,"")</f>
        <v/>
      </c>
      <c r="BL243" s="121" t="str">
        <f>IF('Main courante'!$A240=$BK$6,TEXT('Main courante'!$B240,"j mmm aa"),"")</f>
        <v/>
      </c>
      <c r="BM243" s="122" t="str">
        <f>IF('Main courante'!$A240=$BK$6,TEXT('Main courante'!$C240,"hh:mm"),"")</f>
        <v/>
      </c>
      <c r="BN243" s="122" t="str">
        <f>IF('Main courante'!$A240=$BK$6,TEXT('Main courante'!$D240,"hh:mm"),"")</f>
        <v/>
      </c>
      <c r="BO243" s="123" t="str">
        <f>IF('Main courante'!$A240=$BK$6,MOD($BN243-$BM243,1),"")</f>
        <v/>
      </c>
      <c r="BP243" s="123" t="str">
        <f>IF('Main courante'!$A240=$BK$6,'Main courante'!$E240,"")</f>
        <v/>
      </c>
      <c r="BQ243" s="122" t="str">
        <f>IF('Main courante'!$A240=$BK$6,DU243,"")</f>
        <v/>
      </c>
      <c r="BR243" s="125"/>
      <c r="BS243" s="120" t="str">
        <f>IF('Main courante'!$A240=$BS$6,MAX($BS$8:$BS242)+1,"")</f>
        <v/>
      </c>
      <c r="BT243" s="121" t="str">
        <f>IF('Main courante'!$A240=$BS$6,TEXT('Main courante'!$B240,"j mmm aa"),"")</f>
        <v/>
      </c>
      <c r="BU243" s="122" t="str">
        <f>IF('Main courante'!$A240=$BS$6,TEXT('Main courante'!$C240,"hh:mm"),"")</f>
        <v/>
      </c>
      <c r="BV243" s="122" t="str">
        <f>IF('Main courante'!$A240=$BS$6,TEXT('Main courante'!$D240,"hh:mm"),"")</f>
        <v/>
      </c>
      <c r="BW243" s="123" t="str">
        <f>IF('Main courante'!$A240=$BS$6,MOD($BV243-$BU243,1),"")</f>
        <v/>
      </c>
      <c r="BX243" s="123" t="str">
        <f>IF('Main courante'!$A240=$BS$6,'Main courante'!$E240,"")</f>
        <v/>
      </c>
      <c r="BY243" s="122" t="str">
        <f>IF('Main courante'!$A240=$BS$6,DU243,"")</f>
        <v/>
      </c>
      <c r="BZ243" s="125"/>
      <c r="CA243" s="120" t="str">
        <f>IF('Main courante'!$A240=$CA$6,MAX($CA$8:$CA242)+1,"")</f>
        <v/>
      </c>
      <c r="CB243" s="121" t="str">
        <f>IF('Main courante'!$A240=$CA$6,TEXT('Main courante'!$B240,"j mmm aa"),"")</f>
        <v/>
      </c>
      <c r="CC243" s="122" t="str">
        <f>IF('Main courante'!$A240=$CA$6,TEXT('Main courante'!$C240,"hh:mm"),"")</f>
        <v/>
      </c>
      <c r="CD243" s="122" t="str">
        <f>IF('Main courante'!$A240=$CA$6,TEXT('Main courante'!$D240,"hh:mm"),"")</f>
        <v/>
      </c>
      <c r="CE243" s="123" t="str">
        <f>IF('Main courante'!$A240=$CA$6,MOD($CD243-$CC243,1),"")</f>
        <v/>
      </c>
      <c r="CF243" s="123" t="str">
        <f>IF('Main courante'!$A240=$CA$6,'Main courante'!$E240,"")</f>
        <v/>
      </c>
      <c r="CG243" s="122" t="str">
        <f>IF('Main courante'!$A240=$CA$6,DU243,"")</f>
        <v/>
      </c>
      <c r="CH243" s="125"/>
      <c r="CI243" s="120" t="str">
        <f>IF('Main courante'!$A240=$CI$6,MAX($CI$8:$CI242)+1,"")</f>
        <v/>
      </c>
      <c r="CJ243" s="121" t="str">
        <f>IF('Main courante'!$A240=$CI$6,TEXT('Main courante'!$B240,"j mmm aa"),"")</f>
        <v/>
      </c>
      <c r="CK243" s="122" t="str">
        <f>IF('Main courante'!$A240=$CI$6,TEXT('Main courante'!$C240,"hh:mm"),"")</f>
        <v/>
      </c>
      <c r="CL243" s="122" t="str">
        <f>IF('Main courante'!$A240=$CI$6,TEXT('Main courante'!$D240,"hh:mm"),"")</f>
        <v/>
      </c>
      <c r="CM243" s="123" t="str">
        <f>IF('Main courante'!$A240=$CI$6,MOD($CL243-$CK243,1),"")</f>
        <v/>
      </c>
      <c r="CN243" s="123" t="str">
        <f>IF('Main courante'!$A240=$CI$6,'Main courante'!$E240,"")</f>
        <v/>
      </c>
      <c r="CO243" s="125"/>
      <c r="CP243" s="120" t="str">
        <f>IF('Main courante'!$A240=$CP$6,MAX($CP$8:$CP242)+1,"")</f>
        <v/>
      </c>
      <c r="CQ243" s="121" t="str">
        <f>IF('Main courante'!$A240=$CP$6,TEXT('Main courante'!$B240,"j mmm aa"),"")</f>
        <v/>
      </c>
      <c r="CR243" s="122" t="str">
        <f>IF('Main courante'!$A240=$CP$6,TEXT('Main courante'!$C240,"hh:mm"),"")</f>
        <v/>
      </c>
      <c r="CS243" s="122" t="str">
        <f>IF('Main courante'!$A240=$CP$6,TEXT('Main courante'!$D240,"hh:mm"),"")</f>
        <v/>
      </c>
      <c r="CT243" s="123" t="str">
        <f>IF('Main courante'!$A240=$CP$6,MOD($CS243-$CR243,1),"")</f>
        <v/>
      </c>
      <c r="CU243" s="123" t="str">
        <f>IF('Main courante'!$A240=$CP$6,'Main courante'!$E240,"")</f>
        <v/>
      </c>
      <c r="CV243" s="122" t="str">
        <f>IF('Main courante'!$A240=$CP$6,DU243,"")</f>
        <v/>
      </c>
      <c r="CW243" s="125"/>
      <c r="CX243" s="120" t="str">
        <f>IF('Main courante'!$A240=$CX$6,MAX($CX$8:$CX242)+1,"")</f>
        <v/>
      </c>
      <c r="CY243" s="121" t="str">
        <f>IF('Main courante'!$A240=$CX$6,TEXT('Main courante'!$B240,"j mmm aa"),"")</f>
        <v/>
      </c>
      <c r="CZ243" s="122" t="str">
        <f>IF('Main courante'!$A240=$CX$6,TEXT('Main courante'!$C240,"hh:mm"),"")</f>
        <v/>
      </c>
      <c r="DA243" s="122" t="str">
        <f>IF('Main courante'!$A240=$CX$6,TEXT('Main courante'!$D240,"hh:mm"),"")</f>
        <v/>
      </c>
      <c r="DB243" s="123" t="str">
        <f>IF('Main courante'!$A240=$CX$6,MOD($DA243-$CZ243,1),"")</f>
        <v/>
      </c>
      <c r="DC243" s="123" t="str">
        <f>IF('Main courante'!$A240=$CX$6,'Main courante'!$E240,"")</f>
        <v/>
      </c>
      <c r="DD243" s="122" t="str">
        <f>IF('Main courante'!$A240=$CX$6,DU243,"")</f>
        <v/>
      </c>
      <c r="DE243" s="125"/>
      <c r="DF243" s="120" t="str">
        <f>IF('Main courante'!$A240=$DF$6,MAX($DF$8:$DF242)+1,"")</f>
        <v/>
      </c>
      <c r="DG243" s="121" t="str">
        <f>IF('Main courante'!$A240=$DF$6,TEXT('Main courante'!$B240,"j mmm aa"),"")</f>
        <v/>
      </c>
      <c r="DH243" s="122" t="str">
        <f>IF('Main courante'!$A240=$DF$6,TEXT('Main courante'!$C240,"hh:mm"),"")</f>
        <v/>
      </c>
      <c r="DI243" s="122" t="str">
        <f>IF('Main courante'!$A240=$DF$6,TEXT('Main courante'!$D240,"hh:mm"),"")</f>
        <v/>
      </c>
      <c r="DJ243" s="123" t="str">
        <f>IF('Main courante'!$A240=$DF$6,MOD($DI243-$DH243,1),"")</f>
        <v/>
      </c>
      <c r="DK243" s="123" t="str">
        <f>IF('Main courante'!$A240=$DF$6,'Main courante'!$E240,"")</f>
        <v/>
      </c>
      <c r="DL243" s="128"/>
      <c r="DM243" s="120" t="str">
        <f>IF(OR('Main courante'!$F240&lt;&gt;"",'Main courante'!$K240&lt;&gt;""),MAX($DM$8:$DM242)+1,"")</f>
        <v/>
      </c>
      <c r="DN243" s="121" t="str">
        <f>IF('Main courante'!$F240,TEXT('Main courante'!$B240,"j mmm aa"),"")</f>
        <v/>
      </c>
      <c r="DO243" s="121" t="str">
        <f>IF('Main courante'!$F240,'Main courante'!$E240,"")</f>
        <v/>
      </c>
      <c r="DP243" s="121" t="str">
        <f>IF(OR('Main courante'!$F240&lt;&gt;"",'Main courante'!$K240&lt;&gt;""),IF('Main courante'!$F240&lt;&gt;"",TEXT('Main courante'!$F240,"hh:mm"),""),"")</f>
        <v/>
      </c>
      <c r="DQ243" s="121" t="str">
        <f>IF(OR('Main courante'!$F240&lt;&gt;"",'Main courante'!$K240&lt;&gt;""),IF('Main courante'!$G240&lt;&gt;"",TEXT('Main courante'!$G240,"hh:mm"),""),"")</f>
        <v/>
      </c>
      <c r="DR243" s="121" t="str">
        <f>IF(OR('Main courante'!$F240&lt;&gt;"",'Main courante'!$K240&lt;&gt;""),IF('Main courante'!$K240&lt;&gt;"",TEXT('Main courante'!$K240,"hh:mm"),""),"")</f>
        <v/>
      </c>
      <c r="DS243" s="121" t="str">
        <f>IF(OR('Main courante'!$F240&lt;&gt;"",'Main courante'!$K240&lt;&gt;""),IF('Main courante'!$L240&lt;&gt;"",TEXT('Main courante'!$L240,"hh:mm"),""),"")</f>
        <v/>
      </c>
      <c r="DT243" s="129">
        <f t="shared" si="13"/>
        <v>0</v>
      </c>
      <c r="DU243" s="130">
        <f>'Main courante'!$H240+'Main courante'!$M240</f>
        <v>0</v>
      </c>
      <c r="DV243" s="131">
        <f>'Main courante'!$J240+'Main courante'!$O240</f>
        <v>0</v>
      </c>
      <c r="DW243" s="131">
        <f>'Main courante'!$I240+'Main courante'!$N240</f>
        <v>0</v>
      </c>
      <c r="DX243" s="132" t="str">
        <f>IF('Main courante'!$P240&lt;&gt;"",'Main courante'!$P240,"")</f>
        <v/>
      </c>
      <c r="DY243" s="133" t="str">
        <f>IF('Main courante'!$Q240&lt;&gt;"",'Main courante'!$Q240,"")</f>
        <v/>
      </c>
      <c r="DZ243" s="133" t="str">
        <f>IF('Main courante'!$R240&lt;&gt;"",'Main courante'!$R240,"")</f>
        <v/>
      </c>
      <c r="EA243" s="129">
        <f t="shared" si="14"/>
        <v>0</v>
      </c>
      <c r="EB243" s="129">
        <f t="shared" si="15"/>
        <v>0</v>
      </c>
      <c r="ED243" s="120" t="str">
        <f>IF('Main courante'!$A240=$ED$6,MAX($ED$8:$ED242)+1,"")</f>
        <v/>
      </c>
      <c r="EE243" s="120" t="str">
        <f>IF('Main courante'!$A240=$ED$6,'Main courante'!$S240,"")</f>
        <v/>
      </c>
      <c r="EF243" s="120" t="str">
        <f>IF('Main courante'!$A240=$ED$6,'Main courante'!$T240,"")</f>
        <v/>
      </c>
      <c r="EG243" s="120" t="str">
        <f>IF('Main courante'!$A240=$ED$6,'Main courante'!$U240,"")</f>
        <v/>
      </c>
      <c r="EH243" s="134" t="str">
        <f>IF('Main courante'!$A240=$ED$6,'Main courante'!$V240,"")</f>
        <v/>
      </c>
      <c r="EJ243" s="120" t="str">
        <f>IF('Main courante'!$A240=$EJ$6,MAX($EJ$8:$EJ242)+1,"")</f>
        <v/>
      </c>
      <c r="EK243" s="120" t="str">
        <f>IF('Main courante'!$A240=$EJ$6,'Main courante'!$S240,"")</f>
        <v/>
      </c>
      <c r="EL243" s="120" t="str">
        <f>IF('Main courante'!$A240=$EJ$6,'Main courante'!$T240,"")</f>
        <v/>
      </c>
      <c r="EM243" s="120" t="str">
        <f>IF('Main courante'!$A240=$EJ$6,'Main courante'!$U240,"")</f>
        <v/>
      </c>
      <c r="EN243" s="134" t="str">
        <f>IF('Main courante'!$A240=$EJ$6,'Main courante'!$V240,"")</f>
        <v/>
      </c>
      <c r="EP243" s="120" t="str">
        <f>IF('Main courante'!$A240=$EP$6,MAX($EP$8:$EP242)+1,"")</f>
        <v/>
      </c>
      <c r="EQ243" s="120" t="str">
        <f>IF('Main courante'!$A240=$EP$6,'Main courante'!$S240,"")</f>
        <v/>
      </c>
      <c r="ER243" s="120" t="str">
        <f>IF('Main courante'!$A240=$EP$6,'Main courante'!$T240,"")</f>
        <v/>
      </c>
      <c r="ES243" s="120" t="str">
        <f>IF('Main courante'!$A240=$EP$6,'Main courante'!$U240,"")</f>
        <v/>
      </c>
      <c r="ET243" s="134" t="str">
        <f>IF('Main courante'!$A240=$EP$6,'Main courante'!$V240,"")</f>
        <v/>
      </c>
      <c r="EU243" s="125"/>
      <c r="EV243" s="120" t="str">
        <f>IF('Main courante'!$A240=$EV$6,MAX($EV$8:$EV242)+1,"")</f>
        <v/>
      </c>
      <c r="EW243" s="121" t="str">
        <f>IF('Main courante'!$A240=$EV$6,TEXT('Main courante'!$B240,"j mmm aa"),"")</f>
        <v/>
      </c>
      <c r="EX243" s="122" t="str">
        <f>IF('Main courante'!$A240=$EV$6,TEXT('Main courante'!$C240,"hh:mm"),"")</f>
        <v/>
      </c>
      <c r="EY243" s="122" t="str">
        <f>IF('Main courante'!$A240=$EV$6,TEXT('Main courante'!$D240,"hh:mm"),"")</f>
        <v/>
      </c>
      <c r="EZ243" s="123" t="str">
        <f>IF('Main courante'!$A240=$EV$6,MOD($EY243-$EX243,1),"")</f>
        <v/>
      </c>
      <c r="FA243" s="123" t="str">
        <f>IF('Main courante'!$A240=$EV$6,'Main courante'!$E240,"")</f>
        <v/>
      </c>
      <c r="FB243" s="128"/>
    </row>
    <row r="244" spans="1:158">
      <c r="A244" s="120" t="str">
        <f>IF('Main courante'!$A241=$A$6,MAX($A$8:$A243)+1,"")</f>
        <v/>
      </c>
      <c r="B244" s="121" t="str">
        <f>IF('Main courante'!$A241=$A$6,TEXT('Main courante'!$B241,"j mmm aa"),"")</f>
        <v/>
      </c>
      <c r="C244" s="122" t="str">
        <f>IF('Main courante'!$A241=$A$6,TEXT('Main courante'!$C241,"hh:mm"),"")</f>
        <v/>
      </c>
      <c r="D244" s="122" t="str">
        <f>IF('Main courante'!$A241=$A$6,TEXT('Main courante'!$D241,"hh:mm"),"")</f>
        <v/>
      </c>
      <c r="E244" s="123" t="str">
        <f>IF('Main courante'!$A241=$A$6,MOD($D244-$C244,1),"")</f>
        <v/>
      </c>
      <c r="F244" s="123" t="str">
        <f>IF('Main courante'!$A241=$A$6,'Main courante'!$E241,"")</f>
        <v/>
      </c>
      <c r="G244" s="125"/>
      <c r="H244" s="126" t="str">
        <f>IF('Main courante'!$A241=$H$6,MAX($H$8:$H243)+1,"")</f>
        <v/>
      </c>
      <c r="I244" s="121" t="str">
        <f>IF('Main courante'!$A241=$H$6,TEXT('Main courante'!$B241,"j mmm aa"),"")</f>
        <v/>
      </c>
      <c r="J244" s="122" t="str">
        <f>IF('Main courante'!$A241=$H$6,TEXT('Main courante'!$C241,"hh:mm"),"")</f>
        <v/>
      </c>
      <c r="K244" s="122" t="str">
        <f>IF('Main courante'!$A241=$H$6,TEXT('Main courante'!$D241,"hh:mm"),"")</f>
        <v/>
      </c>
      <c r="L244" s="123" t="str">
        <f>IF('Main courante'!$A241=$H$6,MOD($K244-$J244,1),"")</f>
        <v/>
      </c>
      <c r="M244" s="123" t="str">
        <f>IF('Main courante'!$A241=$H$6,'Main courante'!$E241,"")</f>
        <v/>
      </c>
      <c r="N244" s="125"/>
      <c r="O244" s="120" t="str">
        <f>IF('Main courante'!$A241=$O$6,MAX($O$8:$O243)+1,"")</f>
        <v/>
      </c>
      <c r="P244" s="121" t="str">
        <f>IF('Main courante'!$A241=$O$6,TEXT('Main courante'!$B241,"j mmm aa"),"")</f>
        <v/>
      </c>
      <c r="Q244" s="122" t="str">
        <f>IF('Main courante'!$A241=$O$6,TEXT('Main courante'!$C241,"hh:mm"),"")</f>
        <v/>
      </c>
      <c r="R244" s="122" t="str">
        <f>IF('Main courante'!$A241=$O$6,TEXT('Main courante'!$D241,"hh:mm"),"")</f>
        <v/>
      </c>
      <c r="S244" s="123" t="str">
        <f>IF('Main courante'!$A241=$O$6,MOD($R244-$Q244,1),"")</f>
        <v/>
      </c>
      <c r="T244" s="124" t="str">
        <f>IF('Main courante'!$A241=$O$6,'Main courante'!$E241,"")</f>
        <v/>
      </c>
      <c r="U244" s="127" t="str">
        <f>IF('Main courante'!$A241=$O$6,DU244,"")</f>
        <v/>
      </c>
      <c r="V244" s="125"/>
      <c r="W244" s="120" t="str">
        <f>IF('Main courante'!$A241=$W$6,MAX($W$8:$W243)+1,"")</f>
        <v/>
      </c>
      <c r="X244" s="121" t="str">
        <f>IF('Main courante'!$A241=$W$6,TEXT('Main courante'!$B241,"j mmm aa"),"")</f>
        <v/>
      </c>
      <c r="Y244" s="122" t="str">
        <f>IF('Main courante'!$A241=$W$6,TEXT('Main courante'!$C241,"hh:mm"),"")</f>
        <v/>
      </c>
      <c r="Z244" s="122" t="str">
        <f>IF('Main courante'!$A241=$W$6,TEXT('Main courante'!$D241,"hh:mm"),"")</f>
        <v/>
      </c>
      <c r="AA244" s="123" t="str">
        <f>IF('Main courante'!$A241=$W$6,MOD($Z244-$Y244,1),"")</f>
        <v/>
      </c>
      <c r="AB244" s="123" t="str">
        <f>IF('Main courante'!$A241=$W$6,'Main courante'!$E241,"")</f>
        <v/>
      </c>
      <c r="AC244" s="122" t="str">
        <f>IF('Main courante'!$A241=$W$6,DU244,"")</f>
        <v/>
      </c>
      <c r="AD244" s="125"/>
      <c r="AE244" s="120" t="str">
        <f>IF('Main courante'!$A241=$AE$6,MAX($AE$8:$AE243)+1,"")</f>
        <v/>
      </c>
      <c r="AF244" s="121" t="str">
        <f>IF('Main courante'!$A241=$AE$6,TEXT('Main courante'!$B241,"j mmm aa"),"")</f>
        <v/>
      </c>
      <c r="AG244" s="122" t="str">
        <f>IF('Main courante'!$A241=$AE$6,TEXT('Main courante'!$C241,"hh:mm"),"")</f>
        <v/>
      </c>
      <c r="AH244" s="122" t="str">
        <f>IF('Main courante'!$A241=$AE$6,TEXT('Main courante'!$D241,"hh:mm"),"")</f>
        <v/>
      </c>
      <c r="AI244" s="123" t="str">
        <f>IF('Main courante'!$A241=$AE$6,MOD($AH244-$AG244,1),"")</f>
        <v/>
      </c>
      <c r="AJ244" s="123" t="str">
        <f>IF('Main courante'!$A241=$AE$6,'Main courante'!$E241,"")</f>
        <v/>
      </c>
      <c r="AK244" s="122" t="str">
        <f>IF('Main courante'!$A241=$AE$6,DU244,"")</f>
        <v/>
      </c>
      <c r="AL244" s="125"/>
      <c r="AM244" s="120" t="str">
        <f>IF('Main courante'!$A241=$AM$6,MAX($AM$8:$AM243)+1,"")</f>
        <v/>
      </c>
      <c r="AN244" s="121" t="str">
        <f>IF('Main courante'!$A241=$AM$6,TEXT('Main courante'!$B241,"j mmm aa"),"")</f>
        <v/>
      </c>
      <c r="AO244" s="122" t="str">
        <f>IF('Main courante'!$A241=$AM$6,TEXT('Main courante'!$C241,"hh:mm"),"")</f>
        <v/>
      </c>
      <c r="AP244" s="122" t="str">
        <f>IF('Main courante'!$A241=$AM$6,TEXT('Main courante'!$D241,"hh:mm"),"")</f>
        <v/>
      </c>
      <c r="AQ244" s="123" t="str">
        <f>IF('Main courante'!$A241=$AM$6,MOD($AP244-$AO244,1),"")</f>
        <v/>
      </c>
      <c r="AR244" s="123" t="str">
        <f>IF('Main courante'!$A241=$AM$6,'Main courante'!$E241,"")</f>
        <v/>
      </c>
      <c r="AS244" s="122" t="str">
        <f>IF('Main courante'!$A241=$AM$6,DU244,"")</f>
        <v/>
      </c>
      <c r="AT244" s="125"/>
      <c r="AU244" s="120" t="str">
        <f>IF('Main courante'!$A241=$AU$6,MAX($AU$8:$AU243)+1,"")</f>
        <v/>
      </c>
      <c r="AV244" s="121" t="str">
        <f>IF('Main courante'!$A241=$AU$6,TEXT('Main courante'!$B241,"j mmm aa"),"")</f>
        <v/>
      </c>
      <c r="AW244" s="122" t="str">
        <f>IF('Main courante'!$A241=$AU$6,TEXT('Main courante'!$C241,"hh:mm"),"")</f>
        <v/>
      </c>
      <c r="AX244" s="122" t="str">
        <f>IF('Main courante'!$A241=$AU$6,TEXT('Main courante'!$D241,"hh:mm"),"")</f>
        <v/>
      </c>
      <c r="AY244" s="123" t="str">
        <f>IF('Main courante'!$A241=$AU$6,MOD($AX244-$AW244,1),"")</f>
        <v/>
      </c>
      <c r="AZ244" s="123" t="str">
        <f>IF('Main courante'!$A241=$AU$6,'Main courante'!$E241,"")</f>
        <v/>
      </c>
      <c r="BA244" s="122" t="str">
        <f>IF('Main courante'!$A241=$AU$6,DU244,"")</f>
        <v/>
      </c>
      <c r="BB244" s="125"/>
      <c r="BC244" s="120" t="str">
        <f>IF('Main courante'!$A241=$BC$6,MAX($BC$8:$BC243)+1,"")</f>
        <v/>
      </c>
      <c r="BD244" s="121" t="str">
        <f>IF('Main courante'!$A241=$BC$6,TEXT('Main courante'!$B241,"j mmm aa"),"")</f>
        <v/>
      </c>
      <c r="BE244" s="122" t="str">
        <f>IF('Main courante'!$A241=$BC$6,TEXT('Main courante'!$C241,"hh:mm"),"")</f>
        <v/>
      </c>
      <c r="BF244" s="122" t="str">
        <f>IF('Main courante'!$A241=$BC$6,TEXT('Main courante'!$D241,"hh:mm"),"")</f>
        <v/>
      </c>
      <c r="BG244" s="123" t="str">
        <f>IF('Main courante'!$A241=$BC$6,MOD($BF244-$BE244,1),"")</f>
        <v/>
      </c>
      <c r="BH244" s="123" t="str">
        <f>IF('Main courante'!$A241=$BC$6,'Main courante'!$E241,"")</f>
        <v/>
      </c>
      <c r="BI244" s="122" t="str">
        <f>IF('Main courante'!$A241=$BC$6,DU244,"")</f>
        <v/>
      </c>
      <c r="BJ244" s="125"/>
      <c r="BK244" s="120" t="str">
        <f>IF('Main courante'!$A241=$BK$6,MAX($BK$8:$BK243)+1,"")</f>
        <v/>
      </c>
      <c r="BL244" s="121" t="str">
        <f>IF('Main courante'!$A241=$BK$6,TEXT('Main courante'!$B241,"j mmm aa"),"")</f>
        <v/>
      </c>
      <c r="BM244" s="122" t="str">
        <f>IF('Main courante'!$A241=$BK$6,TEXT('Main courante'!$C241,"hh:mm"),"")</f>
        <v/>
      </c>
      <c r="BN244" s="122" t="str">
        <f>IF('Main courante'!$A241=$BK$6,TEXT('Main courante'!$D241,"hh:mm"),"")</f>
        <v/>
      </c>
      <c r="BO244" s="123" t="str">
        <f>IF('Main courante'!$A241=$BK$6,MOD($BN244-$BM244,1),"")</f>
        <v/>
      </c>
      <c r="BP244" s="123" t="str">
        <f>IF('Main courante'!$A241=$BK$6,'Main courante'!$E241,"")</f>
        <v/>
      </c>
      <c r="BQ244" s="122" t="str">
        <f>IF('Main courante'!$A241=$BK$6,DU244,"")</f>
        <v/>
      </c>
      <c r="BR244" s="125"/>
      <c r="BS244" s="120" t="str">
        <f>IF('Main courante'!$A241=$BS$6,MAX($BS$8:$BS243)+1,"")</f>
        <v/>
      </c>
      <c r="BT244" s="121" t="str">
        <f>IF('Main courante'!$A241=$BS$6,TEXT('Main courante'!$B241,"j mmm aa"),"")</f>
        <v/>
      </c>
      <c r="BU244" s="122" t="str">
        <f>IF('Main courante'!$A241=$BS$6,TEXT('Main courante'!$C241,"hh:mm"),"")</f>
        <v/>
      </c>
      <c r="BV244" s="122" t="str">
        <f>IF('Main courante'!$A241=$BS$6,TEXT('Main courante'!$D241,"hh:mm"),"")</f>
        <v/>
      </c>
      <c r="BW244" s="123" t="str">
        <f>IF('Main courante'!$A241=$BS$6,MOD($BV244-$BU244,1),"")</f>
        <v/>
      </c>
      <c r="BX244" s="123" t="str">
        <f>IF('Main courante'!$A241=$BS$6,'Main courante'!$E241,"")</f>
        <v/>
      </c>
      <c r="BY244" s="122" t="str">
        <f>IF('Main courante'!$A241=$BS$6,DU244,"")</f>
        <v/>
      </c>
      <c r="BZ244" s="125"/>
      <c r="CA244" s="120" t="str">
        <f>IF('Main courante'!$A241=$CA$6,MAX($CA$8:$CA243)+1,"")</f>
        <v/>
      </c>
      <c r="CB244" s="121" t="str">
        <f>IF('Main courante'!$A241=$CA$6,TEXT('Main courante'!$B241,"j mmm aa"),"")</f>
        <v/>
      </c>
      <c r="CC244" s="122" t="str">
        <f>IF('Main courante'!$A241=$CA$6,TEXT('Main courante'!$C241,"hh:mm"),"")</f>
        <v/>
      </c>
      <c r="CD244" s="122" t="str">
        <f>IF('Main courante'!$A241=$CA$6,TEXT('Main courante'!$D241,"hh:mm"),"")</f>
        <v/>
      </c>
      <c r="CE244" s="123" t="str">
        <f>IF('Main courante'!$A241=$CA$6,MOD($CD244-$CC244,1),"")</f>
        <v/>
      </c>
      <c r="CF244" s="123" t="str">
        <f>IF('Main courante'!$A241=$CA$6,'Main courante'!$E241,"")</f>
        <v/>
      </c>
      <c r="CG244" s="122" t="str">
        <f>IF('Main courante'!$A241=$CA$6,DU244,"")</f>
        <v/>
      </c>
      <c r="CH244" s="125"/>
      <c r="CI244" s="120" t="str">
        <f>IF('Main courante'!$A241=$CI$6,MAX($CI$8:$CI243)+1,"")</f>
        <v/>
      </c>
      <c r="CJ244" s="121" t="str">
        <f>IF('Main courante'!$A241=$CI$6,TEXT('Main courante'!$B241,"j mmm aa"),"")</f>
        <v/>
      </c>
      <c r="CK244" s="122" t="str">
        <f>IF('Main courante'!$A241=$CI$6,TEXT('Main courante'!$C241,"hh:mm"),"")</f>
        <v/>
      </c>
      <c r="CL244" s="122" t="str">
        <f>IF('Main courante'!$A241=$CI$6,TEXT('Main courante'!$D241,"hh:mm"),"")</f>
        <v/>
      </c>
      <c r="CM244" s="123" t="str">
        <f>IF('Main courante'!$A241=$CI$6,MOD($CL244-$CK244,1),"")</f>
        <v/>
      </c>
      <c r="CN244" s="123" t="str">
        <f>IF('Main courante'!$A241=$CI$6,'Main courante'!$E241,"")</f>
        <v/>
      </c>
      <c r="CO244" s="125"/>
      <c r="CP244" s="120" t="str">
        <f>IF('Main courante'!$A241=$CP$6,MAX($CP$8:$CP243)+1,"")</f>
        <v/>
      </c>
      <c r="CQ244" s="121" t="str">
        <f>IF('Main courante'!$A241=$CP$6,TEXT('Main courante'!$B241,"j mmm aa"),"")</f>
        <v/>
      </c>
      <c r="CR244" s="122" t="str">
        <f>IF('Main courante'!$A241=$CP$6,TEXT('Main courante'!$C241,"hh:mm"),"")</f>
        <v/>
      </c>
      <c r="CS244" s="122" t="str">
        <f>IF('Main courante'!$A241=$CP$6,TEXT('Main courante'!$D241,"hh:mm"),"")</f>
        <v/>
      </c>
      <c r="CT244" s="123" t="str">
        <f>IF('Main courante'!$A241=$CP$6,MOD($CS244-$CR244,1),"")</f>
        <v/>
      </c>
      <c r="CU244" s="123" t="str">
        <f>IF('Main courante'!$A241=$CP$6,'Main courante'!$E241,"")</f>
        <v/>
      </c>
      <c r="CV244" s="122" t="str">
        <f>IF('Main courante'!$A241=$CP$6,DU244,"")</f>
        <v/>
      </c>
      <c r="CW244" s="125"/>
      <c r="CX244" s="120" t="str">
        <f>IF('Main courante'!$A241=$CX$6,MAX($CX$8:$CX243)+1,"")</f>
        <v/>
      </c>
      <c r="CY244" s="121" t="str">
        <f>IF('Main courante'!$A241=$CX$6,TEXT('Main courante'!$B241,"j mmm aa"),"")</f>
        <v/>
      </c>
      <c r="CZ244" s="122" t="str">
        <f>IF('Main courante'!$A241=$CX$6,TEXT('Main courante'!$C241,"hh:mm"),"")</f>
        <v/>
      </c>
      <c r="DA244" s="122" t="str">
        <f>IF('Main courante'!$A241=$CX$6,TEXT('Main courante'!$D241,"hh:mm"),"")</f>
        <v/>
      </c>
      <c r="DB244" s="123" t="str">
        <f>IF('Main courante'!$A241=$CX$6,MOD($DA244-$CZ244,1),"")</f>
        <v/>
      </c>
      <c r="DC244" s="123" t="str">
        <f>IF('Main courante'!$A241=$CX$6,'Main courante'!$E241,"")</f>
        <v/>
      </c>
      <c r="DD244" s="122" t="str">
        <f>IF('Main courante'!$A241=$CX$6,DU244,"")</f>
        <v/>
      </c>
      <c r="DE244" s="125"/>
      <c r="DF244" s="120" t="str">
        <f>IF('Main courante'!$A241=$DF$6,MAX($DF$8:$DF243)+1,"")</f>
        <v/>
      </c>
      <c r="DG244" s="121" t="str">
        <f>IF('Main courante'!$A241=$DF$6,TEXT('Main courante'!$B241,"j mmm aa"),"")</f>
        <v/>
      </c>
      <c r="DH244" s="122" t="str">
        <f>IF('Main courante'!$A241=$DF$6,TEXT('Main courante'!$C241,"hh:mm"),"")</f>
        <v/>
      </c>
      <c r="DI244" s="122" t="str">
        <f>IF('Main courante'!$A241=$DF$6,TEXT('Main courante'!$D241,"hh:mm"),"")</f>
        <v/>
      </c>
      <c r="DJ244" s="123" t="str">
        <f>IF('Main courante'!$A241=$DF$6,MOD($DI244-$DH244,1),"")</f>
        <v/>
      </c>
      <c r="DK244" s="123" t="str">
        <f>IF('Main courante'!$A241=$DF$6,'Main courante'!$E241,"")</f>
        <v/>
      </c>
      <c r="DL244" s="128"/>
      <c r="DM244" s="120" t="str">
        <f>IF(OR('Main courante'!$F241&lt;&gt;"",'Main courante'!$K241&lt;&gt;""),MAX($DM$8:$DM243)+1,"")</f>
        <v/>
      </c>
      <c r="DN244" s="121" t="str">
        <f>IF('Main courante'!$F241,TEXT('Main courante'!$B241,"j mmm aa"),"")</f>
        <v/>
      </c>
      <c r="DO244" s="121" t="str">
        <f>IF('Main courante'!$F241,'Main courante'!$E241,"")</f>
        <v/>
      </c>
      <c r="DP244" s="121" t="str">
        <f>IF(OR('Main courante'!$F241&lt;&gt;"",'Main courante'!$K241&lt;&gt;""),IF('Main courante'!$F241&lt;&gt;"",TEXT('Main courante'!$F241,"hh:mm"),""),"")</f>
        <v/>
      </c>
      <c r="DQ244" s="121" t="str">
        <f>IF(OR('Main courante'!$F241&lt;&gt;"",'Main courante'!$K241&lt;&gt;""),IF('Main courante'!$G241&lt;&gt;"",TEXT('Main courante'!$G241,"hh:mm"),""),"")</f>
        <v/>
      </c>
      <c r="DR244" s="121" t="str">
        <f>IF(OR('Main courante'!$F241&lt;&gt;"",'Main courante'!$K241&lt;&gt;""),IF('Main courante'!$K241&lt;&gt;"",TEXT('Main courante'!$K241,"hh:mm"),""),"")</f>
        <v/>
      </c>
      <c r="DS244" s="121" t="str">
        <f>IF(OR('Main courante'!$F241&lt;&gt;"",'Main courante'!$K241&lt;&gt;""),IF('Main courante'!$L241&lt;&gt;"",TEXT('Main courante'!$L241,"hh:mm"),""),"")</f>
        <v/>
      </c>
      <c r="DT244" s="129">
        <f t="shared" si="13"/>
        <v>0</v>
      </c>
      <c r="DU244" s="130">
        <f>'Main courante'!$H241+'Main courante'!$M241</f>
        <v>0</v>
      </c>
      <c r="DV244" s="131">
        <f>'Main courante'!$J241+'Main courante'!$O241</f>
        <v>0</v>
      </c>
      <c r="DW244" s="131">
        <f>'Main courante'!$I241+'Main courante'!$N241</f>
        <v>0</v>
      </c>
      <c r="DX244" s="132" t="str">
        <f>IF('Main courante'!$P241&lt;&gt;"",'Main courante'!$P241,"")</f>
        <v/>
      </c>
      <c r="DY244" s="133" t="str">
        <f>IF('Main courante'!$Q241&lt;&gt;"",'Main courante'!$Q241,"")</f>
        <v/>
      </c>
      <c r="DZ244" s="133" t="str">
        <f>IF('Main courante'!$R241&lt;&gt;"",'Main courante'!$R241,"")</f>
        <v/>
      </c>
      <c r="EA244" s="129">
        <f t="shared" si="14"/>
        <v>0</v>
      </c>
      <c r="EB244" s="129">
        <f t="shared" si="15"/>
        <v>0</v>
      </c>
      <c r="ED244" s="120" t="str">
        <f>IF('Main courante'!$A241=$ED$6,MAX($ED$8:$ED243)+1,"")</f>
        <v/>
      </c>
      <c r="EE244" s="120" t="str">
        <f>IF('Main courante'!$A241=$ED$6,'Main courante'!$S241,"")</f>
        <v/>
      </c>
      <c r="EF244" s="120" t="str">
        <f>IF('Main courante'!$A241=$ED$6,'Main courante'!$T241,"")</f>
        <v/>
      </c>
      <c r="EG244" s="120" t="str">
        <f>IF('Main courante'!$A241=$ED$6,'Main courante'!$U241,"")</f>
        <v/>
      </c>
      <c r="EH244" s="134" t="str">
        <f>IF('Main courante'!$A241=$ED$6,'Main courante'!$V241,"")</f>
        <v/>
      </c>
      <c r="EJ244" s="120" t="str">
        <f>IF('Main courante'!$A241=$EJ$6,MAX($EJ$8:$EJ243)+1,"")</f>
        <v/>
      </c>
      <c r="EK244" s="120" t="str">
        <f>IF('Main courante'!$A241=$EJ$6,'Main courante'!$S241,"")</f>
        <v/>
      </c>
      <c r="EL244" s="120" t="str">
        <f>IF('Main courante'!$A241=$EJ$6,'Main courante'!$T241,"")</f>
        <v/>
      </c>
      <c r="EM244" s="120" t="str">
        <f>IF('Main courante'!$A241=$EJ$6,'Main courante'!$U241,"")</f>
        <v/>
      </c>
      <c r="EN244" s="134" t="str">
        <f>IF('Main courante'!$A241=$EJ$6,'Main courante'!$V241,"")</f>
        <v/>
      </c>
      <c r="EP244" s="120" t="str">
        <f>IF('Main courante'!$A241=$EP$6,MAX($EP$8:$EP243)+1,"")</f>
        <v/>
      </c>
      <c r="EQ244" s="120" t="str">
        <f>IF('Main courante'!$A241=$EP$6,'Main courante'!$S241,"")</f>
        <v/>
      </c>
      <c r="ER244" s="120" t="str">
        <f>IF('Main courante'!$A241=$EP$6,'Main courante'!$T241,"")</f>
        <v/>
      </c>
      <c r="ES244" s="120" t="str">
        <f>IF('Main courante'!$A241=$EP$6,'Main courante'!$U241,"")</f>
        <v/>
      </c>
      <c r="ET244" s="134" t="str">
        <f>IF('Main courante'!$A241=$EP$6,'Main courante'!$V241,"")</f>
        <v/>
      </c>
      <c r="EU244" s="125"/>
      <c r="EV244" s="120" t="str">
        <f>IF('Main courante'!$A241=$EV$6,MAX($EV$8:$EV243)+1,"")</f>
        <v/>
      </c>
      <c r="EW244" s="121" t="str">
        <f>IF('Main courante'!$A241=$EV$6,TEXT('Main courante'!$B241,"j mmm aa"),"")</f>
        <v/>
      </c>
      <c r="EX244" s="122" t="str">
        <f>IF('Main courante'!$A241=$EV$6,TEXT('Main courante'!$C241,"hh:mm"),"")</f>
        <v/>
      </c>
      <c r="EY244" s="122" t="str">
        <f>IF('Main courante'!$A241=$EV$6,TEXT('Main courante'!$D241,"hh:mm"),"")</f>
        <v/>
      </c>
      <c r="EZ244" s="123" t="str">
        <f>IF('Main courante'!$A241=$EV$6,MOD($EY244-$EX244,1),"")</f>
        <v/>
      </c>
      <c r="FA244" s="123" t="str">
        <f>IF('Main courante'!$A241=$EV$6,'Main courante'!$E241,"")</f>
        <v/>
      </c>
      <c r="FB244" s="128"/>
    </row>
    <row r="245" spans="1:158">
      <c r="A245" s="120" t="str">
        <f>IF('Main courante'!$A242=$A$6,MAX($A$8:$A244)+1,"")</f>
        <v/>
      </c>
      <c r="B245" s="121" t="str">
        <f>IF('Main courante'!$A242=$A$6,TEXT('Main courante'!$B242,"j mmm aa"),"")</f>
        <v/>
      </c>
      <c r="C245" s="122" t="str">
        <f>IF('Main courante'!$A242=$A$6,TEXT('Main courante'!$C242,"hh:mm"),"")</f>
        <v/>
      </c>
      <c r="D245" s="122" t="str">
        <f>IF('Main courante'!$A242=$A$6,TEXT('Main courante'!$D242,"hh:mm"),"")</f>
        <v/>
      </c>
      <c r="E245" s="123" t="str">
        <f>IF('Main courante'!$A242=$A$6,MOD($D245-$C245,1),"")</f>
        <v/>
      </c>
      <c r="F245" s="123" t="str">
        <f>IF('Main courante'!$A242=$A$6,'Main courante'!$E242,"")</f>
        <v/>
      </c>
      <c r="G245" s="125"/>
      <c r="H245" s="126" t="str">
        <f>IF('Main courante'!$A242=$H$6,MAX($H$8:$H244)+1,"")</f>
        <v/>
      </c>
      <c r="I245" s="121" t="str">
        <f>IF('Main courante'!$A242=$H$6,TEXT('Main courante'!$B242,"j mmm aa"),"")</f>
        <v/>
      </c>
      <c r="J245" s="122" t="str">
        <f>IF('Main courante'!$A242=$H$6,TEXT('Main courante'!$C242,"hh:mm"),"")</f>
        <v/>
      </c>
      <c r="K245" s="122" t="str">
        <f>IF('Main courante'!$A242=$H$6,TEXT('Main courante'!$D242,"hh:mm"),"")</f>
        <v/>
      </c>
      <c r="L245" s="123" t="str">
        <f>IF('Main courante'!$A242=$H$6,MOD($K245-$J245,1),"")</f>
        <v/>
      </c>
      <c r="M245" s="123" t="str">
        <f>IF('Main courante'!$A242=$H$6,'Main courante'!$E242,"")</f>
        <v/>
      </c>
      <c r="N245" s="125"/>
      <c r="O245" s="120" t="str">
        <f>IF('Main courante'!$A242=$O$6,MAX($O$8:$O244)+1,"")</f>
        <v/>
      </c>
      <c r="P245" s="121" t="str">
        <f>IF('Main courante'!$A242=$O$6,TEXT('Main courante'!$B242,"j mmm aa"),"")</f>
        <v/>
      </c>
      <c r="Q245" s="122" t="str">
        <f>IF('Main courante'!$A242=$O$6,TEXT('Main courante'!$C242,"hh:mm"),"")</f>
        <v/>
      </c>
      <c r="R245" s="122" t="str">
        <f>IF('Main courante'!$A242=$O$6,TEXT('Main courante'!$D242,"hh:mm"),"")</f>
        <v/>
      </c>
      <c r="S245" s="123" t="str">
        <f>IF('Main courante'!$A242=$O$6,MOD($R245-$Q245,1),"")</f>
        <v/>
      </c>
      <c r="T245" s="124" t="str">
        <f>IF('Main courante'!$A242=$O$6,'Main courante'!$E242,"")</f>
        <v/>
      </c>
      <c r="U245" s="127" t="str">
        <f>IF('Main courante'!$A242=$O$6,DU245,"")</f>
        <v/>
      </c>
      <c r="V245" s="125"/>
      <c r="W245" s="120" t="str">
        <f>IF('Main courante'!$A242=$W$6,MAX($W$8:$W244)+1,"")</f>
        <v/>
      </c>
      <c r="X245" s="121" t="str">
        <f>IF('Main courante'!$A242=$W$6,TEXT('Main courante'!$B242,"j mmm aa"),"")</f>
        <v/>
      </c>
      <c r="Y245" s="122" t="str">
        <f>IF('Main courante'!$A242=$W$6,TEXT('Main courante'!$C242,"hh:mm"),"")</f>
        <v/>
      </c>
      <c r="Z245" s="122" t="str">
        <f>IF('Main courante'!$A242=$W$6,TEXT('Main courante'!$D242,"hh:mm"),"")</f>
        <v/>
      </c>
      <c r="AA245" s="123" t="str">
        <f>IF('Main courante'!$A242=$W$6,MOD($Z245-$Y245,1),"")</f>
        <v/>
      </c>
      <c r="AB245" s="123" t="str">
        <f>IF('Main courante'!$A242=$W$6,'Main courante'!$E242,"")</f>
        <v/>
      </c>
      <c r="AC245" s="122" t="str">
        <f>IF('Main courante'!$A242=$W$6,DU245,"")</f>
        <v/>
      </c>
      <c r="AD245" s="125"/>
      <c r="AE245" s="120" t="str">
        <f>IF('Main courante'!$A242=$AE$6,MAX($AE$8:$AE244)+1,"")</f>
        <v/>
      </c>
      <c r="AF245" s="121" t="str">
        <f>IF('Main courante'!$A242=$AE$6,TEXT('Main courante'!$B242,"j mmm aa"),"")</f>
        <v/>
      </c>
      <c r="AG245" s="122" t="str">
        <f>IF('Main courante'!$A242=$AE$6,TEXT('Main courante'!$C242,"hh:mm"),"")</f>
        <v/>
      </c>
      <c r="AH245" s="122" t="str">
        <f>IF('Main courante'!$A242=$AE$6,TEXT('Main courante'!$D242,"hh:mm"),"")</f>
        <v/>
      </c>
      <c r="AI245" s="123" t="str">
        <f>IF('Main courante'!$A242=$AE$6,MOD($AH245-$AG245,1),"")</f>
        <v/>
      </c>
      <c r="AJ245" s="123" t="str">
        <f>IF('Main courante'!$A242=$AE$6,'Main courante'!$E242,"")</f>
        <v/>
      </c>
      <c r="AK245" s="122" t="str">
        <f>IF('Main courante'!$A242=$AE$6,DU245,"")</f>
        <v/>
      </c>
      <c r="AL245" s="125"/>
      <c r="AM245" s="120" t="str">
        <f>IF('Main courante'!$A242=$AM$6,MAX($AM$8:$AM244)+1,"")</f>
        <v/>
      </c>
      <c r="AN245" s="121" t="str">
        <f>IF('Main courante'!$A242=$AM$6,TEXT('Main courante'!$B242,"j mmm aa"),"")</f>
        <v/>
      </c>
      <c r="AO245" s="122" t="str">
        <f>IF('Main courante'!$A242=$AM$6,TEXT('Main courante'!$C242,"hh:mm"),"")</f>
        <v/>
      </c>
      <c r="AP245" s="122" t="str">
        <f>IF('Main courante'!$A242=$AM$6,TEXT('Main courante'!$D242,"hh:mm"),"")</f>
        <v/>
      </c>
      <c r="AQ245" s="123" t="str">
        <f>IF('Main courante'!$A242=$AM$6,MOD($AP245-$AO245,1),"")</f>
        <v/>
      </c>
      <c r="AR245" s="123" t="str">
        <f>IF('Main courante'!$A242=$AM$6,'Main courante'!$E242,"")</f>
        <v/>
      </c>
      <c r="AS245" s="122" t="str">
        <f>IF('Main courante'!$A242=$AM$6,DU245,"")</f>
        <v/>
      </c>
      <c r="AT245" s="125"/>
      <c r="AU245" s="120" t="str">
        <f>IF('Main courante'!$A242=$AU$6,MAX($AU$8:$AU244)+1,"")</f>
        <v/>
      </c>
      <c r="AV245" s="121" t="str">
        <f>IF('Main courante'!$A242=$AU$6,TEXT('Main courante'!$B242,"j mmm aa"),"")</f>
        <v/>
      </c>
      <c r="AW245" s="122" t="str">
        <f>IF('Main courante'!$A242=$AU$6,TEXT('Main courante'!$C242,"hh:mm"),"")</f>
        <v/>
      </c>
      <c r="AX245" s="122" t="str">
        <f>IF('Main courante'!$A242=$AU$6,TEXT('Main courante'!$D242,"hh:mm"),"")</f>
        <v/>
      </c>
      <c r="AY245" s="123" t="str">
        <f>IF('Main courante'!$A242=$AU$6,MOD($AX245-$AW245,1),"")</f>
        <v/>
      </c>
      <c r="AZ245" s="123" t="str">
        <f>IF('Main courante'!$A242=$AU$6,'Main courante'!$E242,"")</f>
        <v/>
      </c>
      <c r="BA245" s="122" t="str">
        <f>IF('Main courante'!$A242=$AU$6,DU245,"")</f>
        <v/>
      </c>
      <c r="BB245" s="125"/>
      <c r="BC245" s="120" t="str">
        <f>IF('Main courante'!$A242=$BC$6,MAX($BC$8:$BC244)+1,"")</f>
        <v/>
      </c>
      <c r="BD245" s="121" t="str">
        <f>IF('Main courante'!$A242=$BC$6,TEXT('Main courante'!$B242,"j mmm aa"),"")</f>
        <v/>
      </c>
      <c r="BE245" s="122" t="str">
        <f>IF('Main courante'!$A242=$BC$6,TEXT('Main courante'!$C242,"hh:mm"),"")</f>
        <v/>
      </c>
      <c r="BF245" s="122" t="str">
        <f>IF('Main courante'!$A242=$BC$6,TEXT('Main courante'!$D242,"hh:mm"),"")</f>
        <v/>
      </c>
      <c r="BG245" s="123" t="str">
        <f>IF('Main courante'!$A242=$BC$6,MOD($BF245-$BE245,1),"")</f>
        <v/>
      </c>
      <c r="BH245" s="123" t="str">
        <f>IF('Main courante'!$A242=$BC$6,'Main courante'!$E242,"")</f>
        <v/>
      </c>
      <c r="BI245" s="122" t="str">
        <f>IF('Main courante'!$A242=$BC$6,DU245,"")</f>
        <v/>
      </c>
      <c r="BJ245" s="125"/>
      <c r="BK245" s="120" t="str">
        <f>IF('Main courante'!$A242=$BK$6,MAX($BK$8:$BK244)+1,"")</f>
        <v/>
      </c>
      <c r="BL245" s="121" t="str">
        <f>IF('Main courante'!$A242=$BK$6,TEXT('Main courante'!$B242,"j mmm aa"),"")</f>
        <v/>
      </c>
      <c r="BM245" s="122" t="str">
        <f>IF('Main courante'!$A242=$BK$6,TEXT('Main courante'!$C242,"hh:mm"),"")</f>
        <v/>
      </c>
      <c r="BN245" s="122" t="str">
        <f>IF('Main courante'!$A242=$BK$6,TEXT('Main courante'!$D242,"hh:mm"),"")</f>
        <v/>
      </c>
      <c r="BO245" s="123" t="str">
        <f>IF('Main courante'!$A242=$BK$6,MOD($BN245-$BM245,1),"")</f>
        <v/>
      </c>
      <c r="BP245" s="123" t="str">
        <f>IF('Main courante'!$A242=$BK$6,'Main courante'!$E242,"")</f>
        <v/>
      </c>
      <c r="BQ245" s="122" t="str">
        <f>IF('Main courante'!$A242=$BK$6,DU245,"")</f>
        <v/>
      </c>
      <c r="BR245" s="125"/>
      <c r="BS245" s="120" t="str">
        <f>IF('Main courante'!$A242=$BS$6,MAX($BS$8:$BS244)+1,"")</f>
        <v/>
      </c>
      <c r="BT245" s="121" t="str">
        <f>IF('Main courante'!$A242=$BS$6,TEXT('Main courante'!$B242,"j mmm aa"),"")</f>
        <v/>
      </c>
      <c r="BU245" s="122" t="str">
        <f>IF('Main courante'!$A242=$BS$6,TEXT('Main courante'!$C242,"hh:mm"),"")</f>
        <v/>
      </c>
      <c r="BV245" s="122" t="str">
        <f>IF('Main courante'!$A242=$BS$6,TEXT('Main courante'!$D242,"hh:mm"),"")</f>
        <v/>
      </c>
      <c r="BW245" s="123" t="str">
        <f>IF('Main courante'!$A242=$BS$6,MOD($BV245-$BU245,1),"")</f>
        <v/>
      </c>
      <c r="BX245" s="123" t="str">
        <f>IF('Main courante'!$A242=$BS$6,'Main courante'!$E242,"")</f>
        <v/>
      </c>
      <c r="BY245" s="122" t="str">
        <f>IF('Main courante'!$A242=$BS$6,DU245,"")</f>
        <v/>
      </c>
      <c r="BZ245" s="125"/>
      <c r="CA245" s="120" t="str">
        <f>IF('Main courante'!$A242=$CA$6,MAX($CA$8:$CA244)+1,"")</f>
        <v/>
      </c>
      <c r="CB245" s="121" t="str">
        <f>IF('Main courante'!$A242=$CA$6,TEXT('Main courante'!$B242,"j mmm aa"),"")</f>
        <v/>
      </c>
      <c r="CC245" s="122" t="str">
        <f>IF('Main courante'!$A242=$CA$6,TEXT('Main courante'!$C242,"hh:mm"),"")</f>
        <v/>
      </c>
      <c r="CD245" s="122" t="str">
        <f>IF('Main courante'!$A242=$CA$6,TEXT('Main courante'!$D242,"hh:mm"),"")</f>
        <v/>
      </c>
      <c r="CE245" s="123" t="str">
        <f>IF('Main courante'!$A242=$CA$6,MOD($CD245-$CC245,1),"")</f>
        <v/>
      </c>
      <c r="CF245" s="123" t="str">
        <f>IF('Main courante'!$A242=$CA$6,'Main courante'!$E242,"")</f>
        <v/>
      </c>
      <c r="CG245" s="122" t="str">
        <f>IF('Main courante'!$A242=$CA$6,DU245,"")</f>
        <v/>
      </c>
      <c r="CH245" s="125"/>
      <c r="CI245" s="120" t="str">
        <f>IF('Main courante'!$A242=$CI$6,MAX($CI$8:$CI244)+1,"")</f>
        <v/>
      </c>
      <c r="CJ245" s="121" t="str">
        <f>IF('Main courante'!$A242=$CI$6,TEXT('Main courante'!$B242,"j mmm aa"),"")</f>
        <v/>
      </c>
      <c r="CK245" s="122" t="str">
        <f>IF('Main courante'!$A242=$CI$6,TEXT('Main courante'!$C242,"hh:mm"),"")</f>
        <v/>
      </c>
      <c r="CL245" s="122" t="str">
        <f>IF('Main courante'!$A242=$CI$6,TEXT('Main courante'!$D242,"hh:mm"),"")</f>
        <v/>
      </c>
      <c r="CM245" s="123" t="str">
        <f>IF('Main courante'!$A242=$CI$6,MOD($CL245-$CK245,1),"")</f>
        <v/>
      </c>
      <c r="CN245" s="123" t="str">
        <f>IF('Main courante'!$A242=$CI$6,'Main courante'!$E242,"")</f>
        <v/>
      </c>
      <c r="CO245" s="125"/>
      <c r="CP245" s="120" t="str">
        <f>IF('Main courante'!$A242=$CP$6,MAX($CP$8:$CP244)+1,"")</f>
        <v/>
      </c>
      <c r="CQ245" s="121" t="str">
        <f>IF('Main courante'!$A242=$CP$6,TEXT('Main courante'!$B242,"j mmm aa"),"")</f>
        <v/>
      </c>
      <c r="CR245" s="122" t="str">
        <f>IF('Main courante'!$A242=$CP$6,TEXT('Main courante'!$C242,"hh:mm"),"")</f>
        <v/>
      </c>
      <c r="CS245" s="122" t="str">
        <f>IF('Main courante'!$A242=$CP$6,TEXT('Main courante'!$D242,"hh:mm"),"")</f>
        <v/>
      </c>
      <c r="CT245" s="123" t="str">
        <f>IF('Main courante'!$A242=$CP$6,MOD($CS245-$CR245,1),"")</f>
        <v/>
      </c>
      <c r="CU245" s="123" t="str">
        <f>IF('Main courante'!$A242=$CP$6,'Main courante'!$E242,"")</f>
        <v/>
      </c>
      <c r="CV245" s="122" t="str">
        <f>IF('Main courante'!$A242=$CP$6,DU245,"")</f>
        <v/>
      </c>
      <c r="CW245" s="125"/>
      <c r="CX245" s="120" t="str">
        <f>IF('Main courante'!$A242=$CX$6,MAX($CX$8:$CX244)+1,"")</f>
        <v/>
      </c>
      <c r="CY245" s="121" t="str">
        <f>IF('Main courante'!$A242=$CX$6,TEXT('Main courante'!$B242,"j mmm aa"),"")</f>
        <v/>
      </c>
      <c r="CZ245" s="122" t="str">
        <f>IF('Main courante'!$A242=$CX$6,TEXT('Main courante'!$C242,"hh:mm"),"")</f>
        <v/>
      </c>
      <c r="DA245" s="122" t="str">
        <f>IF('Main courante'!$A242=$CX$6,TEXT('Main courante'!$D242,"hh:mm"),"")</f>
        <v/>
      </c>
      <c r="DB245" s="123" t="str">
        <f>IF('Main courante'!$A242=$CX$6,MOD($DA245-$CZ245,1),"")</f>
        <v/>
      </c>
      <c r="DC245" s="123" t="str">
        <f>IF('Main courante'!$A242=$CX$6,'Main courante'!$E242,"")</f>
        <v/>
      </c>
      <c r="DD245" s="122" t="str">
        <f>IF('Main courante'!$A242=$CX$6,DU245,"")</f>
        <v/>
      </c>
      <c r="DE245" s="125"/>
      <c r="DF245" s="120" t="str">
        <f>IF('Main courante'!$A242=$DF$6,MAX($DF$8:$DF244)+1,"")</f>
        <v/>
      </c>
      <c r="DG245" s="121" t="str">
        <f>IF('Main courante'!$A242=$DF$6,TEXT('Main courante'!$B242,"j mmm aa"),"")</f>
        <v/>
      </c>
      <c r="DH245" s="122" t="str">
        <f>IF('Main courante'!$A242=$DF$6,TEXT('Main courante'!$C242,"hh:mm"),"")</f>
        <v/>
      </c>
      <c r="DI245" s="122" t="str">
        <f>IF('Main courante'!$A242=$DF$6,TEXT('Main courante'!$D242,"hh:mm"),"")</f>
        <v/>
      </c>
      <c r="DJ245" s="123" t="str">
        <f>IF('Main courante'!$A242=$DF$6,MOD($DI245-$DH245,1),"")</f>
        <v/>
      </c>
      <c r="DK245" s="123" t="str">
        <f>IF('Main courante'!$A242=$DF$6,'Main courante'!$E242,"")</f>
        <v/>
      </c>
      <c r="DL245" s="128"/>
      <c r="DM245" s="120" t="str">
        <f>IF(OR('Main courante'!$F242&lt;&gt;"",'Main courante'!$K242&lt;&gt;""),MAX($DM$8:$DM244)+1,"")</f>
        <v/>
      </c>
      <c r="DN245" s="121" t="str">
        <f>IF('Main courante'!$F242,TEXT('Main courante'!$B242,"j mmm aa"),"")</f>
        <v/>
      </c>
      <c r="DO245" s="121" t="str">
        <f>IF('Main courante'!$F242,'Main courante'!$E242,"")</f>
        <v/>
      </c>
      <c r="DP245" s="121" t="str">
        <f>IF(OR('Main courante'!$F242&lt;&gt;"",'Main courante'!$K242&lt;&gt;""),IF('Main courante'!$F242&lt;&gt;"",TEXT('Main courante'!$F242,"hh:mm"),""),"")</f>
        <v/>
      </c>
      <c r="DQ245" s="121" t="str">
        <f>IF(OR('Main courante'!$F242&lt;&gt;"",'Main courante'!$K242&lt;&gt;""),IF('Main courante'!$G242&lt;&gt;"",TEXT('Main courante'!$G242,"hh:mm"),""),"")</f>
        <v/>
      </c>
      <c r="DR245" s="121" t="str">
        <f>IF(OR('Main courante'!$F242&lt;&gt;"",'Main courante'!$K242&lt;&gt;""),IF('Main courante'!$K242&lt;&gt;"",TEXT('Main courante'!$K242,"hh:mm"),""),"")</f>
        <v/>
      </c>
      <c r="DS245" s="121" t="str">
        <f>IF(OR('Main courante'!$F242&lt;&gt;"",'Main courante'!$K242&lt;&gt;""),IF('Main courante'!$L242&lt;&gt;"",TEXT('Main courante'!$L242,"hh:mm"),""),"")</f>
        <v/>
      </c>
      <c r="DT245" s="129">
        <f t="shared" si="13"/>
        <v>0</v>
      </c>
      <c r="DU245" s="130">
        <f>'Main courante'!$H242+'Main courante'!$M242</f>
        <v>0</v>
      </c>
      <c r="DV245" s="131">
        <f>'Main courante'!$J242+'Main courante'!$O242</f>
        <v>0</v>
      </c>
      <c r="DW245" s="131">
        <f>'Main courante'!$I242+'Main courante'!$N242</f>
        <v>0</v>
      </c>
      <c r="DX245" s="132" t="str">
        <f>IF('Main courante'!$P242&lt;&gt;"",'Main courante'!$P242,"")</f>
        <v/>
      </c>
      <c r="DY245" s="133" t="str">
        <f>IF('Main courante'!$Q242&lt;&gt;"",'Main courante'!$Q242,"")</f>
        <v/>
      </c>
      <c r="DZ245" s="133" t="str">
        <f>IF('Main courante'!$R242&lt;&gt;"",'Main courante'!$R242,"")</f>
        <v/>
      </c>
      <c r="EA245" s="129">
        <f t="shared" si="14"/>
        <v>0</v>
      </c>
      <c r="EB245" s="129">
        <f t="shared" si="15"/>
        <v>0</v>
      </c>
      <c r="ED245" s="120" t="str">
        <f>IF('Main courante'!$A242=$ED$6,MAX($ED$8:$ED244)+1,"")</f>
        <v/>
      </c>
      <c r="EE245" s="120" t="str">
        <f>IF('Main courante'!$A242=$ED$6,'Main courante'!$S242,"")</f>
        <v/>
      </c>
      <c r="EF245" s="120" t="str">
        <f>IF('Main courante'!$A242=$ED$6,'Main courante'!$T242,"")</f>
        <v/>
      </c>
      <c r="EG245" s="120" t="str">
        <f>IF('Main courante'!$A242=$ED$6,'Main courante'!$U242,"")</f>
        <v/>
      </c>
      <c r="EH245" s="134" t="str">
        <f>IF('Main courante'!$A242=$ED$6,'Main courante'!$V242,"")</f>
        <v/>
      </c>
      <c r="EJ245" s="120" t="str">
        <f>IF('Main courante'!$A242=$EJ$6,MAX($EJ$8:$EJ244)+1,"")</f>
        <v/>
      </c>
      <c r="EK245" s="120" t="str">
        <f>IF('Main courante'!$A242=$EJ$6,'Main courante'!$S242,"")</f>
        <v/>
      </c>
      <c r="EL245" s="120" t="str">
        <f>IF('Main courante'!$A242=$EJ$6,'Main courante'!$T242,"")</f>
        <v/>
      </c>
      <c r="EM245" s="120" t="str">
        <f>IF('Main courante'!$A242=$EJ$6,'Main courante'!$U242,"")</f>
        <v/>
      </c>
      <c r="EN245" s="134" t="str">
        <f>IF('Main courante'!$A242=$EJ$6,'Main courante'!$V242,"")</f>
        <v/>
      </c>
      <c r="EP245" s="120" t="str">
        <f>IF('Main courante'!$A242=$EP$6,MAX($EP$8:$EP244)+1,"")</f>
        <v/>
      </c>
      <c r="EQ245" s="120" t="str">
        <f>IF('Main courante'!$A242=$EP$6,'Main courante'!$S242,"")</f>
        <v/>
      </c>
      <c r="ER245" s="120" t="str">
        <f>IF('Main courante'!$A242=$EP$6,'Main courante'!$T242,"")</f>
        <v/>
      </c>
      <c r="ES245" s="120" t="str">
        <f>IF('Main courante'!$A242=$EP$6,'Main courante'!$U242,"")</f>
        <v/>
      </c>
      <c r="ET245" s="134" t="str">
        <f>IF('Main courante'!$A242=$EP$6,'Main courante'!$V242,"")</f>
        <v/>
      </c>
      <c r="EU245" s="125"/>
      <c r="EV245" s="120" t="str">
        <f>IF('Main courante'!$A242=$EV$6,MAX($EV$8:$EV244)+1,"")</f>
        <v/>
      </c>
      <c r="EW245" s="121" t="str">
        <f>IF('Main courante'!$A242=$EV$6,TEXT('Main courante'!$B242,"j mmm aa"),"")</f>
        <v/>
      </c>
      <c r="EX245" s="122" t="str">
        <f>IF('Main courante'!$A242=$EV$6,TEXT('Main courante'!$C242,"hh:mm"),"")</f>
        <v/>
      </c>
      <c r="EY245" s="122" t="str">
        <f>IF('Main courante'!$A242=$EV$6,TEXT('Main courante'!$D242,"hh:mm"),"")</f>
        <v/>
      </c>
      <c r="EZ245" s="123" t="str">
        <f>IF('Main courante'!$A242=$EV$6,MOD($EY245-$EX245,1),"")</f>
        <v/>
      </c>
      <c r="FA245" s="123" t="str">
        <f>IF('Main courante'!$A242=$EV$6,'Main courante'!$E242,"")</f>
        <v/>
      </c>
      <c r="FB245" s="128"/>
    </row>
    <row r="246" spans="1:158">
      <c r="A246" s="120" t="str">
        <f>IF('Main courante'!$A243=$A$6,MAX($A$8:$A245)+1,"")</f>
        <v/>
      </c>
      <c r="B246" s="121" t="str">
        <f>IF('Main courante'!$A243=$A$6,TEXT('Main courante'!$B243,"j mmm aa"),"")</f>
        <v/>
      </c>
      <c r="C246" s="122" t="str">
        <f>IF('Main courante'!$A243=$A$6,TEXT('Main courante'!$C243,"hh:mm"),"")</f>
        <v/>
      </c>
      <c r="D246" s="122" t="str">
        <f>IF('Main courante'!$A243=$A$6,TEXT('Main courante'!$D243,"hh:mm"),"")</f>
        <v/>
      </c>
      <c r="E246" s="123" t="str">
        <f>IF('Main courante'!$A243=$A$6,MOD($D246-$C246,1),"")</f>
        <v/>
      </c>
      <c r="F246" s="123" t="str">
        <f>IF('Main courante'!$A243=$A$6,'Main courante'!$E243,"")</f>
        <v/>
      </c>
      <c r="G246" s="125"/>
      <c r="H246" s="126" t="str">
        <f>IF('Main courante'!$A243=$H$6,MAX($H$8:$H245)+1,"")</f>
        <v/>
      </c>
      <c r="I246" s="121" t="str">
        <f>IF('Main courante'!$A243=$H$6,TEXT('Main courante'!$B243,"j mmm aa"),"")</f>
        <v/>
      </c>
      <c r="J246" s="122" t="str">
        <f>IF('Main courante'!$A243=$H$6,TEXT('Main courante'!$C243,"hh:mm"),"")</f>
        <v/>
      </c>
      <c r="K246" s="122" t="str">
        <f>IF('Main courante'!$A243=$H$6,TEXT('Main courante'!$D243,"hh:mm"),"")</f>
        <v/>
      </c>
      <c r="L246" s="123" t="str">
        <f>IF('Main courante'!$A243=$H$6,MOD($K246-$J246,1),"")</f>
        <v/>
      </c>
      <c r="M246" s="123" t="str">
        <f>IF('Main courante'!$A243=$H$6,'Main courante'!$E243,"")</f>
        <v/>
      </c>
      <c r="N246" s="125"/>
      <c r="O246" s="120" t="str">
        <f>IF('Main courante'!$A243=$O$6,MAX($O$8:$O245)+1,"")</f>
        <v/>
      </c>
      <c r="P246" s="121" t="str">
        <f>IF('Main courante'!$A243=$O$6,TEXT('Main courante'!$B243,"j mmm aa"),"")</f>
        <v/>
      </c>
      <c r="Q246" s="122" t="str">
        <f>IF('Main courante'!$A243=$O$6,TEXT('Main courante'!$C243,"hh:mm"),"")</f>
        <v/>
      </c>
      <c r="R246" s="122" t="str">
        <f>IF('Main courante'!$A243=$O$6,TEXT('Main courante'!$D243,"hh:mm"),"")</f>
        <v/>
      </c>
      <c r="S246" s="123" t="str">
        <f>IF('Main courante'!$A243=$O$6,MOD($R246-$Q246,1),"")</f>
        <v/>
      </c>
      <c r="T246" s="124" t="str">
        <f>IF('Main courante'!$A243=$O$6,'Main courante'!$E243,"")</f>
        <v/>
      </c>
      <c r="U246" s="127" t="str">
        <f>IF('Main courante'!$A243=$O$6,DU246,"")</f>
        <v/>
      </c>
      <c r="V246" s="125"/>
      <c r="W246" s="120" t="str">
        <f>IF('Main courante'!$A243=$W$6,MAX($W$8:$W245)+1,"")</f>
        <v/>
      </c>
      <c r="X246" s="121" t="str">
        <f>IF('Main courante'!$A243=$W$6,TEXT('Main courante'!$B243,"j mmm aa"),"")</f>
        <v/>
      </c>
      <c r="Y246" s="122" t="str">
        <f>IF('Main courante'!$A243=$W$6,TEXT('Main courante'!$C243,"hh:mm"),"")</f>
        <v/>
      </c>
      <c r="Z246" s="122" t="str">
        <f>IF('Main courante'!$A243=$W$6,TEXT('Main courante'!$D243,"hh:mm"),"")</f>
        <v/>
      </c>
      <c r="AA246" s="123" t="str">
        <f>IF('Main courante'!$A243=$W$6,MOD($Z246-$Y246,1),"")</f>
        <v/>
      </c>
      <c r="AB246" s="123" t="str">
        <f>IF('Main courante'!$A243=$W$6,'Main courante'!$E243,"")</f>
        <v/>
      </c>
      <c r="AC246" s="122" t="str">
        <f>IF('Main courante'!$A243=$W$6,DU246,"")</f>
        <v/>
      </c>
      <c r="AD246" s="125"/>
      <c r="AE246" s="120" t="str">
        <f>IF('Main courante'!$A243=$AE$6,MAX($AE$8:$AE245)+1,"")</f>
        <v/>
      </c>
      <c r="AF246" s="121" t="str">
        <f>IF('Main courante'!$A243=$AE$6,TEXT('Main courante'!$B243,"j mmm aa"),"")</f>
        <v/>
      </c>
      <c r="AG246" s="122" t="str">
        <f>IF('Main courante'!$A243=$AE$6,TEXT('Main courante'!$C243,"hh:mm"),"")</f>
        <v/>
      </c>
      <c r="AH246" s="122" t="str">
        <f>IF('Main courante'!$A243=$AE$6,TEXT('Main courante'!$D243,"hh:mm"),"")</f>
        <v/>
      </c>
      <c r="AI246" s="123" t="str">
        <f>IF('Main courante'!$A243=$AE$6,MOD($AH246-$AG246,1),"")</f>
        <v/>
      </c>
      <c r="AJ246" s="123" t="str">
        <f>IF('Main courante'!$A243=$AE$6,'Main courante'!$E243,"")</f>
        <v/>
      </c>
      <c r="AK246" s="122" t="str">
        <f>IF('Main courante'!$A243=$AE$6,DU246,"")</f>
        <v/>
      </c>
      <c r="AL246" s="125"/>
      <c r="AM246" s="120" t="str">
        <f>IF('Main courante'!$A243=$AM$6,MAX($AM$8:$AM245)+1,"")</f>
        <v/>
      </c>
      <c r="AN246" s="121" t="str">
        <f>IF('Main courante'!$A243=$AM$6,TEXT('Main courante'!$B243,"j mmm aa"),"")</f>
        <v/>
      </c>
      <c r="AO246" s="122" t="str">
        <f>IF('Main courante'!$A243=$AM$6,TEXT('Main courante'!$C243,"hh:mm"),"")</f>
        <v/>
      </c>
      <c r="AP246" s="122" t="str">
        <f>IF('Main courante'!$A243=$AM$6,TEXT('Main courante'!$D243,"hh:mm"),"")</f>
        <v/>
      </c>
      <c r="AQ246" s="123" t="str">
        <f>IF('Main courante'!$A243=$AM$6,MOD($AP246-$AO246,1),"")</f>
        <v/>
      </c>
      <c r="AR246" s="123" t="str">
        <f>IF('Main courante'!$A243=$AM$6,'Main courante'!$E243,"")</f>
        <v/>
      </c>
      <c r="AS246" s="122" t="str">
        <f>IF('Main courante'!$A243=$AM$6,DU246,"")</f>
        <v/>
      </c>
      <c r="AT246" s="125"/>
      <c r="AU246" s="120" t="str">
        <f>IF('Main courante'!$A243=$AU$6,MAX($AU$8:$AU245)+1,"")</f>
        <v/>
      </c>
      <c r="AV246" s="121" t="str">
        <f>IF('Main courante'!$A243=$AU$6,TEXT('Main courante'!$B243,"j mmm aa"),"")</f>
        <v/>
      </c>
      <c r="AW246" s="122" t="str">
        <f>IF('Main courante'!$A243=$AU$6,TEXT('Main courante'!$C243,"hh:mm"),"")</f>
        <v/>
      </c>
      <c r="AX246" s="122" t="str">
        <f>IF('Main courante'!$A243=$AU$6,TEXT('Main courante'!$D243,"hh:mm"),"")</f>
        <v/>
      </c>
      <c r="AY246" s="123" t="str">
        <f>IF('Main courante'!$A243=$AU$6,MOD($AX246-$AW246,1),"")</f>
        <v/>
      </c>
      <c r="AZ246" s="123" t="str">
        <f>IF('Main courante'!$A243=$AU$6,'Main courante'!$E243,"")</f>
        <v/>
      </c>
      <c r="BA246" s="122" t="str">
        <f>IF('Main courante'!$A243=$AU$6,DU246,"")</f>
        <v/>
      </c>
      <c r="BB246" s="125"/>
      <c r="BC246" s="120" t="str">
        <f>IF('Main courante'!$A243=$BC$6,MAX($BC$8:$BC245)+1,"")</f>
        <v/>
      </c>
      <c r="BD246" s="121" t="str">
        <f>IF('Main courante'!$A243=$BC$6,TEXT('Main courante'!$B243,"j mmm aa"),"")</f>
        <v/>
      </c>
      <c r="BE246" s="122" t="str">
        <f>IF('Main courante'!$A243=$BC$6,TEXT('Main courante'!$C243,"hh:mm"),"")</f>
        <v/>
      </c>
      <c r="BF246" s="122" t="str">
        <f>IF('Main courante'!$A243=$BC$6,TEXT('Main courante'!$D243,"hh:mm"),"")</f>
        <v/>
      </c>
      <c r="BG246" s="123" t="str">
        <f>IF('Main courante'!$A243=$BC$6,MOD($BF246-$BE246,1),"")</f>
        <v/>
      </c>
      <c r="BH246" s="123" t="str">
        <f>IF('Main courante'!$A243=$BC$6,'Main courante'!$E243,"")</f>
        <v/>
      </c>
      <c r="BI246" s="122" t="str">
        <f>IF('Main courante'!$A243=$BC$6,DU246,"")</f>
        <v/>
      </c>
      <c r="BJ246" s="125"/>
      <c r="BK246" s="120" t="str">
        <f>IF('Main courante'!$A243=$BK$6,MAX($BK$8:$BK245)+1,"")</f>
        <v/>
      </c>
      <c r="BL246" s="121" t="str">
        <f>IF('Main courante'!$A243=$BK$6,TEXT('Main courante'!$B243,"j mmm aa"),"")</f>
        <v/>
      </c>
      <c r="BM246" s="122" t="str">
        <f>IF('Main courante'!$A243=$BK$6,TEXT('Main courante'!$C243,"hh:mm"),"")</f>
        <v/>
      </c>
      <c r="BN246" s="122" t="str">
        <f>IF('Main courante'!$A243=$BK$6,TEXT('Main courante'!$D243,"hh:mm"),"")</f>
        <v/>
      </c>
      <c r="BO246" s="123" t="str">
        <f>IF('Main courante'!$A243=$BK$6,MOD($BN246-$BM246,1),"")</f>
        <v/>
      </c>
      <c r="BP246" s="123" t="str">
        <f>IF('Main courante'!$A243=$BK$6,'Main courante'!$E243,"")</f>
        <v/>
      </c>
      <c r="BQ246" s="122" t="str">
        <f>IF('Main courante'!$A243=$BK$6,DU246,"")</f>
        <v/>
      </c>
      <c r="BR246" s="125"/>
      <c r="BS246" s="120" t="str">
        <f>IF('Main courante'!$A243=$BS$6,MAX($BS$8:$BS245)+1,"")</f>
        <v/>
      </c>
      <c r="BT246" s="121" t="str">
        <f>IF('Main courante'!$A243=$BS$6,TEXT('Main courante'!$B243,"j mmm aa"),"")</f>
        <v/>
      </c>
      <c r="BU246" s="122" t="str">
        <f>IF('Main courante'!$A243=$BS$6,TEXT('Main courante'!$C243,"hh:mm"),"")</f>
        <v/>
      </c>
      <c r="BV246" s="122" t="str">
        <f>IF('Main courante'!$A243=$BS$6,TEXT('Main courante'!$D243,"hh:mm"),"")</f>
        <v/>
      </c>
      <c r="BW246" s="123" t="str">
        <f>IF('Main courante'!$A243=$BS$6,MOD($BV246-$BU246,1),"")</f>
        <v/>
      </c>
      <c r="BX246" s="123" t="str">
        <f>IF('Main courante'!$A243=$BS$6,'Main courante'!$E243,"")</f>
        <v/>
      </c>
      <c r="BY246" s="122" t="str">
        <f>IF('Main courante'!$A243=$BS$6,DU246,"")</f>
        <v/>
      </c>
      <c r="BZ246" s="125"/>
      <c r="CA246" s="120" t="str">
        <f>IF('Main courante'!$A243=$CA$6,MAX($CA$8:$CA245)+1,"")</f>
        <v/>
      </c>
      <c r="CB246" s="121" t="str">
        <f>IF('Main courante'!$A243=$CA$6,TEXT('Main courante'!$B243,"j mmm aa"),"")</f>
        <v/>
      </c>
      <c r="CC246" s="122" t="str">
        <f>IF('Main courante'!$A243=$CA$6,TEXT('Main courante'!$C243,"hh:mm"),"")</f>
        <v/>
      </c>
      <c r="CD246" s="122" t="str">
        <f>IF('Main courante'!$A243=$CA$6,TEXT('Main courante'!$D243,"hh:mm"),"")</f>
        <v/>
      </c>
      <c r="CE246" s="123" t="str">
        <f>IF('Main courante'!$A243=$CA$6,MOD($CD246-$CC246,1),"")</f>
        <v/>
      </c>
      <c r="CF246" s="123" t="str">
        <f>IF('Main courante'!$A243=$CA$6,'Main courante'!$E243,"")</f>
        <v/>
      </c>
      <c r="CG246" s="122" t="str">
        <f>IF('Main courante'!$A243=$CA$6,DU246,"")</f>
        <v/>
      </c>
      <c r="CH246" s="125"/>
      <c r="CI246" s="120" t="str">
        <f>IF('Main courante'!$A243=$CI$6,MAX($CI$8:$CI245)+1,"")</f>
        <v/>
      </c>
      <c r="CJ246" s="121" t="str">
        <f>IF('Main courante'!$A243=$CI$6,TEXT('Main courante'!$B243,"j mmm aa"),"")</f>
        <v/>
      </c>
      <c r="CK246" s="122" t="str">
        <f>IF('Main courante'!$A243=$CI$6,TEXT('Main courante'!$C243,"hh:mm"),"")</f>
        <v/>
      </c>
      <c r="CL246" s="122" t="str">
        <f>IF('Main courante'!$A243=$CI$6,TEXT('Main courante'!$D243,"hh:mm"),"")</f>
        <v/>
      </c>
      <c r="CM246" s="123" t="str">
        <f>IF('Main courante'!$A243=$CI$6,MOD($CL246-$CK246,1),"")</f>
        <v/>
      </c>
      <c r="CN246" s="123" t="str">
        <f>IF('Main courante'!$A243=$CI$6,'Main courante'!$E243,"")</f>
        <v/>
      </c>
      <c r="CO246" s="125"/>
      <c r="CP246" s="120" t="str">
        <f>IF('Main courante'!$A243=$CP$6,MAX($CP$8:$CP245)+1,"")</f>
        <v/>
      </c>
      <c r="CQ246" s="121" t="str">
        <f>IF('Main courante'!$A243=$CP$6,TEXT('Main courante'!$B243,"j mmm aa"),"")</f>
        <v/>
      </c>
      <c r="CR246" s="122" t="str">
        <f>IF('Main courante'!$A243=$CP$6,TEXT('Main courante'!$C243,"hh:mm"),"")</f>
        <v/>
      </c>
      <c r="CS246" s="122" t="str">
        <f>IF('Main courante'!$A243=$CP$6,TEXT('Main courante'!$D243,"hh:mm"),"")</f>
        <v/>
      </c>
      <c r="CT246" s="123" t="str">
        <f>IF('Main courante'!$A243=$CP$6,MOD($CS246-$CR246,1),"")</f>
        <v/>
      </c>
      <c r="CU246" s="123" t="str">
        <f>IF('Main courante'!$A243=$CP$6,'Main courante'!$E243,"")</f>
        <v/>
      </c>
      <c r="CV246" s="122" t="str">
        <f>IF('Main courante'!$A243=$CP$6,DU246,"")</f>
        <v/>
      </c>
      <c r="CW246" s="125"/>
      <c r="CX246" s="120" t="str">
        <f>IF('Main courante'!$A243=$CX$6,MAX($CX$8:$CX245)+1,"")</f>
        <v/>
      </c>
      <c r="CY246" s="121" t="str">
        <f>IF('Main courante'!$A243=$CX$6,TEXT('Main courante'!$B243,"j mmm aa"),"")</f>
        <v/>
      </c>
      <c r="CZ246" s="122" t="str">
        <f>IF('Main courante'!$A243=$CX$6,TEXT('Main courante'!$C243,"hh:mm"),"")</f>
        <v/>
      </c>
      <c r="DA246" s="122" t="str">
        <f>IF('Main courante'!$A243=$CX$6,TEXT('Main courante'!$D243,"hh:mm"),"")</f>
        <v/>
      </c>
      <c r="DB246" s="123" t="str">
        <f>IF('Main courante'!$A243=$CX$6,MOD($DA246-$CZ246,1),"")</f>
        <v/>
      </c>
      <c r="DC246" s="123" t="str">
        <f>IF('Main courante'!$A243=$CX$6,'Main courante'!$E243,"")</f>
        <v/>
      </c>
      <c r="DD246" s="122" t="str">
        <f>IF('Main courante'!$A243=$CX$6,DU246,"")</f>
        <v/>
      </c>
      <c r="DE246" s="125"/>
      <c r="DF246" s="120" t="str">
        <f>IF('Main courante'!$A243=$DF$6,MAX($DF$8:$DF245)+1,"")</f>
        <v/>
      </c>
      <c r="DG246" s="121" t="str">
        <f>IF('Main courante'!$A243=$DF$6,TEXT('Main courante'!$B243,"j mmm aa"),"")</f>
        <v/>
      </c>
      <c r="DH246" s="122" t="str">
        <f>IF('Main courante'!$A243=$DF$6,TEXT('Main courante'!$C243,"hh:mm"),"")</f>
        <v/>
      </c>
      <c r="DI246" s="122" t="str">
        <f>IF('Main courante'!$A243=$DF$6,TEXT('Main courante'!$D243,"hh:mm"),"")</f>
        <v/>
      </c>
      <c r="DJ246" s="123" t="str">
        <f>IF('Main courante'!$A243=$DF$6,MOD($DI246-$DH246,1),"")</f>
        <v/>
      </c>
      <c r="DK246" s="123" t="str">
        <f>IF('Main courante'!$A243=$DF$6,'Main courante'!$E243,"")</f>
        <v/>
      </c>
      <c r="DL246" s="128"/>
      <c r="DM246" s="120" t="str">
        <f>IF(OR('Main courante'!$F243&lt;&gt;"",'Main courante'!$K243&lt;&gt;""),MAX($DM$8:$DM245)+1,"")</f>
        <v/>
      </c>
      <c r="DN246" s="121" t="str">
        <f>IF('Main courante'!$F243,TEXT('Main courante'!$B243,"j mmm aa"),"")</f>
        <v/>
      </c>
      <c r="DO246" s="121" t="str">
        <f>IF('Main courante'!$F243,'Main courante'!$E243,"")</f>
        <v/>
      </c>
      <c r="DP246" s="121" t="str">
        <f>IF(OR('Main courante'!$F243&lt;&gt;"",'Main courante'!$K243&lt;&gt;""),IF('Main courante'!$F243&lt;&gt;"",TEXT('Main courante'!$F243,"hh:mm"),""),"")</f>
        <v/>
      </c>
      <c r="DQ246" s="121" t="str">
        <f>IF(OR('Main courante'!$F243&lt;&gt;"",'Main courante'!$K243&lt;&gt;""),IF('Main courante'!$G243&lt;&gt;"",TEXT('Main courante'!$G243,"hh:mm"),""),"")</f>
        <v/>
      </c>
      <c r="DR246" s="121" t="str">
        <f>IF(OR('Main courante'!$F243&lt;&gt;"",'Main courante'!$K243&lt;&gt;""),IF('Main courante'!$K243&lt;&gt;"",TEXT('Main courante'!$K243,"hh:mm"),""),"")</f>
        <v/>
      </c>
      <c r="DS246" s="121" t="str">
        <f>IF(OR('Main courante'!$F243&lt;&gt;"",'Main courante'!$K243&lt;&gt;""),IF('Main courante'!$L243&lt;&gt;"",TEXT('Main courante'!$L243,"hh:mm"),""),"")</f>
        <v/>
      </c>
      <c r="DT246" s="129">
        <f t="shared" si="13"/>
        <v>0</v>
      </c>
      <c r="DU246" s="130">
        <f>'Main courante'!$H243+'Main courante'!$M243</f>
        <v>0</v>
      </c>
      <c r="DV246" s="131">
        <f>'Main courante'!$J243+'Main courante'!$O243</f>
        <v>0</v>
      </c>
      <c r="DW246" s="131">
        <f>'Main courante'!$I243+'Main courante'!$N243</f>
        <v>0</v>
      </c>
      <c r="DX246" s="132" t="str">
        <f>IF('Main courante'!$P243&lt;&gt;"",'Main courante'!$P243,"")</f>
        <v/>
      </c>
      <c r="DY246" s="133" t="str">
        <f>IF('Main courante'!$Q243&lt;&gt;"",'Main courante'!$Q243,"")</f>
        <v/>
      </c>
      <c r="DZ246" s="133" t="str">
        <f>IF('Main courante'!$R243&lt;&gt;"",'Main courante'!$R243,"")</f>
        <v/>
      </c>
      <c r="EA246" s="129">
        <f t="shared" si="14"/>
        <v>0</v>
      </c>
      <c r="EB246" s="129">
        <f t="shared" si="15"/>
        <v>0</v>
      </c>
      <c r="ED246" s="120" t="str">
        <f>IF('Main courante'!$A243=$ED$6,MAX($ED$8:$ED245)+1,"")</f>
        <v/>
      </c>
      <c r="EE246" s="120" t="str">
        <f>IF('Main courante'!$A243=$ED$6,'Main courante'!$S243,"")</f>
        <v/>
      </c>
      <c r="EF246" s="120" t="str">
        <f>IF('Main courante'!$A243=$ED$6,'Main courante'!$T243,"")</f>
        <v/>
      </c>
      <c r="EG246" s="120" t="str">
        <f>IF('Main courante'!$A243=$ED$6,'Main courante'!$U243,"")</f>
        <v/>
      </c>
      <c r="EH246" s="134" t="str">
        <f>IF('Main courante'!$A243=$ED$6,'Main courante'!$V243,"")</f>
        <v/>
      </c>
      <c r="EJ246" s="120" t="str">
        <f>IF('Main courante'!$A243=$EJ$6,MAX($EJ$8:$EJ245)+1,"")</f>
        <v/>
      </c>
      <c r="EK246" s="120" t="str">
        <f>IF('Main courante'!$A243=$EJ$6,'Main courante'!$S243,"")</f>
        <v/>
      </c>
      <c r="EL246" s="120" t="str">
        <f>IF('Main courante'!$A243=$EJ$6,'Main courante'!$T243,"")</f>
        <v/>
      </c>
      <c r="EM246" s="120" t="str">
        <f>IF('Main courante'!$A243=$EJ$6,'Main courante'!$U243,"")</f>
        <v/>
      </c>
      <c r="EN246" s="134" t="str">
        <f>IF('Main courante'!$A243=$EJ$6,'Main courante'!$V243,"")</f>
        <v/>
      </c>
      <c r="EP246" s="120" t="str">
        <f>IF('Main courante'!$A243=$EP$6,MAX($EP$8:$EP245)+1,"")</f>
        <v/>
      </c>
      <c r="EQ246" s="120" t="str">
        <f>IF('Main courante'!$A243=$EP$6,'Main courante'!$S243,"")</f>
        <v/>
      </c>
      <c r="ER246" s="120" t="str">
        <f>IF('Main courante'!$A243=$EP$6,'Main courante'!$T243,"")</f>
        <v/>
      </c>
      <c r="ES246" s="120" t="str">
        <f>IF('Main courante'!$A243=$EP$6,'Main courante'!$U243,"")</f>
        <v/>
      </c>
      <c r="ET246" s="134" t="str">
        <f>IF('Main courante'!$A243=$EP$6,'Main courante'!$V243,"")</f>
        <v/>
      </c>
      <c r="EU246" s="125"/>
      <c r="EV246" s="120" t="str">
        <f>IF('Main courante'!$A243=$EV$6,MAX($EV$8:$EV245)+1,"")</f>
        <v/>
      </c>
      <c r="EW246" s="121" t="str">
        <f>IF('Main courante'!$A243=$EV$6,TEXT('Main courante'!$B243,"j mmm aa"),"")</f>
        <v/>
      </c>
      <c r="EX246" s="122" t="str">
        <f>IF('Main courante'!$A243=$EV$6,TEXT('Main courante'!$C243,"hh:mm"),"")</f>
        <v/>
      </c>
      <c r="EY246" s="122" t="str">
        <f>IF('Main courante'!$A243=$EV$6,TEXT('Main courante'!$D243,"hh:mm"),"")</f>
        <v/>
      </c>
      <c r="EZ246" s="123" t="str">
        <f>IF('Main courante'!$A243=$EV$6,MOD($EY246-$EX246,1),"")</f>
        <v/>
      </c>
      <c r="FA246" s="123" t="str">
        <f>IF('Main courante'!$A243=$EV$6,'Main courante'!$E243,"")</f>
        <v/>
      </c>
      <c r="FB246" s="128"/>
    </row>
    <row r="247" spans="1:158">
      <c r="A247" s="120" t="str">
        <f>IF('Main courante'!$A244=$A$6,MAX($A$8:$A246)+1,"")</f>
        <v/>
      </c>
      <c r="B247" s="121" t="str">
        <f>IF('Main courante'!$A244=$A$6,TEXT('Main courante'!$B244,"j mmm aa"),"")</f>
        <v/>
      </c>
      <c r="C247" s="122" t="str">
        <f>IF('Main courante'!$A244=$A$6,TEXT('Main courante'!$C244,"hh:mm"),"")</f>
        <v/>
      </c>
      <c r="D247" s="122" t="str">
        <f>IF('Main courante'!$A244=$A$6,TEXT('Main courante'!$D244,"hh:mm"),"")</f>
        <v/>
      </c>
      <c r="E247" s="123" t="str">
        <f>IF('Main courante'!$A244=$A$6,MOD($D247-$C247,1),"")</f>
        <v/>
      </c>
      <c r="F247" s="123" t="str">
        <f>IF('Main courante'!$A244=$A$6,'Main courante'!$E244,"")</f>
        <v/>
      </c>
      <c r="G247" s="125"/>
      <c r="H247" s="126" t="str">
        <f>IF('Main courante'!$A244=$H$6,MAX($H$8:$H246)+1,"")</f>
        <v/>
      </c>
      <c r="I247" s="121" t="str">
        <f>IF('Main courante'!$A244=$H$6,TEXT('Main courante'!$B244,"j mmm aa"),"")</f>
        <v/>
      </c>
      <c r="J247" s="122" t="str">
        <f>IF('Main courante'!$A244=$H$6,TEXT('Main courante'!$C244,"hh:mm"),"")</f>
        <v/>
      </c>
      <c r="K247" s="122" t="str">
        <f>IF('Main courante'!$A244=$H$6,TEXT('Main courante'!$D244,"hh:mm"),"")</f>
        <v/>
      </c>
      <c r="L247" s="123" t="str">
        <f>IF('Main courante'!$A244=$H$6,MOD($K247-$J247,1),"")</f>
        <v/>
      </c>
      <c r="M247" s="123" t="str">
        <f>IF('Main courante'!$A244=$H$6,'Main courante'!$E244,"")</f>
        <v/>
      </c>
      <c r="N247" s="125"/>
      <c r="O247" s="120" t="str">
        <f>IF('Main courante'!$A244=$O$6,MAX($O$8:$O246)+1,"")</f>
        <v/>
      </c>
      <c r="P247" s="121" t="str">
        <f>IF('Main courante'!$A244=$O$6,TEXT('Main courante'!$B244,"j mmm aa"),"")</f>
        <v/>
      </c>
      <c r="Q247" s="122" t="str">
        <f>IF('Main courante'!$A244=$O$6,TEXT('Main courante'!$C244,"hh:mm"),"")</f>
        <v/>
      </c>
      <c r="R247" s="122" t="str">
        <f>IF('Main courante'!$A244=$O$6,TEXT('Main courante'!$D244,"hh:mm"),"")</f>
        <v/>
      </c>
      <c r="S247" s="123" t="str">
        <f>IF('Main courante'!$A244=$O$6,MOD($R247-$Q247,1),"")</f>
        <v/>
      </c>
      <c r="T247" s="124" t="str">
        <f>IF('Main courante'!$A244=$O$6,'Main courante'!$E244,"")</f>
        <v/>
      </c>
      <c r="U247" s="127" t="str">
        <f>IF('Main courante'!$A244=$O$6,DU247,"")</f>
        <v/>
      </c>
      <c r="V247" s="125"/>
      <c r="W247" s="120" t="str">
        <f>IF('Main courante'!$A244=$W$6,MAX($W$8:$W246)+1,"")</f>
        <v/>
      </c>
      <c r="X247" s="121" t="str">
        <f>IF('Main courante'!$A244=$W$6,TEXT('Main courante'!$B244,"j mmm aa"),"")</f>
        <v/>
      </c>
      <c r="Y247" s="122" t="str">
        <f>IF('Main courante'!$A244=$W$6,TEXT('Main courante'!$C244,"hh:mm"),"")</f>
        <v/>
      </c>
      <c r="Z247" s="122" t="str">
        <f>IF('Main courante'!$A244=$W$6,TEXT('Main courante'!$D244,"hh:mm"),"")</f>
        <v/>
      </c>
      <c r="AA247" s="123" t="str">
        <f>IF('Main courante'!$A244=$W$6,MOD($Z247-$Y247,1),"")</f>
        <v/>
      </c>
      <c r="AB247" s="123" t="str">
        <f>IF('Main courante'!$A244=$W$6,'Main courante'!$E244,"")</f>
        <v/>
      </c>
      <c r="AC247" s="122" t="str">
        <f>IF('Main courante'!$A244=$W$6,DU247,"")</f>
        <v/>
      </c>
      <c r="AD247" s="125"/>
      <c r="AE247" s="120" t="str">
        <f>IF('Main courante'!$A244=$AE$6,MAX($AE$8:$AE246)+1,"")</f>
        <v/>
      </c>
      <c r="AF247" s="121" t="str">
        <f>IF('Main courante'!$A244=$AE$6,TEXT('Main courante'!$B244,"j mmm aa"),"")</f>
        <v/>
      </c>
      <c r="AG247" s="122" t="str">
        <f>IF('Main courante'!$A244=$AE$6,TEXT('Main courante'!$C244,"hh:mm"),"")</f>
        <v/>
      </c>
      <c r="AH247" s="122" t="str">
        <f>IF('Main courante'!$A244=$AE$6,TEXT('Main courante'!$D244,"hh:mm"),"")</f>
        <v/>
      </c>
      <c r="AI247" s="123" t="str">
        <f>IF('Main courante'!$A244=$AE$6,MOD($AH247-$AG247,1),"")</f>
        <v/>
      </c>
      <c r="AJ247" s="123" t="str">
        <f>IF('Main courante'!$A244=$AE$6,'Main courante'!$E244,"")</f>
        <v/>
      </c>
      <c r="AK247" s="122" t="str">
        <f>IF('Main courante'!$A244=$AE$6,DU247,"")</f>
        <v/>
      </c>
      <c r="AL247" s="125"/>
      <c r="AM247" s="120" t="str">
        <f>IF('Main courante'!$A244=$AM$6,MAX($AM$8:$AM246)+1,"")</f>
        <v/>
      </c>
      <c r="AN247" s="121" t="str">
        <f>IF('Main courante'!$A244=$AM$6,TEXT('Main courante'!$B244,"j mmm aa"),"")</f>
        <v/>
      </c>
      <c r="AO247" s="122" t="str">
        <f>IF('Main courante'!$A244=$AM$6,TEXT('Main courante'!$C244,"hh:mm"),"")</f>
        <v/>
      </c>
      <c r="AP247" s="122" t="str">
        <f>IF('Main courante'!$A244=$AM$6,TEXT('Main courante'!$D244,"hh:mm"),"")</f>
        <v/>
      </c>
      <c r="AQ247" s="123" t="str">
        <f>IF('Main courante'!$A244=$AM$6,MOD($AP247-$AO247,1),"")</f>
        <v/>
      </c>
      <c r="AR247" s="123" t="str">
        <f>IF('Main courante'!$A244=$AM$6,'Main courante'!$E244,"")</f>
        <v/>
      </c>
      <c r="AS247" s="122" t="str">
        <f>IF('Main courante'!$A244=$AM$6,DU247,"")</f>
        <v/>
      </c>
      <c r="AT247" s="125"/>
      <c r="AU247" s="120" t="str">
        <f>IF('Main courante'!$A244=$AU$6,MAX($AU$8:$AU246)+1,"")</f>
        <v/>
      </c>
      <c r="AV247" s="121" t="str">
        <f>IF('Main courante'!$A244=$AU$6,TEXT('Main courante'!$B244,"j mmm aa"),"")</f>
        <v/>
      </c>
      <c r="AW247" s="122" t="str">
        <f>IF('Main courante'!$A244=$AU$6,TEXT('Main courante'!$C244,"hh:mm"),"")</f>
        <v/>
      </c>
      <c r="AX247" s="122" t="str">
        <f>IF('Main courante'!$A244=$AU$6,TEXT('Main courante'!$D244,"hh:mm"),"")</f>
        <v/>
      </c>
      <c r="AY247" s="123" t="str">
        <f>IF('Main courante'!$A244=$AU$6,MOD($AX247-$AW247,1),"")</f>
        <v/>
      </c>
      <c r="AZ247" s="123" t="str">
        <f>IF('Main courante'!$A244=$AU$6,'Main courante'!$E244,"")</f>
        <v/>
      </c>
      <c r="BA247" s="122" t="str">
        <f>IF('Main courante'!$A244=$AU$6,DU247,"")</f>
        <v/>
      </c>
      <c r="BB247" s="125"/>
      <c r="BC247" s="120" t="str">
        <f>IF('Main courante'!$A244=$BC$6,MAX($BC$8:$BC246)+1,"")</f>
        <v/>
      </c>
      <c r="BD247" s="121" t="str">
        <f>IF('Main courante'!$A244=$BC$6,TEXT('Main courante'!$B244,"j mmm aa"),"")</f>
        <v/>
      </c>
      <c r="BE247" s="122" t="str">
        <f>IF('Main courante'!$A244=$BC$6,TEXT('Main courante'!$C244,"hh:mm"),"")</f>
        <v/>
      </c>
      <c r="BF247" s="122" t="str">
        <f>IF('Main courante'!$A244=$BC$6,TEXT('Main courante'!$D244,"hh:mm"),"")</f>
        <v/>
      </c>
      <c r="BG247" s="123" t="str">
        <f>IF('Main courante'!$A244=$BC$6,MOD($BF247-$BE247,1),"")</f>
        <v/>
      </c>
      <c r="BH247" s="123" t="str">
        <f>IF('Main courante'!$A244=$BC$6,'Main courante'!$E244,"")</f>
        <v/>
      </c>
      <c r="BI247" s="122" t="str">
        <f>IF('Main courante'!$A244=$BC$6,DU247,"")</f>
        <v/>
      </c>
      <c r="BJ247" s="125"/>
      <c r="BK247" s="120" t="str">
        <f>IF('Main courante'!$A244=$BK$6,MAX($BK$8:$BK246)+1,"")</f>
        <v/>
      </c>
      <c r="BL247" s="121" t="str">
        <f>IF('Main courante'!$A244=$BK$6,TEXT('Main courante'!$B244,"j mmm aa"),"")</f>
        <v/>
      </c>
      <c r="BM247" s="122" t="str">
        <f>IF('Main courante'!$A244=$BK$6,TEXT('Main courante'!$C244,"hh:mm"),"")</f>
        <v/>
      </c>
      <c r="BN247" s="122" t="str">
        <f>IF('Main courante'!$A244=$BK$6,TEXT('Main courante'!$D244,"hh:mm"),"")</f>
        <v/>
      </c>
      <c r="BO247" s="123" t="str">
        <f>IF('Main courante'!$A244=$BK$6,MOD($BN247-$BM247,1),"")</f>
        <v/>
      </c>
      <c r="BP247" s="123" t="str">
        <f>IF('Main courante'!$A244=$BK$6,'Main courante'!$E244,"")</f>
        <v/>
      </c>
      <c r="BQ247" s="122" t="str">
        <f>IF('Main courante'!$A244=$BK$6,DU247,"")</f>
        <v/>
      </c>
      <c r="BR247" s="125"/>
      <c r="BS247" s="120" t="str">
        <f>IF('Main courante'!$A244=$BS$6,MAX($BS$8:$BS246)+1,"")</f>
        <v/>
      </c>
      <c r="BT247" s="121" t="str">
        <f>IF('Main courante'!$A244=$BS$6,TEXT('Main courante'!$B244,"j mmm aa"),"")</f>
        <v/>
      </c>
      <c r="BU247" s="122" t="str">
        <f>IF('Main courante'!$A244=$BS$6,TEXT('Main courante'!$C244,"hh:mm"),"")</f>
        <v/>
      </c>
      <c r="BV247" s="122" t="str">
        <f>IF('Main courante'!$A244=$BS$6,TEXT('Main courante'!$D244,"hh:mm"),"")</f>
        <v/>
      </c>
      <c r="BW247" s="123" t="str">
        <f>IF('Main courante'!$A244=$BS$6,MOD($BV247-$BU247,1),"")</f>
        <v/>
      </c>
      <c r="BX247" s="123" t="str">
        <f>IF('Main courante'!$A244=$BS$6,'Main courante'!$E244,"")</f>
        <v/>
      </c>
      <c r="BY247" s="122" t="str">
        <f>IF('Main courante'!$A244=$BS$6,DU247,"")</f>
        <v/>
      </c>
      <c r="BZ247" s="125"/>
      <c r="CA247" s="120" t="str">
        <f>IF('Main courante'!$A244=$CA$6,MAX($CA$8:$CA246)+1,"")</f>
        <v/>
      </c>
      <c r="CB247" s="121" t="str">
        <f>IF('Main courante'!$A244=$CA$6,TEXT('Main courante'!$B244,"j mmm aa"),"")</f>
        <v/>
      </c>
      <c r="CC247" s="122" t="str">
        <f>IF('Main courante'!$A244=$CA$6,TEXT('Main courante'!$C244,"hh:mm"),"")</f>
        <v/>
      </c>
      <c r="CD247" s="122" t="str">
        <f>IF('Main courante'!$A244=$CA$6,TEXT('Main courante'!$D244,"hh:mm"),"")</f>
        <v/>
      </c>
      <c r="CE247" s="123" t="str">
        <f>IF('Main courante'!$A244=$CA$6,MOD($CD247-$CC247,1),"")</f>
        <v/>
      </c>
      <c r="CF247" s="123" t="str">
        <f>IF('Main courante'!$A244=$CA$6,'Main courante'!$E244,"")</f>
        <v/>
      </c>
      <c r="CG247" s="122" t="str">
        <f>IF('Main courante'!$A244=$CA$6,DU247,"")</f>
        <v/>
      </c>
      <c r="CH247" s="125"/>
      <c r="CI247" s="120" t="str">
        <f>IF('Main courante'!$A244=$CI$6,MAX($CI$8:$CI246)+1,"")</f>
        <v/>
      </c>
      <c r="CJ247" s="121" t="str">
        <f>IF('Main courante'!$A244=$CI$6,TEXT('Main courante'!$B244,"j mmm aa"),"")</f>
        <v/>
      </c>
      <c r="CK247" s="122" t="str">
        <f>IF('Main courante'!$A244=$CI$6,TEXT('Main courante'!$C244,"hh:mm"),"")</f>
        <v/>
      </c>
      <c r="CL247" s="122" t="str">
        <f>IF('Main courante'!$A244=$CI$6,TEXT('Main courante'!$D244,"hh:mm"),"")</f>
        <v/>
      </c>
      <c r="CM247" s="123" t="str">
        <f>IF('Main courante'!$A244=$CI$6,MOD($CL247-$CK247,1),"")</f>
        <v/>
      </c>
      <c r="CN247" s="123" t="str">
        <f>IF('Main courante'!$A244=$CI$6,'Main courante'!$E244,"")</f>
        <v/>
      </c>
      <c r="CO247" s="125"/>
      <c r="CP247" s="120" t="str">
        <f>IF('Main courante'!$A244=$CP$6,MAX($CP$8:$CP246)+1,"")</f>
        <v/>
      </c>
      <c r="CQ247" s="121" t="str">
        <f>IF('Main courante'!$A244=$CP$6,TEXT('Main courante'!$B244,"j mmm aa"),"")</f>
        <v/>
      </c>
      <c r="CR247" s="122" t="str">
        <f>IF('Main courante'!$A244=$CP$6,TEXT('Main courante'!$C244,"hh:mm"),"")</f>
        <v/>
      </c>
      <c r="CS247" s="122" t="str">
        <f>IF('Main courante'!$A244=$CP$6,TEXT('Main courante'!$D244,"hh:mm"),"")</f>
        <v/>
      </c>
      <c r="CT247" s="123" t="str">
        <f>IF('Main courante'!$A244=$CP$6,MOD($CS247-$CR247,1),"")</f>
        <v/>
      </c>
      <c r="CU247" s="123" t="str">
        <f>IF('Main courante'!$A244=$CP$6,'Main courante'!$E244,"")</f>
        <v/>
      </c>
      <c r="CV247" s="122" t="str">
        <f>IF('Main courante'!$A244=$CP$6,DU247,"")</f>
        <v/>
      </c>
      <c r="CW247" s="125"/>
      <c r="CX247" s="120" t="str">
        <f>IF('Main courante'!$A244=$CX$6,MAX($CX$8:$CX246)+1,"")</f>
        <v/>
      </c>
      <c r="CY247" s="121" t="str">
        <f>IF('Main courante'!$A244=$CX$6,TEXT('Main courante'!$B244,"j mmm aa"),"")</f>
        <v/>
      </c>
      <c r="CZ247" s="122" t="str">
        <f>IF('Main courante'!$A244=$CX$6,TEXT('Main courante'!$C244,"hh:mm"),"")</f>
        <v/>
      </c>
      <c r="DA247" s="122" t="str">
        <f>IF('Main courante'!$A244=$CX$6,TEXT('Main courante'!$D244,"hh:mm"),"")</f>
        <v/>
      </c>
      <c r="DB247" s="123" t="str">
        <f>IF('Main courante'!$A244=$CX$6,MOD($DA247-$CZ247,1),"")</f>
        <v/>
      </c>
      <c r="DC247" s="123" t="str">
        <f>IF('Main courante'!$A244=$CX$6,'Main courante'!$E244,"")</f>
        <v/>
      </c>
      <c r="DD247" s="122" t="str">
        <f>IF('Main courante'!$A244=$CX$6,DU247,"")</f>
        <v/>
      </c>
      <c r="DE247" s="125"/>
      <c r="DF247" s="120" t="str">
        <f>IF('Main courante'!$A244=$DF$6,MAX($DF$8:$DF246)+1,"")</f>
        <v/>
      </c>
      <c r="DG247" s="121" t="str">
        <f>IF('Main courante'!$A244=$DF$6,TEXT('Main courante'!$B244,"j mmm aa"),"")</f>
        <v/>
      </c>
      <c r="DH247" s="122" t="str">
        <f>IF('Main courante'!$A244=$DF$6,TEXT('Main courante'!$C244,"hh:mm"),"")</f>
        <v/>
      </c>
      <c r="DI247" s="122" t="str">
        <f>IF('Main courante'!$A244=$DF$6,TEXT('Main courante'!$D244,"hh:mm"),"")</f>
        <v/>
      </c>
      <c r="DJ247" s="123" t="str">
        <f>IF('Main courante'!$A244=$DF$6,MOD($DI247-$DH247,1),"")</f>
        <v/>
      </c>
      <c r="DK247" s="123" t="str">
        <f>IF('Main courante'!$A244=$DF$6,'Main courante'!$E244,"")</f>
        <v/>
      </c>
      <c r="DL247" s="128"/>
      <c r="DM247" s="120" t="str">
        <f>IF(OR('Main courante'!$F244&lt;&gt;"",'Main courante'!$K244&lt;&gt;""),MAX($DM$8:$DM246)+1,"")</f>
        <v/>
      </c>
      <c r="DN247" s="121" t="str">
        <f>IF('Main courante'!$F244,TEXT('Main courante'!$B244,"j mmm aa"),"")</f>
        <v/>
      </c>
      <c r="DO247" s="121" t="str">
        <f>IF('Main courante'!$F244,'Main courante'!$E244,"")</f>
        <v/>
      </c>
      <c r="DP247" s="121" t="str">
        <f>IF(OR('Main courante'!$F244&lt;&gt;"",'Main courante'!$K244&lt;&gt;""),IF('Main courante'!$F244&lt;&gt;"",TEXT('Main courante'!$F244,"hh:mm"),""),"")</f>
        <v/>
      </c>
      <c r="DQ247" s="121" t="str">
        <f>IF(OR('Main courante'!$F244&lt;&gt;"",'Main courante'!$K244&lt;&gt;""),IF('Main courante'!$G244&lt;&gt;"",TEXT('Main courante'!$G244,"hh:mm"),""),"")</f>
        <v/>
      </c>
      <c r="DR247" s="121" t="str">
        <f>IF(OR('Main courante'!$F244&lt;&gt;"",'Main courante'!$K244&lt;&gt;""),IF('Main courante'!$K244&lt;&gt;"",TEXT('Main courante'!$K244,"hh:mm"),""),"")</f>
        <v/>
      </c>
      <c r="DS247" s="121" t="str">
        <f>IF(OR('Main courante'!$F244&lt;&gt;"",'Main courante'!$K244&lt;&gt;""),IF('Main courante'!$L244&lt;&gt;"",TEXT('Main courante'!$L244,"hh:mm"),""),"")</f>
        <v/>
      </c>
      <c r="DT247" s="129">
        <f t="shared" si="13"/>
        <v>0</v>
      </c>
      <c r="DU247" s="130">
        <f>'Main courante'!$H244+'Main courante'!$M244</f>
        <v>0</v>
      </c>
      <c r="DV247" s="131">
        <f>'Main courante'!$J244+'Main courante'!$O244</f>
        <v>0</v>
      </c>
      <c r="DW247" s="131">
        <f>'Main courante'!$I244+'Main courante'!$N244</f>
        <v>0</v>
      </c>
      <c r="DX247" s="132" t="str">
        <f>IF('Main courante'!$P244&lt;&gt;"",'Main courante'!$P244,"")</f>
        <v/>
      </c>
      <c r="DY247" s="133" t="str">
        <f>IF('Main courante'!$Q244&lt;&gt;"",'Main courante'!$Q244,"")</f>
        <v/>
      </c>
      <c r="DZ247" s="133" t="str">
        <f>IF('Main courante'!$R244&lt;&gt;"",'Main courante'!$R244,"")</f>
        <v/>
      </c>
      <c r="EA247" s="129">
        <f t="shared" si="14"/>
        <v>0</v>
      </c>
      <c r="EB247" s="129">
        <f t="shared" si="15"/>
        <v>0</v>
      </c>
      <c r="ED247" s="120" t="str">
        <f>IF('Main courante'!$A244=$ED$6,MAX($ED$8:$ED246)+1,"")</f>
        <v/>
      </c>
      <c r="EE247" s="120" t="str">
        <f>IF('Main courante'!$A244=$ED$6,'Main courante'!$S244,"")</f>
        <v/>
      </c>
      <c r="EF247" s="120" t="str">
        <f>IF('Main courante'!$A244=$ED$6,'Main courante'!$T244,"")</f>
        <v/>
      </c>
      <c r="EG247" s="120" t="str">
        <f>IF('Main courante'!$A244=$ED$6,'Main courante'!$U244,"")</f>
        <v/>
      </c>
      <c r="EH247" s="134" t="str">
        <f>IF('Main courante'!$A244=$ED$6,'Main courante'!$V244,"")</f>
        <v/>
      </c>
      <c r="EJ247" s="120" t="str">
        <f>IF('Main courante'!$A244=$EJ$6,MAX($EJ$8:$EJ246)+1,"")</f>
        <v/>
      </c>
      <c r="EK247" s="120" t="str">
        <f>IF('Main courante'!$A244=$EJ$6,'Main courante'!$S244,"")</f>
        <v/>
      </c>
      <c r="EL247" s="120" t="str">
        <f>IF('Main courante'!$A244=$EJ$6,'Main courante'!$T244,"")</f>
        <v/>
      </c>
      <c r="EM247" s="120" t="str">
        <f>IF('Main courante'!$A244=$EJ$6,'Main courante'!$U244,"")</f>
        <v/>
      </c>
      <c r="EN247" s="134" t="str">
        <f>IF('Main courante'!$A244=$EJ$6,'Main courante'!$V244,"")</f>
        <v/>
      </c>
      <c r="EP247" s="120" t="str">
        <f>IF('Main courante'!$A244=$EP$6,MAX($EP$8:$EP246)+1,"")</f>
        <v/>
      </c>
      <c r="EQ247" s="120" t="str">
        <f>IF('Main courante'!$A244=$EP$6,'Main courante'!$S244,"")</f>
        <v/>
      </c>
      <c r="ER247" s="120" t="str">
        <f>IF('Main courante'!$A244=$EP$6,'Main courante'!$T244,"")</f>
        <v/>
      </c>
      <c r="ES247" s="120" t="str">
        <f>IF('Main courante'!$A244=$EP$6,'Main courante'!$U244,"")</f>
        <v/>
      </c>
      <c r="ET247" s="134" t="str">
        <f>IF('Main courante'!$A244=$EP$6,'Main courante'!$V244,"")</f>
        <v/>
      </c>
      <c r="EU247" s="125"/>
      <c r="EV247" s="120" t="str">
        <f>IF('Main courante'!$A244=$EV$6,MAX($EV$8:$EV246)+1,"")</f>
        <v/>
      </c>
      <c r="EW247" s="121" t="str">
        <f>IF('Main courante'!$A244=$EV$6,TEXT('Main courante'!$B244,"j mmm aa"),"")</f>
        <v/>
      </c>
      <c r="EX247" s="122" t="str">
        <f>IF('Main courante'!$A244=$EV$6,TEXT('Main courante'!$C244,"hh:mm"),"")</f>
        <v/>
      </c>
      <c r="EY247" s="122" t="str">
        <f>IF('Main courante'!$A244=$EV$6,TEXT('Main courante'!$D244,"hh:mm"),"")</f>
        <v/>
      </c>
      <c r="EZ247" s="123" t="str">
        <f>IF('Main courante'!$A244=$EV$6,MOD($EY247-$EX247,1),"")</f>
        <v/>
      </c>
      <c r="FA247" s="123" t="str">
        <f>IF('Main courante'!$A244=$EV$6,'Main courante'!$E244,"")</f>
        <v/>
      </c>
      <c r="FB247" s="128"/>
    </row>
    <row r="248" spans="1:158">
      <c r="A248" s="120" t="str">
        <f>IF('Main courante'!$A245=$A$6,MAX($A$8:$A247)+1,"")</f>
        <v/>
      </c>
      <c r="B248" s="121" t="str">
        <f>IF('Main courante'!$A245=$A$6,TEXT('Main courante'!$B245,"j mmm aa"),"")</f>
        <v/>
      </c>
      <c r="C248" s="122" t="str">
        <f>IF('Main courante'!$A245=$A$6,TEXT('Main courante'!$C245,"hh:mm"),"")</f>
        <v/>
      </c>
      <c r="D248" s="122" t="str">
        <f>IF('Main courante'!$A245=$A$6,TEXT('Main courante'!$D245,"hh:mm"),"")</f>
        <v/>
      </c>
      <c r="E248" s="123" t="str">
        <f>IF('Main courante'!$A245=$A$6,MOD($D248-$C248,1),"")</f>
        <v/>
      </c>
      <c r="F248" s="123" t="str">
        <f>IF('Main courante'!$A245=$A$6,'Main courante'!$E245,"")</f>
        <v/>
      </c>
      <c r="G248" s="125"/>
      <c r="H248" s="126" t="str">
        <f>IF('Main courante'!$A245=$H$6,MAX($H$8:$H247)+1,"")</f>
        <v/>
      </c>
      <c r="I248" s="121" t="str">
        <f>IF('Main courante'!$A245=$H$6,TEXT('Main courante'!$B245,"j mmm aa"),"")</f>
        <v/>
      </c>
      <c r="J248" s="122" t="str">
        <f>IF('Main courante'!$A245=$H$6,TEXT('Main courante'!$C245,"hh:mm"),"")</f>
        <v/>
      </c>
      <c r="K248" s="122" t="str">
        <f>IF('Main courante'!$A245=$H$6,TEXT('Main courante'!$D245,"hh:mm"),"")</f>
        <v/>
      </c>
      <c r="L248" s="123" t="str">
        <f>IF('Main courante'!$A245=$H$6,MOD($K248-$J248,1),"")</f>
        <v/>
      </c>
      <c r="M248" s="123" t="str">
        <f>IF('Main courante'!$A245=$H$6,'Main courante'!$E245,"")</f>
        <v/>
      </c>
      <c r="N248" s="125"/>
      <c r="O248" s="120" t="str">
        <f>IF('Main courante'!$A245=$O$6,MAX($O$8:$O247)+1,"")</f>
        <v/>
      </c>
      <c r="P248" s="121" t="str">
        <f>IF('Main courante'!$A245=$O$6,TEXT('Main courante'!$B245,"j mmm aa"),"")</f>
        <v/>
      </c>
      <c r="Q248" s="122" t="str">
        <f>IF('Main courante'!$A245=$O$6,TEXT('Main courante'!$C245,"hh:mm"),"")</f>
        <v/>
      </c>
      <c r="R248" s="122" t="str">
        <f>IF('Main courante'!$A245=$O$6,TEXT('Main courante'!$D245,"hh:mm"),"")</f>
        <v/>
      </c>
      <c r="S248" s="123" t="str">
        <f>IF('Main courante'!$A245=$O$6,MOD($R248-$Q248,1),"")</f>
        <v/>
      </c>
      <c r="T248" s="124" t="str">
        <f>IF('Main courante'!$A245=$O$6,'Main courante'!$E245,"")</f>
        <v/>
      </c>
      <c r="U248" s="127" t="str">
        <f>IF('Main courante'!$A245=$O$6,DU248,"")</f>
        <v/>
      </c>
      <c r="V248" s="125"/>
      <c r="W248" s="120" t="str">
        <f>IF('Main courante'!$A245=$W$6,MAX($W$8:$W247)+1,"")</f>
        <v/>
      </c>
      <c r="X248" s="121" t="str">
        <f>IF('Main courante'!$A245=$W$6,TEXT('Main courante'!$B245,"j mmm aa"),"")</f>
        <v/>
      </c>
      <c r="Y248" s="122" t="str">
        <f>IF('Main courante'!$A245=$W$6,TEXT('Main courante'!$C245,"hh:mm"),"")</f>
        <v/>
      </c>
      <c r="Z248" s="122" t="str">
        <f>IF('Main courante'!$A245=$W$6,TEXT('Main courante'!$D245,"hh:mm"),"")</f>
        <v/>
      </c>
      <c r="AA248" s="123" t="str">
        <f>IF('Main courante'!$A245=$W$6,MOD($Z248-$Y248,1),"")</f>
        <v/>
      </c>
      <c r="AB248" s="123" t="str">
        <f>IF('Main courante'!$A245=$W$6,'Main courante'!$E245,"")</f>
        <v/>
      </c>
      <c r="AC248" s="122" t="str">
        <f>IF('Main courante'!$A245=$W$6,DU248,"")</f>
        <v/>
      </c>
      <c r="AD248" s="125"/>
      <c r="AE248" s="120" t="str">
        <f>IF('Main courante'!$A245=$AE$6,MAX($AE$8:$AE247)+1,"")</f>
        <v/>
      </c>
      <c r="AF248" s="121" t="str">
        <f>IF('Main courante'!$A245=$AE$6,TEXT('Main courante'!$B245,"j mmm aa"),"")</f>
        <v/>
      </c>
      <c r="AG248" s="122" t="str">
        <f>IF('Main courante'!$A245=$AE$6,TEXT('Main courante'!$C245,"hh:mm"),"")</f>
        <v/>
      </c>
      <c r="AH248" s="122" t="str">
        <f>IF('Main courante'!$A245=$AE$6,TEXT('Main courante'!$D245,"hh:mm"),"")</f>
        <v/>
      </c>
      <c r="AI248" s="123" t="str">
        <f>IF('Main courante'!$A245=$AE$6,MOD($AH248-$AG248,1),"")</f>
        <v/>
      </c>
      <c r="AJ248" s="123" t="str">
        <f>IF('Main courante'!$A245=$AE$6,'Main courante'!$E245,"")</f>
        <v/>
      </c>
      <c r="AK248" s="122" t="str">
        <f>IF('Main courante'!$A245=$AE$6,DU248,"")</f>
        <v/>
      </c>
      <c r="AL248" s="125"/>
      <c r="AM248" s="120" t="str">
        <f>IF('Main courante'!$A245=$AM$6,MAX($AM$8:$AM247)+1,"")</f>
        <v/>
      </c>
      <c r="AN248" s="121" t="str">
        <f>IF('Main courante'!$A245=$AM$6,TEXT('Main courante'!$B245,"j mmm aa"),"")</f>
        <v/>
      </c>
      <c r="AO248" s="122" t="str">
        <f>IF('Main courante'!$A245=$AM$6,TEXT('Main courante'!$C245,"hh:mm"),"")</f>
        <v/>
      </c>
      <c r="AP248" s="122" t="str">
        <f>IF('Main courante'!$A245=$AM$6,TEXT('Main courante'!$D245,"hh:mm"),"")</f>
        <v/>
      </c>
      <c r="AQ248" s="123" t="str">
        <f>IF('Main courante'!$A245=$AM$6,MOD($AP248-$AO248,1),"")</f>
        <v/>
      </c>
      <c r="AR248" s="123" t="str">
        <f>IF('Main courante'!$A245=$AM$6,'Main courante'!$E245,"")</f>
        <v/>
      </c>
      <c r="AS248" s="122" t="str">
        <f>IF('Main courante'!$A245=$AM$6,DU248,"")</f>
        <v/>
      </c>
      <c r="AT248" s="125"/>
      <c r="AU248" s="120" t="str">
        <f>IF('Main courante'!$A245=$AU$6,MAX($AU$8:$AU247)+1,"")</f>
        <v/>
      </c>
      <c r="AV248" s="121" t="str">
        <f>IF('Main courante'!$A245=$AU$6,TEXT('Main courante'!$B245,"j mmm aa"),"")</f>
        <v/>
      </c>
      <c r="AW248" s="122" t="str">
        <f>IF('Main courante'!$A245=$AU$6,TEXT('Main courante'!$C245,"hh:mm"),"")</f>
        <v/>
      </c>
      <c r="AX248" s="122" t="str">
        <f>IF('Main courante'!$A245=$AU$6,TEXT('Main courante'!$D245,"hh:mm"),"")</f>
        <v/>
      </c>
      <c r="AY248" s="123" t="str">
        <f>IF('Main courante'!$A245=$AU$6,MOD($AX248-$AW248,1),"")</f>
        <v/>
      </c>
      <c r="AZ248" s="123" t="str">
        <f>IF('Main courante'!$A245=$AU$6,'Main courante'!$E245,"")</f>
        <v/>
      </c>
      <c r="BA248" s="122" t="str">
        <f>IF('Main courante'!$A245=$AU$6,DU248,"")</f>
        <v/>
      </c>
      <c r="BB248" s="125"/>
      <c r="BC248" s="120" t="str">
        <f>IF('Main courante'!$A245=$BC$6,MAX($BC$8:$BC247)+1,"")</f>
        <v/>
      </c>
      <c r="BD248" s="121" t="str">
        <f>IF('Main courante'!$A245=$BC$6,TEXT('Main courante'!$B245,"j mmm aa"),"")</f>
        <v/>
      </c>
      <c r="BE248" s="122" t="str">
        <f>IF('Main courante'!$A245=$BC$6,TEXT('Main courante'!$C245,"hh:mm"),"")</f>
        <v/>
      </c>
      <c r="BF248" s="122" t="str">
        <f>IF('Main courante'!$A245=$BC$6,TEXT('Main courante'!$D245,"hh:mm"),"")</f>
        <v/>
      </c>
      <c r="BG248" s="123" t="str">
        <f>IF('Main courante'!$A245=$BC$6,MOD($BF248-$BE248,1),"")</f>
        <v/>
      </c>
      <c r="BH248" s="123" t="str">
        <f>IF('Main courante'!$A245=$BC$6,'Main courante'!$E245,"")</f>
        <v/>
      </c>
      <c r="BI248" s="122" t="str">
        <f>IF('Main courante'!$A245=$BC$6,DU248,"")</f>
        <v/>
      </c>
      <c r="BJ248" s="125"/>
      <c r="BK248" s="120" t="str">
        <f>IF('Main courante'!$A245=$BK$6,MAX($BK$8:$BK247)+1,"")</f>
        <v/>
      </c>
      <c r="BL248" s="121" t="str">
        <f>IF('Main courante'!$A245=$BK$6,TEXT('Main courante'!$B245,"j mmm aa"),"")</f>
        <v/>
      </c>
      <c r="BM248" s="122" t="str">
        <f>IF('Main courante'!$A245=$BK$6,TEXT('Main courante'!$C245,"hh:mm"),"")</f>
        <v/>
      </c>
      <c r="BN248" s="122" t="str">
        <f>IF('Main courante'!$A245=$BK$6,TEXT('Main courante'!$D245,"hh:mm"),"")</f>
        <v/>
      </c>
      <c r="BO248" s="123" t="str">
        <f>IF('Main courante'!$A245=$BK$6,MOD($BN248-$BM248,1),"")</f>
        <v/>
      </c>
      <c r="BP248" s="123" t="str">
        <f>IF('Main courante'!$A245=$BK$6,'Main courante'!$E245,"")</f>
        <v/>
      </c>
      <c r="BQ248" s="122" t="str">
        <f>IF('Main courante'!$A245=$BK$6,DU248,"")</f>
        <v/>
      </c>
      <c r="BR248" s="125"/>
      <c r="BS248" s="120" t="str">
        <f>IF('Main courante'!$A245=$BS$6,MAX($BS$8:$BS247)+1,"")</f>
        <v/>
      </c>
      <c r="BT248" s="121" t="str">
        <f>IF('Main courante'!$A245=$BS$6,TEXT('Main courante'!$B245,"j mmm aa"),"")</f>
        <v/>
      </c>
      <c r="BU248" s="122" t="str">
        <f>IF('Main courante'!$A245=$BS$6,TEXT('Main courante'!$C245,"hh:mm"),"")</f>
        <v/>
      </c>
      <c r="BV248" s="122" t="str">
        <f>IF('Main courante'!$A245=$BS$6,TEXT('Main courante'!$D245,"hh:mm"),"")</f>
        <v/>
      </c>
      <c r="BW248" s="123" t="str">
        <f>IF('Main courante'!$A245=$BS$6,MOD($BV248-$BU248,1),"")</f>
        <v/>
      </c>
      <c r="BX248" s="123" t="str">
        <f>IF('Main courante'!$A245=$BS$6,'Main courante'!$E245,"")</f>
        <v/>
      </c>
      <c r="BY248" s="122" t="str">
        <f>IF('Main courante'!$A245=$BS$6,DU248,"")</f>
        <v/>
      </c>
      <c r="BZ248" s="125"/>
      <c r="CA248" s="120" t="str">
        <f>IF('Main courante'!$A245=$CA$6,MAX($CA$8:$CA247)+1,"")</f>
        <v/>
      </c>
      <c r="CB248" s="121" t="str">
        <f>IF('Main courante'!$A245=$CA$6,TEXT('Main courante'!$B245,"j mmm aa"),"")</f>
        <v/>
      </c>
      <c r="CC248" s="122" t="str">
        <f>IF('Main courante'!$A245=$CA$6,TEXT('Main courante'!$C245,"hh:mm"),"")</f>
        <v/>
      </c>
      <c r="CD248" s="122" t="str">
        <f>IF('Main courante'!$A245=$CA$6,TEXT('Main courante'!$D245,"hh:mm"),"")</f>
        <v/>
      </c>
      <c r="CE248" s="123" t="str">
        <f>IF('Main courante'!$A245=$CA$6,MOD($CD248-$CC248,1),"")</f>
        <v/>
      </c>
      <c r="CF248" s="123" t="str">
        <f>IF('Main courante'!$A245=$CA$6,'Main courante'!$E245,"")</f>
        <v/>
      </c>
      <c r="CG248" s="122" t="str">
        <f>IF('Main courante'!$A245=$CA$6,DU248,"")</f>
        <v/>
      </c>
      <c r="CH248" s="125"/>
      <c r="CI248" s="120" t="str">
        <f>IF('Main courante'!$A245=$CI$6,MAX($CI$8:$CI247)+1,"")</f>
        <v/>
      </c>
      <c r="CJ248" s="121" t="str">
        <f>IF('Main courante'!$A245=$CI$6,TEXT('Main courante'!$B245,"j mmm aa"),"")</f>
        <v/>
      </c>
      <c r="CK248" s="122" t="str">
        <f>IF('Main courante'!$A245=$CI$6,TEXT('Main courante'!$C245,"hh:mm"),"")</f>
        <v/>
      </c>
      <c r="CL248" s="122" t="str">
        <f>IF('Main courante'!$A245=$CI$6,TEXT('Main courante'!$D245,"hh:mm"),"")</f>
        <v/>
      </c>
      <c r="CM248" s="123" t="str">
        <f>IF('Main courante'!$A245=$CI$6,MOD($CL248-$CK248,1),"")</f>
        <v/>
      </c>
      <c r="CN248" s="123" t="str">
        <f>IF('Main courante'!$A245=$CI$6,'Main courante'!$E245,"")</f>
        <v/>
      </c>
      <c r="CO248" s="125"/>
      <c r="CP248" s="120" t="str">
        <f>IF('Main courante'!$A245=$CP$6,MAX($CP$8:$CP247)+1,"")</f>
        <v/>
      </c>
      <c r="CQ248" s="121" t="str">
        <f>IF('Main courante'!$A245=$CP$6,TEXT('Main courante'!$B245,"j mmm aa"),"")</f>
        <v/>
      </c>
      <c r="CR248" s="122" t="str">
        <f>IF('Main courante'!$A245=$CP$6,TEXT('Main courante'!$C245,"hh:mm"),"")</f>
        <v/>
      </c>
      <c r="CS248" s="122" t="str">
        <f>IF('Main courante'!$A245=$CP$6,TEXT('Main courante'!$D245,"hh:mm"),"")</f>
        <v/>
      </c>
      <c r="CT248" s="123" t="str">
        <f>IF('Main courante'!$A245=$CP$6,MOD($CS248-$CR248,1),"")</f>
        <v/>
      </c>
      <c r="CU248" s="123" t="str">
        <f>IF('Main courante'!$A245=$CP$6,'Main courante'!$E245,"")</f>
        <v/>
      </c>
      <c r="CV248" s="122" t="str">
        <f>IF('Main courante'!$A245=$CP$6,DU248,"")</f>
        <v/>
      </c>
      <c r="CW248" s="125"/>
      <c r="CX248" s="120" t="str">
        <f>IF('Main courante'!$A245=$CX$6,MAX($CX$8:$CX247)+1,"")</f>
        <v/>
      </c>
      <c r="CY248" s="121" t="str">
        <f>IF('Main courante'!$A245=$CX$6,TEXT('Main courante'!$B245,"j mmm aa"),"")</f>
        <v/>
      </c>
      <c r="CZ248" s="122" t="str">
        <f>IF('Main courante'!$A245=$CX$6,TEXT('Main courante'!$C245,"hh:mm"),"")</f>
        <v/>
      </c>
      <c r="DA248" s="122" t="str">
        <f>IF('Main courante'!$A245=$CX$6,TEXT('Main courante'!$D245,"hh:mm"),"")</f>
        <v/>
      </c>
      <c r="DB248" s="123" t="str">
        <f>IF('Main courante'!$A245=$CX$6,MOD($DA248-$CZ248,1),"")</f>
        <v/>
      </c>
      <c r="DC248" s="123" t="str">
        <f>IF('Main courante'!$A245=$CX$6,'Main courante'!$E245,"")</f>
        <v/>
      </c>
      <c r="DD248" s="122" t="str">
        <f>IF('Main courante'!$A245=$CX$6,DU248,"")</f>
        <v/>
      </c>
      <c r="DE248" s="125"/>
      <c r="DF248" s="120" t="str">
        <f>IF('Main courante'!$A245=$DF$6,MAX($DF$8:$DF247)+1,"")</f>
        <v/>
      </c>
      <c r="DG248" s="121" t="str">
        <f>IF('Main courante'!$A245=$DF$6,TEXT('Main courante'!$B245,"j mmm aa"),"")</f>
        <v/>
      </c>
      <c r="DH248" s="122" t="str">
        <f>IF('Main courante'!$A245=$DF$6,TEXT('Main courante'!$C245,"hh:mm"),"")</f>
        <v/>
      </c>
      <c r="DI248" s="122" t="str">
        <f>IF('Main courante'!$A245=$DF$6,TEXT('Main courante'!$D245,"hh:mm"),"")</f>
        <v/>
      </c>
      <c r="DJ248" s="123" t="str">
        <f>IF('Main courante'!$A245=$DF$6,MOD($DI248-$DH248,1),"")</f>
        <v/>
      </c>
      <c r="DK248" s="123" t="str">
        <f>IF('Main courante'!$A245=$DF$6,'Main courante'!$E245,"")</f>
        <v/>
      </c>
      <c r="DL248" s="128"/>
      <c r="DM248" s="120" t="str">
        <f>IF(OR('Main courante'!$F245&lt;&gt;"",'Main courante'!$K245&lt;&gt;""),MAX($DM$8:$DM247)+1,"")</f>
        <v/>
      </c>
      <c r="DN248" s="121" t="str">
        <f>IF('Main courante'!$F245,TEXT('Main courante'!$B245,"j mmm aa"),"")</f>
        <v/>
      </c>
      <c r="DO248" s="121" t="str">
        <f>IF('Main courante'!$F245,'Main courante'!$E245,"")</f>
        <v/>
      </c>
      <c r="DP248" s="121" t="str">
        <f>IF(OR('Main courante'!$F245&lt;&gt;"",'Main courante'!$K245&lt;&gt;""),IF('Main courante'!$F245&lt;&gt;"",TEXT('Main courante'!$F245,"hh:mm"),""),"")</f>
        <v/>
      </c>
      <c r="DQ248" s="121" t="str">
        <f>IF(OR('Main courante'!$F245&lt;&gt;"",'Main courante'!$K245&lt;&gt;""),IF('Main courante'!$G245&lt;&gt;"",TEXT('Main courante'!$G245,"hh:mm"),""),"")</f>
        <v/>
      </c>
      <c r="DR248" s="121" t="str">
        <f>IF(OR('Main courante'!$F245&lt;&gt;"",'Main courante'!$K245&lt;&gt;""),IF('Main courante'!$K245&lt;&gt;"",TEXT('Main courante'!$K245,"hh:mm"),""),"")</f>
        <v/>
      </c>
      <c r="DS248" s="121" t="str">
        <f>IF(OR('Main courante'!$F245&lt;&gt;"",'Main courante'!$K245&lt;&gt;""),IF('Main courante'!$L245&lt;&gt;"",TEXT('Main courante'!$L245,"hh:mm"),""),"")</f>
        <v/>
      </c>
      <c r="DT248" s="129">
        <f t="shared" si="13"/>
        <v>0</v>
      </c>
      <c r="DU248" s="130">
        <f>'Main courante'!$H245+'Main courante'!$M245</f>
        <v>0</v>
      </c>
      <c r="DV248" s="131">
        <f>'Main courante'!$J245+'Main courante'!$O245</f>
        <v>0</v>
      </c>
      <c r="DW248" s="131">
        <f>'Main courante'!$I245+'Main courante'!$N245</f>
        <v>0</v>
      </c>
      <c r="DX248" s="132" t="str">
        <f>IF('Main courante'!$P245&lt;&gt;"",'Main courante'!$P245,"")</f>
        <v/>
      </c>
      <c r="DY248" s="133" t="str">
        <f>IF('Main courante'!$Q245&lt;&gt;"",'Main courante'!$Q245,"")</f>
        <v/>
      </c>
      <c r="DZ248" s="133" t="str">
        <f>IF('Main courante'!$R245&lt;&gt;"",'Main courante'!$R245,"")</f>
        <v/>
      </c>
      <c r="EA248" s="129">
        <f t="shared" si="14"/>
        <v>0</v>
      </c>
      <c r="EB248" s="129">
        <f t="shared" si="15"/>
        <v>0</v>
      </c>
      <c r="ED248" s="120" t="str">
        <f>IF('Main courante'!$A245=$ED$6,MAX($ED$8:$ED247)+1,"")</f>
        <v/>
      </c>
      <c r="EE248" s="120" t="str">
        <f>IF('Main courante'!$A245=$ED$6,'Main courante'!$S245,"")</f>
        <v/>
      </c>
      <c r="EF248" s="120" t="str">
        <f>IF('Main courante'!$A245=$ED$6,'Main courante'!$T245,"")</f>
        <v/>
      </c>
      <c r="EG248" s="120" t="str">
        <f>IF('Main courante'!$A245=$ED$6,'Main courante'!$U245,"")</f>
        <v/>
      </c>
      <c r="EH248" s="134" t="str">
        <f>IF('Main courante'!$A245=$ED$6,'Main courante'!$V245,"")</f>
        <v/>
      </c>
      <c r="EJ248" s="120" t="str">
        <f>IF('Main courante'!$A245=$EJ$6,MAX($EJ$8:$EJ247)+1,"")</f>
        <v/>
      </c>
      <c r="EK248" s="120" t="str">
        <f>IF('Main courante'!$A245=$EJ$6,'Main courante'!$S245,"")</f>
        <v/>
      </c>
      <c r="EL248" s="120" t="str">
        <f>IF('Main courante'!$A245=$EJ$6,'Main courante'!$T245,"")</f>
        <v/>
      </c>
      <c r="EM248" s="120" t="str">
        <f>IF('Main courante'!$A245=$EJ$6,'Main courante'!$U245,"")</f>
        <v/>
      </c>
      <c r="EN248" s="134" t="str">
        <f>IF('Main courante'!$A245=$EJ$6,'Main courante'!$V245,"")</f>
        <v/>
      </c>
      <c r="EP248" s="120" t="str">
        <f>IF('Main courante'!$A245=$EP$6,MAX($EP$8:$EP247)+1,"")</f>
        <v/>
      </c>
      <c r="EQ248" s="120" t="str">
        <f>IF('Main courante'!$A245=$EP$6,'Main courante'!$S245,"")</f>
        <v/>
      </c>
      <c r="ER248" s="120" t="str">
        <f>IF('Main courante'!$A245=$EP$6,'Main courante'!$T245,"")</f>
        <v/>
      </c>
      <c r="ES248" s="120" t="str">
        <f>IF('Main courante'!$A245=$EP$6,'Main courante'!$U245,"")</f>
        <v/>
      </c>
      <c r="ET248" s="134" t="str">
        <f>IF('Main courante'!$A245=$EP$6,'Main courante'!$V245,"")</f>
        <v/>
      </c>
      <c r="EU248" s="125"/>
      <c r="EV248" s="120" t="str">
        <f>IF('Main courante'!$A245=$EV$6,MAX($EV$8:$EV247)+1,"")</f>
        <v/>
      </c>
      <c r="EW248" s="121" t="str">
        <f>IF('Main courante'!$A245=$EV$6,TEXT('Main courante'!$B245,"j mmm aa"),"")</f>
        <v/>
      </c>
      <c r="EX248" s="122" t="str">
        <f>IF('Main courante'!$A245=$EV$6,TEXT('Main courante'!$C245,"hh:mm"),"")</f>
        <v/>
      </c>
      <c r="EY248" s="122" t="str">
        <f>IF('Main courante'!$A245=$EV$6,TEXT('Main courante'!$D245,"hh:mm"),"")</f>
        <v/>
      </c>
      <c r="EZ248" s="123" t="str">
        <f>IF('Main courante'!$A245=$EV$6,MOD($EY248-$EX248,1),"")</f>
        <v/>
      </c>
      <c r="FA248" s="123" t="str">
        <f>IF('Main courante'!$A245=$EV$6,'Main courante'!$E245,"")</f>
        <v/>
      </c>
      <c r="FB248" s="128"/>
    </row>
    <row r="249" spans="1:158">
      <c r="A249" s="120" t="str">
        <f>IF('Main courante'!$A246=$A$6,MAX($A$8:$A248)+1,"")</f>
        <v/>
      </c>
      <c r="B249" s="121" t="str">
        <f>IF('Main courante'!$A246=$A$6,TEXT('Main courante'!$B246,"j mmm aa"),"")</f>
        <v/>
      </c>
      <c r="C249" s="122" t="str">
        <f>IF('Main courante'!$A246=$A$6,TEXT('Main courante'!$C246,"hh:mm"),"")</f>
        <v/>
      </c>
      <c r="D249" s="122" t="str">
        <f>IF('Main courante'!$A246=$A$6,TEXT('Main courante'!$D246,"hh:mm"),"")</f>
        <v/>
      </c>
      <c r="E249" s="123" t="str">
        <f>IF('Main courante'!$A246=$A$6,MOD($D249-$C249,1),"")</f>
        <v/>
      </c>
      <c r="F249" s="123" t="str">
        <f>IF('Main courante'!$A246=$A$6,'Main courante'!$E246,"")</f>
        <v/>
      </c>
      <c r="G249" s="125"/>
      <c r="H249" s="126" t="str">
        <f>IF('Main courante'!$A246=$H$6,MAX($H$8:$H248)+1,"")</f>
        <v/>
      </c>
      <c r="I249" s="121" t="str">
        <f>IF('Main courante'!$A246=$H$6,TEXT('Main courante'!$B246,"j mmm aa"),"")</f>
        <v/>
      </c>
      <c r="J249" s="122" t="str">
        <f>IF('Main courante'!$A246=$H$6,TEXT('Main courante'!$C246,"hh:mm"),"")</f>
        <v/>
      </c>
      <c r="K249" s="122" t="str">
        <f>IF('Main courante'!$A246=$H$6,TEXT('Main courante'!$D246,"hh:mm"),"")</f>
        <v/>
      </c>
      <c r="L249" s="123" t="str">
        <f>IF('Main courante'!$A246=$H$6,MOD($K249-$J249,1),"")</f>
        <v/>
      </c>
      <c r="M249" s="123" t="str">
        <f>IF('Main courante'!$A246=$H$6,'Main courante'!$E246,"")</f>
        <v/>
      </c>
      <c r="N249" s="125"/>
      <c r="O249" s="120" t="str">
        <f>IF('Main courante'!$A246=$O$6,MAX($O$8:$O248)+1,"")</f>
        <v/>
      </c>
      <c r="P249" s="121" t="str">
        <f>IF('Main courante'!$A246=$O$6,TEXT('Main courante'!$B246,"j mmm aa"),"")</f>
        <v/>
      </c>
      <c r="Q249" s="122" t="str">
        <f>IF('Main courante'!$A246=$O$6,TEXT('Main courante'!$C246,"hh:mm"),"")</f>
        <v/>
      </c>
      <c r="R249" s="122" t="str">
        <f>IF('Main courante'!$A246=$O$6,TEXT('Main courante'!$D246,"hh:mm"),"")</f>
        <v/>
      </c>
      <c r="S249" s="123" t="str">
        <f>IF('Main courante'!$A246=$O$6,MOD($R249-$Q249,1),"")</f>
        <v/>
      </c>
      <c r="T249" s="124" t="str">
        <f>IF('Main courante'!$A246=$O$6,'Main courante'!$E246,"")</f>
        <v/>
      </c>
      <c r="U249" s="127" t="str">
        <f>IF('Main courante'!$A246=$O$6,DU249,"")</f>
        <v/>
      </c>
      <c r="V249" s="125"/>
      <c r="W249" s="120" t="str">
        <f>IF('Main courante'!$A246=$W$6,MAX($W$8:$W248)+1,"")</f>
        <v/>
      </c>
      <c r="X249" s="121" t="str">
        <f>IF('Main courante'!$A246=$W$6,TEXT('Main courante'!$B246,"j mmm aa"),"")</f>
        <v/>
      </c>
      <c r="Y249" s="122" t="str">
        <f>IF('Main courante'!$A246=$W$6,TEXT('Main courante'!$C246,"hh:mm"),"")</f>
        <v/>
      </c>
      <c r="Z249" s="122" t="str">
        <f>IF('Main courante'!$A246=$W$6,TEXT('Main courante'!$D246,"hh:mm"),"")</f>
        <v/>
      </c>
      <c r="AA249" s="123" t="str">
        <f>IF('Main courante'!$A246=$W$6,MOD($Z249-$Y249,1),"")</f>
        <v/>
      </c>
      <c r="AB249" s="123" t="str">
        <f>IF('Main courante'!$A246=$W$6,'Main courante'!$E246,"")</f>
        <v/>
      </c>
      <c r="AC249" s="122" t="str">
        <f>IF('Main courante'!$A246=$W$6,DU249,"")</f>
        <v/>
      </c>
      <c r="AD249" s="125"/>
      <c r="AE249" s="120" t="str">
        <f>IF('Main courante'!$A246=$AE$6,MAX($AE$8:$AE248)+1,"")</f>
        <v/>
      </c>
      <c r="AF249" s="121" t="str">
        <f>IF('Main courante'!$A246=$AE$6,TEXT('Main courante'!$B246,"j mmm aa"),"")</f>
        <v/>
      </c>
      <c r="AG249" s="122" t="str">
        <f>IF('Main courante'!$A246=$AE$6,TEXT('Main courante'!$C246,"hh:mm"),"")</f>
        <v/>
      </c>
      <c r="AH249" s="122" t="str">
        <f>IF('Main courante'!$A246=$AE$6,TEXT('Main courante'!$D246,"hh:mm"),"")</f>
        <v/>
      </c>
      <c r="AI249" s="123" t="str">
        <f>IF('Main courante'!$A246=$AE$6,MOD($AH249-$AG249,1),"")</f>
        <v/>
      </c>
      <c r="AJ249" s="123" t="str">
        <f>IF('Main courante'!$A246=$AE$6,'Main courante'!$E246,"")</f>
        <v/>
      </c>
      <c r="AK249" s="122" t="str">
        <f>IF('Main courante'!$A246=$AE$6,DU249,"")</f>
        <v/>
      </c>
      <c r="AL249" s="125"/>
      <c r="AM249" s="120" t="str">
        <f>IF('Main courante'!$A246=$AM$6,MAX($AM$8:$AM248)+1,"")</f>
        <v/>
      </c>
      <c r="AN249" s="121" t="str">
        <f>IF('Main courante'!$A246=$AM$6,TEXT('Main courante'!$B246,"j mmm aa"),"")</f>
        <v/>
      </c>
      <c r="AO249" s="122" t="str">
        <f>IF('Main courante'!$A246=$AM$6,TEXT('Main courante'!$C246,"hh:mm"),"")</f>
        <v/>
      </c>
      <c r="AP249" s="122" t="str">
        <f>IF('Main courante'!$A246=$AM$6,TEXT('Main courante'!$D246,"hh:mm"),"")</f>
        <v/>
      </c>
      <c r="AQ249" s="123" t="str">
        <f>IF('Main courante'!$A246=$AM$6,MOD($AP249-$AO249,1),"")</f>
        <v/>
      </c>
      <c r="AR249" s="123" t="str">
        <f>IF('Main courante'!$A246=$AM$6,'Main courante'!$E246,"")</f>
        <v/>
      </c>
      <c r="AS249" s="122" t="str">
        <f>IF('Main courante'!$A246=$AM$6,DU249,"")</f>
        <v/>
      </c>
      <c r="AT249" s="125"/>
      <c r="AU249" s="120" t="str">
        <f>IF('Main courante'!$A246=$AU$6,MAX($AU$8:$AU248)+1,"")</f>
        <v/>
      </c>
      <c r="AV249" s="121" t="str">
        <f>IF('Main courante'!$A246=$AU$6,TEXT('Main courante'!$B246,"j mmm aa"),"")</f>
        <v/>
      </c>
      <c r="AW249" s="122" t="str">
        <f>IF('Main courante'!$A246=$AU$6,TEXT('Main courante'!$C246,"hh:mm"),"")</f>
        <v/>
      </c>
      <c r="AX249" s="122" t="str">
        <f>IF('Main courante'!$A246=$AU$6,TEXT('Main courante'!$D246,"hh:mm"),"")</f>
        <v/>
      </c>
      <c r="AY249" s="123" t="str">
        <f>IF('Main courante'!$A246=$AU$6,MOD($AX249-$AW249,1),"")</f>
        <v/>
      </c>
      <c r="AZ249" s="123" t="str">
        <f>IF('Main courante'!$A246=$AU$6,'Main courante'!$E246,"")</f>
        <v/>
      </c>
      <c r="BA249" s="122" t="str">
        <f>IF('Main courante'!$A246=$AU$6,DU249,"")</f>
        <v/>
      </c>
      <c r="BB249" s="125"/>
      <c r="BC249" s="120" t="str">
        <f>IF('Main courante'!$A246=$BC$6,MAX($BC$8:$BC248)+1,"")</f>
        <v/>
      </c>
      <c r="BD249" s="121" t="str">
        <f>IF('Main courante'!$A246=$BC$6,TEXT('Main courante'!$B246,"j mmm aa"),"")</f>
        <v/>
      </c>
      <c r="BE249" s="122" t="str">
        <f>IF('Main courante'!$A246=$BC$6,TEXT('Main courante'!$C246,"hh:mm"),"")</f>
        <v/>
      </c>
      <c r="BF249" s="122" t="str">
        <f>IF('Main courante'!$A246=$BC$6,TEXT('Main courante'!$D246,"hh:mm"),"")</f>
        <v/>
      </c>
      <c r="BG249" s="123" t="str">
        <f>IF('Main courante'!$A246=$BC$6,MOD($BF249-$BE249,1),"")</f>
        <v/>
      </c>
      <c r="BH249" s="123" t="str">
        <f>IF('Main courante'!$A246=$BC$6,'Main courante'!$E246,"")</f>
        <v/>
      </c>
      <c r="BI249" s="122" t="str">
        <f>IF('Main courante'!$A246=$BC$6,DU249,"")</f>
        <v/>
      </c>
      <c r="BJ249" s="125"/>
      <c r="BK249" s="120" t="str">
        <f>IF('Main courante'!$A246=$BK$6,MAX($BK$8:$BK248)+1,"")</f>
        <v/>
      </c>
      <c r="BL249" s="121" t="str">
        <f>IF('Main courante'!$A246=$BK$6,TEXT('Main courante'!$B246,"j mmm aa"),"")</f>
        <v/>
      </c>
      <c r="BM249" s="122" t="str">
        <f>IF('Main courante'!$A246=$BK$6,TEXT('Main courante'!$C246,"hh:mm"),"")</f>
        <v/>
      </c>
      <c r="BN249" s="122" t="str">
        <f>IF('Main courante'!$A246=$BK$6,TEXT('Main courante'!$D246,"hh:mm"),"")</f>
        <v/>
      </c>
      <c r="BO249" s="123" t="str">
        <f>IF('Main courante'!$A246=$BK$6,MOD($BN249-$BM249,1),"")</f>
        <v/>
      </c>
      <c r="BP249" s="123" t="str">
        <f>IF('Main courante'!$A246=$BK$6,'Main courante'!$E246,"")</f>
        <v/>
      </c>
      <c r="BQ249" s="122" t="str">
        <f>IF('Main courante'!$A246=$BK$6,DU249,"")</f>
        <v/>
      </c>
      <c r="BR249" s="125"/>
      <c r="BS249" s="120" t="str">
        <f>IF('Main courante'!$A246=$BS$6,MAX($BS$8:$BS248)+1,"")</f>
        <v/>
      </c>
      <c r="BT249" s="121" t="str">
        <f>IF('Main courante'!$A246=$BS$6,TEXT('Main courante'!$B246,"j mmm aa"),"")</f>
        <v/>
      </c>
      <c r="BU249" s="122" t="str">
        <f>IF('Main courante'!$A246=$BS$6,TEXT('Main courante'!$C246,"hh:mm"),"")</f>
        <v/>
      </c>
      <c r="BV249" s="122" t="str">
        <f>IF('Main courante'!$A246=$BS$6,TEXT('Main courante'!$D246,"hh:mm"),"")</f>
        <v/>
      </c>
      <c r="BW249" s="123" t="str">
        <f>IF('Main courante'!$A246=$BS$6,MOD($BV249-$BU249,1),"")</f>
        <v/>
      </c>
      <c r="BX249" s="123" t="str">
        <f>IF('Main courante'!$A246=$BS$6,'Main courante'!$E246,"")</f>
        <v/>
      </c>
      <c r="BY249" s="122" t="str">
        <f>IF('Main courante'!$A246=$BS$6,DU249,"")</f>
        <v/>
      </c>
      <c r="BZ249" s="125"/>
      <c r="CA249" s="120" t="str">
        <f>IF('Main courante'!$A246=$CA$6,MAX($CA$8:$CA248)+1,"")</f>
        <v/>
      </c>
      <c r="CB249" s="121" t="str">
        <f>IF('Main courante'!$A246=$CA$6,TEXT('Main courante'!$B246,"j mmm aa"),"")</f>
        <v/>
      </c>
      <c r="CC249" s="122" t="str">
        <f>IF('Main courante'!$A246=$CA$6,TEXT('Main courante'!$C246,"hh:mm"),"")</f>
        <v/>
      </c>
      <c r="CD249" s="122" t="str">
        <f>IF('Main courante'!$A246=$CA$6,TEXT('Main courante'!$D246,"hh:mm"),"")</f>
        <v/>
      </c>
      <c r="CE249" s="123" t="str">
        <f>IF('Main courante'!$A246=$CA$6,MOD($CD249-$CC249,1),"")</f>
        <v/>
      </c>
      <c r="CF249" s="123" t="str">
        <f>IF('Main courante'!$A246=$CA$6,'Main courante'!$E246,"")</f>
        <v/>
      </c>
      <c r="CG249" s="122" t="str">
        <f>IF('Main courante'!$A246=$CA$6,DU249,"")</f>
        <v/>
      </c>
      <c r="CH249" s="125"/>
      <c r="CI249" s="120" t="str">
        <f>IF('Main courante'!$A246=$CI$6,MAX($CI$8:$CI248)+1,"")</f>
        <v/>
      </c>
      <c r="CJ249" s="121" t="str">
        <f>IF('Main courante'!$A246=$CI$6,TEXT('Main courante'!$B246,"j mmm aa"),"")</f>
        <v/>
      </c>
      <c r="CK249" s="122" t="str">
        <f>IF('Main courante'!$A246=$CI$6,TEXT('Main courante'!$C246,"hh:mm"),"")</f>
        <v/>
      </c>
      <c r="CL249" s="122" t="str">
        <f>IF('Main courante'!$A246=$CI$6,TEXT('Main courante'!$D246,"hh:mm"),"")</f>
        <v/>
      </c>
      <c r="CM249" s="123" t="str">
        <f>IF('Main courante'!$A246=$CI$6,MOD($CL249-$CK249,1),"")</f>
        <v/>
      </c>
      <c r="CN249" s="123" t="str">
        <f>IF('Main courante'!$A246=$CI$6,'Main courante'!$E246,"")</f>
        <v/>
      </c>
      <c r="CO249" s="125"/>
      <c r="CP249" s="120" t="str">
        <f>IF('Main courante'!$A246=$CP$6,MAX($CP$8:$CP248)+1,"")</f>
        <v/>
      </c>
      <c r="CQ249" s="121" t="str">
        <f>IF('Main courante'!$A246=$CP$6,TEXT('Main courante'!$B246,"j mmm aa"),"")</f>
        <v/>
      </c>
      <c r="CR249" s="122" t="str">
        <f>IF('Main courante'!$A246=$CP$6,TEXT('Main courante'!$C246,"hh:mm"),"")</f>
        <v/>
      </c>
      <c r="CS249" s="122" t="str">
        <f>IF('Main courante'!$A246=$CP$6,TEXT('Main courante'!$D246,"hh:mm"),"")</f>
        <v/>
      </c>
      <c r="CT249" s="123" t="str">
        <f>IF('Main courante'!$A246=$CP$6,MOD($CS249-$CR249,1),"")</f>
        <v/>
      </c>
      <c r="CU249" s="123" t="str">
        <f>IF('Main courante'!$A246=$CP$6,'Main courante'!$E246,"")</f>
        <v/>
      </c>
      <c r="CV249" s="122" t="str">
        <f>IF('Main courante'!$A246=$CP$6,DU249,"")</f>
        <v/>
      </c>
      <c r="CW249" s="125"/>
      <c r="CX249" s="120" t="str">
        <f>IF('Main courante'!$A246=$CX$6,MAX($CX$8:$CX248)+1,"")</f>
        <v/>
      </c>
      <c r="CY249" s="121" t="str">
        <f>IF('Main courante'!$A246=$CX$6,TEXT('Main courante'!$B246,"j mmm aa"),"")</f>
        <v/>
      </c>
      <c r="CZ249" s="122" t="str">
        <f>IF('Main courante'!$A246=$CX$6,TEXT('Main courante'!$C246,"hh:mm"),"")</f>
        <v/>
      </c>
      <c r="DA249" s="122" t="str">
        <f>IF('Main courante'!$A246=$CX$6,TEXT('Main courante'!$D246,"hh:mm"),"")</f>
        <v/>
      </c>
      <c r="DB249" s="123" t="str">
        <f>IF('Main courante'!$A246=$CX$6,MOD($DA249-$CZ249,1),"")</f>
        <v/>
      </c>
      <c r="DC249" s="123" t="str">
        <f>IF('Main courante'!$A246=$CX$6,'Main courante'!$E246,"")</f>
        <v/>
      </c>
      <c r="DD249" s="122" t="str">
        <f>IF('Main courante'!$A246=$CX$6,DU249,"")</f>
        <v/>
      </c>
      <c r="DE249" s="125"/>
      <c r="DF249" s="120" t="str">
        <f>IF('Main courante'!$A246=$DF$6,MAX($DF$8:$DF248)+1,"")</f>
        <v/>
      </c>
      <c r="DG249" s="121" t="str">
        <f>IF('Main courante'!$A246=$DF$6,TEXT('Main courante'!$B246,"j mmm aa"),"")</f>
        <v/>
      </c>
      <c r="DH249" s="122" t="str">
        <f>IF('Main courante'!$A246=$DF$6,TEXT('Main courante'!$C246,"hh:mm"),"")</f>
        <v/>
      </c>
      <c r="DI249" s="122" t="str">
        <f>IF('Main courante'!$A246=$DF$6,TEXT('Main courante'!$D246,"hh:mm"),"")</f>
        <v/>
      </c>
      <c r="DJ249" s="123" t="str">
        <f>IF('Main courante'!$A246=$DF$6,MOD($DI249-$DH249,1),"")</f>
        <v/>
      </c>
      <c r="DK249" s="123" t="str">
        <f>IF('Main courante'!$A246=$DF$6,'Main courante'!$E246,"")</f>
        <v/>
      </c>
      <c r="DL249" s="128"/>
      <c r="DM249" s="120" t="str">
        <f>IF(OR('Main courante'!$F246&lt;&gt;"",'Main courante'!$K246&lt;&gt;""),MAX($DM$8:$DM248)+1,"")</f>
        <v/>
      </c>
      <c r="DN249" s="121" t="str">
        <f>IF('Main courante'!$F246,TEXT('Main courante'!$B246,"j mmm aa"),"")</f>
        <v/>
      </c>
      <c r="DO249" s="121" t="str">
        <f>IF('Main courante'!$F246,'Main courante'!$E246,"")</f>
        <v/>
      </c>
      <c r="DP249" s="121" t="str">
        <f>IF(OR('Main courante'!$F246&lt;&gt;"",'Main courante'!$K246&lt;&gt;""),IF('Main courante'!$F246&lt;&gt;"",TEXT('Main courante'!$F246,"hh:mm"),""),"")</f>
        <v/>
      </c>
      <c r="DQ249" s="121" t="str">
        <f>IF(OR('Main courante'!$F246&lt;&gt;"",'Main courante'!$K246&lt;&gt;""),IF('Main courante'!$G246&lt;&gt;"",TEXT('Main courante'!$G246,"hh:mm"),""),"")</f>
        <v/>
      </c>
      <c r="DR249" s="121" t="str">
        <f>IF(OR('Main courante'!$F246&lt;&gt;"",'Main courante'!$K246&lt;&gt;""),IF('Main courante'!$K246&lt;&gt;"",TEXT('Main courante'!$K246,"hh:mm"),""),"")</f>
        <v/>
      </c>
      <c r="DS249" s="121" t="str">
        <f>IF(OR('Main courante'!$F246&lt;&gt;"",'Main courante'!$K246&lt;&gt;""),IF('Main courante'!$L246&lt;&gt;"",TEXT('Main courante'!$L246,"hh:mm"),""),"")</f>
        <v/>
      </c>
      <c r="DT249" s="129">
        <f t="shared" si="13"/>
        <v>0</v>
      </c>
      <c r="DU249" s="130">
        <f>'Main courante'!$H246+'Main courante'!$M246</f>
        <v>0</v>
      </c>
      <c r="DV249" s="131">
        <f>'Main courante'!$J246+'Main courante'!$O246</f>
        <v>0</v>
      </c>
      <c r="DW249" s="131">
        <f>'Main courante'!$I246+'Main courante'!$N246</f>
        <v>0</v>
      </c>
      <c r="DX249" s="132" t="str">
        <f>IF('Main courante'!$P246&lt;&gt;"",'Main courante'!$P246,"")</f>
        <v/>
      </c>
      <c r="DY249" s="133" t="str">
        <f>IF('Main courante'!$Q246&lt;&gt;"",'Main courante'!$Q246,"")</f>
        <v/>
      </c>
      <c r="DZ249" s="133" t="str">
        <f>IF('Main courante'!$R246&lt;&gt;"",'Main courante'!$R246,"")</f>
        <v/>
      </c>
      <c r="EA249" s="129">
        <f t="shared" si="14"/>
        <v>0</v>
      </c>
      <c r="EB249" s="129">
        <f t="shared" si="15"/>
        <v>0</v>
      </c>
      <c r="ED249" s="120" t="str">
        <f>IF('Main courante'!$A246=$ED$6,MAX($ED$8:$ED248)+1,"")</f>
        <v/>
      </c>
      <c r="EE249" s="120" t="str">
        <f>IF('Main courante'!$A246=$ED$6,'Main courante'!$S246,"")</f>
        <v/>
      </c>
      <c r="EF249" s="120" t="str">
        <f>IF('Main courante'!$A246=$ED$6,'Main courante'!$T246,"")</f>
        <v/>
      </c>
      <c r="EG249" s="120" t="str">
        <f>IF('Main courante'!$A246=$ED$6,'Main courante'!$U246,"")</f>
        <v/>
      </c>
      <c r="EH249" s="134" t="str">
        <f>IF('Main courante'!$A246=$ED$6,'Main courante'!$V246,"")</f>
        <v/>
      </c>
      <c r="EJ249" s="120" t="str">
        <f>IF('Main courante'!$A246=$EJ$6,MAX($EJ$8:$EJ248)+1,"")</f>
        <v/>
      </c>
      <c r="EK249" s="120" t="str">
        <f>IF('Main courante'!$A246=$EJ$6,'Main courante'!$S246,"")</f>
        <v/>
      </c>
      <c r="EL249" s="120" t="str">
        <f>IF('Main courante'!$A246=$EJ$6,'Main courante'!$T246,"")</f>
        <v/>
      </c>
      <c r="EM249" s="120" t="str">
        <f>IF('Main courante'!$A246=$EJ$6,'Main courante'!$U246,"")</f>
        <v/>
      </c>
      <c r="EN249" s="134" t="str">
        <f>IF('Main courante'!$A246=$EJ$6,'Main courante'!$V246,"")</f>
        <v/>
      </c>
      <c r="EP249" s="120" t="str">
        <f>IF('Main courante'!$A246=$EP$6,MAX($EP$8:$EP248)+1,"")</f>
        <v/>
      </c>
      <c r="EQ249" s="120" t="str">
        <f>IF('Main courante'!$A246=$EP$6,'Main courante'!$S246,"")</f>
        <v/>
      </c>
      <c r="ER249" s="120" t="str">
        <f>IF('Main courante'!$A246=$EP$6,'Main courante'!$T246,"")</f>
        <v/>
      </c>
      <c r="ES249" s="120" t="str">
        <f>IF('Main courante'!$A246=$EP$6,'Main courante'!$U246,"")</f>
        <v/>
      </c>
      <c r="ET249" s="134" t="str">
        <f>IF('Main courante'!$A246=$EP$6,'Main courante'!$V246,"")</f>
        <v/>
      </c>
      <c r="EU249" s="125"/>
      <c r="EV249" s="120" t="str">
        <f>IF('Main courante'!$A246=$EV$6,MAX($EV$8:$EV248)+1,"")</f>
        <v/>
      </c>
      <c r="EW249" s="121" t="str">
        <f>IF('Main courante'!$A246=$EV$6,TEXT('Main courante'!$B246,"j mmm aa"),"")</f>
        <v/>
      </c>
      <c r="EX249" s="122" t="str">
        <f>IF('Main courante'!$A246=$EV$6,TEXT('Main courante'!$C246,"hh:mm"),"")</f>
        <v/>
      </c>
      <c r="EY249" s="122" t="str">
        <f>IF('Main courante'!$A246=$EV$6,TEXT('Main courante'!$D246,"hh:mm"),"")</f>
        <v/>
      </c>
      <c r="EZ249" s="123" t="str">
        <f>IF('Main courante'!$A246=$EV$6,MOD($EY249-$EX249,1),"")</f>
        <v/>
      </c>
      <c r="FA249" s="123" t="str">
        <f>IF('Main courante'!$A246=$EV$6,'Main courante'!$E246,"")</f>
        <v/>
      </c>
      <c r="FB249" s="128"/>
    </row>
    <row r="250" spans="1:158">
      <c r="A250" s="120" t="str">
        <f>IF('Main courante'!$A247=$A$6,MAX($A$8:$A249)+1,"")</f>
        <v/>
      </c>
      <c r="B250" s="121" t="str">
        <f>IF('Main courante'!$A247=$A$6,TEXT('Main courante'!$B247,"j mmm aa"),"")</f>
        <v/>
      </c>
      <c r="C250" s="122" t="str">
        <f>IF('Main courante'!$A247=$A$6,TEXT('Main courante'!$C247,"hh:mm"),"")</f>
        <v/>
      </c>
      <c r="D250" s="122" t="str">
        <f>IF('Main courante'!$A247=$A$6,TEXT('Main courante'!$D247,"hh:mm"),"")</f>
        <v/>
      </c>
      <c r="E250" s="123" t="str">
        <f>IF('Main courante'!$A247=$A$6,MOD($D250-$C250,1),"")</f>
        <v/>
      </c>
      <c r="F250" s="123" t="str">
        <f>IF('Main courante'!$A247=$A$6,'Main courante'!$E247,"")</f>
        <v/>
      </c>
      <c r="G250" s="125"/>
      <c r="H250" s="126" t="str">
        <f>IF('Main courante'!$A247=$H$6,MAX($H$8:$H249)+1,"")</f>
        <v/>
      </c>
      <c r="I250" s="121" t="str">
        <f>IF('Main courante'!$A247=$H$6,TEXT('Main courante'!$B247,"j mmm aa"),"")</f>
        <v/>
      </c>
      <c r="J250" s="122" t="str">
        <f>IF('Main courante'!$A247=$H$6,TEXT('Main courante'!$C247,"hh:mm"),"")</f>
        <v/>
      </c>
      <c r="K250" s="122" t="str">
        <f>IF('Main courante'!$A247=$H$6,TEXT('Main courante'!$D247,"hh:mm"),"")</f>
        <v/>
      </c>
      <c r="L250" s="123" t="str">
        <f>IF('Main courante'!$A247=$H$6,MOD($K250-$J250,1),"")</f>
        <v/>
      </c>
      <c r="M250" s="123" t="str">
        <f>IF('Main courante'!$A247=$H$6,'Main courante'!$E247,"")</f>
        <v/>
      </c>
      <c r="N250" s="125"/>
      <c r="O250" s="120" t="str">
        <f>IF('Main courante'!$A247=$O$6,MAX($O$8:$O249)+1,"")</f>
        <v/>
      </c>
      <c r="P250" s="121" t="str">
        <f>IF('Main courante'!$A247=$O$6,TEXT('Main courante'!$B247,"j mmm aa"),"")</f>
        <v/>
      </c>
      <c r="Q250" s="122" t="str">
        <f>IF('Main courante'!$A247=$O$6,TEXT('Main courante'!$C247,"hh:mm"),"")</f>
        <v/>
      </c>
      <c r="R250" s="122" t="str">
        <f>IF('Main courante'!$A247=$O$6,TEXT('Main courante'!$D247,"hh:mm"),"")</f>
        <v/>
      </c>
      <c r="S250" s="123" t="str">
        <f>IF('Main courante'!$A247=$O$6,MOD($R250-$Q250,1),"")</f>
        <v/>
      </c>
      <c r="T250" s="124" t="str">
        <f>IF('Main courante'!$A247=$O$6,'Main courante'!$E247,"")</f>
        <v/>
      </c>
      <c r="U250" s="127" t="str">
        <f>IF('Main courante'!$A247=$O$6,DU250,"")</f>
        <v/>
      </c>
      <c r="V250" s="125"/>
      <c r="W250" s="120" t="str">
        <f>IF('Main courante'!$A247=$W$6,MAX($W$8:$W249)+1,"")</f>
        <v/>
      </c>
      <c r="X250" s="121" t="str">
        <f>IF('Main courante'!$A247=$W$6,TEXT('Main courante'!$B247,"j mmm aa"),"")</f>
        <v/>
      </c>
      <c r="Y250" s="122" t="str">
        <f>IF('Main courante'!$A247=$W$6,TEXT('Main courante'!$C247,"hh:mm"),"")</f>
        <v/>
      </c>
      <c r="Z250" s="122" t="str">
        <f>IF('Main courante'!$A247=$W$6,TEXT('Main courante'!$D247,"hh:mm"),"")</f>
        <v/>
      </c>
      <c r="AA250" s="123" t="str">
        <f>IF('Main courante'!$A247=$W$6,MOD($Z250-$Y250,1),"")</f>
        <v/>
      </c>
      <c r="AB250" s="123" t="str">
        <f>IF('Main courante'!$A247=$W$6,'Main courante'!$E247,"")</f>
        <v/>
      </c>
      <c r="AC250" s="122" t="str">
        <f>IF('Main courante'!$A247=$W$6,DU250,"")</f>
        <v/>
      </c>
      <c r="AD250" s="125"/>
      <c r="AE250" s="120" t="str">
        <f>IF('Main courante'!$A247=$AE$6,MAX($AE$8:$AE249)+1,"")</f>
        <v/>
      </c>
      <c r="AF250" s="121" t="str">
        <f>IF('Main courante'!$A247=$AE$6,TEXT('Main courante'!$B247,"j mmm aa"),"")</f>
        <v/>
      </c>
      <c r="AG250" s="122" t="str">
        <f>IF('Main courante'!$A247=$AE$6,TEXT('Main courante'!$C247,"hh:mm"),"")</f>
        <v/>
      </c>
      <c r="AH250" s="122" t="str">
        <f>IF('Main courante'!$A247=$AE$6,TEXT('Main courante'!$D247,"hh:mm"),"")</f>
        <v/>
      </c>
      <c r="AI250" s="123" t="str">
        <f>IF('Main courante'!$A247=$AE$6,MOD($AH250-$AG250,1),"")</f>
        <v/>
      </c>
      <c r="AJ250" s="123" t="str">
        <f>IF('Main courante'!$A247=$AE$6,'Main courante'!$E247,"")</f>
        <v/>
      </c>
      <c r="AK250" s="122" t="str">
        <f>IF('Main courante'!$A247=$AE$6,DU250,"")</f>
        <v/>
      </c>
      <c r="AL250" s="125"/>
      <c r="AM250" s="120" t="str">
        <f>IF('Main courante'!$A247=$AM$6,MAX($AM$8:$AM249)+1,"")</f>
        <v/>
      </c>
      <c r="AN250" s="121" t="str">
        <f>IF('Main courante'!$A247=$AM$6,TEXT('Main courante'!$B247,"j mmm aa"),"")</f>
        <v/>
      </c>
      <c r="AO250" s="122" t="str">
        <f>IF('Main courante'!$A247=$AM$6,TEXT('Main courante'!$C247,"hh:mm"),"")</f>
        <v/>
      </c>
      <c r="AP250" s="122" t="str">
        <f>IF('Main courante'!$A247=$AM$6,TEXT('Main courante'!$D247,"hh:mm"),"")</f>
        <v/>
      </c>
      <c r="AQ250" s="123" t="str">
        <f>IF('Main courante'!$A247=$AM$6,MOD($AP250-$AO250,1),"")</f>
        <v/>
      </c>
      <c r="AR250" s="123" t="str">
        <f>IF('Main courante'!$A247=$AM$6,'Main courante'!$E247,"")</f>
        <v/>
      </c>
      <c r="AS250" s="122" t="str">
        <f>IF('Main courante'!$A247=$AM$6,DU250,"")</f>
        <v/>
      </c>
      <c r="AT250" s="125"/>
      <c r="AU250" s="120" t="str">
        <f>IF('Main courante'!$A247=$AU$6,MAX($AU$8:$AU249)+1,"")</f>
        <v/>
      </c>
      <c r="AV250" s="121" t="str">
        <f>IF('Main courante'!$A247=$AU$6,TEXT('Main courante'!$B247,"j mmm aa"),"")</f>
        <v/>
      </c>
      <c r="AW250" s="122" t="str">
        <f>IF('Main courante'!$A247=$AU$6,TEXT('Main courante'!$C247,"hh:mm"),"")</f>
        <v/>
      </c>
      <c r="AX250" s="122" t="str">
        <f>IF('Main courante'!$A247=$AU$6,TEXT('Main courante'!$D247,"hh:mm"),"")</f>
        <v/>
      </c>
      <c r="AY250" s="123" t="str">
        <f>IF('Main courante'!$A247=$AU$6,MOD($AX250-$AW250,1),"")</f>
        <v/>
      </c>
      <c r="AZ250" s="123" t="str">
        <f>IF('Main courante'!$A247=$AU$6,'Main courante'!$E247,"")</f>
        <v/>
      </c>
      <c r="BA250" s="122" t="str">
        <f>IF('Main courante'!$A247=$AU$6,DU250,"")</f>
        <v/>
      </c>
      <c r="BB250" s="125"/>
      <c r="BC250" s="120" t="str">
        <f>IF('Main courante'!$A247=$BC$6,MAX($BC$8:$BC249)+1,"")</f>
        <v/>
      </c>
      <c r="BD250" s="121" t="str">
        <f>IF('Main courante'!$A247=$BC$6,TEXT('Main courante'!$B247,"j mmm aa"),"")</f>
        <v/>
      </c>
      <c r="BE250" s="122" t="str">
        <f>IF('Main courante'!$A247=$BC$6,TEXT('Main courante'!$C247,"hh:mm"),"")</f>
        <v/>
      </c>
      <c r="BF250" s="122" t="str">
        <f>IF('Main courante'!$A247=$BC$6,TEXT('Main courante'!$D247,"hh:mm"),"")</f>
        <v/>
      </c>
      <c r="BG250" s="123" t="str">
        <f>IF('Main courante'!$A247=$BC$6,MOD($BF250-$BE250,1),"")</f>
        <v/>
      </c>
      <c r="BH250" s="123" t="str">
        <f>IF('Main courante'!$A247=$BC$6,'Main courante'!$E247,"")</f>
        <v/>
      </c>
      <c r="BI250" s="122" t="str">
        <f>IF('Main courante'!$A247=$BC$6,DU250,"")</f>
        <v/>
      </c>
      <c r="BJ250" s="125"/>
      <c r="BK250" s="120" t="str">
        <f>IF('Main courante'!$A247=$BK$6,MAX($BK$8:$BK249)+1,"")</f>
        <v/>
      </c>
      <c r="BL250" s="121" t="str">
        <f>IF('Main courante'!$A247=$BK$6,TEXT('Main courante'!$B247,"j mmm aa"),"")</f>
        <v/>
      </c>
      <c r="BM250" s="122" t="str">
        <f>IF('Main courante'!$A247=$BK$6,TEXT('Main courante'!$C247,"hh:mm"),"")</f>
        <v/>
      </c>
      <c r="BN250" s="122" t="str">
        <f>IF('Main courante'!$A247=$BK$6,TEXT('Main courante'!$D247,"hh:mm"),"")</f>
        <v/>
      </c>
      <c r="BO250" s="123" t="str">
        <f>IF('Main courante'!$A247=$BK$6,MOD($BN250-$BM250,1),"")</f>
        <v/>
      </c>
      <c r="BP250" s="123" t="str">
        <f>IF('Main courante'!$A247=$BK$6,'Main courante'!$E247,"")</f>
        <v/>
      </c>
      <c r="BQ250" s="122" t="str">
        <f>IF('Main courante'!$A247=$BK$6,DU250,"")</f>
        <v/>
      </c>
      <c r="BR250" s="125"/>
      <c r="BS250" s="120" t="str">
        <f>IF('Main courante'!$A247=$BS$6,MAX($BS$8:$BS249)+1,"")</f>
        <v/>
      </c>
      <c r="BT250" s="121" t="str">
        <f>IF('Main courante'!$A247=$BS$6,TEXT('Main courante'!$B247,"j mmm aa"),"")</f>
        <v/>
      </c>
      <c r="BU250" s="122" t="str">
        <f>IF('Main courante'!$A247=$BS$6,TEXT('Main courante'!$C247,"hh:mm"),"")</f>
        <v/>
      </c>
      <c r="BV250" s="122" t="str">
        <f>IF('Main courante'!$A247=$BS$6,TEXT('Main courante'!$D247,"hh:mm"),"")</f>
        <v/>
      </c>
      <c r="BW250" s="123" t="str">
        <f>IF('Main courante'!$A247=$BS$6,MOD($BV250-$BU250,1),"")</f>
        <v/>
      </c>
      <c r="BX250" s="123" t="str">
        <f>IF('Main courante'!$A247=$BS$6,'Main courante'!$E247,"")</f>
        <v/>
      </c>
      <c r="BY250" s="122" t="str">
        <f>IF('Main courante'!$A247=$BS$6,DU250,"")</f>
        <v/>
      </c>
      <c r="BZ250" s="125"/>
      <c r="CA250" s="120" t="str">
        <f>IF('Main courante'!$A247=$CA$6,MAX($CA$8:$CA249)+1,"")</f>
        <v/>
      </c>
      <c r="CB250" s="121" t="str">
        <f>IF('Main courante'!$A247=$CA$6,TEXT('Main courante'!$B247,"j mmm aa"),"")</f>
        <v/>
      </c>
      <c r="CC250" s="122" t="str">
        <f>IF('Main courante'!$A247=$CA$6,TEXT('Main courante'!$C247,"hh:mm"),"")</f>
        <v/>
      </c>
      <c r="CD250" s="122" t="str">
        <f>IF('Main courante'!$A247=$CA$6,TEXT('Main courante'!$D247,"hh:mm"),"")</f>
        <v/>
      </c>
      <c r="CE250" s="123" t="str">
        <f>IF('Main courante'!$A247=$CA$6,MOD($CD250-$CC250,1),"")</f>
        <v/>
      </c>
      <c r="CF250" s="123" t="str">
        <f>IF('Main courante'!$A247=$CA$6,'Main courante'!$E247,"")</f>
        <v/>
      </c>
      <c r="CG250" s="122" t="str">
        <f>IF('Main courante'!$A247=$CA$6,DU250,"")</f>
        <v/>
      </c>
      <c r="CH250" s="125"/>
      <c r="CI250" s="120" t="str">
        <f>IF('Main courante'!$A247=$CI$6,MAX($CI$8:$CI249)+1,"")</f>
        <v/>
      </c>
      <c r="CJ250" s="121" t="str">
        <f>IF('Main courante'!$A247=$CI$6,TEXT('Main courante'!$B247,"j mmm aa"),"")</f>
        <v/>
      </c>
      <c r="CK250" s="122" t="str">
        <f>IF('Main courante'!$A247=$CI$6,TEXT('Main courante'!$C247,"hh:mm"),"")</f>
        <v/>
      </c>
      <c r="CL250" s="122" t="str">
        <f>IF('Main courante'!$A247=$CI$6,TEXT('Main courante'!$D247,"hh:mm"),"")</f>
        <v/>
      </c>
      <c r="CM250" s="123" t="str">
        <f>IF('Main courante'!$A247=$CI$6,MOD($CL250-$CK250,1),"")</f>
        <v/>
      </c>
      <c r="CN250" s="123" t="str">
        <f>IF('Main courante'!$A247=$CI$6,'Main courante'!$E247,"")</f>
        <v/>
      </c>
      <c r="CO250" s="125"/>
      <c r="CP250" s="120" t="str">
        <f>IF('Main courante'!$A247=$CP$6,MAX($CP$8:$CP249)+1,"")</f>
        <v/>
      </c>
      <c r="CQ250" s="121" t="str">
        <f>IF('Main courante'!$A247=$CP$6,TEXT('Main courante'!$B247,"j mmm aa"),"")</f>
        <v/>
      </c>
      <c r="CR250" s="122" t="str">
        <f>IF('Main courante'!$A247=$CP$6,TEXT('Main courante'!$C247,"hh:mm"),"")</f>
        <v/>
      </c>
      <c r="CS250" s="122" t="str">
        <f>IF('Main courante'!$A247=$CP$6,TEXT('Main courante'!$D247,"hh:mm"),"")</f>
        <v/>
      </c>
      <c r="CT250" s="123" t="str">
        <f>IF('Main courante'!$A247=$CP$6,MOD($CS250-$CR250,1),"")</f>
        <v/>
      </c>
      <c r="CU250" s="123" t="str">
        <f>IF('Main courante'!$A247=$CP$6,'Main courante'!$E247,"")</f>
        <v/>
      </c>
      <c r="CV250" s="122" t="str">
        <f>IF('Main courante'!$A247=$CP$6,DU250,"")</f>
        <v/>
      </c>
      <c r="CW250" s="125"/>
      <c r="CX250" s="120" t="str">
        <f>IF('Main courante'!$A247=$CX$6,MAX($CX$8:$CX249)+1,"")</f>
        <v/>
      </c>
      <c r="CY250" s="121" t="str">
        <f>IF('Main courante'!$A247=$CX$6,TEXT('Main courante'!$B247,"j mmm aa"),"")</f>
        <v/>
      </c>
      <c r="CZ250" s="122" t="str">
        <f>IF('Main courante'!$A247=$CX$6,TEXT('Main courante'!$C247,"hh:mm"),"")</f>
        <v/>
      </c>
      <c r="DA250" s="122" t="str">
        <f>IF('Main courante'!$A247=$CX$6,TEXT('Main courante'!$D247,"hh:mm"),"")</f>
        <v/>
      </c>
      <c r="DB250" s="123" t="str">
        <f>IF('Main courante'!$A247=$CX$6,MOD($DA250-$CZ250,1),"")</f>
        <v/>
      </c>
      <c r="DC250" s="123" t="str">
        <f>IF('Main courante'!$A247=$CX$6,'Main courante'!$E247,"")</f>
        <v/>
      </c>
      <c r="DD250" s="122" t="str">
        <f>IF('Main courante'!$A247=$CX$6,DU250,"")</f>
        <v/>
      </c>
      <c r="DE250" s="125"/>
      <c r="DF250" s="120" t="str">
        <f>IF('Main courante'!$A247=$DF$6,MAX($DF$8:$DF249)+1,"")</f>
        <v/>
      </c>
      <c r="DG250" s="121" t="str">
        <f>IF('Main courante'!$A247=$DF$6,TEXT('Main courante'!$B247,"j mmm aa"),"")</f>
        <v/>
      </c>
      <c r="DH250" s="122" t="str">
        <f>IF('Main courante'!$A247=$DF$6,TEXT('Main courante'!$C247,"hh:mm"),"")</f>
        <v/>
      </c>
      <c r="DI250" s="122" t="str">
        <f>IF('Main courante'!$A247=$DF$6,TEXT('Main courante'!$D247,"hh:mm"),"")</f>
        <v/>
      </c>
      <c r="DJ250" s="123" t="str">
        <f>IF('Main courante'!$A247=$DF$6,MOD($DI250-$DH250,1),"")</f>
        <v/>
      </c>
      <c r="DK250" s="123" t="str">
        <f>IF('Main courante'!$A247=$DF$6,'Main courante'!$E247,"")</f>
        <v/>
      </c>
      <c r="DL250" s="128"/>
      <c r="DM250" s="120" t="str">
        <f>IF(OR('Main courante'!$F247&lt;&gt;"",'Main courante'!$K247&lt;&gt;""),MAX($DM$8:$DM249)+1,"")</f>
        <v/>
      </c>
      <c r="DN250" s="121" t="str">
        <f>IF('Main courante'!$F247,TEXT('Main courante'!$B247,"j mmm aa"),"")</f>
        <v/>
      </c>
      <c r="DO250" s="121" t="str">
        <f>IF('Main courante'!$F247,'Main courante'!$E247,"")</f>
        <v/>
      </c>
      <c r="DP250" s="121" t="str">
        <f>IF(OR('Main courante'!$F247&lt;&gt;"",'Main courante'!$K247&lt;&gt;""),IF('Main courante'!$F247&lt;&gt;"",TEXT('Main courante'!$F247,"hh:mm"),""),"")</f>
        <v/>
      </c>
      <c r="DQ250" s="121" t="str">
        <f>IF(OR('Main courante'!$F247&lt;&gt;"",'Main courante'!$K247&lt;&gt;""),IF('Main courante'!$G247&lt;&gt;"",TEXT('Main courante'!$G247,"hh:mm"),""),"")</f>
        <v/>
      </c>
      <c r="DR250" s="121" t="str">
        <f>IF(OR('Main courante'!$F247&lt;&gt;"",'Main courante'!$K247&lt;&gt;""),IF('Main courante'!$K247&lt;&gt;"",TEXT('Main courante'!$K247,"hh:mm"),""),"")</f>
        <v/>
      </c>
      <c r="DS250" s="121" t="str">
        <f>IF(OR('Main courante'!$F247&lt;&gt;"",'Main courante'!$K247&lt;&gt;""),IF('Main courante'!$L247&lt;&gt;"",TEXT('Main courante'!$L247,"hh:mm"),""),"")</f>
        <v/>
      </c>
      <c r="DT250" s="129">
        <f t="shared" si="13"/>
        <v>0</v>
      </c>
      <c r="DU250" s="130">
        <f>'Main courante'!$H247+'Main courante'!$M247</f>
        <v>0</v>
      </c>
      <c r="DV250" s="131">
        <f>'Main courante'!$J247+'Main courante'!$O247</f>
        <v>0</v>
      </c>
      <c r="DW250" s="131">
        <f>'Main courante'!$I247+'Main courante'!$N247</f>
        <v>0</v>
      </c>
      <c r="DX250" s="132" t="str">
        <f>IF('Main courante'!$P247&lt;&gt;"",'Main courante'!$P247,"")</f>
        <v/>
      </c>
      <c r="DY250" s="133" t="str">
        <f>IF('Main courante'!$Q247&lt;&gt;"",'Main courante'!$Q247,"")</f>
        <v/>
      </c>
      <c r="DZ250" s="133" t="str">
        <f>IF('Main courante'!$R247&lt;&gt;"",'Main courante'!$R247,"")</f>
        <v/>
      </c>
      <c r="EA250" s="129">
        <f t="shared" si="14"/>
        <v>0</v>
      </c>
      <c r="EB250" s="129">
        <f t="shared" si="15"/>
        <v>0</v>
      </c>
      <c r="ED250" s="120" t="str">
        <f>IF('Main courante'!$A247=$ED$6,MAX($ED$8:$ED249)+1,"")</f>
        <v/>
      </c>
      <c r="EE250" s="120" t="str">
        <f>IF('Main courante'!$A247=$ED$6,'Main courante'!$S247,"")</f>
        <v/>
      </c>
      <c r="EF250" s="120" t="str">
        <f>IF('Main courante'!$A247=$ED$6,'Main courante'!$T247,"")</f>
        <v/>
      </c>
      <c r="EG250" s="120" t="str">
        <f>IF('Main courante'!$A247=$ED$6,'Main courante'!$U247,"")</f>
        <v/>
      </c>
      <c r="EH250" s="134" t="str">
        <f>IF('Main courante'!$A247=$ED$6,'Main courante'!$V247,"")</f>
        <v/>
      </c>
      <c r="EJ250" s="120" t="str">
        <f>IF('Main courante'!$A247=$EJ$6,MAX($EJ$8:$EJ249)+1,"")</f>
        <v/>
      </c>
      <c r="EK250" s="120" t="str">
        <f>IF('Main courante'!$A247=$EJ$6,'Main courante'!$S247,"")</f>
        <v/>
      </c>
      <c r="EL250" s="120" t="str">
        <f>IF('Main courante'!$A247=$EJ$6,'Main courante'!$T247,"")</f>
        <v/>
      </c>
      <c r="EM250" s="120" t="str">
        <f>IF('Main courante'!$A247=$EJ$6,'Main courante'!$U247,"")</f>
        <v/>
      </c>
      <c r="EN250" s="134" t="str">
        <f>IF('Main courante'!$A247=$EJ$6,'Main courante'!$V247,"")</f>
        <v/>
      </c>
      <c r="EP250" s="120" t="str">
        <f>IF('Main courante'!$A247=$EP$6,MAX($EP$8:$EP249)+1,"")</f>
        <v/>
      </c>
      <c r="EQ250" s="120" t="str">
        <f>IF('Main courante'!$A247=$EP$6,'Main courante'!$S247,"")</f>
        <v/>
      </c>
      <c r="ER250" s="120" t="str">
        <f>IF('Main courante'!$A247=$EP$6,'Main courante'!$T247,"")</f>
        <v/>
      </c>
      <c r="ES250" s="120" t="str">
        <f>IF('Main courante'!$A247=$EP$6,'Main courante'!$U247,"")</f>
        <v/>
      </c>
      <c r="ET250" s="134" t="str">
        <f>IF('Main courante'!$A247=$EP$6,'Main courante'!$V247,"")</f>
        <v/>
      </c>
      <c r="EU250" s="125"/>
      <c r="EV250" s="120" t="str">
        <f>IF('Main courante'!$A247=$EV$6,MAX($EV$8:$EV249)+1,"")</f>
        <v/>
      </c>
      <c r="EW250" s="121" t="str">
        <f>IF('Main courante'!$A247=$EV$6,TEXT('Main courante'!$B247,"j mmm aa"),"")</f>
        <v/>
      </c>
      <c r="EX250" s="122" t="str">
        <f>IF('Main courante'!$A247=$EV$6,TEXT('Main courante'!$C247,"hh:mm"),"")</f>
        <v/>
      </c>
      <c r="EY250" s="122" t="str">
        <f>IF('Main courante'!$A247=$EV$6,TEXT('Main courante'!$D247,"hh:mm"),"")</f>
        <v/>
      </c>
      <c r="EZ250" s="123" t="str">
        <f>IF('Main courante'!$A247=$EV$6,MOD($EY250-$EX250,1),"")</f>
        <v/>
      </c>
      <c r="FA250" s="123" t="str">
        <f>IF('Main courante'!$A247=$EV$6,'Main courante'!$E247,"")</f>
        <v/>
      </c>
      <c r="FB250" s="128"/>
    </row>
    <row r="251" spans="1:158">
      <c r="A251" s="120" t="str">
        <f>IF('Main courante'!$A248=$A$6,MAX($A$8:$A250)+1,"")</f>
        <v/>
      </c>
      <c r="B251" s="121" t="str">
        <f>IF('Main courante'!$A248=$A$6,TEXT('Main courante'!$B248,"j mmm aa"),"")</f>
        <v/>
      </c>
      <c r="C251" s="122" t="str">
        <f>IF('Main courante'!$A248=$A$6,TEXT('Main courante'!$C248,"hh:mm"),"")</f>
        <v/>
      </c>
      <c r="D251" s="122" t="str">
        <f>IF('Main courante'!$A248=$A$6,TEXT('Main courante'!$D248,"hh:mm"),"")</f>
        <v/>
      </c>
      <c r="E251" s="123" t="str">
        <f>IF('Main courante'!$A248=$A$6,MOD($D251-$C251,1),"")</f>
        <v/>
      </c>
      <c r="F251" s="123" t="str">
        <f>IF('Main courante'!$A248=$A$6,'Main courante'!$E248,"")</f>
        <v/>
      </c>
      <c r="G251" s="125"/>
      <c r="H251" s="126" t="str">
        <f>IF('Main courante'!$A248=$H$6,MAX($H$8:$H250)+1,"")</f>
        <v/>
      </c>
      <c r="I251" s="121" t="str">
        <f>IF('Main courante'!$A248=$H$6,TEXT('Main courante'!$B248,"j mmm aa"),"")</f>
        <v/>
      </c>
      <c r="J251" s="122" t="str">
        <f>IF('Main courante'!$A248=$H$6,TEXT('Main courante'!$C248,"hh:mm"),"")</f>
        <v/>
      </c>
      <c r="K251" s="122" t="str">
        <f>IF('Main courante'!$A248=$H$6,TEXT('Main courante'!$D248,"hh:mm"),"")</f>
        <v/>
      </c>
      <c r="L251" s="123" t="str">
        <f>IF('Main courante'!$A248=$H$6,MOD($K251-$J251,1),"")</f>
        <v/>
      </c>
      <c r="M251" s="123" t="str">
        <f>IF('Main courante'!$A248=$H$6,'Main courante'!$E248,"")</f>
        <v/>
      </c>
      <c r="N251" s="125"/>
      <c r="O251" s="120" t="str">
        <f>IF('Main courante'!$A248=$O$6,MAX($O$8:$O250)+1,"")</f>
        <v/>
      </c>
      <c r="P251" s="121" t="str">
        <f>IF('Main courante'!$A248=$O$6,TEXT('Main courante'!$B248,"j mmm aa"),"")</f>
        <v/>
      </c>
      <c r="Q251" s="122" t="str">
        <f>IF('Main courante'!$A248=$O$6,TEXT('Main courante'!$C248,"hh:mm"),"")</f>
        <v/>
      </c>
      <c r="R251" s="122" t="str">
        <f>IF('Main courante'!$A248=$O$6,TEXT('Main courante'!$D248,"hh:mm"),"")</f>
        <v/>
      </c>
      <c r="S251" s="123" t="str">
        <f>IF('Main courante'!$A248=$O$6,MOD($R251-$Q251,1),"")</f>
        <v/>
      </c>
      <c r="T251" s="124" t="str">
        <f>IF('Main courante'!$A248=$O$6,'Main courante'!$E248,"")</f>
        <v/>
      </c>
      <c r="U251" s="127" t="str">
        <f>IF('Main courante'!$A248=$O$6,DU251,"")</f>
        <v/>
      </c>
      <c r="V251" s="125"/>
      <c r="W251" s="120" t="str">
        <f>IF('Main courante'!$A248=$W$6,MAX($W$8:$W250)+1,"")</f>
        <v/>
      </c>
      <c r="X251" s="121" t="str">
        <f>IF('Main courante'!$A248=$W$6,TEXT('Main courante'!$B248,"j mmm aa"),"")</f>
        <v/>
      </c>
      <c r="Y251" s="122" t="str">
        <f>IF('Main courante'!$A248=$W$6,TEXT('Main courante'!$C248,"hh:mm"),"")</f>
        <v/>
      </c>
      <c r="Z251" s="122" t="str">
        <f>IF('Main courante'!$A248=$W$6,TEXT('Main courante'!$D248,"hh:mm"),"")</f>
        <v/>
      </c>
      <c r="AA251" s="123" t="str">
        <f>IF('Main courante'!$A248=$W$6,MOD($Z251-$Y251,1),"")</f>
        <v/>
      </c>
      <c r="AB251" s="123" t="str">
        <f>IF('Main courante'!$A248=$W$6,'Main courante'!$E248,"")</f>
        <v/>
      </c>
      <c r="AC251" s="122" t="str">
        <f>IF('Main courante'!$A248=$W$6,DU251,"")</f>
        <v/>
      </c>
      <c r="AD251" s="125"/>
      <c r="AE251" s="120" t="str">
        <f>IF('Main courante'!$A248=$AE$6,MAX($AE$8:$AE250)+1,"")</f>
        <v/>
      </c>
      <c r="AF251" s="121" t="str">
        <f>IF('Main courante'!$A248=$AE$6,TEXT('Main courante'!$B248,"j mmm aa"),"")</f>
        <v/>
      </c>
      <c r="AG251" s="122" t="str">
        <f>IF('Main courante'!$A248=$AE$6,TEXT('Main courante'!$C248,"hh:mm"),"")</f>
        <v/>
      </c>
      <c r="AH251" s="122" t="str">
        <f>IF('Main courante'!$A248=$AE$6,TEXT('Main courante'!$D248,"hh:mm"),"")</f>
        <v/>
      </c>
      <c r="AI251" s="123" t="str">
        <f>IF('Main courante'!$A248=$AE$6,MOD($AH251-$AG251,1),"")</f>
        <v/>
      </c>
      <c r="AJ251" s="123" t="str">
        <f>IF('Main courante'!$A248=$AE$6,'Main courante'!$E248,"")</f>
        <v/>
      </c>
      <c r="AK251" s="122" t="str">
        <f>IF('Main courante'!$A248=$AE$6,DU251,"")</f>
        <v/>
      </c>
      <c r="AL251" s="125"/>
      <c r="AM251" s="120" t="str">
        <f>IF('Main courante'!$A248=$AM$6,MAX($AM$8:$AM250)+1,"")</f>
        <v/>
      </c>
      <c r="AN251" s="121" t="str">
        <f>IF('Main courante'!$A248=$AM$6,TEXT('Main courante'!$B248,"j mmm aa"),"")</f>
        <v/>
      </c>
      <c r="AO251" s="122" t="str">
        <f>IF('Main courante'!$A248=$AM$6,TEXT('Main courante'!$C248,"hh:mm"),"")</f>
        <v/>
      </c>
      <c r="AP251" s="122" t="str">
        <f>IF('Main courante'!$A248=$AM$6,TEXT('Main courante'!$D248,"hh:mm"),"")</f>
        <v/>
      </c>
      <c r="AQ251" s="123" t="str">
        <f>IF('Main courante'!$A248=$AM$6,MOD($AP251-$AO251,1),"")</f>
        <v/>
      </c>
      <c r="AR251" s="123" t="str">
        <f>IF('Main courante'!$A248=$AM$6,'Main courante'!$E248,"")</f>
        <v/>
      </c>
      <c r="AS251" s="122" t="str">
        <f>IF('Main courante'!$A248=$AM$6,DU251,"")</f>
        <v/>
      </c>
      <c r="AT251" s="125"/>
      <c r="AU251" s="120" t="str">
        <f>IF('Main courante'!$A248=$AU$6,MAX($AU$8:$AU250)+1,"")</f>
        <v/>
      </c>
      <c r="AV251" s="121" t="str">
        <f>IF('Main courante'!$A248=$AU$6,TEXT('Main courante'!$B248,"j mmm aa"),"")</f>
        <v/>
      </c>
      <c r="AW251" s="122" t="str">
        <f>IF('Main courante'!$A248=$AU$6,TEXT('Main courante'!$C248,"hh:mm"),"")</f>
        <v/>
      </c>
      <c r="AX251" s="122" t="str">
        <f>IF('Main courante'!$A248=$AU$6,TEXT('Main courante'!$D248,"hh:mm"),"")</f>
        <v/>
      </c>
      <c r="AY251" s="123" t="str">
        <f>IF('Main courante'!$A248=$AU$6,MOD($AX251-$AW251,1),"")</f>
        <v/>
      </c>
      <c r="AZ251" s="123" t="str">
        <f>IF('Main courante'!$A248=$AU$6,'Main courante'!$E248,"")</f>
        <v/>
      </c>
      <c r="BA251" s="122" t="str">
        <f>IF('Main courante'!$A248=$AU$6,DU251,"")</f>
        <v/>
      </c>
      <c r="BB251" s="125"/>
      <c r="BC251" s="120" t="str">
        <f>IF('Main courante'!$A248=$BC$6,MAX($BC$8:$BC250)+1,"")</f>
        <v/>
      </c>
      <c r="BD251" s="121" t="str">
        <f>IF('Main courante'!$A248=$BC$6,TEXT('Main courante'!$B248,"j mmm aa"),"")</f>
        <v/>
      </c>
      <c r="BE251" s="122" t="str">
        <f>IF('Main courante'!$A248=$BC$6,TEXT('Main courante'!$C248,"hh:mm"),"")</f>
        <v/>
      </c>
      <c r="BF251" s="122" t="str">
        <f>IF('Main courante'!$A248=$BC$6,TEXT('Main courante'!$D248,"hh:mm"),"")</f>
        <v/>
      </c>
      <c r="BG251" s="123" t="str">
        <f>IF('Main courante'!$A248=$BC$6,MOD($BF251-$BE251,1),"")</f>
        <v/>
      </c>
      <c r="BH251" s="123" t="str">
        <f>IF('Main courante'!$A248=$BC$6,'Main courante'!$E248,"")</f>
        <v/>
      </c>
      <c r="BI251" s="122" t="str">
        <f>IF('Main courante'!$A248=$BC$6,DU251,"")</f>
        <v/>
      </c>
      <c r="BJ251" s="125"/>
      <c r="BK251" s="120" t="str">
        <f>IF('Main courante'!$A248=$BK$6,MAX($BK$8:$BK250)+1,"")</f>
        <v/>
      </c>
      <c r="BL251" s="121" t="str">
        <f>IF('Main courante'!$A248=$BK$6,TEXT('Main courante'!$B248,"j mmm aa"),"")</f>
        <v/>
      </c>
      <c r="BM251" s="122" t="str">
        <f>IF('Main courante'!$A248=$BK$6,TEXT('Main courante'!$C248,"hh:mm"),"")</f>
        <v/>
      </c>
      <c r="BN251" s="122" t="str">
        <f>IF('Main courante'!$A248=$BK$6,TEXT('Main courante'!$D248,"hh:mm"),"")</f>
        <v/>
      </c>
      <c r="BO251" s="123" t="str">
        <f>IF('Main courante'!$A248=$BK$6,MOD($BN251-$BM251,1),"")</f>
        <v/>
      </c>
      <c r="BP251" s="123" t="str">
        <f>IF('Main courante'!$A248=$BK$6,'Main courante'!$E248,"")</f>
        <v/>
      </c>
      <c r="BQ251" s="122" t="str">
        <f>IF('Main courante'!$A248=$BK$6,DU251,"")</f>
        <v/>
      </c>
      <c r="BR251" s="125"/>
      <c r="BS251" s="120" t="str">
        <f>IF('Main courante'!$A248=$BS$6,MAX($BS$8:$BS250)+1,"")</f>
        <v/>
      </c>
      <c r="BT251" s="121" t="str">
        <f>IF('Main courante'!$A248=$BS$6,TEXT('Main courante'!$B248,"j mmm aa"),"")</f>
        <v/>
      </c>
      <c r="BU251" s="122" t="str">
        <f>IF('Main courante'!$A248=$BS$6,TEXT('Main courante'!$C248,"hh:mm"),"")</f>
        <v/>
      </c>
      <c r="BV251" s="122" t="str">
        <f>IF('Main courante'!$A248=$BS$6,TEXT('Main courante'!$D248,"hh:mm"),"")</f>
        <v/>
      </c>
      <c r="BW251" s="123" t="str">
        <f>IF('Main courante'!$A248=$BS$6,MOD($BV251-$BU251,1),"")</f>
        <v/>
      </c>
      <c r="BX251" s="123" t="str">
        <f>IF('Main courante'!$A248=$BS$6,'Main courante'!$E248,"")</f>
        <v/>
      </c>
      <c r="BY251" s="122" t="str">
        <f>IF('Main courante'!$A248=$BS$6,DU251,"")</f>
        <v/>
      </c>
      <c r="BZ251" s="125"/>
      <c r="CA251" s="120" t="str">
        <f>IF('Main courante'!$A248=$CA$6,MAX($CA$8:$CA250)+1,"")</f>
        <v/>
      </c>
      <c r="CB251" s="121" t="str">
        <f>IF('Main courante'!$A248=$CA$6,TEXT('Main courante'!$B248,"j mmm aa"),"")</f>
        <v/>
      </c>
      <c r="CC251" s="122" t="str">
        <f>IF('Main courante'!$A248=$CA$6,TEXT('Main courante'!$C248,"hh:mm"),"")</f>
        <v/>
      </c>
      <c r="CD251" s="122" t="str">
        <f>IF('Main courante'!$A248=$CA$6,TEXT('Main courante'!$D248,"hh:mm"),"")</f>
        <v/>
      </c>
      <c r="CE251" s="123" t="str">
        <f>IF('Main courante'!$A248=$CA$6,MOD($CD251-$CC251,1),"")</f>
        <v/>
      </c>
      <c r="CF251" s="123" t="str">
        <f>IF('Main courante'!$A248=$CA$6,'Main courante'!$E248,"")</f>
        <v/>
      </c>
      <c r="CG251" s="122" t="str">
        <f>IF('Main courante'!$A248=$CA$6,DU251,"")</f>
        <v/>
      </c>
      <c r="CH251" s="125"/>
      <c r="CI251" s="120" t="str">
        <f>IF('Main courante'!$A248=$CI$6,MAX($CI$8:$CI250)+1,"")</f>
        <v/>
      </c>
      <c r="CJ251" s="121" t="str">
        <f>IF('Main courante'!$A248=$CI$6,TEXT('Main courante'!$B248,"j mmm aa"),"")</f>
        <v/>
      </c>
      <c r="CK251" s="122" t="str">
        <f>IF('Main courante'!$A248=$CI$6,TEXT('Main courante'!$C248,"hh:mm"),"")</f>
        <v/>
      </c>
      <c r="CL251" s="122" t="str">
        <f>IF('Main courante'!$A248=$CI$6,TEXT('Main courante'!$D248,"hh:mm"),"")</f>
        <v/>
      </c>
      <c r="CM251" s="123" t="str">
        <f>IF('Main courante'!$A248=$CI$6,MOD($CL251-$CK251,1),"")</f>
        <v/>
      </c>
      <c r="CN251" s="123" t="str">
        <f>IF('Main courante'!$A248=$CI$6,'Main courante'!$E248,"")</f>
        <v/>
      </c>
      <c r="CO251" s="125"/>
      <c r="CP251" s="120" t="str">
        <f>IF('Main courante'!$A248=$CP$6,MAX($CP$8:$CP250)+1,"")</f>
        <v/>
      </c>
      <c r="CQ251" s="121" t="str">
        <f>IF('Main courante'!$A248=$CP$6,TEXT('Main courante'!$B248,"j mmm aa"),"")</f>
        <v/>
      </c>
      <c r="CR251" s="122" t="str">
        <f>IF('Main courante'!$A248=$CP$6,TEXT('Main courante'!$C248,"hh:mm"),"")</f>
        <v/>
      </c>
      <c r="CS251" s="122" t="str">
        <f>IF('Main courante'!$A248=$CP$6,TEXT('Main courante'!$D248,"hh:mm"),"")</f>
        <v/>
      </c>
      <c r="CT251" s="123" t="str">
        <f>IF('Main courante'!$A248=$CP$6,MOD($CS251-$CR251,1),"")</f>
        <v/>
      </c>
      <c r="CU251" s="123" t="str">
        <f>IF('Main courante'!$A248=$CP$6,'Main courante'!$E248,"")</f>
        <v/>
      </c>
      <c r="CV251" s="122" t="str">
        <f>IF('Main courante'!$A248=$CP$6,DU251,"")</f>
        <v/>
      </c>
      <c r="CW251" s="125"/>
      <c r="CX251" s="120" t="str">
        <f>IF('Main courante'!$A248=$CX$6,MAX($CX$8:$CX250)+1,"")</f>
        <v/>
      </c>
      <c r="CY251" s="121" t="str">
        <f>IF('Main courante'!$A248=$CX$6,TEXT('Main courante'!$B248,"j mmm aa"),"")</f>
        <v/>
      </c>
      <c r="CZ251" s="122" t="str">
        <f>IF('Main courante'!$A248=$CX$6,TEXT('Main courante'!$C248,"hh:mm"),"")</f>
        <v/>
      </c>
      <c r="DA251" s="122" t="str">
        <f>IF('Main courante'!$A248=$CX$6,TEXT('Main courante'!$D248,"hh:mm"),"")</f>
        <v/>
      </c>
      <c r="DB251" s="123" t="str">
        <f>IF('Main courante'!$A248=$CX$6,MOD($DA251-$CZ251,1),"")</f>
        <v/>
      </c>
      <c r="DC251" s="123" t="str">
        <f>IF('Main courante'!$A248=$CX$6,'Main courante'!$E248,"")</f>
        <v/>
      </c>
      <c r="DD251" s="122" t="str">
        <f>IF('Main courante'!$A248=$CX$6,DU251,"")</f>
        <v/>
      </c>
      <c r="DE251" s="125"/>
      <c r="DF251" s="120" t="str">
        <f>IF('Main courante'!$A248=$DF$6,MAX($DF$8:$DF250)+1,"")</f>
        <v/>
      </c>
      <c r="DG251" s="121" t="str">
        <f>IF('Main courante'!$A248=$DF$6,TEXT('Main courante'!$B248,"j mmm aa"),"")</f>
        <v/>
      </c>
      <c r="DH251" s="122" t="str">
        <f>IF('Main courante'!$A248=$DF$6,TEXT('Main courante'!$C248,"hh:mm"),"")</f>
        <v/>
      </c>
      <c r="DI251" s="122" t="str">
        <f>IF('Main courante'!$A248=$DF$6,TEXT('Main courante'!$D248,"hh:mm"),"")</f>
        <v/>
      </c>
      <c r="DJ251" s="123" t="str">
        <f>IF('Main courante'!$A248=$DF$6,MOD($DI251-$DH251,1),"")</f>
        <v/>
      </c>
      <c r="DK251" s="123" t="str">
        <f>IF('Main courante'!$A248=$DF$6,'Main courante'!$E248,"")</f>
        <v/>
      </c>
      <c r="DL251" s="128"/>
      <c r="DM251" s="120" t="str">
        <f>IF(OR('Main courante'!$F248&lt;&gt;"",'Main courante'!$K248&lt;&gt;""),MAX($DM$8:$DM250)+1,"")</f>
        <v/>
      </c>
      <c r="DN251" s="121" t="str">
        <f>IF('Main courante'!$F248,TEXT('Main courante'!$B248,"j mmm aa"),"")</f>
        <v/>
      </c>
      <c r="DO251" s="121" t="str">
        <f>IF('Main courante'!$F248,'Main courante'!$E248,"")</f>
        <v/>
      </c>
      <c r="DP251" s="121" t="str">
        <f>IF(OR('Main courante'!$F248&lt;&gt;"",'Main courante'!$K248&lt;&gt;""),IF('Main courante'!$F248&lt;&gt;"",TEXT('Main courante'!$F248,"hh:mm"),""),"")</f>
        <v/>
      </c>
      <c r="DQ251" s="121" t="str">
        <f>IF(OR('Main courante'!$F248&lt;&gt;"",'Main courante'!$K248&lt;&gt;""),IF('Main courante'!$G248&lt;&gt;"",TEXT('Main courante'!$G248,"hh:mm"),""),"")</f>
        <v/>
      </c>
      <c r="DR251" s="121" t="str">
        <f>IF(OR('Main courante'!$F248&lt;&gt;"",'Main courante'!$K248&lt;&gt;""),IF('Main courante'!$K248&lt;&gt;"",TEXT('Main courante'!$K248,"hh:mm"),""),"")</f>
        <v/>
      </c>
      <c r="DS251" s="121" t="str">
        <f>IF(OR('Main courante'!$F248&lt;&gt;"",'Main courante'!$K248&lt;&gt;""),IF('Main courante'!$L248&lt;&gt;"",TEXT('Main courante'!$L248,"hh:mm"),""),"")</f>
        <v/>
      </c>
      <c r="DT251" s="129">
        <f t="shared" si="13"/>
        <v>0</v>
      </c>
      <c r="DU251" s="130">
        <f>'Main courante'!$H248+'Main courante'!$M248</f>
        <v>0</v>
      </c>
      <c r="DV251" s="131">
        <f>'Main courante'!$J248+'Main courante'!$O248</f>
        <v>0</v>
      </c>
      <c r="DW251" s="131">
        <f>'Main courante'!$I248+'Main courante'!$N248</f>
        <v>0</v>
      </c>
      <c r="DX251" s="132" t="str">
        <f>IF('Main courante'!$P248&lt;&gt;"",'Main courante'!$P248,"")</f>
        <v/>
      </c>
      <c r="DY251" s="133" t="str">
        <f>IF('Main courante'!$Q248&lt;&gt;"",'Main courante'!$Q248,"")</f>
        <v/>
      </c>
      <c r="DZ251" s="133" t="str">
        <f>IF('Main courante'!$R248&lt;&gt;"",'Main courante'!$R248,"")</f>
        <v/>
      </c>
      <c r="EA251" s="129">
        <f t="shared" si="14"/>
        <v>0</v>
      </c>
      <c r="EB251" s="129">
        <f t="shared" si="15"/>
        <v>0</v>
      </c>
      <c r="ED251" s="120" t="str">
        <f>IF('Main courante'!$A248=$ED$6,MAX($ED$8:$ED250)+1,"")</f>
        <v/>
      </c>
      <c r="EE251" s="120" t="str">
        <f>IF('Main courante'!$A248=$ED$6,'Main courante'!$S248,"")</f>
        <v/>
      </c>
      <c r="EF251" s="120" t="str">
        <f>IF('Main courante'!$A248=$ED$6,'Main courante'!$T248,"")</f>
        <v/>
      </c>
      <c r="EG251" s="120" t="str">
        <f>IF('Main courante'!$A248=$ED$6,'Main courante'!$U248,"")</f>
        <v/>
      </c>
      <c r="EH251" s="134" t="str">
        <f>IF('Main courante'!$A248=$ED$6,'Main courante'!$V248,"")</f>
        <v/>
      </c>
      <c r="EJ251" s="120" t="str">
        <f>IF('Main courante'!$A248=$EJ$6,MAX($EJ$8:$EJ250)+1,"")</f>
        <v/>
      </c>
      <c r="EK251" s="120" t="str">
        <f>IF('Main courante'!$A248=$EJ$6,'Main courante'!$S248,"")</f>
        <v/>
      </c>
      <c r="EL251" s="120" t="str">
        <f>IF('Main courante'!$A248=$EJ$6,'Main courante'!$T248,"")</f>
        <v/>
      </c>
      <c r="EM251" s="120" t="str">
        <f>IF('Main courante'!$A248=$EJ$6,'Main courante'!$U248,"")</f>
        <v/>
      </c>
      <c r="EN251" s="134" t="str">
        <f>IF('Main courante'!$A248=$EJ$6,'Main courante'!$V248,"")</f>
        <v/>
      </c>
      <c r="EP251" s="120" t="str">
        <f>IF('Main courante'!$A248=$EP$6,MAX($EP$8:$EP250)+1,"")</f>
        <v/>
      </c>
      <c r="EQ251" s="120" t="str">
        <f>IF('Main courante'!$A248=$EP$6,'Main courante'!$S248,"")</f>
        <v/>
      </c>
      <c r="ER251" s="120" t="str">
        <f>IF('Main courante'!$A248=$EP$6,'Main courante'!$T248,"")</f>
        <v/>
      </c>
      <c r="ES251" s="120" t="str">
        <f>IF('Main courante'!$A248=$EP$6,'Main courante'!$U248,"")</f>
        <v/>
      </c>
      <c r="ET251" s="134" t="str">
        <f>IF('Main courante'!$A248=$EP$6,'Main courante'!$V248,"")</f>
        <v/>
      </c>
      <c r="EU251" s="125"/>
      <c r="EV251" s="120" t="str">
        <f>IF('Main courante'!$A248=$EV$6,MAX($EV$8:$EV250)+1,"")</f>
        <v/>
      </c>
      <c r="EW251" s="121" t="str">
        <f>IF('Main courante'!$A248=$EV$6,TEXT('Main courante'!$B248,"j mmm aa"),"")</f>
        <v/>
      </c>
      <c r="EX251" s="122" t="str">
        <f>IF('Main courante'!$A248=$EV$6,TEXT('Main courante'!$C248,"hh:mm"),"")</f>
        <v/>
      </c>
      <c r="EY251" s="122" t="str">
        <f>IF('Main courante'!$A248=$EV$6,TEXT('Main courante'!$D248,"hh:mm"),"")</f>
        <v/>
      </c>
      <c r="EZ251" s="123" t="str">
        <f>IF('Main courante'!$A248=$EV$6,MOD($EY251-$EX251,1),"")</f>
        <v/>
      </c>
      <c r="FA251" s="123" t="str">
        <f>IF('Main courante'!$A248=$EV$6,'Main courante'!$E248,"")</f>
        <v/>
      </c>
      <c r="FB251" s="128"/>
    </row>
    <row r="252" spans="1:158">
      <c r="A252" s="120" t="str">
        <f>IF('Main courante'!$A249=$A$6,MAX($A$8:$A251)+1,"")</f>
        <v/>
      </c>
      <c r="B252" s="121" t="str">
        <f>IF('Main courante'!$A249=$A$6,TEXT('Main courante'!$B249,"j mmm aa"),"")</f>
        <v/>
      </c>
      <c r="C252" s="122" t="str">
        <f>IF('Main courante'!$A249=$A$6,TEXT('Main courante'!$C249,"hh:mm"),"")</f>
        <v/>
      </c>
      <c r="D252" s="122" t="str">
        <f>IF('Main courante'!$A249=$A$6,TEXT('Main courante'!$D249,"hh:mm"),"")</f>
        <v/>
      </c>
      <c r="E252" s="123" t="str">
        <f>IF('Main courante'!$A249=$A$6,MOD($D252-$C252,1),"")</f>
        <v/>
      </c>
      <c r="F252" s="123" t="str">
        <f>IF('Main courante'!$A249=$A$6,'Main courante'!$E249,"")</f>
        <v/>
      </c>
      <c r="G252" s="125"/>
      <c r="H252" s="126" t="str">
        <f>IF('Main courante'!$A249=$H$6,MAX($H$8:$H251)+1,"")</f>
        <v/>
      </c>
      <c r="I252" s="121" t="str">
        <f>IF('Main courante'!$A249=$H$6,TEXT('Main courante'!$B249,"j mmm aa"),"")</f>
        <v/>
      </c>
      <c r="J252" s="122" t="str">
        <f>IF('Main courante'!$A249=$H$6,TEXT('Main courante'!$C249,"hh:mm"),"")</f>
        <v/>
      </c>
      <c r="K252" s="122" t="str">
        <f>IF('Main courante'!$A249=$H$6,TEXT('Main courante'!$D249,"hh:mm"),"")</f>
        <v/>
      </c>
      <c r="L252" s="123" t="str">
        <f>IF('Main courante'!$A249=$H$6,MOD($K252-$J252,1),"")</f>
        <v/>
      </c>
      <c r="M252" s="123" t="str">
        <f>IF('Main courante'!$A249=$H$6,'Main courante'!$E249,"")</f>
        <v/>
      </c>
      <c r="N252" s="125"/>
      <c r="O252" s="120" t="str">
        <f>IF('Main courante'!$A249=$O$6,MAX($O$8:$O251)+1,"")</f>
        <v/>
      </c>
      <c r="P252" s="121" t="str">
        <f>IF('Main courante'!$A249=$O$6,TEXT('Main courante'!$B249,"j mmm aa"),"")</f>
        <v/>
      </c>
      <c r="Q252" s="122" t="str">
        <f>IF('Main courante'!$A249=$O$6,TEXT('Main courante'!$C249,"hh:mm"),"")</f>
        <v/>
      </c>
      <c r="R252" s="122" t="str">
        <f>IF('Main courante'!$A249=$O$6,TEXT('Main courante'!$D249,"hh:mm"),"")</f>
        <v/>
      </c>
      <c r="S252" s="123" t="str">
        <f>IF('Main courante'!$A249=$O$6,MOD($R252-$Q252,1),"")</f>
        <v/>
      </c>
      <c r="T252" s="124" t="str">
        <f>IF('Main courante'!$A249=$O$6,'Main courante'!$E249,"")</f>
        <v/>
      </c>
      <c r="U252" s="127" t="str">
        <f>IF('Main courante'!$A249=$O$6,DU252,"")</f>
        <v/>
      </c>
      <c r="V252" s="125"/>
      <c r="W252" s="120" t="str">
        <f>IF('Main courante'!$A249=$W$6,MAX($W$8:$W251)+1,"")</f>
        <v/>
      </c>
      <c r="X252" s="121" t="str">
        <f>IF('Main courante'!$A249=$W$6,TEXT('Main courante'!$B249,"j mmm aa"),"")</f>
        <v/>
      </c>
      <c r="Y252" s="122" t="str">
        <f>IF('Main courante'!$A249=$W$6,TEXT('Main courante'!$C249,"hh:mm"),"")</f>
        <v/>
      </c>
      <c r="Z252" s="122" t="str">
        <f>IF('Main courante'!$A249=$W$6,TEXT('Main courante'!$D249,"hh:mm"),"")</f>
        <v/>
      </c>
      <c r="AA252" s="123" t="str">
        <f>IF('Main courante'!$A249=$W$6,MOD($Z252-$Y252,1),"")</f>
        <v/>
      </c>
      <c r="AB252" s="123" t="str">
        <f>IF('Main courante'!$A249=$W$6,'Main courante'!$E249,"")</f>
        <v/>
      </c>
      <c r="AC252" s="122" t="str">
        <f>IF('Main courante'!$A249=$W$6,DU252,"")</f>
        <v/>
      </c>
      <c r="AD252" s="125"/>
      <c r="AE252" s="120" t="str">
        <f>IF('Main courante'!$A249=$AE$6,MAX($AE$8:$AE251)+1,"")</f>
        <v/>
      </c>
      <c r="AF252" s="121" t="str">
        <f>IF('Main courante'!$A249=$AE$6,TEXT('Main courante'!$B249,"j mmm aa"),"")</f>
        <v/>
      </c>
      <c r="AG252" s="122" t="str">
        <f>IF('Main courante'!$A249=$AE$6,TEXT('Main courante'!$C249,"hh:mm"),"")</f>
        <v/>
      </c>
      <c r="AH252" s="122" t="str">
        <f>IF('Main courante'!$A249=$AE$6,TEXT('Main courante'!$D249,"hh:mm"),"")</f>
        <v/>
      </c>
      <c r="AI252" s="123" t="str">
        <f>IF('Main courante'!$A249=$AE$6,MOD($AH252-$AG252,1),"")</f>
        <v/>
      </c>
      <c r="AJ252" s="123" t="str">
        <f>IF('Main courante'!$A249=$AE$6,'Main courante'!$E249,"")</f>
        <v/>
      </c>
      <c r="AK252" s="122" t="str">
        <f>IF('Main courante'!$A249=$AE$6,DU252,"")</f>
        <v/>
      </c>
      <c r="AL252" s="125"/>
      <c r="AM252" s="120" t="str">
        <f>IF('Main courante'!$A249=$AM$6,MAX($AM$8:$AM251)+1,"")</f>
        <v/>
      </c>
      <c r="AN252" s="121" t="str">
        <f>IF('Main courante'!$A249=$AM$6,TEXT('Main courante'!$B249,"j mmm aa"),"")</f>
        <v/>
      </c>
      <c r="AO252" s="122" t="str">
        <f>IF('Main courante'!$A249=$AM$6,TEXT('Main courante'!$C249,"hh:mm"),"")</f>
        <v/>
      </c>
      <c r="AP252" s="122" t="str">
        <f>IF('Main courante'!$A249=$AM$6,TEXT('Main courante'!$D249,"hh:mm"),"")</f>
        <v/>
      </c>
      <c r="AQ252" s="123" t="str">
        <f>IF('Main courante'!$A249=$AM$6,MOD($AP252-$AO252,1),"")</f>
        <v/>
      </c>
      <c r="AR252" s="123" t="str">
        <f>IF('Main courante'!$A249=$AM$6,'Main courante'!$E249,"")</f>
        <v/>
      </c>
      <c r="AS252" s="122" t="str">
        <f>IF('Main courante'!$A249=$AM$6,DU252,"")</f>
        <v/>
      </c>
      <c r="AT252" s="125"/>
      <c r="AU252" s="120" t="str">
        <f>IF('Main courante'!$A249=$AU$6,MAX($AU$8:$AU251)+1,"")</f>
        <v/>
      </c>
      <c r="AV252" s="121" t="str">
        <f>IF('Main courante'!$A249=$AU$6,TEXT('Main courante'!$B249,"j mmm aa"),"")</f>
        <v/>
      </c>
      <c r="AW252" s="122" t="str">
        <f>IF('Main courante'!$A249=$AU$6,TEXT('Main courante'!$C249,"hh:mm"),"")</f>
        <v/>
      </c>
      <c r="AX252" s="122" t="str">
        <f>IF('Main courante'!$A249=$AU$6,TEXT('Main courante'!$D249,"hh:mm"),"")</f>
        <v/>
      </c>
      <c r="AY252" s="123" t="str">
        <f>IF('Main courante'!$A249=$AU$6,MOD($AX252-$AW252,1),"")</f>
        <v/>
      </c>
      <c r="AZ252" s="123" t="str">
        <f>IF('Main courante'!$A249=$AU$6,'Main courante'!$E249,"")</f>
        <v/>
      </c>
      <c r="BA252" s="122" t="str">
        <f>IF('Main courante'!$A249=$AU$6,DU252,"")</f>
        <v/>
      </c>
      <c r="BB252" s="125"/>
      <c r="BC252" s="120" t="str">
        <f>IF('Main courante'!$A249=$BC$6,MAX($BC$8:$BC251)+1,"")</f>
        <v/>
      </c>
      <c r="BD252" s="121" t="str">
        <f>IF('Main courante'!$A249=$BC$6,TEXT('Main courante'!$B249,"j mmm aa"),"")</f>
        <v/>
      </c>
      <c r="BE252" s="122" t="str">
        <f>IF('Main courante'!$A249=$BC$6,TEXT('Main courante'!$C249,"hh:mm"),"")</f>
        <v/>
      </c>
      <c r="BF252" s="122" t="str">
        <f>IF('Main courante'!$A249=$BC$6,TEXT('Main courante'!$D249,"hh:mm"),"")</f>
        <v/>
      </c>
      <c r="BG252" s="123" t="str">
        <f>IF('Main courante'!$A249=$BC$6,MOD($BF252-$BE252,1),"")</f>
        <v/>
      </c>
      <c r="BH252" s="123" t="str">
        <f>IF('Main courante'!$A249=$BC$6,'Main courante'!$E249,"")</f>
        <v/>
      </c>
      <c r="BI252" s="122" t="str">
        <f>IF('Main courante'!$A249=$BC$6,DU252,"")</f>
        <v/>
      </c>
      <c r="BJ252" s="125"/>
      <c r="BK252" s="120" t="str">
        <f>IF('Main courante'!$A249=$BK$6,MAX($BK$8:$BK251)+1,"")</f>
        <v/>
      </c>
      <c r="BL252" s="121" t="str">
        <f>IF('Main courante'!$A249=$BK$6,TEXT('Main courante'!$B249,"j mmm aa"),"")</f>
        <v/>
      </c>
      <c r="BM252" s="122" t="str">
        <f>IF('Main courante'!$A249=$BK$6,TEXT('Main courante'!$C249,"hh:mm"),"")</f>
        <v/>
      </c>
      <c r="BN252" s="122" t="str">
        <f>IF('Main courante'!$A249=$BK$6,TEXT('Main courante'!$D249,"hh:mm"),"")</f>
        <v/>
      </c>
      <c r="BO252" s="123" t="str">
        <f>IF('Main courante'!$A249=$BK$6,MOD($BN252-$BM252,1),"")</f>
        <v/>
      </c>
      <c r="BP252" s="123" t="str">
        <f>IF('Main courante'!$A249=$BK$6,'Main courante'!$E249,"")</f>
        <v/>
      </c>
      <c r="BQ252" s="122" t="str">
        <f>IF('Main courante'!$A249=$BK$6,DU252,"")</f>
        <v/>
      </c>
      <c r="BR252" s="125"/>
      <c r="BS252" s="120" t="str">
        <f>IF('Main courante'!$A249=$BS$6,MAX($BS$8:$BS251)+1,"")</f>
        <v/>
      </c>
      <c r="BT252" s="121" t="str">
        <f>IF('Main courante'!$A249=$BS$6,TEXT('Main courante'!$B249,"j mmm aa"),"")</f>
        <v/>
      </c>
      <c r="BU252" s="122" t="str">
        <f>IF('Main courante'!$A249=$BS$6,TEXT('Main courante'!$C249,"hh:mm"),"")</f>
        <v/>
      </c>
      <c r="BV252" s="122" t="str">
        <f>IF('Main courante'!$A249=$BS$6,TEXT('Main courante'!$D249,"hh:mm"),"")</f>
        <v/>
      </c>
      <c r="BW252" s="123" t="str">
        <f>IF('Main courante'!$A249=$BS$6,MOD($BV252-$BU252,1),"")</f>
        <v/>
      </c>
      <c r="BX252" s="123" t="str">
        <f>IF('Main courante'!$A249=$BS$6,'Main courante'!$E249,"")</f>
        <v/>
      </c>
      <c r="BY252" s="122" t="str">
        <f>IF('Main courante'!$A249=$BS$6,DU252,"")</f>
        <v/>
      </c>
      <c r="BZ252" s="125"/>
      <c r="CA252" s="120" t="str">
        <f>IF('Main courante'!$A249=$CA$6,MAX($CA$8:$CA251)+1,"")</f>
        <v/>
      </c>
      <c r="CB252" s="121" t="str">
        <f>IF('Main courante'!$A249=$CA$6,TEXT('Main courante'!$B249,"j mmm aa"),"")</f>
        <v/>
      </c>
      <c r="CC252" s="122" t="str">
        <f>IF('Main courante'!$A249=$CA$6,TEXT('Main courante'!$C249,"hh:mm"),"")</f>
        <v/>
      </c>
      <c r="CD252" s="122" t="str">
        <f>IF('Main courante'!$A249=$CA$6,TEXT('Main courante'!$D249,"hh:mm"),"")</f>
        <v/>
      </c>
      <c r="CE252" s="123" t="str">
        <f>IF('Main courante'!$A249=$CA$6,MOD($CD252-$CC252,1),"")</f>
        <v/>
      </c>
      <c r="CF252" s="123" t="str">
        <f>IF('Main courante'!$A249=$CA$6,'Main courante'!$E249,"")</f>
        <v/>
      </c>
      <c r="CG252" s="122" t="str">
        <f>IF('Main courante'!$A249=$CA$6,DU252,"")</f>
        <v/>
      </c>
      <c r="CH252" s="125"/>
      <c r="CI252" s="120" t="str">
        <f>IF('Main courante'!$A249=$CI$6,MAX($CI$8:$CI251)+1,"")</f>
        <v/>
      </c>
      <c r="CJ252" s="121" t="str">
        <f>IF('Main courante'!$A249=$CI$6,TEXT('Main courante'!$B249,"j mmm aa"),"")</f>
        <v/>
      </c>
      <c r="CK252" s="122" t="str">
        <f>IF('Main courante'!$A249=$CI$6,TEXT('Main courante'!$C249,"hh:mm"),"")</f>
        <v/>
      </c>
      <c r="CL252" s="122" t="str">
        <f>IF('Main courante'!$A249=$CI$6,TEXT('Main courante'!$D249,"hh:mm"),"")</f>
        <v/>
      </c>
      <c r="CM252" s="123" t="str">
        <f>IF('Main courante'!$A249=$CI$6,MOD($CL252-$CK252,1),"")</f>
        <v/>
      </c>
      <c r="CN252" s="123" t="str">
        <f>IF('Main courante'!$A249=$CI$6,'Main courante'!$E249,"")</f>
        <v/>
      </c>
      <c r="CO252" s="125"/>
      <c r="CP252" s="120" t="str">
        <f>IF('Main courante'!$A249=$CP$6,MAX($CP$8:$CP251)+1,"")</f>
        <v/>
      </c>
      <c r="CQ252" s="121" t="str">
        <f>IF('Main courante'!$A249=$CP$6,TEXT('Main courante'!$B249,"j mmm aa"),"")</f>
        <v/>
      </c>
      <c r="CR252" s="122" t="str">
        <f>IF('Main courante'!$A249=$CP$6,TEXT('Main courante'!$C249,"hh:mm"),"")</f>
        <v/>
      </c>
      <c r="CS252" s="122" t="str">
        <f>IF('Main courante'!$A249=$CP$6,TEXT('Main courante'!$D249,"hh:mm"),"")</f>
        <v/>
      </c>
      <c r="CT252" s="123" t="str">
        <f>IF('Main courante'!$A249=$CP$6,MOD($CS252-$CR252,1),"")</f>
        <v/>
      </c>
      <c r="CU252" s="123" t="str">
        <f>IF('Main courante'!$A249=$CP$6,'Main courante'!$E249,"")</f>
        <v/>
      </c>
      <c r="CV252" s="122" t="str">
        <f>IF('Main courante'!$A249=$CP$6,DU252,"")</f>
        <v/>
      </c>
      <c r="CW252" s="125"/>
      <c r="CX252" s="120" t="str">
        <f>IF('Main courante'!$A249=$CX$6,MAX($CX$8:$CX251)+1,"")</f>
        <v/>
      </c>
      <c r="CY252" s="121" t="str">
        <f>IF('Main courante'!$A249=$CX$6,TEXT('Main courante'!$B249,"j mmm aa"),"")</f>
        <v/>
      </c>
      <c r="CZ252" s="122" t="str">
        <f>IF('Main courante'!$A249=$CX$6,TEXT('Main courante'!$C249,"hh:mm"),"")</f>
        <v/>
      </c>
      <c r="DA252" s="122" t="str">
        <f>IF('Main courante'!$A249=$CX$6,TEXT('Main courante'!$D249,"hh:mm"),"")</f>
        <v/>
      </c>
      <c r="DB252" s="123" t="str">
        <f>IF('Main courante'!$A249=$CX$6,MOD($DA252-$CZ252,1),"")</f>
        <v/>
      </c>
      <c r="DC252" s="123" t="str">
        <f>IF('Main courante'!$A249=$CX$6,'Main courante'!$E249,"")</f>
        <v/>
      </c>
      <c r="DD252" s="122" t="str">
        <f>IF('Main courante'!$A249=$CX$6,DU252,"")</f>
        <v/>
      </c>
      <c r="DE252" s="125"/>
      <c r="DF252" s="120" t="str">
        <f>IF('Main courante'!$A249=$DF$6,MAX($DF$8:$DF251)+1,"")</f>
        <v/>
      </c>
      <c r="DG252" s="121" t="str">
        <f>IF('Main courante'!$A249=$DF$6,TEXT('Main courante'!$B249,"j mmm aa"),"")</f>
        <v/>
      </c>
      <c r="DH252" s="122" t="str">
        <f>IF('Main courante'!$A249=$DF$6,TEXT('Main courante'!$C249,"hh:mm"),"")</f>
        <v/>
      </c>
      <c r="DI252" s="122" t="str">
        <f>IF('Main courante'!$A249=$DF$6,TEXT('Main courante'!$D249,"hh:mm"),"")</f>
        <v/>
      </c>
      <c r="DJ252" s="123" t="str">
        <f>IF('Main courante'!$A249=$DF$6,MOD($DI252-$DH252,1),"")</f>
        <v/>
      </c>
      <c r="DK252" s="123" t="str">
        <f>IF('Main courante'!$A249=$DF$6,'Main courante'!$E249,"")</f>
        <v/>
      </c>
      <c r="DL252" s="128"/>
      <c r="DM252" s="120" t="str">
        <f>IF(OR('Main courante'!$F249&lt;&gt;"",'Main courante'!$K249&lt;&gt;""),MAX($DM$8:$DM251)+1,"")</f>
        <v/>
      </c>
      <c r="DN252" s="121" t="str">
        <f>IF('Main courante'!$F249,TEXT('Main courante'!$B249,"j mmm aa"),"")</f>
        <v/>
      </c>
      <c r="DO252" s="121" t="str">
        <f>IF('Main courante'!$F249,'Main courante'!$E249,"")</f>
        <v/>
      </c>
      <c r="DP252" s="121" t="str">
        <f>IF(OR('Main courante'!$F249&lt;&gt;"",'Main courante'!$K249&lt;&gt;""),IF('Main courante'!$F249&lt;&gt;"",TEXT('Main courante'!$F249,"hh:mm"),""),"")</f>
        <v/>
      </c>
      <c r="DQ252" s="121" t="str">
        <f>IF(OR('Main courante'!$F249&lt;&gt;"",'Main courante'!$K249&lt;&gt;""),IF('Main courante'!$G249&lt;&gt;"",TEXT('Main courante'!$G249,"hh:mm"),""),"")</f>
        <v/>
      </c>
      <c r="DR252" s="121" t="str">
        <f>IF(OR('Main courante'!$F249&lt;&gt;"",'Main courante'!$K249&lt;&gt;""),IF('Main courante'!$K249&lt;&gt;"",TEXT('Main courante'!$K249,"hh:mm"),""),"")</f>
        <v/>
      </c>
      <c r="DS252" s="121" t="str">
        <f>IF(OR('Main courante'!$F249&lt;&gt;"",'Main courante'!$K249&lt;&gt;""),IF('Main courante'!$L249&lt;&gt;"",TEXT('Main courante'!$L249,"hh:mm"),""),"")</f>
        <v/>
      </c>
      <c r="DT252" s="129">
        <f t="shared" si="13"/>
        <v>0</v>
      </c>
      <c r="DU252" s="130">
        <f>'Main courante'!$H249+'Main courante'!$M249</f>
        <v>0</v>
      </c>
      <c r="DV252" s="131">
        <f>'Main courante'!$J249+'Main courante'!$O249</f>
        <v>0</v>
      </c>
      <c r="DW252" s="131">
        <f>'Main courante'!$I249+'Main courante'!$N249</f>
        <v>0</v>
      </c>
      <c r="DX252" s="132" t="str">
        <f>IF('Main courante'!$P249&lt;&gt;"",'Main courante'!$P249,"")</f>
        <v/>
      </c>
      <c r="DY252" s="133" t="str">
        <f>IF('Main courante'!$Q249&lt;&gt;"",'Main courante'!$Q249,"")</f>
        <v/>
      </c>
      <c r="DZ252" s="133" t="str">
        <f>IF('Main courante'!$R249&lt;&gt;"",'Main courante'!$R249,"")</f>
        <v/>
      </c>
      <c r="EA252" s="129">
        <f t="shared" si="14"/>
        <v>0</v>
      </c>
      <c r="EB252" s="129">
        <f t="shared" si="15"/>
        <v>0</v>
      </c>
      <c r="ED252" s="120" t="str">
        <f>IF('Main courante'!$A249=$ED$6,MAX($ED$8:$ED251)+1,"")</f>
        <v/>
      </c>
      <c r="EE252" s="120" t="str">
        <f>IF('Main courante'!$A249=$ED$6,'Main courante'!$S249,"")</f>
        <v/>
      </c>
      <c r="EF252" s="120" t="str">
        <f>IF('Main courante'!$A249=$ED$6,'Main courante'!$T249,"")</f>
        <v/>
      </c>
      <c r="EG252" s="120" t="str">
        <f>IF('Main courante'!$A249=$ED$6,'Main courante'!$U249,"")</f>
        <v/>
      </c>
      <c r="EH252" s="134" t="str">
        <f>IF('Main courante'!$A249=$ED$6,'Main courante'!$V249,"")</f>
        <v/>
      </c>
      <c r="EJ252" s="120" t="str">
        <f>IF('Main courante'!$A249=$EJ$6,MAX($EJ$8:$EJ251)+1,"")</f>
        <v/>
      </c>
      <c r="EK252" s="120" t="str">
        <f>IF('Main courante'!$A249=$EJ$6,'Main courante'!$S249,"")</f>
        <v/>
      </c>
      <c r="EL252" s="120" t="str">
        <f>IF('Main courante'!$A249=$EJ$6,'Main courante'!$T249,"")</f>
        <v/>
      </c>
      <c r="EM252" s="120" t="str">
        <f>IF('Main courante'!$A249=$EJ$6,'Main courante'!$U249,"")</f>
        <v/>
      </c>
      <c r="EN252" s="134" t="str">
        <f>IF('Main courante'!$A249=$EJ$6,'Main courante'!$V249,"")</f>
        <v/>
      </c>
      <c r="EP252" s="120" t="str">
        <f>IF('Main courante'!$A249=$EP$6,MAX($EP$8:$EP251)+1,"")</f>
        <v/>
      </c>
      <c r="EQ252" s="120" t="str">
        <f>IF('Main courante'!$A249=$EP$6,'Main courante'!$S249,"")</f>
        <v/>
      </c>
      <c r="ER252" s="120" t="str">
        <f>IF('Main courante'!$A249=$EP$6,'Main courante'!$T249,"")</f>
        <v/>
      </c>
      <c r="ES252" s="120" t="str">
        <f>IF('Main courante'!$A249=$EP$6,'Main courante'!$U249,"")</f>
        <v/>
      </c>
      <c r="ET252" s="134" t="str">
        <f>IF('Main courante'!$A249=$EP$6,'Main courante'!$V249,"")</f>
        <v/>
      </c>
      <c r="EU252" s="125"/>
      <c r="EV252" s="120" t="str">
        <f>IF('Main courante'!$A249=$EV$6,MAX($EV$8:$EV251)+1,"")</f>
        <v/>
      </c>
      <c r="EW252" s="121" t="str">
        <f>IF('Main courante'!$A249=$EV$6,TEXT('Main courante'!$B249,"j mmm aa"),"")</f>
        <v/>
      </c>
      <c r="EX252" s="122" t="str">
        <f>IF('Main courante'!$A249=$EV$6,TEXT('Main courante'!$C249,"hh:mm"),"")</f>
        <v/>
      </c>
      <c r="EY252" s="122" t="str">
        <f>IF('Main courante'!$A249=$EV$6,TEXT('Main courante'!$D249,"hh:mm"),"")</f>
        <v/>
      </c>
      <c r="EZ252" s="123" t="str">
        <f>IF('Main courante'!$A249=$EV$6,MOD($EY252-$EX252,1),"")</f>
        <v/>
      </c>
      <c r="FA252" s="123" t="str">
        <f>IF('Main courante'!$A249=$EV$6,'Main courante'!$E249,"")</f>
        <v/>
      </c>
      <c r="FB252" s="128"/>
    </row>
    <row r="253" spans="1:158">
      <c r="A253" s="120" t="str">
        <f>IF('Main courante'!$A250=$A$6,MAX($A$8:$A252)+1,"")</f>
        <v/>
      </c>
      <c r="B253" s="121" t="str">
        <f>IF('Main courante'!$A250=$A$6,TEXT('Main courante'!$B250,"j mmm aa"),"")</f>
        <v/>
      </c>
      <c r="C253" s="122" t="str">
        <f>IF('Main courante'!$A250=$A$6,TEXT('Main courante'!$C250,"hh:mm"),"")</f>
        <v/>
      </c>
      <c r="D253" s="122" t="str">
        <f>IF('Main courante'!$A250=$A$6,TEXT('Main courante'!$D250,"hh:mm"),"")</f>
        <v/>
      </c>
      <c r="E253" s="123" t="str">
        <f>IF('Main courante'!$A250=$A$6,MOD($D253-$C253,1),"")</f>
        <v/>
      </c>
      <c r="F253" s="123" t="str">
        <f>IF('Main courante'!$A250=$A$6,'Main courante'!$E250,"")</f>
        <v/>
      </c>
      <c r="G253" s="125"/>
      <c r="H253" s="126" t="str">
        <f>IF('Main courante'!$A250=$H$6,MAX($H$8:$H252)+1,"")</f>
        <v/>
      </c>
      <c r="I253" s="121" t="str">
        <f>IF('Main courante'!$A250=$H$6,TEXT('Main courante'!$B250,"j mmm aa"),"")</f>
        <v/>
      </c>
      <c r="J253" s="122" t="str">
        <f>IF('Main courante'!$A250=$H$6,TEXT('Main courante'!$C250,"hh:mm"),"")</f>
        <v/>
      </c>
      <c r="K253" s="122" t="str">
        <f>IF('Main courante'!$A250=$H$6,TEXT('Main courante'!$D250,"hh:mm"),"")</f>
        <v/>
      </c>
      <c r="L253" s="123" t="str">
        <f>IF('Main courante'!$A250=$H$6,MOD($K253-$J253,1),"")</f>
        <v/>
      </c>
      <c r="M253" s="123" t="str">
        <f>IF('Main courante'!$A250=$H$6,'Main courante'!$E250,"")</f>
        <v/>
      </c>
      <c r="N253" s="125"/>
      <c r="O253" s="120" t="str">
        <f>IF('Main courante'!$A250=$O$6,MAX($O$8:$O252)+1,"")</f>
        <v/>
      </c>
      <c r="P253" s="121" t="str">
        <f>IF('Main courante'!$A250=$O$6,TEXT('Main courante'!$B250,"j mmm aa"),"")</f>
        <v/>
      </c>
      <c r="Q253" s="122" t="str">
        <f>IF('Main courante'!$A250=$O$6,TEXT('Main courante'!$C250,"hh:mm"),"")</f>
        <v/>
      </c>
      <c r="R253" s="122" t="str">
        <f>IF('Main courante'!$A250=$O$6,TEXT('Main courante'!$D250,"hh:mm"),"")</f>
        <v/>
      </c>
      <c r="S253" s="123" t="str">
        <f>IF('Main courante'!$A250=$O$6,MOD($R253-$Q253,1),"")</f>
        <v/>
      </c>
      <c r="T253" s="124" t="str">
        <f>IF('Main courante'!$A250=$O$6,'Main courante'!$E250,"")</f>
        <v/>
      </c>
      <c r="U253" s="127" t="str">
        <f>IF('Main courante'!$A250=$O$6,DU253,"")</f>
        <v/>
      </c>
      <c r="V253" s="125"/>
      <c r="W253" s="120" t="str">
        <f>IF('Main courante'!$A250=$W$6,MAX($W$8:$W252)+1,"")</f>
        <v/>
      </c>
      <c r="X253" s="121" t="str">
        <f>IF('Main courante'!$A250=$W$6,TEXT('Main courante'!$B250,"j mmm aa"),"")</f>
        <v/>
      </c>
      <c r="Y253" s="122" t="str">
        <f>IF('Main courante'!$A250=$W$6,TEXT('Main courante'!$C250,"hh:mm"),"")</f>
        <v/>
      </c>
      <c r="Z253" s="122" t="str">
        <f>IF('Main courante'!$A250=$W$6,TEXT('Main courante'!$D250,"hh:mm"),"")</f>
        <v/>
      </c>
      <c r="AA253" s="123" t="str">
        <f>IF('Main courante'!$A250=$W$6,MOD($Z253-$Y253,1),"")</f>
        <v/>
      </c>
      <c r="AB253" s="123" t="str">
        <f>IF('Main courante'!$A250=$W$6,'Main courante'!$E250,"")</f>
        <v/>
      </c>
      <c r="AC253" s="122" t="str">
        <f>IF('Main courante'!$A250=$W$6,DU253,"")</f>
        <v/>
      </c>
      <c r="AD253" s="125"/>
      <c r="AE253" s="120" t="str">
        <f>IF('Main courante'!$A250=$AE$6,MAX($AE$8:$AE252)+1,"")</f>
        <v/>
      </c>
      <c r="AF253" s="121" t="str">
        <f>IF('Main courante'!$A250=$AE$6,TEXT('Main courante'!$B250,"j mmm aa"),"")</f>
        <v/>
      </c>
      <c r="AG253" s="122" t="str">
        <f>IF('Main courante'!$A250=$AE$6,TEXT('Main courante'!$C250,"hh:mm"),"")</f>
        <v/>
      </c>
      <c r="AH253" s="122" t="str">
        <f>IF('Main courante'!$A250=$AE$6,TEXT('Main courante'!$D250,"hh:mm"),"")</f>
        <v/>
      </c>
      <c r="AI253" s="123" t="str">
        <f>IF('Main courante'!$A250=$AE$6,MOD($AH253-$AG253,1),"")</f>
        <v/>
      </c>
      <c r="AJ253" s="123" t="str">
        <f>IF('Main courante'!$A250=$AE$6,'Main courante'!$E250,"")</f>
        <v/>
      </c>
      <c r="AK253" s="122" t="str">
        <f>IF('Main courante'!$A250=$AE$6,DU253,"")</f>
        <v/>
      </c>
      <c r="AL253" s="125"/>
      <c r="AM253" s="120" t="str">
        <f>IF('Main courante'!$A250=$AM$6,MAX($AM$8:$AM252)+1,"")</f>
        <v/>
      </c>
      <c r="AN253" s="121" t="str">
        <f>IF('Main courante'!$A250=$AM$6,TEXT('Main courante'!$B250,"j mmm aa"),"")</f>
        <v/>
      </c>
      <c r="AO253" s="122" t="str">
        <f>IF('Main courante'!$A250=$AM$6,TEXT('Main courante'!$C250,"hh:mm"),"")</f>
        <v/>
      </c>
      <c r="AP253" s="122" t="str">
        <f>IF('Main courante'!$A250=$AM$6,TEXT('Main courante'!$D250,"hh:mm"),"")</f>
        <v/>
      </c>
      <c r="AQ253" s="123" t="str">
        <f>IF('Main courante'!$A250=$AM$6,MOD($AP253-$AO253,1),"")</f>
        <v/>
      </c>
      <c r="AR253" s="123" t="str">
        <f>IF('Main courante'!$A250=$AM$6,'Main courante'!$E250,"")</f>
        <v/>
      </c>
      <c r="AS253" s="122" t="str">
        <f>IF('Main courante'!$A250=$AM$6,DU253,"")</f>
        <v/>
      </c>
      <c r="AT253" s="125"/>
      <c r="AU253" s="120" t="str">
        <f>IF('Main courante'!$A250=$AU$6,MAX($AU$8:$AU252)+1,"")</f>
        <v/>
      </c>
      <c r="AV253" s="121" t="str">
        <f>IF('Main courante'!$A250=$AU$6,TEXT('Main courante'!$B250,"j mmm aa"),"")</f>
        <v/>
      </c>
      <c r="AW253" s="122" t="str">
        <f>IF('Main courante'!$A250=$AU$6,TEXT('Main courante'!$C250,"hh:mm"),"")</f>
        <v/>
      </c>
      <c r="AX253" s="122" t="str">
        <f>IF('Main courante'!$A250=$AU$6,TEXT('Main courante'!$D250,"hh:mm"),"")</f>
        <v/>
      </c>
      <c r="AY253" s="123" t="str">
        <f>IF('Main courante'!$A250=$AU$6,MOD($AX253-$AW253,1),"")</f>
        <v/>
      </c>
      <c r="AZ253" s="123" t="str">
        <f>IF('Main courante'!$A250=$AU$6,'Main courante'!$E250,"")</f>
        <v/>
      </c>
      <c r="BA253" s="122" t="str">
        <f>IF('Main courante'!$A250=$AU$6,DU253,"")</f>
        <v/>
      </c>
      <c r="BB253" s="125"/>
      <c r="BC253" s="120" t="str">
        <f>IF('Main courante'!$A250=$BC$6,MAX($BC$8:$BC252)+1,"")</f>
        <v/>
      </c>
      <c r="BD253" s="121" t="str">
        <f>IF('Main courante'!$A250=$BC$6,TEXT('Main courante'!$B250,"j mmm aa"),"")</f>
        <v/>
      </c>
      <c r="BE253" s="122" t="str">
        <f>IF('Main courante'!$A250=$BC$6,TEXT('Main courante'!$C250,"hh:mm"),"")</f>
        <v/>
      </c>
      <c r="BF253" s="122" t="str">
        <f>IF('Main courante'!$A250=$BC$6,TEXT('Main courante'!$D250,"hh:mm"),"")</f>
        <v/>
      </c>
      <c r="BG253" s="123" t="str">
        <f>IF('Main courante'!$A250=$BC$6,MOD($BF253-$BE253,1),"")</f>
        <v/>
      </c>
      <c r="BH253" s="123" t="str">
        <f>IF('Main courante'!$A250=$BC$6,'Main courante'!$E250,"")</f>
        <v/>
      </c>
      <c r="BI253" s="122" t="str">
        <f>IF('Main courante'!$A250=$BC$6,DU253,"")</f>
        <v/>
      </c>
      <c r="BJ253" s="125"/>
      <c r="BK253" s="120" t="str">
        <f>IF('Main courante'!$A250=$BK$6,MAX($BK$8:$BK252)+1,"")</f>
        <v/>
      </c>
      <c r="BL253" s="121" t="str">
        <f>IF('Main courante'!$A250=$BK$6,TEXT('Main courante'!$B250,"j mmm aa"),"")</f>
        <v/>
      </c>
      <c r="BM253" s="122" t="str">
        <f>IF('Main courante'!$A250=$BK$6,TEXT('Main courante'!$C250,"hh:mm"),"")</f>
        <v/>
      </c>
      <c r="BN253" s="122" t="str">
        <f>IF('Main courante'!$A250=$BK$6,TEXT('Main courante'!$D250,"hh:mm"),"")</f>
        <v/>
      </c>
      <c r="BO253" s="123" t="str">
        <f>IF('Main courante'!$A250=$BK$6,MOD($BN253-$BM253,1),"")</f>
        <v/>
      </c>
      <c r="BP253" s="123" t="str">
        <f>IF('Main courante'!$A250=$BK$6,'Main courante'!$E250,"")</f>
        <v/>
      </c>
      <c r="BQ253" s="122" t="str">
        <f>IF('Main courante'!$A250=$BK$6,DU253,"")</f>
        <v/>
      </c>
      <c r="BR253" s="125"/>
      <c r="BS253" s="120" t="str">
        <f>IF('Main courante'!$A250=$BS$6,MAX($BS$8:$BS252)+1,"")</f>
        <v/>
      </c>
      <c r="BT253" s="121" t="str">
        <f>IF('Main courante'!$A250=$BS$6,TEXT('Main courante'!$B250,"j mmm aa"),"")</f>
        <v/>
      </c>
      <c r="BU253" s="122" t="str">
        <f>IF('Main courante'!$A250=$BS$6,TEXT('Main courante'!$C250,"hh:mm"),"")</f>
        <v/>
      </c>
      <c r="BV253" s="122" t="str">
        <f>IF('Main courante'!$A250=$BS$6,TEXT('Main courante'!$D250,"hh:mm"),"")</f>
        <v/>
      </c>
      <c r="BW253" s="123" t="str">
        <f>IF('Main courante'!$A250=$BS$6,MOD($BV253-$BU253,1),"")</f>
        <v/>
      </c>
      <c r="BX253" s="123" t="str">
        <f>IF('Main courante'!$A250=$BS$6,'Main courante'!$E250,"")</f>
        <v/>
      </c>
      <c r="BY253" s="122" t="str">
        <f>IF('Main courante'!$A250=$BS$6,DU253,"")</f>
        <v/>
      </c>
      <c r="BZ253" s="125"/>
      <c r="CA253" s="120" t="str">
        <f>IF('Main courante'!$A250=$CA$6,MAX($CA$8:$CA252)+1,"")</f>
        <v/>
      </c>
      <c r="CB253" s="121" t="str">
        <f>IF('Main courante'!$A250=$CA$6,TEXT('Main courante'!$B250,"j mmm aa"),"")</f>
        <v/>
      </c>
      <c r="CC253" s="122" t="str">
        <f>IF('Main courante'!$A250=$CA$6,TEXT('Main courante'!$C250,"hh:mm"),"")</f>
        <v/>
      </c>
      <c r="CD253" s="122" t="str">
        <f>IF('Main courante'!$A250=$CA$6,TEXT('Main courante'!$D250,"hh:mm"),"")</f>
        <v/>
      </c>
      <c r="CE253" s="123" t="str">
        <f>IF('Main courante'!$A250=$CA$6,MOD($CD253-$CC253,1),"")</f>
        <v/>
      </c>
      <c r="CF253" s="123" t="str">
        <f>IF('Main courante'!$A250=$CA$6,'Main courante'!$E250,"")</f>
        <v/>
      </c>
      <c r="CG253" s="122" t="str">
        <f>IF('Main courante'!$A250=$CA$6,DU253,"")</f>
        <v/>
      </c>
      <c r="CH253" s="125"/>
      <c r="CI253" s="120" t="str">
        <f>IF('Main courante'!$A250=$CI$6,MAX($CI$8:$CI252)+1,"")</f>
        <v/>
      </c>
      <c r="CJ253" s="121" t="str">
        <f>IF('Main courante'!$A250=$CI$6,TEXT('Main courante'!$B250,"j mmm aa"),"")</f>
        <v/>
      </c>
      <c r="CK253" s="122" t="str">
        <f>IF('Main courante'!$A250=$CI$6,TEXT('Main courante'!$C250,"hh:mm"),"")</f>
        <v/>
      </c>
      <c r="CL253" s="122" t="str">
        <f>IF('Main courante'!$A250=$CI$6,TEXT('Main courante'!$D250,"hh:mm"),"")</f>
        <v/>
      </c>
      <c r="CM253" s="123" t="str">
        <f>IF('Main courante'!$A250=$CI$6,MOD($CL253-$CK253,1),"")</f>
        <v/>
      </c>
      <c r="CN253" s="123" t="str">
        <f>IF('Main courante'!$A250=$CI$6,'Main courante'!$E250,"")</f>
        <v/>
      </c>
      <c r="CO253" s="125"/>
      <c r="CP253" s="120" t="str">
        <f>IF('Main courante'!$A250=$CP$6,MAX($CP$8:$CP252)+1,"")</f>
        <v/>
      </c>
      <c r="CQ253" s="121" t="str">
        <f>IF('Main courante'!$A250=$CP$6,TEXT('Main courante'!$B250,"j mmm aa"),"")</f>
        <v/>
      </c>
      <c r="CR253" s="122" t="str">
        <f>IF('Main courante'!$A250=$CP$6,TEXT('Main courante'!$C250,"hh:mm"),"")</f>
        <v/>
      </c>
      <c r="CS253" s="122" t="str">
        <f>IF('Main courante'!$A250=$CP$6,TEXT('Main courante'!$D250,"hh:mm"),"")</f>
        <v/>
      </c>
      <c r="CT253" s="123" t="str">
        <f>IF('Main courante'!$A250=$CP$6,MOD($CS253-$CR253,1),"")</f>
        <v/>
      </c>
      <c r="CU253" s="123" t="str">
        <f>IF('Main courante'!$A250=$CP$6,'Main courante'!$E250,"")</f>
        <v/>
      </c>
      <c r="CV253" s="122" t="str">
        <f>IF('Main courante'!$A250=$CP$6,DU253,"")</f>
        <v/>
      </c>
      <c r="CW253" s="125"/>
      <c r="CX253" s="120" t="str">
        <f>IF('Main courante'!$A250=$CX$6,MAX($CX$8:$CX252)+1,"")</f>
        <v/>
      </c>
      <c r="CY253" s="121" t="str">
        <f>IF('Main courante'!$A250=$CX$6,TEXT('Main courante'!$B250,"j mmm aa"),"")</f>
        <v/>
      </c>
      <c r="CZ253" s="122" t="str">
        <f>IF('Main courante'!$A250=$CX$6,TEXT('Main courante'!$C250,"hh:mm"),"")</f>
        <v/>
      </c>
      <c r="DA253" s="122" t="str">
        <f>IF('Main courante'!$A250=$CX$6,TEXT('Main courante'!$D250,"hh:mm"),"")</f>
        <v/>
      </c>
      <c r="DB253" s="123" t="str">
        <f>IF('Main courante'!$A250=$CX$6,MOD($DA253-$CZ253,1),"")</f>
        <v/>
      </c>
      <c r="DC253" s="123" t="str">
        <f>IF('Main courante'!$A250=$CX$6,'Main courante'!$E250,"")</f>
        <v/>
      </c>
      <c r="DD253" s="122" t="str">
        <f>IF('Main courante'!$A250=$CX$6,DU253,"")</f>
        <v/>
      </c>
      <c r="DE253" s="125"/>
      <c r="DF253" s="120" t="str">
        <f>IF('Main courante'!$A250=$DF$6,MAX($DF$8:$DF252)+1,"")</f>
        <v/>
      </c>
      <c r="DG253" s="121" t="str">
        <f>IF('Main courante'!$A250=$DF$6,TEXT('Main courante'!$B250,"j mmm aa"),"")</f>
        <v/>
      </c>
      <c r="DH253" s="122" t="str">
        <f>IF('Main courante'!$A250=$DF$6,TEXT('Main courante'!$C250,"hh:mm"),"")</f>
        <v/>
      </c>
      <c r="DI253" s="122" t="str">
        <f>IF('Main courante'!$A250=$DF$6,TEXT('Main courante'!$D250,"hh:mm"),"")</f>
        <v/>
      </c>
      <c r="DJ253" s="123" t="str">
        <f>IF('Main courante'!$A250=$DF$6,MOD($DI253-$DH253,1),"")</f>
        <v/>
      </c>
      <c r="DK253" s="123" t="str">
        <f>IF('Main courante'!$A250=$DF$6,'Main courante'!$E250,"")</f>
        <v/>
      </c>
      <c r="DL253" s="128"/>
      <c r="DM253" s="120" t="str">
        <f>IF(OR('Main courante'!$F250&lt;&gt;"",'Main courante'!$K250&lt;&gt;""),MAX($DM$8:$DM252)+1,"")</f>
        <v/>
      </c>
      <c r="DN253" s="121" t="str">
        <f>IF('Main courante'!$F250,TEXT('Main courante'!$B250,"j mmm aa"),"")</f>
        <v/>
      </c>
      <c r="DO253" s="121" t="str">
        <f>IF('Main courante'!$F250,'Main courante'!$E250,"")</f>
        <v/>
      </c>
      <c r="DP253" s="121" t="str">
        <f>IF(OR('Main courante'!$F250&lt;&gt;"",'Main courante'!$K250&lt;&gt;""),IF('Main courante'!$F250&lt;&gt;"",TEXT('Main courante'!$F250,"hh:mm"),""),"")</f>
        <v/>
      </c>
      <c r="DQ253" s="121" t="str">
        <f>IF(OR('Main courante'!$F250&lt;&gt;"",'Main courante'!$K250&lt;&gt;""),IF('Main courante'!$G250&lt;&gt;"",TEXT('Main courante'!$G250,"hh:mm"),""),"")</f>
        <v/>
      </c>
      <c r="DR253" s="121" t="str">
        <f>IF(OR('Main courante'!$F250&lt;&gt;"",'Main courante'!$K250&lt;&gt;""),IF('Main courante'!$K250&lt;&gt;"",TEXT('Main courante'!$K250,"hh:mm"),""),"")</f>
        <v/>
      </c>
      <c r="DS253" s="121" t="str">
        <f>IF(OR('Main courante'!$F250&lt;&gt;"",'Main courante'!$K250&lt;&gt;""),IF('Main courante'!$L250&lt;&gt;"",TEXT('Main courante'!$L250,"hh:mm"),""),"")</f>
        <v/>
      </c>
      <c r="DT253" s="129">
        <f t="shared" si="13"/>
        <v>0</v>
      </c>
      <c r="DU253" s="130">
        <f>'Main courante'!$H250+'Main courante'!$M250</f>
        <v>0</v>
      </c>
      <c r="DV253" s="131">
        <f>'Main courante'!$J250+'Main courante'!$O250</f>
        <v>0</v>
      </c>
      <c r="DW253" s="131">
        <f>'Main courante'!$I250+'Main courante'!$N250</f>
        <v>0</v>
      </c>
      <c r="DX253" s="132" t="str">
        <f>IF('Main courante'!$P250&lt;&gt;"",'Main courante'!$P250,"")</f>
        <v/>
      </c>
      <c r="DY253" s="133" t="str">
        <f>IF('Main courante'!$Q250&lt;&gt;"",'Main courante'!$Q250,"")</f>
        <v/>
      </c>
      <c r="DZ253" s="133" t="str">
        <f>IF('Main courante'!$R250&lt;&gt;"",'Main courante'!$R250,"")</f>
        <v/>
      </c>
      <c r="EA253" s="129">
        <f t="shared" si="14"/>
        <v>0</v>
      </c>
      <c r="EB253" s="129">
        <f t="shared" si="15"/>
        <v>0</v>
      </c>
      <c r="ED253" s="120" t="str">
        <f>IF('Main courante'!$A250=$ED$6,MAX($ED$8:$ED252)+1,"")</f>
        <v/>
      </c>
      <c r="EE253" s="120" t="str">
        <f>IF('Main courante'!$A250=$ED$6,'Main courante'!$S250,"")</f>
        <v/>
      </c>
      <c r="EF253" s="120" t="str">
        <f>IF('Main courante'!$A250=$ED$6,'Main courante'!$T250,"")</f>
        <v/>
      </c>
      <c r="EG253" s="120" t="str">
        <f>IF('Main courante'!$A250=$ED$6,'Main courante'!$U250,"")</f>
        <v/>
      </c>
      <c r="EH253" s="134" t="str">
        <f>IF('Main courante'!$A250=$ED$6,'Main courante'!$V250,"")</f>
        <v/>
      </c>
      <c r="EJ253" s="120" t="str">
        <f>IF('Main courante'!$A250=$EJ$6,MAX($EJ$8:$EJ252)+1,"")</f>
        <v/>
      </c>
      <c r="EK253" s="120" t="str">
        <f>IF('Main courante'!$A250=$EJ$6,'Main courante'!$S250,"")</f>
        <v/>
      </c>
      <c r="EL253" s="120" t="str">
        <f>IF('Main courante'!$A250=$EJ$6,'Main courante'!$T250,"")</f>
        <v/>
      </c>
      <c r="EM253" s="120" t="str">
        <f>IF('Main courante'!$A250=$EJ$6,'Main courante'!$U250,"")</f>
        <v/>
      </c>
      <c r="EN253" s="134" t="str">
        <f>IF('Main courante'!$A250=$EJ$6,'Main courante'!$V250,"")</f>
        <v/>
      </c>
      <c r="EP253" s="120" t="str">
        <f>IF('Main courante'!$A250=$EP$6,MAX($EP$8:$EP252)+1,"")</f>
        <v/>
      </c>
      <c r="EQ253" s="120" t="str">
        <f>IF('Main courante'!$A250=$EP$6,'Main courante'!$S250,"")</f>
        <v/>
      </c>
      <c r="ER253" s="120" t="str">
        <f>IF('Main courante'!$A250=$EP$6,'Main courante'!$T250,"")</f>
        <v/>
      </c>
      <c r="ES253" s="120" t="str">
        <f>IF('Main courante'!$A250=$EP$6,'Main courante'!$U250,"")</f>
        <v/>
      </c>
      <c r="ET253" s="134" t="str">
        <f>IF('Main courante'!$A250=$EP$6,'Main courante'!$V250,"")</f>
        <v/>
      </c>
      <c r="EU253" s="125"/>
      <c r="EV253" s="120" t="str">
        <f>IF('Main courante'!$A250=$EV$6,MAX($EV$8:$EV252)+1,"")</f>
        <v/>
      </c>
      <c r="EW253" s="121" t="str">
        <f>IF('Main courante'!$A250=$EV$6,TEXT('Main courante'!$B250,"j mmm aa"),"")</f>
        <v/>
      </c>
      <c r="EX253" s="122" t="str">
        <f>IF('Main courante'!$A250=$EV$6,TEXT('Main courante'!$C250,"hh:mm"),"")</f>
        <v/>
      </c>
      <c r="EY253" s="122" t="str">
        <f>IF('Main courante'!$A250=$EV$6,TEXT('Main courante'!$D250,"hh:mm"),"")</f>
        <v/>
      </c>
      <c r="EZ253" s="123" t="str">
        <f>IF('Main courante'!$A250=$EV$6,MOD($EY253-$EX253,1),"")</f>
        <v/>
      </c>
      <c r="FA253" s="123" t="str">
        <f>IF('Main courante'!$A250=$EV$6,'Main courante'!$E250,"")</f>
        <v/>
      </c>
      <c r="FB253" s="128"/>
    </row>
    <row r="254" spans="1:158">
      <c r="A254" s="120" t="str">
        <f>IF('Main courante'!$A251=$A$6,MAX($A$8:$A253)+1,"")</f>
        <v/>
      </c>
      <c r="B254" s="121" t="str">
        <f>IF('Main courante'!$A251=$A$6,TEXT('Main courante'!$B251,"j mmm aa"),"")</f>
        <v/>
      </c>
      <c r="C254" s="122" t="str">
        <f>IF('Main courante'!$A251=$A$6,TEXT('Main courante'!$C251,"hh:mm"),"")</f>
        <v/>
      </c>
      <c r="D254" s="122" t="str">
        <f>IF('Main courante'!$A251=$A$6,TEXT('Main courante'!$D251,"hh:mm"),"")</f>
        <v/>
      </c>
      <c r="E254" s="123" t="str">
        <f>IF('Main courante'!$A251=$A$6,MOD($D254-$C254,1),"")</f>
        <v/>
      </c>
      <c r="F254" s="123" t="str">
        <f>IF('Main courante'!$A251=$A$6,'Main courante'!$E251,"")</f>
        <v/>
      </c>
      <c r="G254" s="125"/>
      <c r="H254" s="126" t="str">
        <f>IF('Main courante'!$A251=$H$6,MAX($H$8:$H253)+1,"")</f>
        <v/>
      </c>
      <c r="I254" s="121" t="str">
        <f>IF('Main courante'!$A251=$H$6,TEXT('Main courante'!$B251,"j mmm aa"),"")</f>
        <v/>
      </c>
      <c r="J254" s="122" t="str">
        <f>IF('Main courante'!$A251=$H$6,TEXT('Main courante'!$C251,"hh:mm"),"")</f>
        <v/>
      </c>
      <c r="K254" s="122" t="str">
        <f>IF('Main courante'!$A251=$H$6,TEXT('Main courante'!$D251,"hh:mm"),"")</f>
        <v/>
      </c>
      <c r="L254" s="123" t="str">
        <f>IF('Main courante'!$A251=$H$6,MOD($K254-$J254,1),"")</f>
        <v/>
      </c>
      <c r="M254" s="123" t="str">
        <f>IF('Main courante'!$A251=$H$6,'Main courante'!$E251,"")</f>
        <v/>
      </c>
      <c r="N254" s="125"/>
      <c r="O254" s="120" t="str">
        <f>IF('Main courante'!$A251=$O$6,MAX($O$8:$O253)+1,"")</f>
        <v/>
      </c>
      <c r="P254" s="121" t="str">
        <f>IF('Main courante'!$A251=$O$6,TEXT('Main courante'!$B251,"j mmm aa"),"")</f>
        <v/>
      </c>
      <c r="Q254" s="122" t="str">
        <f>IF('Main courante'!$A251=$O$6,TEXT('Main courante'!$C251,"hh:mm"),"")</f>
        <v/>
      </c>
      <c r="R254" s="122" t="str">
        <f>IF('Main courante'!$A251=$O$6,TEXT('Main courante'!$D251,"hh:mm"),"")</f>
        <v/>
      </c>
      <c r="S254" s="123" t="str">
        <f>IF('Main courante'!$A251=$O$6,MOD($R254-$Q254,1),"")</f>
        <v/>
      </c>
      <c r="T254" s="124" t="str">
        <f>IF('Main courante'!$A251=$O$6,'Main courante'!$E251,"")</f>
        <v/>
      </c>
      <c r="U254" s="127" t="str">
        <f>IF('Main courante'!$A251=$O$6,DU254,"")</f>
        <v/>
      </c>
      <c r="V254" s="125"/>
      <c r="W254" s="120" t="str">
        <f>IF('Main courante'!$A251=$W$6,MAX($W$8:$W253)+1,"")</f>
        <v/>
      </c>
      <c r="X254" s="121" t="str">
        <f>IF('Main courante'!$A251=$W$6,TEXT('Main courante'!$B251,"j mmm aa"),"")</f>
        <v/>
      </c>
      <c r="Y254" s="122" t="str">
        <f>IF('Main courante'!$A251=$W$6,TEXT('Main courante'!$C251,"hh:mm"),"")</f>
        <v/>
      </c>
      <c r="Z254" s="122" t="str">
        <f>IF('Main courante'!$A251=$W$6,TEXT('Main courante'!$D251,"hh:mm"),"")</f>
        <v/>
      </c>
      <c r="AA254" s="123" t="str">
        <f>IF('Main courante'!$A251=$W$6,MOD($Z254-$Y254,1),"")</f>
        <v/>
      </c>
      <c r="AB254" s="123" t="str">
        <f>IF('Main courante'!$A251=$W$6,'Main courante'!$E251,"")</f>
        <v/>
      </c>
      <c r="AC254" s="122" t="str">
        <f>IF('Main courante'!$A251=$W$6,DU254,"")</f>
        <v/>
      </c>
      <c r="AD254" s="125"/>
      <c r="AE254" s="120" t="str">
        <f>IF('Main courante'!$A251=$AE$6,MAX($AE$8:$AE253)+1,"")</f>
        <v/>
      </c>
      <c r="AF254" s="121" t="str">
        <f>IF('Main courante'!$A251=$AE$6,TEXT('Main courante'!$B251,"j mmm aa"),"")</f>
        <v/>
      </c>
      <c r="AG254" s="122" t="str">
        <f>IF('Main courante'!$A251=$AE$6,TEXT('Main courante'!$C251,"hh:mm"),"")</f>
        <v/>
      </c>
      <c r="AH254" s="122" t="str">
        <f>IF('Main courante'!$A251=$AE$6,TEXT('Main courante'!$D251,"hh:mm"),"")</f>
        <v/>
      </c>
      <c r="AI254" s="123" t="str">
        <f>IF('Main courante'!$A251=$AE$6,MOD($AH254-$AG254,1),"")</f>
        <v/>
      </c>
      <c r="AJ254" s="123" t="str">
        <f>IF('Main courante'!$A251=$AE$6,'Main courante'!$E251,"")</f>
        <v/>
      </c>
      <c r="AK254" s="122" t="str">
        <f>IF('Main courante'!$A251=$AE$6,DU254,"")</f>
        <v/>
      </c>
      <c r="AL254" s="125"/>
      <c r="AM254" s="120" t="str">
        <f>IF('Main courante'!$A251=$AM$6,MAX($AM$8:$AM253)+1,"")</f>
        <v/>
      </c>
      <c r="AN254" s="121" t="str">
        <f>IF('Main courante'!$A251=$AM$6,TEXT('Main courante'!$B251,"j mmm aa"),"")</f>
        <v/>
      </c>
      <c r="AO254" s="122" t="str">
        <f>IF('Main courante'!$A251=$AM$6,TEXT('Main courante'!$C251,"hh:mm"),"")</f>
        <v/>
      </c>
      <c r="AP254" s="122" t="str">
        <f>IF('Main courante'!$A251=$AM$6,TEXT('Main courante'!$D251,"hh:mm"),"")</f>
        <v/>
      </c>
      <c r="AQ254" s="123" t="str">
        <f>IF('Main courante'!$A251=$AM$6,MOD($AP254-$AO254,1),"")</f>
        <v/>
      </c>
      <c r="AR254" s="123" t="str">
        <f>IF('Main courante'!$A251=$AM$6,'Main courante'!$E251,"")</f>
        <v/>
      </c>
      <c r="AS254" s="122" t="str">
        <f>IF('Main courante'!$A251=$AM$6,DU254,"")</f>
        <v/>
      </c>
      <c r="AT254" s="125"/>
      <c r="AU254" s="120" t="str">
        <f>IF('Main courante'!$A251=$AU$6,MAX($AU$8:$AU253)+1,"")</f>
        <v/>
      </c>
      <c r="AV254" s="121" t="str">
        <f>IF('Main courante'!$A251=$AU$6,TEXT('Main courante'!$B251,"j mmm aa"),"")</f>
        <v/>
      </c>
      <c r="AW254" s="122" t="str">
        <f>IF('Main courante'!$A251=$AU$6,TEXT('Main courante'!$C251,"hh:mm"),"")</f>
        <v/>
      </c>
      <c r="AX254" s="122" t="str">
        <f>IF('Main courante'!$A251=$AU$6,TEXT('Main courante'!$D251,"hh:mm"),"")</f>
        <v/>
      </c>
      <c r="AY254" s="123" t="str">
        <f>IF('Main courante'!$A251=$AU$6,MOD($AX254-$AW254,1),"")</f>
        <v/>
      </c>
      <c r="AZ254" s="123" t="str">
        <f>IF('Main courante'!$A251=$AU$6,'Main courante'!$E251,"")</f>
        <v/>
      </c>
      <c r="BA254" s="122" t="str">
        <f>IF('Main courante'!$A251=$AU$6,DU254,"")</f>
        <v/>
      </c>
      <c r="BB254" s="125"/>
      <c r="BC254" s="120" t="str">
        <f>IF('Main courante'!$A251=$BC$6,MAX($BC$8:$BC253)+1,"")</f>
        <v/>
      </c>
      <c r="BD254" s="121" t="str">
        <f>IF('Main courante'!$A251=$BC$6,TEXT('Main courante'!$B251,"j mmm aa"),"")</f>
        <v/>
      </c>
      <c r="BE254" s="122" t="str">
        <f>IF('Main courante'!$A251=$BC$6,TEXT('Main courante'!$C251,"hh:mm"),"")</f>
        <v/>
      </c>
      <c r="BF254" s="122" t="str">
        <f>IF('Main courante'!$A251=$BC$6,TEXT('Main courante'!$D251,"hh:mm"),"")</f>
        <v/>
      </c>
      <c r="BG254" s="123" t="str">
        <f>IF('Main courante'!$A251=$BC$6,MOD($BF254-$BE254,1),"")</f>
        <v/>
      </c>
      <c r="BH254" s="123" t="str">
        <f>IF('Main courante'!$A251=$BC$6,'Main courante'!$E251,"")</f>
        <v/>
      </c>
      <c r="BI254" s="122" t="str">
        <f>IF('Main courante'!$A251=$BC$6,DU254,"")</f>
        <v/>
      </c>
      <c r="BJ254" s="125"/>
      <c r="BK254" s="120" t="str">
        <f>IF('Main courante'!$A251=$BK$6,MAX($BK$8:$BK253)+1,"")</f>
        <v/>
      </c>
      <c r="BL254" s="121" t="str">
        <f>IF('Main courante'!$A251=$BK$6,TEXT('Main courante'!$B251,"j mmm aa"),"")</f>
        <v/>
      </c>
      <c r="BM254" s="122" t="str">
        <f>IF('Main courante'!$A251=$BK$6,TEXT('Main courante'!$C251,"hh:mm"),"")</f>
        <v/>
      </c>
      <c r="BN254" s="122" t="str">
        <f>IF('Main courante'!$A251=$BK$6,TEXT('Main courante'!$D251,"hh:mm"),"")</f>
        <v/>
      </c>
      <c r="BO254" s="123" t="str">
        <f>IF('Main courante'!$A251=$BK$6,MOD($BN254-$BM254,1),"")</f>
        <v/>
      </c>
      <c r="BP254" s="123" t="str">
        <f>IF('Main courante'!$A251=$BK$6,'Main courante'!$E251,"")</f>
        <v/>
      </c>
      <c r="BQ254" s="122" t="str">
        <f>IF('Main courante'!$A251=$BK$6,DU254,"")</f>
        <v/>
      </c>
      <c r="BR254" s="125"/>
      <c r="BS254" s="120" t="str">
        <f>IF('Main courante'!$A251=$BS$6,MAX($BS$8:$BS253)+1,"")</f>
        <v/>
      </c>
      <c r="BT254" s="121" t="str">
        <f>IF('Main courante'!$A251=$BS$6,TEXT('Main courante'!$B251,"j mmm aa"),"")</f>
        <v/>
      </c>
      <c r="BU254" s="122" t="str">
        <f>IF('Main courante'!$A251=$BS$6,TEXT('Main courante'!$C251,"hh:mm"),"")</f>
        <v/>
      </c>
      <c r="BV254" s="122" t="str">
        <f>IF('Main courante'!$A251=$BS$6,TEXT('Main courante'!$D251,"hh:mm"),"")</f>
        <v/>
      </c>
      <c r="BW254" s="123" t="str">
        <f>IF('Main courante'!$A251=$BS$6,MOD($BV254-$BU254,1),"")</f>
        <v/>
      </c>
      <c r="BX254" s="123" t="str">
        <f>IF('Main courante'!$A251=$BS$6,'Main courante'!$E251,"")</f>
        <v/>
      </c>
      <c r="BY254" s="122" t="str">
        <f>IF('Main courante'!$A251=$BS$6,DU254,"")</f>
        <v/>
      </c>
      <c r="BZ254" s="125"/>
      <c r="CA254" s="120" t="str">
        <f>IF('Main courante'!$A251=$CA$6,MAX($CA$8:$CA253)+1,"")</f>
        <v/>
      </c>
      <c r="CB254" s="121" t="str">
        <f>IF('Main courante'!$A251=$CA$6,TEXT('Main courante'!$B251,"j mmm aa"),"")</f>
        <v/>
      </c>
      <c r="CC254" s="122" t="str">
        <f>IF('Main courante'!$A251=$CA$6,TEXT('Main courante'!$C251,"hh:mm"),"")</f>
        <v/>
      </c>
      <c r="CD254" s="122" t="str">
        <f>IF('Main courante'!$A251=$CA$6,TEXT('Main courante'!$D251,"hh:mm"),"")</f>
        <v/>
      </c>
      <c r="CE254" s="123" t="str">
        <f>IF('Main courante'!$A251=$CA$6,MOD($CD254-$CC254,1),"")</f>
        <v/>
      </c>
      <c r="CF254" s="123" t="str">
        <f>IF('Main courante'!$A251=$CA$6,'Main courante'!$E251,"")</f>
        <v/>
      </c>
      <c r="CG254" s="122" t="str">
        <f>IF('Main courante'!$A251=$CA$6,DU254,"")</f>
        <v/>
      </c>
      <c r="CH254" s="125"/>
      <c r="CI254" s="120" t="str">
        <f>IF('Main courante'!$A251=$CI$6,MAX($CI$8:$CI253)+1,"")</f>
        <v/>
      </c>
      <c r="CJ254" s="121" t="str">
        <f>IF('Main courante'!$A251=$CI$6,TEXT('Main courante'!$B251,"j mmm aa"),"")</f>
        <v/>
      </c>
      <c r="CK254" s="122" t="str">
        <f>IF('Main courante'!$A251=$CI$6,TEXT('Main courante'!$C251,"hh:mm"),"")</f>
        <v/>
      </c>
      <c r="CL254" s="122" t="str">
        <f>IF('Main courante'!$A251=$CI$6,TEXT('Main courante'!$D251,"hh:mm"),"")</f>
        <v/>
      </c>
      <c r="CM254" s="123" t="str">
        <f>IF('Main courante'!$A251=$CI$6,MOD($CL254-$CK254,1),"")</f>
        <v/>
      </c>
      <c r="CN254" s="123" t="str">
        <f>IF('Main courante'!$A251=$CI$6,'Main courante'!$E251,"")</f>
        <v/>
      </c>
      <c r="CO254" s="125"/>
      <c r="CP254" s="120" t="str">
        <f>IF('Main courante'!$A251=$CP$6,MAX($CP$8:$CP253)+1,"")</f>
        <v/>
      </c>
      <c r="CQ254" s="121" t="str">
        <f>IF('Main courante'!$A251=$CP$6,TEXT('Main courante'!$B251,"j mmm aa"),"")</f>
        <v/>
      </c>
      <c r="CR254" s="122" t="str">
        <f>IF('Main courante'!$A251=$CP$6,TEXT('Main courante'!$C251,"hh:mm"),"")</f>
        <v/>
      </c>
      <c r="CS254" s="122" t="str">
        <f>IF('Main courante'!$A251=$CP$6,TEXT('Main courante'!$D251,"hh:mm"),"")</f>
        <v/>
      </c>
      <c r="CT254" s="123" t="str">
        <f>IF('Main courante'!$A251=$CP$6,MOD($CS254-$CR254,1),"")</f>
        <v/>
      </c>
      <c r="CU254" s="123" t="str">
        <f>IF('Main courante'!$A251=$CP$6,'Main courante'!$E251,"")</f>
        <v/>
      </c>
      <c r="CV254" s="122" t="str">
        <f>IF('Main courante'!$A251=$CP$6,DU254,"")</f>
        <v/>
      </c>
      <c r="CW254" s="125"/>
      <c r="CX254" s="120" t="str">
        <f>IF('Main courante'!$A251=$CX$6,MAX($CX$8:$CX253)+1,"")</f>
        <v/>
      </c>
      <c r="CY254" s="121" t="str">
        <f>IF('Main courante'!$A251=$CX$6,TEXT('Main courante'!$B251,"j mmm aa"),"")</f>
        <v/>
      </c>
      <c r="CZ254" s="122" t="str">
        <f>IF('Main courante'!$A251=$CX$6,TEXT('Main courante'!$C251,"hh:mm"),"")</f>
        <v/>
      </c>
      <c r="DA254" s="122" t="str">
        <f>IF('Main courante'!$A251=$CX$6,TEXT('Main courante'!$D251,"hh:mm"),"")</f>
        <v/>
      </c>
      <c r="DB254" s="123" t="str">
        <f>IF('Main courante'!$A251=$CX$6,MOD($DA254-$CZ254,1),"")</f>
        <v/>
      </c>
      <c r="DC254" s="123" t="str">
        <f>IF('Main courante'!$A251=$CX$6,'Main courante'!$E251,"")</f>
        <v/>
      </c>
      <c r="DD254" s="122" t="str">
        <f>IF('Main courante'!$A251=$CX$6,DU254,"")</f>
        <v/>
      </c>
      <c r="DE254" s="125"/>
      <c r="DF254" s="120" t="str">
        <f>IF('Main courante'!$A251=$DF$6,MAX($DF$8:$DF253)+1,"")</f>
        <v/>
      </c>
      <c r="DG254" s="121" t="str">
        <f>IF('Main courante'!$A251=$DF$6,TEXT('Main courante'!$B251,"j mmm aa"),"")</f>
        <v/>
      </c>
      <c r="DH254" s="122" t="str">
        <f>IF('Main courante'!$A251=$DF$6,TEXT('Main courante'!$C251,"hh:mm"),"")</f>
        <v/>
      </c>
      <c r="DI254" s="122" t="str">
        <f>IF('Main courante'!$A251=$DF$6,TEXT('Main courante'!$D251,"hh:mm"),"")</f>
        <v/>
      </c>
      <c r="DJ254" s="123" t="str">
        <f>IF('Main courante'!$A251=$DF$6,MOD($DI254-$DH254,1),"")</f>
        <v/>
      </c>
      <c r="DK254" s="123" t="str">
        <f>IF('Main courante'!$A251=$DF$6,'Main courante'!$E251,"")</f>
        <v/>
      </c>
      <c r="DL254" s="128"/>
      <c r="DM254" s="120" t="str">
        <f>IF(OR('Main courante'!$F251&lt;&gt;"",'Main courante'!$K251&lt;&gt;""),MAX($DM$8:$DM253)+1,"")</f>
        <v/>
      </c>
      <c r="DN254" s="121" t="str">
        <f>IF('Main courante'!$F251,TEXT('Main courante'!$B251,"j mmm aa"),"")</f>
        <v/>
      </c>
      <c r="DO254" s="121" t="str">
        <f>IF('Main courante'!$F251,'Main courante'!$E251,"")</f>
        <v/>
      </c>
      <c r="DP254" s="121" t="str">
        <f>IF(OR('Main courante'!$F251&lt;&gt;"",'Main courante'!$K251&lt;&gt;""),IF('Main courante'!$F251&lt;&gt;"",TEXT('Main courante'!$F251,"hh:mm"),""),"")</f>
        <v/>
      </c>
      <c r="DQ254" s="121" t="str">
        <f>IF(OR('Main courante'!$F251&lt;&gt;"",'Main courante'!$K251&lt;&gt;""),IF('Main courante'!$G251&lt;&gt;"",TEXT('Main courante'!$G251,"hh:mm"),""),"")</f>
        <v/>
      </c>
      <c r="DR254" s="121" t="str">
        <f>IF(OR('Main courante'!$F251&lt;&gt;"",'Main courante'!$K251&lt;&gt;""),IF('Main courante'!$K251&lt;&gt;"",TEXT('Main courante'!$K251,"hh:mm"),""),"")</f>
        <v/>
      </c>
      <c r="DS254" s="121" t="str">
        <f>IF(OR('Main courante'!$F251&lt;&gt;"",'Main courante'!$K251&lt;&gt;""),IF('Main courante'!$L251&lt;&gt;"",TEXT('Main courante'!$L251,"hh:mm"),""),"")</f>
        <v/>
      </c>
      <c r="DT254" s="129">
        <f t="shared" si="13"/>
        <v>0</v>
      </c>
      <c r="DU254" s="130">
        <f>'Main courante'!$H251+'Main courante'!$M251</f>
        <v>0</v>
      </c>
      <c r="DV254" s="131">
        <f>'Main courante'!$J251+'Main courante'!$O251</f>
        <v>0</v>
      </c>
      <c r="DW254" s="131">
        <f>'Main courante'!$I251+'Main courante'!$N251</f>
        <v>0</v>
      </c>
      <c r="DX254" s="132" t="str">
        <f>IF('Main courante'!$P251&lt;&gt;"",'Main courante'!$P251,"")</f>
        <v/>
      </c>
      <c r="DY254" s="133" t="str">
        <f>IF('Main courante'!$Q251&lt;&gt;"",'Main courante'!$Q251,"")</f>
        <v/>
      </c>
      <c r="DZ254" s="133" t="str">
        <f>IF('Main courante'!$R251&lt;&gt;"",'Main courante'!$R251,"")</f>
        <v/>
      </c>
      <c r="EA254" s="129">
        <f t="shared" si="14"/>
        <v>0</v>
      </c>
      <c r="EB254" s="129">
        <f t="shared" si="15"/>
        <v>0</v>
      </c>
      <c r="ED254" s="120" t="str">
        <f>IF('Main courante'!$A251=$ED$6,MAX($ED$8:$ED253)+1,"")</f>
        <v/>
      </c>
      <c r="EE254" s="120" t="str">
        <f>IF('Main courante'!$A251=$ED$6,'Main courante'!$S251,"")</f>
        <v/>
      </c>
      <c r="EF254" s="120" t="str">
        <f>IF('Main courante'!$A251=$ED$6,'Main courante'!$T251,"")</f>
        <v/>
      </c>
      <c r="EG254" s="120" t="str">
        <f>IF('Main courante'!$A251=$ED$6,'Main courante'!$U251,"")</f>
        <v/>
      </c>
      <c r="EH254" s="134" t="str">
        <f>IF('Main courante'!$A251=$ED$6,'Main courante'!$V251,"")</f>
        <v/>
      </c>
      <c r="EJ254" s="120" t="str">
        <f>IF('Main courante'!$A251=$EJ$6,MAX($EJ$8:$EJ253)+1,"")</f>
        <v/>
      </c>
      <c r="EK254" s="120" t="str">
        <f>IF('Main courante'!$A251=$EJ$6,'Main courante'!$S251,"")</f>
        <v/>
      </c>
      <c r="EL254" s="120" t="str">
        <f>IF('Main courante'!$A251=$EJ$6,'Main courante'!$T251,"")</f>
        <v/>
      </c>
      <c r="EM254" s="120" t="str">
        <f>IF('Main courante'!$A251=$EJ$6,'Main courante'!$U251,"")</f>
        <v/>
      </c>
      <c r="EN254" s="134" t="str">
        <f>IF('Main courante'!$A251=$EJ$6,'Main courante'!$V251,"")</f>
        <v/>
      </c>
      <c r="EP254" s="120" t="str">
        <f>IF('Main courante'!$A251=$EP$6,MAX($EP$8:$EP253)+1,"")</f>
        <v/>
      </c>
      <c r="EQ254" s="120" t="str">
        <f>IF('Main courante'!$A251=$EP$6,'Main courante'!$S251,"")</f>
        <v/>
      </c>
      <c r="ER254" s="120" t="str">
        <f>IF('Main courante'!$A251=$EP$6,'Main courante'!$T251,"")</f>
        <v/>
      </c>
      <c r="ES254" s="120" t="str">
        <f>IF('Main courante'!$A251=$EP$6,'Main courante'!$U251,"")</f>
        <v/>
      </c>
      <c r="ET254" s="134" t="str">
        <f>IF('Main courante'!$A251=$EP$6,'Main courante'!$V251,"")</f>
        <v/>
      </c>
      <c r="EU254" s="125"/>
      <c r="EV254" s="120" t="str">
        <f>IF('Main courante'!$A251=$EV$6,MAX($EV$8:$EV253)+1,"")</f>
        <v/>
      </c>
      <c r="EW254" s="121" t="str">
        <f>IF('Main courante'!$A251=$EV$6,TEXT('Main courante'!$B251,"j mmm aa"),"")</f>
        <v/>
      </c>
      <c r="EX254" s="122" t="str">
        <f>IF('Main courante'!$A251=$EV$6,TEXT('Main courante'!$C251,"hh:mm"),"")</f>
        <v/>
      </c>
      <c r="EY254" s="122" t="str">
        <f>IF('Main courante'!$A251=$EV$6,TEXT('Main courante'!$D251,"hh:mm"),"")</f>
        <v/>
      </c>
      <c r="EZ254" s="123" t="str">
        <f>IF('Main courante'!$A251=$EV$6,MOD($EY254-$EX254,1),"")</f>
        <v/>
      </c>
      <c r="FA254" s="123" t="str">
        <f>IF('Main courante'!$A251=$EV$6,'Main courante'!$E251,"")</f>
        <v/>
      </c>
      <c r="FB254" s="128"/>
    </row>
    <row r="255" spans="1:158">
      <c r="A255" s="120" t="str">
        <f>IF('Main courante'!$A252=$A$6,MAX($A$8:$A254)+1,"")</f>
        <v/>
      </c>
      <c r="B255" s="121" t="str">
        <f>IF('Main courante'!$A252=$A$6,TEXT('Main courante'!$B252,"j mmm aa"),"")</f>
        <v/>
      </c>
      <c r="C255" s="122" t="str">
        <f>IF('Main courante'!$A252=$A$6,TEXT('Main courante'!$C252,"hh:mm"),"")</f>
        <v/>
      </c>
      <c r="D255" s="122" t="str">
        <f>IF('Main courante'!$A252=$A$6,TEXT('Main courante'!$D252,"hh:mm"),"")</f>
        <v/>
      </c>
      <c r="E255" s="123" t="str">
        <f>IF('Main courante'!$A252=$A$6,MOD($D255-$C255,1),"")</f>
        <v/>
      </c>
      <c r="F255" s="123" t="str">
        <f>IF('Main courante'!$A252=$A$6,'Main courante'!$E252,"")</f>
        <v/>
      </c>
      <c r="G255" s="125"/>
      <c r="H255" s="126" t="str">
        <f>IF('Main courante'!$A252=$H$6,MAX($H$8:$H254)+1,"")</f>
        <v/>
      </c>
      <c r="I255" s="121" t="str">
        <f>IF('Main courante'!$A252=$H$6,TEXT('Main courante'!$B252,"j mmm aa"),"")</f>
        <v/>
      </c>
      <c r="J255" s="122" t="str">
        <f>IF('Main courante'!$A252=$H$6,TEXT('Main courante'!$C252,"hh:mm"),"")</f>
        <v/>
      </c>
      <c r="K255" s="122" t="str">
        <f>IF('Main courante'!$A252=$H$6,TEXT('Main courante'!$D252,"hh:mm"),"")</f>
        <v/>
      </c>
      <c r="L255" s="123" t="str">
        <f>IF('Main courante'!$A252=$H$6,MOD($K255-$J255,1),"")</f>
        <v/>
      </c>
      <c r="M255" s="123" t="str">
        <f>IF('Main courante'!$A252=$H$6,'Main courante'!$E252,"")</f>
        <v/>
      </c>
      <c r="N255" s="125"/>
      <c r="O255" s="120" t="str">
        <f>IF('Main courante'!$A252=$O$6,MAX($O$8:$O254)+1,"")</f>
        <v/>
      </c>
      <c r="P255" s="121" t="str">
        <f>IF('Main courante'!$A252=$O$6,TEXT('Main courante'!$B252,"j mmm aa"),"")</f>
        <v/>
      </c>
      <c r="Q255" s="122" t="str">
        <f>IF('Main courante'!$A252=$O$6,TEXT('Main courante'!$C252,"hh:mm"),"")</f>
        <v/>
      </c>
      <c r="R255" s="122" t="str">
        <f>IF('Main courante'!$A252=$O$6,TEXT('Main courante'!$D252,"hh:mm"),"")</f>
        <v/>
      </c>
      <c r="S255" s="123" t="str">
        <f>IF('Main courante'!$A252=$O$6,MOD($R255-$Q255,1),"")</f>
        <v/>
      </c>
      <c r="T255" s="124" t="str">
        <f>IF('Main courante'!$A252=$O$6,'Main courante'!$E252,"")</f>
        <v/>
      </c>
      <c r="U255" s="127" t="str">
        <f>IF('Main courante'!$A252=$O$6,DU255,"")</f>
        <v/>
      </c>
      <c r="V255" s="125"/>
      <c r="W255" s="120" t="str">
        <f>IF('Main courante'!$A252=$W$6,MAX($W$8:$W254)+1,"")</f>
        <v/>
      </c>
      <c r="X255" s="121" t="str">
        <f>IF('Main courante'!$A252=$W$6,TEXT('Main courante'!$B252,"j mmm aa"),"")</f>
        <v/>
      </c>
      <c r="Y255" s="122" t="str">
        <f>IF('Main courante'!$A252=$W$6,TEXT('Main courante'!$C252,"hh:mm"),"")</f>
        <v/>
      </c>
      <c r="Z255" s="122" t="str">
        <f>IF('Main courante'!$A252=$W$6,TEXT('Main courante'!$D252,"hh:mm"),"")</f>
        <v/>
      </c>
      <c r="AA255" s="123" t="str">
        <f>IF('Main courante'!$A252=$W$6,MOD($Z255-$Y255,1),"")</f>
        <v/>
      </c>
      <c r="AB255" s="123" t="str">
        <f>IF('Main courante'!$A252=$W$6,'Main courante'!$E252,"")</f>
        <v/>
      </c>
      <c r="AC255" s="122" t="str">
        <f>IF('Main courante'!$A252=$W$6,DU255,"")</f>
        <v/>
      </c>
      <c r="AD255" s="125"/>
      <c r="AE255" s="120" t="str">
        <f>IF('Main courante'!$A252=$AE$6,MAX($AE$8:$AE254)+1,"")</f>
        <v/>
      </c>
      <c r="AF255" s="121" t="str">
        <f>IF('Main courante'!$A252=$AE$6,TEXT('Main courante'!$B252,"j mmm aa"),"")</f>
        <v/>
      </c>
      <c r="AG255" s="122" t="str">
        <f>IF('Main courante'!$A252=$AE$6,TEXT('Main courante'!$C252,"hh:mm"),"")</f>
        <v/>
      </c>
      <c r="AH255" s="122" t="str">
        <f>IF('Main courante'!$A252=$AE$6,TEXT('Main courante'!$D252,"hh:mm"),"")</f>
        <v/>
      </c>
      <c r="AI255" s="123" t="str">
        <f>IF('Main courante'!$A252=$AE$6,MOD($AH255-$AG255,1),"")</f>
        <v/>
      </c>
      <c r="AJ255" s="123" t="str">
        <f>IF('Main courante'!$A252=$AE$6,'Main courante'!$E252,"")</f>
        <v/>
      </c>
      <c r="AK255" s="122" t="str">
        <f>IF('Main courante'!$A252=$AE$6,DU255,"")</f>
        <v/>
      </c>
      <c r="AL255" s="125"/>
      <c r="AM255" s="120" t="str">
        <f>IF('Main courante'!$A252=$AM$6,MAX($AM$8:$AM254)+1,"")</f>
        <v/>
      </c>
      <c r="AN255" s="121" t="str">
        <f>IF('Main courante'!$A252=$AM$6,TEXT('Main courante'!$B252,"j mmm aa"),"")</f>
        <v/>
      </c>
      <c r="AO255" s="122" t="str">
        <f>IF('Main courante'!$A252=$AM$6,TEXT('Main courante'!$C252,"hh:mm"),"")</f>
        <v/>
      </c>
      <c r="AP255" s="122" t="str">
        <f>IF('Main courante'!$A252=$AM$6,TEXT('Main courante'!$D252,"hh:mm"),"")</f>
        <v/>
      </c>
      <c r="AQ255" s="123" t="str">
        <f>IF('Main courante'!$A252=$AM$6,MOD($AP255-$AO255,1),"")</f>
        <v/>
      </c>
      <c r="AR255" s="123" t="str">
        <f>IF('Main courante'!$A252=$AM$6,'Main courante'!$E252,"")</f>
        <v/>
      </c>
      <c r="AS255" s="122" t="str">
        <f>IF('Main courante'!$A252=$AM$6,DU255,"")</f>
        <v/>
      </c>
      <c r="AT255" s="125"/>
      <c r="AU255" s="120" t="str">
        <f>IF('Main courante'!$A252=$AU$6,MAX($AU$8:$AU254)+1,"")</f>
        <v/>
      </c>
      <c r="AV255" s="121" t="str">
        <f>IF('Main courante'!$A252=$AU$6,TEXT('Main courante'!$B252,"j mmm aa"),"")</f>
        <v/>
      </c>
      <c r="AW255" s="122" t="str">
        <f>IF('Main courante'!$A252=$AU$6,TEXT('Main courante'!$C252,"hh:mm"),"")</f>
        <v/>
      </c>
      <c r="AX255" s="122" t="str">
        <f>IF('Main courante'!$A252=$AU$6,TEXT('Main courante'!$D252,"hh:mm"),"")</f>
        <v/>
      </c>
      <c r="AY255" s="123" t="str">
        <f>IF('Main courante'!$A252=$AU$6,MOD($AX255-$AW255,1),"")</f>
        <v/>
      </c>
      <c r="AZ255" s="123" t="str">
        <f>IF('Main courante'!$A252=$AU$6,'Main courante'!$E252,"")</f>
        <v/>
      </c>
      <c r="BA255" s="122" t="str">
        <f>IF('Main courante'!$A252=$AU$6,DU255,"")</f>
        <v/>
      </c>
      <c r="BB255" s="125"/>
      <c r="BC255" s="120" t="str">
        <f>IF('Main courante'!$A252=$BC$6,MAX($BC$8:$BC254)+1,"")</f>
        <v/>
      </c>
      <c r="BD255" s="121" t="str">
        <f>IF('Main courante'!$A252=$BC$6,TEXT('Main courante'!$B252,"j mmm aa"),"")</f>
        <v/>
      </c>
      <c r="BE255" s="122" t="str">
        <f>IF('Main courante'!$A252=$BC$6,TEXT('Main courante'!$C252,"hh:mm"),"")</f>
        <v/>
      </c>
      <c r="BF255" s="122" t="str">
        <f>IF('Main courante'!$A252=$BC$6,TEXT('Main courante'!$D252,"hh:mm"),"")</f>
        <v/>
      </c>
      <c r="BG255" s="123" t="str">
        <f>IF('Main courante'!$A252=$BC$6,MOD($BF255-$BE255,1),"")</f>
        <v/>
      </c>
      <c r="BH255" s="123" t="str">
        <f>IF('Main courante'!$A252=$BC$6,'Main courante'!$E252,"")</f>
        <v/>
      </c>
      <c r="BI255" s="122" t="str">
        <f>IF('Main courante'!$A252=$BC$6,DU255,"")</f>
        <v/>
      </c>
      <c r="BJ255" s="125"/>
      <c r="BK255" s="120" t="str">
        <f>IF('Main courante'!$A252=$BK$6,MAX($BK$8:$BK254)+1,"")</f>
        <v/>
      </c>
      <c r="BL255" s="121" t="str">
        <f>IF('Main courante'!$A252=$BK$6,TEXT('Main courante'!$B252,"j mmm aa"),"")</f>
        <v/>
      </c>
      <c r="BM255" s="122" t="str">
        <f>IF('Main courante'!$A252=$BK$6,TEXT('Main courante'!$C252,"hh:mm"),"")</f>
        <v/>
      </c>
      <c r="BN255" s="122" t="str">
        <f>IF('Main courante'!$A252=$BK$6,TEXT('Main courante'!$D252,"hh:mm"),"")</f>
        <v/>
      </c>
      <c r="BO255" s="123" t="str">
        <f>IF('Main courante'!$A252=$BK$6,MOD($BN255-$BM255,1),"")</f>
        <v/>
      </c>
      <c r="BP255" s="123" t="str">
        <f>IF('Main courante'!$A252=$BK$6,'Main courante'!$E252,"")</f>
        <v/>
      </c>
      <c r="BQ255" s="122" t="str">
        <f>IF('Main courante'!$A252=$BK$6,DU255,"")</f>
        <v/>
      </c>
      <c r="BR255" s="125"/>
      <c r="BS255" s="120" t="str">
        <f>IF('Main courante'!$A252=$BS$6,MAX($BS$8:$BS254)+1,"")</f>
        <v/>
      </c>
      <c r="BT255" s="121" t="str">
        <f>IF('Main courante'!$A252=$BS$6,TEXT('Main courante'!$B252,"j mmm aa"),"")</f>
        <v/>
      </c>
      <c r="BU255" s="122" t="str">
        <f>IF('Main courante'!$A252=$BS$6,TEXT('Main courante'!$C252,"hh:mm"),"")</f>
        <v/>
      </c>
      <c r="BV255" s="122" t="str">
        <f>IF('Main courante'!$A252=$BS$6,TEXT('Main courante'!$D252,"hh:mm"),"")</f>
        <v/>
      </c>
      <c r="BW255" s="123" t="str">
        <f>IF('Main courante'!$A252=$BS$6,MOD($BV255-$BU255,1),"")</f>
        <v/>
      </c>
      <c r="BX255" s="123" t="str">
        <f>IF('Main courante'!$A252=$BS$6,'Main courante'!$E252,"")</f>
        <v/>
      </c>
      <c r="BY255" s="122" t="str">
        <f>IF('Main courante'!$A252=$BS$6,DU255,"")</f>
        <v/>
      </c>
      <c r="BZ255" s="125"/>
      <c r="CA255" s="120" t="str">
        <f>IF('Main courante'!$A252=$CA$6,MAX($CA$8:$CA254)+1,"")</f>
        <v/>
      </c>
      <c r="CB255" s="121" t="str">
        <f>IF('Main courante'!$A252=$CA$6,TEXT('Main courante'!$B252,"j mmm aa"),"")</f>
        <v/>
      </c>
      <c r="CC255" s="122" t="str">
        <f>IF('Main courante'!$A252=$CA$6,TEXT('Main courante'!$C252,"hh:mm"),"")</f>
        <v/>
      </c>
      <c r="CD255" s="122" t="str">
        <f>IF('Main courante'!$A252=$CA$6,TEXT('Main courante'!$D252,"hh:mm"),"")</f>
        <v/>
      </c>
      <c r="CE255" s="123" t="str">
        <f>IF('Main courante'!$A252=$CA$6,MOD($CD255-$CC255,1),"")</f>
        <v/>
      </c>
      <c r="CF255" s="123" t="str">
        <f>IF('Main courante'!$A252=$CA$6,'Main courante'!$E252,"")</f>
        <v/>
      </c>
      <c r="CG255" s="122" t="str">
        <f>IF('Main courante'!$A252=$CA$6,DU255,"")</f>
        <v/>
      </c>
      <c r="CH255" s="125"/>
      <c r="CI255" s="120" t="str">
        <f>IF('Main courante'!$A252=$CI$6,MAX($CI$8:$CI254)+1,"")</f>
        <v/>
      </c>
      <c r="CJ255" s="121" t="str">
        <f>IF('Main courante'!$A252=$CI$6,TEXT('Main courante'!$B252,"j mmm aa"),"")</f>
        <v/>
      </c>
      <c r="CK255" s="122" t="str">
        <f>IF('Main courante'!$A252=$CI$6,TEXT('Main courante'!$C252,"hh:mm"),"")</f>
        <v/>
      </c>
      <c r="CL255" s="122" t="str">
        <f>IF('Main courante'!$A252=$CI$6,TEXT('Main courante'!$D252,"hh:mm"),"")</f>
        <v/>
      </c>
      <c r="CM255" s="123" t="str">
        <f>IF('Main courante'!$A252=$CI$6,MOD($CL255-$CK255,1),"")</f>
        <v/>
      </c>
      <c r="CN255" s="123" t="str">
        <f>IF('Main courante'!$A252=$CI$6,'Main courante'!$E252,"")</f>
        <v/>
      </c>
      <c r="CO255" s="125"/>
      <c r="CP255" s="120" t="str">
        <f>IF('Main courante'!$A252=$CP$6,MAX($CP$8:$CP254)+1,"")</f>
        <v/>
      </c>
      <c r="CQ255" s="121" t="str">
        <f>IF('Main courante'!$A252=$CP$6,TEXT('Main courante'!$B252,"j mmm aa"),"")</f>
        <v/>
      </c>
      <c r="CR255" s="122" t="str">
        <f>IF('Main courante'!$A252=$CP$6,TEXT('Main courante'!$C252,"hh:mm"),"")</f>
        <v/>
      </c>
      <c r="CS255" s="122" t="str">
        <f>IF('Main courante'!$A252=$CP$6,TEXT('Main courante'!$D252,"hh:mm"),"")</f>
        <v/>
      </c>
      <c r="CT255" s="123" t="str">
        <f>IF('Main courante'!$A252=$CP$6,MOD($CS255-$CR255,1),"")</f>
        <v/>
      </c>
      <c r="CU255" s="123" t="str">
        <f>IF('Main courante'!$A252=$CP$6,'Main courante'!$E252,"")</f>
        <v/>
      </c>
      <c r="CV255" s="122" t="str">
        <f>IF('Main courante'!$A252=$CP$6,DU255,"")</f>
        <v/>
      </c>
      <c r="CW255" s="125"/>
      <c r="CX255" s="120" t="str">
        <f>IF('Main courante'!$A252=$CX$6,MAX($CX$8:$CX254)+1,"")</f>
        <v/>
      </c>
      <c r="CY255" s="121" t="str">
        <f>IF('Main courante'!$A252=$CX$6,TEXT('Main courante'!$B252,"j mmm aa"),"")</f>
        <v/>
      </c>
      <c r="CZ255" s="122" t="str">
        <f>IF('Main courante'!$A252=$CX$6,TEXT('Main courante'!$C252,"hh:mm"),"")</f>
        <v/>
      </c>
      <c r="DA255" s="122" t="str">
        <f>IF('Main courante'!$A252=$CX$6,TEXT('Main courante'!$D252,"hh:mm"),"")</f>
        <v/>
      </c>
      <c r="DB255" s="123" t="str">
        <f>IF('Main courante'!$A252=$CX$6,MOD($DA255-$CZ255,1),"")</f>
        <v/>
      </c>
      <c r="DC255" s="123" t="str">
        <f>IF('Main courante'!$A252=$CX$6,'Main courante'!$E252,"")</f>
        <v/>
      </c>
      <c r="DD255" s="122" t="str">
        <f>IF('Main courante'!$A252=$CX$6,DU255,"")</f>
        <v/>
      </c>
      <c r="DE255" s="125"/>
      <c r="DF255" s="120" t="str">
        <f>IF('Main courante'!$A252=$DF$6,MAX($DF$8:$DF254)+1,"")</f>
        <v/>
      </c>
      <c r="DG255" s="121" t="str">
        <f>IF('Main courante'!$A252=$DF$6,TEXT('Main courante'!$B252,"j mmm aa"),"")</f>
        <v/>
      </c>
      <c r="DH255" s="122" t="str">
        <f>IF('Main courante'!$A252=$DF$6,TEXT('Main courante'!$C252,"hh:mm"),"")</f>
        <v/>
      </c>
      <c r="DI255" s="122" t="str">
        <f>IF('Main courante'!$A252=$DF$6,TEXT('Main courante'!$D252,"hh:mm"),"")</f>
        <v/>
      </c>
      <c r="DJ255" s="123" t="str">
        <f>IF('Main courante'!$A252=$DF$6,MOD($DI255-$DH255,1),"")</f>
        <v/>
      </c>
      <c r="DK255" s="123" t="str">
        <f>IF('Main courante'!$A252=$DF$6,'Main courante'!$E252,"")</f>
        <v/>
      </c>
      <c r="DL255" s="128"/>
      <c r="DM255" s="120" t="str">
        <f>IF(OR('Main courante'!$F252&lt;&gt;"",'Main courante'!$K252&lt;&gt;""),MAX($DM$8:$DM254)+1,"")</f>
        <v/>
      </c>
      <c r="DN255" s="121" t="str">
        <f>IF('Main courante'!$F252,TEXT('Main courante'!$B252,"j mmm aa"),"")</f>
        <v/>
      </c>
      <c r="DO255" s="121" t="str">
        <f>IF('Main courante'!$F252,'Main courante'!$E252,"")</f>
        <v/>
      </c>
      <c r="DP255" s="121" t="str">
        <f>IF(OR('Main courante'!$F252&lt;&gt;"",'Main courante'!$K252&lt;&gt;""),IF('Main courante'!$F252&lt;&gt;"",TEXT('Main courante'!$F252,"hh:mm"),""),"")</f>
        <v/>
      </c>
      <c r="DQ255" s="121" t="str">
        <f>IF(OR('Main courante'!$F252&lt;&gt;"",'Main courante'!$K252&lt;&gt;""),IF('Main courante'!$G252&lt;&gt;"",TEXT('Main courante'!$G252,"hh:mm"),""),"")</f>
        <v/>
      </c>
      <c r="DR255" s="121" t="str">
        <f>IF(OR('Main courante'!$F252&lt;&gt;"",'Main courante'!$K252&lt;&gt;""),IF('Main courante'!$K252&lt;&gt;"",TEXT('Main courante'!$K252,"hh:mm"),""),"")</f>
        <v/>
      </c>
      <c r="DS255" s="121" t="str">
        <f>IF(OR('Main courante'!$F252&lt;&gt;"",'Main courante'!$K252&lt;&gt;""),IF('Main courante'!$L252&lt;&gt;"",TEXT('Main courante'!$L252,"hh:mm"),""),"")</f>
        <v/>
      </c>
      <c r="DT255" s="129">
        <f t="shared" si="13"/>
        <v>0</v>
      </c>
      <c r="DU255" s="130">
        <f>'Main courante'!$H252+'Main courante'!$M252</f>
        <v>0</v>
      </c>
      <c r="DV255" s="131">
        <f>'Main courante'!$J252+'Main courante'!$O252</f>
        <v>0</v>
      </c>
      <c r="DW255" s="131">
        <f>'Main courante'!$I252+'Main courante'!$N252</f>
        <v>0</v>
      </c>
      <c r="DX255" s="132" t="str">
        <f>IF('Main courante'!$P252&lt;&gt;"",'Main courante'!$P252,"")</f>
        <v/>
      </c>
      <c r="DY255" s="133" t="str">
        <f>IF('Main courante'!$Q252&lt;&gt;"",'Main courante'!$Q252,"")</f>
        <v/>
      </c>
      <c r="DZ255" s="133" t="str">
        <f>IF('Main courante'!$R252&lt;&gt;"",'Main courante'!$R252,"")</f>
        <v/>
      </c>
      <c r="EA255" s="129">
        <f t="shared" si="14"/>
        <v>0</v>
      </c>
      <c r="EB255" s="129">
        <f t="shared" si="15"/>
        <v>0</v>
      </c>
      <c r="ED255" s="120" t="str">
        <f>IF('Main courante'!$A252=$ED$6,MAX($ED$8:$ED254)+1,"")</f>
        <v/>
      </c>
      <c r="EE255" s="120" t="str">
        <f>IF('Main courante'!$A252=$ED$6,'Main courante'!$S252,"")</f>
        <v/>
      </c>
      <c r="EF255" s="120" t="str">
        <f>IF('Main courante'!$A252=$ED$6,'Main courante'!$T252,"")</f>
        <v/>
      </c>
      <c r="EG255" s="120" t="str">
        <f>IF('Main courante'!$A252=$ED$6,'Main courante'!$U252,"")</f>
        <v/>
      </c>
      <c r="EH255" s="134" t="str">
        <f>IF('Main courante'!$A252=$ED$6,'Main courante'!$V252,"")</f>
        <v/>
      </c>
      <c r="EJ255" s="120" t="str">
        <f>IF('Main courante'!$A252=$EJ$6,MAX($EJ$8:$EJ254)+1,"")</f>
        <v/>
      </c>
      <c r="EK255" s="120" t="str">
        <f>IF('Main courante'!$A252=$EJ$6,'Main courante'!$S252,"")</f>
        <v/>
      </c>
      <c r="EL255" s="120" t="str">
        <f>IF('Main courante'!$A252=$EJ$6,'Main courante'!$T252,"")</f>
        <v/>
      </c>
      <c r="EM255" s="120" t="str">
        <f>IF('Main courante'!$A252=$EJ$6,'Main courante'!$U252,"")</f>
        <v/>
      </c>
      <c r="EN255" s="134" t="str">
        <f>IF('Main courante'!$A252=$EJ$6,'Main courante'!$V252,"")</f>
        <v/>
      </c>
      <c r="EP255" s="120" t="str">
        <f>IF('Main courante'!$A252=$EP$6,MAX($EP$8:$EP254)+1,"")</f>
        <v/>
      </c>
      <c r="EQ255" s="120" t="str">
        <f>IF('Main courante'!$A252=$EP$6,'Main courante'!$S252,"")</f>
        <v/>
      </c>
      <c r="ER255" s="120" t="str">
        <f>IF('Main courante'!$A252=$EP$6,'Main courante'!$T252,"")</f>
        <v/>
      </c>
      <c r="ES255" s="120" t="str">
        <f>IF('Main courante'!$A252=$EP$6,'Main courante'!$U252,"")</f>
        <v/>
      </c>
      <c r="ET255" s="134" t="str">
        <f>IF('Main courante'!$A252=$EP$6,'Main courante'!$V252,"")</f>
        <v/>
      </c>
      <c r="EU255" s="125"/>
      <c r="EV255" s="120" t="str">
        <f>IF('Main courante'!$A252=$EV$6,MAX($EV$8:$EV254)+1,"")</f>
        <v/>
      </c>
      <c r="EW255" s="121" t="str">
        <f>IF('Main courante'!$A252=$EV$6,TEXT('Main courante'!$B252,"j mmm aa"),"")</f>
        <v/>
      </c>
      <c r="EX255" s="122" t="str">
        <f>IF('Main courante'!$A252=$EV$6,TEXT('Main courante'!$C252,"hh:mm"),"")</f>
        <v/>
      </c>
      <c r="EY255" s="122" t="str">
        <f>IF('Main courante'!$A252=$EV$6,TEXT('Main courante'!$D252,"hh:mm"),"")</f>
        <v/>
      </c>
      <c r="EZ255" s="123" t="str">
        <f>IF('Main courante'!$A252=$EV$6,MOD($EY255-$EX255,1),"")</f>
        <v/>
      </c>
      <c r="FA255" s="123" t="str">
        <f>IF('Main courante'!$A252=$EV$6,'Main courante'!$E252,"")</f>
        <v/>
      </c>
      <c r="FB255" s="128"/>
    </row>
    <row r="256" spans="1:158">
      <c r="A256" s="120" t="str">
        <f>IF('Main courante'!$A253=$A$6,MAX($A$8:$A255)+1,"")</f>
        <v/>
      </c>
      <c r="B256" s="121" t="str">
        <f>IF('Main courante'!$A253=$A$6,TEXT('Main courante'!$B253,"j mmm aa"),"")</f>
        <v/>
      </c>
      <c r="C256" s="122" t="str">
        <f>IF('Main courante'!$A253=$A$6,TEXT('Main courante'!$C253,"hh:mm"),"")</f>
        <v/>
      </c>
      <c r="D256" s="122" t="str">
        <f>IF('Main courante'!$A253=$A$6,TEXT('Main courante'!$D253,"hh:mm"),"")</f>
        <v/>
      </c>
      <c r="E256" s="123" t="str">
        <f>IF('Main courante'!$A253=$A$6,MOD($D256-$C256,1),"")</f>
        <v/>
      </c>
      <c r="F256" s="123" t="str">
        <f>IF('Main courante'!$A253=$A$6,'Main courante'!$E253,"")</f>
        <v/>
      </c>
      <c r="G256" s="125"/>
      <c r="H256" s="126" t="str">
        <f>IF('Main courante'!$A253=$H$6,MAX($H$8:$H255)+1,"")</f>
        <v/>
      </c>
      <c r="I256" s="121" t="str">
        <f>IF('Main courante'!$A253=$H$6,TEXT('Main courante'!$B253,"j mmm aa"),"")</f>
        <v/>
      </c>
      <c r="J256" s="122" t="str">
        <f>IF('Main courante'!$A253=$H$6,TEXT('Main courante'!$C253,"hh:mm"),"")</f>
        <v/>
      </c>
      <c r="K256" s="122" t="str">
        <f>IF('Main courante'!$A253=$H$6,TEXT('Main courante'!$D253,"hh:mm"),"")</f>
        <v/>
      </c>
      <c r="L256" s="123" t="str">
        <f>IF('Main courante'!$A253=$H$6,MOD($K256-$J256,1),"")</f>
        <v/>
      </c>
      <c r="M256" s="123" t="str">
        <f>IF('Main courante'!$A253=$H$6,'Main courante'!$E253,"")</f>
        <v/>
      </c>
      <c r="N256" s="125"/>
      <c r="O256" s="120" t="str">
        <f>IF('Main courante'!$A253=$O$6,MAX($O$8:$O255)+1,"")</f>
        <v/>
      </c>
      <c r="P256" s="121" t="str">
        <f>IF('Main courante'!$A253=$O$6,TEXT('Main courante'!$B253,"j mmm aa"),"")</f>
        <v/>
      </c>
      <c r="Q256" s="122" t="str">
        <f>IF('Main courante'!$A253=$O$6,TEXT('Main courante'!$C253,"hh:mm"),"")</f>
        <v/>
      </c>
      <c r="R256" s="122" t="str">
        <f>IF('Main courante'!$A253=$O$6,TEXT('Main courante'!$D253,"hh:mm"),"")</f>
        <v/>
      </c>
      <c r="S256" s="123" t="str">
        <f>IF('Main courante'!$A253=$O$6,MOD($R256-$Q256,1),"")</f>
        <v/>
      </c>
      <c r="T256" s="124" t="str">
        <f>IF('Main courante'!$A253=$O$6,'Main courante'!$E253,"")</f>
        <v/>
      </c>
      <c r="U256" s="127" t="str">
        <f>IF('Main courante'!$A253=$O$6,DU256,"")</f>
        <v/>
      </c>
      <c r="V256" s="125"/>
      <c r="W256" s="120" t="str">
        <f>IF('Main courante'!$A253=$W$6,MAX($W$8:$W255)+1,"")</f>
        <v/>
      </c>
      <c r="X256" s="121" t="str">
        <f>IF('Main courante'!$A253=$W$6,TEXT('Main courante'!$B253,"j mmm aa"),"")</f>
        <v/>
      </c>
      <c r="Y256" s="122" t="str">
        <f>IF('Main courante'!$A253=$W$6,TEXT('Main courante'!$C253,"hh:mm"),"")</f>
        <v/>
      </c>
      <c r="Z256" s="122" t="str">
        <f>IF('Main courante'!$A253=$W$6,TEXT('Main courante'!$D253,"hh:mm"),"")</f>
        <v/>
      </c>
      <c r="AA256" s="123" t="str">
        <f>IF('Main courante'!$A253=$W$6,MOD($Z256-$Y256,1),"")</f>
        <v/>
      </c>
      <c r="AB256" s="123" t="str">
        <f>IF('Main courante'!$A253=$W$6,'Main courante'!$E253,"")</f>
        <v/>
      </c>
      <c r="AC256" s="122" t="str">
        <f>IF('Main courante'!$A253=$W$6,DU256,"")</f>
        <v/>
      </c>
      <c r="AD256" s="125"/>
      <c r="AE256" s="120" t="str">
        <f>IF('Main courante'!$A253=$AE$6,MAX($AE$8:$AE255)+1,"")</f>
        <v/>
      </c>
      <c r="AF256" s="121" t="str">
        <f>IF('Main courante'!$A253=$AE$6,TEXT('Main courante'!$B253,"j mmm aa"),"")</f>
        <v/>
      </c>
      <c r="AG256" s="122" t="str">
        <f>IF('Main courante'!$A253=$AE$6,TEXT('Main courante'!$C253,"hh:mm"),"")</f>
        <v/>
      </c>
      <c r="AH256" s="122" t="str">
        <f>IF('Main courante'!$A253=$AE$6,TEXT('Main courante'!$D253,"hh:mm"),"")</f>
        <v/>
      </c>
      <c r="AI256" s="123" t="str">
        <f>IF('Main courante'!$A253=$AE$6,MOD($AH256-$AG256,1),"")</f>
        <v/>
      </c>
      <c r="AJ256" s="123" t="str">
        <f>IF('Main courante'!$A253=$AE$6,'Main courante'!$E253,"")</f>
        <v/>
      </c>
      <c r="AK256" s="122" t="str">
        <f>IF('Main courante'!$A253=$AE$6,DU256,"")</f>
        <v/>
      </c>
      <c r="AL256" s="125"/>
      <c r="AM256" s="120" t="str">
        <f>IF('Main courante'!$A253=$AM$6,MAX($AM$8:$AM255)+1,"")</f>
        <v/>
      </c>
      <c r="AN256" s="121" t="str">
        <f>IF('Main courante'!$A253=$AM$6,TEXT('Main courante'!$B253,"j mmm aa"),"")</f>
        <v/>
      </c>
      <c r="AO256" s="122" t="str">
        <f>IF('Main courante'!$A253=$AM$6,TEXT('Main courante'!$C253,"hh:mm"),"")</f>
        <v/>
      </c>
      <c r="AP256" s="122" t="str">
        <f>IF('Main courante'!$A253=$AM$6,TEXT('Main courante'!$D253,"hh:mm"),"")</f>
        <v/>
      </c>
      <c r="AQ256" s="123" t="str">
        <f>IF('Main courante'!$A253=$AM$6,MOD($AP256-$AO256,1),"")</f>
        <v/>
      </c>
      <c r="AR256" s="123" t="str">
        <f>IF('Main courante'!$A253=$AM$6,'Main courante'!$E253,"")</f>
        <v/>
      </c>
      <c r="AS256" s="122" t="str">
        <f>IF('Main courante'!$A253=$AM$6,DU256,"")</f>
        <v/>
      </c>
      <c r="AT256" s="125"/>
      <c r="AU256" s="120" t="str">
        <f>IF('Main courante'!$A253=$AU$6,MAX($AU$8:$AU255)+1,"")</f>
        <v/>
      </c>
      <c r="AV256" s="121" t="str">
        <f>IF('Main courante'!$A253=$AU$6,TEXT('Main courante'!$B253,"j mmm aa"),"")</f>
        <v/>
      </c>
      <c r="AW256" s="122" t="str">
        <f>IF('Main courante'!$A253=$AU$6,TEXT('Main courante'!$C253,"hh:mm"),"")</f>
        <v/>
      </c>
      <c r="AX256" s="122" t="str">
        <f>IF('Main courante'!$A253=$AU$6,TEXT('Main courante'!$D253,"hh:mm"),"")</f>
        <v/>
      </c>
      <c r="AY256" s="123" t="str">
        <f>IF('Main courante'!$A253=$AU$6,MOD($AX256-$AW256,1),"")</f>
        <v/>
      </c>
      <c r="AZ256" s="123" t="str">
        <f>IF('Main courante'!$A253=$AU$6,'Main courante'!$E253,"")</f>
        <v/>
      </c>
      <c r="BA256" s="122" t="str">
        <f>IF('Main courante'!$A253=$AU$6,DU256,"")</f>
        <v/>
      </c>
      <c r="BB256" s="125"/>
      <c r="BC256" s="120" t="str">
        <f>IF('Main courante'!$A253=$BC$6,MAX($BC$8:$BC255)+1,"")</f>
        <v/>
      </c>
      <c r="BD256" s="121" t="str">
        <f>IF('Main courante'!$A253=$BC$6,TEXT('Main courante'!$B253,"j mmm aa"),"")</f>
        <v/>
      </c>
      <c r="BE256" s="122" t="str">
        <f>IF('Main courante'!$A253=$BC$6,TEXT('Main courante'!$C253,"hh:mm"),"")</f>
        <v/>
      </c>
      <c r="BF256" s="122" t="str">
        <f>IF('Main courante'!$A253=$BC$6,TEXT('Main courante'!$D253,"hh:mm"),"")</f>
        <v/>
      </c>
      <c r="BG256" s="123" t="str">
        <f>IF('Main courante'!$A253=$BC$6,MOD($BF256-$BE256,1),"")</f>
        <v/>
      </c>
      <c r="BH256" s="123" t="str">
        <f>IF('Main courante'!$A253=$BC$6,'Main courante'!$E253,"")</f>
        <v/>
      </c>
      <c r="BI256" s="122" t="str">
        <f>IF('Main courante'!$A253=$BC$6,DU256,"")</f>
        <v/>
      </c>
      <c r="BJ256" s="125"/>
      <c r="BK256" s="120" t="str">
        <f>IF('Main courante'!$A253=$BK$6,MAX($BK$8:$BK255)+1,"")</f>
        <v/>
      </c>
      <c r="BL256" s="121" t="str">
        <f>IF('Main courante'!$A253=$BK$6,TEXT('Main courante'!$B253,"j mmm aa"),"")</f>
        <v/>
      </c>
      <c r="BM256" s="122" t="str">
        <f>IF('Main courante'!$A253=$BK$6,TEXT('Main courante'!$C253,"hh:mm"),"")</f>
        <v/>
      </c>
      <c r="BN256" s="122" t="str">
        <f>IF('Main courante'!$A253=$BK$6,TEXT('Main courante'!$D253,"hh:mm"),"")</f>
        <v/>
      </c>
      <c r="BO256" s="123" t="str">
        <f>IF('Main courante'!$A253=$BK$6,MOD($BN256-$BM256,1),"")</f>
        <v/>
      </c>
      <c r="BP256" s="123" t="str">
        <f>IF('Main courante'!$A253=$BK$6,'Main courante'!$E253,"")</f>
        <v/>
      </c>
      <c r="BQ256" s="122" t="str">
        <f>IF('Main courante'!$A253=$BK$6,DU256,"")</f>
        <v/>
      </c>
      <c r="BR256" s="125"/>
      <c r="BS256" s="120" t="str">
        <f>IF('Main courante'!$A253=$BS$6,MAX($BS$8:$BS255)+1,"")</f>
        <v/>
      </c>
      <c r="BT256" s="121" t="str">
        <f>IF('Main courante'!$A253=$BS$6,TEXT('Main courante'!$B253,"j mmm aa"),"")</f>
        <v/>
      </c>
      <c r="BU256" s="122" t="str">
        <f>IF('Main courante'!$A253=$BS$6,TEXT('Main courante'!$C253,"hh:mm"),"")</f>
        <v/>
      </c>
      <c r="BV256" s="122" t="str">
        <f>IF('Main courante'!$A253=$BS$6,TEXT('Main courante'!$D253,"hh:mm"),"")</f>
        <v/>
      </c>
      <c r="BW256" s="123" t="str">
        <f>IF('Main courante'!$A253=$BS$6,MOD($BV256-$BU256,1),"")</f>
        <v/>
      </c>
      <c r="BX256" s="123" t="str">
        <f>IF('Main courante'!$A253=$BS$6,'Main courante'!$E253,"")</f>
        <v/>
      </c>
      <c r="BY256" s="122" t="str">
        <f>IF('Main courante'!$A253=$BS$6,DU256,"")</f>
        <v/>
      </c>
      <c r="BZ256" s="125"/>
      <c r="CA256" s="120" t="str">
        <f>IF('Main courante'!$A253=$CA$6,MAX($CA$8:$CA255)+1,"")</f>
        <v/>
      </c>
      <c r="CB256" s="121" t="str">
        <f>IF('Main courante'!$A253=$CA$6,TEXT('Main courante'!$B253,"j mmm aa"),"")</f>
        <v/>
      </c>
      <c r="CC256" s="122" t="str">
        <f>IF('Main courante'!$A253=$CA$6,TEXT('Main courante'!$C253,"hh:mm"),"")</f>
        <v/>
      </c>
      <c r="CD256" s="122" t="str">
        <f>IF('Main courante'!$A253=$CA$6,TEXT('Main courante'!$D253,"hh:mm"),"")</f>
        <v/>
      </c>
      <c r="CE256" s="123" t="str">
        <f>IF('Main courante'!$A253=$CA$6,MOD($CD256-$CC256,1),"")</f>
        <v/>
      </c>
      <c r="CF256" s="123" t="str">
        <f>IF('Main courante'!$A253=$CA$6,'Main courante'!$E253,"")</f>
        <v/>
      </c>
      <c r="CG256" s="122" t="str">
        <f>IF('Main courante'!$A253=$CA$6,DU256,"")</f>
        <v/>
      </c>
      <c r="CH256" s="125"/>
      <c r="CI256" s="120" t="str">
        <f>IF('Main courante'!$A253=$CI$6,MAX($CI$8:$CI255)+1,"")</f>
        <v/>
      </c>
      <c r="CJ256" s="121" t="str">
        <f>IF('Main courante'!$A253=$CI$6,TEXT('Main courante'!$B253,"j mmm aa"),"")</f>
        <v/>
      </c>
      <c r="CK256" s="122" t="str">
        <f>IF('Main courante'!$A253=$CI$6,TEXT('Main courante'!$C253,"hh:mm"),"")</f>
        <v/>
      </c>
      <c r="CL256" s="122" t="str">
        <f>IF('Main courante'!$A253=$CI$6,TEXT('Main courante'!$D253,"hh:mm"),"")</f>
        <v/>
      </c>
      <c r="CM256" s="123" t="str">
        <f>IF('Main courante'!$A253=$CI$6,MOD($CL256-$CK256,1),"")</f>
        <v/>
      </c>
      <c r="CN256" s="123" t="str">
        <f>IF('Main courante'!$A253=$CI$6,'Main courante'!$E253,"")</f>
        <v/>
      </c>
      <c r="CO256" s="125"/>
      <c r="CP256" s="120" t="str">
        <f>IF('Main courante'!$A253=$CP$6,MAX($CP$8:$CP255)+1,"")</f>
        <v/>
      </c>
      <c r="CQ256" s="121" t="str">
        <f>IF('Main courante'!$A253=$CP$6,TEXT('Main courante'!$B253,"j mmm aa"),"")</f>
        <v/>
      </c>
      <c r="CR256" s="122" t="str">
        <f>IF('Main courante'!$A253=$CP$6,TEXT('Main courante'!$C253,"hh:mm"),"")</f>
        <v/>
      </c>
      <c r="CS256" s="122" t="str">
        <f>IF('Main courante'!$A253=$CP$6,TEXT('Main courante'!$D253,"hh:mm"),"")</f>
        <v/>
      </c>
      <c r="CT256" s="123" t="str">
        <f>IF('Main courante'!$A253=$CP$6,MOD($CS256-$CR256,1),"")</f>
        <v/>
      </c>
      <c r="CU256" s="123" t="str">
        <f>IF('Main courante'!$A253=$CP$6,'Main courante'!$E253,"")</f>
        <v/>
      </c>
      <c r="CV256" s="122" t="str">
        <f>IF('Main courante'!$A253=$CP$6,DU256,"")</f>
        <v/>
      </c>
      <c r="CW256" s="125"/>
      <c r="CX256" s="120" t="str">
        <f>IF('Main courante'!$A253=$CX$6,MAX($CX$8:$CX255)+1,"")</f>
        <v/>
      </c>
      <c r="CY256" s="121" t="str">
        <f>IF('Main courante'!$A253=$CX$6,TEXT('Main courante'!$B253,"j mmm aa"),"")</f>
        <v/>
      </c>
      <c r="CZ256" s="122" t="str">
        <f>IF('Main courante'!$A253=$CX$6,TEXT('Main courante'!$C253,"hh:mm"),"")</f>
        <v/>
      </c>
      <c r="DA256" s="122" t="str">
        <f>IF('Main courante'!$A253=$CX$6,TEXT('Main courante'!$D253,"hh:mm"),"")</f>
        <v/>
      </c>
      <c r="DB256" s="123" t="str">
        <f>IF('Main courante'!$A253=$CX$6,MOD($DA256-$CZ256,1),"")</f>
        <v/>
      </c>
      <c r="DC256" s="123" t="str">
        <f>IF('Main courante'!$A253=$CX$6,'Main courante'!$E253,"")</f>
        <v/>
      </c>
      <c r="DD256" s="122" t="str">
        <f>IF('Main courante'!$A253=$CX$6,DU256,"")</f>
        <v/>
      </c>
      <c r="DE256" s="125"/>
      <c r="DF256" s="120" t="str">
        <f>IF('Main courante'!$A253=$DF$6,MAX($DF$8:$DF255)+1,"")</f>
        <v/>
      </c>
      <c r="DG256" s="121" t="str">
        <f>IF('Main courante'!$A253=$DF$6,TEXT('Main courante'!$B253,"j mmm aa"),"")</f>
        <v/>
      </c>
      <c r="DH256" s="122" t="str">
        <f>IF('Main courante'!$A253=$DF$6,TEXT('Main courante'!$C253,"hh:mm"),"")</f>
        <v/>
      </c>
      <c r="DI256" s="122" t="str">
        <f>IF('Main courante'!$A253=$DF$6,TEXT('Main courante'!$D253,"hh:mm"),"")</f>
        <v/>
      </c>
      <c r="DJ256" s="123" t="str">
        <f>IF('Main courante'!$A253=$DF$6,MOD($DI256-$DH256,1),"")</f>
        <v/>
      </c>
      <c r="DK256" s="123" t="str">
        <f>IF('Main courante'!$A253=$DF$6,'Main courante'!$E253,"")</f>
        <v/>
      </c>
      <c r="DL256" s="128"/>
      <c r="DM256" s="120" t="str">
        <f>IF(OR('Main courante'!$F253&lt;&gt;"",'Main courante'!$K253&lt;&gt;""),MAX($DM$8:$DM255)+1,"")</f>
        <v/>
      </c>
      <c r="DN256" s="121" t="str">
        <f>IF('Main courante'!$F253,TEXT('Main courante'!$B253,"j mmm aa"),"")</f>
        <v/>
      </c>
      <c r="DO256" s="121" t="str">
        <f>IF('Main courante'!$F253,'Main courante'!$E253,"")</f>
        <v/>
      </c>
      <c r="DP256" s="121" t="str">
        <f>IF(OR('Main courante'!$F253&lt;&gt;"",'Main courante'!$K253&lt;&gt;""),IF('Main courante'!$F253&lt;&gt;"",TEXT('Main courante'!$F253,"hh:mm"),""),"")</f>
        <v/>
      </c>
      <c r="DQ256" s="121" t="str">
        <f>IF(OR('Main courante'!$F253&lt;&gt;"",'Main courante'!$K253&lt;&gt;""),IF('Main courante'!$G253&lt;&gt;"",TEXT('Main courante'!$G253,"hh:mm"),""),"")</f>
        <v/>
      </c>
      <c r="DR256" s="121" t="str">
        <f>IF(OR('Main courante'!$F253&lt;&gt;"",'Main courante'!$K253&lt;&gt;""),IF('Main courante'!$K253&lt;&gt;"",TEXT('Main courante'!$K253,"hh:mm"),""),"")</f>
        <v/>
      </c>
      <c r="DS256" s="121" t="str">
        <f>IF(OR('Main courante'!$F253&lt;&gt;"",'Main courante'!$K253&lt;&gt;""),IF('Main courante'!$L253&lt;&gt;"",TEXT('Main courante'!$L253,"hh:mm"),""),"")</f>
        <v/>
      </c>
      <c r="DT256" s="129">
        <f t="shared" si="13"/>
        <v>0</v>
      </c>
      <c r="DU256" s="130">
        <f>'Main courante'!$H253+'Main courante'!$M253</f>
        <v>0</v>
      </c>
      <c r="DV256" s="131">
        <f>'Main courante'!$J253+'Main courante'!$O253</f>
        <v>0</v>
      </c>
      <c r="DW256" s="131">
        <f>'Main courante'!$I253+'Main courante'!$N253</f>
        <v>0</v>
      </c>
      <c r="DX256" s="132" t="str">
        <f>IF('Main courante'!$P253&lt;&gt;"",'Main courante'!$P253,"")</f>
        <v/>
      </c>
      <c r="DY256" s="133" t="str">
        <f>IF('Main courante'!$Q253&lt;&gt;"",'Main courante'!$Q253,"")</f>
        <v/>
      </c>
      <c r="DZ256" s="133" t="str">
        <f>IF('Main courante'!$R253&lt;&gt;"",'Main courante'!$R253,"")</f>
        <v/>
      </c>
      <c r="EA256" s="129">
        <f t="shared" si="14"/>
        <v>0</v>
      </c>
      <c r="EB256" s="129">
        <f t="shared" si="15"/>
        <v>0</v>
      </c>
      <c r="ED256" s="120" t="str">
        <f>IF('Main courante'!$A253=$ED$6,MAX($ED$8:$ED255)+1,"")</f>
        <v/>
      </c>
      <c r="EE256" s="120" t="str">
        <f>IF('Main courante'!$A253=$ED$6,'Main courante'!$S253,"")</f>
        <v/>
      </c>
      <c r="EF256" s="120" t="str">
        <f>IF('Main courante'!$A253=$ED$6,'Main courante'!$T253,"")</f>
        <v/>
      </c>
      <c r="EG256" s="120" t="str">
        <f>IF('Main courante'!$A253=$ED$6,'Main courante'!$U253,"")</f>
        <v/>
      </c>
      <c r="EH256" s="134" t="str">
        <f>IF('Main courante'!$A253=$ED$6,'Main courante'!$V253,"")</f>
        <v/>
      </c>
      <c r="EJ256" s="120" t="str">
        <f>IF('Main courante'!$A253=$EJ$6,MAX($EJ$8:$EJ255)+1,"")</f>
        <v/>
      </c>
      <c r="EK256" s="120" t="str">
        <f>IF('Main courante'!$A253=$EJ$6,'Main courante'!$S253,"")</f>
        <v/>
      </c>
      <c r="EL256" s="120" t="str">
        <f>IF('Main courante'!$A253=$EJ$6,'Main courante'!$T253,"")</f>
        <v/>
      </c>
      <c r="EM256" s="120" t="str">
        <f>IF('Main courante'!$A253=$EJ$6,'Main courante'!$U253,"")</f>
        <v/>
      </c>
      <c r="EN256" s="134" t="str">
        <f>IF('Main courante'!$A253=$EJ$6,'Main courante'!$V253,"")</f>
        <v/>
      </c>
      <c r="EP256" s="120" t="str">
        <f>IF('Main courante'!$A253=$EP$6,MAX($EP$8:$EP255)+1,"")</f>
        <v/>
      </c>
      <c r="EQ256" s="120" t="str">
        <f>IF('Main courante'!$A253=$EP$6,'Main courante'!$S253,"")</f>
        <v/>
      </c>
      <c r="ER256" s="120" t="str">
        <f>IF('Main courante'!$A253=$EP$6,'Main courante'!$T253,"")</f>
        <v/>
      </c>
      <c r="ES256" s="120" t="str">
        <f>IF('Main courante'!$A253=$EP$6,'Main courante'!$U253,"")</f>
        <v/>
      </c>
      <c r="ET256" s="134" t="str">
        <f>IF('Main courante'!$A253=$EP$6,'Main courante'!$V253,"")</f>
        <v/>
      </c>
      <c r="EU256" s="125"/>
      <c r="EV256" s="120" t="str">
        <f>IF('Main courante'!$A253=$EV$6,MAX($EV$8:$EV255)+1,"")</f>
        <v/>
      </c>
      <c r="EW256" s="121" t="str">
        <f>IF('Main courante'!$A253=$EV$6,TEXT('Main courante'!$B253,"j mmm aa"),"")</f>
        <v/>
      </c>
      <c r="EX256" s="122" t="str">
        <f>IF('Main courante'!$A253=$EV$6,TEXT('Main courante'!$C253,"hh:mm"),"")</f>
        <v/>
      </c>
      <c r="EY256" s="122" t="str">
        <f>IF('Main courante'!$A253=$EV$6,TEXT('Main courante'!$D253,"hh:mm"),"")</f>
        <v/>
      </c>
      <c r="EZ256" s="123" t="str">
        <f>IF('Main courante'!$A253=$EV$6,MOD($EY256-$EX256,1),"")</f>
        <v/>
      </c>
      <c r="FA256" s="123" t="str">
        <f>IF('Main courante'!$A253=$EV$6,'Main courante'!$E253,"")</f>
        <v/>
      </c>
      <c r="FB256" s="128"/>
    </row>
    <row r="257" spans="1:158">
      <c r="A257" s="120" t="str">
        <f>IF('Main courante'!$A254=$A$6,MAX($A$8:$A256)+1,"")</f>
        <v/>
      </c>
      <c r="B257" s="121" t="str">
        <f>IF('Main courante'!$A254=$A$6,TEXT('Main courante'!$B254,"j mmm aa"),"")</f>
        <v/>
      </c>
      <c r="C257" s="122" t="str">
        <f>IF('Main courante'!$A254=$A$6,TEXT('Main courante'!$C254,"hh:mm"),"")</f>
        <v/>
      </c>
      <c r="D257" s="122" t="str">
        <f>IF('Main courante'!$A254=$A$6,TEXT('Main courante'!$D254,"hh:mm"),"")</f>
        <v/>
      </c>
      <c r="E257" s="123" t="str">
        <f>IF('Main courante'!$A254=$A$6,MOD($D257-$C257,1),"")</f>
        <v/>
      </c>
      <c r="F257" s="123" t="str">
        <f>IF('Main courante'!$A254=$A$6,'Main courante'!$E254,"")</f>
        <v/>
      </c>
      <c r="G257" s="125"/>
      <c r="H257" s="126" t="str">
        <f>IF('Main courante'!$A254=$H$6,MAX($H$8:$H256)+1,"")</f>
        <v/>
      </c>
      <c r="I257" s="121" t="str">
        <f>IF('Main courante'!$A254=$H$6,TEXT('Main courante'!$B254,"j mmm aa"),"")</f>
        <v/>
      </c>
      <c r="J257" s="122" t="str">
        <f>IF('Main courante'!$A254=$H$6,TEXT('Main courante'!$C254,"hh:mm"),"")</f>
        <v/>
      </c>
      <c r="K257" s="122" t="str">
        <f>IF('Main courante'!$A254=$H$6,TEXT('Main courante'!$D254,"hh:mm"),"")</f>
        <v/>
      </c>
      <c r="L257" s="123" t="str">
        <f>IF('Main courante'!$A254=$H$6,MOD($K257-$J257,1),"")</f>
        <v/>
      </c>
      <c r="M257" s="123" t="str">
        <f>IF('Main courante'!$A254=$H$6,'Main courante'!$E254,"")</f>
        <v/>
      </c>
      <c r="N257" s="125"/>
      <c r="O257" s="120" t="str">
        <f>IF('Main courante'!$A254=$O$6,MAX($O$8:$O256)+1,"")</f>
        <v/>
      </c>
      <c r="P257" s="121" t="str">
        <f>IF('Main courante'!$A254=$O$6,TEXT('Main courante'!$B254,"j mmm aa"),"")</f>
        <v/>
      </c>
      <c r="Q257" s="122" t="str">
        <f>IF('Main courante'!$A254=$O$6,TEXT('Main courante'!$C254,"hh:mm"),"")</f>
        <v/>
      </c>
      <c r="R257" s="122" t="str">
        <f>IF('Main courante'!$A254=$O$6,TEXT('Main courante'!$D254,"hh:mm"),"")</f>
        <v/>
      </c>
      <c r="S257" s="123" t="str">
        <f>IF('Main courante'!$A254=$O$6,MOD($R257-$Q257,1),"")</f>
        <v/>
      </c>
      <c r="T257" s="124" t="str">
        <f>IF('Main courante'!$A254=$O$6,'Main courante'!$E254,"")</f>
        <v/>
      </c>
      <c r="U257" s="127" t="str">
        <f>IF('Main courante'!$A254=$O$6,DU257,"")</f>
        <v/>
      </c>
      <c r="V257" s="125"/>
      <c r="W257" s="120" t="str">
        <f>IF('Main courante'!$A254=$W$6,MAX($W$8:$W256)+1,"")</f>
        <v/>
      </c>
      <c r="X257" s="121" t="str">
        <f>IF('Main courante'!$A254=$W$6,TEXT('Main courante'!$B254,"j mmm aa"),"")</f>
        <v/>
      </c>
      <c r="Y257" s="122" t="str">
        <f>IF('Main courante'!$A254=$W$6,TEXT('Main courante'!$C254,"hh:mm"),"")</f>
        <v/>
      </c>
      <c r="Z257" s="122" t="str">
        <f>IF('Main courante'!$A254=$W$6,TEXT('Main courante'!$D254,"hh:mm"),"")</f>
        <v/>
      </c>
      <c r="AA257" s="123" t="str">
        <f>IF('Main courante'!$A254=$W$6,MOD($Z257-$Y257,1),"")</f>
        <v/>
      </c>
      <c r="AB257" s="123" t="str">
        <f>IF('Main courante'!$A254=$W$6,'Main courante'!$E254,"")</f>
        <v/>
      </c>
      <c r="AC257" s="122" t="str">
        <f>IF('Main courante'!$A254=$W$6,DU257,"")</f>
        <v/>
      </c>
      <c r="AD257" s="125"/>
      <c r="AE257" s="120" t="str">
        <f>IF('Main courante'!$A254=$AE$6,MAX($AE$8:$AE256)+1,"")</f>
        <v/>
      </c>
      <c r="AF257" s="121" t="str">
        <f>IF('Main courante'!$A254=$AE$6,TEXT('Main courante'!$B254,"j mmm aa"),"")</f>
        <v/>
      </c>
      <c r="AG257" s="122" t="str">
        <f>IF('Main courante'!$A254=$AE$6,TEXT('Main courante'!$C254,"hh:mm"),"")</f>
        <v/>
      </c>
      <c r="AH257" s="122" t="str">
        <f>IF('Main courante'!$A254=$AE$6,TEXT('Main courante'!$D254,"hh:mm"),"")</f>
        <v/>
      </c>
      <c r="AI257" s="123" t="str">
        <f>IF('Main courante'!$A254=$AE$6,MOD($AH257-$AG257,1),"")</f>
        <v/>
      </c>
      <c r="AJ257" s="123" t="str">
        <f>IF('Main courante'!$A254=$AE$6,'Main courante'!$E254,"")</f>
        <v/>
      </c>
      <c r="AK257" s="122" t="str">
        <f>IF('Main courante'!$A254=$AE$6,DU257,"")</f>
        <v/>
      </c>
      <c r="AL257" s="125"/>
      <c r="AM257" s="120" t="str">
        <f>IF('Main courante'!$A254=$AM$6,MAX($AM$8:$AM256)+1,"")</f>
        <v/>
      </c>
      <c r="AN257" s="121" t="str">
        <f>IF('Main courante'!$A254=$AM$6,TEXT('Main courante'!$B254,"j mmm aa"),"")</f>
        <v/>
      </c>
      <c r="AO257" s="122" t="str">
        <f>IF('Main courante'!$A254=$AM$6,TEXT('Main courante'!$C254,"hh:mm"),"")</f>
        <v/>
      </c>
      <c r="AP257" s="122" t="str">
        <f>IF('Main courante'!$A254=$AM$6,TEXT('Main courante'!$D254,"hh:mm"),"")</f>
        <v/>
      </c>
      <c r="AQ257" s="123" t="str">
        <f>IF('Main courante'!$A254=$AM$6,MOD($AP257-$AO257,1),"")</f>
        <v/>
      </c>
      <c r="AR257" s="123" t="str">
        <f>IF('Main courante'!$A254=$AM$6,'Main courante'!$E254,"")</f>
        <v/>
      </c>
      <c r="AS257" s="122" t="str">
        <f>IF('Main courante'!$A254=$AM$6,DU257,"")</f>
        <v/>
      </c>
      <c r="AT257" s="125"/>
      <c r="AU257" s="120" t="str">
        <f>IF('Main courante'!$A254=$AU$6,MAX($AU$8:$AU256)+1,"")</f>
        <v/>
      </c>
      <c r="AV257" s="121" t="str">
        <f>IF('Main courante'!$A254=$AU$6,TEXT('Main courante'!$B254,"j mmm aa"),"")</f>
        <v/>
      </c>
      <c r="AW257" s="122" t="str">
        <f>IF('Main courante'!$A254=$AU$6,TEXT('Main courante'!$C254,"hh:mm"),"")</f>
        <v/>
      </c>
      <c r="AX257" s="122" t="str">
        <f>IF('Main courante'!$A254=$AU$6,TEXT('Main courante'!$D254,"hh:mm"),"")</f>
        <v/>
      </c>
      <c r="AY257" s="123" t="str">
        <f>IF('Main courante'!$A254=$AU$6,MOD($AX257-$AW257,1),"")</f>
        <v/>
      </c>
      <c r="AZ257" s="123" t="str">
        <f>IF('Main courante'!$A254=$AU$6,'Main courante'!$E254,"")</f>
        <v/>
      </c>
      <c r="BA257" s="122" t="str">
        <f>IF('Main courante'!$A254=$AU$6,DU257,"")</f>
        <v/>
      </c>
      <c r="BB257" s="125"/>
      <c r="BC257" s="120" t="str">
        <f>IF('Main courante'!$A254=$BC$6,MAX($BC$8:$BC256)+1,"")</f>
        <v/>
      </c>
      <c r="BD257" s="121" t="str">
        <f>IF('Main courante'!$A254=$BC$6,TEXT('Main courante'!$B254,"j mmm aa"),"")</f>
        <v/>
      </c>
      <c r="BE257" s="122" t="str">
        <f>IF('Main courante'!$A254=$BC$6,TEXT('Main courante'!$C254,"hh:mm"),"")</f>
        <v/>
      </c>
      <c r="BF257" s="122" t="str">
        <f>IF('Main courante'!$A254=$BC$6,TEXT('Main courante'!$D254,"hh:mm"),"")</f>
        <v/>
      </c>
      <c r="BG257" s="123" t="str">
        <f>IF('Main courante'!$A254=$BC$6,MOD($BF257-$BE257,1),"")</f>
        <v/>
      </c>
      <c r="BH257" s="123" t="str">
        <f>IF('Main courante'!$A254=$BC$6,'Main courante'!$E254,"")</f>
        <v/>
      </c>
      <c r="BI257" s="122" t="str">
        <f>IF('Main courante'!$A254=$BC$6,DU257,"")</f>
        <v/>
      </c>
      <c r="BJ257" s="125"/>
      <c r="BK257" s="120" t="str">
        <f>IF('Main courante'!$A254=$BK$6,MAX($BK$8:$BK256)+1,"")</f>
        <v/>
      </c>
      <c r="BL257" s="121" t="str">
        <f>IF('Main courante'!$A254=$BK$6,TEXT('Main courante'!$B254,"j mmm aa"),"")</f>
        <v/>
      </c>
      <c r="BM257" s="122" t="str">
        <f>IF('Main courante'!$A254=$BK$6,TEXT('Main courante'!$C254,"hh:mm"),"")</f>
        <v/>
      </c>
      <c r="BN257" s="122" t="str">
        <f>IF('Main courante'!$A254=$BK$6,TEXT('Main courante'!$D254,"hh:mm"),"")</f>
        <v/>
      </c>
      <c r="BO257" s="123" t="str">
        <f>IF('Main courante'!$A254=$BK$6,MOD($BN257-$BM257,1),"")</f>
        <v/>
      </c>
      <c r="BP257" s="123" t="str">
        <f>IF('Main courante'!$A254=$BK$6,'Main courante'!$E254,"")</f>
        <v/>
      </c>
      <c r="BQ257" s="122" t="str">
        <f>IF('Main courante'!$A254=$BK$6,DU257,"")</f>
        <v/>
      </c>
      <c r="BR257" s="125"/>
      <c r="BS257" s="120" t="str">
        <f>IF('Main courante'!$A254=$BS$6,MAX($BS$8:$BS256)+1,"")</f>
        <v/>
      </c>
      <c r="BT257" s="121" t="str">
        <f>IF('Main courante'!$A254=$BS$6,TEXT('Main courante'!$B254,"j mmm aa"),"")</f>
        <v/>
      </c>
      <c r="BU257" s="122" t="str">
        <f>IF('Main courante'!$A254=$BS$6,TEXT('Main courante'!$C254,"hh:mm"),"")</f>
        <v/>
      </c>
      <c r="BV257" s="122" t="str">
        <f>IF('Main courante'!$A254=$BS$6,TEXT('Main courante'!$D254,"hh:mm"),"")</f>
        <v/>
      </c>
      <c r="BW257" s="123" t="str">
        <f>IF('Main courante'!$A254=$BS$6,MOD($BV257-$BU257,1),"")</f>
        <v/>
      </c>
      <c r="BX257" s="123" t="str">
        <f>IF('Main courante'!$A254=$BS$6,'Main courante'!$E254,"")</f>
        <v/>
      </c>
      <c r="BY257" s="122" t="str">
        <f>IF('Main courante'!$A254=$BS$6,DU257,"")</f>
        <v/>
      </c>
      <c r="BZ257" s="125"/>
      <c r="CA257" s="120" t="str">
        <f>IF('Main courante'!$A254=$CA$6,MAX($CA$8:$CA256)+1,"")</f>
        <v/>
      </c>
      <c r="CB257" s="121" t="str">
        <f>IF('Main courante'!$A254=$CA$6,TEXT('Main courante'!$B254,"j mmm aa"),"")</f>
        <v/>
      </c>
      <c r="CC257" s="122" t="str">
        <f>IF('Main courante'!$A254=$CA$6,TEXT('Main courante'!$C254,"hh:mm"),"")</f>
        <v/>
      </c>
      <c r="CD257" s="122" t="str">
        <f>IF('Main courante'!$A254=$CA$6,TEXT('Main courante'!$D254,"hh:mm"),"")</f>
        <v/>
      </c>
      <c r="CE257" s="123" t="str">
        <f>IF('Main courante'!$A254=$CA$6,MOD($CD257-$CC257,1),"")</f>
        <v/>
      </c>
      <c r="CF257" s="123" t="str">
        <f>IF('Main courante'!$A254=$CA$6,'Main courante'!$E254,"")</f>
        <v/>
      </c>
      <c r="CG257" s="122" t="str">
        <f>IF('Main courante'!$A254=$CA$6,DU257,"")</f>
        <v/>
      </c>
      <c r="CH257" s="125"/>
      <c r="CI257" s="120" t="str">
        <f>IF('Main courante'!$A254=$CI$6,MAX($CI$8:$CI256)+1,"")</f>
        <v/>
      </c>
      <c r="CJ257" s="121" t="str">
        <f>IF('Main courante'!$A254=$CI$6,TEXT('Main courante'!$B254,"j mmm aa"),"")</f>
        <v/>
      </c>
      <c r="CK257" s="122" t="str">
        <f>IF('Main courante'!$A254=$CI$6,TEXT('Main courante'!$C254,"hh:mm"),"")</f>
        <v/>
      </c>
      <c r="CL257" s="122" t="str">
        <f>IF('Main courante'!$A254=$CI$6,TEXT('Main courante'!$D254,"hh:mm"),"")</f>
        <v/>
      </c>
      <c r="CM257" s="123" t="str">
        <f>IF('Main courante'!$A254=$CI$6,MOD($CL257-$CK257,1),"")</f>
        <v/>
      </c>
      <c r="CN257" s="123" t="str">
        <f>IF('Main courante'!$A254=$CI$6,'Main courante'!$E254,"")</f>
        <v/>
      </c>
      <c r="CO257" s="125"/>
      <c r="CP257" s="120" t="str">
        <f>IF('Main courante'!$A254=$CP$6,MAX($CP$8:$CP256)+1,"")</f>
        <v/>
      </c>
      <c r="CQ257" s="121" t="str">
        <f>IF('Main courante'!$A254=$CP$6,TEXT('Main courante'!$B254,"j mmm aa"),"")</f>
        <v/>
      </c>
      <c r="CR257" s="122" t="str">
        <f>IF('Main courante'!$A254=$CP$6,TEXT('Main courante'!$C254,"hh:mm"),"")</f>
        <v/>
      </c>
      <c r="CS257" s="122" t="str">
        <f>IF('Main courante'!$A254=$CP$6,TEXT('Main courante'!$D254,"hh:mm"),"")</f>
        <v/>
      </c>
      <c r="CT257" s="123" t="str">
        <f>IF('Main courante'!$A254=$CP$6,MOD($CS257-$CR257,1),"")</f>
        <v/>
      </c>
      <c r="CU257" s="123" t="str">
        <f>IF('Main courante'!$A254=$CP$6,'Main courante'!$E254,"")</f>
        <v/>
      </c>
      <c r="CV257" s="122" t="str">
        <f>IF('Main courante'!$A254=$CP$6,DU257,"")</f>
        <v/>
      </c>
      <c r="CW257" s="125"/>
      <c r="CX257" s="120" t="str">
        <f>IF('Main courante'!$A254=$CX$6,MAX($CX$8:$CX256)+1,"")</f>
        <v/>
      </c>
      <c r="CY257" s="121" t="str">
        <f>IF('Main courante'!$A254=$CX$6,TEXT('Main courante'!$B254,"j mmm aa"),"")</f>
        <v/>
      </c>
      <c r="CZ257" s="122" t="str">
        <f>IF('Main courante'!$A254=$CX$6,TEXT('Main courante'!$C254,"hh:mm"),"")</f>
        <v/>
      </c>
      <c r="DA257" s="122" t="str">
        <f>IF('Main courante'!$A254=$CX$6,TEXT('Main courante'!$D254,"hh:mm"),"")</f>
        <v/>
      </c>
      <c r="DB257" s="123" t="str">
        <f>IF('Main courante'!$A254=$CX$6,MOD($DA257-$CZ257,1),"")</f>
        <v/>
      </c>
      <c r="DC257" s="123" t="str">
        <f>IF('Main courante'!$A254=$CX$6,'Main courante'!$E254,"")</f>
        <v/>
      </c>
      <c r="DD257" s="122" t="str">
        <f>IF('Main courante'!$A254=$CX$6,DU257,"")</f>
        <v/>
      </c>
      <c r="DE257" s="125"/>
      <c r="DF257" s="120" t="str">
        <f>IF('Main courante'!$A254=$DF$6,MAX($DF$8:$DF256)+1,"")</f>
        <v/>
      </c>
      <c r="DG257" s="121" t="str">
        <f>IF('Main courante'!$A254=$DF$6,TEXT('Main courante'!$B254,"j mmm aa"),"")</f>
        <v/>
      </c>
      <c r="DH257" s="122" t="str">
        <f>IF('Main courante'!$A254=$DF$6,TEXT('Main courante'!$C254,"hh:mm"),"")</f>
        <v/>
      </c>
      <c r="DI257" s="122" t="str">
        <f>IF('Main courante'!$A254=$DF$6,TEXT('Main courante'!$D254,"hh:mm"),"")</f>
        <v/>
      </c>
      <c r="DJ257" s="123" t="str">
        <f>IF('Main courante'!$A254=$DF$6,MOD($DI257-$DH257,1),"")</f>
        <v/>
      </c>
      <c r="DK257" s="123" t="str">
        <f>IF('Main courante'!$A254=$DF$6,'Main courante'!$E254,"")</f>
        <v/>
      </c>
      <c r="DL257" s="128"/>
      <c r="DM257" s="120" t="str">
        <f>IF(OR('Main courante'!$F254&lt;&gt;"",'Main courante'!$K254&lt;&gt;""),MAX($DM$8:$DM256)+1,"")</f>
        <v/>
      </c>
      <c r="DN257" s="121" t="str">
        <f>IF('Main courante'!$F254,TEXT('Main courante'!$B254,"j mmm aa"),"")</f>
        <v/>
      </c>
      <c r="DO257" s="121" t="str">
        <f>IF('Main courante'!$F254,'Main courante'!$E254,"")</f>
        <v/>
      </c>
      <c r="DP257" s="121" t="str">
        <f>IF(OR('Main courante'!$F254&lt;&gt;"",'Main courante'!$K254&lt;&gt;""),IF('Main courante'!$F254&lt;&gt;"",TEXT('Main courante'!$F254,"hh:mm"),""),"")</f>
        <v/>
      </c>
      <c r="DQ257" s="121" t="str">
        <f>IF(OR('Main courante'!$F254&lt;&gt;"",'Main courante'!$K254&lt;&gt;""),IF('Main courante'!$G254&lt;&gt;"",TEXT('Main courante'!$G254,"hh:mm"),""),"")</f>
        <v/>
      </c>
      <c r="DR257" s="121" t="str">
        <f>IF(OR('Main courante'!$F254&lt;&gt;"",'Main courante'!$K254&lt;&gt;""),IF('Main courante'!$K254&lt;&gt;"",TEXT('Main courante'!$K254,"hh:mm"),""),"")</f>
        <v/>
      </c>
      <c r="DS257" s="121" t="str">
        <f>IF(OR('Main courante'!$F254&lt;&gt;"",'Main courante'!$K254&lt;&gt;""),IF('Main courante'!$L254&lt;&gt;"",TEXT('Main courante'!$L254,"hh:mm"),""),"")</f>
        <v/>
      </c>
      <c r="DT257" s="129">
        <f t="shared" si="13"/>
        <v>0</v>
      </c>
      <c r="DU257" s="130">
        <f>'Main courante'!$H254+'Main courante'!$M254</f>
        <v>0</v>
      </c>
      <c r="DV257" s="131">
        <f>'Main courante'!$J254+'Main courante'!$O254</f>
        <v>0</v>
      </c>
      <c r="DW257" s="131">
        <f>'Main courante'!$I254+'Main courante'!$N254</f>
        <v>0</v>
      </c>
      <c r="DX257" s="132" t="str">
        <f>IF('Main courante'!$P254&lt;&gt;"",'Main courante'!$P254,"")</f>
        <v/>
      </c>
      <c r="DY257" s="133" t="str">
        <f>IF('Main courante'!$Q254&lt;&gt;"",'Main courante'!$Q254,"")</f>
        <v/>
      </c>
      <c r="DZ257" s="133" t="str">
        <f>IF('Main courante'!$R254&lt;&gt;"",'Main courante'!$R254,"")</f>
        <v/>
      </c>
      <c r="EA257" s="129">
        <f t="shared" si="14"/>
        <v>0</v>
      </c>
      <c r="EB257" s="129">
        <f t="shared" si="15"/>
        <v>0</v>
      </c>
      <c r="ED257" s="120" t="str">
        <f>IF('Main courante'!$A254=$ED$6,MAX($ED$8:$ED256)+1,"")</f>
        <v/>
      </c>
      <c r="EE257" s="120" t="str">
        <f>IF('Main courante'!$A254=$ED$6,'Main courante'!$S254,"")</f>
        <v/>
      </c>
      <c r="EF257" s="120" t="str">
        <f>IF('Main courante'!$A254=$ED$6,'Main courante'!$T254,"")</f>
        <v/>
      </c>
      <c r="EG257" s="120" t="str">
        <f>IF('Main courante'!$A254=$ED$6,'Main courante'!$U254,"")</f>
        <v/>
      </c>
      <c r="EH257" s="134" t="str">
        <f>IF('Main courante'!$A254=$ED$6,'Main courante'!$V254,"")</f>
        <v/>
      </c>
      <c r="EJ257" s="120" t="str">
        <f>IF('Main courante'!$A254=$EJ$6,MAX($EJ$8:$EJ256)+1,"")</f>
        <v/>
      </c>
      <c r="EK257" s="120" t="str">
        <f>IF('Main courante'!$A254=$EJ$6,'Main courante'!$S254,"")</f>
        <v/>
      </c>
      <c r="EL257" s="120" t="str">
        <f>IF('Main courante'!$A254=$EJ$6,'Main courante'!$T254,"")</f>
        <v/>
      </c>
      <c r="EM257" s="120" t="str">
        <f>IF('Main courante'!$A254=$EJ$6,'Main courante'!$U254,"")</f>
        <v/>
      </c>
      <c r="EN257" s="134" t="str">
        <f>IF('Main courante'!$A254=$EJ$6,'Main courante'!$V254,"")</f>
        <v/>
      </c>
      <c r="EP257" s="120" t="str">
        <f>IF('Main courante'!$A254=$EP$6,MAX($EP$8:$EP256)+1,"")</f>
        <v/>
      </c>
      <c r="EQ257" s="120" t="str">
        <f>IF('Main courante'!$A254=$EP$6,'Main courante'!$S254,"")</f>
        <v/>
      </c>
      <c r="ER257" s="120" t="str">
        <f>IF('Main courante'!$A254=$EP$6,'Main courante'!$T254,"")</f>
        <v/>
      </c>
      <c r="ES257" s="120" t="str">
        <f>IF('Main courante'!$A254=$EP$6,'Main courante'!$U254,"")</f>
        <v/>
      </c>
      <c r="ET257" s="134" t="str">
        <f>IF('Main courante'!$A254=$EP$6,'Main courante'!$V254,"")</f>
        <v/>
      </c>
      <c r="EU257" s="125"/>
      <c r="EV257" s="120" t="str">
        <f>IF('Main courante'!$A254=$EV$6,MAX($EV$8:$EV256)+1,"")</f>
        <v/>
      </c>
      <c r="EW257" s="121" t="str">
        <f>IF('Main courante'!$A254=$EV$6,TEXT('Main courante'!$B254,"j mmm aa"),"")</f>
        <v/>
      </c>
      <c r="EX257" s="122" t="str">
        <f>IF('Main courante'!$A254=$EV$6,TEXT('Main courante'!$C254,"hh:mm"),"")</f>
        <v/>
      </c>
      <c r="EY257" s="122" t="str">
        <f>IF('Main courante'!$A254=$EV$6,TEXT('Main courante'!$D254,"hh:mm"),"")</f>
        <v/>
      </c>
      <c r="EZ257" s="123" t="str">
        <f>IF('Main courante'!$A254=$EV$6,MOD($EY257-$EX257,1),"")</f>
        <v/>
      </c>
      <c r="FA257" s="123" t="str">
        <f>IF('Main courante'!$A254=$EV$6,'Main courante'!$E254,"")</f>
        <v/>
      </c>
      <c r="FB257" s="128"/>
    </row>
    <row r="258" spans="1:158">
      <c r="A258" s="120" t="str">
        <f>IF('Main courante'!$A255=$A$6,MAX($A$8:$A257)+1,"")</f>
        <v/>
      </c>
      <c r="B258" s="121" t="str">
        <f>IF('Main courante'!$A255=$A$6,TEXT('Main courante'!$B255,"j mmm aa"),"")</f>
        <v/>
      </c>
      <c r="C258" s="122" t="str">
        <f>IF('Main courante'!$A255=$A$6,TEXT('Main courante'!$C255,"hh:mm"),"")</f>
        <v/>
      </c>
      <c r="D258" s="122" t="str">
        <f>IF('Main courante'!$A255=$A$6,TEXT('Main courante'!$D255,"hh:mm"),"")</f>
        <v/>
      </c>
      <c r="E258" s="123" t="str">
        <f>IF('Main courante'!$A255=$A$6,MOD($D258-$C258,1),"")</f>
        <v/>
      </c>
      <c r="F258" s="123" t="str">
        <f>IF('Main courante'!$A255=$A$6,'Main courante'!$E255,"")</f>
        <v/>
      </c>
      <c r="G258" s="125"/>
      <c r="H258" s="126" t="str">
        <f>IF('Main courante'!$A255=$H$6,MAX($H$8:$H257)+1,"")</f>
        <v/>
      </c>
      <c r="I258" s="121" t="str">
        <f>IF('Main courante'!$A255=$H$6,TEXT('Main courante'!$B255,"j mmm aa"),"")</f>
        <v/>
      </c>
      <c r="J258" s="122" t="str">
        <f>IF('Main courante'!$A255=$H$6,TEXT('Main courante'!$C255,"hh:mm"),"")</f>
        <v/>
      </c>
      <c r="K258" s="122" t="str">
        <f>IF('Main courante'!$A255=$H$6,TEXT('Main courante'!$D255,"hh:mm"),"")</f>
        <v/>
      </c>
      <c r="L258" s="123" t="str">
        <f>IF('Main courante'!$A255=$H$6,MOD($K258-$J258,1),"")</f>
        <v/>
      </c>
      <c r="M258" s="123" t="str">
        <f>IF('Main courante'!$A255=$H$6,'Main courante'!$E255,"")</f>
        <v/>
      </c>
      <c r="N258" s="125"/>
      <c r="O258" s="120" t="str">
        <f>IF('Main courante'!$A255=$O$6,MAX($O$8:$O257)+1,"")</f>
        <v/>
      </c>
      <c r="P258" s="121" t="str">
        <f>IF('Main courante'!$A255=$O$6,TEXT('Main courante'!$B255,"j mmm aa"),"")</f>
        <v/>
      </c>
      <c r="Q258" s="122" t="str">
        <f>IF('Main courante'!$A255=$O$6,TEXT('Main courante'!$C255,"hh:mm"),"")</f>
        <v/>
      </c>
      <c r="R258" s="122" t="str">
        <f>IF('Main courante'!$A255=$O$6,TEXT('Main courante'!$D255,"hh:mm"),"")</f>
        <v/>
      </c>
      <c r="S258" s="123" t="str">
        <f>IF('Main courante'!$A255=$O$6,MOD($R258-$Q258,1),"")</f>
        <v/>
      </c>
      <c r="T258" s="124" t="str">
        <f>IF('Main courante'!$A255=$O$6,'Main courante'!$E255,"")</f>
        <v/>
      </c>
      <c r="U258" s="127" t="str">
        <f>IF('Main courante'!$A255=$O$6,DU258,"")</f>
        <v/>
      </c>
      <c r="V258" s="125"/>
      <c r="W258" s="120" t="str">
        <f>IF('Main courante'!$A255=$W$6,MAX($W$8:$W257)+1,"")</f>
        <v/>
      </c>
      <c r="X258" s="121" t="str">
        <f>IF('Main courante'!$A255=$W$6,TEXT('Main courante'!$B255,"j mmm aa"),"")</f>
        <v/>
      </c>
      <c r="Y258" s="122" t="str">
        <f>IF('Main courante'!$A255=$W$6,TEXT('Main courante'!$C255,"hh:mm"),"")</f>
        <v/>
      </c>
      <c r="Z258" s="122" t="str">
        <f>IF('Main courante'!$A255=$W$6,TEXT('Main courante'!$D255,"hh:mm"),"")</f>
        <v/>
      </c>
      <c r="AA258" s="123" t="str">
        <f>IF('Main courante'!$A255=$W$6,MOD($Z258-$Y258,1),"")</f>
        <v/>
      </c>
      <c r="AB258" s="123" t="str">
        <f>IF('Main courante'!$A255=$W$6,'Main courante'!$E255,"")</f>
        <v/>
      </c>
      <c r="AC258" s="122" t="str">
        <f>IF('Main courante'!$A255=$W$6,DU258,"")</f>
        <v/>
      </c>
      <c r="AD258" s="125"/>
      <c r="AE258" s="120" t="str">
        <f>IF('Main courante'!$A255=$AE$6,MAX($AE$8:$AE257)+1,"")</f>
        <v/>
      </c>
      <c r="AF258" s="121" t="str">
        <f>IF('Main courante'!$A255=$AE$6,TEXT('Main courante'!$B255,"j mmm aa"),"")</f>
        <v/>
      </c>
      <c r="AG258" s="122" t="str">
        <f>IF('Main courante'!$A255=$AE$6,TEXT('Main courante'!$C255,"hh:mm"),"")</f>
        <v/>
      </c>
      <c r="AH258" s="122" t="str">
        <f>IF('Main courante'!$A255=$AE$6,TEXT('Main courante'!$D255,"hh:mm"),"")</f>
        <v/>
      </c>
      <c r="AI258" s="123" t="str">
        <f>IF('Main courante'!$A255=$AE$6,MOD($AH258-$AG258,1),"")</f>
        <v/>
      </c>
      <c r="AJ258" s="123" t="str">
        <f>IF('Main courante'!$A255=$AE$6,'Main courante'!$E255,"")</f>
        <v/>
      </c>
      <c r="AK258" s="122" t="str">
        <f>IF('Main courante'!$A255=$AE$6,DU258,"")</f>
        <v/>
      </c>
      <c r="AL258" s="125"/>
      <c r="AM258" s="120" t="str">
        <f>IF('Main courante'!$A255=$AM$6,MAX($AM$8:$AM257)+1,"")</f>
        <v/>
      </c>
      <c r="AN258" s="121" t="str">
        <f>IF('Main courante'!$A255=$AM$6,TEXT('Main courante'!$B255,"j mmm aa"),"")</f>
        <v/>
      </c>
      <c r="AO258" s="122" t="str">
        <f>IF('Main courante'!$A255=$AM$6,TEXT('Main courante'!$C255,"hh:mm"),"")</f>
        <v/>
      </c>
      <c r="AP258" s="122" t="str">
        <f>IF('Main courante'!$A255=$AM$6,TEXT('Main courante'!$D255,"hh:mm"),"")</f>
        <v/>
      </c>
      <c r="AQ258" s="123" t="str">
        <f>IF('Main courante'!$A255=$AM$6,MOD($AP258-$AO258,1),"")</f>
        <v/>
      </c>
      <c r="AR258" s="123" t="str">
        <f>IF('Main courante'!$A255=$AM$6,'Main courante'!$E255,"")</f>
        <v/>
      </c>
      <c r="AS258" s="122" t="str">
        <f>IF('Main courante'!$A255=$AM$6,DU258,"")</f>
        <v/>
      </c>
      <c r="AT258" s="125"/>
      <c r="AU258" s="120" t="str">
        <f>IF('Main courante'!$A255=$AU$6,MAX($AU$8:$AU257)+1,"")</f>
        <v/>
      </c>
      <c r="AV258" s="121" t="str">
        <f>IF('Main courante'!$A255=$AU$6,TEXT('Main courante'!$B255,"j mmm aa"),"")</f>
        <v/>
      </c>
      <c r="AW258" s="122" t="str">
        <f>IF('Main courante'!$A255=$AU$6,TEXT('Main courante'!$C255,"hh:mm"),"")</f>
        <v/>
      </c>
      <c r="AX258" s="122" t="str">
        <f>IF('Main courante'!$A255=$AU$6,TEXT('Main courante'!$D255,"hh:mm"),"")</f>
        <v/>
      </c>
      <c r="AY258" s="123" t="str">
        <f>IF('Main courante'!$A255=$AU$6,MOD($AX258-$AW258,1),"")</f>
        <v/>
      </c>
      <c r="AZ258" s="123" t="str">
        <f>IF('Main courante'!$A255=$AU$6,'Main courante'!$E255,"")</f>
        <v/>
      </c>
      <c r="BA258" s="122" t="str">
        <f>IF('Main courante'!$A255=$AU$6,DU258,"")</f>
        <v/>
      </c>
      <c r="BB258" s="125"/>
      <c r="BC258" s="120" t="str">
        <f>IF('Main courante'!$A255=$BC$6,MAX($BC$8:$BC257)+1,"")</f>
        <v/>
      </c>
      <c r="BD258" s="121" t="str">
        <f>IF('Main courante'!$A255=$BC$6,TEXT('Main courante'!$B255,"j mmm aa"),"")</f>
        <v/>
      </c>
      <c r="BE258" s="122" t="str">
        <f>IF('Main courante'!$A255=$BC$6,TEXT('Main courante'!$C255,"hh:mm"),"")</f>
        <v/>
      </c>
      <c r="BF258" s="122" t="str">
        <f>IF('Main courante'!$A255=$BC$6,TEXT('Main courante'!$D255,"hh:mm"),"")</f>
        <v/>
      </c>
      <c r="BG258" s="123" t="str">
        <f>IF('Main courante'!$A255=$BC$6,MOD($BF258-$BE258,1),"")</f>
        <v/>
      </c>
      <c r="BH258" s="123" t="str">
        <f>IF('Main courante'!$A255=$BC$6,'Main courante'!$E255,"")</f>
        <v/>
      </c>
      <c r="BI258" s="122" t="str">
        <f>IF('Main courante'!$A255=$BC$6,DU258,"")</f>
        <v/>
      </c>
      <c r="BJ258" s="125"/>
      <c r="BK258" s="120" t="str">
        <f>IF('Main courante'!$A255=$BK$6,MAX($BK$8:$BK257)+1,"")</f>
        <v/>
      </c>
      <c r="BL258" s="121" t="str">
        <f>IF('Main courante'!$A255=$BK$6,TEXT('Main courante'!$B255,"j mmm aa"),"")</f>
        <v/>
      </c>
      <c r="BM258" s="122" t="str">
        <f>IF('Main courante'!$A255=$BK$6,TEXT('Main courante'!$C255,"hh:mm"),"")</f>
        <v/>
      </c>
      <c r="BN258" s="122" t="str">
        <f>IF('Main courante'!$A255=$BK$6,TEXT('Main courante'!$D255,"hh:mm"),"")</f>
        <v/>
      </c>
      <c r="BO258" s="123" t="str">
        <f>IF('Main courante'!$A255=$BK$6,MOD($BN258-$BM258,1),"")</f>
        <v/>
      </c>
      <c r="BP258" s="123" t="str">
        <f>IF('Main courante'!$A255=$BK$6,'Main courante'!$E255,"")</f>
        <v/>
      </c>
      <c r="BQ258" s="122" t="str">
        <f>IF('Main courante'!$A255=$BK$6,DU258,"")</f>
        <v/>
      </c>
      <c r="BR258" s="125"/>
      <c r="BS258" s="120" t="str">
        <f>IF('Main courante'!$A255=$BS$6,MAX($BS$8:$BS257)+1,"")</f>
        <v/>
      </c>
      <c r="BT258" s="121" t="str">
        <f>IF('Main courante'!$A255=$BS$6,TEXT('Main courante'!$B255,"j mmm aa"),"")</f>
        <v/>
      </c>
      <c r="BU258" s="122" t="str">
        <f>IF('Main courante'!$A255=$BS$6,TEXT('Main courante'!$C255,"hh:mm"),"")</f>
        <v/>
      </c>
      <c r="BV258" s="122" t="str">
        <f>IF('Main courante'!$A255=$BS$6,TEXT('Main courante'!$D255,"hh:mm"),"")</f>
        <v/>
      </c>
      <c r="BW258" s="123" t="str">
        <f>IF('Main courante'!$A255=$BS$6,MOD($BV258-$BU258,1),"")</f>
        <v/>
      </c>
      <c r="BX258" s="123" t="str">
        <f>IF('Main courante'!$A255=$BS$6,'Main courante'!$E255,"")</f>
        <v/>
      </c>
      <c r="BY258" s="122" t="str">
        <f>IF('Main courante'!$A255=$BS$6,DU258,"")</f>
        <v/>
      </c>
      <c r="BZ258" s="125"/>
      <c r="CA258" s="120" t="str">
        <f>IF('Main courante'!$A255=$CA$6,MAX($CA$8:$CA257)+1,"")</f>
        <v/>
      </c>
      <c r="CB258" s="121" t="str">
        <f>IF('Main courante'!$A255=$CA$6,TEXT('Main courante'!$B255,"j mmm aa"),"")</f>
        <v/>
      </c>
      <c r="CC258" s="122" t="str">
        <f>IF('Main courante'!$A255=$CA$6,TEXT('Main courante'!$C255,"hh:mm"),"")</f>
        <v/>
      </c>
      <c r="CD258" s="122" t="str">
        <f>IF('Main courante'!$A255=$CA$6,TEXT('Main courante'!$D255,"hh:mm"),"")</f>
        <v/>
      </c>
      <c r="CE258" s="123" t="str">
        <f>IF('Main courante'!$A255=$CA$6,MOD($CD258-$CC258,1),"")</f>
        <v/>
      </c>
      <c r="CF258" s="123" t="str">
        <f>IF('Main courante'!$A255=$CA$6,'Main courante'!$E255,"")</f>
        <v/>
      </c>
      <c r="CG258" s="122" t="str">
        <f>IF('Main courante'!$A255=$CA$6,DU258,"")</f>
        <v/>
      </c>
      <c r="CH258" s="125"/>
      <c r="CI258" s="120" t="str">
        <f>IF('Main courante'!$A255=$CI$6,MAX($CI$8:$CI257)+1,"")</f>
        <v/>
      </c>
      <c r="CJ258" s="121" t="str">
        <f>IF('Main courante'!$A255=$CI$6,TEXT('Main courante'!$B255,"j mmm aa"),"")</f>
        <v/>
      </c>
      <c r="CK258" s="122" t="str">
        <f>IF('Main courante'!$A255=$CI$6,TEXT('Main courante'!$C255,"hh:mm"),"")</f>
        <v/>
      </c>
      <c r="CL258" s="122" t="str">
        <f>IF('Main courante'!$A255=$CI$6,TEXT('Main courante'!$D255,"hh:mm"),"")</f>
        <v/>
      </c>
      <c r="CM258" s="123" t="str">
        <f>IF('Main courante'!$A255=$CI$6,MOD($CL258-$CK258,1),"")</f>
        <v/>
      </c>
      <c r="CN258" s="123" t="str">
        <f>IF('Main courante'!$A255=$CI$6,'Main courante'!$E255,"")</f>
        <v/>
      </c>
      <c r="CO258" s="125"/>
      <c r="CP258" s="120" t="str">
        <f>IF('Main courante'!$A255=$CP$6,MAX($CP$8:$CP257)+1,"")</f>
        <v/>
      </c>
      <c r="CQ258" s="121" t="str">
        <f>IF('Main courante'!$A255=$CP$6,TEXT('Main courante'!$B255,"j mmm aa"),"")</f>
        <v/>
      </c>
      <c r="CR258" s="122" t="str">
        <f>IF('Main courante'!$A255=$CP$6,TEXT('Main courante'!$C255,"hh:mm"),"")</f>
        <v/>
      </c>
      <c r="CS258" s="122" t="str">
        <f>IF('Main courante'!$A255=$CP$6,TEXT('Main courante'!$D255,"hh:mm"),"")</f>
        <v/>
      </c>
      <c r="CT258" s="123" t="str">
        <f>IF('Main courante'!$A255=$CP$6,MOD($CS258-$CR258,1),"")</f>
        <v/>
      </c>
      <c r="CU258" s="123" t="str">
        <f>IF('Main courante'!$A255=$CP$6,'Main courante'!$E255,"")</f>
        <v/>
      </c>
      <c r="CV258" s="122" t="str">
        <f>IF('Main courante'!$A255=$CP$6,DU258,"")</f>
        <v/>
      </c>
      <c r="CW258" s="125"/>
      <c r="CX258" s="120" t="str">
        <f>IF('Main courante'!$A255=$CX$6,MAX($CX$8:$CX257)+1,"")</f>
        <v/>
      </c>
      <c r="CY258" s="121" t="str">
        <f>IF('Main courante'!$A255=$CX$6,TEXT('Main courante'!$B255,"j mmm aa"),"")</f>
        <v/>
      </c>
      <c r="CZ258" s="122" t="str">
        <f>IF('Main courante'!$A255=$CX$6,TEXT('Main courante'!$C255,"hh:mm"),"")</f>
        <v/>
      </c>
      <c r="DA258" s="122" t="str">
        <f>IF('Main courante'!$A255=$CX$6,TEXT('Main courante'!$D255,"hh:mm"),"")</f>
        <v/>
      </c>
      <c r="DB258" s="123" t="str">
        <f>IF('Main courante'!$A255=$CX$6,MOD($DA258-$CZ258,1),"")</f>
        <v/>
      </c>
      <c r="DC258" s="123" t="str">
        <f>IF('Main courante'!$A255=$CX$6,'Main courante'!$E255,"")</f>
        <v/>
      </c>
      <c r="DD258" s="122" t="str">
        <f>IF('Main courante'!$A255=$CX$6,DU258,"")</f>
        <v/>
      </c>
      <c r="DE258" s="125"/>
      <c r="DF258" s="120" t="str">
        <f>IF('Main courante'!$A255=$DF$6,MAX($DF$8:$DF257)+1,"")</f>
        <v/>
      </c>
      <c r="DG258" s="121" t="str">
        <f>IF('Main courante'!$A255=$DF$6,TEXT('Main courante'!$B255,"j mmm aa"),"")</f>
        <v/>
      </c>
      <c r="DH258" s="122" t="str">
        <f>IF('Main courante'!$A255=$DF$6,TEXT('Main courante'!$C255,"hh:mm"),"")</f>
        <v/>
      </c>
      <c r="DI258" s="122" t="str">
        <f>IF('Main courante'!$A255=$DF$6,TEXT('Main courante'!$D255,"hh:mm"),"")</f>
        <v/>
      </c>
      <c r="DJ258" s="123" t="str">
        <f>IF('Main courante'!$A255=$DF$6,MOD($DI258-$DH258,1),"")</f>
        <v/>
      </c>
      <c r="DK258" s="123" t="str">
        <f>IF('Main courante'!$A255=$DF$6,'Main courante'!$E255,"")</f>
        <v/>
      </c>
      <c r="DL258" s="128"/>
      <c r="DM258" s="120" t="str">
        <f>IF(OR('Main courante'!$F255&lt;&gt;"",'Main courante'!$K255&lt;&gt;""),MAX($DM$8:$DM257)+1,"")</f>
        <v/>
      </c>
      <c r="DN258" s="121" t="str">
        <f>IF('Main courante'!$F255,TEXT('Main courante'!$B255,"j mmm aa"),"")</f>
        <v/>
      </c>
      <c r="DO258" s="121" t="str">
        <f>IF('Main courante'!$F255,'Main courante'!$E255,"")</f>
        <v/>
      </c>
      <c r="DP258" s="121" t="str">
        <f>IF(OR('Main courante'!$F255&lt;&gt;"",'Main courante'!$K255&lt;&gt;""),IF('Main courante'!$F255&lt;&gt;"",TEXT('Main courante'!$F255,"hh:mm"),""),"")</f>
        <v/>
      </c>
      <c r="DQ258" s="121" t="str">
        <f>IF(OR('Main courante'!$F255&lt;&gt;"",'Main courante'!$K255&lt;&gt;""),IF('Main courante'!$G255&lt;&gt;"",TEXT('Main courante'!$G255,"hh:mm"),""),"")</f>
        <v/>
      </c>
      <c r="DR258" s="121" t="str">
        <f>IF(OR('Main courante'!$F255&lt;&gt;"",'Main courante'!$K255&lt;&gt;""),IF('Main courante'!$K255&lt;&gt;"",TEXT('Main courante'!$K255,"hh:mm"),""),"")</f>
        <v/>
      </c>
      <c r="DS258" s="121" t="str">
        <f>IF(OR('Main courante'!$F255&lt;&gt;"",'Main courante'!$K255&lt;&gt;""),IF('Main courante'!$L255&lt;&gt;"",TEXT('Main courante'!$L255,"hh:mm"),""),"")</f>
        <v/>
      </c>
      <c r="DT258" s="129">
        <f t="shared" si="13"/>
        <v>0</v>
      </c>
      <c r="DU258" s="130">
        <f>'Main courante'!$H255+'Main courante'!$M255</f>
        <v>0</v>
      </c>
      <c r="DV258" s="131">
        <f>'Main courante'!$J255+'Main courante'!$O255</f>
        <v>0</v>
      </c>
      <c r="DW258" s="131">
        <f>'Main courante'!$I255+'Main courante'!$N255</f>
        <v>0</v>
      </c>
      <c r="DX258" s="132" t="str">
        <f>IF('Main courante'!$P255&lt;&gt;"",'Main courante'!$P255,"")</f>
        <v/>
      </c>
      <c r="DY258" s="133" t="str">
        <f>IF('Main courante'!$Q255&lt;&gt;"",'Main courante'!$Q255,"")</f>
        <v/>
      </c>
      <c r="DZ258" s="133" t="str">
        <f>IF('Main courante'!$R255&lt;&gt;"",'Main courante'!$R255,"")</f>
        <v/>
      </c>
      <c r="EA258" s="129">
        <f t="shared" si="14"/>
        <v>0</v>
      </c>
      <c r="EB258" s="129">
        <f t="shared" si="15"/>
        <v>0</v>
      </c>
      <c r="ED258" s="120" t="str">
        <f>IF('Main courante'!$A255=$ED$6,MAX($ED$8:$ED257)+1,"")</f>
        <v/>
      </c>
      <c r="EE258" s="120" t="str">
        <f>IF('Main courante'!$A255=$ED$6,'Main courante'!$S255,"")</f>
        <v/>
      </c>
      <c r="EF258" s="120" t="str">
        <f>IF('Main courante'!$A255=$ED$6,'Main courante'!$T255,"")</f>
        <v/>
      </c>
      <c r="EG258" s="120" t="str">
        <f>IF('Main courante'!$A255=$ED$6,'Main courante'!$U255,"")</f>
        <v/>
      </c>
      <c r="EH258" s="134" t="str">
        <f>IF('Main courante'!$A255=$ED$6,'Main courante'!$V255,"")</f>
        <v/>
      </c>
      <c r="EJ258" s="120" t="str">
        <f>IF('Main courante'!$A255=$EJ$6,MAX($EJ$8:$EJ257)+1,"")</f>
        <v/>
      </c>
      <c r="EK258" s="120" t="str">
        <f>IF('Main courante'!$A255=$EJ$6,'Main courante'!$S255,"")</f>
        <v/>
      </c>
      <c r="EL258" s="120" t="str">
        <f>IF('Main courante'!$A255=$EJ$6,'Main courante'!$T255,"")</f>
        <v/>
      </c>
      <c r="EM258" s="120" t="str">
        <f>IF('Main courante'!$A255=$EJ$6,'Main courante'!$U255,"")</f>
        <v/>
      </c>
      <c r="EN258" s="134" t="str">
        <f>IF('Main courante'!$A255=$EJ$6,'Main courante'!$V255,"")</f>
        <v/>
      </c>
      <c r="EP258" s="120" t="str">
        <f>IF('Main courante'!$A255=$EP$6,MAX($EP$8:$EP257)+1,"")</f>
        <v/>
      </c>
      <c r="EQ258" s="120" t="str">
        <f>IF('Main courante'!$A255=$EP$6,'Main courante'!$S255,"")</f>
        <v/>
      </c>
      <c r="ER258" s="120" t="str">
        <f>IF('Main courante'!$A255=$EP$6,'Main courante'!$T255,"")</f>
        <v/>
      </c>
      <c r="ES258" s="120" t="str">
        <f>IF('Main courante'!$A255=$EP$6,'Main courante'!$U255,"")</f>
        <v/>
      </c>
      <c r="ET258" s="134" t="str">
        <f>IF('Main courante'!$A255=$EP$6,'Main courante'!$V255,"")</f>
        <v/>
      </c>
      <c r="EU258" s="125"/>
      <c r="EV258" s="120" t="str">
        <f>IF('Main courante'!$A255=$EV$6,MAX($EV$8:$EV257)+1,"")</f>
        <v/>
      </c>
      <c r="EW258" s="121" t="str">
        <f>IF('Main courante'!$A255=$EV$6,TEXT('Main courante'!$B255,"j mmm aa"),"")</f>
        <v/>
      </c>
      <c r="EX258" s="122" t="str">
        <f>IF('Main courante'!$A255=$EV$6,TEXT('Main courante'!$C255,"hh:mm"),"")</f>
        <v/>
      </c>
      <c r="EY258" s="122" t="str">
        <f>IF('Main courante'!$A255=$EV$6,TEXT('Main courante'!$D255,"hh:mm"),"")</f>
        <v/>
      </c>
      <c r="EZ258" s="123" t="str">
        <f>IF('Main courante'!$A255=$EV$6,MOD($EY258-$EX258,1),"")</f>
        <v/>
      </c>
      <c r="FA258" s="123" t="str">
        <f>IF('Main courante'!$A255=$EV$6,'Main courante'!$E255,"")</f>
        <v/>
      </c>
      <c r="FB258" s="128"/>
    </row>
    <row r="259" spans="1:158">
      <c r="A259" s="120" t="str">
        <f>IF('Main courante'!$A256=$A$6,MAX($A$8:$A258)+1,"")</f>
        <v/>
      </c>
      <c r="B259" s="121" t="str">
        <f>IF('Main courante'!$A256=$A$6,TEXT('Main courante'!$B256,"j mmm aa"),"")</f>
        <v/>
      </c>
      <c r="C259" s="122" t="str">
        <f>IF('Main courante'!$A256=$A$6,TEXT('Main courante'!$C256,"hh:mm"),"")</f>
        <v/>
      </c>
      <c r="D259" s="122" t="str">
        <f>IF('Main courante'!$A256=$A$6,TEXT('Main courante'!$D256,"hh:mm"),"")</f>
        <v/>
      </c>
      <c r="E259" s="123" t="str">
        <f>IF('Main courante'!$A256=$A$6,MOD($D259-$C259,1),"")</f>
        <v/>
      </c>
      <c r="F259" s="123" t="str">
        <f>IF('Main courante'!$A256=$A$6,'Main courante'!$E256,"")</f>
        <v/>
      </c>
      <c r="G259" s="125"/>
      <c r="H259" s="126" t="str">
        <f>IF('Main courante'!$A256=$H$6,MAX($H$8:$H258)+1,"")</f>
        <v/>
      </c>
      <c r="I259" s="121" t="str">
        <f>IF('Main courante'!$A256=$H$6,TEXT('Main courante'!$B256,"j mmm aa"),"")</f>
        <v/>
      </c>
      <c r="J259" s="122" t="str">
        <f>IF('Main courante'!$A256=$H$6,TEXT('Main courante'!$C256,"hh:mm"),"")</f>
        <v/>
      </c>
      <c r="K259" s="122" t="str">
        <f>IF('Main courante'!$A256=$H$6,TEXT('Main courante'!$D256,"hh:mm"),"")</f>
        <v/>
      </c>
      <c r="L259" s="123" t="str">
        <f>IF('Main courante'!$A256=$H$6,MOD($K259-$J259,1),"")</f>
        <v/>
      </c>
      <c r="M259" s="123" t="str">
        <f>IF('Main courante'!$A256=$H$6,'Main courante'!$E256,"")</f>
        <v/>
      </c>
      <c r="N259" s="125"/>
      <c r="O259" s="120" t="str">
        <f>IF('Main courante'!$A256=$O$6,MAX($O$8:$O258)+1,"")</f>
        <v/>
      </c>
      <c r="P259" s="121" t="str">
        <f>IF('Main courante'!$A256=$O$6,TEXT('Main courante'!$B256,"j mmm aa"),"")</f>
        <v/>
      </c>
      <c r="Q259" s="122" t="str">
        <f>IF('Main courante'!$A256=$O$6,TEXT('Main courante'!$C256,"hh:mm"),"")</f>
        <v/>
      </c>
      <c r="R259" s="122" t="str">
        <f>IF('Main courante'!$A256=$O$6,TEXT('Main courante'!$D256,"hh:mm"),"")</f>
        <v/>
      </c>
      <c r="S259" s="123" t="str">
        <f>IF('Main courante'!$A256=$O$6,MOD($R259-$Q259,1),"")</f>
        <v/>
      </c>
      <c r="T259" s="124" t="str">
        <f>IF('Main courante'!$A256=$O$6,'Main courante'!$E256,"")</f>
        <v/>
      </c>
      <c r="U259" s="127" t="str">
        <f>IF('Main courante'!$A256=$O$6,DU259,"")</f>
        <v/>
      </c>
      <c r="V259" s="125"/>
      <c r="W259" s="120" t="str">
        <f>IF('Main courante'!$A256=$W$6,MAX($W$8:$W258)+1,"")</f>
        <v/>
      </c>
      <c r="X259" s="121" t="str">
        <f>IF('Main courante'!$A256=$W$6,TEXT('Main courante'!$B256,"j mmm aa"),"")</f>
        <v/>
      </c>
      <c r="Y259" s="122" t="str">
        <f>IF('Main courante'!$A256=$W$6,TEXT('Main courante'!$C256,"hh:mm"),"")</f>
        <v/>
      </c>
      <c r="Z259" s="122" t="str">
        <f>IF('Main courante'!$A256=$W$6,TEXT('Main courante'!$D256,"hh:mm"),"")</f>
        <v/>
      </c>
      <c r="AA259" s="123" t="str">
        <f>IF('Main courante'!$A256=$W$6,MOD($Z259-$Y259,1),"")</f>
        <v/>
      </c>
      <c r="AB259" s="123" t="str">
        <f>IF('Main courante'!$A256=$W$6,'Main courante'!$E256,"")</f>
        <v/>
      </c>
      <c r="AC259" s="122" t="str">
        <f>IF('Main courante'!$A256=$W$6,DU259,"")</f>
        <v/>
      </c>
      <c r="AD259" s="125"/>
      <c r="AE259" s="120" t="str">
        <f>IF('Main courante'!$A256=$AE$6,MAX($AE$8:$AE258)+1,"")</f>
        <v/>
      </c>
      <c r="AF259" s="121" t="str">
        <f>IF('Main courante'!$A256=$AE$6,TEXT('Main courante'!$B256,"j mmm aa"),"")</f>
        <v/>
      </c>
      <c r="AG259" s="122" t="str">
        <f>IF('Main courante'!$A256=$AE$6,TEXT('Main courante'!$C256,"hh:mm"),"")</f>
        <v/>
      </c>
      <c r="AH259" s="122" t="str">
        <f>IF('Main courante'!$A256=$AE$6,TEXT('Main courante'!$D256,"hh:mm"),"")</f>
        <v/>
      </c>
      <c r="AI259" s="123" t="str">
        <f>IF('Main courante'!$A256=$AE$6,MOD($AH259-$AG259,1),"")</f>
        <v/>
      </c>
      <c r="AJ259" s="123" t="str">
        <f>IF('Main courante'!$A256=$AE$6,'Main courante'!$E256,"")</f>
        <v/>
      </c>
      <c r="AK259" s="122" t="str">
        <f>IF('Main courante'!$A256=$AE$6,DU259,"")</f>
        <v/>
      </c>
      <c r="AL259" s="125"/>
      <c r="AM259" s="120" t="str">
        <f>IF('Main courante'!$A256=$AM$6,MAX($AM$8:$AM258)+1,"")</f>
        <v/>
      </c>
      <c r="AN259" s="121" t="str">
        <f>IF('Main courante'!$A256=$AM$6,TEXT('Main courante'!$B256,"j mmm aa"),"")</f>
        <v/>
      </c>
      <c r="AO259" s="122" t="str">
        <f>IF('Main courante'!$A256=$AM$6,TEXT('Main courante'!$C256,"hh:mm"),"")</f>
        <v/>
      </c>
      <c r="AP259" s="122" t="str">
        <f>IF('Main courante'!$A256=$AM$6,TEXT('Main courante'!$D256,"hh:mm"),"")</f>
        <v/>
      </c>
      <c r="AQ259" s="123" t="str">
        <f>IF('Main courante'!$A256=$AM$6,MOD($AP259-$AO259,1),"")</f>
        <v/>
      </c>
      <c r="AR259" s="123" t="str">
        <f>IF('Main courante'!$A256=$AM$6,'Main courante'!$E256,"")</f>
        <v/>
      </c>
      <c r="AS259" s="122" t="str">
        <f>IF('Main courante'!$A256=$AM$6,DU259,"")</f>
        <v/>
      </c>
      <c r="AT259" s="125"/>
      <c r="AU259" s="120" t="str">
        <f>IF('Main courante'!$A256=$AU$6,MAX($AU$8:$AU258)+1,"")</f>
        <v/>
      </c>
      <c r="AV259" s="121" t="str">
        <f>IF('Main courante'!$A256=$AU$6,TEXT('Main courante'!$B256,"j mmm aa"),"")</f>
        <v/>
      </c>
      <c r="AW259" s="122" t="str">
        <f>IF('Main courante'!$A256=$AU$6,TEXT('Main courante'!$C256,"hh:mm"),"")</f>
        <v/>
      </c>
      <c r="AX259" s="122" t="str">
        <f>IF('Main courante'!$A256=$AU$6,TEXT('Main courante'!$D256,"hh:mm"),"")</f>
        <v/>
      </c>
      <c r="AY259" s="123" t="str">
        <f>IF('Main courante'!$A256=$AU$6,MOD($AX259-$AW259,1),"")</f>
        <v/>
      </c>
      <c r="AZ259" s="123" t="str">
        <f>IF('Main courante'!$A256=$AU$6,'Main courante'!$E256,"")</f>
        <v/>
      </c>
      <c r="BA259" s="122" t="str">
        <f>IF('Main courante'!$A256=$AU$6,DU259,"")</f>
        <v/>
      </c>
      <c r="BB259" s="125"/>
      <c r="BC259" s="120" t="str">
        <f>IF('Main courante'!$A256=$BC$6,MAX($BC$8:$BC258)+1,"")</f>
        <v/>
      </c>
      <c r="BD259" s="121" t="str">
        <f>IF('Main courante'!$A256=$BC$6,TEXT('Main courante'!$B256,"j mmm aa"),"")</f>
        <v/>
      </c>
      <c r="BE259" s="122" t="str">
        <f>IF('Main courante'!$A256=$BC$6,TEXT('Main courante'!$C256,"hh:mm"),"")</f>
        <v/>
      </c>
      <c r="BF259" s="122" t="str">
        <f>IF('Main courante'!$A256=$BC$6,TEXT('Main courante'!$D256,"hh:mm"),"")</f>
        <v/>
      </c>
      <c r="BG259" s="123" t="str">
        <f>IF('Main courante'!$A256=$BC$6,MOD($BF259-$BE259,1),"")</f>
        <v/>
      </c>
      <c r="BH259" s="123" t="str">
        <f>IF('Main courante'!$A256=$BC$6,'Main courante'!$E256,"")</f>
        <v/>
      </c>
      <c r="BI259" s="122" t="str">
        <f>IF('Main courante'!$A256=$BC$6,DU259,"")</f>
        <v/>
      </c>
      <c r="BJ259" s="125"/>
      <c r="BK259" s="120" t="str">
        <f>IF('Main courante'!$A256=$BK$6,MAX($BK$8:$BK258)+1,"")</f>
        <v/>
      </c>
      <c r="BL259" s="121" t="str">
        <f>IF('Main courante'!$A256=$BK$6,TEXT('Main courante'!$B256,"j mmm aa"),"")</f>
        <v/>
      </c>
      <c r="BM259" s="122" t="str">
        <f>IF('Main courante'!$A256=$BK$6,TEXT('Main courante'!$C256,"hh:mm"),"")</f>
        <v/>
      </c>
      <c r="BN259" s="122" t="str">
        <f>IF('Main courante'!$A256=$BK$6,TEXT('Main courante'!$D256,"hh:mm"),"")</f>
        <v/>
      </c>
      <c r="BO259" s="123" t="str">
        <f>IF('Main courante'!$A256=$BK$6,MOD($BN259-$BM259,1),"")</f>
        <v/>
      </c>
      <c r="BP259" s="123" t="str">
        <f>IF('Main courante'!$A256=$BK$6,'Main courante'!$E256,"")</f>
        <v/>
      </c>
      <c r="BQ259" s="122" t="str">
        <f>IF('Main courante'!$A256=$BK$6,DU259,"")</f>
        <v/>
      </c>
      <c r="BR259" s="125"/>
      <c r="BS259" s="120" t="str">
        <f>IF('Main courante'!$A256=$BS$6,MAX($BS$8:$BS258)+1,"")</f>
        <v/>
      </c>
      <c r="BT259" s="121" t="str">
        <f>IF('Main courante'!$A256=$BS$6,TEXT('Main courante'!$B256,"j mmm aa"),"")</f>
        <v/>
      </c>
      <c r="BU259" s="122" t="str">
        <f>IF('Main courante'!$A256=$BS$6,TEXT('Main courante'!$C256,"hh:mm"),"")</f>
        <v/>
      </c>
      <c r="BV259" s="122" t="str">
        <f>IF('Main courante'!$A256=$BS$6,TEXT('Main courante'!$D256,"hh:mm"),"")</f>
        <v/>
      </c>
      <c r="BW259" s="123" t="str">
        <f>IF('Main courante'!$A256=$BS$6,MOD($BV259-$BU259,1),"")</f>
        <v/>
      </c>
      <c r="BX259" s="123" t="str">
        <f>IF('Main courante'!$A256=$BS$6,'Main courante'!$E256,"")</f>
        <v/>
      </c>
      <c r="BY259" s="122" t="str">
        <f>IF('Main courante'!$A256=$BS$6,DU259,"")</f>
        <v/>
      </c>
      <c r="BZ259" s="125"/>
      <c r="CA259" s="120" t="str">
        <f>IF('Main courante'!$A256=$CA$6,MAX($CA$8:$CA258)+1,"")</f>
        <v/>
      </c>
      <c r="CB259" s="121" t="str">
        <f>IF('Main courante'!$A256=$CA$6,TEXT('Main courante'!$B256,"j mmm aa"),"")</f>
        <v/>
      </c>
      <c r="CC259" s="122" t="str">
        <f>IF('Main courante'!$A256=$CA$6,TEXT('Main courante'!$C256,"hh:mm"),"")</f>
        <v/>
      </c>
      <c r="CD259" s="122" t="str">
        <f>IF('Main courante'!$A256=$CA$6,TEXT('Main courante'!$D256,"hh:mm"),"")</f>
        <v/>
      </c>
      <c r="CE259" s="123" t="str">
        <f>IF('Main courante'!$A256=$CA$6,MOD($CD259-$CC259,1),"")</f>
        <v/>
      </c>
      <c r="CF259" s="123" t="str">
        <f>IF('Main courante'!$A256=$CA$6,'Main courante'!$E256,"")</f>
        <v/>
      </c>
      <c r="CG259" s="122" t="str">
        <f>IF('Main courante'!$A256=$CA$6,DU259,"")</f>
        <v/>
      </c>
      <c r="CH259" s="125"/>
      <c r="CI259" s="120" t="str">
        <f>IF('Main courante'!$A256=$CI$6,MAX($CI$8:$CI258)+1,"")</f>
        <v/>
      </c>
      <c r="CJ259" s="121" t="str">
        <f>IF('Main courante'!$A256=$CI$6,TEXT('Main courante'!$B256,"j mmm aa"),"")</f>
        <v/>
      </c>
      <c r="CK259" s="122" t="str">
        <f>IF('Main courante'!$A256=$CI$6,TEXT('Main courante'!$C256,"hh:mm"),"")</f>
        <v/>
      </c>
      <c r="CL259" s="122" t="str">
        <f>IF('Main courante'!$A256=$CI$6,TEXT('Main courante'!$D256,"hh:mm"),"")</f>
        <v/>
      </c>
      <c r="CM259" s="123" t="str">
        <f>IF('Main courante'!$A256=$CI$6,MOD($CL259-$CK259,1),"")</f>
        <v/>
      </c>
      <c r="CN259" s="123" t="str">
        <f>IF('Main courante'!$A256=$CI$6,'Main courante'!$E256,"")</f>
        <v/>
      </c>
      <c r="CO259" s="125"/>
      <c r="CP259" s="120" t="str">
        <f>IF('Main courante'!$A256=$CP$6,MAX($CP$8:$CP258)+1,"")</f>
        <v/>
      </c>
      <c r="CQ259" s="121" t="str">
        <f>IF('Main courante'!$A256=$CP$6,TEXT('Main courante'!$B256,"j mmm aa"),"")</f>
        <v/>
      </c>
      <c r="CR259" s="122" t="str">
        <f>IF('Main courante'!$A256=$CP$6,TEXT('Main courante'!$C256,"hh:mm"),"")</f>
        <v/>
      </c>
      <c r="CS259" s="122" t="str">
        <f>IF('Main courante'!$A256=$CP$6,TEXT('Main courante'!$D256,"hh:mm"),"")</f>
        <v/>
      </c>
      <c r="CT259" s="123" t="str">
        <f>IF('Main courante'!$A256=$CP$6,MOD($CS259-$CR259,1),"")</f>
        <v/>
      </c>
      <c r="CU259" s="123" t="str">
        <f>IF('Main courante'!$A256=$CP$6,'Main courante'!$E256,"")</f>
        <v/>
      </c>
      <c r="CV259" s="122" t="str">
        <f>IF('Main courante'!$A256=$CP$6,DU259,"")</f>
        <v/>
      </c>
      <c r="CW259" s="125"/>
      <c r="CX259" s="120" t="str">
        <f>IF('Main courante'!$A256=$CX$6,MAX($CX$8:$CX258)+1,"")</f>
        <v/>
      </c>
      <c r="CY259" s="121" t="str">
        <f>IF('Main courante'!$A256=$CX$6,TEXT('Main courante'!$B256,"j mmm aa"),"")</f>
        <v/>
      </c>
      <c r="CZ259" s="122" t="str">
        <f>IF('Main courante'!$A256=$CX$6,TEXT('Main courante'!$C256,"hh:mm"),"")</f>
        <v/>
      </c>
      <c r="DA259" s="122" t="str">
        <f>IF('Main courante'!$A256=$CX$6,TEXT('Main courante'!$D256,"hh:mm"),"")</f>
        <v/>
      </c>
      <c r="DB259" s="123" t="str">
        <f>IF('Main courante'!$A256=$CX$6,MOD($DA259-$CZ259,1),"")</f>
        <v/>
      </c>
      <c r="DC259" s="123" t="str">
        <f>IF('Main courante'!$A256=$CX$6,'Main courante'!$E256,"")</f>
        <v/>
      </c>
      <c r="DD259" s="122" t="str">
        <f>IF('Main courante'!$A256=$CX$6,DU259,"")</f>
        <v/>
      </c>
      <c r="DE259" s="125"/>
      <c r="DF259" s="120" t="str">
        <f>IF('Main courante'!$A256=$DF$6,MAX($DF$8:$DF258)+1,"")</f>
        <v/>
      </c>
      <c r="DG259" s="121" t="str">
        <f>IF('Main courante'!$A256=$DF$6,TEXT('Main courante'!$B256,"j mmm aa"),"")</f>
        <v/>
      </c>
      <c r="DH259" s="122" t="str">
        <f>IF('Main courante'!$A256=$DF$6,TEXT('Main courante'!$C256,"hh:mm"),"")</f>
        <v/>
      </c>
      <c r="DI259" s="122" t="str">
        <f>IF('Main courante'!$A256=$DF$6,TEXT('Main courante'!$D256,"hh:mm"),"")</f>
        <v/>
      </c>
      <c r="DJ259" s="123" t="str">
        <f>IF('Main courante'!$A256=$DF$6,MOD($DI259-$DH259,1),"")</f>
        <v/>
      </c>
      <c r="DK259" s="123" t="str">
        <f>IF('Main courante'!$A256=$DF$6,'Main courante'!$E256,"")</f>
        <v/>
      </c>
      <c r="DL259" s="128"/>
      <c r="DM259" s="120" t="str">
        <f>IF(OR('Main courante'!$F256&lt;&gt;"",'Main courante'!$K256&lt;&gt;""),MAX($DM$8:$DM258)+1,"")</f>
        <v/>
      </c>
      <c r="DN259" s="121" t="str">
        <f>IF('Main courante'!$F256,TEXT('Main courante'!$B256,"j mmm aa"),"")</f>
        <v/>
      </c>
      <c r="DO259" s="121" t="str">
        <f>IF('Main courante'!$F256,'Main courante'!$E256,"")</f>
        <v/>
      </c>
      <c r="DP259" s="121" t="str">
        <f>IF(OR('Main courante'!$F256&lt;&gt;"",'Main courante'!$K256&lt;&gt;""),IF('Main courante'!$F256&lt;&gt;"",TEXT('Main courante'!$F256,"hh:mm"),""),"")</f>
        <v/>
      </c>
      <c r="DQ259" s="121" t="str">
        <f>IF(OR('Main courante'!$F256&lt;&gt;"",'Main courante'!$K256&lt;&gt;""),IF('Main courante'!$G256&lt;&gt;"",TEXT('Main courante'!$G256,"hh:mm"),""),"")</f>
        <v/>
      </c>
      <c r="DR259" s="121" t="str">
        <f>IF(OR('Main courante'!$F256&lt;&gt;"",'Main courante'!$K256&lt;&gt;""),IF('Main courante'!$K256&lt;&gt;"",TEXT('Main courante'!$K256,"hh:mm"),""),"")</f>
        <v/>
      </c>
      <c r="DS259" s="121" t="str">
        <f>IF(OR('Main courante'!$F256&lt;&gt;"",'Main courante'!$K256&lt;&gt;""),IF('Main courante'!$L256&lt;&gt;"",TEXT('Main courante'!$L256,"hh:mm"),""),"")</f>
        <v/>
      </c>
      <c r="DT259" s="129">
        <f t="shared" si="13"/>
        <v>0</v>
      </c>
      <c r="DU259" s="130">
        <f>'Main courante'!$H256+'Main courante'!$M256</f>
        <v>0</v>
      </c>
      <c r="DV259" s="131">
        <f>'Main courante'!$J256+'Main courante'!$O256</f>
        <v>0</v>
      </c>
      <c r="DW259" s="131">
        <f>'Main courante'!$I256+'Main courante'!$N256</f>
        <v>0</v>
      </c>
      <c r="DX259" s="132" t="str">
        <f>IF('Main courante'!$P256&lt;&gt;"",'Main courante'!$P256,"")</f>
        <v/>
      </c>
      <c r="DY259" s="133" t="str">
        <f>IF('Main courante'!$Q256&lt;&gt;"",'Main courante'!$Q256,"")</f>
        <v/>
      </c>
      <c r="DZ259" s="133" t="str">
        <f>IF('Main courante'!$R256&lt;&gt;"",'Main courante'!$R256,"")</f>
        <v/>
      </c>
      <c r="EA259" s="129">
        <f t="shared" si="14"/>
        <v>0</v>
      </c>
      <c r="EB259" s="129">
        <f t="shared" si="15"/>
        <v>0</v>
      </c>
      <c r="ED259" s="120" t="str">
        <f>IF('Main courante'!$A256=$ED$6,MAX($ED$8:$ED258)+1,"")</f>
        <v/>
      </c>
      <c r="EE259" s="120" t="str">
        <f>IF('Main courante'!$A256=$ED$6,'Main courante'!$S256,"")</f>
        <v/>
      </c>
      <c r="EF259" s="120" t="str">
        <f>IF('Main courante'!$A256=$ED$6,'Main courante'!$T256,"")</f>
        <v/>
      </c>
      <c r="EG259" s="120" t="str">
        <f>IF('Main courante'!$A256=$ED$6,'Main courante'!$U256,"")</f>
        <v/>
      </c>
      <c r="EH259" s="134" t="str">
        <f>IF('Main courante'!$A256=$ED$6,'Main courante'!$V256,"")</f>
        <v/>
      </c>
      <c r="EJ259" s="120" t="str">
        <f>IF('Main courante'!$A256=$EJ$6,MAX($EJ$8:$EJ258)+1,"")</f>
        <v/>
      </c>
      <c r="EK259" s="120" t="str">
        <f>IF('Main courante'!$A256=$EJ$6,'Main courante'!$S256,"")</f>
        <v/>
      </c>
      <c r="EL259" s="120" t="str">
        <f>IF('Main courante'!$A256=$EJ$6,'Main courante'!$T256,"")</f>
        <v/>
      </c>
      <c r="EM259" s="120" t="str">
        <f>IF('Main courante'!$A256=$EJ$6,'Main courante'!$U256,"")</f>
        <v/>
      </c>
      <c r="EN259" s="134" t="str">
        <f>IF('Main courante'!$A256=$EJ$6,'Main courante'!$V256,"")</f>
        <v/>
      </c>
      <c r="EP259" s="120" t="str">
        <f>IF('Main courante'!$A256=$EP$6,MAX($EP$8:$EP258)+1,"")</f>
        <v/>
      </c>
      <c r="EQ259" s="120" t="str">
        <f>IF('Main courante'!$A256=$EP$6,'Main courante'!$S256,"")</f>
        <v/>
      </c>
      <c r="ER259" s="120" t="str">
        <f>IF('Main courante'!$A256=$EP$6,'Main courante'!$T256,"")</f>
        <v/>
      </c>
      <c r="ES259" s="120" t="str">
        <f>IF('Main courante'!$A256=$EP$6,'Main courante'!$U256,"")</f>
        <v/>
      </c>
      <c r="ET259" s="134" t="str">
        <f>IF('Main courante'!$A256=$EP$6,'Main courante'!$V256,"")</f>
        <v/>
      </c>
      <c r="EU259" s="125"/>
      <c r="EV259" s="120" t="str">
        <f>IF('Main courante'!$A256=$EV$6,MAX($EV$8:$EV258)+1,"")</f>
        <v/>
      </c>
      <c r="EW259" s="121" t="str">
        <f>IF('Main courante'!$A256=$EV$6,TEXT('Main courante'!$B256,"j mmm aa"),"")</f>
        <v/>
      </c>
      <c r="EX259" s="122" t="str">
        <f>IF('Main courante'!$A256=$EV$6,TEXT('Main courante'!$C256,"hh:mm"),"")</f>
        <v/>
      </c>
      <c r="EY259" s="122" t="str">
        <f>IF('Main courante'!$A256=$EV$6,TEXT('Main courante'!$D256,"hh:mm"),"")</f>
        <v/>
      </c>
      <c r="EZ259" s="123" t="str">
        <f>IF('Main courante'!$A256=$EV$6,MOD($EY259-$EX259,1),"")</f>
        <v/>
      </c>
      <c r="FA259" s="123" t="str">
        <f>IF('Main courante'!$A256=$EV$6,'Main courante'!$E256,"")</f>
        <v/>
      </c>
      <c r="FB259" s="128"/>
    </row>
    <row r="260" spans="1:158">
      <c r="A260" s="120" t="str">
        <f>IF('Main courante'!$A257=$A$6,MAX($A$8:$A259)+1,"")</f>
        <v/>
      </c>
      <c r="B260" s="121" t="str">
        <f>IF('Main courante'!$A257=$A$6,TEXT('Main courante'!$B257,"j mmm aa"),"")</f>
        <v/>
      </c>
      <c r="C260" s="122" t="str">
        <f>IF('Main courante'!$A257=$A$6,TEXT('Main courante'!$C257,"hh:mm"),"")</f>
        <v/>
      </c>
      <c r="D260" s="122" t="str">
        <f>IF('Main courante'!$A257=$A$6,TEXT('Main courante'!$D257,"hh:mm"),"")</f>
        <v/>
      </c>
      <c r="E260" s="123" t="str">
        <f>IF('Main courante'!$A257=$A$6,MOD($D260-$C260,1),"")</f>
        <v/>
      </c>
      <c r="F260" s="123" t="str">
        <f>IF('Main courante'!$A257=$A$6,'Main courante'!$E257,"")</f>
        <v/>
      </c>
      <c r="G260" s="125"/>
      <c r="H260" s="126" t="str">
        <f>IF('Main courante'!$A257=$H$6,MAX($H$8:$H259)+1,"")</f>
        <v/>
      </c>
      <c r="I260" s="121" t="str">
        <f>IF('Main courante'!$A257=$H$6,TEXT('Main courante'!$B257,"j mmm aa"),"")</f>
        <v/>
      </c>
      <c r="J260" s="122" t="str">
        <f>IF('Main courante'!$A257=$H$6,TEXT('Main courante'!$C257,"hh:mm"),"")</f>
        <v/>
      </c>
      <c r="K260" s="122" t="str">
        <f>IF('Main courante'!$A257=$H$6,TEXT('Main courante'!$D257,"hh:mm"),"")</f>
        <v/>
      </c>
      <c r="L260" s="123" t="str">
        <f>IF('Main courante'!$A257=$H$6,MOD($K260-$J260,1),"")</f>
        <v/>
      </c>
      <c r="M260" s="123" t="str">
        <f>IF('Main courante'!$A257=$H$6,'Main courante'!$E257,"")</f>
        <v/>
      </c>
      <c r="N260" s="125"/>
      <c r="O260" s="120" t="str">
        <f>IF('Main courante'!$A257=$O$6,MAX($O$8:$O259)+1,"")</f>
        <v/>
      </c>
      <c r="P260" s="121" t="str">
        <f>IF('Main courante'!$A257=$O$6,TEXT('Main courante'!$B257,"j mmm aa"),"")</f>
        <v/>
      </c>
      <c r="Q260" s="122" t="str">
        <f>IF('Main courante'!$A257=$O$6,TEXT('Main courante'!$C257,"hh:mm"),"")</f>
        <v/>
      </c>
      <c r="R260" s="122" t="str">
        <f>IF('Main courante'!$A257=$O$6,TEXT('Main courante'!$D257,"hh:mm"),"")</f>
        <v/>
      </c>
      <c r="S260" s="123" t="str">
        <f>IF('Main courante'!$A257=$O$6,MOD($R260-$Q260,1),"")</f>
        <v/>
      </c>
      <c r="T260" s="124" t="str">
        <f>IF('Main courante'!$A257=$O$6,'Main courante'!$E257,"")</f>
        <v/>
      </c>
      <c r="U260" s="127" t="str">
        <f>IF('Main courante'!$A257=$O$6,DU260,"")</f>
        <v/>
      </c>
      <c r="V260" s="125"/>
      <c r="W260" s="120" t="str">
        <f>IF('Main courante'!$A257=$W$6,MAX($W$8:$W259)+1,"")</f>
        <v/>
      </c>
      <c r="X260" s="121" t="str">
        <f>IF('Main courante'!$A257=$W$6,TEXT('Main courante'!$B257,"j mmm aa"),"")</f>
        <v/>
      </c>
      <c r="Y260" s="122" t="str">
        <f>IF('Main courante'!$A257=$W$6,TEXT('Main courante'!$C257,"hh:mm"),"")</f>
        <v/>
      </c>
      <c r="Z260" s="122" t="str">
        <f>IF('Main courante'!$A257=$W$6,TEXT('Main courante'!$D257,"hh:mm"),"")</f>
        <v/>
      </c>
      <c r="AA260" s="123" t="str">
        <f>IF('Main courante'!$A257=$W$6,MOD($Z260-$Y260,1),"")</f>
        <v/>
      </c>
      <c r="AB260" s="123" t="str">
        <f>IF('Main courante'!$A257=$W$6,'Main courante'!$E257,"")</f>
        <v/>
      </c>
      <c r="AC260" s="122" t="str">
        <f>IF('Main courante'!$A257=$W$6,DU260,"")</f>
        <v/>
      </c>
      <c r="AD260" s="125"/>
      <c r="AE260" s="120" t="str">
        <f>IF('Main courante'!$A257=$AE$6,MAX($AE$8:$AE259)+1,"")</f>
        <v/>
      </c>
      <c r="AF260" s="121" t="str">
        <f>IF('Main courante'!$A257=$AE$6,TEXT('Main courante'!$B257,"j mmm aa"),"")</f>
        <v/>
      </c>
      <c r="AG260" s="122" t="str">
        <f>IF('Main courante'!$A257=$AE$6,TEXT('Main courante'!$C257,"hh:mm"),"")</f>
        <v/>
      </c>
      <c r="AH260" s="122" t="str">
        <f>IF('Main courante'!$A257=$AE$6,TEXT('Main courante'!$D257,"hh:mm"),"")</f>
        <v/>
      </c>
      <c r="AI260" s="123" t="str">
        <f>IF('Main courante'!$A257=$AE$6,MOD($AH260-$AG260,1),"")</f>
        <v/>
      </c>
      <c r="AJ260" s="123" t="str">
        <f>IF('Main courante'!$A257=$AE$6,'Main courante'!$E257,"")</f>
        <v/>
      </c>
      <c r="AK260" s="122" t="str">
        <f>IF('Main courante'!$A257=$AE$6,DU260,"")</f>
        <v/>
      </c>
      <c r="AL260" s="125"/>
      <c r="AM260" s="120" t="str">
        <f>IF('Main courante'!$A257=$AM$6,MAX($AM$8:$AM259)+1,"")</f>
        <v/>
      </c>
      <c r="AN260" s="121" t="str">
        <f>IF('Main courante'!$A257=$AM$6,TEXT('Main courante'!$B257,"j mmm aa"),"")</f>
        <v/>
      </c>
      <c r="AO260" s="122" t="str">
        <f>IF('Main courante'!$A257=$AM$6,TEXT('Main courante'!$C257,"hh:mm"),"")</f>
        <v/>
      </c>
      <c r="AP260" s="122" t="str">
        <f>IF('Main courante'!$A257=$AM$6,TEXT('Main courante'!$D257,"hh:mm"),"")</f>
        <v/>
      </c>
      <c r="AQ260" s="123" t="str">
        <f>IF('Main courante'!$A257=$AM$6,MOD($AP260-$AO260,1),"")</f>
        <v/>
      </c>
      <c r="AR260" s="123" t="str">
        <f>IF('Main courante'!$A257=$AM$6,'Main courante'!$E257,"")</f>
        <v/>
      </c>
      <c r="AS260" s="122" t="str">
        <f>IF('Main courante'!$A257=$AM$6,DU260,"")</f>
        <v/>
      </c>
      <c r="AT260" s="125"/>
      <c r="AU260" s="120" t="str">
        <f>IF('Main courante'!$A257=$AU$6,MAX($AU$8:$AU259)+1,"")</f>
        <v/>
      </c>
      <c r="AV260" s="121" t="str">
        <f>IF('Main courante'!$A257=$AU$6,TEXT('Main courante'!$B257,"j mmm aa"),"")</f>
        <v/>
      </c>
      <c r="AW260" s="122" t="str">
        <f>IF('Main courante'!$A257=$AU$6,TEXT('Main courante'!$C257,"hh:mm"),"")</f>
        <v/>
      </c>
      <c r="AX260" s="122" t="str">
        <f>IF('Main courante'!$A257=$AU$6,TEXT('Main courante'!$D257,"hh:mm"),"")</f>
        <v/>
      </c>
      <c r="AY260" s="123" t="str">
        <f>IF('Main courante'!$A257=$AU$6,MOD($AX260-$AW260,1),"")</f>
        <v/>
      </c>
      <c r="AZ260" s="123" t="str">
        <f>IF('Main courante'!$A257=$AU$6,'Main courante'!$E257,"")</f>
        <v/>
      </c>
      <c r="BA260" s="122" t="str">
        <f>IF('Main courante'!$A257=$AU$6,DU260,"")</f>
        <v/>
      </c>
      <c r="BB260" s="125"/>
      <c r="BC260" s="120" t="str">
        <f>IF('Main courante'!$A257=$BC$6,MAX($BC$8:$BC259)+1,"")</f>
        <v/>
      </c>
      <c r="BD260" s="121" t="str">
        <f>IF('Main courante'!$A257=$BC$6,TEXT('Main courante'!$B257,"j mmm aa"),"")</f>
        <v/>
      </c>
      <c r="BE260" s="122" t="str">
        <f>IF('Main courante'!$A257=$BC$6,TEXT('Main courante'!$C257,"hh:mm"),"")</f>
        <v/>
      </c>
      <c r="BF260" s="122" t="str">
        <f>IF('Main courante'!$A257=$BC$6,TEXT('Main courante'!$D257,"hh:mm"),"")</f>
        <v/>
      </c>
      <c r="BG260" s="123" t="str">
        <f>IF('Main courante'!$A257=$BC$6,MOD($BF260-$BE260,1),"")</f>
        <v/>
      </c>
      <c r="BH260" s="123" t="str">
        <f>IF('Main courante'!$A257=$BC$6,'Main courante'!$E257,"")</f>
        <v/>
      </c>
      <c r="BI260" s="122" t="str">
        <f>IF('Main courante'!$A257=$BC$6,DU260,"")</f>
        <v/>
      </c>
      <c r="BJ260" s="125"/>
      <c r="BK260" s="120" t="str">
        <f>IF('Main courante'!$A257=$BK$6,MAX($BK$8:$BK259)+1,"")</f>
        <v/>
      </c>
      <c r="BL260" s="121" t="str">
        <f>IF('Main courante'!$A257=$BK$6,TEXT('Main courante'!$B257,"j mmm aa"),"")</f>
        <v/>
      </c>
      <c r="BM260" s="122" t="str">
        <f>IF('Main courante'!$A257=$BK$6,TEXT('Main courante'!$C257,"hh:mm"),"")</f>
        <v/>
      </c>
      <c r="BN260" s="122" t="str">
        <f>IF('Main courante'!$A257=$BK$6,TEXT('Main courante'!$D257,"hh:mm"),"")</f>
        <v/>
      </c>
      <c r="BO260" s="123" t="str">
        <f>IF('Main courante'!$A257=$BK$6,MOD($BN260-$BM260,1),"")</f>
        <v/>
      </c>
      <c r="BP260" s="123" t="str">
        <f>IF('Main courante'!$A257=$BK$6,'Main courante'!$E257,"")</f>
        <v/>
      </c>
      <c r="BQ260" s="122" t="str">
        <f>IF('Main courante'!$A257=$BK$6,DU260,"")</f>
        <v/>
      </c>
      <c r="BR260" s="125"/>
      <c r="BS260" s="120" t="str">
        <f>IF('Main courante'!$A257=$BS$6,MAX($BS$8:$BS259)+1,"")</f>
        <v/>
      </c>
      <c r="BT260" s="121" t="str">
        <f>IF('Main courante'!$A257=$BS$6,TEXT('Main courante'!$B257,"j mmm aa"),"")</f>
        <v/>
      </c>
      <c r="BU260" s="122" t="str">
        <f>IF('Main courante'!$A257=$BS$6,TEXT('Main courante'!$C257,"hh:mm"),"")</f>
        <v/>
      </c>
      <c r="BV260" s="122" t="str">
        <f>IF('Main courante'!$A257=$BS$6,TEXT('Main courante'!$D257,"hh:mm"),"")</f>
        <v/>
      </c>
      <c r="BW260" s="123" t="str">
        <f>IF('Main courante'!$A257=$BS$6,MOD($BV260-$BU260,1),"")</f>
        <v/>
      </c>
      <c r="BX260" s="123" t="str">
        <f>IF('Main courante'!$A257=$BS$6,'Main courante'!$E257,"")</f>
        <v/>
      </c>
      <c r="BY260" s="122" t="str">
        <f>IF('Main courante'!$A257=$BS$6,DU260,"")</f>
        <v/>
      </c>
      <c r="BZ260" s="125"/>
      <c r="CA260" s="120" t="str">
        <f>IF('Main courante'!$A257=$CA$6,MAX($CA$8:$CA259)+1,"")</f>
        <v/>
      </c>
      <c r="CB260" s="121" t="str">
        <f>IF('Main courante'!$A257=$CA$6,TEXT('Main courante'!$B257,"j mmm aa"),"")</f>
        <v/>
      </c>
      <c r="CC260" s="122" t="str">
        <f>IF('Main courante'!$A257=$CA$6,TEXT('Main courante'!$C257,"hh:mm"),"")</f>
        <v/>
      </c>
      <c r="CD260" s="122" t="str">
        <f>IF('Main courante'!$A257=$CA$6,TEXT('Main courante'!$D257,"hh:mm"),"")</f>
        <v/>
      </c>
      <c r="CE260" s="123" t="str">
        <f>IF('Main courante'!$A257=$CA$6,MOD($CD260-$CC260,1),"")</f>
        <v/>
      </c>
      <c r="CF260" s="123" t="str">
        <f>IF('Main courante'!$A257=$CA$6,'Main courante'!$E257,"")</f>
        <v/>
      </c>
      <c r="CG260" s="122" t="str">
        <f>IF('Main courante'!$A257=$CA$6,DU260,"")</f>
        <v/>
      </c>
      <c r="CH260" s="125"/>
      <c r="CI260" s="120" t="str">
        <f>IF('Main courante'!$A257=$CI$6,MAX($CI$8:$CI259)+1,"")</f>
        <v/>
      </c>
      <c r="CJ260" s="121" t="str">
        <f>IF('Main courante'!$A257=$CI$6,TEXT('Main courante'!$B257,"j mmm aa"),"")</f>
        <v/>
      </c>
      <c r="CK260" s="122" t="str">
        <f>IF('Main courante'!$A257=$CI$6,TEXT('Main courante'!$C257,"hh:mm"),"")</f>
        <v/>
      </c>
      <c r="CL260" s="122" t="str">
        <f>IF('Main courante'!$A257=$CI$6,TEXT('Main courante'!$D257,"hh:mm"),"")</f>
        <v/>
      </c>
      <c r="CM260" s="123" t="str">
        <f>IF('Main courante'!$A257=$CI$6,MOD($CL260-$CK260,1),"")</f>
        <v/>
      </c>
      <c r="CN260" s="123" t="str">
        <f>IF('Main courante'!$A257=$CI$6,'Main courante'!$E257,"")</f>
        <v/>
      </c>
      <c r="CO260" s="125"/>
      <c r="CP260" s="120" t="str">
        <f>IF('Main courante'!$A257=$CP$6,MAX($CP$8:$CP259)+1,"")</f>
        <v/>
      </c>
      <c r="CQ260" s="121" t="str">
        <f>IF('Main courante'!$A257=$CP$6,TEXT('Main courante'!$B257,"j mmm aa"),"")</f>
        <v/>
      </c>
      <c r="CR260" s="122" t="str">
        <f>IF('Main courante'!$A257=$CP$6,TEXT('Main courante'!$C257,"hh:mm"),"")</f>
        <v/>
      </c>
      <c r="CS260" s="122" t="str">
        <f>IF('Main courante'!$A257=$CP$6,TEXT('Main courante'!$D257,"hh:mm"),"")</f>
        <v/>
      </c>
      <c r="CT260" s="123" t="str">
        <f>IF('Main courante'!$A257=$CP$6,MOD($CS260-$CR260,1),"")</f>
        <v/>
      </c>
      <c r="CU260" s="123" t="str">
        <f>IF('Main courante'!$A257=$CP$6,'Main courante'!$E257,"")</f>
        <v/>
      </c>
      <c r="CV260" s="122" t="str">
        <f>IF('Main courante'!$A257=$CP$6,DU260,"")</f>
        <v/>
      </c>
      <c r="CW260" s="125"/>
      <c r="CX260" s="120" t="str">
        <f>IF('Main courante'!$A257=$CX$6,MAX($CX$8:$CX259)+1,"")</f>
        <v/>
      </c>
      <c r="CY260" s="121" t="str">
        <f>IF('Main courante'!$A257=$CX$6,TEXT('Main courante'!$B257,"j mmm aa"),"")</f>
        <v/>
      </c>
      <c r="CZ260" s="122" t="str">
        <f>IF('Main courante'!$A257=$CX$6,TEXT('Main courante'!$C257,"hh:mm"),"")</f>
        <v/>
      </c>
      <c r="DA260" s="122" t="str">
        <f>IF('Main courante'!$A257=$CX$6,TEXT('Main courante'!$D257,"hh:mm"),"")</f>
        <v/>
      </c>
      <c r="DB260" s="123" t="str">
        <f>IF('Main courante'!$A257=$CX$6,MOD($DA260-$CZ260,1),"")</f>
        <v/>
      </c>
      <c r="DC260" s="123" t="str">
        <f>IF('Main courante'!$A257=$CX$6,'Main courante'!$E257,"")</f>
        <v/>
      </c>
      <c r="DD260" s="122" t="str">
        <f>IF('Main courante'!$A257=$CX$6,DU260,"")</f>
        <v/>
      </c>
      <c r="DE260" s="125"/>
      <c r="DF260" s="120" t="str">
        <f>IF('Main courante'!$A257=$DF$6,MAX($DF$8:$DF259)+1,"")</f>
        <v/>
      </c>
      <c r="DG260" s="121" t="str">
        <f>IF('Main courante'!$A257=$DF$6,TEXT('Main courante'!$B257,"j mmm aa"),"")</f>
        <v/>
      </c>
      <c r="DH260" s="122" t="str">
        <f>IF('Main courante'!$A257=$DF$6,TEXT('Main courante'!$C257,"hh:mm"),"")</f>
        <v/>
      </c>
      <c r="DI260" s="122" t="str">
        <f>IF('Main courante'!$A257=$DF$6,TEXT('Main courante'!$D257,"hh:mm"),"")</f>
        <v/>
      </c>
      <c r="DJ260" s="123" t="str">
        <f>IF('Main courante'!$A257=$DF$6,MOD($DI260-$DH260,1),"")</f>
        <v/>
      </c>
      <c r="DK260" s="123" t="str">
        <f>IF('Main courante'!$A257=$DF$6,'Main courante'!$E257,"")</f>
        <v/>
      </c>
      <c r="DL260" s="128"/>
      <c r="DM260" s="120" t="str">
        <f>IF(OR('Main courante'!$F257&lt;&gt;"",'Main courante'!$K257&lt;&gt;""),MAX($DM$8:$DM259)+1,"")</f>
        <v/>
      </c>
      <c r="DN260" s="121" t="str">
        <f>IF('Main courante'!$F257,TEXT('Main courante'!$B257,"j mmm aa"),"")</f>
        <v/>
      </c>
      <c r="DO260" s="121" t="str">
        <f>IF('Main courante'!$F257,'Main courante'!$E257,"")</f>
        <v/>
      </c>
      <c r="DP260" s="121" t="str">
        <f>IF(OR('Main courante'!$F257&lt;&gt;"",'Main courante'!$K257&lt;&gt;""),IF('Main courante'!$F257&lt;&gt;"",TEXT('Main courante'!$F257,"hh:mm"),""),"")</f>
        <v/>
      </c>
      <c r="DQ260" s="121" t="str">
        <f>IF(OR('Main courante'!$F257&lt;&gt;"",'Main courante'!$K257&lt;&gt;""),IF('Main courante'!$G257&lt;&gt;"",TEXT('Main courante'!$G257,"hh:mm"),""),"")</f>
        <v/>
      </c>
      <c r="DR260" s="121" t="str">
        <f>IF(OR('Main courante'!$F257&lt;&gt;"",'Main courante'!$K257&lt;&gt;""),IF('Main courante'!$K257&lt;&gt;"",TEXT('Main courante'!$K257,"hh:mm"),""),"")</f>
        <v/>
      </c>
      <c r="DS260" s="121" t="str">
        <f>IF(OR('Main courante'!$F257&lt;&gt;"",'Main courante'!$K257&lt;&gt;""),IF('Main courante'!$L257&lt;&gt;"",TEXT('Main courante'!$L257,"hh:mm"),""),"")</f>
        <v/>
      </c>
      <c r="DT260" s="129">
        <f t="shared" si="13"/>
        <v>0</v>
      </c>
      <c r="DU260" s="130">
        <f>'Main courante'!$H257+'Main courante'!$M257</f>
        <v>0</v>
      </c>
      <c r="DV260" s="131">
        <f>'Main courante'!$J257+'Main courante'!$O257</f>
        <v>0</v>
      </c>
      <c r="DW260" s="131">
        <f>'Main courante'!$I257+'Main courante'!$N257</f>
        <v>0</v>
      </c>
      <c r="DX260" s="132" t="str">
        <f>IF('Main courante'!$P257&lt;&gt;"",'Main courante'!$P257,"")</f>
        <v/>
      </c>
      <c r="DY260" s="133" t="str">
        <f>IF('Main courante'!$Q257&lt;&gt;"",'Main courante'!$Q257,"")</f>
        <v/>
      </c>
      <c r="DZ260" s="133" t="str">
        <f>IF('Main courante'!$R257&lt;&gt;"",'Main courante'!$R257,"")</f>
        <v/>
      </c>
      <c r="EA260" s="129">
        <f t="shared" si="14"/>
        <v>0</v>
      </c>
      <c r="EB260" s="129">
        <f t="shared" si="15"/>
        <v>0</v>
      </c>
      <c r="ED260" s="120" t="str">
        <f>IF('Main courante'!$A257=$ED$6,MAX($ED$8:$ED259)+1,"")</f>
        <v/>
      </c>
      <c r="EE260" s="120" t="str">
        <f>IF('Main courante'!$A257=$ED$6,'Main courante'!$S257,"")</f>
        <v/>
      </c>
      <c r="EF260" s="120" t="str">
        <f>IF('Main courante'!$A257=$ED$6,'Main courante'!$T257,"")</f>
        <v/>
      </c>
      <c r="EG260" s="120" t="str">
        <f>IF('Main courante'!$A257=$ED$6,'Main courante'!$U257,"")</f>
        <v/>
      </c>
      <c r="EH260" s="134" t="str">
        <f>IF('Main courante'!$A257=$ED$6,'Main courante'!$V257,"")</f>
        <v/>
      </c>
      <c r="EJ260" s="120" t="str">
        <f>IF('Main courante'!$A257=$EJ$6,MAX($EJ$8:$EJ259)+1,"")</f>
        <v/>
      </c>
      <c r="EK260" s="120" t="str">
        <f>IF('Main courante'!$A257=$EJ$6,'Main courante'!$S257,"")</f>
        <v/>
      </c>
      <c r="EL260" s="120" t="str">
        <f>IF('Main courante'!$A257=$EJ$6,'Main courante'!$T257,"")</f>
        <v/>
      </c>
      <c r="EM260" s="120" t="str">
        <f>IF('Main courante'!$A257=$EJ$6,'Main courante'!$U257,"")</f>
        <v/>
      </c>
      <c r="EN260" s="134" t="str">
        <f>IF('Main courante'!$A257=$EJ$6,'Main courante'!$V257,"")</f>
        <v/>
      </c>
      <c r="EP260" s="120" t="str">
        <f>IF('Main courante'!$A257=$EP$6,MAX($EP$8:$EP259)+1,"")</f>
        <v/>
      </c>
      <c r="EQ260" s="120" t="str">
        <f>IF('Main courante'!$A257=$EP$6,'Main courante'!$S257,"")</f>
        <v/>
      </c>
      <c r="ER260" s="120" t="str">
        <f>IF('Main courante'!$A257=$EP$6,'Main courante'!$T257,"")</f>
        <v/>
      </c>
      <c r="ES260" s="120" t="str">
        <f>IF('Main courante'!$A257=$EP$6,'Main courante'!$U257,"")</f>
        <v/>
      </c>
      <c r="ET260" s="134" t="str">
        <f>IF('Main courante'!$A257=$EP$6,'Main courante'!$V257,"")</f>
        <v/>
      </c>
      <c r="EU260" s="125"/>
      <c r="EV260" s="120" t="str">
        <f>IF('Main courante'!$A257=$EV$6,MAX($EV$8:$EV259)+1,"")</f>
        <v/>
      </c>
      <c r="EW260" s="121" t="str">
        <f>IF('Main courante'!$A257=$EV$6,TEXT('Main courante'!$B257,"j mmm aa"),"")</f>
        <v/>
      </c>
      <c r="EX260" s="122" t="str">
        <f>IF('Main courante'!$A257=$EV$6,TEXT('Main courante'!$C257,"hh:mm"),"")</f>
        <v/>
      </c>
      <c r="EY260" s="122" t="str">
        <f>IF('Main courante'!$A257=$EV$6,TEXT('Main courante'!$D257,"hh:mm"),"")</f>
        <v/>
      </c>
      <c r="EZ260" s="123" t="str">
        <f>IF('Main courante'!$A257=$EV$6,MOD($EY260-$EX260,1),"")</f>
        <v/>
      </c>
      <c r="FA260" s="123" t="str">
        <f>IF('Main courante'!$A257=$EV$6,'Main courante'!$E257,"")</f>
        <v/>
      </c>
      <c r="FB260" s="128"/>
    </row>
    <row r="261" spans="1:158">
      <c r="A261" s="120" t="str">
        <f>IF('Main courante'!$A258=$A$6,MAX($A$8:$A260)+1,"")</f>
        <v/>
      </c>
      <c r="B261" s="121" t="str">
        <f>IF('Main courante'!$A258=$A$6,TEXT('Main courante'!$B258,"j mmm aa"),"")</f>
        <v/>
      </c>
      <c r="C261" s="122" t="str">
        <f>IF('Main courante'!$A258=$A$6,TEXT('Main courante'!$C258,"hh:mm"),"")</f>
        <v/>
      </c>
      <c r="D261" s="122" t="str">
        <f>IF('Main courante'!$A258=$A$6,TEXT('Main courante'!$D258,"hh:mm"),"")</f>
        <v/>
      </c>
      <c r="E261" s="123" t="str">
        <f>IF('Main courante'!$A258=$A$6,MOD($D261-$C261,1),"")</f>
        <v/>
      </c>
      <c r="F261" s="123" t="str">
        <f>IF('Main courante'!$A258=$A$6,'Main courante'!$E258,"")</f>
        <v/>
      </c>
      <c r="G261" s="125"/>
      <c r="H261" s="126" t="str">
        <f>IF('Main courante'!$A258=$H$6,MAX($H$8:$H260)+1,"")</f>
        <v/>
      </c>
      <c r="I261" s="121" t="str">
        <f>IF('Main courante'!$A258=$H$6,TEXT('Main courante'!$B258,"j mmm aa"),"")</f>
        <v/>
      </c>
      <c r="J261" s="122" t="str">
        <f>IF('Main courante'!$A258=$H$6,TEXT('Main courante'!$C258,"hh:mm"),"")</f>
        <v/>
      </c>
      <c r="K261" s="122" t="str">
        <f>IF('Main courante'!$A258=$H$6,TEXT('Main courante'!$D258,"hh:mm"),"")</f>
        <v/>
      </c>
      <c r="L261" s="123" t="str">
        <f>IF('Main courante'!$A258=$H$6,MOD($K261-$J261,1),"")</f>
        <v/>
      </c>
      <c r="M261" s="123" t="str">
        <f>IF('Main courante'!$A258=$H$6,'Main courante'!$E258,"")</f>
        <v/>
      </c>
      <c r="N261" s="125"/>
      <c r="O261" s="120" t="str">
        <f>IF('Main courante'!$A258=$O$6,MAX($O$8:$O260)+1,"")</f>
        <v/>
      </c>
      <c r="P261" s="121" t="str">
        <f>IF('Main courante'!$A258=$O$6,TEXT('Main courante'!$B258,"j mmm aa"),"")</f>
        <v/>
      </c>
      <c r="Q261" s="122" t="str">
        <f>IF('Main courante'!$A258=$O$6,TEXT('Main courante'!$C258,"hh:mm"),"")</f>
        <v/>
      </c>
      <c r="R261" s="122" t="str">
        <f>IF('Main courante'!$A258=$O$6,TEXT('Main courante'!$D258,"hh:mm"),"")</f>
        <v/>
      </c>
      <c r="S261" s="123" t="str">
        <f>IF('Main courante'!$A258=$O$6,MOD($R261-$Q261,1),"")</f>
        <v/>
      </c>
      <c r="T261" s="124" t="str">
        <f>IF('Main courante'!$A258=$O$6,'Main courante'!$E258,"")</f>
        <v/>
      </c>
      <c r="U261" s="127" t="str">
        <f>IF('Main courante'!$A258=$O$6,DU261,"")</f>
        <v/>
      </c>
      <c r="V261" s="125"/>
      <c r="W261" s="120" t="str">
        <f>IF('Main courante'!$A258=$W$6,MAX($W$8:$W260)+1,"")</f>
        <v/>
      </c>
      <c r="X261" s="121" t="str">
        <f>IF('Main courante'!$A258=$W$6,TEXT('Main courante'!$B258,"j mmm aa"),"")</f>
        <v/>
      </c>
      <c r="Y261" s="122" t="str">
        <f>IF('Main courante'!$A258=$W$6,TEXT('Main courante'!$C258,"hh:mm"),"")</f>
        <v/>
      </c>
      <c r="Z261" s="122" t="str">
        <f>IF('Main courante'!$A258=$W$6,TEXT('Main courante'!$D258,"hh:mm"),"")</f>
        <v/>
      </c>
      <c r="AA261" s="123" t="str">
        <f>IF('Main courante'!$A258=$W$6,MOD($Z261-$Y261,1),"")</f>
        <v/>
      </c>
      <c r="AB261" s="123" t="str">
        <f>IF('Main courante'!$A258=$W$6,'Main courante'!$E258,"")</f>
        <v/>
      </c>
      <c r="AC261" s="122" t="str">
        <f>IF('Main courante'!$A258=$W$6,DU261,"")</f>
        <v/>
      </c>
      <c r="AD261" s="125"/>
      <c r="AE261" s="120" t="str">
        <f>IF('Main courante'!$A258=$AE$6,MAX($AE$8:$AE260)+1,"")</f>
        <v/>
      </c>
      <c r="AF261" s="121" t="str">
        <f>IF('Main courante'!$A258=$AE$6,TEXT('Main courante'!$B258,"j mmm aa"),"")</f>
        <v/>
      </c>
      <c r="AG261" s="122" t="str">
        <f>IF('Main courante'!$A258=$AE$6,TEXT('Main courante'!$C258,"hh:mm"),"")</f>
        <v/>
      </c>
      <c r="AH261" s="122" t="str">
        <f>IF('Main courante'!$A258=$AE$6,TEXT('Main courante'!$D258,"hh:mm"),"")</f>
        <v/>
      </c>
      <c r="AI261" s="123" t="str">
        <f>IF('Main courante'!$A258=$AE$6,MOD($AH261-$AG261,1),"")</f>
        <v/>
      </c>
      <c r="AJ261" s="123" t="str">
        <f>IF('Main courante'!$A258=$AE$6,'Main courante'!$E258,"")</f>
        <v/>
      </c>
      <c r="AK261" s="122" t="str">
        <f>IF('Main courante'!$A258=$AE$6,DU261,"")</f>
        <v/>
      </c>
      <c r="AL261" s="125"/>
      <c r="AM261" s="120" t="str">
        <f>IF('Main courante'!$A258=$AM$6,MAX($AM$8:$AM260)+1,"")</f>
        <v/>
      </c>
      <c r="AN261" s="121" t="str">
        <f>IF('Main courante'!$A258=$AM$6,TEXT('Main courante'!$B258,"j mmm aa"),"")</f>
        <v/>
      </c>
      <c r="AO261" s="122" t="str">
        <f>IF('Main courante'!$A258=$AM$6,TEXT('Main courante'!$C258,"hh:mm"),"")</f>
        <v/>
      </c>
      <c r="AP261" s="122" t="str">
        <f>IF('Main courante'!$A258=$AM$6,TEXT('Main courante'!$D258,"hh:mm"),"")</f>
        <v/>
      </c>
      <c r="AQ261" s="123" t="str">
        <f>IF('Main courante'!$A258=$AM$6,MOD($AP261-$AO261,1),"")</f>
        <v/>
      </c>
      <c r="AR261" s="123" t="str">
        <f>IF('Main courante'!$A258=$AM$6,'Main courante'!$E258,"")</f>
        <v/>
      </c>
      <c r="AS261" s="122" t="str">
        <f>IF('Main courante'!$A258=$AM$6,DU261,"")</f>
        <v/>
      </c>
      <c r="AT261" s="125"/>
      <c r="AU261" s="120" t="str">
        <f>IF('Main courante'!$A258=$AU$6,MAX($AU$8:$AU260)+1,"")</f>
        <v/>
      </c>
      <c r="AV261" s="121" t="str">
        <f>IF('Main courante'!$A258=$AU$6,TEXT('Main courante'!$B258,"j mmm aa"),"")</f>
        <v/>
      </c>
      <c r="AW261" s="122" t="str">
        <f>IF('Main courante'!$A258=$AU$6,TEXT('Main courante'!$C258,"hh:mm"),"")</f>
        <v/>
      </c>
      <c r="AX261" s="122" t="str">
        <f>IF('Main courante'!$A258=$AU$6,TEXT('Main courante'!$D258,"hh:mm"),"")</f>
        <v/>
      </c>
      <c r="AY261" s="123" t="str">
        <f>IF('Main courante'!$A258=$AU$6,MOD($AX261-$AW261,1),"")</f>
        <v/>
      </c>
      <c r="AZ261" s="123" t="str">
        <f>IF('Main courante'!$A258=$AU$6,'Main courante'!$E258,"")</f>
        <v/>
      </c>
      <c r="BA261" s="122" t="str">
        <f>IF('Main courante'!$A258=$AU$6,DU261,"")</f>
        <v/>
      </c>
      <c r="BB261" s="125"/>
      <c r="BC261" s="120" t="str">
        <f>IF('Main courante'!$A258=$BC$6,MAX($BC$8:$BC260)+1,"")</f>
        <v/>
      </c>
      <c r="BD261" s="121" t="str">
        <f>IF('Main courante'!$A258=$BC$6,TEXT('Main courante'!$B258,"j mmm aa"),"")</f>
        <v/>
      </c>
      <c r="BE261" s="122" t="str">
        <f>IF('Main courante'!$A258=$BC$6,TEXT('Main courante'!$C258,"hh:mm"),"")</f>
        <v/>
      </c>
      <c r="BF261" s="122" t="str">
        <f>IF('Main courante'!$A258=$BC$6,TEXT('Main courante'!$D258,"hh:mm"),"")</f>
        <v/>
      </c>
      <c r="BG261" s="123" t="str">
        <f>IF('Main courante'!$A258=$BC$6,MOD($BF261-$BE261,1),"")</f>
        <v/>
      </c>
      <c r="BH261" s="123" t="str">
        <f>IF('Main courante'!$A258=$BC$6,'Main courante'!$E258,"")</f>
        <v/>
      </c>
      <c r="BI261" s="122" t="str">
        <f>IF('Main courante'!$A258=$BC$6,DU261,"")</f>
        <v/>
      </c>
      <c r="BJ261" s="125"/>
      <c r="BK261" s="120" t="str">
        <f>IF('Main courante'!$A258=$BK$6,MAX($BK$8:$BK260)+1,"")</f>
        <v/>
      </c>
      <c r="BL261" s="121" t="str">
        <f>IF('Main courante'!$A258=$BK$6,TEXT('Main courante'!$B258,"j mmm aa"),"")</f>
        <v/>
      </c>
      <c r="BM261" s="122" t="str">
        <f>IF('Main courante'!$A258=$BK$6,TEXT('Main courante'!$C258,"hh:mm"),"")</f>
        <v/>
      </c>
      <c r="BN261" s="122" t="str">
        <f>IF('Main courante'!$A258=$BK$6,TEXT('Main courante'!$D258,"hh:mm"),"")</f>
        <v/>
      </c>
      <c r="BO261" s="123" t="str">
        <f>IF('Main courante'!$A258=$BK$6,MOD($BN261-$BM261,1),"")</f>
        <v/>
      </c>
      <c r="BP261" s="123" t="str">
        <f>IF('Main courante'!$A258=$BK$6,'Main courante'!$E258,"")</f>
        <v/>
      </c>
      <c r="BQ261" s="122" t="str">
        <f>IF('Main courante'!$A258=$BK$6,DU261,"")</f>
        <v/>
      </c>
      <c r="BR261" s="125"/>
      <c r="BS261" s="120" t="str">
        <f>IF('Main courante'!$A258=$BS$6,MAX($BS$8:$BS260)+1,"")</f>
        <v/>
      </c>
      <c r="BT261" s="121" t="str">
        <f>IF('Main courante'!$A258=$BS$6,TEXT('Main courante'!$B258,"j mmm aa"),"")</f>
        <v/>
      </c>
      <c r="BU261" s="122" t="str">
        <f>IF('Main courante'!$A258=$BS$6,TEXT('Main courante'!$C258,"hh:mm"),"")</f>
        <v/>
      </c>
      <c r="BV261" s="122" t="str">
        <f>IF('Main courante'!$A258=$BS$6,TEXT('Main courante'!$D258,"hh:mm"),"")</f>
        <v/>
      </c>
      <c r="BW261" s="123" t="str">
        <f>IF('Main courante'!$A258=$BS$6,MOD($BV261-$BU261,1),"")</f>
        <v/>
      </c>
      <c r="BX261" s="123" t="str">
        <f>IF('Main courante'!$A258=$BS$6,'Main courante'!$E258,"")</f>
        <v/>
      </c>
      <c r="BY261" s="122" t="str">
        <f>IF('Main courante'!$A258=$BS$6,DU261,"")</f>
        <v/>
      </c>
      <c r="BZ261" s="125"/>
      <c r="CA261" s="120" t="str">
        <f>IF('Main courante'!$A258=$CA$6,MAX($CA$8:$CA260)+1,"")</f>
        <v/>
      </c>
      <c r="CB261" s="121" t="str">
        <f>IF('Main courante'!$A258=$CA$6,TEXT('Main courante'!$B258,"j mmm aa"),"")</f>
        <v/>
      </c>
      <c r="CC261" s="122" t="str">
        <f>IF('Main courante'!$A258=$CA$6,TEXT('Main courante'!$C258,"hh:mm"),"")</f>
        <v/>
      </c>
      <c r="CD261" s="122" t="str">
        <f>IF('Main courante'!$A258=$CA$6,TEXT('Main courante'!$D258,"hh:mm"),"")</f>
        <v/>
      </c>
      <c r="CE261" s="123" t="str">
        <f>IF('Main courante'!$A258=$CA$6,MOD($CD261-$CC261,1),"")</f>
        <v/>
      </c>
      <c r="CF261" s="123" t="str">
        <f>IF('Main courante'!$A258=$CA$6,'Main courante'!$E258,"")</f>
        <v/>
      </c>
      <c r="CG261" s="122" t="str">
        <f>IF('Main courante'!$A258=$CA$6,DU261,"")</f>
        <v/>
      </c>
      <c r="CH261" s="125"/>
      <c r="CI261" s="120" t="str">
        <f>IF('Main courante'!$A258=$CI$6,MAX($CI$8:$CI260)+1,"")</f>
        <v/>
      </c>
      <c r="CJ261" s="121" t="str">
        <f>IF('Main courante'!$A258=$CI$6,TEXT('Main courante'!$B258,"j mmm aa"),"")</f>
        <v/>
      </c>
      <c r="CK261" s="122" t="str">
        <f>IF('Main courante'!$A258=$CI$6,TEXT('Main courante'!$C258,"hh:mm"),"")</f>
        <v/>
      </c>
      <c r="CL261" s="122" t="str">
        <f>IF('Main courante'!$A258=$CI$6,TEXT('Main courante'!$D258,"hh:mm"),"")</f>
        <v/>
      </c>
      <c r="CM261" s="123" t="str">
        <f>IF('Main courante'!$A258=$CI$6,MOD($CL261-$CK261,1),"")</f>
        <v/>
      </c>
      <c r="CN261" s="123" t="str">
        <f>IF('Main courante'!$A258=$CI$6,'Main courante'!$E258,"")</f>
        <v/>
      </c>
      <c r="CO261" s="125"/>
      <c r="CP261" s="120" t="str">
        <f>IF('Main courante'!$A258=$CP$6,MAX($CP$8:$CP260)+1,"")</f>
        <v/>
      </c>
      <c r="CQ261" s="121" t="str">
        <f>IF('Main courante'!$A258=$CP$6,TEXT('Main courante'!$B258,"j mmm aa"),"")</f>
        <v/>
      </c>
      <c r="CR261" s="122" t="str">
        <f>IF('Main courante'!$A258=$CP$6,TEXT('Main courante'!$C258,"hh:mm"),"")</f>
        <v/>
      </c>
      <c r="CS261" s="122" t="str">
        <f>IF('Main courante'!$A258=$CP$6,TEXT('Main courante'!$D258,"hh:mm"),"")</f>
        <v/>
      </c>
      <c r="CT261" s="123" t="str">
        <f>IF('Main courante'!$A258=$CP$6,MOD($CS261-$CR261,1),"")</f>
        <v/>
      </c>
      <c r="CU261" s="123" t="str">
        <f>IF('Main courante'!$A258=$CP$6,'Main courante'!$E258,"")</f>
        <v/>
      </c>
      <c r="CV261" s="122" t="str">
        <f>IF('Main courante'!$A258=$CP$6,DU261,"")</f>
        <v/>
      </c>
      <c r="CW261" s="125"/>
      <c r="CX261" s="120" t="str">
        <f>IF('Main courante'!$A258=$CX$6,MAX($CX$8:$CX260)+1,"")</f>
        <v/>
      </c>
      <c r="CY261" s="121" t="str">
        <f>IF('Main courante'!$A258=$CX$6,TEXT('Main courante'!$B258,"j mmm aa"),"")</f>
        <v/>
      </c>
      <c r="CZ261" s="122" t="str">
        <f>IF('Main courante'!$A258=$CX$6,TEXT('Main courante'!$C258,"hh:mm"),"")</f>
        <v/>
      </c>
      <c r="DA261" s="122" t="str">
        <f>IF('Main courante'!$A258=$CX$6,TEXT('Main courante'!$D258,"hh:mm"),"")</f>
        <v/>
      </c>
      <c r="DB261" s="123" t="str">
        <f>IF('Main courante'!$A258=$CX$6,MOD($DA261-$CZ261,1),"")</f>
        <v/>
      </c>
      <c r="DC261" s="123" t="str">
        <f>IF('Main courante'!$A258=$CX$6,'Main courante'!$E258,"")</f>
        <v/>
      </c>
      <c r="DD261" s="122" t="str">
        <f>IF('Main courante'!$A258=$CX$6,DU261,"")</f>
        <v/>
      </c>
      <c r="DE261" s="125"/>
      <c r="DF261" s="120" t="str">
        <f>IF('Main courante'!$A258=$DF$6,MAX($DF$8:$DF260)+1,"")</f>
        <v/>
      </c>
      <c r="DG261" s="121" t="str">
        <f>IF('Main courante'!$A258=$DF$6,TEXT('Main courante'!$B258,"j mmm aa"),"")</f>
        <v/>
      </c>
      <c r="DH261" s="122" t="str">
        <f>IF('Main courante'!$A258=$DF$6,TEXT('Main courante'!$C258,"hh:mm"),"")</f>
        <v/>
      </c>
      <c r="DI261" s="122" t="str">
        <f>IF('Main courante'!$A258=$DF$6,TEXT('Main courante'!$D258,"hh:mm"),"")</f>
        <v/>
      </c>
      <c r="DJ261" s="123" t="str">
        <f>IF('Main courante'!$A258=$DF$6,MOD($DI261-$DH261,1),"")</f>
        <v/>
      </c>
      <c r="DK261" s="123" t="str">
        <f>IF('Main courante'!$A258=$DF$6,'Main courante'!$E258,"")</f>
        <v/>
      </c>
      <c r="DL261" s="128"/>
      <c r="DM261" s="120" t="str">
        <f>IF(OR('Main courante'!$F258&lt;&gt;"",'Main courante'!$K258&lt;&gt;""),MAX($DM$8:$DM260)+1,"")</f>
        <v/>
      </c>
      <c r="DN261" s="121" t="str">
        <f>IF('Main courante'!$F258,TEXT('Main courante'!$B258,"j mmm aa"),"")</f>
        <v/>
      </c>
      <c r="DO261" s="121" t="str">
        <f>IF('Main courante'!$F258,'Main courante'!$E258,"")</f>
        <v/>
      </c>
      <c r="DP261" s="121" t="str">
        <f>IF(OR('Main courante'!$F258&lt;&gt;"",'Main courante'!$K258&lt;&gt;""),IF('Main courante'!$F258&lt;&gt;"",TEXT('Main courante'!$F258,"hh:mm"),""),"")</f>
        <v/>
      </c>
      <c r="DQ261" s="121" t="str">
        <f>IF(OR('Main courante'!$F258&lt;&gt;"",'Main courante'!$K258&lt;&gt;""),IF('Main courante'!$G258&lt;&gt;"",TEXT('Main courante'!$G258,"hh:mm"),""),"")</f>
        <v/>
      </c>
      <c r="DR261" s="121" t="str">
        <f>IF(OR('Main courante'!$F258&lt;&gt;"",'Main courante'!$K258&lt;&gt;""),IF('Main courante'!$K258&lt;&gt;"",TEXT('Main courante'!$K258,"hh:mm"),""),"")</f>
        <v/>
      </c>
      <c r="DS261" s="121" t="str">
        <f>IF(OR('Main courante'!$F258&lt;&gt;"",'Main courante'!$K258&lt;&gt;""),IF('Main courante'!$L258&lt;&gt;"",TEXT('Main courante'!$L258,"hh:mm"),""),"")</f>
        <v/>
      </c>
      <c r="DT261" s="129">
        <f t="shared" si="13"/>
        <v>0</v>
      </c>
      <c r="DU261" s="130">
        <f>'Main courante'!$H258+'Main courante'!$M258</f>
        <v>0</v>
      </c>
      <c r="DV261" s="131">
        <f>'Main courante'!$J258+'Main courante'!$O258</f>
        <v>0</v>
      </c>
      <c r="DW261" s="131">
        <f>'Main courante'!$I258+'Main courante'!$N258</f>
        <v>0</v>
      </c>
      <c r="DX261" s="132" t="str">
        <f>IF('Main courante'!$P258&lt;&gt;"",'Main courante'!$P258,"")</f>
        <v/>
      </c>
      <c r="DY261" s="133" t="str">
        <f>IF('Main courante'!$Q258&lt;&gt;"",'Main courante'!$Q258,"")</f>
        <v/>
      </c>
      <c r="DZ261" s="133" t="str">
        <f>IF('Main courante'!$R258&lt;&gt;"",'Main courante'!$R258,"")</f>
        <v/>
      </c>
      <c r="EA261" s="129">
        <f t="shared" si="14"/>
        <v>0</v>
      </c>
      <c r="EB261" s="129">
        <f t="shared" si="15"/>
        <v>0</v>
      </c>
      <c r="ED261" s="120" t="str">
        <f>IF('Main courante'!$A258=$ED$6,MAX($ED$8:$ED260)+1,"")</f>
        <v/>
      </c>
      <c r="EE261" s="120" t="str">
        <f>IF('Main courante'!$A258=$ED$6,'Main courante'!$S258,"")</f>
        <v/>
      </c>
      <c r="EF261" s="120" t="str">
        <f>IF('Main courante'!$A258=$ED$6,'Main courante'!$T258,"")</f>
        <v/>
      </c>
      <c r="EG261" s="120" t="str">
        <f>IF('Main courante'!$A258=$ED$6,'Main courante'!$U258,"")</f>
        <v/>
      </c>
      <c r="EH261" s="134" t="str">
        <f>IF('Main courante'!$A258=$ED$6,'Main courante'!$V258,"")</f>
        <v/>
      </c>
      <c r="EJ261" s="120" t="str">
        <f>IF('Main courante'!$A258=$EJ$6,MAX($EJ$8:$EJ260)+1,"")</f>
        <v/>
      </c>
      <c r="EK261" s="120" t="str">
        <f>IF('Main courante'!$A258=$EJ$6,'Main courante'!$S258,"")</f>
        <v/>
      </c>
      <c r="EL261" s="120" t="str">
        <f>IF('Main courante'!$A258=$EJ$6,'Main courante'!$T258,"")</f>
        <v/>
      </c>
      <c r="EM261" s="120" t="str">
        <f>IF('Main courante'!$A258=$EJ$6,'Main courante'!$U258,"")</f>
        <v/>
      </c>
      <c r="EN261" s="134" t="str">
        <f>IF('Main courante'!$A258=$EJ$6,'Main courante'!$V258,"")</f>
        <v/>
      </c>
      <c r="EP261" s="120" t="str">
        <f>IF('Main courante'!$A258=$EP$6,MAX($EP$8:$EP260)+1,"")</f>
        <v/>
      </c>
      <c r="EQ261" s="120" t="str">
        <f>IF('Main courante'!$A258=$EP$6,'Main courante'!$S258,"")</f>
        <v/>
      </c>
      <c r="ER261" s="120" t="str">
        <f>IF('Main courante'!$A258=$EP$6,'Main courante'!$T258,"")</f>
        <v/>
      </c>
      <c r="ES261" s="120" t="str">
        <f>IF('Main courante'!$A258=$EP$6,'Main courante'!$U258,"")</f>
        <v/>
      </c>
      <c r="ET261" s="134" t="str">
        <f>IF('Main courante'!$A258=$EP$6,'Main courante'!$V258,"")</f>
        <v/>
      </c>
      <c r="EU261" s="125"/>
      <c r="EV261" s="120" t="str">
        <f>IF('Main courante'!$A258=$EV$6,MAX($EV$8:$EV260)+1,"")</f>
        <v/>
      </c>
      <c r="EW261" s="121" t="str">
        <f>IF('Main courante'!$A258=$EV$6,TEXT('Main courante'!$B258,"j mmm aa"),"")</f>
        <v/>
      </c>
      <c r="EX261" s="122" t="str">
        <f>IF('Main courante'!$A258=$EV$6,TEXT('Main courante'!$C258,"hh:mm"),"")</f>
        <v/>
      </c>
      <c r="EY261" s="122" t="str">
        <f>IF('Main courante'!$A258=$EV$6,TEXT('Main courante'!$D258,"hh:mm"),"")</f>
        <v/>
      </c>
      <c r="EZ261" s="123" t="str">
        <f>IF('Main courante'!$A258=$EV$6,MOD($EY261-$EX261,1),"")</f>
        <v/>
      </c>
      <c r="FA261" s="123" t="str">
        <f>IF('Main courante'!$A258=$EV$6,'Main courante'!$E258,"")</f>
        <v/>
      </c>
      <c r="FB261" s="128"/>
    </row>
    <row r="262" spans="1:158">
      <c r="A262" s="120" t="str">
        <f>IF('Main courante'!$A259=$A$6,MAX($A$8:$A261)+1,"")</f>
        <v/>
      </c>
      <c r="B262" s="121" t="str">
        <f>IF('Main courante'!$A259=$A$6,TEXT('Main courante'!$B259,"j mmm aa"),"")</f>
        <v/>
      </c>
      <c r="C262" s="122" t="str">
        <f>IF('Main courante'!$A259=$A$6,TEXT('Main courante'!$C259,"hh:mm"),"")</f>
        <v/>
      </c>
      <c r="D262" s="122" t="str">
        <f>IF('Main courante'!$A259=$A$6,TEXT('Main courante'!$D259,"hh:mm"),"")</f>
        <v/>
      </c>
      <c r="E262" s="123" t="str">
        <f>IF('Main courante'!$A259=$A$6,MOD($D262-$C262,1),"")</f>
        <v/>
      </c>
      <c r="F262" s="123" t="str">
        <f>IF('Main courante'!$A259=$A$6,'Main courante'!$E259,"")</f>
        <v/>
      </c>
      <c r="G262" s="125"/>
      <c r="H262" s="126" t="str">
        <f>IF('Main courante'!$A259=$H$6,MAX($H$8:$H261)+1,"")</f>
        <v/>
      </c>
      <c r="I262" s="121" t="str">
        <f>IF('Main courante'!$A259=$H$6,TEXT('Main courante'!$B259,"j mmm aa"),"")</f>
        <v/>
      </c>
      <c r="J262" s="122" t="str">
        <f>IF('Main courante'!$A259=$H$6,TEXT('Main courante'!$C259,"hh:mm"),"")</f>
        <v/>
      </c>
      <c r="K262" s="122" t="str">
        <f>IF('Main courante'!$A259=$H$6,TEXT('Main courante'!$D259,"hh:mm"),"")</f>
        <v/>
      </c>
      <c r="L262" s="123" t="str">
        <f>IF('Main courante'!$A259=$H$6,MOD($K262-$J262,1),"")</f>
        <v/>
      </c>
      <c r="M262" s="123" t="str">
        <f>IF('Main courante'!$A259=$H$6,'Main courante'!$E259,"")</f>
        <v/>
      </c>
      <c r="N262" s="125"/>
      <c r="O262" s="120" t="str">
        <f>IF('Main courante'!$A259=$O$6,MAX($O$8:$O261)+1,"")</f>
        <v/>
      </c>
      <c r="P262" s="121" t="str">
        <f>IF('Main courante'!$A259=$O$6,TEXT('Main courante'!$B259,"j mmm aa"),"")</f>
        <v/>
      </c>
      <c r="Q262" s="122" t="str">
        <f>IF('Main courante'!$A259=$O$6,TEXT('Main courante'!$C259,"hh:mm"),"")</f>
        <v/>
      </c>
      <c r="R262" s="122" t="str">
        <f>IF('Main courante'!$A259=$O$6,TEXT('Main courante'!$D259,"hh:mm"),"")</f>
        <v/>
      </c>
      <c r="S262" s="123" t="str">
        <f>IF('Main courante'!$A259=$O$6,MOD($R262-$Q262,1),"")</f>
        <v/>
      </c>
      <c r="T262" s="124" t="str">
        <f>IF('Main courante'!$A259=$O$6,'Main courante'!$E259,"")</f>
        <v/>
      </c>
      <c r="U262" s="127" t="str">
        <f>IF('Main courante'!$A259=$O$6,DU262,"")</f>
        <v/>
      </c>
      <c r="V262" s="125"/>
      <c r="W262" s="120" t="str">
        <f>IF('Main courante'!$A259=$W$6,MAX($W$8:$W261)+1,"")</f>
        <v/>
      </c>
      <c r="X262" s="121" t="str">
        <f>IF('Main courante'!$A259=$W$6,TEXT('Main courante'!$B259,"j mmm aa"),"")</f>
        <v/>
      </c>
      <c r="Y262" s="122" t="str">
        <f>IF('Main courante'!$A259=$W$6,TEXT('Main courante'!$C259,"hh:mm"),"")</f>
        <v/>
      </c>
      <c r="Z262" s="122" t="str">
        <f>IF('Main courante'!$A259=$W$6,TEXT('Main courante'!$D259,"hh:mm"),"")</f>
        <v/>
      </c>
      <c r="AA262" s="123" t="str">
        <f>IF('Main courante'!$A259=$W$6,MOD($Z262-$Y262,1),"")</f>
        <v/>
      </c>
      <c r="AB262" s="123" t="str">
        <f>IF('Main courante'!$A259=$W$6,'Main courante'!$E259,"")</f>
        <v/>
      </c>
      <c r="AC262" s="122" t="str">
        <f>IF('Main courante'!$A259=$W$6,DU262,"")</f>
        <v/>
      </c>
      <c r="AD262" s="125"/>
      <c r="AE262" s="120" t="str">
        <f>IF('Main courante'!$A259=$AE$6,MAX($AE$8:$AE261)+1,"")</f>
        <v/>
      </c>
      <c r="AF262" s="121" t="str">
        <f>IF('Main courante'!$A259=$AE$6,TEXT('Main courante'!$B259,"j mmm aa"),"")</f>
        <v/>
      </c>
      <c r="AG262" s="122" t="str">
        <f>IF('Main courante'!$A259=$AE$6,TEXT('Main courante'!$C259,"hh:mm"),"")</f>
        <v/>
      </c>
      <c r="AH262" s="122" t="str">
        <f>IF('Main courante'!$A259=$AE$6,TEXT('Main courante'!$D259,"hh:mm"),"")</f>
        <v/>
      </c>
      <c r="AI262" s="123" t="str">
        <f>IF('Main courante'!$A259=$AE$6,MOD($AH262-$AG262,1),"")</f>
        <v/>
      </c>
      <c r="AJ262" s="123" t="str">
        <f>IF('Main courante'!$A259=$AE$6,'Main courante'!$E259,"")</f>
        <v/>
      </c>
      <c r="AK262" s="122" t="str">
        <f>IF('Main courante'!$A259=$AE$6,DU262,"")</f>
        <v/>
      </c>
      <c r="AL262" s="125"/>
      <c r="AM262" s="120" t="str">
        <f>IF('Main courante'!$A259=$AM$6,MAX($AM$8:$AM261)+1,"")</f>
        <v/>
      </c>
      <c r="AN262" s="121" t="str">
        <f>IF('Main courante'!$A259=$AM$6,TEXT('Main courante'!$B259,"j mmm aa"),"")</f>
        <v/>
      </c>
      <c r="AO262" s="122" t="str">
        <f>IF('Main courante'!$A259=$AM$6,TEXT('Main courante'!$C259,"hh:mm"),"")</f>
        <v/>
      </c>
      <c r="AP262" s="122" t="str">
        <f>IF('Main courante'!$A259=$AM$6,TEXT('Main courante'!$D259,"hh:mm"),"")</f>
        <v/>
      </c>
      <c r="AQ262" s="123" t="str">
        <f>IF('Main courante'!$A259=$AM$6,MOD($AP262-$AO262,1),"")</f>
        <v/>
      </c>
      <c r="AR262" s="123" t="str">
        <f>IF('Main courante'!$A259=$AM$6,'Main courante'!$E259,"")</f>
        <v/>
      </c>
      <c r="AS262" s="122" t="str">
        <f>IF('Main courante'!$A259=$AM$6,DU262,"")</f>
        <v/>
      </c>
      <c r="AT262" s="125"/>
      <c r="AU262" s="120" t="str">
        <f>IF('Main courante'!$A259=$AU$6,MAX($AU$8:$AU261)+1,"")</f>
        <v/>
      </c>
      <c r="AV262" s="121" t="str">
        <f>IF('Main courante'!$A259=$AU$6,TEXT('Main courante'!$B259,"j mmm aa"),"")</f>
        <v/>
      </c>
      <c r="AW262" s="122" t="str">
        <f>IF('Main courante'!$A259=$AU$6,TEXT('Main courante'!$C259,"hh:mm"),"")</f>
        <v/>
      </c>
      <c r="AX262" s="122" t="str">
        <f>IF('Main courante'!$A259=$AU$6,TEXT('Main courante'!$D259,"hh:mm"),"")</f>
        <v/>
      </c>
      <c r="AY262" s="123" t="str">
        <f>IF('Main courante'!$A259=$AU$6,MOD($AX262-$AW262,1),"")</f>
        <v/>
      </c>
      <c r="AZ262" s="123" t="str">
        <f>IF('Main courante'!$A259=$AU$6,'Main courante'!$E259,"")</f>
        <v/>
      </c>
      <c r="BA262" s="122" t="str">
        <f>IF('Main courante'!$A259=$AU$6,DU262,"")</f>
        <v/>
      </c>
      <c r="BB262" s="125"/>
      <c r="BC262" s="120" t="str">
        <f>IF('Main courante'!$A259=$BC$6,MAX($BC$8:$BC261)+1,"")</f>
        <v/>
      </c>
      <c r="BD262" s="121" t="str">
        <f>IF('Main courante'!$A259=$BC$6,TEXT('Main courante'!$B259,"j mmm aa"),"")</f>
        <v/>
      </c>
      <c r="BE262" s="122" t="str">
        <f>IF('Main courante'!$A259=$BC$6,TEXT('Main courante'!$C259,"hh:mm"),"")</f>
        <v/>
      </c>
      <c r="BF262" s="122" t="str">
        <f>IF('Main courante'!$A259=$BC$6,TEXT('Main courante'!$D259,"hh:mm"),"")</f>
        <v/>
      </c>
      <c r="BG262" s="123" t="str">
        <f>IF('Main courante'!$A259=$BC$6,MOD($BF262-$BE262,1),"")</f>
        <v/>
      </c>
      <c r="BH262" s="123" t="str">
        <f>IF('Main courante'!$A259=$BC$6,'Main courante'!$E259,"")</f>
        <v/>
      </c>
      <c r="BI262" s="122" t="str">
        <f>IF('Main courante'!$A259=$BC$6,DU262,"")</f>
        <v/>
      </c>
      <c r="BJ262" s="125"/>
      <c r="BK262" s="120" t="str">
        <f>IF('Main courante'!$A259=$BK$6,MAX($BK$8:$BK261)+1,"")</f>
        <v/>
      </c>
      <c r="BL262" s="121" t="str">
        <f>IF('Main courante'!$A259=$BK$6,TEXT('Main courante'!$B259,"j mmm aa"),"")</f>
        <v/>
      </c>
      <c r="BM262" s="122" t="str">
        <f>IF('Main courante'!$A259=$BK$6,TEXT('Main courante'!$C259,"hh:mm"),"")</f>
        <v/>
      </c>
      <c r="BN262" s="122" t="str">
        <f>IF('Main courante'!$A259=$BK$6,TEXT('Main courante'!$D259,"hh:mm"),"")</f>
        <v/>
      </c>
      <c r="BO262" s="123" t="str">
        <f>IF('Main courante'!$A259=$BK$6,MOD($BN262-$BM262,1),"")</f>
        <v/>
      </c>
      <c r="BP262" s="123" t="str">
        <f>IF('Main courante'!$A259=$BK$6,'Main courante'!$E259,"")</f>
        <v/>
      </c>
      <c r="BQ262" s="122" t="str">
        <f>IF('Main courante'!$A259=$BK$6,DU262,"")</f>
        <v/>
      </c>
      <c r="BR262" s="125"/>
      <c r="BS262" s="120" t="str">
        <f>IF('Main courante'!$A259=$BS$6,MAX($BS$8:$BS261)+1,"")</f>
        <v/>
      </c>
      <c r="BT262" s="121" t="str">
        <f>IF('Main courante'!$A259=$BS$6,TEXT('Main courante'!$B259,"j mmm aa"),"")</f>
        <v/>
      </c>
      <c r="BU262" s="122" t="str">
        <f>IF('Main courante'!$A259=$BS$6,TEXT('Main courante'!$C259,"hh:mm"),"")</f>
        <v/>
      </c>
      <c r="BV262" s="122" t="str">
        <f>IF('Main courante'!$A259=$BS$6,TEXT('Main courante'!$D259,"hh:mm"),"")</f>
        <v/>
      </c>
      <c r="BW262" s="123" t="str">
        <f>IF('Main courante'!$A259=$BS$6,MOD($BV262-$BU262,1),"")</f>
        <v/>
      </c>
      <c r="BX262" s="123" t="str">
        <f>IF('Main courante'!$A259=$BS$6,'Main courante'!$E259,"")</f>
        <v/>
      </c>
      <c r="BY262" s="122" t="str">
        <f>IF('Main courante'!$A259=$BS$6,DU262,"")</f>
        <v/>
      </c>
      <c r="BZ262" s="125"/>
      <c r="CA262" s="120" t="str">
        <f>IF('Main courante'!$A259=$CA$6,MAX($CA$8:$CA261)+1,"")</f>
        <v/>
      </c>
      <c r="CB262" s="121" t="str">
        <f>IF('Main courante'!$A259=$CA$6,TEXT('Main courante'!$B259,"j mmm aa"),"")</f>
        <v/>
      </c>
      <c r="CC262" s="122" t="str">
        <f>IF('Main courante'!$A259=$CA$6,TEXT('Main courante'!$C259,"hh:mm"),"")</f>
        <v/>
      </c>
      <c r="CD262" s="122" t="str">
        <f>IF('Main courante'!$A259=$CA$6,TEXT('Main courante'!$D259,"hh:mm"),"")</f>
        <v/>
      </c>
      <c r="CE262" s="123" t="str">
        <f>IF('Main courante'!$A259=$CA$6,MOD($CD262-$CC262,1),"")</f>
        <v/>
      </c>
      <c r="CF262" s="123" t="str">
        <f>IF('Main courante'!$A259=$CA$6,'Main courante'!$E259,"")</f>
        <v/>
      </c>
      <c r="CG262" s="122" t="str">
        <f>IF('Main courante'!$A259=$CA$6,DU262,"")</f>
        <v/>
      </c>
      <c r="CH262" s="125"/>
      <c r="CI262" s="120" t="str">
        <f>IF('Main courante'!$A259=$CI$6,MAX($CI$8:$CI261)+1,"")</f>
        <v/>
      </c>
      <c r="CJ262" s="121" t="str">
        <f>IF('Main courante'!$A259=$CI$6,TEXT('Main courante'!$B259,"j mmm aa"),"")</f>
        <v/>
      </c>
      <c r="CK262" s="122" t="str">
        <f>IF('Main courante'!$A259=$CI$6,TEXT('Main courante'!$C259,"hh:mm"),"")</f>
        <v/>
      </c>
      <c r="CL262" s="122" t="str">
        <f>IF('Main courante'!$A259=$CI$6,TEXT('Main courante'!$D259,"hh:mm"),"")</f>
        <v/>
      </c>
      <c r="CM262" s="123" t="str">
        <f>IF('Main courante'!$A259=$CI$6,MOD($CL262-$CK262,1),"")</f>
        <v/>
      </c>
      <c r="CN262" s="123" t="str">
        <f>IF('Main courante'!$A259=$CI$6,'Main courante'!$E259,"")</f>
        <v/>
      </c>
      <c r="CO262" s="125"/>
      <c r="CP262" s="120" t="str">
        <f>IF('Main courante'!$A259=$CP$6,MAX($CP$8:$CP261)+1,"")</f>
        <v/>
      </c>
      <c r="CQ262" s="121" t="str">
        <f>IF('Main courante'!$A259=$CP$6,TEXT('Main courante'!$B259,"j mmm aa"),"")</f>
        <v/>
      </c>
      <c r="CR262" s="122" t="str">
        <f>IF('Main courante'!$A259=$CP$6,TEXT('Main courante'!$C259,"hh:mm"),"")</f>
        <v/>
      </c>
      <c r="CS262" s="122" t="str">
        <f>IF('Main courante'!$A259=$CP$6,TEXT('Main courante'!$D259,"hh:mm"),"")</f>
        <v/>
      </c>
      <c r="CT262" s="123" t="str">
        <f>IF('Main courante'!$A259=$CP$6,MOD($CS262-$CR262,1),"")</f>
        <v/>
      </c>
      <c r="CU262" s="123" t="str">
        <f>IF('Main courante'!$A259=$CP$6,'Main courante'!$E259,"")</f>
        <v/>
      </c>
      <c r="CV262" s="122" t="str">
        <f>IF('Main courante'!$A259=$CP$6,DU262,"")</f>
        <v/>
      </c>
      <c r="CW262" s="125"/>
      <c r="CX262" s="120" t="str">
        <f>IF('Main courante'!$A259=$CX$6,MAX($CX$8:$CX261)+1,"")</f>
        <v/>
      </c>
      <c r="CY262" s="121" t="str">
        <f>IF('Main courante'!$A259=$CX$6,TEXT('Main courante'!$B259,"j mmm aa"),"")</f>
        <v/>
      </c>
      <c r="CZ262" s="122" t="str">
        <f>IF('Main courante'!$A259=$CX$6,TEXT('Main courante'!$C259,"hh:mm"),"")</f>
        <v/>
      </c>
      <c r="DA262" s="122" t="str">
        <f>IF('Main courante'!$A259=$CX$6,TEXT('Main courante'!$D259,"hh:mm"),"")</f>
        <v/>
      </c>
      <c r="DB262" s="123" t="str">
        <f>IF('Main courante'!$A259=$CX$6,MOD($DA262-$CZ262,1),"")</f>
        <v/>
      </c>
      <c r="DC262" s="123" t="str">
        <f>IF('Main courante'!$A259=$CX$6,'Main courante'!$E259,"")</f>
        <v/>
      </c>
      <c r="DD262" s="122" t="str">
        <f>IF('Main courante'!$A259=$CX$6,DU262,"")</f>
        <v/>
      </c>
      <c r="DE262" s="125"/>
      <c r="DF262" s="120" t="str">
        <f>IF('Main courante'!$A259=$DF$6,MAX($DF$8:$DF261)+1,"")</f>
        <v/>
      </c>
      <c r="DG262" s="121" t="str">
        <f>IF('Main courante'!$A259=$DF$6,TEXT('Main courante'!$B259,"j mmm aa"),"")</f>
        <v/>
      </c>
      <c r="DH262" s="122" t="str">
        <f>IF('Main courante'!$A259=$DF$6,TEXT('Main courante'!$C259,"hh:mm"),"")</f>
        <v/>
      </c>
      <c r="DI262" s="122" t="str">
        <f>IF('Main courante'!$A259=$DF$6,TEXT('Main courante'!$D259,"hh:mm"),"")</f>
        <v/>
      </c>
      <c r="DJ262" s="123" t="str">
        <f>IF('Main courante'!$A259=$DF$6,MOD($DI262-$DH262,1),"")</f>
        <v/>
      </c>
      <c r="DK262" s="123" t="str">
        <f>IF('Main courante'!$A259=$DF$6,'Main courante'!$E259,"")</f>
        <v/>
      </c>
      <c r="DL262" s="128"/>
      <c r="DM262" s="120" t="str">
        <f>IF(OR('Main courante'!$F259&lt;&gt;"",'Main courante'!$K259&lt;&gt;""),MAX($DM$8:$DM261)+1,"")</f>
        <v/>
      </c>
      <c r="DN262" s="121" t="str">
        <f>IF('Main courante'!$F259,TEXT('Main courante'!$B259,"j mmm aa"),"")</f>
        <v/>
      </c>
      <c r="DO262" s="121" t="str">
        <f>IF('Main courante'!$F259,'Main courante'!$E259,"")</f>
        <v/>
      </c>
      <c r="DP262" s="121" t="str">
        <f>IF(OR('Main courante'!$F259&lt;&gt;"",'Main courante'!$K259&lt;&gt;""),IF('Main courante'!$F259&lt;&gt;"",TEXT('Main courante'!$F259,"hh:mm"),""),"")</f>
        <v/>
      </c>
      <c r="DQ262" s="121" t="str">
        <f>IF(OR('Main courante'!$F259&lt;&gt;"",'Main courante'!$K259&lt;&gt;""),IF('Main courante'!$G259&lt;&gt;"",TEXT('Main courante'!$G259,"hh:mm"),""),"")</f>
        <v/>
      </c>
      <c r="DR262" s="121" t="str">
        <f>IF(OR('Main courante'!$F259&lt;&gt;"",'Main courante'!$K259&lt;&gt;""),IF('Main courante'!$K259&lt;&gt;"",TEXT('Main courante'!$K259,"hh:mm"),""),"")</f>
        <v/>
      </c>
      <c r="DS262" s="121" t="str">
        <f>IF(OR('Main courante'!$F259&lt;&gt;"",'Main courante'!$K259&lt;&gt;""),IF('Main courante'!$L259&lt;&gt;"",TEXT('Main courante'!$L259,"hh:mm"),""),"")</f>
        <v/>
      </c>
      <c r="DT262" s="129">
        <f t="shared" si="13"/>
        <v>0</v>
      </c>
      <c r="DU262" s="130">
        <f>'Main courante'!$H259+'Main courante'!$M259</f>
        <v>0</v>
      </c>
      <c r="DV262" s="131">
        <f>'Main courante'!$J259+'Main courante'!$O259</f>
        <v>0</v>
      </c>
      <c r="DW262" s="131">
        <f>'Main courante'!$I259+'Main courante'!$N259</f>
        <v>0</v>
      </c>
      <c r="DX262" s="132" t="str">
        <f>IF('Main courante'!$P259&lt;&gt;"",'Main courante'!$P259,"")</f>
        <v/>
      </c>
      <c r="DY262" s="133" t="str">
        <f>IF('Main courante'!$Q259&lt;&gt;"",'Main courante'!$Q259,"")</f>
        <v/>
      </c>
      <c r="DZ262" s="133" t="str">
        <f>IF('Main courante'!$R259&lt;&gt;"",'Main courante'!$R259,"")</f>
        <v/>
      </c>
      <c r="EA262" s="129">
        <f t="shared" si="14"/>
        <v>0</v>
      </c>
      <c r="EB262" s="129">
        <f t="shared" si="15"/>
        <v>0</v>
      </c>
      <c r="ED262" s="120" t="str">
        <f>IF('Main courante'!$A259=$ED$6,MAX($ED$8:$ED261)+1,"")</f>
        <v/>
      </c>
      <c r="EE262" s="120" t="str">
        <f>IF('Main courante'!$A259=$ED$6,'Main courante'!$S259,"")</f>
        <v/>
      </c>
      <c r="EF262" s="120" t="str">
        <f>IF('Main courante'!$A259=$ED$6,'Main courante'!$T259,"")</f>
        <v/>
      </c>
      <c r="EG262" s="120" t="str">
        <f>IF('Main courante'!$A259=$ED$6,'Main courante'!$U259,"")</f>
        <v/>
      </c>
      <c r="EH262" s="134" t="str">
        <f>IF('Main courante'!$A259=$ED$6,'Main courante'!$V259,"")</f>
        <v/>
      </c>
      <c r="EJ262" s="120" t="str">
        <f>IF('Main courante'!$A259=$EJ$6,MAX($EJ$8:$EJ261)+1,"")</f>
        <v/>
      </c>
      <c r="EK262" s="120" t="str">
        <f>IF('Main courante'!$A259=$EJ$6,'Main courante'!$S259,"")</f>
        <v/>
      </c>
      <c r="EL262" s="120" t="str">
        <f>IF('Main courante'!$A259=$EJ$6,'Main courante'!$T259,"")</f>
        <v/>
      </c>
      <c r="EM262" s="120" t="str">
        <f>IF('Main courante'!$A259=$EJ$6,'Main courante'!$U259,"")</f>
        <v/>
      </c>
      <c r="EN262" s="134" t="str">
        <f>IF('Main courante'!$A259=$EJ$6,'Main courante'!$V259,"")</f>
        <v/>
      </c>
      <c r="EP262" s="120" t="str">
        <f>IF('Main courante'!$A259=$EP$6,MAX($EP$8:$EP261)+1,"")</f>
        <v/>
      </c>
      <c r="EQ262" s="120" t="str">
        <f>IF('Main courante'!$A259=$EP$6,'Main courante'!$S259,"")</f>
        <v/>
      </c>
      <c r="ER262" s="120" t="str">
        <f>IF('Main courante'!$A259=$EP$6,'Main courante'!$T259,"")</f>
        <v/>
      </c>
      <c r="ES262" s="120" t="str">
        <f>IF('Main courante'!$A259=$EP$6,'Main courante'!$U259,"")</f>
        <v/>
      </c>
      <c r="ET262" s="134" t="str">
        <f>IF('Main courante'!$A259=$EP$6,'Main courante'!$V259,"")</f>
        <v/>
      </c>
      <c r="EU262" s="125"/>
      <c r="EV262" s="120" t="str">
        <f>IF('Main courante'!$A259=$EV$6,MAX($EV$8:$EV261)+1,"")</f>
        <v/>
      </c>
      <c r="EW262" s="121" t="str">
        <f>IF('Main courante'!$A259=$EV$6,TEXT('Main courante'!$B259,"j mmm aa"),"")</f>
        <v/>
      </c>
      <c r="EX262" s="122" t="str">
        <f>IF('Main courante'!$A259=$EV$6,TEXT('Main courante'!$C259,"hh:mm"),"")</f>
        <v/>
      </c>
      <c r="EY262" s="122" t="str">
        <f>IF('Main courante'!$A259=$EV$6,TEXT('Main courante'!$D259,"hh:mm"),"")</f>
        <v/>
      </c>
      <c r="EZ262" s="123" t="str">
        <f>IF('Main courante'!$A259=$EV$6,MOD($EY262-$EX262,1),"")</f>
        <v/>
      </c>
      <c r="FA262" s="123" t="str">
        <f>IF('Main courante'!$A259=$EV$6,'Main courante'!$E259,"")</f>
        <v/>
      </c>
      <c r="FB262" s="128"/>
    </row>
    <row r="263" spans="1:158">
      <c r="A263" s="120" t="str">
        <f>IF('Main courante'!$A260=$A$6,MAX($A$8:$A262)+1,"")</f>
        <v/>
      </c>
      <c r="B263" s="121" t="str">
        <f>IF('Main courante'!$A260=$A$6,TEXT('Main courante'!$B260,"j mmm aa"),"")</f>
        <v/>
      </c>
      <c r="C263" s="122" t="str">
        <f>IF('Main courante'!$A260=$A$6,TEXT('Main courante'!$C260,"hh:mm"),"")</f>
        <v/>
      </c>
      <c r="D263" s="122" t="str">
        <f>IF('Main courante'!$A260=$A$6,TEXT('Main courante'!$D260,"hh:mm"),"")</f>
        <v/>
      </c>
      <c r="E263" s="123" t="str">
        <f>IF('Main courante'!$A260=$A$6,MOD($D263-$C263,1),"")</f>
        <v/>
      </c>
      <c r="F263" s="123" t="str">
        <f>IF('Main courante'!$A260=$A$6,'Main courante'!$E260,"")</f>
        <v/>
      </c>
      <c r="G263" s="125"/>
      <c r="H263" s="126" t="str">
        <f>IF('Main courante'!$A260=$H$6,MAX($H$8:$H262)+1,"")</f>
        <v/>
      </c>
      <c r="I263" s="121" t="str">
        <f>IF('Main courante'!$A260=$H$6,TEXT('Main courante'!$B260,"j mmm aa"),"")</f>
        <v/>
      </c>
      <c r="J263" s="122" t="str">
        <f>IF('Main courante'!$A260=$H$6,TEXT('Main courante'!$C260,"hh:mm"),"")</f>
        <v/>
      </c>
      <c r="K263" s="122" t="str">
        <f>IF('Main courante'!$A260=$H$6,TEXT('Main courante'!$D260,"hh:mm"),"")</f>
        <v/>
      </c>
      <c r="L263" s="123" t="str">
        <f>IF('Main courante'!$A260=$H$6,MOD($K263-$J263,1),"")</f>
        <v/>
      </c>
      <c r="M263" s="123" t="str">
        <f>IF('Main courante'!$A260=$H$6,'Main courante'!$E260,"")</f>
        <v/>
      </c>
      <c r="N263" s="125"/>
      <c r="O263" s="120" t="str">
        <f>IF('Main courante'!$A260=$O$6,MAX($O$8:$O262)+1,"")</f>
        <v/>
      </c>
      <c r="P263" s="121" t="str">
        <f>IF('Main courante'!$A260=$O$6,TEXT('Main courante'!$B260,"j mmm aa"),"")</f>
        <v/>
      </c>
      <c r="Q263" s="122" t="str">
        <f>IF('Main courante'!$A260=$O$6,TEXT('Main courante'!$C260,"hh:mm"),"")</f>
        <v/>
      </c>
      <c r="R263" s="122" t="str">
        <f>IF('Main courante'!$A260=$O$6,TEXT('Main courante'!$D260,"hh:mm"),"")</f>
        <v/>
      </c>
      <c r="S263" s="123" t="str">
        <f>IF('Main courante'!$A260=$O$6,MOD($R263-$Q263,1),"")</f>
        <v/>
      </c>
      <c r="T263" s="124" t="str">
        <f>IF('Main courante'!$A260=$O$6,'Main courante'!$E260,"")</f>
        <v/>
      </c>
      <c r="U263" s="127" t="str">
        <f>IF('Main courante'!$A260=$O$6,DU263,"")</f>
        <v/>
      </c>
      <c r="V263" s="125"/>
      <c r="W263" s="120" t="str">
        <f>IF('Main courante'!$A260=$W$6,MAX($W$8:$W262)+1,"")</f>
        <v/>
      </c>
      <c r="X263" s="121" t="str">
        <f>IF('Main courante'!$A260=$W$6,TEXT('Main courante'!$B260,"j mmm aa"),"")</f>
        <v/>
      </c>
      <c r="Y263" s="122" t="str">
        <f>IF('Main courante'!$A260=$W$6,TEXT('Main courante'!$C260,"hh:mm"),"")</f>
        <v/>
      </c>
      <c r="Z263" s="122" t="str">
        <f>IF('Main courante'!$A260=$W$6,TEXT('Main courante'!$D260,"hh:mm"),"")</f>
        <v/>
      </c>
      <c r="AA263" s="123" t="str">
        <f>IF('Main courante'!$A260=$W$6,MOD($Z263-$Y263,1),"")</f>
        <v/>
      </c>
      <c r="AB263" s="123" t="str">
        <f>IF('Main courante'!$A260=$W$6,'Main courante'!$E260,"")</f>
        <v/>
      </c>
      <c r="AC263" s="122" t="str">
        <f>IF('Main courante'!$A260=$W$6,DU263,"")</f>
        <v/>
      </c>
      <c r="AD263" s="125"/>
      <c r="AE263" s="120" t="str">
        <f>IF('Main courante'!$A260=$AE$6,MAX($AE$8:$AE262)+1,"")</f>
        <v/>
      </c>
      <c r="AF263" s="121" t="str">
        <f>IF('Main courante'!$A260=$AE$6,TEXT('Main courante'!$B260,"j mmm aa"),"")</f>
        <v/>
      </c>
      <c r="AG263" s="122" t="str">
        <f>IF('Main courante'!$A260=$AE$6,TEXT('Main courante'!$C260,"hh:mm"),"")</f>
        <v/>
      </c>
      <c r="AH263" s="122" t="str">
        <f>IF('Main courante'!$A260=$AE$6,TEXT('Main courante'!$D260,"hh:mm"),"")</f>
        <v/>
      </c>
      <c r="AI263" s="123" t="str">
        <f>IF('Main courante'!$A260=$AE$6,MOD($AH263-$AG263,1),"")</f>
        <v/>
      </c>
      <c r="AJ263" s="123" t="str">
        <f>IF('Main courante'!$A260=$AE$6,'Main courante'!$E260,"")</f>
        <v/>
      </c>
      <c r="AK263" s="122" t="str">
        <f>IF('Main courante'!$A260=$AE$6,DU263,"")</f>
        <v/>
      </c>
      <c r="AL263" s="125"/>
      <c r="AM263" s="120" t="str">
        <f>IF('Main courante'!$A260=$AM$6,MAX($AM$8:$AM262)+1,"")</f>
        <v/>
      </c>
      <c r="AN263" s="121" t="str">
        <f>IF('Main courante'!$A260=$AM$6,TEXT('Main courante'!$B260,"j mmm aa"),"")</f>
        <v/>
      </c>
      <c r="AO263" s="122" t="str">
        <f>IF('Main courante'!$A260=$AM$6,TEXT('Main courante'!$C260,"hh:mm"),"")</f>
        <v/>
      </c>
      <c r="AP263" s="122" t="str">
        <f>IF('Main courante'!$A260=$AM$6,TEXT('Main courante'!$D260,"hh:mm"),"")</f>
        <v/>
      </c>
      <c r="AQ263" s="123" t="str">
        <f>IF('Main courante'!$A260=$AM$6,MOD($AP263-$AO263,1),"")</f>
        <v/>
      </c>
      <c r="AR263" s="123" t="str">
        <f>IF('Main courante'!$A260=$AM$6,'Main courante'!$E260,"")</f>
        <v/>
      </c>
      <c r="AS263" s="122" t="str">
        <f>IF('Main courante'!$A260=$AM$6,DU263,"")</f>
        <v/>
      </c>
      <c r="AT263" s="125"/>
      <c r="AU263" s="120" t="str">
        <f>IF('Main courante'!$A260=$AU$6,MAX($AU$8:$AU262)+1,"")</f>
        <v/>
      </c>
      <c r="AV263" s="121" t="str">
        <f>IF('Main courante'!$A260=$AU$6,TEXT('Main courante'!$B260,"j mmm aa"),"")</f>
        <v/>
      </c>
      <c r="AW263" s="122" t="str">
        <f>IF('Main courante'!$A260=$AU$6,TEXT('Main courante'!$C260,"hh:mm"),"")</f>
        <v/>
      </c>
      <c r="AX263" s="122" t="str">
        <f>IF('Main courante'!$A260=$AU$6,TEXT('Main courante'!$D260,"hh:mm"),"")</f>
        <v/>
      </c>
      <c r="AY263" s="123" t="str">
        <f>IF('Main courante'!$A260=$AU$6,MOD($AX263-$AW263,1),"")</f>
        <v/>
      </c>
      <c r="AZ263" s="123" t="str">
        <f>IF('Main courante'!$A260=$AU$6,'Main courante'!$E260,"")</f>
        <v/>
      </c>
      <c r="BA263" s="122" t="str">
        <f>IF('Main courante'!$A260=$AU$6,DU263,"")</f>
        <v/>
      </c>
      <c r="BB263" s="125"/>
      <c r="BC263" s="120" t="str">
        <f>IF('Main courante'!$A260=$BC$6,MAX($BC$8:$BC262)+1,"")</f>
        <v/>
      </c>
      <c r="BD263" s="121" t="str">
        <f>IF('Main courante'!$A260=$BC$6,TEXT('Main courante'!$B260,"j mmm aa"),"")</f>
        <v/>
      </c>
      <c r="BE263" s="122" t="str">
        <f>IF('Main courante'!$A260=$BC$6,TEXT('Main courante'!$C260,"hh:mm"),"")</f>
        <v/>
      </c>
      <c r="BF263" s="122" t="str">
        <f>IF('Main courante'!$A260=$BC$6,TEXT('Main courante'!$D260,"hh:mm"),"")</f>
        <v/>
      </c>
      <c r="BG263" s="123" t="str">
        <f>IF('Main courante'!$A260=$BC$6,MOD($BF263-$BE263,1),"")</f>
        <v/>
      </c>
      <c r="BH263" s="123" t="str">
        <f>IF('Main courante'!$A260=$BC$6,'Main courante'!$E260,"")</f>
        <v/>
      </c>
      <c r="BI263" s="122" t="str">
        <f>IF('Main courante'!$A260=$BC$6,DU263,"")</f>
        <v/>
      </c>
      <c r="BJ263" s="125"/>
      <c r="BK263" s="120" t="str">
        <f>IF('Main courante'!$A260=$BK$6,MAX($BK$8:$BK262)+1,"")</f>
        <v/>
      </c>
      <c r="BL263" s="121" t="str">
        <f>IF('Main courante'!$A260=$BK$6,TEXT('Main courante'!$B260,"j mmm aa"),"")</f>
        <v/>
      </c>
      <c r="BM263" s="122" t="str">
        <f>IF('Main courante'!$A260=$BK$6,TEXT('Main courante'!$C260,"hh:mm"),"")</f>
        <v/>
      </c>
      <c r="BN263" s="122" t="str">
        <f>IF('Main courante'!$A260=$BK$6,TEXT('Main courante'!$D260,"hh:mm"),"")</f>
        <v/>
      </c>
      <c r="BO263" s="123" t="str">
        <f>IF('Main courante'!$A260=$BK$6,MOD($BN263-$BM263,1),"")</f>
        <v/>
      </c>
      <c r="BP263" s="123" t="str">
        <f>IF('Main courante'!$A260=$BK$6,'Main courante'!$E260,"")</f>
        <v/>
      </c>
      <c r="BQ263" s="122" t="str">
        <f>IF('Main courante'!$A260=$BK$6,DU263,"")</f>
        <v/>
      </c>
      <c r="BR263" s="125"/>
      <c r="BS263" s="120" t="str">
        <f>IF('Main courante'!$A260=$BS$6,MAX($BS$8:$BS262)+1,"")</f>
        <v/>
      </c>
      <c r="BT263" s="121" t="str">
        <f>IF('Main courante'!$A260=$BS$6,TEXT('Main courante'!$B260,"j mmm aa"),"")</f>
        <v/>
      </c>
      <c r="BU263" s="122" t="str">
        <f>IF('Main courante'!$A260=$BS$6,TEXT('Main courante'!$C260,"hh:mm"),"")</f>
        <v/>
      </c>
      <c r="BV263" s="122" t="str">
        <f>IF('Main courante'!$A260=$BS$6,TEXT('Main courante'!$D260,"hh:mm"),"")</f>
        <v/>
      </c>
      <c r="BW263" s="123" t="str">
        <f>IF('Main courante'!$A260=$BS$6,MOD($BV263-$BU263,1),"")</f>
        <v/>
      </c>
      <c r="BX263" s="123" t="str">
        <f>IF('Main courante'!$A260=$BS$6,'Main courante'!$E260,"")</f>
        <v/>
      </c>
      <c r="BY263" s="122" t="str">
        <f>IF('Main courante'!$A260=$BS$6,DU263,"")</f>
        <v/>
      </c>
      <c r="BZ263" s="125"/>
      <c r="CA263" s="120" t="str">
        <f>IF('Main courante'!$A260=$CA$6,MAX($CA$8:$CA262)+1,"")</f>
        <v/>
      </c>
      <c r="CB263" s="121" t="str">
        <f>IF('Main courante'!$A260=$CA$6,TEXT('Main courante'!$B260,"j mmm aa"),"")</f>
        <v/>
      </c>
      <c r="CC263" s="122" t="str">
        <f>IF('Main courante'!$A260=$CA$6,TEXT('Main courante'!$C260,"hh:mm"),"")</f>
        <v/>
      </c>
      <c r="CD263" s="122" t="str">
        <f>IF('Main courante'!$A260=$CA$6,TEXT('Main courante'!$D260,"hh:mm"),"")</f>
        <v/>
      </c>
      <c r="CE263" s="123" t="str">
        <f>IF('Main courante'!$A260=$CA$6,MOD($CD263-$CC263,1),"")</f>
        <v/>
      </c>
      <c r="CF263" s="123" t="str">
        <f>IF('Main courante'!$A260=$CA$6,'Main courante'!$E260,"")</f>
        <v/>
      </c>
      <c r="CG263" s="122" t="str">
        <f>IF('Main courante'!$A260=$CA$6,DU263,"")</f>
        <v/>
      </c>
      <c r="CH263" s="125"/>
      <c r="CI263" s="120" t="str">
        <f>IF('Main courante'!$A260=$CI$6,MAX($CI$8:$CI262)+1,"")</f>
        <v/>
      </c>
      <c r="CJ263" s="121" t="str">
        <f>IF('Main courante'!$A260=$CI$6,TEXT('Main courante'!$B260,"j mmm aa"),"")</f>
        <v/>
      </c>
      <c r="CK263" s="122" t="str">
        <f>IF('Main courante'!$A260=$CI$6,TEXT('Main courante'!$C260,"hh:mm"),"")</f>
        <v/>
      </c>
      <c r="CL263" s="122" t="str">
        <f>IF('Main courante'!$A260=$CI$6,TEXT('Main courante'!$D260,"hh:mm"),"")</f>
        <v/>
      </c>
      <c r="CM263" s="123" t="str">
        <f>IF('Main courante'!$A260=$CI$6,MOD($CL263-$CK263,1),"")</f>
        <v/>
      </c>
      <c r="CN263" s="123" t="str">
        <f>IF('Main courante'!$A260=$CI$6,'Main courante'!$E260,"")</f>
        <v/>
      </c>
      <c r="CO263" s="125"/>
      <c r="CP263" s="120" t="str">
        <f>IF('Main courante'!$A260=$CP$6,MAX($CP$8:$CP262)+1,"")</f>
        <v/>
      </c>
      <c r="CQ263" s="121" t="str">
        <f>IF('Main courante'!$A260=$CP$6,TEXT('Main courante'!$B260,"j mmm aa"),"")</f>
        <v/>
      </c>
      <c r="CR263" s="122" t="str">
        <f>IF('Main courante'!$A260=$CP$6,TEXT('Main courante'!$C260,"hh:mm"),"")</f>
        <v/>
      </c>
      <c r="CS263" s="122" t="str">
        <f>IF('Main courante'!$A260=$CP$6,TEXT('Main courante'!$D260,"hh:mm"),"")</f>
        <v/>
      </c>
      <c r="CT263" s="123" t="str">
        <f>IF('Main courante'!$A260=$CP$6,MOD($CS263-$CR263,1),"")</f>
        <v/>
      </c>
      <c r="CU263" s="123" t="str">
        <f>IF('Main courante'!$A260=$CP$6,'Main courante'!$E260,"")</f>
        <v/>
      </c>
      <c r="CV263" s="122" t="str">
        <f>IF('Main courante'!$A260=$CP$6,DU263,"")</f>
        <v/>
      </c>
      <c r="CW263" s="125"/>
      <c r="CX263" s="120" t="str">
        <f>IF('Main courante'!$A260=$CX$6,MAX($CX$8:$CX262)+1,"")</f>
        <v/>
      </c>
      <c r="CY263" s="121" t="str">
        <f>IF('Main courante'!$A260=$CX$6,TEXT('Main courante'!$B260,"j mmm aa"),"")</f>
        <v/>
      </c>
      <c r="CZ263" s="122" t="str">
        <f>IF('Main courante'!$A260=$CX$6,TEXT('Main courante'!$C260,"hh:mm"),"")</f>
        <v/>
      </c>
      <c r="DA263" s="122" t="str">
        <f>IF('Main courante'!$A260=$CX$6,TEXT('Main courante'!$D260,"hh:mm"),"")</f>
        <v/>
      </c>
      <c r="DB263" s="123" t="str">
        <f>IF('Main courante'!$A260=$CX$6,MOD($DA263-$CZ263,1),"")</f>
        <v/>
      </c>
      <c r="DC263" s="123" t="str">
        <f>IF('Main courante'!$A260=$CX$6,'Main courante'!$E260,"")</f>
        <v/>
      </c>
      <c r="DD263" s="122" t="str">
        <f>IF('Main courante'!$A260=$CX$6,DU263,"")</f>
        <v/>
      </c>
      <c r="DE263" s="125"/>
      <c r="DF263" s="120" t="str">
        <f>IF('Main courante'!$A260=$DF$6,MAX($DF$8:$DF262)+1,"")</f>
        <v/>
      </c>
      <c r="DG263" s="121" t="str">
        <f>IF('Main courante'!$A260=$DF$6,TEXT('Main courante'!$B260,"j mmm aa"),"")</f>
        <v/>
      </c>
      <c r="DH263" s="122" t="str">
        <f>IF('Main courante'!$A260=$DF$6,TEXT('Main courante'!$C260,"hh:mm"),"")</f>
        <v/>
      </c>
      <c r="DI263" s="122" t="str">
        <f>IF('Main courante'!$A260=$DF$6,TEXT('Main courante'!$D260,"hh:mm"),"")</f>
        <v/>
      </c>
      <c r="DJ263" s="123" t="str">
        <f>IF('Main courante'!$A260=$DF$6,MOD($DI263-$DH263,1),"")</f>
        <v/>
      </c>
      <c r="DK263" s="123" t="str">
        <f>IF('Main courante'!$A260=$DF$6,'Main courante'!$E260,"")</f>
        <v/>
      </c>
      <c r="DL263" s="128"/>
      <c r="DM263" s="120" t="str">
        <f>IF(OR('Main courante'!$F260&lt;&gt;"",'Main courante'!$K260&lt;&gt;""),MAX($DM$8:$DM262)+1,"")</f>
        <v/>
      </c>
      <c r="DN263" s="121" t="str">
        <f>IF('Main courante'!$F260,TEXT('Main courante'!$B260,"j mmm aa"),"")</f>
        <v/>
      </c>
      <c r="DO263" s="121" t="str">
        <f>IF('Main courante'!$F260,'Main courante'!$E260,"")</f>
        <v/>
      </c>
      <c r="DP263" s="121" t="str">
        <f>IF(OR('Main courante'!$F260&lt;&gt;"",'Main courante'!$K260&lt;&gt;""),IF('Main courante'!$F260&lt;&gt;"",TEXT('Main courante'!$F260,"hh:mm"),""),"")</f>
        <v/>
      </c>
      <c r="DQ263" s="121" t="str">
        <f>IF(OR('Main courante'!$F260&lt;&gt;"",'Main courante'!$K260&lt;&gt;""),IF('Main courante'!$G260&lt;&gt;"",TEXT('Main courante'!$G260,"hh:mm"),""),"")</f>
        <v/>
      </c>
      <c r="DR263" s="121" t="str">
        <f>IF(OR('Main courante'!$F260&lt;&gt;"",'Main courante'!$K260&lt;&gt;""),IF('Main courante'!$K260&lt;&gt;"",TEXT('Main courante'!$K260,"hh:mm"),""),"")</f>
        <v/>
      </c>
      <c r="DS263" s="121" t="str">
        <f>IF(OR('Main courante'!$F260&lt;&gt;"",'Main courante'!$K260&lt;&gt;""),IF('Main courante'!$L260&lt;&gt;"",TEXT('Main courante'!$L260,"hh:mm"),""),"")</f>
        <v/>
      </c>
      <c r="DT263" s="129">
        <f t="shared" si="13"/>
        <v>0</v>
      </c>
      <c r="DU263" s="130">
        <f>'Main courante'!$H260+'Main courante'!$M260</f>
        <v>0</v>
      </c>
      <c r="DV263" s="131">
        <f>'Main courante'!$J260+'Main courante'!$O260</f>
        <v>0</v>
      </c>
      <c r="DW263" s="131">
        <f>'Main courante'!$I260+'Main courante'!$N260</f>
        <v>0</v>
      </c>
      <c r="DX263" s="132" t="str">
        <f>IF('Main courante'!$P260&lt;&gt;"",'Main courante'!$P260,"")</f>
        <v/>
      </c>
      <c r="DY263" s="133" t="str">
        <f>IF('Main courante'!$Q260&lt;&gt;"",'Main courante'!$Q260,"")</f>
        <v/>
      </c>
      <c r="DZ263" s="133" t="str">
        <f>IF('Main courante'!$R260&lt;&gt;"",'Main courante'!$R260,"")</f>
        <v/>
      </c>
      <c r="EA263" s="129">
        <f t="shared" si="14"/>
        <v>0</v>
      </c>
      <c r="EB263" s="129">
        <f t="shared" si="15"/>
        <v>0</v>
      </c>
      <c r="ED263" s="120" t="str">
        <f>IF('Main courante'!$A260=$ED$6,MAX($ED$8:$ED262)+1,"")</f>
        <v/>
      </c>
      <c r="EE263" s="120" t="str">
        <f>IF('Main courante'!$A260=$ED$6,'Main courante'!$S260,"")</f>
        <v/>
      </c>
      <c r="EF263" s="120" t="str">
        <f>IF('Main courante'!$A260=$ED$6,'Main courante'!$T260,"")</f>
        <v/>
      </c>
      <c r="EG263" s="120" t="str">
        <f>IF('Main courante'!$A260=$ED$6,'Main courante'!$U260,"")</f>
        <v/>
      </c>
      <c r="EH263" s="134" t="str">
        <f>IF('Main courante'!$A260=$ED$6,'Main courante'!$V260,"")</f>
        <v/>
      </c>
      <c r="EJ263" s="120" t="str">
        <f>IF('Main courante'!$A260=$EJ$6,MAX($EJ$8:$EJ262)+1,"")</f>
        <v/>
      </c>
      <c r="EK263" s="120" t="str">
        <f>IF('Main courante'!$A260=$EJ$6,'Main courante'!$S260,"")</f>
        <v/>
      </c>
      <c r="EL263" s="120" t="str">
        <f>IF('Main courante'!$A260=$EJ$6,'Main courante'!$T260,"")</f>
        <v/>
      </c>
      <c r="EM263" s="120" t="str">
        <f>IF('Main courante'!$A260=$EJ$6,'Main courante'!$U260,"")</f>
        <v/>
      </c>
      <c r="EN263" s="134" t="str">
        <f>IF('Main courante'!$A260=$EJ$6,'Main courante'!$V260,"")</f>
        <v/>
      </c>
      <c r="EP263" s="120" t="str">
        <f>IF('Main courante'!$A260=$EP$6,MAX($EP$8:$EP262)+1,"")</f>
        <v/>
      </c>
      <c r="EQ263" s="120" t="str">
        <f>IF('Main courante'!$A260=$EP$6,'Main courante'!$S260,"")</f>
        <v/>
      </c>
      <c r="ER263" s="120" t="str">
        <f>IF('Main courante'!$A260=$EP$6,'Main courante'!$T260,"")</f>
        <v/>
      </c>
      <c r="ES263" s="120" t="str">
        <f>IF('Main courante'!$A260=$EP$6,'Main courante'!$U260,"")</f>
        <v/>
      </c>
      <c r="ET263" s="134" t="str">
        <f>IF('Main courante'!$A260=$EP$6,'Main courante'!$V260,"")</f>
        <v/>
      </c>
      <c r="EU263" s="125"/>
      <c r="EV263" s="120" t="str">
        <f>IF('Main courante'!$A260=$EV$6,MAX($EV$8:$EV262)+1,"")</f>
        <v/>
      </c>
      <c r="EW263" s="121" t="str">
        <f>IF('Main courante'!$A260=$EV$6,TEXT('Main courante'!$B260,"j mmm aa"),"")</f>
        <v/>
      </c>
      <c r="EX263" s="122" t="str">
        <f>IF('Main courante'!$A260=$EV$6,TEXT('Main courante'!$C260,"hh:mm"),"")</f>
        <v/>
      </c>
      <c r="EY263" s="122" t="str">
        <f>IF('Main courante'!$A260=$EV$6,TEXT('Main courante'!$D260,"hh:mm"),"")</f>
        <v/>
      </c>
      <c r="EZ263" s="123" t="str">
        <f>IF('Main courante'!$A260=$EV$6,MOD($EY263-$EX263,1),"")</f>
        <v/>
      </c>
      <c r="FA263" s="123" t="str">
        <f>IF('Main courante'!$A260=$EV$6,'Main courante'!$E260,"")</f>
        <v/>
      </c>
      <c r="FB263" s="128"/>
    </row>
    <row r="264" spans="1:158">
      <c r="A264" s="120" t="str">
        <f>IF('Main courante'!$A261=$A$6,MAX($A$8:$A263)+1,"")</f>
        <v/>
      </c>
      <c r="B264" s="121" t="str">
        <f>IF('Main courante'!$A261=$A$6,TEXT('Main courante'!$B261,"j mmm aa"),"")</f>
        <v/>
      </c>
      <c r="C264" s="122" t="str">
        <f>IF('Main courante'!$A261=$A$6,TEXT('Main courante'!$C261,"hh:mm"),"")</f>
        <v/>
      </c>
      <c r="D264" s="122" t="str">
        <f>IF('Main courante'!$A261=$A$6,TEXT('Main courante'!$D261,"hh:mm"),"")</f>
        <v/>
      </c>
      <c r="E264" s="123" t="str">
        <f>IF('Main courante'!$A261=$A$6,MOD($D264-$C264,1),"")</f>
        <v/>
      </c>
      <c r="F264" s="123" t="str">
        <f>IF('Main courante'!$A261=$A$6,'Main courante'!$E261,"")</f>
        <v/>
      </c>
      <c r="G264" s="125"/>
      <c r="H264" s="126" t="str">
        <f>IF('Main courante'!$A261=$H$6,MAX($H$8:$H263)+1,"")</f>
        <v/>
      </c>
      <c r="I264" s="121" t="str">
        <f>IF('Main courante'!$A261=$H$6,TEXT('Main courante'!$B261,"j mmm aa"),"")</f>
        <v/>
      </c>
      <c r="J264" s="122" t="str">
        <f>IF('Main courante'!$A261=$H$6,TEXT('Main courante'!$C261,"hh:mm"),"")</f>
        <v/>
      </c>
      <c r="K264" s="122" t="str">
        <f>IF('Main courante'!$A261=$H$6,TEXT('Main courante'!$D261,"hh:mm"),"")</f>
        <v/>
      </c>
      <c r="L264" s="123" t="str">
        <f>IF('Main courante'!$A261=$H$6,MOD($K264-$J264,1),"")</f>
        <v/>
      </c>
      <c r="M264" s="123" t="str">
        <f>IF('Main courante'!$A261=$H$6,'Main courante'!$E261,"")</f>
        <v/>
      </c>
      <c r="N264" s="125"/>
      <c r="O264" s="120" t="str">
        <f>IF('Main courante'!$A261=$O$6,MAX($O$8:$O263)+1,"")</f>
        <v/>
      </c>
      <c r="P264" s="121" t="str">
        <f>IF('Main courante'!$A261=$O$6,TEXT('Main courante'!$B261,"j mmm aa"),"")</f>
        <v/>
      </c>
      <c r="Q264" s="122" t="str">
        <f>IF('Main courante'!$A261=$O$6,TEXT('Main courante'!$C261,"hh:mm"),"")</f>
        <v/>
      </c>
      <c r="R264" s="122" t="str">
        <f>IF('Main courante'!$A261=$O$6,TEXT('Main courante'!$D261,"hh:mm"),"")</f>
        <v/>
      </c>
      <c r="S264" s="123" t="str">
        <f>IF('Main courante'!$A261=$O$6,MOD($R264-$Q264,1),"")</f>
        <v/>
      </c>
      <c r="T264" s="124" t="str">
        <f>IF('Main courante'!$A261=$O$6,'Main courante'!$E261,"")</f>
        <v/>
      </c>
      <c r="U264" s="127" t="str">
        <f>IF('Main courante'!$A261=$O$6,DU264,"")</f>
        <v/>
      </c>
      <c r="V264" s="125"/>
      <c r="W264" s="120" t="str">
        <f>IF('Main courante'!$A261=$W$6,MAX($W$8:$W263)+1,"")</f>
        <v/>
      </c>
      <c r="X264" s="121" t="str">
        <f>IF('Main courante'!$A261=$W$6,TEXT('Main courante'!$B261,"j mmm aa"),"")</f>
        <v/>
      </c>
      <c r="Y264" s="122" t="str">
        <f>IF('Main courante'!$A261=$W$6,TEXT('Main courante'!$C261,"hh:mm"),"")</f>
        <v/>
      </c>
      <c r="Z264" s="122" t="str">
        <f>IF('Main courante'!$A261=$W$6,TEXT('Main courante'!$D261,"hh:mm"),"")</f>
        <v/>
      </c>
      <c r="AA264" s="123" t="str">
        <f>IF('Main courante'!$A261=$W$6,MOD($Z264-$Y264,1),"")</f>
        <v/>
      </c>
      <c r="AB264" s="123" t="str">
        <f>IF('Main courante'!$A261=$W$6,'Main courante'!$E261,"")</f>
        <v/>
      </c>
      <c r="AC264" s="122" t="str">
        <f>IF('Main courante'!$A261=$W$6,DU264,"")</f>
        <v/>
      </c>
      <c r="AD264" s="125"/>
      <c r="AE264" s="120" t="str">
        <f>IF('Main courante'!$A261=$AE$6,MAX($AE$8:$AE263)+1,"")</f>
        <v/>
      </c>
      <c r="AF264" s="121" t="str">
        <f>IF('Main courante'!$A261=$AE$6,TEXT('Main courante'!$B261,"j mmm aa"),"")</f>
        <v/>
      </c>
      <c r="AG264" s="122" t="str">
        <f>IF('Main courante'!$A261=$AE$6,TEXT('Main courante'!$C261,"hh:mm"),"")</f>
        <v/>
      </c>
      <c r="AH264" s="122" t="str">
        <f>IF('Main courante'!$A261=$AE$6,TEXT('Main courante'!$D261,"hh:mm"),"")</f>
        <v/>
      </c>
      <c r="AI264" s="123" t="str">
        <f>IF('Main courante'!$A261=$AE$6,MOD($AH264-$AG264,1),"")</f>
        <v/>
      </c>
      <c r="AJ264" s="123" t="str">
        <f>IF('Main courante'!$A261=$AE$6,'Main courante'!$E261,"")</f>
        <v/>
      </c>
      <c r="AK264" s="122" t="str">
        <f>IF('Main courante'!$A261=$AE$6,DU264,"")</f>
        <v/>
      </c>
      <c r="AL264" s="125"/>
      <c r="AM264" s="120" t="str">
        <f>IF('Main courante'!$A261=$AM$6,MAX($AM$8:$AM263)+1,"")</f>
        <v/>
      </c>
      <c r="AN264" s="121" t="str">
        <f>IF('Main courante'!$A261=$AM$6,TEXT('Main courante'!$B261,"j mmm aa"),"")</f>
        <v/>
      </c>
      <c r="AO264" s="122" t="str">
        <f>IF('Main courante'!$A261=$AM$6,TEXT('Main courante'!$C261,"hh:mm"),"")</f>
        <v/>
      </c>
      <c r="AP264" s="122" t="str">
        <f>IF('Main courante'!$A261=$AM$6,TEXT('Main courante'!$D261,"hh:mm"),"")</f>
        <v/>
      </c>
      <c r="AQ264" s="123" t="str">
        <f>IF('Main courante'!$A261=$AM$6,MOD($AP264-$AO264,1),"")</f>
        <v/>
      </c>
      <c r="AR264" s="123" t="str">
        <f>IF('Main courante'!$A261=$AM$6,'Main courante'!$E261,"")</f>
        <v/>
      </c>
      <c r="AS264" s="122" t="str">
        <f>IF('Main courante'!$A261=$AM$6,DU264,"")</f>
        <v/>
      </c>
      <c r="AT264" s="125"/>
      <c r="AU264" s="120" t="str">
        <f>IF('Main courante'!$A261=$AU$6,MAX($AU$8:$AU263)+1,"")</f>
        <v/>
      </c>
      <c r="AV264" s="121" t="str">
        <f>IF('Main courante'!$A261=$AU$6,TEXT('Main courante'!$B261,"j mmm aa"),"")</f>
        <v/>
      </c>
      <c r="AW264" s="122" t="str">
        <f>IF('Main courante'!$A261=$AU$6,TEXT('Main courante'!$C261,"hh:mm"),"")</f>
        <v/>
      </c>
      <c r="AX264" s="122" t="str">
        <f>IF('Main courante'!$A261=$AU$6,TEXT('Main courante'!$D261,"hh:mm"),"")</f>
        <v/>
      </c>
      <c r="AY264" s="123" t="str">
        <f>IF('Main courante'!$A261=$AU$6,MOD($AX264-$AW264,1),"")</f>
        <v/>
      </c>
      <c r="AZ264" s="123" t="str">
        <f>IF('Main courante'!$A261=$AU$6,'Main courante'!$E261,"")</f>
        <v/>
      </c>
      <c r="BA264" s="122" t="str">
        <f>IF('Main courante'!$A261=$AU$6,DU264,"")</f>
        <v/>
      </c>
      <c r="BB264" s="125"/>
      <c r="BC264" s="120" t="str">
        <f>IF('Main courante'!$A261=$BC$6,MAX($BC$8:$BC263)+1,"")</f>
        <v/>
      </c>
      <c r="BD264" s="121" t="str">
        <f>IF('Main courante'!$A261=$BC$6,TEXT('Main courante'!$B261,"j mmm aa"),"")</f>
        <v/>
      </c>
      <c r="BE264" s="122" t="str">
        <f>IF('Main courante'!$A261=$BC$6,TEXT('Main courante'!$C261,"hh:mm"),"")</f>
        <v/>
      </c>
      <c r="BF264" s="122" t="str">
        <f>IF('Main courante'!$A261=$BC$6,TEXT('Main courante'!$D261,"hh:mm"),"")</f>
        <v/>
      </c>
      <c r="BG264" s="123" t="str">
        <f>IF('Main courante'!$A261=$BC$6,MOD($BF264-$BE264,1),"")</f>
        <v/>
      </c>
      <c r="BH264" s="123" t="str">
        <f>IF('Main courante'!$A261=$BC$6,'Main courante'!$E261,"")</f>
        <v/>
      </c>
      <c r="BI264" s="122" t="str">
        <f>IF('Main courante'!$A261=$BC$6,DU264,"")</f>
        <v/>
      </c>
      <c r="BJ264" s="125"/>
      <c r="BK264" s="120" t="str">
        <f>IF('Main courante'!$A261=$BK$6,MAX($BK$8:$BK263)+1,"")</f>
        <v/>
      </c>
      <c r="BL264" s="121" t="str">
        <f>IF('Main courante'!$A261=$BK$6,TEXT('Main courante'!$B261,"j mmm aa"),"")</f>
        <v/>
      </c>
      <c r="BM264" s="122" t="str">
        <f>IF('Main courante'!$A261=$BK$6,TEXT('Main courante'!$C261,"hh:mm"),"")</f>
        <v/>
      </c>
      <c r="BN264" s="122" t="str">
        <f>IF('Main courante'!$A261=$BK$6,TEXT('Main courante'!$D261,"hh:mm"),"")</f>
        <v/>
      </c>
      <c r="BO264" s="123" t="str">
        <f>IF('Main courante'!$A261=$BK$6,MOD($BN264-$BM264,1),"")</f>
        <v/>
      </c>
      <c r="BP264" s="123" t="str">
        <f>IF('Main courante'!$A261=$BK$6,'Main courante'!$E261,"")</f>
        <v/>
      </c>
      <c r="BQ264" s="122" t="str">
        <f>IF('Main courante'!$A261=$BK$6,DU264,"")</f>
        <v/>
      </c>
      <c r="BR264" s="125"/>
      <c r="BS264" s="120" t="str">
        <f>IF('Main courante'!$A261=$BS$6,MAX($BS$8:$BS263)+1,"")</f>
        <v/>
      </c>
      <c r="BT264" s="121" t="str">
        <f>IF('Main courante'!$A261=$BS$6,TEXT('Main courante'!$B261,"j mmm aa"),"")</f>
        <v/>
      </c>
      <c r="BU264" s="122" t="str">
        <f>IF('Main courante'!$A261=$BS$6,TEXT('Main courante'!$C261,"hh:mm"),"")</f>
        <v/>
      </c>
      <c r="BV264" s="122" t="str">
        <f>IF('Main courante'!$A261=$BS$6,TEXT('Main courante'!$D261,"hh:mm"),"")</f>
        <v/>
      </c>
      <c r="BW264" s="123" t="str">
        <f>IF('Main courante'!$A261=$BS$6,MOD($BV264-$BU264,1),"")</f>
        <v/>
      </c>
      <c r="BX264" s="123" t="str">
        <f>IF('Main courante'!$A261=$BS$6,'Main courante'!$E261,"")</f>
        <v/>
      </c>
      <c r="BY264" s="122" t="str">
        <f>IF('Main courante'!$A261=$BS$6,DU264,"")</f>
        <v/>
      </c>
      <c r="BZ264" s="125"/>
      <c r="CA264" s="120" t="str">
        <f>IF('Main courante'!$A261=$CA$6,MAX($CA$8:$CA263)+1,"")</f>
        <v/>
      </c>
      <c r="CB264" s="121" t="str">
        <f>IF('Main courante'!$A261=$CA$6,TEXT('Main courante'!$B261,"j mmm aa"),"")</f>
        <v/>
      </c>
      <c r="CC264" s="122" t="str">
        <f>IF('Main courante'!$A261=$CA$6,TEXT('Main courante'!$C261,"hh:mm"),"")</f>
        <v/>
      </c>
      <c r="CD264" s="122" t="str">
        <f>IF('Main courante'!$A261=$CA$6,TEXT('Main courante'!$D261,"hh:mm"),"")</f>
        <v/>
      </c>
      <c r="CE264" s="123" t="str">
        <f>IF('Main courante'!$A261=$CA$6,MOD($CD264-$CC264,1),"")</f>
        <v/>
      </c>
      <c r="CF264" s="123" t="str">
        <f>IF('Main courante'!$A261=$CA$6,'Main courante'!$E261,"")</f>
        <v/>
      </c>
      <c r="CG264" s="122" t="str">
        <f>IF('Main courante'!$A261=$CA$6,DU264,"")</f>
        <v/>
      </c>
      <c r="CH264" s="125"/>
      <c r="CI264" s="120" t="str">
        <f>IF('Main courante'!$A261=$CI$6,MAX($CI$8:$CI263)+1,"")</f>
        <v/>
      </c>
      <c r="CJ264" s="121" t="str">
        <f>IF('Main courante'!$A261=$CI$6,TEXT('Main courante'!$B261,"j mmm aa"),"")</f>
        <v/>
      </c>
      <c r="CK264" s="122" t="str">
        <f>IF('Main courante'!$A261=$CI$6,TEXT('Main courante'!$C261,"hh:mm"),"")</f>
        <v/>
      </c>
      <c r="CL264" s="122" t="str">
        <f>IF('Main courante'!$A261=$CI$6,TEXT('Main courante'!$D261,"hh:mm"),"")</f>
        <v/>
      </c>
      <c r="CM264" s="123" t="str">
        <f>IF('Main courante'!$A261=$CI$6,MOD($CL264-$CK264,1),"")</f>
        <v/>
      </c>
      <c r="CN264" s="123" t="str">
        <f>IF('Main courante'!$A261=$CI$6,'Main courante'!$E261,"")</f>
        <v/>
      </c>
      <c r="CO264" s="125"/>
      <c r="CP264" s="120" t="str">
        <f>IF('Main courante'!$A261=$CP$6,MAX($CP$8:$CP263)+1,"")</f>
        <v/>
      </c>
      <c r="CQ264" s="121" t="str">
        <f>IF('Main courante'!$A261=$CP$6,TEXT('Main courante'!$B261,"j mmm aa"),"")</f>
        <v/>
      </c>
      <c r="CR264" s="122" t="str">
        <f>IF('Main courante'!$A261=$CP$6,TEXT('Main courante'!$C261,"hh:mm"),"")</f>
        <v/>
      </c>
      <c r="CS264" s="122" t="str">
        <f>IF('Main courante'!$A261=$CP$6,TEXT('Main courante'!$D261,"hh:mm"),"")</f>
        <v/>
      </c>
      <c r="CT264" s="123" t="str">
        <f>IF('Main courante'!$A261=$CP$6,MOD($CS264-$CR264,1),"")</f>
        <v/>
      </c>
      <c r="CU264" s="123" t="str">
        <f>IF('Main courante'!$A261=$CP$6,'Main courante'!$E261,"")</f>
        <v/>
      </c>
      <c r="CV264" s="122" t="str">
        <f>IF('Main courante'!$A261=$CP$6,DU264,"")</f>
        <v/>
      </c>
      <c r="CW264" s="125"/>
      <c r="CX264" s="120" t="str">
        <f>IF('Main courante'!$A261=$CX$6,MAX($CX$8:$CX263)+1,"")</f>
        <v/>
      </c>
      <c r="CY264" s="121" t="str">
        <f>IF('Main courante'!$A261=$CX$6,TEXT('Main courante'!$B261,"j mmm aa"),"")</f>
        <v/>
      </c>
      <c r="CZ264" s="122" t="str">
        <f>IF('Main courante'!$A261=$CX$6,TEXT('Main courante'!$C261,"hh:mm"),"")</f>
        <v/>
      </c>
      <c r="DA264" s="122" t="str">
        <f>IF('Main courante'!$A261=$CX$6,TEXT('Main courante'!$D261,"hh:mm"),"")</f>
        <v/>
      </c>
      <c r="DB264" s="123" t="str">
        <f>IF('Main courante'!$A261=$CX$6,MOD($DA264-$CZ264,1),"")</f>
        <v/>
      </c>
      <c r="DC264" s="123" t="str">
        <f>IF('Main courante'!$A261=$CX$6,'Main courante'!$E261,"")</f>
        <v/>
      </c>
      <c r="DD264" s="122" t="str">
        <f>IF('Main courante'!$A261=$CX$6,DU264,"")</f>
        <v/>
      </c>
      <c r="DE264" s="125"/>
      <c r="DF264" s="120" t="str">
        <f>IF('Main courante'!$A261=$DF$6,MAX($DF$8:$DF263)+1,"")</f>
        <v/>
      </c>
      <c r="DG264" s="121" t="str">
        <f>IF('Main courante'!$A261=$DF$6,TEXT('Main courante'!$B261,"j mmm aa"),"")</f>
        <v/>
      </c>
      <c r="DH264" s="122" t="str">
        <f>IF('Main courante'!$A261=$DF$6,TEXT('Main courante'!$C261,"hh:mm"),"")</f>
        <v/>
      </c>
      <c r="DI264" s="122" t="str">
        <f>IF('Main courante'!$A261=$DF$6,TEXT('Main courante'!$D261,"hh:mm"),"")</f>
        <v/>
      </c>
      <c r="DJ264" s="123" t="str">
        <f>IF('Main courante'!$A261=$DF$6,MOD($DI264-$DH264,1),"")</f>
        <v/>
      </c>
      <c r="DK264" s="123" t="str">
        <f>IF('Main courante'!$A261=$DF$6,'Main courante'!$E261,"")</f>
        <v/>
      </c>
      <c r="DL264" s="128"/>
      <c r="DM264" s="120" t="str">
        <f>IF(OR('Main courante'!$F261&lt;&gt;"",'Main courante'!$K261&lt;&gt;""),MAX($DM$8:$DM263)+1,"")</f>
        <v/>
      </c>
      <c r="DN264" s="121" t="str">
        <f>IF('Main courante'!$F261,TEXT('Main courante'!$B261,"j mmm aa"),"")</f>
        <v/>
      </c>
      <c r="DO264" s="121" t="str">
        <f>IF('Main courante'!$F261,'Main courante'!$E261,"")</f>
        <v/>
      </c>
      <c r="DP264" s="121" t="str">
        <f>IF(OR('Main courante'!$F261&lt;&gt;"",'Main courante'!$K261&lt;&gt;""),IF('Main courante'!$F261&lt;&gt;"",TEXT('Main courante'!$F261,"hh:mm"),""),"")</f>
        <v/>
      </c>
      <c r="DQ264" s="121" t="str">
        <f>IF(OR('Main courante'!$F261&lt;&gt;"",'Main courante'!$K261&lt;&gt;""),IF('Main courante'!$G261&lt;&gt;"",TEXT('Main courante'!$G261,"hh:mm"),""),"")</f>
        <v/>
      </c>
      <c r="DR264" s="121" t="str">
        <f>IF(OR('Main courante'!$F261&lt;&gt;"",'Main courante'!$K261&lt;&gt;""),IF('Main courante'!$K261&lt;&gt;"",TEXT('Main courante'!$K261,"hh:mm"),""),"")</f>
        <v/>
      </c>
      <c r="DS264" s="121" t="str">
        <f>IF(OR('Main courante'!$F261&lt;&gt;"",'Main courante'!$K261&lt;&gt;""),IF('Main courante'!$L261&lt;&gt;"",TEXT('Main courante'!$L261,"hh:mm"),""),"")</f>
        <v/>
      </c>
      <c r="DT264" s="129">
        <f t="shared" ref="DT264:DT327" si="16">EA264+EB264</f>
        <v>0</v>
      </c>
      <c r="DU264" s="130">
        <f>'Main courante'!$H261+'Main courante'!$M261</f>
        <v>0</v>
      </c>
      <c r="DV264" s="131">
        <f>'Main courante'!$J261+'Main courante'!$O261</f>
        <v>0</v>
      </c>
      <c r="DW264" s="131">
        <f>'Main courante'!$I261+'Main courante'!$N261</f>
        <v>0</v>
      </c>
      <c r="DX264" s="132" t="str">
        <f>IF('Main courante'!$P261&lt;&gt;"",'Main courante'!$P261,"")</f>
        <v/>
      </c>
      <c r="DY264" s="133" t="str">
        <f>IF('Main courante'!$Q261&lt;&gt;"",'Main courante'!$Q261,"")</f>
        <v/>
      </c>
      <c r="DZ264" s="133" t="str">
        <f>IF('Main courante'!$R261&lt;&gt;"",'Main courante'!$R261,"")</f>
        <v/>
      </c>
      <c r="EA264" s="129">
        <f t="shared" ref="EA264:EA327" si="17">IF($DP264&lt;&gt;"",MOD($DQ264-$DP264,1),)</f>
        <v>0</v>
      </c>
      <c r="EB264" s="129">
        <f t="shared" ref="EB264:EB327" si="18">IF($DS264&lt;&gt;"",MOD($DS264-$DR264,1),)</f>
        <v>0</v>
      </c>
      <c r="ED264" s="120" t="str">
        <f>IF('Main courante'!$A261=$ED$6,MAX($ED$8:$ED263)+1,"")</f>
        <v/>
      </c>
      <c r="EE264" s="120" t="str">
        <f>IF('Main courante'!$A261=$ED$6,'Main courante'!$S261,"")</f>
        <v/>
      </c>
      <c r="EF264" s="120" t="str">
        <f>IF('Main courante'!$A261=$ED$6,'Main courante'!$T261,"")</f>
        <v/>
      </c>
      <c r="EG264" s="120" t="str">
        <f>IF('Main courante'!$A261=$ED$6,'Main courante'!$U261,"")</f>
        <v/>
      </c>
      <c r="EH264" s="134" t="str">
        <f>IF('Main courante'!$A261=$ED$6,'Main courante'!$V261,"")</f>
        <v/>
      </c>
      <c r="EJ264" s="120" t="str">
        <f>IF('Main courante'!$A261=$EJ$6,MAX($EJ$8:$EJ263)+1,"")</f>
        <v/>
      </c>
      <c r="EK264" s="120" t="str">
        <f>IF('Main courante'!$A261=$EJ$6,'Main courante'!$S261,"")</f>
        <v/>
      </c>
      <c r="EL264" s="120" t="str">
        <f>IF('Main courante'!$A261=$EJ$6,'Main courante'!$T261,"")</f>
        <v/>
      </c>
      <c r="EM264" s="120" t="str">
        <f>IF('Main courante'!$A261=$EJ$6,'Main courante'!$U261,"")</f>
        <v/>
      </c>
      <c r="EN264" s="134" t="str">
        <f>IF('Main courante'!$A261=$EJ$6,'Main courante'!$V261,"")</f>
        <v/>
      </c>
      <c r="EP264" s="120" t="str">
        <f>IF('Main courante'!$A261=$EP$6,MAX($EP$8:$EP263)+1,"")</f>
        <v/>
      </c>
      <c r="EQ264" s="120" t="str">
        <f>IF('Main courante'!$A261=$EP$6,'Main courante'!$S261,"")</f>
        <v/>
      </c>
      <c r="ER264" s="120" t="str">
        <f>IF('Main courante'!$A261=$EP$6,'Main courante'!$T261,"")</f>
        <v/>
      </c>
      <c r="ES264" s="120" t="str">
        <f>IF('Main courante'!$A261=$EP$6,'Main courante'!$U261,"")</f>
        <v/>
      </c>
      <c r="ET264" s="134" t="str">
        <f>IF('Main courante'!$A261=$EP$6,'Main courante'!$V261,"")</f>
        <v/>
      </c>
      <c r="EU264" s="125"/>
      <c r="EV264" s="120" t="str">
        <f>IF('Main courante'!$A261=$EV$6,MAX($EV$8:$EV263)+1,"")</f>
        <v/>
      </c>
      <c r="EW264" s="121" t="str">
        <f>IF('Main courante'!$A261=$EV$6,TEXT('Main courante'!$B261,"j mmm aa"),"")</f>
        <v/>
      </c>
      <c r="EX264" s="122" t="str">
        <f>IF('Main courante'!$A261=$EV$6,TEXT('Main courante'!$C261,"hh:mm"),"")</f>
        <v/>
      </c>
      <c r="EY264" s="122" t="str">
        <f>IF('Main courante'!$A261=$EV$6,TEXT('Main courante'!$D261,"hh:mm"),"")</f>
        <v/>
      </c>
      <c r="EZ264" s="123" t="str">
        <f>IF('Main courante'!$A261=$EV$6,MOD($EY264-$EX264,1),"")</f>
        <v/>
      </c>
      <c r="FA264" s="123" t="str">
        <f>IF('Main courante'!$A261=$EV$6,'Main courante'!$E261,"")</f>
        <v/>
      </c>
      <c r="FB264" s="128"/>
    </row>
    <row r="265" spans="1:158">
      <c r="A265" s="120" t="str">
        <f>IF('Main courante'!$A262=$A$6,MAX($A$8:$A264)+1,"")</f>
        <v/>
      </c>
      <c r="B265" s="121" t="str">
        <f>IF('Main courante'!$A262=$A$6,TEXT('Main courante'!$B262,"j mmm aa"),"")</f>
        <v/>
      </c>
      <c r="C265" s="122" t="str">
        <f>IF('Main courante'!$A262=$A$6,TEXT('Main courante'!$C262,"hh:mm"),"")</f>
        <v/>
      </c>
      <c r="D265" s="122" t="str">
        <f>IF('Main courante'!$A262=$A$6,TEXT('Main courante'!$D262,"hh:mm"),"")</f>
        <v/>
      </c>
      <c r="E265" s="123" t="str">
        <f>IF('Main courante'!$A262=$A$6,MOD($D265-$C265,1),"")</f>
        <v/>
      </c>
      <c r="F265" s="123" t="str">
        <f>IF('Main courante'!$A262=$A$6,'Main courante'!$E262,"")</f>
        <v/>
      </c>
      <c r="G265" s="125"/>
      <c r="H265" s="126" t="str">
        <f>IF('Main courante'!$A262=$H$6,MAX($H$8:$H264)+1,"")</f>
        <v/>
      </c>
      <c r="I265" s="121" t="str">
        <f>IF('Main courante'!$A262=$H$6,TEXT('Main courante'!$B262,"j mmm aa"),"")</f>
        <v/>
      </c>
      <c r="J265" s="122" t="str">
        <f>IF('Main courante'!$A262=$H$6,TEXT('Main courante'!$C262,"hh:mm"),"")</f>
        <v/>
      </c>
      <c r="K265" s="122" t="str">
        <f>IF('Main courante'!$A262=$H$6,TEXT('Main courante'!$D262,"hh:mm"),"")</f>
        <v/>
      </c>
      <c r="L265" s="123" t="str">
        <f>IF('Main courante'!$A262=$H$6,MOD($K265-$J265,1),"")</f>
        <v/>
      </c>
      <c r="M265" s="123" t="str">
        <f>IF('Main courante'!$A262=$H$6,'Main courante'!$E262,"")</f>
        <v/>
      </c>
      <c r="N265" s="125"/>
      <c r="O265" s="120" t="str">
        <f>IF('Main courante'!$A262=$O$6,MAX($O$8:$O264)+1,"")</f>
        <v/>
      </c>
      <c r="P265" s="121" t="str">
        <f>IF('Main courante'!$A262=$O$6,TEXT('Main courante'!$B262,"j mmm aa"),"")</f>
        <v/>
      </c>
      <c r="Q265" s="122" t="str">
        <f>IF('Main courante'!$A262=$O$6,TEXT('Main courante'!$C262,"hh:mm"),"")</f>
        <v/>
      </c>
      <c r="R265" s="122" t="str">
        <f>IF('Main courante'!$A262=$O$6,TEXT('Main courante'!$D262,"hh:mm"),"")</f>
        <v/>
      </c>
      <c r="S265" s="123" t="str">
        <f>IF('Main courante'!$A262=$O$6,MOD($R265-$Q265,1),"")</f>
        <v/>
      </c>
      <c r="T265" s="124" t="str">
        <f>IF('Main courante'!$A262=$O$6,'Main courante'!$E262,"")</f>
        <v/>
      </c>
      <c r="U265" s="127" t="str">
        <f>IF('Main courante'!$A262=$O$6,DU265,"")</f>
        <v/>
      </c>
      <c r="V265" s="125"/>
      <c r="W265" s="120" t="str">
        <f>IF('Main courante'!$A262=$W$6,MAX($W$8:$W264)+1,"")</f>
        <v/>
      </c>
      <c r="X265" s="121" t="str">
        <f>IF('Main courante'!$A262=$W$6,TEXT('Main courante'!$B262,"j mmm aa"),"")</f>
        <v/>
      </c>
      <c r="Y265" s="122" t="str">
        <f>IF('Main courante'!$A262=$W$6,TEXT('Main courante'!$C262,"hh:mm"),"")</f>
        <v/>
      </c>
      <c r="Z265" s="122" t="str">
        <f>IF('Main courante'!$A262=$W$6,TEXT('Main courante'!$D262,"hh:mm"),"")</f>
        <v/>
      </c>
      <c r="AA265" s="123" t="str">
        <f>IF('Main courante'!$A262=$W$6,MOD($Z265-$Y265,1),"")</f>
        <v/>
      </c>
      <c r="AB265" s="123" t="str">
        <f>IF('Main courante'!$A262=$W$6,'Main courante'!$E262,"")</f>
        <v/>
      </c>
      <c r="AC265" s="122" t="str">
        <f>IF('Main courante'!$A262=$W$6,DU265,"")</f>
        <v/>
      </c>
      <c r="AD265" s="125"/>
      <c r="AE265" s="120" t="str">
        <f>IF('Main courante'!$A262=$AE$6,MAX($AE$8:$AE264)+1,"")</f>
        <v/>
      </c>
      <c r="AF265" s="121" t="str">
        <f>IF('Main courante'!$A262=$AE$6,TEXT('Main courante'!$B262,"j mmm aa"),"")</f>
        <v/>
      </c>
      <c r="AG265" s="122" t="str">
        <f>IF('Main courante'!$A262=$AE$6,TEXT('Main courante'!$C262,"hh:mm"),"")</f>
        <v/>
      </c>
      <c r="AH265" s="122" t="str">
        <f>IF('Main courante'!$A262=$AE$6,TEXT('Main courante'!$D262,"hh:mm"),"")</f>
        <v/>
      </c>
      <c r="AI265" s="123" t="str">
        <f>IF('Main courante'!$A262=$AE$6,MOD($AH265-$AG265,1),"")</f>
        <v/>
      </c>
      <c r="AJ265" s="123" t="str">
        <f>IF('Main courante'!$A262=$AE$6,'Main courante'!$E262,"")</f>
        <v/>
      </c>
      <c r="AK265" s="122" t="str">
        <f>IF('Main courante'!$A262=$AE$6,DU265,"")</f>
        <v/>
      </c>
      <c r="AL265" s="125"/>
      <c r="AM265" s="120" t="str">
        <f>IF('Main courante'!$A262=$AM$6,MAX($AM$8:$AM264)+1,"")</f>
        <v/>
      </c>
      <c r="AN265" s="121" t="str">
        <f>IF('Main courante'!$A262=$AM$6,TEXT('Main courante'!$B262,"j mmm aa"),"")</f>
        <v/>
      </c>
      <c r="AO265" s="122" t="str">
        <f>IF('Main courante'!$A262=$AM$6,TEXT('Main courante'!$C262,"hh:mm"),"")</f>
        <v/>
      </c>
      <c r="AP265" s="122" t="str">
        <f>IF('Main courante'!$A262=$AM$6,TEXT('Main courante'!$D262,"hh:mm"),"")</f>
        <v/>
      </c>
      <c r="AQ265" s="123" t="str">
        <f>IF('Main courante'!$A262=$AM$6,MOD($AP265-$AO265,1),"")</f>
        <v/>
      </c>
      <c r="AR265" s="123" t="str">
        <f>IF('Main courante'!$A262=$AM$6,'Main courante'!$E262,"")</f>
        <v/>
      </c>
      <c r="AS265" s="122" t="str">
        <f>IF('Main courante'!$A262=$AM$6,DU265,"")</f>
        <v/>
      </c>
      <c r="AT265" s="125"/>
      <c r="AU265" s="120" t="str">
        <f>IF('Main courante'!$A262=$AU$6,MAX($AU$8:$AU264)+1,"")</f>
        <v/>
      </c>
      <c r="AV265" s="121" t="str">
        <f>IF('Main courante'!$A262=$AU$6,TEXT('Main courante'!$B262,"j mmm aa"),"")</f>
        <v/>
      </c>
      <c r="AW265" s="122" t="str">
        <f>IF('Main courante'!$A262=$AU$6,TEXT('Main courante'!$C262,"hh:mm"),"")</f>
        <v/>
      </c>
      <c r="AX265" s="122" t="str">
        <f>IF('Main courante'!$A262=$AU$6,TEXT('Main courante'!$D262,"hh:mm"),"")</f>
        <v/>
      </c>
      <c r="AY265" s="123" t="str">
        <f>IF('Main courante'!$A262=$AU$6,MOD($AX265-$AW265,1),"")</f>
        <v/>
      </c>
      <c r="AZ265" s="123" t="str">
        <f>IF('Main courante'!$A262=$AU$6,'Main courante'!$E262,"")</f>
        <v/>
      </c>
      <c r="BA265" s="122" t="str">
        <f>IF('Main courante'!$A262=$AU$6,DU265,"")</f>
        <v/>
      </c>
      <c r="BB265" s="125"/>
      <c r="BC265" s="120" t="str">
        <f>IF('Main courante'!$A262=$BC$6,MAX($BC$8:$BC264)+1,"")</f>
        <v/>
      </c>
      <c r="BD265" s="121" t="str">
        <f>IF('Main courante'!$A262=$BC$6,TEXT('Main courante'!$B262,"j mmm aa"),"")</f>
        <v/>
      </c>
      <c r="BE265" s="122" t="str">
        <f>IF('Main courante'!$A262=$BC$6,TEXT('Main courante'!$C262,"hh:mm"),"")</f>
        <v/>
      </c>
      <c r="BF265" s="122" t="str">
        <f>IF('Main courante'!$A262=$BC$6,TEXT('Main courante'!$D262,"hh:mm"),"")</f>
        <v/>
      </c>
      <c r="BG265" s="123" t="str">
        <f>IF('Main courante'!$A262=$BC$6,MOD($BF265-$BE265,1),"")</f>
        <v/>
      </c>
      <c r="BH265" s="123" t="str">
        <f>IF('Main courante'!$A262=$BC$6,'Main courante'!$E262,"")</f>
        <v/>
      </c>
      <c r="BI265" s="122" t="str">
        <f>IF('Main courante'!$A262=$BC$6,DU265,"")</f>
        <v/>
      </c>
      <c r="BJ265" s="125"/>
      <c r="BK265" s="120" t="str">
        <f>IF('Main courante'!$A262=$BK$6,MAX($BK$8:$BK264)+1,"")</f>
        <v/>
      </c>
      <c r="BL265" s="121" t="str">
        <f>IF('Main courante'!$A262=$BK$6,TEXT('Main courante'!$B262,"j mmm aa"),"")</f>
        <v/>
      </c>
      <c r="BM265" s="122" t="str">
        <f>IF('Main courante'!$A262=$BK$6,TEXT('Main courante'!$C262,"hh:mm"),"")</f>
        <v/>
      </c>
      <c r="BN265" s="122" t="str">
        <f>IF('Main courante'!$A262=$BK$6,TEXT('Main courante'!$D262,"hh:mm"),"")</f>
        <v/>
      </c>
      <c r="BO265" s="123" t="str">
        <f>IF('Main courante'!$A262=$BK$6,MOD($BN265-$BM265,1),"")</f>
        <v/>
      </c>
      <c r="BP265" s="123" t="str">
        <f>IF('Main courante'!$A262=$BK$6,'Main courante'!$E262,"")</f>
        <v/>
      </c>
      <c r="BQ265" s="122" t="str">
        <f>IF('Main courante'!$A262=$BK$6,DU265,"")</f>
        <v/>
      </c>
      <c r="BR265" s="125"/>
      <c r="BS265" s="120" t="str">
        <f>IF('Main courante'!$A262=$BS$6,MAX($BS$8:$BS264)+1,"")</f>
        <v/>
      </c>
      <c r="BT265" s="121" t="str">
        <f>IF('Main courante'!$A262=$BS$6,TEXT('Main courante'!$B262,"j mmm aa"),"")</f>
        <v/>
      </c>
      <c r="BU265" s="122" t="str">
        <f>IF('Main courante'!$A262=$BS$6,TEXT('Main courante'!$C262,"hh:mm"),"")</f>
        <v/>
      </c>
      <c r="BV265" s="122" t="str">
        <f>IF('Main courante'!$A262=$BS$6,TEXT('Main courante'!$D262,"hh:mm"),"")</f>
        <v/>
      </c>
      <c r="BW265" s="123" t="str">
        <f>IF('Main courante'!$A262=$BS$6,MOD($BV265-$BU265,1),"")</f>
        <v/>
      </c>
      <c r="BX265" s="123" t="str">
        <f>IF('Main courante'!$A262=$BS$6,'Main courante'!$E262,"")</f>
        <v/>
      </c>
      <c r="BY265" s="122" t="str">
        <f>IF('Main courante'!$A262=$BS$6,DU265,"")</f>
        <v/>
      </c>
      <c r="BZ265" s="125"/>
      <c r="CA265" s="120" t="str">
        <f>IF('Main courante'!$A262=$CA$6,MAX($CA$8:$CA264)+1,"")</f>
        <v/>
      </c>
      <c r="CB265" s="121" t="str">
        <f>IF('Main courante'!$A262=$CA$6,TEXT('Main courante'!$B262,"j mmm aa"),"")</f>
        <v/>
      </c>
      <c r="CC265" s="122" t="str">
        <f>IF('Main courante'!$A262=$CA$6,TEXT('Main courante'!$C262,"hh:mm"),"")</f>
        <v/>
      </c>
      <c r="CD265" s="122" t="str">
        <f>IF('Main courante'!$A262=$CA$6,TEXT('Main courante'!$D262,"hh:mm"),"")</f>
        <v/>
      </c>
      <c r="CE265" s="123" t="str">
        <f>IF('Main courante'!$A262=$CA$6,MOD($CD265-$CC265,1),"")</f>
        <v/>
      </c>
      <c r="CF265" s="123" t="str">
        <f>IF('Main courante'!$A262=$CA$6,'Main courante'!$E262,"")</f>
        <v/>
      </c>
      <c r="CG265" s="122" t="str">
        <f>IF('Main courante'!$A262=$CA$6,DU265,"")</f>
        <v/>
      </c>
      <c r="CH265" s="125"/>
      <c r="CI265" s="120" t="str">
        <f>IF('Main courante'!$A262=$CI$6,MAX($CI$8:$CI264)+1,"")</f>
        <v/>
      </c>
      <c r="CJ265" s="121" t="str">
        <f>IF('Main courante'!$A262=$CI$6,TEXT('Main courante'!$B262,"j mmm aa"),"")</f>
        <v/>
      </c>
      <c r="CK265" s="122" t="str">
        <f>IF('Main courante'!$A262=$CI$6,TEXT('Main courante'!$C262,"hh:mm"),"")</f>
        <v/>
      </c>
      <c r="CL265" s="122" t="str">
        <f>IF('Main courante'!$A262=$CI$6,TEXT('Main courante'!$D262,"hh:mm"),"")</f>
        <v/>
      </c>
      <c r="CM265" s="123" t="str">
        <f>IF('Main courante'!$A262=$CI$6,MOD($CL265-$CK265,1),"")</f>
        <v/>
      </c>
      <c r="CN265" s="123" t="str">
        <f>IF('Main courante'!$A262=$CI$6,'Main courante'!$E262,"")</f>
        <v/>
      </c>
      <c r="CO265" s="125"/>
      <c r="CP265" s="120" t="str">
        <f>IF('Main courante'!$A262=$CP$6,MAX($CP$8:$CP264)+1,"")</f>
        <v/>
      </c>
      <c r="CQ265" s="121" t="str">
        <f>IF('Main courante'!$A262=$CP$6,TEXT('Main courante'!$B262,"j mmm aa"),"")</f>
        <v/>
      </c>
      <c r="CR265" s="122" t="str">
        <f>IF('Main courante'!$A262=$CP$6,TEXT('Main courante'!$C262,"hh:mm"),"")</f>
        <v/>
      </c>
      <c r="CS265" s="122" t="str">
        <f>IF('Main courante'!$A262=$CP$6,TEXT('Main courante'!$D262,"hh:mm"),"")</f>
        <v/>
      </c>
      <c r="CT265" s="123" t="str">
        <f>IF('Main courante'!$A262=$CP$6,MOD($CS265-$CR265,1),"")</f>
        <v/>
      </c>
      <c r="CU265" s="123" t="str">
        <f>IF('Main courante'!$A262=$CP$6,'Main courante'!$E262,"")</f>
        <v/>
      </c>
      <c r="CV265" s="122" t="str">
        <f>IF('Main courante'!$A262=$CP$6,DU265,"")</f>
        <v/>
      </c>
      <c r="CW265" s="125"/>
      <c r="CX265" s="120" t="str">
        <f>IF('Main courante'!$A262=$CX$6,MAX($CX$8:$CX264)+1,"")</f>
        <v/>
      </c>
      <c r="CY265" s="121" t="str">
        <f>IF('Main courante'!$A262=$CX$6,TEXT('Main courante'!$B262,"j mmm aa"),"")</f>
        <v/>
      </c>
      <c r="CZ265" s="122" t="str">
        <f>IF('Main courante'!$A262=$CX$6,TEXT('Main courante'!$C262,"hh:mm"),"")</f>
        <v/>
      </c>
      <c r="DA265" s="122" t="str">
        <f>IF('Main courante'!$A262=$CX$6,TEXT('Main courante'!$D262,"hh:mm"),"")</f>
        <v/>
      </c>
      <c r="DB265" s="123" t="str">
        <f>IF('Main courante'!$A262=$CX$6,MOD($DA265-$CZ265,1),"")</f>
        <v/>
      </c>
      <c r="DC265" s="123" t="str">
        <f>IF('Main courante'!$A262=$CX$6,'Main courante'!$E262,"")</f>
        <v/>
      </c>
      <c r="DD265" s="122" t="str">
        <f>IF('Main courante'!$A262=$CX$6,DU265,"")</f>
        <v/>
      </c>
      <c r="DE265" s="125"/>
      <c r="DF265" s="120" t="str">
        <f>IF('Main courante'!$A262=$DF$6,MAX($DF$8:$DF264)+1,"")</f>
        <v/>
      </c>
      <c r="DG265" s="121" t="str">
        <f>IF('Main courante'!$A262=$DF$6,TEXT('Main courante'!$B262,"j mmm aa"),"")</f>
        <v/>
      </c>
      <c r="DH265" s="122" t="str">
        <f>IF('Main courante'!$A262=$DF$6,TEXT('Main courante'!$C262,"hh:mm"),"")</f>
        <v/>
      </c>
      <c r="DI265" s="122" t="str">
        <f>IF('Main courante'!$A262=$DF$6,TEXT('Main courante'!$D262,"hh:mm"),"")</f>
        <v/>
      </c>
      <c r="DJ265" s="123" t="str">
        <f>IF('Main courante'!$A262=$DF$6,MOD($DI265-$DH265,1),"")</f>
        <v/>
      </c>
      <c r="DK265" s="123" t="str">
        <f>IF('Main courante'!$A262=$DF$6,'Main courante'!$E262,"")</f>
        <v/>
      </c>
      <c r="DL265" s="128"/>
      <c r="DM265" s="120" t="str">
        <f>IF(OR('Main courante'!$F262&lt;&gt;"",'Main courante'!$K262&lt;&gt;""),MAX($DM$8:$DM264)+1,"")</f>
        <v/>
      </c>
      <c r="DN265" s="121" t="str">
        <f>IF('Main courante'!$F262,TEXT('Main courante'!$B262,"j mmm aa"),"")</f>
        <v/>
      </c>
      <c r="DO265" s="121" t="str">
        <f>IF('Main courante'!$F262,'Main courante'!$E262,"")</f>
        <v/>
      </c>
      <c r="DP265" s="121" t="str">
        <f>IF(OR('Main courante'!$F262&lt;&gt;"",'Main courante'!$K262&lt;&gt;""),IF('Main courante'!$F262&lt;&gt;"",TEXT('Main courante'!$F262,"hh:mm"),""),"")</f>
        <v/>
      </c>
      <c r="DQ265" s="121" t="str">
        <f>IF(OR('Main courante'!$F262&lt;&gt;"",'Main courante'!$K262&lt;&gt;""),IF('Main courante'!$G262&lt;&gt;"",TEXT('Main courante'!$G262,"hh:mm"),""),"")</f>
        <v/>
      </c>
      <c r="DR265" s="121" t="str">
        <f>IF(OR('Main courante'!$F262&lt;&gt;"",'Main courante'!$K262&lt;&gt;""),IF('Main courante'!$K262&lt;&gt;"",TEXT('Main courante'!$K262,"hh:mm"),""),"")</f>
        <v/>
      </c>
      <c r="DS265" s="121" t="str">
        <f>IF(OR('Main courante'!$F262&lt;&gt;"",'Main courante'!$K262&lt;&gt;""),IF('Main courante'!$L262&lt;&gt;"",TEXT('Main courante'!$L262,"hh:mm"),""),"")</f>
        <v/>
      </c>
      <c r="DT265" s="129">
        <f t="shared" si="16"/>
        <v>0</v>
      </c>
      <c r="DU265" s="130">
        <f>'Main courante'!$H262+'Main courante'!$M262</f>
        <v>0</v>
      </c>
      <c r="DV265" s="131">
        <f>'Main courante'!$J262+'Main courante'!$O262</f>
        <v>0</v>
      </c>
      <c r="DW265" s="131">
        <f>'Main courante'!$I262+'Main courante'!$N262</f>
        <v>0</v>
      </c>
      <c r="DX265" s="132" t="str">
        <f>IF('Main courante'!$P262&lt;&gt;"",'Main courante'!$P262,"")</f>
        <v/>
      </c>
      <c r="DY265" s="133" t="str">
        <f>IF('Main courante'!$Q262&lt;&gt;"",'Main courante'!$Q262,"")</f>
        <v/>
      </c>
      <c r="DZ265" s="133" t="str">
        <f>IF('Main courante'!$R262&lt;&gt;"",'Main courante'!$R262,"")</f>
        <v/>
      </c>
      <c r="EA265" s="129">
        <f t="shared" si="17"/>
        <v>0</v>
      </c>
      <c r="EB265" s="129">
        <f t="shared" si="18"/>
        <v>0</v>
      </c>
      <c r="ED265" s="120" t="str">
        <f>IF('Main courante'!$A262=$ED$6,MAX($ED$8:$ED264)+1,"")</f>
        <v/>
      </c>
      <c r="EE265" s="120" t="str">
        <f>IF('Main courante'!$A262=$ED$6,'Main courante'!$S262,"")</f>
        <v/>
      </c>
      <c r="EF265" s="120" t="str">
        <f>IF('Main courante'!$A262=$ED$6,'Main courante'!$T262,"")</f>
        <v/>
      </c>
      <c r="EG265" s="120" t="str">
        <f>IF('Main courante'!$A262=$ED$6,'Main courante'!$U262,"")</f>
        <v/>
      </c>
      <c r="EH265" s="134" t="str">
        <f>IF('Main courante'!$A262=$ED$6,'Main courante'!$V262,"")</f>
        <v/>
      </c>
      <c r="EJ265" s="120" t="str">
        <f>IF('Main courante'!$A262=$EJ$6,MAX($EJ$8:$EJ264)+1,"")</f>
        <v/>
      </c>
      <c r="EK265" s="120" t="str">
        <f>IF('Main courante'!$A262=$EJ$6,'Main courante'!$S262,"")</f>
        <v/>
      </c>
      <c r="EL265" s="120" t="str">
        <f>IF('Main courante'!$A262=$EJ$6,'Main courante'!$T262,"")</f>
        <v/>
      </c>
      <c r="EM265" s="120" t="str">
        <f>IF('Main courante'!$A262=$EJ$6,'Main courante'!$U262,"")</f>
        <v/>
      </c>
      <c r="EN265" s="134" t="str">
        <f>IF('Main courante'!$A262=$EJ$6,'Main courante'!$V262,"")</f>
        <v/>
      </c>
      <c r="EP265" s="120" t="str">
        <f>IF('Main courante'!$A262=$EP$6,MAX($EP$8:$EP264)+1,"")</f>
        <v/>
      </c>
      <c r="EQ265" s="120" t="str">
        <f>IF('Main courante'!$A262=$EP$6,'Main courante'!$S262,"")</f>
        <v/>
      </c>
      <c r="ER265" s="120" t="str">
        <f>IF('Main courante'!$A262=$EP$6,'Main courante'!$T262,"")</f>
        <v/>
      </c>
      <c r="ES265" s="120" t="str">
        <f>IF('Main courante'!$A262=$EP$6,'Main courante'!$U262,"")</f>
        <v/>
      </c>
      <c r="ET265" s="134" t="str">
        <f>IF('Main courante'!$A262=$EP$6,'Main courante'!$V262,"")</f>
        <v/>
      </c>
      <c r="EU265" s="125"/>
      <c r="EV265" s="120" t="str">
        <f>IF('Main courante'!$A262=$EV$6,MAX($EV$8:$EV264)+1,"")</f>
        <v/>
      </c>
      <c r="EW265" s="121" t="str">
        <f>IF('Main courante'!$A262=$EV$6,TEXT('Main courante'!$B262,"j mmm aa"),"")</f>
        <v/>
      </c>
      <c r="EX265" s="122" t="str">
        <f>IF('Main courante'!$A262=$EV$6,TEXT('Main courante'!$C262,"hh:mm"),"")</f>
        <v/>
      </c>
      <c r="EY265" s="122" t="str">
        <f>IF('Main courante'!$A262=$EV$6,TEXT('Main courante'!$D262,"hh:mm"),"")</f>
        <v/>
      </c>
      <c r="EZ265" s="123" t="str">
        <f>IF('Main courante'!$A262=$EV$6,MOD($EY265-$EX265,1),"")</f>
        <v/>
      </c>
      <c r="FA265" s="123" t="str">
        <f>IF('Main courante'!$A262=$EV$6,'Main courante'!$E262,"")</f>
        <v/>
      </c>
      <c r="FB265" s="128"/>
    </row>
    <row r="266" spans="1:158">
      <c r="A266" s="120" t="str">
        <f>IF('Main courante'!$A263=$A$6,MAX($A$8:$A265)+1,"")</f>
        <v/>
      </c>
      <c r="B266" s="121" t="str">
        <f>IF('Main courante'!$A263=$A$6,TEXT('Main courante'!$B263,"j mmm aa"),"")</f>
        <v/>
      </c>
      <c r="C266" s="122" t="str">
        <f>IF('Main courante'!$A263=$A$6,TEXT('Main courante'!$C263,"hh:mm"),"")</f>
        <v/>
      </c>
      <c r="D266" s="122" t="str">
        <f>IF('Main courante'!$A263=$A$6,TEXT('Main courante'!$D263,"hh:mm"),"")</f>
        <v/>
      </c>
      <c r="E266" s="123" t="str">
        <f>IF('Main courante'!$A263=$A$6,MOD($D266-$C266,1),"")</f>
        <v/>
      </c>
      <c r="F266" s="123" t="str">
        <f>IF('Main courante'!$A263=$A$6,'Main courante'!$E263,"")</f>
        <v/>
      </c>
      <c r="G266" s="125"/>
      <c r="H266" s="126" t="str">
        <f>IF('Main courante'!$A263=$H$6,MAX($H$8:$H265)+1,"")</f>
        <v/>
      </c>
      <c r="I266" s="121" t="str">
        <f>IF('Main courante'!$A263=$H$6,TEXT('Main courante'!$B263,"j mmm aa"),"")</f>
        <v/>
      </c>
      <c r="J266" s="122" t="str">
        <f>IF('Main courante'!$A263=$H$6,TEXT('Main courante'!$C263,"hh:mm"),"")</f>
        <v/>
      </c>
      <c r="K266" s="122" t="str">
        <f>IF('Main courante'!$A263=$H$6,TEXT('Main courante'!$D263,"hh:mm"),"")</f>
        <v/>
      </c>
      <c r="L266" s="123" t="str">
        <f>IF('Main courante'!$A263=$H$6,MOD($K266-$J266,1),"")</f>
        <v/>
      </c>
      <c r="M266" s="123" t="str">
        <f>IF('Main courante'!$A263=$H$6,'Main courante'!$E263,"")</f>
        <v/>
      </c>
      <c r="N266" s="125"/>
      <c r="O266" s="120" t="str">
        <f>IF('Main courante'!$A263=$O$6,MAX($O$8:$O265)+1,"")</f>
        <v/>
      </c>
      <c r="P266" s="121" t="str">
        <f>IF('Main courante'!$A263=$O$6,TEXT('Main courante'!$B263,"j mmm aa"),"")</f>
        <v/>
      </c>
      <c r="Q266" s="122" t="str">
        <f>IF('Main courante'!$A263=$O$6,TEXT('Main courante'!$C263,"hh:mm"),"")</f>
        <v/>
      </c>
      <c r="R266" s="122" t="str">
        <f>IF('Main courante'!$A263=$O$6,TEXT('Main courante'!$D263,"hh:mm"),"")</f>
        <v/>
      </c>
      <c r="S266" s="123" t="str">
        <f>IF('Main courante'!$A263=$O$6,MOD($R266-$Q266,1),"")</f>
        <v/>
      </c>
      <c r="T266" s="124" t="str">
        <f>IF('Main courante'!$A263=$O$6,'Main courante'!$E263,"")</f>
        <v/>
      </c>
      <c r="U266" s="127" t="str">
        <f>IF('Main courante'!$A263=$O$6,DU266,"")</f>
        <v/>
      </c>
      <c r="V266" s="125"/>
      <c r="W266" s="120" t="str">
        <f>IF('Main courante'!$A263=$W$6,MAX($W$8:$W265)+1,"")</f>
        <v/>
      </c>
      <c r="X266" s="121" t="str">
        <f>IF('Main courante'!$A263=$W$6,TEXT('Main courante'!$B263,"j mmm aa"),"")</f>
        <v/>
      </c>
      <c r="Y266" s="122" t="str">
        <f>IF('Main courante'!$A263=$W$6,TEXT('Main courante'!$C263,"hh:mm"),"")</f>
        <v/>
      </c>
      <c r="Z266" s="122" t="str">
        <f>IF('Main courante'!$A263=$W$6,TEXT('Main courante'!$D263,"hh:mm"),"")</f>
        <v/>
      </c>
      <c r="AA266" s="123" t="str">
        <f>IF('Main courante'!$A263=$W$6,MOD($Z266-$Y266,1),"")</f>
        <v/>
      </c>
      <c r="AB266" s="123" t="str">
        <f>IF('Main courante'!$A263=$W$6,'Main courante'!$E263,"")</f>
        <v/>
      </c>
      <c r="AC266" s="122" t="str">
        <f>IF('Main courante'!$A263=$W$6,DU266,"")</f>
        <v/>
      </c>
      <c r="AD266" s="125"/>
      <c r="AE266" s="120" t="str">
        <f>IF('Main courante'!$A263=$AE$6,MAX($AE$8:$AE265)+1,"")</f>
        <v/>
      </c>
      <c r="AF266" s="121" t="str">
        <f>IF('Main courante'!$A263=$AE$6,TEXT('Main courante'!$B263,"j mmm aa"),"")</f>
        <v/>
      </c>
      <c r="AG266" s="122" t="str">
        <f>IF('Main courante'!$A263=$AE$6,TEXT('Main courante'!$C263,"hh:mm"),"")</f>
        <v/>
      </c>
      <c r="AH266" s="122" t="str">
        <f>IF('Main courante'!$A263=$AE$6,TEXT('Main courante'!$D263,"hh:mm"),"")</f>
        <v/>
      </c>
      <c r="AI266" s="123" t="str">
        <f>IF('Main courante'!$A263=$AE$6,MOD($AH266-$AG266,1),"")</f>
        <v/>
      </c>
      <c r="AJ266" s="123" t="str">
        <f>IF('Main courante'!$A263=$AE$6,'Main courante'!$E263,"")</f>
        <v/>
      </c>
      <c r="AK266" s="122" t="str">
        <f>IF('Main courante'!$A263=$AE$6,DU266,"")</f>
        <v/>
      </c>
      <c r="AL266" s="125"/>
      <c r="AM266" s="120" t="str">
        <f>IF('Main courante'!$A263=$AM$6,MAX($AM$8:$AM265)+1,"")</f>
        <v/>
      </c>
      <c r="AN266" s="121" t="str">
        <f>IF('Main courante'!$A263=$AM$6,TEXT('Main courante'!$B263,"j mmm aa"),"")</f>
        <v/>
      </c>
      <c r="AO266" s="122" t="str">
        <f>IF('Main courante'!$A263=$AM$6,TEXT('Main courante'!$C263,"hh:mm"),"")</f>
        <v/>
      </c>
      <c r="AP266" s="122" t="str">
        <f>IF('Main courante'!$A263=$AM$6,TEXT('Main courante'!$D263,"hh:mm"),"")</f>
        <v/>
      </c>
      <c r="AQ266" s="123" t="str">
        <f>IF('Main courante'!$A263=$AM$6,MOD($AP266-$AO266,1),"")</f>
        <v/>
      </c>
      <c r="AR266" s="123" t="str">
        <f>IF('Main courante'!$A263=$AM$6,'Main courante'!$E263,"")</f>
        <v/>
      </c>
      <c r="AS266" s="122" t="str">
        <f>IF('Main courante'!$A263=$AM$6,DU266,"")</f>
        <v/>
      </c>
      <c r="AT266" s="125"/>
      <c r="AU266" s="120" t="str">
        <f>IF('Main courante'!$A263=$AU$6,MAX($AU$8:$AU265)+1,"")</f>
        <v/>
      </c>
      <c r="AV266" s="121" t="str">
        <f>IF('Main courante'!$A263=$AU$6,TEXT('Main courante'!$B263,"j mmm aa"),"")</f>
        <v/>
      </c>
      <c r="AW266" s="122" t="str">
        <f>IF('Main courante'!$A263=$AU$6,TEXT('Main courante'!$C263,"hh:mm"),"")</f>
        <v/>
      </c>
      <c r="AX266" s="122" t="str">
        <f>IF('Main courante'!$A263=$AU$6,TEXT('Main courante'!$D263,"hh:mm"),"")</f>
        <v/>
      </c>
      <c r="AY266" s="123" t="str">
        <f>IF('Main courante'!$A263=$AU$6,MOD($AX266-$AW266,1),"")</f>
        <v/>
      </c>
      <c r="AZ266" s="123" t="str">
        <f>IF('Main courante'!$A263=$AU$6,'Main courante'!$E263,"")</f>
        <v/>
      </c>
      <c r="BA266" s="122" t="str">
        <f>IF('Main courante'!$A263=$AU$6,DU266,"")</f>
        <v/>
      </c>
      <c r="BB266" s="125"/>
      <c r="BC266" s="120" t="str">
        <f>IF('Main courante'!$A263=$BC$6,MAX($BC$8:$BC265)+1,"")</f>
        <v/>
      </c>
      <c r="BD266" s="121" t="str">
        <f>IF('Main courante'!$A263=$BC$6,TEXT('Main courante'!$B263,"j mmm aa"),"")</f>
        <v/>
      </c>
      <c r="BE266" s="122" t="str">
        <f>IF('Main courante'!$A263=$BC$6,TEXT('Main courante'!$C263,"hh:mm"),"")</f>
        <v/>
      </c>
      <c r="BF266" s="122" t="str">
        <f>IF('Main courante'!$A263=$BC$6,TEXT('Main courante'!$D263,"hh:mm"),"")</f>
        <v/>
      </c>
      <c r="BG266" s="123" t="str">
        <f>IF('Main courante'!$A263=$BC$6,MOD($BF266-$BE266,1),"")</f>
        <v/>
      </c>
      <c r="BH266" s="123" t="str">
        <f>IF('Main courante'!$A263=$BC$6,'Main courante'!$E263,"")</f>
        <v/>
      </c>
      <c r="BI266" s="122" t="str">
        <f>IF('Main courante'!$A263=$BC$6,DU266,"")</f>
        <v/>
      </c>
      <c r="BJ266" s="125"/>
      <c r="BK266" s="120" t="str">
        <f>IF('Main courante'!$A263=$BK$6,MAX($BK$8:$BK265)+1,"")</f>
        <v/>
      </c>
      <c r="BL266" s="121" t="str">
        <f>IF('Main courante'!$A263=$BK$6,TEXT('Main courante'!$B263,"j mmm aa"),"")</f>
        <v/>
      </c>
      <c r="BM266" s="122" t="str">
        <f>IF('Main courante'!$A263=$BK$6,TEXT('Main courante'!$C263,"hh:mm"),"")</f>
        <v/>
      </c>
      <c r="BN266" s="122" t="str">
        <f>IF('Main courante'!$A263=$BK$6,TEXT('Main courante'!$D263,"hh:mm"),"")</f>
        <v/>
      </c>
      <c r="BO266" s="123" t="str">
        <f>IF('Main courante'!$A263=$BK$6,MOD($BN266-$BM266,1),"")</f>
        <v/>
      </c>
      <c r="BP266" s="123" t="str">
        <f>IF('Main courante'!$A263=$BK$6,'Main courante'!$E263,"")</f>
        <v/>
      </c>
      <c r="BQ266" s="122" t="str">
        <f>IF('Main courante'!$A263=$BK$6,DU266,"")</f>
        <v/>
      </c>
      <c r="BR266" s="125"/>
      <c r="BS266" s="120" t="str">
        <f>IF('Main courante'!$A263=$BS$6,MAX($BS$8:$BS265)+1,"")</f>
        <v/>
      </c>
      <c r="BT266" s="121" t="str">
        <f>IF('Main courante'!$A263=$BS$6,TEXT('Main courante'!$B263,"j mmm aa"),"")</f>
        <v/>
      </c>
      <c r="BU266" s="122" t="str">
        <f>IF('Main courante'!$A263=$BS$6,TEXT('Main courante'!$C263,"hh:mm"),"")</f>
        <v/>
      </c>
      <c r="BV266" s="122" t="str">
        <f>IF('Main courante'!$A263=$BS$6,TEXT('Main courante'!$D263,"hh:mm"),"")</f>
        <v/>
      </c>
      <c r="BW266" s="123" t="str">
        <f>IF('Main courante'!$A263=$BS$6,MOD($BV266-$BU266,1),"")</f>
        <v/>
      </c>
      <c r="BX266" s="123" t="str">
        <f>IF('Main courante'!$A263=$BS$6,'Main courante'!$E263,"")</f>
        <v/>
      </c>
      <c r="BY266" s="122" t="str">
        <f>IF('Main courante'!$A263=$BS$6,DU266,"")</f>
        <v/>
      </c>
      <c r="BZ266" s="125"/>
      <c r="CA266" s="120" t="str">
        <f>IF('Main courante'!$A263=$CA$6,MAX($CA$8:$CA265)+1,"")</f>
        <v/>
      </c>
      <c r="CB266" s="121" t="str">
        <f>IF('Main courante'!$A263=$CA$6,TEXT('Main courante'!$B263,"j mmm aa"),"")</f>
        <v/>
      </c>
      <c r="CC266" s="122" t="str">
        <f>IF('Main courante'!$A263=$CA$6,TEXT('Main courante'!$C263,"hh:mm"),"")</f>
        <v/>
      </c>
      <c r="CD266" s="122" t="str">
        <f>IF('Main courante'!$A263=$CA$6,TEXT('Main courante'!$D263,"hh:mm"),"")</f>
        <v/>
      </c>
      <c r="CE266" s="123" t="str">
        <f>IF('Main courante'!$A263=$CA$6,MOD($CD266-$CC266,1),"")</f>
        <v/>
      </c>
      <c r="CF266" s="123" t="str">
        <f>IF('Main courante'!$A263=$CA$6,'Main courante'!$E263,"")</f>
        <v/>
      </c>
      <c r="CG266" s="122" t="str">
        <f>IF('Main courante'!$A263=$CA$6,DU266,"")</f>
        <v/>
      </c>
      <c r="CH266" s="125"/>
      <c r="CI266" s="120" t="str">
        <f>IF('Main courante'!$A263=$CI$6,MAX($CI$8:$CI265)+1,"")</f>
        <v/>
      </c>
      <c r="CJ266" s="121" t="str">
        <f>IF('Main courante'!$A263=$CI$6,TEXT('Main courante'!$B263,"j mmm aa"),"")</f>
        <v/>
      </c>
      <c r="CK266" s="122" t="str">
        <f>IF('Main courante'!$A263=$CI$6,TEXT('Main courante'!$C263,"hh:mm"),"")</f>
        <v/>
      </c>
      <c r="CL266" s="122" t="str">
        <f>IF('Main courante'!$A263=$CI$6,TEXT('Main courante'!$D263,"hh:mm"),"")</f>
        <v/>
      </c>
      <c r="CM266" s="123" t="str">
        <f>IF('Main courante'!$A263=$CI$6,MOD($CL266-$CK266,1),"")</f>
        <v/>
      </c>
      <c r="CN266" s="123" t="str">
        <f>IF('Main courante'!$A263=$CI$6,'Main courante'!$E263,"")</f>
        <v/>
      </c>
      <c r="CO266" s="125"/>
      <c r="CP266" s="120" t="str">
        <f>IF('Main courante'!$A263=$CP$6,MAX($CP$8:$CP265)+1,"")</f>
        <v/>
      </c>
      <c r="CQ266" s="121" t="str">
        <f>IF('Main courante'!$A263=$CP$6,TEXT('Main courante'!$B263,"j mmm aa"),"")</f>
        <v/>
      </c>
      <c r="CR266" s="122" t="str">
        <f>IF('Main courante'!$A263=$CP$6,TEXT('Main courante'!$C263,"hh:mm"),"")</f>
        <v/>
      </c>
      <c r="CS266" s="122" t="str">
        <f>IF('Main courante'!$A263=$CP$6,TEXT('Main courante'!$D263,"hh:mm"),"")</f>
        <v/>
      </c>
      <c r="CT266" s="123" t="str">
        <f>IF('Main courante'!$A263=$CP$6,MOD($CS266-$CR266,1),"")</f>
        <v/>
      </c>
      <c r="CU266" s="123" t="str">
        <f>IF('Main courante'!$A263=$CP$6,'Main courante'!$E263,"")</f>
        <v/>
      </c>
      <c r="CV266" s="122" t="str">
        <f>IF('Main courante'!$A263=$CP$6,DU266,"")</f>
        <v/>
      </c>
      <c r="CW266" s="125"/>
      <c r="CX266" s="120" t="str">
        <f>IF('Main courante'!$A263=$CX$6,MAX($CX$8:$CX265)+1,"")</f>
        <v/>
      </c>
      <c r="CY266" s="121" t="str">
        <f>IF('Main courante'!$A263=$CX$6,TEXT('Main courante'!$B263,"j mmm aa"),"")</f>
        <v/>
      </c>
      <c r="CZ266" s="122" t="str">
        <f>IF('Main courante'!$A263=$CX$6,TEXT('Main courante'!$C263,"hh:mm"),"")</f>
        <v/>
      </c>
      <c r="DA266" s="122" t="str">
        <f>IF('Main courante'!$A263=$CX$6,TEXT('Main courante'!$D263,"hh:mm"),"")</f>
        <v/>
      </c>
      <c r="DB266" s="123" t="str">
        <f>IF('Main courante'!$A263=$CX$6,MOD($DA266-$CZ266,1),"")</f>
        <v/>
      </c>
      <c r="DC266" s="123" t="str">
        <f>IF('Main courante'!$A263=$CX$6,'Main courante'!$E263,"")</f>
        <v/>
      </c>
      <c r="DD266" s="122" t="str">
        <f>IF('Main courante'!$A263=$CX$6,DU266,"")</f>
        <v/>
      </c>
      <c r="DE266" s="125"/>
      <c r="DF266" s="120" t="str">
        <f>IF('Main courante'!$A263=$DF$6,MAX($DF$8:$DF265)+1,"")</f>
        <v/>
      </c>
      <c r="DG266" s="121" t="str">
        <f>IF('Main courante'!$A263=$DF$6,TEXT('Main courante'!$B263,"j mmm aa"),"")</f>
        <v/>
      </c>
      <c r="DH266" s="122" t="str">
        <f>IF('Main courante'!$A263=$DF$6,TEXT('Main courante'!$C263,"hh:mm"),"")</f>
        <v/>
      </c>
      <c r="DI266" s="122" t="str">
        <f>IF('Main courante'!$A263=$DF$6,TEXT('Main courante'!$D263,"hh:mm"),"")</f>
        <v/>
      </c>
      <c r="DJ266" s="123" t="str">
        <f>IF('Main courante'!$A263=$DF$6,MOD($DI266-$DH266,1),"")</f>
        <v/>
      </c>
      <c r="DK266" s="123" t="str">
        <f>IF('Main courante'!$A263=$DF$6,'Main courante'!$E263,"")</f>
        <v/>
      </c>
      <c r="DL266" s="128"/>
      <c r="DM266" s="120" t="str">
        <f>IF(OR('Main courante'!$F263&lt;&gt;"",'Main courante'!$K263&lt;&gt;""),MAX($DM$8:$DM265)+1,"")</f>
        <v/>
      </c>
      <c r="DN266" s="121" t="str">
        <f>IF('Main courante'!$F263,TEXT('Main courante'!$B263,"j mmm aa"),"")</f>
        <v/>
      </c>
      <c r="DO266" s="121" t="str">
        <f>IF('Main courante'!$F263,'Main courante'!$E263,"")</f>
        <v/>
      </c>
      <c r="DP266" s="121" t="str">
        <f>IF(OR('Main courante'!$F263&lt;&gt;"",'Main courante'!$K263&lt;&gt;""),IF('Main courante'!$F263&lt;&gt;"",TEXT('Main courante'!$F263,"hh:mm"),""),"")</f>
        <v/>
      </c>
      <c r="DQ266" s="121" t="str">
        <f>IF(OR('Main courante'!$F263&lt;&gt;"",'Main courante'!$K263&lt;&gt;""),IF('Main courante'!$G263&lt;&gt;"",TEXT('Main courante'!$G263,"hh:mm"),""),"")</f>
        <v/>
      </c>
      <c r="DR266" s="121" t="str">
        <f>IF(OR('Main courante'!$F263&lt;&gt;"",'Main courante'!$K263&lt;&gt;""),IF('Main courante'!$K263&lt;&gt;"",TEXT('Main courante'!$K263,"hh:mm"),""),"")</f>
        <v/>
      </c>
      <c r="DS266" s="121" t="str">
        <f>IF(OR('Main courante'!$F263&lt;&gt;"",'Main courante'!$K263&lt;&gt;""),IF('Main courante'!$L263&lt;&gt;"",TEXT('Main courante'!$L263,"hh:mm"),""),"")</f>
        <v/>
      </c>
      <c r="DT266" s="129">
        <f t="shared" si="16"/>
        <v>0</v>
      </c>
      <c r="DU266" s="130">
        <f>'Main courante'!$H263+'Main courante'!$M263</f>
        <v>0</v>
      </c>
      <c r="DV266" s="131">
        <f>'Main courante'!$J263+'Main courante'!$O263</f>
        <v>0</v>
      </c>
      <c r="DW266" s="131">
        <f>'Main courante'!$I263+'Main courante'!$N263</f>
        <v>0</v>
      </c>
      <c r="DX266" s="132" t="str">
        <f>IF('Main courante'!$P263&lt;&gt;"",'Main courante'!$P263,"")</f>
        <v/>
      </c>
      <c r="DY266" s="133" t="str">
        <f>IF('Main courante'!$Q263&lt;&gt;"",'Main courante'!$Q263,"")</f>
        <v/>
      </c>
      <c r="DZ266" s="133" t="str">
        <f>IF('Main courante'!$R263&lt;&gt;"",'Main courante'!$R263,"")</f>
        <v/>
      </c>
      <c r="EA266" s="129">
        <f t="shared" si="17"/>
        <v>0</v>
      </c>
      <c r="EB266" s="129">
        <f t="shared" si="18"/>
        <v>0</v>
      </c>
      <c r="ED266" s="120" t="str">
        <f>IF('Main courante'!$A263=$ED$6,MAX($ED$8:$ED265)+1,"")</f>
        <v/>
      </c>
      <c r="EE266" s="120" t="str">
        <f>IF('Main courante'!$A263=$ED$6,'Main courante'!$S263,"")</f>
        <v/>
      </c>
      <c r="EF266" s="120" t="str">
        <f>IF('Main courante'!$A263=$ED$6,'Main courante'!$T263,"")</f>
        <v/>
      </c>
      <c r="EG266" s="120" t="str">
        <f>IF('Main courante'!$A263=$ED$6,'Main courante'!$U263,"")</f>
        <v/>
      </c>
      <c r="EH266" s="134" t="str">
        <f>IF('Main courante'!$A263=$ED$6,'Main courante'!$V263,"")</f>
        <v/>
      </c>
      <c r="EJ266" s="120" t="str">
        <f>IF('Main courante'!$A263=$EJ$6,MAX($EJ$8:$EJ265)+1,"")</f>
        <v/>
      </c>
      <c r="EK266" s="120" t="str">
        <f>IF('Main courante'!$A263=$EJ$6,'Main courante'!$S263,"")</f>
        <v/>
      </c>
      <c r="EL266" s="120" t="str">
        <f>IF('Main courante'!$A263=$EJ$6,'Main courante'!$T263,"")</f>
        <v/>
      </c>
      <c r="EM266" s="120" t="str">
        <f>IF('Main courante'!$A263=$EJ$6,'Main courante'!$U263,"")</f>
        <v/>
      </c>
      <c r="EN266" s="134" t="str">
        <f>IF('Main courante'!$A263=$EJ$6,'Main courante'!$V263,"")</f>
        <v/>
      </c>
      <c r="EP266" s="120" t="str">
        <f>IF('Main courante'!$A263=$EP$6,MAX($EP$8:$EP265)+1,"")</f>
        <v/>
      </c>
      <c r="EQ266" s="120" t="str">
        <f>IF('Main courante'!$A263=$EP$6,'Main courante'!$S263,"")</f>
        <v/>
      </c>
      <c r="ER266" s="120" t="str">
        <f>IF('Main courante'!$A263=$EP$6,'Main courante'!$T263,"")</f>
        <v/>
      </c>
      <c r="ES266" s="120" t="str">
        <f>IF('Main courante'!$A263=$EP$6,'Main courante'!$U263,"")</f>
        <v/>
      </c>
      <c r="ET266" s="134" t="str">
        <f>IF('Main courante'!$A263=$EP$6,'Main courante'!$V263,"")</f>
        <v/>
      </c>
      <c r="EU266" s="125"/>
      <c r="EV266" s="120" t="str">
        <f>IF('Main courante'!$A263=$EV$6,MAX($EV$8:$EV265)+1,"")</f>
        <v/>
      </c>
      <c r="EW266" s="121" t="str">
        <f>IF('Main courante'!$A263=$EV$6,TEXT('Main courante'!$B263,"j mmm aa"),"")</f>
        <v/>
      </c>
      <c r="EX266" s="122" t="str">
        <f>IF('Main courante'!$A263=$EV$6,TEXT('Main courante'!$C263,"hh:mm"),"")</f>
        <v/>
      </c>
      <c r="EY266" s="122" t="str">
        <f>IF('Main courante'!$A263=$EV$6,TEXT('Main courante'!$D263,"hh:mm"),"")</f>
        <v/>
      </c>
      <c r="EZ266" s="123" t="str">
        <f>IF('Main courante'!$A263=$EV$6,MOD($EY266-$EX266,1),"")</f>
        <v/>
      </c>
      <c r="FA266" s="123" t="str">
        <f>IF('Main courante'!$A263=$EV$6,'Main courante'!$E263,"")</f>
        <v/>
      </c>
      <c r="FB266" s="128"/>
    </row>
    <row r="267" spans="1:158">
      <c r="A267" s="120" t="str">
        <f>IF('Main courante'!$A264=$A$6,MAX($A$8:$A266)+1,"")</f>
        <v/>
      </c>
      <c r="B267" s="121" t="str">
        <f>IF('Main courante'!$A264=$A$6,TEXT('Main courante'!$B264,"j mmm aa"),"")</f>
        <v/>
      </c>
      <c r="C267" s="122" t="str">
        <f>IF('Main courante'!$A264=$A$6,TEXT('Main courante'!$C264,"hh:mm"),"")</f>
        <v/>
      </c>
      <c r="D267" s="122" t="str">
        <f>IF('Main courante'!$A264=$A$6,TEXT('Main courante'!$D264,"hh:mm"),"")</f>
        <v/>
      </c>
      <c r="E267" s="123" t="str">
        <f>IF('Main courante'!$A264=$A$6,MOD($D267-$C267,1),"")</f>
        <v/>
      </c>
      <c r="F267" s="123" t="str">
        <f>IF('Main courante'!$A264=$A$6,'Main courante'!$E264,"")</f>
        <v/>
      </c>
      <c r="G267" s="125"/>
      <c r="H267" s="126" t="str">
        <f>IF('Main courante'!$A264=$H$6,MAX($H$8:$H266)+1,"")</f>
        <v/>
      </c>
      <c r="I267" s="121" t="str">
        <f>IF('Main courante'!$A264=$H$6,TEXT('Main courante'!$B264,"j mmm aa"),"")</f>
        <v/>
      </c>
      <c r="J267" s="122" t="str">
        <f>IF('Main courante'!$A264=$H$6,TEXT('Main courante'!$C264,"hh:mm"),"")</f>
        <v/>
      </c>
      <c r="K267" s="122" t="str">
        <f>IF('Main courante'!$A264=$H$6,TEXT('Main courante'!$D264,"hh:mm"),"")</f>
        <v/>
      </c>
      <c r="L267" s="123" t="str">
        <f>IF('Main courante'!$A264=$H$6,MOD($K267-$J267,1),"")</f>
        <v/>
      </c>
      <c r="M267" s="123" t="str">
        <f>IF('Main courante'!$A264=$H$6,'Main courante'!$E264,"")</f>
        <v/>
      </c>
      <c r="N267" s="125"/>
      <c r="O267" s="120" t="str">
        <f>IF('Main courante'!$A264=$O$6,MAX($O$8:$O266)+1,"")</f>
        <v/>
      </c>
      <c r="P267" s="121" t="str">
        <f>IF('Main courante'!$A264=$O$6,TEXT('Main courante'!$B264,"j mmm aa"),"")</f>
        <v/>
      </c>
      <c r="Q267" s="122" t="str">
        <f>IF('Main courante'!$A264=$O$6,TEXT('Main courante'!$C264,"hh:mm"),"")</f>
        <v/>
      </c>
      <c r="R267" s="122" t="str">
        <f>IF('Main courante'!$A264=$O$6,TEXT('Main courante'!$D264,"hh:mm"),"")</f>
        <v/>
      </c>
      <c r="S267" s="123" t="str">
        <f>IF('Main courante'!$A264=$O$6,MOD($R267-$Q267,1),"")</f>
        <v/>
      </c>
      <c r="T267" s="124" t="str">
        <f>IF('Main courante'!$A264=$O$6,'Main courante'!$E264,"")</f>
        <v/>
      </c>
      <c r="U267" s="127" t="str">
        <f>IF('Main courante'!$A264=$O$6,DU267,"")</f>
        <v/>
      </c>
      <c r="V267" s="125"/>
      <c r="W267" s="120" t="str">
        <f>IF('Main courante'!$A264=$W$6,MAX($W$8:$W266)+1,"")</f>
        <v/>
      </c>
      <c r="X267" s="121" t="str">
        <f>IF('Main courante'!$A264=$W$6,TEXT('Main courante'!$B264,"j mmm aa"),"")</f>
        <v/>
      </c>
      <c r="Y267" s="122" t="str">
        <f>IF('Main courante'!$A264=$W$6,TEXT('Main courante'!$C264,"hh:mm"),"")</f>
        <v/>
      </c>
      <c r="Z267" s="122" t="str">
        <f>IF('Main courante'!$A264=$W$6,TEXT('Main courante'!$D264,"hh:mm"),"")</f>
        <v/>
      </c>
      <c r="AA267" s="123" t="str">
        <f>IF('Main courante'!$A264=$W$6,MOD($Z267-$Y267,1),"")</f>
        <v/>
      </c>
      <c r="AB267" s="123" t="str">
        <f>IF('Main courante'!$A264=$W$6,'Main courante'!$E264,"")</f>
        <v/>
      </c>
      <c r="AC267" s="122" t="str">
        <f>IF('Main courante'!$A264=$W$6,DU267,"")</f>
        <v/>
      </c>
      <c r="AD267" s="125"/>
      <c r="AE267" s="120" t="str">
        <f>IF('Main courante'!$A264=$AE$6,MAX($AE$8:$AE266)+1,"")</f>
        <v/>
      </c>
      <c r="AF267" s="121" t="str">
        <f>IF('Main courante'!$A264=$AE$6,TEXT('Main courante'!$B264,"j mmm aa"),"")</f>
        <v/>
      </c>
      <c r="AG267" s="122" t="str">
        <f>IF('Main courante'!$A264=$AE$6,TEXT('Main courante'!$C264,"hh:mm"),"")</f>
        <v/>
      </c>
      <c r="AH267" s="122" t="str">
        <f>IF('Main courante'!$A264=$AE$6,TEXT('Main courante'!$D264,"hh:mm"),"")</f>
        <v/>
      </c>
      <c r="AI267" s="123" t="str">
        <f>IF('Main courante'!$A264=$AE$6,MOD($AH267-$AG267,1),"")</f>
        <v/>
      </c>
      <c r="AJ267" s="123" t="str">
        <f>IF('Main courante'!$A264=$AE$6,'Main courante'!$E264,"")</f>
        <v/>
      </c>
      <c r="AK267" s="122" t="str">
        <f>IF('Main courante'!$A264=$AE$6,DU267,"")</f>
        <v/>
      </c>
      <c r="AL267" s="125"/>
      <c r="AM267" s="120" t="str">
        <f>IF('Main courante'!$A264=$AM$6,MAX($AM$8:$AM266)+1,"")</f>
        <v/>
      </c>
      <c r="AN267" s="121" t="str">
        <f>IF('Main courante'!$A264=$AM$6,TEXT('Main courante'!$B264,"j mmm aa"),"")</f>
        <v/>
      </c>
      <c r="AO267" s="122" t="str">
        <f>IF('Main courante'!$A264=$AM$6,TEXT('Main courante'!$C264,"hh:mm"),"")</f>
        <v/>
      </c>
      <c r="AP267" s="122" t="str">
        <f>IF('Main courante'!$A264=$AM$6,TEXT('Main courante'!$D264,"hh:mm"),"")</f>
        <v/>
      </c>
      <c r="AQ267" s="123" t="str">
        <f>IF('Main courante'!$A264=$AM$6,MOD($AP267-$AO267,1),"")</f>
        <v/>
      </c>
      <c r="AR267" s="123" t="str">
        <f>IF('Main courante'!$A264=$AM$6,'Main courante'!$E264,"")</f>
        <v/>
      </c>
      <c r="AS267" s="122" t="str">
        <f>IF('Main courante'!$A264=$AM$6,DU267,"")</f>
        <v/>
      </c>
      <c r="AT267" s="125"/>
      <c r="AU267" s="120" t="str">
        <f>IF('Main courante'!$A264=$AU$6,MAX($AU$8:$AU266)+1,"")</f>
        <v/>
      </c>
      <c r="AV267" s="121" t="str">
        <f>IF('Main courante'!$A264=$AU$6,TEXT('Main courante'!$B264,"j mmm aa"),"")</f>
        <v/>
      </c>
      <c r="AW267" s="122" t="str">
        <f>IF('Main courante'!$A264=$AU$6,TEXT('Main courante'!$C264,"hh:mm"),"")</f>
        <v/>
      </c>
      <c r="AX267" s="122" t="str">
        <f>IF('Main courante'!$A264=$AU$6,TEXT('Main courante'!$D264,"hh:mm"),"")</f>
        <v/>
      </c>
      <c r="AY267" s="123" t="str">
        <f>IF('Main courante'!$A264=$AU$6,MOD($AX267-$AW267,1),"")</f>
        <v/>
      </c>
      <c r="AZ267" s="123" t="str">
        <f>IF('Main courante'!$A264=$AU$6,'Main courante'!$E264,"")</f>
        <v/>
      </c>
      <c r="BA267" s="122" t="str">
        <f>IF('Main courante'!$A264=$AU$6,DU267,"")</f>
        <v/>
      </c>
      <c r="BB267" s="125"/>
      <c r="BC267" s="120" t="str">
        <f>IF('Main courante'!$A264=$BC$6,MAX($BC$8:$BC266)+1,"")</f>
        <v/>
      </c>
      <c r="BD267" s="121" t="str">
        <f>IF('Main courante'!$A264=$BC$6,TEXT('Main courante'!$B264,"j mmm aa"),"")</f>
        <v/>
      </c>
      <c r="BE267" s="122" t="str">
        <f>IF('Main courante'!$A264=$BC$6,TEXT('Main courante'!$C264,"hh:mm"),"")</f>
        <v/>
      </c>
      <c r="BF267" s="122" t="str">
        <f>IF('Main courante'!$A264=$BC$6,TEXT('Main courante'!$D264,"hh:mm"),"")</f>
        <v/>
      </c>
      <c r="BG267" s="123" t="str">
        <f>IF('Main courante'!$A264=$BC$6,MOD($BF267-$BE267,1),"")</f>
        <v/>
      </c>
      <c r="BH267" s="123" t="str">
        <f>IF('Main courante'!$A264=$BC$6,'Main courante'!$E264,"")</f>
        <v/>
      </c>
      <c r="BI267" s="122" t="str">
        <f>IF('Main courante'!$A264=$BC$6,DU267,"")</f>
        <v/>
      </c>
      <c r="BJ267" s="125"/>
      <c r="BK267" s="120" t="str">
        <f>IF('Main courante'!$A264=$BK$6,MAX($BK$8:$BK266)+1,"")</f>
        <v/>
      </c>
      <c r="BL267" s="121" t="str">
        <f>IF('Main courante'!$A264=$BK$6,TEXT('Main courante'!$B264,"j mmm aa"),"")</f>
        <v/>
      </c>
      <c r="BM267" s="122" t="str">
        <f>IF('Main courante'!$A264=$BK$6,TEXT('Main courante'!$C264,"hh:mm"),"")</f>
        <v/>
      </c>
      <c r="BN267" s="122" t="str">
        <f>IF('Main courante'!$A264=$BK$6,TEXT('Main courante'!$D264,"hh:mm"),"")</f>
        <v/>
      </c>
      <c r="BO267" s="123" t="str">
        <f>IF('Main courante'!$A264=$BK$6,MOD($BN267-$BM267,1),"")</f>
        <v/>
      </c>
      <c r="BP267" s="123" t="str">
        <f>IF('Main courante'!$A264=$BK$6,'Main courante'!$E264,"")</f>
        <v/>
      </c>
      <c r="BQ267" s="122" t="str">
        <f>IF('Main courante'!$A264=$BK$6,DU267,"")</f>
        <v/>
      </c>
      <c r="BR267" s="125"/>
      <c r="BS267" s="120" t="str">
        <f>IF('Main courante'!$A264=$BS$6,MAX($BS$8:$BS266)+1,"")</f>
        <v/>
      </c>
      <c r="BT267" s="121" t="str">
        <f>IF('Main courante'!$A264=$BS$6,TEXT('Main courante'!$B264,"j mmm aa"),"")</f>
        <v/>
      </c>
      <c r="BU267" s="122" t="str">
        <f>IF('Main courante'!$A264=$BS$6,TEXT('Main courante'!$C264,"hh:mm"),"")</f>
        <v/>
      </c>
      <c r="BV267" s="122" t="str">
        <f>IF('Main courante'!$A264=$BS$6,TEXT('Main courante'!$D264,"hh:mm"),"")</f>
        <v/>
      </c>
      <c r="BW267" s="123" t="str">
        <f>IF('Main courante'!$A264=$BS$6,MOD($BV267-$BU267,1),"")</f>
        <v/>
      </c>
      <c r="BX267" s="123" t="str">
        <f>IF('Main courante'!$A264=$BS$6,'Main courante'!$E264,"")</f>
        <v/>
      </c>
      <c r="BY267" s="122" t="str">
        <f>IF('Main courante'!$A264=$BS$6,DU267,"")</f>
        <v/>
      </c>
      <c r="BZ267" s="125"/>
      <c r="CA267" s="120" t="str">
        <f>IF('Main courante'!$A264=$CA$6,MAX($CA$8:$CA266)+1,"")</f>
        <v/>
      </c>
      <c r="CB267" s="121" t="str">
        <f>IF('Main courante'!$A264=$CA$6,TEXT('Main courante'!$B264,"j mmm aa"),"")</f>
        <v/>
      </c>
      <c r="CC267" s="122" t="str">
        <f>IF('Main courante'!$A264=$CA$6,TEXT('Main courante'!$C264,"hh:mm"),"")</f>
        <v/>
      </c>
      <c r="CD267" s="122" t="str">
        <f>IF('Main courante'!$A264=$CA$6,TEXT('Main courante'!$D264,"hh:mm"),"")</f>
        <v/>
      </c>
      <c r="CE267" s="123" t="str">
        <f>IF('Main courante'!$A264=$CA$6,MOD($CD267-$CC267,1),"")</f>
        <v/>
      </c>
      <c r="CF267" s="123" t="str">
        <f>IF('Main courante'!$A264=$CA$6,'Main courante'!$E264,"")</f>
        <v/>
      </c>
      <c r="CG267" s="122" t="str">
        <f>IF('Main courante'!$A264=$CA$6,DU267,"")</f>
        <v/>
      </c>
      <c r="CH267" s="125"/>
      <c r="CI267" s="120" t="str">
        <f>IF('Main courante'!$A264=$CI$6,MAX($CI$8:$CI266)+1,"")</f>
        <v/>
      </c>
      <c r="CJ267" s="121" t="str">
        <f>IF('Main courante'!$A264=$CI$6,TEXT('Main courante'!$B264,"j mmm aa"),"")</f>
        <v/>
      </c>
      <c r="CK267" s="122" t="str">
        <f>IF('Main courante'!$A264=$CI$6,TEXT('Main courante'!$C264,"hh:mm"),"")</f>
        <v/>
      </c>
      <c r="CL267" s="122" t="str">
        <f>IF('Main courante'!$A264=$CI$6,TEXT('Main courante'!$D264,"hh:mm"),"")</f>
        <v/>
      </c>
      <c r="CM267" s="123" t="str">
        <f>IF('Main courante'!$A264=$CI$6,MOD($CL267-$CK267,1),"")</f>
        <v/>
      </c>
      <c r="CN267" s="123" t="str">
        <f>IF('Main courante'!$A264=$CI$6,'Main courante'!$E264,"")</f>
        <v/>
      </c>
      <c r="CO267" s="125"/>
      <c r="CP267" s="120" t="str">
        <f>IF('Main courante'!$A264=$CP$6,MAX($CP$8:$CP266)+1,"")</f>
        <v/>
      </c>
      <c r="CQ267" s="121" t="str">
        <f>IF('Main courante'!$A264=$CP$6,TEXT('Main courante'!$B264,"j mmm aa"),"")</f>
        <v/>
      </c>
      <c r="CR267" s="122" t="str">
        <f>IF('Main courante'!$A264=$CP$6,TEXT('Main courante'!$C264,"hh:mm"),"")</f>
        <v/>
      </c>
      <c r="CS267" s="122" t="str">
        <f>IF('Main courante'!$A264=$CP$6,TEXT('Main courante'!$D264,"hh:mm"),"")</f>
        <v/>
      </c>
      <c r="CT267" s="123" t="str">
        <f>IF('Main courante'!$A264=$CP$6,MOD($CS267-$CR267,1),"")</f>
        <v/>
      </c>
      <c r="CU267" s="123" t="str">
        <f>IF('Main courante'!$A264=$CP$6,'Main courante'!$E264,"")</f>
        <v/>
      </c>
      <c r="CV267" s="122" t="str">
        <f>IF('Main courante'!$A264=$CP$6,DU267,"")</f>
        <v/>
      </c>
      <c r="CW267" s="125"/>
      <c r="CX267" s="120" t="str">
        <f>IF('Main courante'!$A264=$CX$6,MAX($CX$8:$CX266)+1,"")</f>
        <v/>
      </c>
      <c r="CY267" s="121" t="str">
        <f>IF('Main courante'!$A264=$CX$6,TEXT('Main courante'!$B264,"j mmm aa"),"")</f>
        <v/>
      </c>
      <c r="CZ267" s="122" t="str">
        <f>IF('Main courante'!$A264=$CX$6,TEXT('Main courante'!$C264,"hh:mm"),"")</f>
        <v/>
      </c>
      <c r="DA267" s="122" t="str">
        <f>IF('Main courante'!$A264=$CX$6,TEXT('Main courante'!$D264,"hh:mm"),"")</f>
        <v/>
      </c>
      <c r="DB267" s="123" t="str">
        <f>IF('Main courante'!$A264=$CX$6,MOD($DA267-$CZ267,1),"")</f>
        <v/>
      </c>
      <c r="DC267" s="123" t="str">
        <f>IF('Main courante'!$A264=$CX$6,'Main courante'!$E264,"")</f>
        <v/>
      </c>
      <c r="DD267" s="122" t="str">
        <f>IF('Main courante'!$A264=$CX$6,DU267,"")</f>
        <v/>
      </c>
      <c r="DE267" s="125"/>
      <c r="DF267" s="120" t="str">
        <f>IF('Main courante'!$A264=$DF$6,MAX($DF$8:$DF266)+1,"")</f>
        <v/>
      </c>
      <c r="DG267" s="121" t="str">
        <f>IF('Main courante'!$A264=$DF$6,TEXT('Main courante'!$B264,"j mmm aa"),"")</f>
        <v/>
      </c>
      <c r="DH267" s="122" t="str">
        <f>IF('Main courante'!$A264=$DF$6,TEXT('Main courante'!$C264,"hh:mm"),"")</f>
        <v/>
      </c>
      <c r="DI267" s="122" t="str">
        <f>IF('Main courante'!$A264=$DF$6,TEXT('Main courante'!$D264,"hh:mm"),"")</f>
        <v/>
      </c>
      <c r="DJ267" s="123" t="str">
        <f>IF('Main courante'!$A264=$DF$6,MOD($DI267-$DH267,1),"")</f>
        <v/>
      </c>
      <c r="DK267" s="123" t="str">
        <f>IF('Main courante'!$A264=$DF$6,'Main courante'!$E264,"")</f>
        <v/>
      </c>
      <c r="DL267" s="128"/>
      <c r="DM267" s="120" t="str">
        <f>IF(OR('Main courante'!$F264&lt;&gt;"",'Main courante'!$K264&lt;&gt;""),MAX($DM$8:$DM266)+1,"")</f>
        <v/>
      </c>
      <c r="DN267" s="121" t="str">
        <f>IF('Main courante'!$F264,TEXT('Main courante'!$B264,"j mmm aa"),"")</f>
        <v/>
      </c>
      <c r="DO267" s="121" t="str">
        <f>IF('Main courante'!$F264,'Main courante'!$E264,"")</f>
        <v/>
      </c>
      <c r="DP267" s="121" t="str">
        <f>IF(OR('Main courante'!$F264&lt;&gt;"",'Main courante'!$K264&lt;&gt;""),IF('Main courante'!$F264&lt;&gt;"",TEXT('Main courante'!$F264,"hh:mm"),""),"")</f>
        <v/>
      </c>
      <c r="DQ267" s="121" t="str">
        <f>IF(OR('Main courante'!$F264&lt;&gt;"",'Main courante'!$K264&lt;&gt;""),IF('Main courante'!$G264&lt;&gt;"",TEXT('Main courante'!$G264,"hh:mm"),""),"")</f>
        <v/>
      </c>
      <c r="DR267" s="121" t="str">
        <f>IF(OR('Main courante'!$F264&lt;&gt;"",'Main courante'!$K264&lt;&gt;""),IF('Main courante'!$K264&lt;&gt;"",TEXT('Main courante'!$K264,"hh:mm"),""),"")</f>
        <v/>
      </c>
      <c r="DS267" s="121" t="str">
        <f>IF(OR('Main courante'!$F264&lt;&gt;"",'Main courante'!$K264&lt;&gt;""),IF('Main courante'!$L264&lt;&gt;"",TEXT('Main courante'!$L264,"hh:mm"),""),"")</f>
        <v/>
      </c>
      <c r="DT267" s="129">
        <f t="shared" si="16"/>
        <v>0</v>
      </c>
      <c r="DU267" s="130">
        <f>'Main courante'!$H264+'Main courante'!$M264</f>
        <v>0</v>
      </c>
      <c r="DV267" s="131">
        <f>'Main courante'!$J264+'Main courante'!$O264</f>
        <v>0</v>
      </c>
      <c r="DW267" s="131">
        <f>'Main courante'!$I264+'Main courante'!$N264</f>
        <v>0</v>
      </c>
      <c r="DX267" s="132" t="str">
        <f>IF('Main courante'!$P264&lt;&gt;"",'Main courante'!$P264,"")</f>
        <v/>
      </c>
      <c r="DY267" s="133" t="str">
        <f>IF('Main courante'!$Q264&lt;&gt;"",'Main courante'!$Q264,"")</f>
        <v/>
      </c>
      <c r="DZ267" s="133" t="str">
        <f>IF('Main courante'!$R264&lt;&gt;"",'Main courante'!$R264,"")</f>
        <v/>
      </c>
      <c r="EA267" s="129">
        <f t="shared" si="17"/>
        <v>0</v>
      </c>
      <c r="EB267" s="129">
        <f t="shared" si="18"/>
        <v>0</v>
      </c>
      <c r="ED267" s="120" t="str">
        <f>IF('Main courante'!$A264=$ED$6,MAX($ED$8:$ED266)+1,"")</f>
        <v/>
      </c>
      <c r="EE267" s="120" t="str">
        <f>IF('Main courante'!$A264=$ED$6,'Main courante'!$S264,"")</f>
        <v/>
      </c>
      <c r="EF267" s="120" t="str">
        <f>IF('Main courante'!$A264=$ED$6,'Main courante'!$T264,"")</f>
        <v/>
      </c>
      <c r="EG267" s="120" t="str">
        <f>IF('Main courante'!$A264=$ED$6,'Main courante'!$U264,"")</f>
        <v/>
      </c>
      <c r="EH267" s="134" t="str">
        <f>IF('Main courante'!$A264=$ED$6,'Main courante'!$V264,"")</f>
        <v/>
      </c>
      <c r="EJ267" s="120" t="str">
        <f>IF('Main courante'!$A264=$EJ$6,MAX($EJ$8:$EJ266)+1,"")</f>
        <v/>
      </c>
      <c r="EK267" s="120" t="str">
        <f>IF('Main courante'!$A264=$EJ$6,'Main courante'!$S264,"")</f>
        <v/>
      </c>
      <c r="EL267" s="120" t="str">
        <f>IF('Main courante'!$A264=$EJ$6,'Main courante'!$T264,"")</f>
        <v/>
      </c>
      <c r="EM267" s="120" t="str">
        <f>IF('Main courante'!$A264=$EJ$6,'Main courante'!$U264,"")</f>
        <v/>
      </c>
      <c r="EN267" s="134" t="str">
        <f>IF('Main courante'!$A264=$EJ$6,'Main courante'!$V264,"")</f>
        <v/>
      </c>
      <c r="EP267" s="120" t="str">
        <f>IF('Main courante'!$A264=$EP$6,MAX($EP$8:$EP266)+1,"")</f>
        <v/>
      </c>
      <c r="EQ267" s="120" t="str">
        <f>IF('Main courante'!$A264=$EP$6,'Main courante'!$S264,"")</f>
        <v/>
      </c>
      <c r="ER267" s="120" t="str">
        <f>IF('Main courante'!$A264=$EP$6,'Main courante'!$T264,"")</f>
        <v/>
      </c>
      <c r="ES267" s="120" t="str">
        <f>IF('Main courante'!$A264=$EP$6,'Main courante'!$U264,"")</f>
        <v/>
      </c>
      <c r="ET267" s="134" t="str">
        <f>IF('Main courante'!$A264=$EP$6,'Main courante'!$V264,"")</f>
        <v/>
      </c>
      <c r="EU267" s="125"/>
      <c r="EV267" s="120" t="str">
        <f>IF('Main courante'!$A264=$EV$6,MAX($EV$8:$EV266)+1,"")</f>
        <v/>
      </c>
      <c r="EW267" s="121" t="str">
        <f>IF('Main courante'!$A264=$EV$6,TEXT('Main courante'!$B264,"j mmm aa"),"")</f>
        <v/>
      </c>
      <c r="EX267" s="122" t="str">
        <f>IF('Main courante'!$A264=$EV$6,TEXT('Main courante'!$C264,"hh:mm"),"")</f>
        <v/>
      </c>
      <c r="EY267" s="122" t="str">
        <f>IF('Main courante'!$A264=$EV$6,TEXT('Main courante'!$D264,"hh:mm"),"")</f>
        <v/>
      </c>
      <c r="EZ267" s="123" t="str">
        <f>IF('Main courante'!$A264=$EV$6,MOD($EY267-$EX267,1),"")</f>
        <v/>
      </c>
      <c r="FA267" s="123" t="str">
        <f>IF('Main courante'!$A264=$EV$6,'Main courante'!$E264,"")</f>
        <v/>
      </c>
      <c r="FB267" s="128"/>
    </row>
    <row r="268" spans="1:158">
      <c r="A268" s="120" t="str">
        <f>IF('Main courante'!$A265=$A$6,MAX($A$8:$A267)+1,"")</f>
        <v/>
      </c>
      <c r="B268" s="121" t="str">
        <f>IF('Main courante'!$A265=$A$6,TEXT('Main courante'!$B265,"j mmm aa"),"")</f>
        <v/>
      </c>
      <c r="C268" s="122" t="str">
        <f>IF('Main courante'!$A265=$A$6,TEXT('Main courante'!$C265,"hh:mm"),"")</f>
        <v/>
      </c>
      <c r="D268" s="122" t="str">
        <f>IF('Main courante'!$A265=$A$6,TEXT('Main courante'!$D265,"hh:mm"),"")</f>
        <v/>
      </c>
      <c r="E268" s="123" t="str">
        <f>IF('Main courante'!$A265=$A$6,MOD($D268-$C268,1),"")</f>
        <v/>
      </c>
      <c r="F268" s="123" t="str">
        <f>IF('Main courante'!$A265=$A$6,'Main courante'!$E265,"")</f>
        <v/>
      </c>
      <c r="G268" s="125"/>
      <c r="H268" s="126" t="str">
        <f>IF('Main courante'!$A265=$H$6,MAX($H$8:$H267)+1,"")</f>
        <v/>
      </c>
      <c r="I268" s="121" t="str">
        <f>IF('Main courante'!$A265=$H$6,TEXT('Main courante'!$B265,"j mmm aa"),"")</f>
        <v/>
      </c>
      <c r="J268" s="122" t="str">
        <f>IF('Main courante'!$A265=$H$6,TEXT('Main courante'!$C265,"hh:mm"),"")</f>
        <v/>
      </c>
      <c r="K268" s="122" t="str">
        <f>IF('Main courante'!$A265=$H$6,TEXT('Main courante'!$D265,"hh:mm"),"")</f>
        <v/>
      </c>
      <c r="L268" s="123" t="str">
        <f>IF('Main courante'!$A265=$H$6,MOD($K268-$J268,1),"")</f>
        <v/>
      </c>
      <c r="M268" s="123" t="str">
        <f>IF('Main courante'!$A265=$H$6,'Main courante'!$E265,"")</f>
        <v/>
      </c>
      <c r="N268" s="125"/>
      <c r="O268" s="120" t="str">
        <f>IF('Main courante'!$A265=$O$6,MAX($O$8:$O267)+1,"")</f>
        <v/>
      </c>
      <c r="P268" s="121" t="str">
        <f>IF('Main courante'!$A265=$O$6,TEXT('Main courante'!$B265,"j mmm aa"),"")</f>
        <v/>
      </c>
      <c r="Q268" s="122" t="str">
        <f>IF('Main courante'!$A265=$O$6,TEXT('Main courante'!$C265,"hh:mm"),"")</f>
        <v/>
      </c>
      <c r="R268" s="122" t="str">
        <f>IF('Main courante'!$A265=$O$6,TEXT('Main courante'!$D265,"hh:mm"),"")</f>
        <v/>
      </c>
      <c r="S268" s="123" t="str">
        <f>IF('Main courante'!$A265=$O$6,MOD($R268-$Q268,1),"")</f>
        <v/>
      </c>
      <c r="T268" s="124" t="str">
        <f>IF('Main courante'!$A265=$O$6,'Main courante'!$E265,"")</f>
        <v/>
      </c>
      <c r="U268" s="127" t="str">
        <f>IF('Main courante'!$A265=$O$6,DU268,"")</f>
        <v/>
      </c>
      <c r="V268" s="125"/>
      <c r="W268" s="120" t="str">
        <f>IF('Main courante'!$A265=$W$6,MAX($W$8:$W267)+1,"")</f>
        <v/>
      </c>
      <c r="X268" s="121" t="str">
        <f>IF('Main courante'!$A265=$W$6,TEXT('Main courante'!$B265,"j mmm aa"),"")</f>
        <v/>
      </c>
      <c r="Y268" s="122" t="str">
        <f>IF('Main courante'!$A265=$W$6,TEXT('Main courante'!$C265,"hh:mm"),"")</f>
        <v/>
      </c>
      <c r="Z268" s="122" t="str">
        <f>IF('Main courante'!$A265=$W$6,TEXT('Main courante'!$D265,"hh:mm"),"")</f>
        <v/>
      </c>
      <c r="AA268" s="123" t="str">
        <f>IF('Main courante'!$A265=$W$6,MOD($Z268-$Y268,1),"")</f>
        <v/>
      </c>
      <c r="AB268" s="123" t="str">
        <f>IF('Main courante'!$A265=$W$6,'Main courante'!$E265,"")</f>
        <v/>
      </c>
      <c r="AC268" s="122" t="str">
        <f>IF('Main courante'!$A265=$W$6,DU268,"")</f>
        <v/>
      </c>
      <c r="AD268" s="125"/>
      <c r="AE268" s="120" t="str">
        <f>IF('Main courante'!$A265=$AE$6,MAX($AE$8:$AE267)+1,"")</f>
        <v/>
      </c>
      <c r="AF268" s="121" t="str">
        <f>IF('Main courante'!$A265=$AE$6,TEXT('Main courante'!$B265,"j mmm aa"),"")</f>
        <v/>
      </c>
      <c r="AG268" s="122" t="str">
        <f>IF('Main courante'!$A265=$AE$6,TEXT('Main courante'!$C265,"hh:mm"),"")</f>
        <v/>
      </c>
      <c r="AH268" s="122" t="str">
        <f>IF('Main courante'!$A265=$AE$6,TEXT('Main courante'!$D265,"hh:mm"),"")</f>
        <v/>
      </c>
      <c r="AI268" s="123" t="str">
        <f>IF('Main courante'!$A265=$AE$6,MOD($AH268-$AG268,1),"")</f>
        <v/>
      </c>
      <c r="AJ268" s="123" t="str">
        <f>IF('Main courante'!$A265=$AE$6,'Main courante'!$E265,"")</f>
        <v/>
      </c>
      <c r="AK268" s="122" t="str">
        <f>IF('Main courante'!$A265=$AE$6,DU268,"")</f>
        <v/>
      </c>
      <c r="AL268" s="125"/>
      <c r="AM268" s="120" t="str">
        <f>IF('Main courante'!$A265=$AM$6,MAX($AM$8:$AM267)+1,"")</f>
        <v/>
      </c>
      <c r="AN268" s="121" t="str">
        <f>IF('Main courante'!$A265=$AM$6,TEXT('Main courante'!$B265,"j mmm aa"),"")</f>
        <v/>
      </c>
      <c r="AO268" s="122" t="str">
        <f>IF('Main courante'!$A265=$AM$6,TEXT('Main courante'!$C265,"hh:mm"),"")</f>
        <v/>
      </c>
      <c r="AP268" s="122" t="str">
        <f>IF('Main courante'!$A265=$AM$6,TEXT('Main courante'!$D265,"hh:mm"),"")</f>
        <v/>
      </c>
      <c r="AQ268" s="123" t="str">
        <f>IF('Main courante'!$A265=$AM$6,MOD($AP268-$AO268,1),"")</f>
        <v/>
      </c>
      <c r="AR268" s="123" t="str">
        <f>IF('Main courante'!$A265=$AM$6,'Main courante'!$E265,"")</f>
        <v/>
      </c>
      <c r="AS268" s="122" t="str">
        <f>IF('Main courante'!$A265=$AM$6,DU268,"")</f>
        <v/>
      </c>
      <c r="AT268" s="125"/>
      <c r="AU268" s="120" t="str">
        <f>IF('Main courante'!$A265=$AU$6,MAX($AU$8:$AU267)+1,"")</f>
        <v/>
      </c>
      <c r="AV268" s="121" t="str">
        <f>IF('Main courante'!$A265=$AU$6,TEXT('Main courante'!$B265,"j mmm aa"),"")</f>
        <v/>
      </c>
      <c r="AW268" s="122" t="str">
        <f>IF('Main courante'!$A265=$AU$6,TEXT('Main courante'!$C265,"hh:mm"),"")</f>
        <v/>
      </c>
      <c r="AX268" s="122" t="str">
        <f>IF('Main courante'!$A265=$AU$6,TEXT('Main courante'!$D265,"hh:mm"),"")</f>
        <v/>
      </c>
      <c r="AY268" s="123" t="str">
        <f>IF('Main courante'!$A265=$AU$6,MOD($AX268-$AW268,1),"")</f>
        <v/>
      </c>
      <c r="AZ268" s="123" t="str">
        <f>IF('Main courante'!$A265=$AU$6,'Main courante'!$E265,"")</f>
        <v/>
      </c>
      <c r="BA268" s="122" t="str">
        <f>IF('Main courante'!$A265=$AU$6,DU268,"")</f>
        <v/>
      </c>
      <c r="BB268" s="125"/>
      <c r="BC268" s="120" t="str">
        <f>IF('Main courante'!$A265=$BC$6,MAX($BC$8:$BC267)+1,"")</f>
        <v/>
      </c>
      <c r="BD268" s="121" t="str">
        <f>IF('Main courante'!$A265=$BC$6,TEXT('Main courante'!$B265,"j mmm aa"),"")</f>
        <v/>
      </c>
      <c r="BE268" s="122" t="str">
        <f>IF('Main courante'!$A265=$BC$6,TEXT('Main courante'!$C265,"hh:mm"),"")</f>
        <v/>
      </c>
      <c r="BF268" s="122" t="str">
        <f>IF('Main courante'!$A265=$BC$6,TEXT('Main courante'!$D265,"hh:mm"),"")</f>
        <v/>
      </c>
      <c r="BG268" s="123" t="str">
        <f>IF('Main courante'!$A265=$BC$6,MOD($BF268-$BE268,1),"")</f>
        <v/>
      </c>
      <c r="BH268" s="123" t="str">
        <f>IF('Main courante'!$A265=$BC$6,'Main courante'!$E265,"")</f>
        <v/>
      </c>
      <c r="BI268" s="122" t="str">
        <f>IF('Main courante'!$A265=$BC$6,DU268,"")</f>
        <v/>
      </c>
      <c r="BJ268" s="125"/>
      <c r="BK268" s="120" t="str">
        <f>IF('Main courante'!$A265=$BK$6,MAX($BK$8:$BK267)+1,"")</f>
        <v/>
      </c>
      <c r="BL268" s="121" t="str">
        <f>IF('Main courante'!$A265=$BK$6,TEXT('Main courante'!$B265,"j mmm aa"),"")</f>
        <v/>
      </c>
      <c r="BM268" s="122" t="str">
        <f>IF('Main courante'!$A265=$BK$6,TEXT('Main courante'!$C265,"hh:mm"),"")</f>
        <v/>
      </c>
      <c r="BN268" s="122" t="str">
        <f>IF('Main courante'!$A265=$BK$6,TEXT('Main courante'!$D265,"hh:mm"),"")</f>
        <v/>
      </c>
      <c r="BO268" s="123" t="str">
        <f>IF('Main courante'!$A265=$BK$6,MOD($BN268-$BM268,1),"")</f>
        <v/>
      </c>
      <c r="BP268" s="123" t="str">
        <f>IF('Main courante'!$A265=$BK$6,'Main courante'!$E265,"")</f>
        <v/>
      </c>
      <c r="BQ268" s="122" t="str">
        <f>IF('Main courante'!$A265=$BK$6,DU268,"")</f>
        <v/>
      </c>
      <c r="BR268" s="125"/>
      <c r="BS268" s="120" t="str">
        <f>IF('Main courante'!$A265=$BS$6,MAX($BS$8:$BS267)+1,"")</f>
        <v/>
      </c>
      <c r="BT268" s="121" t="str">
        <f>IF('Main courante'!$A265=$BS$6,TEXT('Main courante'!$B265,"j mmm aa"),"")</f>
        <v/>
      </c>
      <c r="BU268" s="122" t="str">
        <f>IF('Main courante'!$A265=$BS$6,TEXT('Main courante'!$C265,"hh:mm"),"")</f>
        <v/>
      </c>
      <c r="BV268" s="122" t="str">
        <f>IF('Main courante'!$A265=$BS$6,TEXT('Main courante'!$D265,"hh:mm"),"")</f>
        <v/>
      </c>
      <c r="BW268" s="123" t="str">
        <f>IF('Main courante'!$A265=$BS$6,MOD($BV268-$BU268,1),"")</f>
        <v/>
      </c>
      <c r="BX268" s="123" t="str">
        <f>IF('Main courante'!$A265=$BS$6,'Main courante'!$E265,"")</f>
        <v/>
      </c>
      <c r="BY268" s="122" t="str">
        <f>IF('Main courante'!$A265=$BS$6,DU268,"")</f>
        <v/>
      </c>
      <c r="BZ268" s="125"/>
      <c r="CA268" s="120" t="str">
        <f>IF('Main courante'!$A265=$CA$6,MAX($CA$8:$CA267)+1,"")</f>
        <v/>
      </c>
      <c r="CB268" s="121" t="str">
        <f>IF('Main courante'!$A265=$CA$6,TEXT('Main courante'!$B265,"j mmm aa"),"")</f>
        <v/>
      </c>
      <c r="CC268" s="122" t="str">
        <f>IF('Main courante'!$A265=$CA$6,TEXT('Main courante'!$C265,"hh:mm"),"")</f>
        <v/>
      </c>
      <c r="CD268" s="122" t="str">
        <f>IF('Main courante'!$A265=$CA$6,TEXT('Main courante'!$D265,"hh:mm"),"")</f>
        <v/>
      </c>
      <c r="CE268" s="123" t="str">
        <f>IF('Main courante'!$A265=$CA$6,MOD($CD268-$CC268,1),"")</f>
        <v/>
      </c>
      <c r="CF268" s="123" t="str">
        <f>IF('Main courante'!$A265=$CA$6,'Main courante'!$E265,"")</f>
        <v/>
      </c>
      <c r="CG268" s="122" t="str">
        <f>IF('Main courante'!$A265=$CA$6,DU268,"")</f>
        <v/>
      </c>
      <c r="CH268" s="125"/>
      <c r="CI268" s="120" t="str">
        <f>IF('Main courante'!$A265=$CI$6,MAX($CI$8:$CI267)+1,"")</f>
        <v/>
      </c>
      <c r="CJ268" s="121" t="str">
        <f>IF('Main courante'!$A265=$CI$6,TEXT('Main courante'!$B265,"j mmm aa"),"")</f>
        <v/>
      </c>
      <c r="CK268" s="122" t="str">
        <f>IF('Main courante'!$A265=$CI$6,TEXT('Main courante'!$C265,"hh:mm"),"")</f>
        <v/>
      </c>
      <c r="CL268" s="122" t="str">
        <f>IF('Main courante'!$A265=$CI$6,TEXT('Main courante'!$D265,"hh:mm"),"")</f>
        <v/>
      </c>
      <c r="CM268" s="123" t="str">
        <f>IF('Main courante'!$A265=$CI$6,MOD($CL268-$CK268,1),"")</f>
        <v/>
      </c>
      <c r="CN268" s="123" t="str">
        <f>IF('Main courante'!$A265=$CI$6,'Main courante'!$E265,"")</f>
        <v/>
      </c>
      <c r="CO268" s="125"/>
      <c r="CP268" s="120" t="str">
        <f>IF('Main courante'!$A265=$CP$6,MAX($CP$8:$CP267)+1,"")</f>
        <v/>
      </c>
      <c r="CQ268" s="121" t="str">
        <f>IF('Main courante'!$A265=$CP$6,TEXT('Main courante'!$B265,"j mmm aa"),"")</f>
        <v/>
      </c>
      <c r="CR268" s="122" t="str">
        <f>IF('Main courante'!$A265=$CP$6,TEXT('Main courante'!$C265,"hh:mm"),"")</f>
        <v/>
      </c>
      <c r="CS268" s="122" t="str">
        <f>IF('Main courante'!$A265=$CP$6,TEXT('Main courante'!$D265,"hh:mm"),"")</f>
        <v/>
      </c>
      <c r="CT268" s="123" t="str">
        <f>IF('Main courante'!$A265=$CP$6,MOD($CS268-$CR268,1),"")</f>
        <v/>
      </c>
      <c r="CU268" s="123" t="str">
        <f>IF('Main courante'!$A265=$CP$6,'Main courante'!$E265,"")</f>
        <v/>
      </c>
      <c r="CV268" s="122" t="str">
        <f>IF('Main courante'!$A265=$CP$6,DU268,"")</f>
        <v/>
      </c>
      <c r="CW268" s="125"/>
      <c r="CX268" s="120" t="str">
        <f>IF('Main courante'!$A265=$CX$6,MAX($CX$8:$CX267)+1,"")</f>
        <v/>
      </c>
      <c r="CY268" s="121" t="str">
        <f>IF('Main courante'!$A265=$CX$6,TEXT('Main courante'!$B265,"j mmm aa"),"")</f>
        <v/>
      </c>
      <c r="CZ268" s="122" t="str">
        <f>IF('Main courante'!$A265=$CX$6,TEXT('Main courante'!$C265,"hh:mm"),"")</f>
        <v/>
      </c>
      <c r="DA268" s="122" t="str">
        <f>IF('Main courante'!$A265=$CX$6,TEXT('Main courante'!$D265,"hh:mm"),"")</f>
        <v/>
      </c>
      <c r="DB268" s="123" t="str">
        <f>IF('Main courante'!$A265=$CX$6,MOD($DA268-$CZ268,1),"")</f>
        <v/>
      </c>
      <c r="DC268" s="123" t="str">
        <f>IF('Main courante'!$A265=$CX$6,'Main courante'!$E265,"")</f>
        <v/>
      </c>
      <c r="DD268" s="122" t="str">
        <f>IF('Main courante'!$A265=$CX$6,DU268,"")</f>
        <v/>
      </c>
      <c r="DE268" s="125"/>
      <c r="DF268" s="120" t="str">
        <f>IF('Main courante'!$A265=$DF$6,MAX($DF$8:$DF267)+1,"")</f>
        <v/>
      </c>
      <c r="DG268" s="121" t="str">
        <f>IF('Main courante'!$A265=$DF$6,TEXT('Main courante'!$B265,"j mmm aa"),"")</f>
        <v/>
      </c>
      <c r="DH268" s="122" t="str">
        <f>IF('Main courante'!$A265=$DF$6,TEXT('Main courante'!$C265,"hh:mm"),"")</f>
        <v/>
      </c>
      <c r="DI268" s="122" t="str">
        <f>IF('Main courante'!$A265=$DF$6,TEXT('Main courante'!$D265,"hh:mm"),"")</f>
        <v/>
      </c>
      <c r="DJ268" s="123" t="str">
        <f>IF('Main courante'!$A265=$DF$6,MOD($DI268-$DH268,1),"")</f>
        <v/>
      </c>
      <c r="DK268" s="123" t="str">
        <f>IF('Main courante'!$A265=$DF$6,'Main courante'!$E265,"")</f>
        <v/>
      </c>
      <c r="DL268" s="128"/>
      <c r="DM268" s="120" t="str">
        <f>IF(OR('Main courante'!$F265&lt;&gt;"",'Main courante'!$K265&lt;&gt;""),MAX($DM$8:$DM267)+1,"")</f>
        <v/>
      </c>
      <c r="DN268" s="121" t="str">
        <f>IF('Main courante'!$F265,TEXT('Main courante'!$B265,"j mmm aa"),"")</f>
        <v/>
      </c>
      <c r="DO268" s="121" t="str">
        <f>IF('Main courante'!$F265,'Main courante'!$E265,"")</f>
        <v/>
      </c>
      <c r="DP268" s="121" t="str">
        <f>IF(OR('Main courante'!$F265&lt;&gt;"",'Main courante'!$K265&lt;&gt;""),IF('Main courante'!$F265&lt;&gt;"",TEXT('Main courante'!$F265,"hh:mm"),""),"")</f>
        <v/>
      </c>
      <c r="DQ268" s="121" t="str">
        <f>IF(OR('Main courante'!$F265&lt;&gt;"",'Main courante'!$K265&lt;&gt;""),IF('Main courante'!$G265&lt;&gt;"",TEXT('Main courante'!$G265,"hh:mm"),""),"")</f>
        <v/>
      </c>
      <c r="DR268" s="121" t="str">
        <f>IF(OR('Main courante'!$F265&lt;&gt;"",'Main courante'!$K265&lt;&gt;""),IF('Main courante'!$K265&lt;&gt;"",TEXT('Main courante'!$K265,"hh:mm"),""),"")</f>
        <v/>
      </c>
      <c r="DS268" s="121" t="str">
        <f>IF(OR('Main courante'!$F265&lt;&gt;"",'Main courante'!$K265&lt;&gt;""),IF('Main courante'!$L265&lt;&gt;"",TEXT('Main courante'!$L265,"hh:mm"),""),"")</f>
        <v/>
      </c>
      <c r="DT268" s="129">
        <f t="shared" si="16"/>
        <v>0</v>
      </c>
      <c r="DU268" s="130">
        <f>'Main courante'!$H265+'Main courante'!$M265</f>
        <v>0</v>
      </c>
      <c r="DV268" s="131">
        <f>'Main courante'!$J265+'Main courante'!$O265</f>
        <v>0</v>
      </c>
      <c r="DW268" s="131">
        <f>'Main courante'!$I265+'Main courante'!$N265</f>
        <v>0</v>
      </c>
      <c r="DX268" s="132" t="str">
        <f>IF('Main courante'!$P265&lt;&gt;"",'Main courante'!$P265,"")</f>
        <v/>
      </c>
      <c r="DY268" s="133" t="str">
        <f>IF('Main courante'!$Q265&lt;&gt;"",'Main courante'!$Q265,"")</f>
        <v/>
      </c>
      <c r="DZ268" s="133" t="str">
        <f>IF('Main courante'!$R265&lt;&gt;"",'Main courante'!$R265,"")</f>
        <v/>
      </c>
      <c r="EA268" s="129">
        <f t="shared" si="17"/>
        <v>0</v>
      </c>
      <c r="EB268" s="129">
        <f t="shared" si="18"/>
        <v>0</v>
      </c>
      <c r="ED268" s="120" t="str">
        <f>IF('Main courante'!$A265=$ED$6,MAX($ED$8:$ED267)+1,"")</f>
        <v/>
      </c>
      <c r="EE268" s="120" t="str">
        <f>IF('Main courante'!$A265=$ED$6,'Main courante'!$S265,"")</f>
        <v/>
      </c>
      <c r="EF268" s="120" t="str">
        <f>IF('Main courante'!$A265=$ED$6,'Main courante'!$T265,"")</f>
        <v/>
      </c>
      <c r="EG268" s="120" t="str">
        <f>IF('Main courante'!$A265=$ED$6,'Main courante'!$U265,"")</f>
        <v/>
      </c>
      <c r="EH268" s="134" t="str">
        <f>IF('Main courante'!$A265=$ED$6,'Main courante'!$V265,"")</f>
        <v/>
      </c>
      <c r="EJ268" s="120" t="str">
        <f>IF('Main courante'!$A265=$EJ$6,MAX($EJ$8:$EJ267)+1,"")</f>
        <v/>
      </c>
      <c r="EK268" s="120" t="str">
        <f>IF('Main courante'!$A265=$EJ$6,'Main courante'!$S265,"")</f>
        <v/>
      </c>
      <c r="EL268" s="120" t="str">
        <f>IF('Main courante'!$A265=$EJ$6,'Main courante'!$T265,"")</f>
        <v/>
      </c>
      <c r="EM268" s="120" t="str">
        <f>IF('Main courante'!$A265=$EJ$6,'Main courante'!$U265,"")</f>
        <v/>
      </c>
      <c r="EN268" s="134" t="str">
        <f>IF('Main courante'!$A265=$EJ$6,'Main courante'!$V265,"")</f>
        <v/>
      </c>
      <c r="EP268" s="120" t="str">
        <f>IF('Main courante'!$A265=$EP$6,MAX($EP$8:$EP267)+1,"")</f>
        <v/>
      </c>
      <c r="EQ268" s="120" t="str">
        <f>IF('Main courante'!$A265=$EP$6,'Main courante'!$S265,"")</f>
        <v/>
      </c>
      <c r="ER268" s="120" t="str">
        <f>IF('Main courante'!$A265=$EP$6,'Main courante'!$T265,"")</f>
        <v/>
      </c>
      <c r="ES268" s="120" t="str">
        <f>IF('Main courante'!$A265=$EP$6,'Main courante'!$U265,"")</f>
        <v/>
      </c>
      <c r="ET268" s="134" t="str">
        <f>IF('Main courante'!$A265=$EP$6,'Main courante'!$V265,"")</f>
        <v/>
      </c>
      <c r="EU268" s="125"/>
      <c r="EV268" s="120" t="str">
        <f>IF('Main courante'!$A265=$EV$6,MAX($EV$8:$EV267)+1,"")</f>
        <v/>
      </c>
      <c r="EW268" s="121" t="str">
        <f>IF('Main courante'!$A265=$EV$6,TEXT('Main courante'!$B265,"j mmm aa"),"")</f>
        <v/>
      </c>
      <c r="EX268" s="122" t="str">
        <f>IF('Main courante'!$A265=$EV$6,TEXT('Main courante'!$C265,"hh:mm"),"")</f>
        <v/>
      </c>
      <c r="EY268" s="122" t="str">
        <f>IF('Main courante'!$A265=$EV$6,TEXT('Main courante'!$D265,"hh:mm"),"")</f>
        <v/>
      </c>
      <c r="EZ268" s="123" t="str">
        <f>IF('Main courante'!$A265=$EV$6,MOD($EY268-$EX268,1),"")</f>
        <v/>
      </c>
      <c r="FA268" s="123" t="str">
        <f>IF('Main courante'!$A265=$EV$6,'Main courante'!$E265,"")</f>
        <v/>
      </c>
      <c r="FB268" s="128"/>
    </row>
    <row r="269" spans="1:158">
      <c r="A269" s="120" t="str">
        <f>IF('Main courante'!$A266=$A$6,MAX($A$8:$A268)+1,"")</f>
        <v/>
      </c>
      <c r="B269" s="121" t="str">
        <f>IF('Main courante'!$A266=$A$6,TEXT('Main courante'!$B266,"j mmm aa"),"")</f>
        <v/>
      </c>
      <c r="C269" s="122" t="str">
        <f>IF('Main courante'!$A266=$A$6,TEXT('Main courante'!$C266,"hh:mm"),"")</f>
        <v/>
      </c>
      <c r="D269" s="122" t="str">
        <f>IF('Main courante'!$A266=$A$6,TEXT('Main courante'!$D266,"hh:mm"),"")</f>
        <v/>
      </c>
      <c r="E269" s="123" t="str">
        <f>IF('Main courante'!$A266=$A$6,MOD($D269-$C269,1),"")</f>
        <v/>
      </c>
      <c r="F269" s="123" t="str">
        <f>IF('Main courante'!$A266=$A$6,'Main courante'!$E266,"")</f>
        <v/>
      </c>
      <c r="G269" s="125"/>
      <c r="H269" s="126" t="str">
        <f>IF('Main courante'!$A266=$H$6,MAX($H$8:$H268)+1,"")</f>
        <v/>
      </c>
      <c r="I269" s="121" t="str">
        <f>IF('Main courante'!$A266=$H$6,TEXT('Main courante'!$B266,"j mmm aa"),"")</f>
        <v/>
      </c>
      <c r="J269" s="122" t="str">
        <f>IF('Main courante'!$A266=$H$6,TEXT('Main courante'!$C266,"hh:mm"),"")</f>
        <v/>
      </c>
      <c r="K269" s="122" t="str">
        <f>IF('Main courante'!$A266=$H$6,TEXT('Main courante'!$D266,"hh:mm"),"")</f>
        <v/>
      </c>
      <c r="L269" s="123" t="str">
        <f>IF('Main courante'!$A266=$H$6,MOD($K269-$J269,1),"")</f>
        <v/>
      </c>
      <c r="M269" s="123" t="str">
        <f>IF('Main courante'!$A266=$H$6,'Main courante'!$E266,"")</f>
        <v/>
      </c>
      <c r="N269" s="125"/>
      <c r="O269" s="120" t="str">
        <f>IF('Main courante'!$A266=$O$6,MAX($O$8:$O268)+1,"")</f>
        <v/>
      </c>
      <c r="P269" s="121" t="str">
        <f>IF('Main courante'!$A266=$O$6,TEXT('Main courante'!$B266,"j mmm aa"),"")</f>
        <v/>
      </c>
      <c r="Q269" s="122" t="str">
        <f>IF('Main courante'!$A266=$O$6,TEXT('Main courante'!$C266,"hh:mm"),"")</f>
        <v/>
      </c>
      <c r="R269" s="122" t="str">
        <f>IF('Main courante'!$A266=$O$6,TEXT('Main courante'!$D266,"hh:mm"),"")</f>
        <v/>
      </c>
      <c r="S269" s="123" t="str">
        <f>IF('Main courante'!$A266=$O$6,MOD($R269-$Q269,1),"")</f>
        <v/>
      </c>
      <c r="T269" s="124" t="str">
        <f>IF('Main courante'!$A266=$O$6,'Main courante'!$E266,"")</f>
        <v/>
      </c>
      <c r="U269" s="127" t="str">
        <f>IF('Main courante'!$A266=$O$6,DU269,"")</f>
        <v/>
      </c>
      <c r="V269" s="125"/>
      <c r="W269" s="120" t="str">
        <f>IF('Main courante'!$A266=$W$6,MAX($W$8:$W268)+1,"")</f>
        <v/>
      </c>
      <c r="X269" s="121" t="str">
        <f>IF('Main courante'!$A266=$W$6,TEXT('Main courante'!$B266,"j mmm aa"),"")</f>
        <v/>
      </c>
      <c r="Y269" s="122" t="str">
        <f>IF('Main courante'!$A266=$W$6,TEXT('Main courante'!$C266,"hh:mm"),"")</f>
        <v/>
      </c>
      <c r="Z269" s="122" t="str">
        <f>IF('Main courante'!$A266=$W$6,TEXT('Main courante'!$D266,"hh:mm"),"")</f>
        <v/>
      </c>
      <c r="AA269" s="123" t="str">
        <f>IF('Main courante'!$A266=$W$6,MOD($Z269-$Y269,1),"")</f>
        <v/>
      </c>
      <c r="AB269" s="123" t="str">
        <f>IF('Main courante'!$A266=$W$6,'Main courante'!$E266,"")</f>
        <v/>
      </c>
      <c r="AC269" s="122" t="str">
        <f>IF('Main courante'!$A266=$W$6,DU269,"")</f>
        <v/>
      </c>
      <c r="AD269" s="125"/>
      <c r="AE269" s="120" t="str">
        <f>IF('Main courante'!$A266=$AE$6,MAX($AE$8:$AE268)+1,"")</f>
        <v/>
      </c>
      <c r="AF269" s="121" t="str">
        <f>IF('Main courante'!$A266=$AE$6,TEXT('Main courante'!$B266,"j mmm aa"),"")</f>
        <v/>
      </c>
      <c r="AG269" s="122" t="str">
        <f>IF('Main courante'!$A266=$AE$6,TEXT('Main courante'!$C266,"hh:mm"),"")</f>
        <v/>
      </c>
      <c r="AH269" s="122" t="str">
        <f>IF('Main courante'!$A266=$AE$6,TEXT('Main courante'!$D266,"hh:mm"),"")</f>
        <v/>
      </c>
      <c r="AI269" s="123" t="str">
        <f>IF('Main courante'!$A266=$AE$6,MOD($AH269-$AG269,1),"")</f>
        <v/>
      </c>
      <c r="AJ269" s="123" t="str">
        <f>IF('Main courante'!$A266=$AE$6,'Main courante'!$E266,"")</f>
        <v/>
      </c>
      <c r="AK269" s="122" t="str">
        <f>IF('Main courante'!$A266=$AE$6,DU269,"")</f>
        <v/>
      </c>
      <c r="AL269" s="125"/>
      <c r="AM269" s="120" t="str">
        <f>IF('Main courante'!$A266=$AM$6,MAX($AM$8:$AM268)+1,"")</f>
        <v/>
      </c>
      <c r="AN269" s="121" t="str">
        <f>IF('Main courante'!$A266=$AM$6,TEXT('Main courante'!$B266,"j mmm aa"),"")</f>
        <v/>
      </c>
      <c r="AO269" s="122" t="str">
        <f>IF('Main courante'!$A266=$AM$6,TEXT('Main courante'!$C266,"hh:mm"),"")</f>
        <v/>
      </c>
      <c r="AP269" s="122" t="str">
        <f>IF('Main courante'!$A266=$AM$6,TEXT('Main courante'!$D266,"hh:mm"),"")</f>
        <v/>
      </c>
      <c r="AQ269" s="123" t="str">
        <f>IF('Main courante'!$A266=$AM$6,MOD($AP269-$AO269,1),"")</f>
        <v/>
      </c>
      <c r="AR269" s="123" t="str">
        <f>IF('Main courante'!$A266=$AM$6,'Main courante'!$E266,"")</f>
        <v/>
      </c>
      <c r="AS269" s="122" t="str">
        <f>IF('Main courante'!$A266=$AM$6,DU269,"")</f>
        <v/>
      </c>
      <c r="AT269" s="125"/>
      <c r="AU269" s="120" t="str">
        <f>IF('Main courante'!$A266=$AU$6,MAX($AU$8:$AU268)+1,"")</f>
        <v/>
      </c>
      <c r="AV269" s="121" t="str">
        <f>IF('Main courante'!$A266=$AU$6,TEXT('Main courante'!$B266,"j mmm aa"),"")</f>
        <v/>
      </c>
      <c r="AW269" s="122" t="str">
        <f>IF('Main courante'!$A266=$AU$6,TEXT('Main courante'!$C266,"hh:mm"),"")</f>
        <v/>
      </c>
      <c r="AX269" s="122" t="str">
        <f>IF('Main courante'!$A266=$AU$6,TEXT('Main courante'!$D266,"hh:mm"),"")</f>
        <v/>
      </c>
      <c r="AY269" s="123" t="str">
        <f>IF('Main courante'!$A266=$AU$6,MOD($AX269-$AW269,1),"")</f>
        <v/>
      </c>
      <c r="AZ269" s="123" t="str">
        <f>IF('Main courante'!$A266=$AU$6,'Main courante'!$E266,"")</f>
        <v/>
      </c>
      <c r="BA269" s="122" t="str">
        <f>IF('Main courante'!$A266=$AU$6,DU269,"")</f>
        <v/>
      </c>
      <c r="BB269" s="125"/>
      <c r="BC269" s="120" t="str">
        <f>IF('Main courante'!$A266=$BC$6,MAX($BC$8:$BC268)+1,"")</f>
        <v/>
      </c>
      <c r="BD269" s="121" t="str">
        <f>IF('Main courante'!$A266=$BC$6,TEXT('Main courante'!$B266,"j mmm aa"),"")</f>
        <v/>
      </c>
      <c r="BE269" s="122" t="str">
        <f>IF('Main courante'!$A266=$BC$6,TEXT('Main courante'!$C266,"hh:mm"),"")</f>
        <v/>
      </c>
      <c r="BF269" s="122" t="str">
        <f>IF('Main courante'!$A266=$BC$6,TEXT('Main courante'!$D266,"hh:mm"),"")</f>
        <v/>
      </c>
      <c r="BG269" s="123" t="str">
        <f>IF('Main courante'!$A266=$BC$6,MOD($BF269-$BE269,1),"")</f>
        <v/>
      </c>
      <c r="BH269" s="123" t="str">
        <f>IF('Main courante'!$A266=$BC$6,'Main courante'!$E266,"")</f>
        <v/>
      </c>
      <c r="BI269" s="122" t="str">
        <f>IF('Main courante'!$A266=$BC$6,DU269,"")</f>
        <v/>
      </c>
      <c r="BJ269" s="125"/>
      <c r="BK269" s="120" t="str">
        <f>IF('Main courante'!$A266=$BK$6,MAX($BK$8:$BK268)+1,"")</f>
        <v/>
      </c>
      <c r="BL269" s="121" t="str">
        <f>IF('Main courante'!$A266=$BK$6,TEXT('Main courante'!$B266,"j mmm aa"),"")</f>
        <v/>
      </c>
      <c r="BM269" s="122" t="str">
        <f>IF('Main courante'!$A266=$BK$6,TEXT('Main courante'!$C266,"hh:mm"),"")</f>
        <v/>
      </c>
      <c r="BN269" s="122" t="str">
        <f>IF('Main courante'!$A266=$BK$6,TEXT('Main courante'!$D266,"hh:mm"),"")</f>
        <v/>
      </c>
      <c r="BO269" s="123" t="str">
        <f>IF('Main courante'!$A266=$BK$6,MOD($BN269-$BM269,1),"")</f>
        <v/>
      </c>
      <c r="BP269" s="123" t="str">
        <f>IF('Main courante'!$A266=$BK$6,'Main courante'!$E266,"")</f>
        <v/>
      </c>
      <c r="BQ269" s="122" t="str">
        <f>IF('Main courante'!$A266=$BK$6,DU269,"")</f>
        <v/>
      </c>
      <c r="BR269" s="125"/>
      <c r="BS269" s="120" t="str">
        <f>IF('Main courante'!$A266=$BS$6,MAX($BS$8:$BS268)+1,"")</f>
        <v/>
      </c>
      <c r="BT269" s="121" t="str">
        <f>IF('Main courante'!$A266=$BS$6,TEXT('Main courante'!$B266,"j mmm aa"),"")</f>
        <v/>
      </c>
      <c r="BU269" s="122" t="str">
        <f>IF('Main courante'!$A266=$BS$6,TEXT('Main courante'!$C266,"hh:mm"),"")</f>
        <v/>
      </c>
      <c r="BV269" s="122" t="str">
        <f>IF('Main courante'!$A266=$BS$6,TEXT('Main courante'!$D266,"hh:mm"),"")</f>
        <v/>
      </c>
      <c r="BW269" s="123" t="str">
        <f>IF('Main courante'!$A266=$BS$6,MOD($BV269-$BU269,1),"")</f>
        <v/>
      </c>
      <c r="BX269" s="123" t="str">
        <f>IF('Main courante'!$A266=$BS$6,'Main courante'!$E266,"")</f>
        <v/>
      </c>
      <c r="BY269" s="122" t="str">
        <f>IF('Main courante'!$A266=$BS$6,DU269,"")</f>
        <v/>
      </c>
      <c r="BZ269" s="125"/>
      <c r="CA269" s="120" t="str">
        <f>IF('Main courante'!$A266=$CA$6,MAX($CA$8:$CA268)+1,"")</f>
        <v/>
      </c>
      <c r="CB269" s="121" t="str">
        <f>IF('Main courante'!$A266=$CA$6,TEXT('Main courante'!$B266,"j mmm aa"),"")</f>
        <v/>
      </c>
      <c r="CC269" s="122" t="str">
        <f>IF('Main courante'!$A266=$CA$6,TEXT('Main courante'!$C266,"hh:mm"),"")</f>
        <v/>
      </c>
      <c r="CD269" s="122" t="str">
        <f>IF('Main courante'!$A266=$CA$6,TEXT('Main courante'!$D266,"hh:mm"),"")</f>
        <v/>
      </c>
      <c r="CE269" s="123" t="str">
        <f>IF('Main courante'!$A266=$CA$6,MOD($CD269-$CC269,1),"")</f>
        <v/>
      </c>
      <c r="CF269" s="123" t="str">
        <f>IF('Main courante'!$A266=$CA$6,'Main courante'!$E266,"")</f>
        <v/>
      </c>
      <c r="CG269" s="122" t="str">
        <f>IF('Main courante'!$A266=$CA$6,DU269,"")</f>
        <v/>
      </c>
      <c r="CH269" s="125"/>
      <c r="CI269" s="120" t="str">
        <f>IF('Main courante'!$A266=$CI$6,MAX($CI$8:$CI268)+1,"")</f>
        <v/>
      </c>
      <c r="CJ269" s="121" t="str">
        <f>IF('Main courante'!$A266=$CI$6,TEXT('Main courante'!$B266,"j mmm aa"),"")</f>
        <v/>
      </c>
      <c r="CK269" s="122" t="str">
        <f>IF('Main courante'!$A266=$CI$6,TEXT('Main courante'!$C266,"hh:mm"),"")</f>
        <v/>
      </c>
      <c r="CL269" s="122" t="str">
        <f>IF('Main courante'!$A266=$CI$6,TEXT('Main courante'!$D266,"hh:mm"),"")</f>
        <v/>
      </c>
      <c r="CM269" s="123" t="str">
        <f>IF('Main courante'!$A266=$CI$6,MOD($CL269-$CK269,1),"")</f>
        <v/>
      </c>
      <c r="CN269" s="123" t="str">
        <f>IF('Main courante'!$A266=$CI$6,'Main courante'!$E266,"")</f>
        <v/>
      </c>
      <c r="CO269" s="125"/>
      <c r="CP269" s="120" t="str">
        <f>IF('Main courante'!$A266=$CP$6,MAX($CP$8:$CP268)+1,"")</f>
        <v/>
      </c>
      <c r="CQ269" s="121" t="str">
        <f>IF('Main courante'!$A266=$CP$6,TEXT('Main courante'!$B266,"j mmm aa"),"")</f>
        <v/>
      </c>
      <c r="CR269" s="122" t="str">
        <f>IF('Main courante'!$A266=$CP$6,TEXT('Main courante'!$C266,"hh:mm"),"")</f>
        <v/>
      </c>
      <c r="CS269" s="122" t="str">
        <f>IF('Main courante'!$A266=$CP$6,TEXT('Main courante'!$D266,"hh:mm"),"")</f>
        <v/>
      </c>
      <c r="CT269" s="123" t="str">
        <f>IF('Main courante'!$A266=$CP$6,MOD($CS269-$CR269,1),"")</f>
        <v/>
      </c>
      <c r="CU269" s="123" t="str">
        <f>IF('Main courante'!$A266=$CP$6,'Main courante'!$E266,"")</f>
        <v/>
      </c>
      <c r="CV269" s="122" t="str">
        <f>IF('Main courante'!$A266=$CP$6,DU269,"")</f>
        <v/>
      </c>
      <c r="CW269" s="125"/>
      <c r="CX269" s="120" t="str">
        <f>IF('Main courante'!$A266=$CX$6,MAX($CX$8:$CX268)+1,"")</f>
        <v/>
      </c>
      <c r="CY269" s="121" t="str">
        <f>IF('Main courante'!$A266=$CX$6,TEXT('Main courante'!$B266,"j mmm aa"),"")</f>
        <v/>
      </c>
      <c r="CZ269" s="122" t="str">
        <f>IF('Main courante'!$A266=$CX$6,TEXT('Main courante'!$C266,"hh:mm"),"")</f>
        <v/>
      </c>
      <c r="DA269" s="122" t="str">
        <f>IF('Main courante'!$A266=$CX$6,TEXT('Main courante'!$D266,"hh:mm"),"")</f>
        <v/>
      </c>
      <c r="DB269" s="123" t="str">
        <f>IF('Main courante'!$A266=$CX$6,MOD($DA269-$CZ269,1),"")</f>
        <v/>
      </c>
      <c r="DC269" s="123" t="str">
        <f>IF('Main courante'!$A266=$CX$6,'Main courante'!$E266,"")</f>
        <v/>
      </c>
      <c r="DD269" s="122" t="str">
        <f>IF('Main courante'!$A266=$CX$6,DU269,"")</f>
        <v/>
      </c>
      <c r="DE269" s="125"/>
      <c r="DF269" s="120" t="str">
        <f>IF('Main courante'!$A266=$DF$6,MAX($DF$8:$DF268)+1,"")</f>
        <v/>
      </c>
      <c r="DG269" s="121" t="str">
        <f>IF('Main courante'!$A266=$DF$6,TEXT('Main courante'!$B266,"j mmm aa"),"")</f>
        <v/>
      </c>
      <c r="DH269" s="122" t="str">
        <f>IF('Main courante'!$A266=$DF$6,TEXT('Main courante'!$C266,"hh:mm"),"")</f>
        <v/>
      </c>
      <c r="DI269" s="122" t="str">
        <f>IF('Main courante'!$A266=$DF$6,TEXT('Main courante'!$D266,"hh:mm"),"")</f>
        <v/>
      </c>
      <c r="DJ269" s="123" t="str">
        <f>IF('Main courante'!$A266=$DF$6,MOD($DI269-$DH269,1),"")</f>
        <v/>
      </c>
      <c r="DK269" s="123" t="str">
        <f>IF('Main courante'!$A266=$DF$6,'Main courante'!$E266,"")</f>
        <v/>
      </c>
      <c r="DL269" s="128"/>
      <c r="DM269" s="120" t="str">
        <f>IF(OR('Main courante'!$F266&lt;&gt;"",'Main courante'!$K266&lt;&gt;""),MAX($DM$8:$DM268)+1,"")</f>
        <v/>
      </c>
      <c r="DN269" s="121" t="str">
        <f>IF('Main courante'!$F266,TEXT('Main courante'!$B266,"j mmm aa"),"")</f>
        <v/>
      </c>
      <c r="DO269" s="121" t="str">
        <f>IF('Main courante'!$F266,'Main courante'!$E266,"")</f>
        <v/>
      </c>
      <c r="DP269" s="121" t="str">
        <f>IF(OR('Main courante'!$F266&lt;&gt;"",'Main courante'!$K266&lt;&gt;""),IF('Main courante'!$F266&lt;&gt;"",TEXT('Main courante'!$F266,"hh:mm"),""),"")</f>
        <v/>
      </c>
      <c r="DQ269" s="121" t="str">
        <f>IF(OR('Main courante'!$F266&lt;&gt;"",'Main courante'!$K266&lt;&gt;""),IF('Main courante'!$G266&lt;&gt;"",TEXT('Main courante'!$G266,"hh:mm"),""),"")</f>
        <v/>
      </c>
      <c r="DR269" s="121" t="str">
        <f>IF(OR('Main courante'!$F266&lt;&gt;"",'Main courante'!$K266&lt;&gt;""),IF('Main courante'!$K266&lt;&gt;"",TEXT('Main courante'!$K266,"hh:mm"),""),"")</f>
        <v/>
      </c>
      <c r="DS269" s="121" t="str">
        <f>IF(OR('Main courante'!$F266&lt;&gt;"",'Main courante'!$K266&lt;&gt;""),IF('Main courante'!$L266&lt;&gt;"",TEXT('Main courante'!$L266,"hh:mm"),""),"")</f>
        <v/>
      </c>
      <c r="DT269" s="129">
        <f t="shared" si="16"/>
        <v>0</v>
      </c>
      <c r="DU269" s="130">
        <f>'Main courante'!$H266+'Main courante'!$M266</f>
        <v>0</v>
      </c>
      <c r="DV269" s="131">
        <f>'Main courante'!$J266+'Main courante'!$O266</f>
        <v>0</v>
      </c>
      <c r="DW269" s="131">
        <f>'Main courante'!$I266+'Main courante'!$N266</f>
        <v>0</v>
      </c>
      <c r="DX269" s="132" t="str">
        <f>IF('Main courante'!$P266&lt;&gt;"",'Main courante'!$P266,"")</f>
        <v/>
      </c>
      <c r="DY269" s="133" t="str">
        <f>IF('Main courante'!$Q266&lt;&gt;"",'Main courante'!$Q266,"")</f>
        <v/>
      </c>
      <c r="DZ269" s="133" t="str">
        <f>IF('Main courante'!$R266&lt;&gt;"",'Main courante'!$R266,"")</f>
        <v/>
      </c>
      <c r="EA269" s="129">
        <f t="shared" si="17"/>
        <v>0</v>
      </c>
      <c r="EB269" s="129">
        <f t="shared" si="18"/>
        <v>0</v>
      </c>
      <c r="ED269" s="120" t="str">
        <f>IF('Main courante'!$A266=$ED$6,MAX($ED$8:$ED268)+1,"")</f>
        <v/>
      </c>
      <c r="EE269" s="120" t="str">
        <f>IF('Main courante'!$A266=$ED$6,'Main courante'!$S266,"")</f>
        <v/>
      </c>
      <c r="EF269" s="120" t="str">
        <f>IF('Main courante'!$A266=$ED$6,'Main courante'!$T266,"")</f>
        <v/>
      </c>
      <c r="EG269" s="120" t="str">
        <f>IF('Main courante'!$A266=$ED$6,'Main courante'!$U266,"")</f>
        <v/>
      </c>
      <c r="EH269" s="134" t="str">
        <f>IF('Main courante'!$A266=$ED$6,'Main courante'!$V266,"")</f>
        <v/>
      </c>
      <c r="EJ269" s="120" t="str">
        <f>IF('Main courante'!$A266=$EJ$6,MAX($EJ$8:$EJ268)+1,"")</f>
        <v/>
      </c>
      <c r="EK269" s="120" t="str">
        <f>IF('Main courante'!$A266=$EJ$6,'Main courante'!$S266,"")</f>
        <v/>
      </c>
      <c r="EL269" s="120" t="str">
        <f>IF('Main courante'!$A266=$EJ$6,'Main courante'!$T266,"")</f>
        <v/>
      </c>
      <c r="EM269" s="120" t="str">
        <f>IF('Main courante'!$A266=$EJ$6,'Main courante'!$U266,"")</f>
        <v/>
      </c>
      <c r="EN269" s="134" t="str">
        <f>IF('Main courante'!$A266=$EJ$6,'Main courante'!$V266,"")</f>
        <v/>
      </c>
      <c r="EP269" s="120" t="str">
        <f>IF('Main courante'!$A266=$EP$6,MAX($EP$8:$EP268)+1,"")</f>
        <v/>
      </c>
      <c r="EQ269" s="120" t="str">
        <f>IF('Main courante'!$A266=$EP$6,'Main courante'!$S266,"")</f>
        <v/>
      </c>
      <c r="ER269" s="120" t="str">
        <f>IF('Main courante'!$A266=$EP$6,'Main courante'!$T266,"")</f>
        <v/>
      </c>
      <c r="ES269" s="120" t="str">
        <f>IF('Main courante'!$A266=$EP$6,'Main courante'!$U266,"")</f>
        <v/>
      </c>
      <c r="ET269" s="134" t="str">
        <f>IF('Main courante'!$A266=$EP$6,'Main courante'!$V266,"")</f>
        <v/>
      </c>
      <c r="EU269" s="125"/>
      <c r="EV269" s="120" t="str">
        <f>IF('Main courante'!$A266=$EV$6,MAX($EV$8:$EV268)+1,"")</f>
        <v/>
      </c>
      <c r="EW269" s="121" t="str">
        <f>IF('Main courante'!$A266=$EV$6,TEXT('Main courante'!$B266,"j mmm aa"),"")</f>
        <v/>
      </c>
      <c r="EX269" s="122" t="str">
        <f>IF('Main courante'!$A266=$EV$6,TEXT('Main courante'!$C266,"hh:mm"),"")</f>
        <v/>
      </c>
      <c r="EY269" s="122" t="str">
        <f>IF('Main courante'!$A266=$EV$6,TEXT('Main courante'!$D266,"hh:mm"),"")</f>
        <v/>
      </c>
      <c r="EZ269" s="123" t="str">
        <f>IF('Main courante'!$A266=$EV$6,MOD($EY269-$EX269,1),"")</f>
        <v/>
      </c>
      <c r="FA269" s="123" t="str">
        <f>IF('Main courante'!$A266=$EV$6,'Main courante'!$E266,"")</f>
        <v/>
      </c>
      <c r="FB269" s="128"/>
    </row>
    <row r="270" spans="1:158">
      <c r="A270" s="120" t="str">
        <f>IF('Main courante'!$A267=$A$6,MAX($A$8:$A269)+1,"")</f>
        <v/>
      </c>
      <c r="B270" s="121" t="str">
        <f>IF('Main courante'!$A267=$A$6,TEXT('Main courante'!$B267,"j mmm aa"),"")</f>
        <v/>
      </c>
      <c r="C270" s="122" t="str">
        <f>IF('Main courante'!$A267=$A$6,TEXT('Main courante'!$C267,"hh:mm"),"")</f>
        <v/>
      </c>
      <c r="D270" s="122" t="str">
        <f>IF('Main courante'!$A267=$A$6,TEXT('Main courante'!$D267,"hh:mm"),"")</f>
        <v/>
      </c>
      <c r="E270" s="123" t="str">
        <f>IF('Main courante'!$A267=$A$6,MOD($D270-$C270,1),"")</f>
        <v/>
      </c>
      <c r="F270" s="123" t="str">
        <f>IF('Main courante'!$A267=$A$6,'Main courante'!$E267,"")</f>
        <v/>
      </c>
      <c r="G270" s="125"/>
      <c r="H270" s="126" t="str">
        <f>IF('Main courante'!$A267=$H$6,MAX($H$8:$H269)+1,"")</f>
        <v/>
      </c>
      <c r="I270" s="121" t="str">
        <f>IF('Main courante'!$A267=$H$6,TEXT('Main courante'!$B267,"j mmm aa"),"")</f>
        <v/>
      </c>
      <c r="J270" s="122" t="str">
        <f>IF('Main courante'!$A267=$H$6,TEXT('Main courante'!$C267,"hh:mm"),"")</f>
        <v/>
      </c>
      <c r="K270" s="122" t="str">
        <f>IF('Main courante'!$A267=$H$6,TEXT('Main courante'!$D267,"hh:mm"),"")</f>
        <v/>
      </c>
      <c r="L270" s="123" t="str">
        <f>IF('Main courante'!$A267=$H$6,MOD($K270-$J270,1),"")</f>
        <v/>
      </c>
      <c r="M270" s="123" t="str">
        <f>IF('Main courante'!$A267=$H$6,'Main courante'!$E267,"")</f>
        <v/>
      </c>
      <c r="N270" s="125"/>
      <c r="O270" s="120" t="str">
        <f>IF('Main courante'!$A267=$O$6,MAX($O$8:$O269)+1,"")</f>
        <v/>
      </c>
      <c r="P270" s="121" t="str">
        <f>IF('Main courante'!$A267=$O$6,TEXT('Main courante'!$B267,"j mmm aa"),"")</f>
        <v/>
      </c>
      <c r="Q270" s="122" t="str">
        <f>IF('Main courante'!$A267=$O$6,TEXT('Main courante'!$C267,"hh:mm"),"")</f>
        <v/>
      </c>
      <c r="R270" s="122" t="str">
        <f>IF('Main courante'!$A267=$O$6,TEXT('Main courante'!$D267,"hh:mm"),"")</f>
        <v/>
      </c>
      <c r="S270" s="123" t="str">
        <f>IF('Main courante'!$A267=$O$6,MOD($R270-$Q270,1),"")</f>
        <v/>
      </c>
      <c r="T270" s="124" t="str">
        <f>IF('Main courante'!$A267=$O$6,'Main courante'!$E267,"")</f>
        <v/>
      </c>
      <c r="U270" s="127" t="str">
        <f>IF('Main courante'!$A267=$O$6,DU270,"")</f>
        <v/>
      </c>
      <c r="V270" s="125"/>
      <c r="W270" s="120" t="str">
        <f>IF('Main courante'!$A267=$W$6,MAX($W$8:$W269)+1,"")</f>
        <v/>
      </c>
      <c r="X270" s="121" t="str">
        <f>IF('Main courante'!$A267=$W$6,TEXT('Main courante'!$B267,"j mmm aa"),"")</f>
        <v/>
      </c>
      <c r="Y270" s="122" t="str">
        <f>IF('Main courante'!$A267=$W$6,TEXT('Main courante'!$C267,"hh:mm"),"")</f>
        <v/>
      </c>
      <c r="Z270" s="122" t="str">
        <f>IF('Main courante'!$A267=$W$6,TEXT('Main courante'!$D267,"hh:mm"),"")</f>
        <v/>
      </c>
      <c r="AA270" s="123" t="str">
        <f>IF('Main courante'!$A267=$W$6,MOD($Z270-$Y270,1),"")</f>
        <v/>
      </c>
      <c r="AB270" s="123" t="str">
        <f>IF('Main courante'!$A267=$W$6,'Main courante'!$E267,"")</f>
        <v/>
      </c>
      <c r="AC270" s="122" t="str">
        <f>IF('Main courante'!$A267=$W$6,DU270,"")</f>
        <v/>
      </c>
      <c r="AD270" s="125"/>
      <c r="AE270" s="120" t="str">
        <f>IF('Main courante'!$A267=$AE$6,MAX($AE$8:$AE269)+1,"")</f>
        <v/>
      </c>
      <c r="AF270" s="121" t="str">
        <f>IF('Main courante'!$A267=$AE$6,TEXT('Main courante'!$B267,"j mmm aa"),"")</f>
        <v/>
      </c>
      <c r="AG270" s="122" t="str">
        <f>IF('Main courante'!$A267=$AE$6,TEXT('Main courante'!$C267,"hh:mm"),"")</f>
        <v/>
      </c>
      <c r="AH270" s="122" t="str">
        <f>IF('Main courante'!$A267=$AE$6,TEXT('Main courante'!$D267,"hh:mm"),"")</f>
        <v/>
      </c>
      <c r="AI270" s="123" t="str">
        <f>IF('Main courante'!$A267=$AE$6,MOD($AH270-$AG270,1),"")</f>
        <v/>
      </c>
      <c r="AJ270" s="123" t="str">
        <f>IF('Main courante'!$A267=$AE$6,'Main courante'!$E267,"")</f>
        <v/>
      </c>
      <c r="AK270" s="122" t="str">
        <f>IF('Main courante'!$A267=$AE$6,DU270,"")</f>
        <v/>
      </c>
      <c r="AL270" s="125"/>
      <c r="AM270" s="120" t="str">
        <f>IF('Main courante'!$A267=$AM$6,MAX($AM$8:$AM269)+1,"")</f>
        <v/>
      </c>
      <c r="AN270" s="121" t="str">
        <f>IF('Main courante'!$A267=$AM$6,TEXT('Main courante'!$B267,"j mmm aa"),"")</f>
        <v/>
      </c>
      <c r="AO270" s="122" t="str">
        <f>IF('Main courante'!$A267=$AM$6,TEXT('Main courante'!$C267,"hh:mm"),"")</f>
        <v/>
      </c>
      <c r="AP270" s="122" t="str">
        <f>IF('Main courante'!$A267=$AM$6,TEXT('Main courante'!$D267,"hh:mm"),"")</f>
        <v/>
      </c>
      <c r="AQ270" s="123" t="str">
        <f>IF('Main courante'!$A267=$AM$6,MOD($AP270-$AO270,1),"")</f>
        <v/>
      </c>
      <c r="AR270" s="123" t="str">
        <f>IF('Main courante'!$A267=$AM$6,'Main courante'!$E267,"")</f>
        <v/>
      </c>
      <c r="AS270" s="122" t="str">
        <f>IF('Main courante'!$A267=$AM$6,DU270,"")</f>
        <v/>
      </c>
      <c r="AT270" s="125"/>
      <c r="AU270" s="120" t="str">
        <f>IF('Main courante'!$A267=$AU$6,MAX($AU$8:$AU269)+1,"")</f>
        <v/>
      </c>
      <c r="AV270" s="121" t="str">
        <f>IF('Main courante'!$A267=$AU$6,TEXT('Main courante'!$B267,"j mmm aa"),"")</f>
        <v/>
      </c>
      <c r="AW270" s="122" t="str">
        <f>IF('Main courante'!$A267=$AU$6,TEXT('Main courante'!$C267,"hh:mm"),"")</f>
        <v/>
      </c>
      <c r="AX270" s="122" t="str">
        <f>IF('Main courante'!$A267=$AU$6,TEXT('Main courante'!$D267,"hh:mm"),"")</f>
        <v/>
      </c>
      <c r="AY270" s="123" t="str">
        <f>IF('Main courante'!$A267=$AU$6,MOD($AX270-$AW270,1),"")</f>
        <v/>
      </c>
      <c r="AZ270" s="123" t="str">
        <f>IF('Main courante'!$A267=$AU$6,'Main courante'!$E267,"")</f>
        <v/>
      </c>
      <c r="BA270" s="122" t="str">
        <f>IF('Main courante'!$A267=$AU$6,DU270,"")</f>
        <v/>
      </c>
      <c r="BB270" s="125"/>
      <c r="BC270" s="120" t="str">
        <f>IF('Main courante'!$A267=$BC$6,MAX($BC$8:$BC269)+1,"")</f>
        <v/>
      </c>
      <c r="BD270" s="121" t="str">
        <f>IF('Main courante'!$A267=$BC$6,TEXT('Main courante'!$B267,"j mmm aa"),"")</f>
        <v/>
      </c>
      <c r="BE270" s="122" t="str">
        <f>IF('Main courante'!$A267=$BC$6,TEXT('Main courante'!$C267,"hh:mm"),"")</f>
        <v/>
      </c>
      <c r="BF270" s="122" t="str">
        <f>IF('Main courante'!$A267=$BC$6,TEXT('Main courante'!$D267,"hh:mm"),"")</f>
        <v/>
      </c>
      <c r="BG270" s="123" t="str">
        <f>IF('Main courante'!$A267=$BC$6,MOD($BF270-$BE270,1),"")</f>
        <v/>
      </c>
      <c r="BH270" s="123" t="str">
        <f>IF('Main courante'!$A267=$BC$6,'Main courante'!$E267,"")</f>
        <v/>
      </c>
      <c r="BI270" s="122" t="str">
        <f>IF('Main courante'!$A267=$BC$6,DU270,"")</f>
        <v/>
      </c>
      <c r="BJ270" s="125"/>
      <c r="BK270" s="120" t="str">
        <f>IF('Main courante'!$A267=$BK$6,MAX($BK$8:$BK269)+1,"")</f>
        <v/>
      </c>
      <c r="BL270" s="121" t="str">
        <f>IF('Main courante'!$A267=$BK$6,TEXT('Main courante'!$B267,"j mmm aa"),"")</f>
        <v/>
      </c>
      <c r="BM270" s="122" t="str">
        <f>IF('Main courante'!$A267=$BK$6,TEXT('Main courante'!$C267,"hh:mm"),"")</f>
        <v/>
      </c>
      <c r="BN270" s="122" t="str">
        <f>IF('Main courante'!$A267=$BK$6,TEXT('Main courante'!$D267,"hh:mm"),"")</f>
        <v/>
      </c>
      <c r="BO270" s="123" t="str">
        <f>IF('Main courante'!$A267=$BK$6,MOD($BN270-$BM270,1),"")</f>
        <v/>
      </c>
      <c r="BP270" s="123" t="str">
        <f>IF('Main courante'!$A267=$BK$6,'Main courante'!$E267,"")</f>
        <v/>
      </c>
      <c r="BQ270" s="122" t="str">
        <f>IF('Main courante'!$A267=$BK$6,DU270,"")</f>
        <v/>
      </c>
      <c r="BR270" s="125"/>
      <c r="BS270" s="120" t="str">
        <f>IF('Main courante'!$A267=$BS$6,MAX($BS$8:$BS269)+1,"")</f>
        <v/>
      </c>
      <c r="BT270" s="121" t="str">
        <f>IF('Main courante'!$A267=$BS$6,TEXT('Main courante'!$B267,"j mmm aa"),"")</f>
        <v/>
      </c>
      <c r="BU270" s="122" t="str">
        <f>IF('Main courante'!$A267=$BS$6,TEXT('Main courante'!$C267,"hh:mm"),"")</f>
        <v/>
      </c>
      <c r="BV270" s="122" t="str">
        <f>IF('Main courante'!$A267=$BS$6,TEXT('Main courante'!$D267,"hh:mm"),"")</f>
        <v/>
      </c>
      <c r="BW270" s="123" t="str">
        <f>IF('Main courante'!$A267=$BS$6,MOD($BV270-$BU270,1),"")</f>
        <v/>
      </c>
      <c r="BX270" s="123" t="str">
        <f>IF('Main courante'!$A267=$BS$6,'Main courante'!$E267,"")</f>
        <v/>
      </c>
      <c r="BY270" s="122" t="str">
        <f>IF('Main courante'!$A267=$BS$6,DU270,"")</f>
        <v/>
      </c>
      <c r="BZ270" s="125"/>
      <c r="CA270" s="120" t="str">
        <f>IF('Main courante'!$A267=$CA$6,MAX($CA$8:$CA269)+1,"")</f>
        <v/>
      </c>
      <c r="CB270" s="121" t="str">
        <f>IF('Main courante'!$A267=$CA$6,TEXT('Main courante'!$B267,"j mmm aa"),"")</f>
        <v/>
      </c>
      <c r="CC270" s="122" t="str">
        <f>IF('Main courante'!$A267=$CA$6,TEXT('Main courante'!$C267,"hh:mm"),"")</f>
        <v/>
      </c>
      <c r="CD270" s="122" t="str">
        <f>IF('Main courante'!$A267=$CA$6,TEXT('Main courante'!$D267,"hh:mm"),"")</f>
        <v/>
      </c>
      <c r="CE270" s="123" t="str">
        <f>IF('Main courante'!$A267=$CA$6,MOD($CD270-$CC270,1),"")</f>
        <v/>
      </c>
      <c r="CF270" s="123" t="str">
        <f>IF('Main courante'!$A267=$CA$6,'Main courante'!$E267,"")</f>
        <v/>
      </c>
      <c r="CG270" s="122" t="str">
        <f>IF('Main courante'!$A267=$CA$6,DU270,"")</f>
        <v/>
      </c>
      <c r="CH270" s="125"/>
      <c r="CI270" s="120" t="str">
        <f>IF('Main courante'!$A267=$CI$6,MAX($CI$8:$CI269)+1,"")</f>
        <v/>
      </c>
      <c r="CJ270" s="121" t="str">
        <f>IF('Main courante'!$A267=$CI$6,TEXT('Main courante'!$B267,"j mmm aa"),"")</f>
        <v/>
      </c>
      <c r="CK270" s="122" t="str">
        <f>IF('Main courante'!$A267=$CI$6,TEXT('Main courante'!$C267,"hh:mm"),"")</f>
        <v/>
      </c>
      <c r="CL270" s="122" t="str">
        <f>IF('Main courante'!$A267=$CI$6,TEXT('Main courante'!$D267,"hh:mm"),"")</f>
        <v/>
      </c>
      <c r="CM270" s="123" t="str">
        <f>IF('Main courante'!$A267=$CI$6,MOD($CL270-$CK270,1),"")</f>
        <v/>
      </c>
      <c r="CN270" s="123" t="str">
        <f>IF('Main courante'!$A267=$CI$6,'Main courante'!$E267,"")</f>
        <v/>
      </c>
      <c r="CO270" s="125"/>
      <c r="CP270" s="120" t="str">
        <f>IF('Main courante'!$A267=$CP$6,MAX($CP$8:$CP269)+1,"")</f>
        <v/>
      </c>
      <c r="CQ270" s="121" t="str">
        <f>IF('Main courante'!$A267=$CP$6,TEXT('Main courante'!$B267,"j mmm aa"),"")</f>
        <v/>
      </c>
      <c r="CR270" s="122" t="str">
        <f>IF('Main courante'!$A267=$CP$6,TEXT('Main courante'!$C267,"hh:mm"),"")</f>
        <v/>
      </c>
      <c r="CS270" s="122" t="str">
        <f>IF('Main courante'!$A267=$CP$6,TEXT('Main courante'!$D267,"hh:mm"),"")</f>
        <v/>
      </c>
      <c r="CT270" s="123" t="str">
        <f>IF('Main courante'!$A267=$CP$6,MOD($CS270-$CR270,1),"")</f>
        <v/>
      </c>
      <c r="CU270" s="123" t="str">
        <f>IF('Main courante'!$A267=$CP$6,'Main courante'!$E267,"")</f>
        <v/>
      </c>
      <c r="CV270" s="122" t="str">
        <f>IF('Main courante'!$A267=$CP$6,DU270,"")</f>
        <v/>
      </c>
      <c r="CW270" s="125"/>
      <c r="CX270" s="120" t="str">
        <f>IF('Main courante'!$A267=$CX$6,MAX($CX$8:$CX269)+1,"")</f>
        <v/>
      </c>
      <c r="CY270" s="121" t="str">
        <f>IF('Main courante'!$A267=$CX$6,TEXT('Main courante'!$B267,"j mmm aa"),"")</f>
        <v/>
      </c>
      <c r="CZ270" s="122" t="str">
        <f>IF('Main courante'!$A267=$CX$6,TEXT('Main courante'!$C267,"hh:mm"),"")</f>
        <v/>
      </c>
      <c r="DA270" s="122" t="str">
        <f>IF('Main courante'!$A267=$CX$6,TEXT('Main courante'!$D267,"hh:mm"),"")</f>
        <v/>
      </c>
      <c r="DB270" s="123" t="str">
        <f>IF('Main courante'!$A267=$CX$6,MOD($DA270-$CZ270,1),"")</f>
        <v/>
      </c>
      <c r="DC270" s="123" t="str">
        <f>IF('Main courante'!$A267=$CX$6,'Main courante'!$E267,"")</f>
        <v/>
      </c>
      <c r="DD270" s="122" t="str">
        <f>IF('Main courante'!$A267=$CX$6,DU270,"")</f>
        <v/>
      </c>
      <c r="DE270" s="125"/>
      <c r="DF270" s="120" t="str">
        <f>IF('Main courante'!$A267=$DF$6,MAX($DF$8:$DF269)+1,"")</f>
        <v/>
      </c>
      <c r="DG270" s="121" t="str">
        <f>IF('Main courante'!$A267=$DF$6,TEXT('Main courante'!$B267,"j mmm aa"),"")</f>
        <v/>
      </c>
      <c r="DH270" s="122" t="str">
        <f>IF('Main courante'!$A267=$DF$6,TEXT('Main courante'!$C267,"hh:mm"),"")</f>
        <v/>
      </c>
      <c r="DI270" s="122" t="str">
        <f>IF('Main courante'!$A267=$DF$6,TEXT('Main courante'!$D267,"hh:mm"),"")</f>
        <v/>
      </c>
      <c r="DJ270" s="123" t="str">
        <f>IF('Main courante'!$A267=$DF$6,MOD($DI270-$DH270,1),"")</f>
        <v/>
      </c>
      <c r="DK270" s="123" t="str">
        <f>IF('Main courante'!$A267=$DF$6,'Main courante'!$E267,"")</f>
        <v/>
      </c>
      <c r="DL270" s="128"/>
      <c r="DM270" s="120" t="str">
        <f>IF(OR('Main courante'!$F267&lt;&gt;"",'Main courante'!$K267&lt;&gt;""),MAX($DM$8:$DM269)+1,"")</f>
        <v/>
      </c>
      <c r="DN270" s="121" t="str">
        <f>IF('Main courante'!$F267,TEXT('Main courante'!$B267,"j mmm aa"),"")</f>
        <v/>
      </c>
      <c r="DO270" s="121" t="str">
        <f>IF('Main courante'!$F267,'Main courante'!$E267,"")</f>
        <v/>
      </c>
      <c r="DP270" s="121" t="str">
        <f>IF(OR('Main courante'!$F267&lt;&gt;"",'Main courante'!$K267&lt;&gt;""),IF('Main courante'!$F267&lt;&gt;"",TEXT('Main courante'!$F267,"hh:mm"),""),"")</f>
        <v/>
      </c>
      <c r="DQ270" s="121" t="str">
        <f>IF(OR('Main courante'!$F267&lt;&gt;"",'Main courante'!$K267&lt;&gt;""),IF('Main courante'!$G267&lt;&gt;"",TEXT('Main courante'!$G267,"hh:mm"),""),"")</f>
        <v/>
      </c>
      <c r="DR270" s="121" t="str">
        <f>IF(OR('Main courante'!$F267&lt;&gt;"",'Main courante'!$K267&lt;&gt;""),IF('Main courante'!$K267&lt;&gt;"",TEXT('Main courante'!$K267,"hh:mm"),""),"")</f>
        <v/>
      </c>
      <c r="DS270" s="121" t="str">
        <f>IF(OR('Main courante'!$F267&lt;&gt;"",'Main courante'!$K267&lt;&gt;""),IF('Main courante'!$L267&lt;&gt;"",TEXT('Main courante'!$L267,"hh:mm"),""),"")</f>
        <v/>
      </c>
      <c r="DT270" s="129">
        <f t="shared" si="16"/>
        <v>0</v>
      </c>
      <c r="DU270" s="130">
        <f>'Main courante'!$H267+'Main courante'!$M267</f>
        <v>0</v>
      </c>
      <c r="DV270" s="131">
        <f>'Main courante'!$J267+'Main courante'!$O267</f>
        <v>0</v>
      </c>
      <c r="DW270" s="131">
        <f>'Main courante'!$I267+'Main courante'!$N267</f>
        <v>0</v>
      </c>
      <c r="DX270" s="132" t="str">
        <f>IF('Main courante'!$P267&lt;&gt;"",'Main courante'!$P267,"")</f>
        <v/>
      </c>
      <c r="DY270" s="133" t="str">
        <f>IF('Main courante'!$Q267&lt;&gt;"",'Main courante'!$Q267,"")</f>
        <v/>
      </c>
      <c r="DZ270" s="133" t="str">
        <f>IF('Main courante'!$R267&lt;&gt;"",'Main courante'!$R267,"")</f>
        <v/>
      </c>
      <c r="EA270" s="129">
        <f t="shared" si="17"/>
        <v>0</v>
      </c>
      <c r="EB270" s="129">
        <f t="shared" si="18"/>
        <v>0</v>
      </c>
      <c r="ED270" s="120" t="str">
        <f>IF('Main courante'!$A267=$ED$6,MAX($ED$8:$ED269)+1,"")</f>
        <v/>
      </c>
      <c r="EE270" s="120" t="str">
        <f>IF('Main courante'!$A267=$ED$6,'Main courante'!$S267,"")</f>
        <v/>
      </c>
      <c r="EF270" s="120" t="str">
        <f>IF('Main courante'!$A267=$ED$6,'Main courante'!$T267,"")</f>
        <v/>
      </c>
      <c r="EG270" s="120" t="str">
        <f>IF('Main courante'!$A267=$ED$6,'Main courante'!$U267,"")</f>
        <v/>
      </c>
      <c r="EH270" s="134" t="str">
        <f>IF('Main courante'!$A267=$ED$6,'Main courante'!$V267,"")</f>
        <v/>
      </c>
      <c r="EJ270" s="120" t="str">
        <f>IF('Main courante'!$A267=$EJ$6,MAX($EJ$8:$EJ269)+1,"")</f>
        <v/>
      </c>
      <c r="EK270" s="120" t="str">
        <f>IF('Main courante'!$A267=$EJ$6,'Main courante'!$S267,"")</f>
        <v/>
      </c>
      <c r="EL270" s="120" t="str">
        <f>IF('Main courante'!$A267=$EJ$6,'Main courante'!$T267,"")</f>
        <v/>
      </c>
      <c r="EM270" s="120" t="str">
        <f>IF('Main courante'!$A267=$EJ$6,'Main courante'!$U267,"")</f>
        <v/>
      </c>
      <c r="EN270" s="134" t="str">
        <f>IF('Main courante'!$A267=$EJ$6,'Main courante'!$V267,"")</f>
        <v/>
      </c>
      <c r="EP270" s="120" t="str">
        <f>IF('Main courante'!$A267=$EP$6,MAX($EP$8:$EP269)+1,"")</f>
        <v/>
      </c>
      <c r="EQ270" s="120" t="str">
        <f>IF('Main courante'!$A267=$EP$6,'Main courante'!$S267,"")</f>
        <v/>
      </c>
      <c r="ER270" s="120" t="str">
        <f>IF('Main courante'!$A267=$EP$6,'Main courante'!$T267,"")</f>
        <v/>
      </c>
      <c r="ES270" s="120" t="str">
        <f>IF('Main courante'!$A267=$EP$6,'Main courante'!$U267,"")</f>
        <v/>
      </c>
      <c r="ET270" s="134" t="str">
        <f>IF('Main courante'!$A267=$EP$6,'Main courante'!$V267,"")</f>
        <v/>
      </c>
      <c r="EU270" s="125"/>
      <c r="EV270" s="120" t="str">
        <f>IF('Main courante'!$A267=$EV$6,MAX($EV$8:$EV269)+1,"")</f>
        <v/>
      </c>
      <c r="EW270" s="121" t="str">
        <f>IF('Main courante'!$A267=$EV$6,TEXT('Main courante'!$B267,"j mmm aa"),"")</f>
        <v/>
      </c>
      <c r="EX270" s="122" t="str">
        <f>IF('Main courante'!$A267=$EV$6,TEXT('Main courante'!$C267,"hh:mm"),"")</f>
        <v/>
      </c>
      <c r="EY270" s="122" t="str">
        <f>IF('Main courante'!$A267=$EV$6,TEXT('Main courante'!$D267,"hh:mm"),"")</f>
        <v/>
      </c>
      <c r="EZ270" s="123" t="str">
        <f>IF('Main courante'!$A267=$EV$6,MOD($EY270-$EX270,1),"")</f>
        <v/>
      </c>
      <c r="FA270" s="123" t="str">
        <f>IF('Main courante'!$A267=$EV$6,'Main courante'!$E267,"")</f>
        <v/>
      </c>
      <c r="FB270" s="128"/>
    </row>
    <row r="271" spans="1:158">
      <c r="A271" s="120" t="str">
        <f>IF('Main courante'!$A268=$A$6,MAX($A$8:$A270)+1,"")</f>
        <v/>
      </c>
      <c r="B271" s="121" t="str">
        <f>IF('Main courante'!$A268=$A$6,TEXT('Main courante'!$B268,"j mmm aa"),"")</f>
        <v/>
      </c>
      <c r="C271" s="122" t="str">
        <f>IF('Main courante'!$A268=$A$6,TEXT('Main courante'!$C268,"hh:mm"),"")</f>
        <v/>
      </c>
      <c r="D271" s="122" t="str">
        <f>IF('Main courante'!$A268=$A$6,TEXT('Main courante'!$D268,"hh:mm"),"")</f>
        <v/>
      </c>
      <c r="E271" s="123" t="str">
        <f>IF('Main courante'!$A268=$A$6,MOD($D271-$C271,1),"")</f>
        <v/>
      </c>
      <c r="F271" s="123" t="str">
        <f>IF('Main courante'!$A268=$A$6,'Main courante'!$E268,"")</f>
        <v/>
      </c>
      <c r="G271" s="125"/>
      <c r="H271" s="126" t="str">
        <f>IF('Main courante'!$A268=$H$6,MAX($H$8:$H270)+1,"")</f>
        <v/>
      </c>
      <c r="I271" s="121" t="str">
        <f>IF('Main courante'!$A268=$H$6,TEXT('Main courante'!$B268,"j mmm aa"),"")</f>
        <v/>
      </c>
      <c r="J271" s="122" t="str">
        <f>IF('Main courante'!$A268=$H$6,TEXT('Main courante'!$C268,"hh:mm"),"")</f>
        <v/>
      </c>
      <c r="K271" s="122" t="str">
        <f>IF('Main courante'!$A268=$H$6,TEXT('Main courante'!$D268,"hh:mm"),"")</f>
        <v/>
      </c>
      <c r="L271" s="123" t="str">
        <f>IF('Main courante'!$A268=$H$6,MOD($K271-$J271,1),"")</f>
        <v/>
      </c>
      <c r="M271" s="123" t="str">
        <f>IF('Main courante'!$A268=$H$6,'Main courante'!$E268,"")</f>
        <v/>
      </c>
      <c r="N271" s="125"/>
      <c r="O271" s="120" t="str">
        <f>IF('Main courante'!$A268=$O$6,MAX($O$8:$O270)+1,"")</f>
        <v/>
      </c>
      <c r="P271" s="121" t="str">
        <f>IF('Main courante'!$A268=$O$6,TEXT('Main courante'!$B268,"j mmm aa"),"")</f>
        <v/>
      </c>
      <c r="Q271" s="122" t="str">
        <f>IF('Main courante'!$A268=$O$6,TEXT('Main courante'!$C268,"hh:mm"),"")</f>
        <v/>
      </c>
      <c r="R271" s="122" t="str">
        <f>IF('Main courante'!$A268=$O$6,TEXT('Main courante'!$D268,"hh:mm"),"")</f>
        <v/>
      </c>
      <c r="S271" s="123" t="str">
        <f>IF('Main courante'!$A268=$O$6,MOD($R271-$Q271,1),"")</f>
        <v/>
      </c>
      <c r="T271" s="124" t="str">
        <f>IF('Main courante'!$A268=$O$6,'Main courante'!$E268,"")</f>
        <v/>
      </c>
      <c r="U271" s="127" t="str">
        <f>IF('Main courante'!$A268=$O$6,DU271,"")</f>
        <v/>
      </c>
      <c r="V271" s="125"/>
      <c r="W271" s="120" t="str">
        <f>IF('Main courante'!$A268=$W$6,MAX($W$8:$W270)+1,"")</f>
        <v/>
      </c>
      <c r="X271" s="121" t="str">
        <f>IF('Main courante'!$A268=$W$6,TEXT('Main courante'!$B268,"j mmm aa"),"")</f>
        <v/>
      </c>
      <c r="Y271" s="122" t="str">
        <f>IF('Main courante'!$A268=$W$6,TEXT('Main courante'!$C268,"hh:mm"),"")</f>
        <v/>
      </c>
      <c r="Z271" s="122" t="str">
        <f>IF('Main courante'!$A268=$W$6,TEXT('Main courante'!$D268,"hh:mm"),"")</f>
        <v/>
      </c>
      <c r="AA271" s="123" t="str">
        <f>IF('Main courante'!$A268=$W$6,MOD($Z271-$Y271,1),"")</f>
        <v/>
      </c>
      <c r="AB271" s="123" t="str">
        <f>IF('Main courante'!$A268=$W$6,'Main courante'!$E268,"")</f>
        <v/>
      </c>
      <c r="AC271" s="122" t="str">
        <f>IF('Main courante'!$A268=$W$6,DU271,"")</f>
        <v/>
      </c>
      <c r="AD271" s="125"/>
      <c r="AE271" s="120" t="str">
        <f>IF('Main courante'!$A268=$AE$6,MAX($AE$8:$AE270)+1,"")</f>
        <v/>
      </c>
      <c r="AF271" s="121" t="str">
        <f>IF('Main courante'!$A268=$AE$6,TEXT('Main courante'!$B268,"j mmm aa"),"")</f>
        <v/>
      </c>
      <c r="AG271" s="122" t="str">
        <f>IF('Main courante'!$A268=$AE$6,TEXT('Main courante'!$C268,"hh:mm"),"")</f>
        <v/>
      </c>
      <c r="AH271" s="122" t="str">
        <f>IF('Main courante'!$A268=$AE$6,TEXT('Main courante'!$D268,"hh:mm"),"")</f>
        <v/>
      </c>
      <c r="AI271" s="123" t="str">
        <f>IF('Main courante'!$A268=$AE$6,MOD($AH271-$AG271,1),"")</f>
        <v/>
      </c>
      <c r="AJ271" s="123" t="str">
        <f>IF('Main courante'!$A268=$AE$6,'Main courante'!$E268,"")</f>
        <v/>
      </c>
      <c r="AK271" s="122" t="str">
        <f>IF('Main courante'!$A268=$AE$6,DU271,"")</f>
        <v/>
      </c>
      <c r="AL271" s="125"/>
      <c r="AM271" s="120" t="str">
        <f>IF('Main courante'!$A268=$AM$6,MAX($AM$8:$AM270)+1,"")</f>
        <v/>
      </c>
      <c r="AN271" s="121" t="str">
        <f>IF('Main courante'!$A268=$AM$6,TEXT('Main courante'!$B268,"j mmm aa"),"")</f>
        <v/>
      </c>
      <c r="AO271" s="122" t="str">
        <f>IF('Main courante'!$A268=$AM$6,TEXT('Main courante'!$C268,"hh:mm"),"")</f>
        <v/>
      </c>
      <c r="AP271" s="122" t="str">
        <f>IF('Main courante'!$A268=$AM$6,TEXT('Main courante'!$D268,"hh:mm"),"")</f>
        <v/>
      </c>
      <c r="AQ271" s="123" t="str">
        <f>IF('Main courante'!$A268=$AM$6,MOD($AP271-$AO271,1),"")</f>
        <v/>
      </c>
      <c r="AR271" s="123" t="str">
        <f>IF('Main courante'!$A268=$AM$6,'Main courante'!$E268,"")</f>
        <v/>
      </c>
      <c r="AS271" s="122" t="str">
        <f>IF('Main courante'!$A268=$AM$6,DU271,"")</f>
        <v/>
      </c>
      <c r="AT271" s="125"/>
      <c r="AU271" s="120" t="str">
        <f>IF('Main courante'!$A268=$AU$6,MAX($AU$8:$AU270)+1,"")</f>
        <v/>
      </c>
      <c r="AV271" s="121" t="str">
        <f>IF('Main courante'!$A268=$AU$6,TEXT('Main courante'!$B268,"j mmm aa"),"")</f>
        <v/>
      </c>
      <c r="AW271" s="122" t="str">
        <f>IF('Main courante'!$A268=$AU$6,TEXT('Main courante'!$C268,"hh:mm"),"")</f>
        <v/>
      </c>
      <c r="AX271" s="122" t="str">
        <f>IF('Main courante'!$A268=$AU$6,TEXT('Main courante'!$D268,"hh:mm"),"")</f>
        <v/>
      </c>
      <c r="AY271" s="123" t="str">
        <f>IF('Main courante'!$A268=$AU$6,MOD($AX271-$AW271,1),"")</f>
        <v/>
      </c>
      <c r="AZ271" s="123" t="str">
        <f>IF('Main courante'!$A268=$AU$6,'Main courante'!$E268,"")</f>
        <v/>
      </c>
      <c r="BA271" s="122" t="str">
        <f>IF('Main courante'!$A268=$AU$6,DU271,"")</f>
        <v/>
      </c>
      <c r="BB271" s="125"/>
      <c r="BC271" s="120" t="str">
        <f>IF('Main courante'!$A268=$BC$6,MAX($BC$8:$BC270)+1,"")</f>
        <v/>
      </c>
      <c r="BD271" s="121" t="str">
        <f>IF('Main courante'!$A268=$BC$6,TEXT('Main courante'!$B268,"j mmm aa"),"")</f>
        <v/>
      </c>
      <c r="BE271" s="122" t="str">
        <f>IF('Main courante'!$A268=$BC$6,TEXT('Main courante'!$C268,"hh:mm"),"")</f>
        <v/>
      </c>
      <c r="BF271" s="122" t="str">
        <f>IF('Main courante'!$A268=$BC$6,TEXT('Main courante'!$D268,"hh:mm"),"")</f>
        <v/>
      </c>
      <c r="BG271" s="123" t="str">
        <f>IF('Main courante'!$A268=$BC$6,MOD($BF271-$BE271,1),"")</f>
        <v/>
      </c>
      <c r="BH271" s="123" t="str">
        <f>IF('Main courante'!$A268=$BC$6,'Main courante'!$E268,"")</f>
        <v/>
      </c>
      <c r="BI271" s="122" t="str">
        <f>IF('Main courante'!$A268=$BC$6,DU271,"")</f>
        <v/>
      </c>
      <c r="BJ271" s="125"/>
      <c r="BK271" s="120" t="str">
        <f>IF('Main courante'!$A268=$BK$6,MAX($BK$8:$BK270)+1,"")</f>
        <v/>
      </c>
      <c r="BL271" s="121" t="str">
        <f>IF('Main courante'!$A268=$BK$6,TEXT('Main courante'!$B268,"j mmm aa"),"")</f>
        <v/>
      </c>
      <c r="BM271" s="122" t="str">
        <f>IF('Main courante'!$A268=$BK$6,TEXT('Main courante'!$C268,"hh:mm"),"")</f>
        <v/>
      </c>
      <c r="BN271" s="122" t="str">
        <f>IF('Main courante'!$A268=$BK$6,TEXT('Main courante'!$D268,"hh:mm"),"")</f>
        <v/>
      </c>
      <c r="BO271" s="123" t="str">
        <f>IF('Main courante'!$A268=$BK$6,MOD($BN271-$BM271,1),"")</f>
        <v/>
      </c>
      <c r="BP271" s="123" t="str">
        <f>IF('Main courante'!$A268=$BK$6,'Main courante'!$E268,"")</f>
        <v/>
      </c>
      <c r="BQ271" s="122" t="str">
        <f>IF('Main courante'!$A268=$BK$6,DU271,"")</f>
        <v/>
      </c>
      <c r="BR271" s="125"/>
      <c r="BS271" s="120" t="str">
        <f>IF('Main courante'!$A268=$BS$6,MAX($BS$8:$BS270)+1,"")</f>
        <v/>
      </c>
      <c r="BT271" s="121" t="str">
        <f>IF('Main courante'!$A268=$BS$6,TEXT('Main courante'!$B268,"j mmm aa"),"")</f>
        <v/>
      </c>
      <c r="BU271" s="122" t="str">
        <f>IF('Main courante'!$A268=$BS$6,TEXT('Main courante'!$C268,"hh:mm"),"")</f>
        <v/>
      </c>
      <c r="BV271" s="122" t="str">
        <f>IF('Main courante'!$A268=$BS$6,TEXT('Main courante'!$D268,"hh:mm"),"")</f>
        <v/>
      </c>
      <c r="BW271" s="123" t="str">
        <f>IF('Main courante'!$A268=$BS$6,MOD($BV271-$BU271,1),"")</f>
        <v/>
      </c>
      <c r="BX271" s="123" t="str">
        <f>IF('Main courante'!$A268=$BS$6,'Main courante'!$E268,"")</f>
        <v/>
      </c>
      <c r="BY271" s="122" t="str">
        <f>IF('Main courante'!$A268=$BS$6,DU271,"")</f>
        <v/>
      </c>
      <c r="BZ271" s="125"/>
      <c r="CA271" s="120" t="str">
        <f>IF('Main courante'!$A268=$CA$6,MAX($CA$8:$CA270)+1,"")</f>
        <v/>
      </c>
      <c r="CB271" s="121" t="str">
        <f>IF('Main courante'!$A268=$CA$6,TEXT('Main courante'!$B268,"j mmm aa"),"")</f>
        <v/>
      </c>
      <c r="CC271" s="122" t="str">
        <f>IF('Main courante'!$A268=$CA$6,TEXT('Main courante'!$C268,"hh:mm"),"")</f>
        <v/>
      </c>
      <c r="CD271" s="122" t="str">
        <f>IF('Main courante'!$A268=$CA$6,TEXT('Main courante'!$D268,"hh:mm"),"")</f>
        <v/>
      </c>
      <c r="CE271" s="123" t="str">
        <f>IF('Main courante'!$A268=$CA$6,MOD($CD271-$CC271,1),"")</f>
        <v/>
      </c>
      <c r="CF271" s="123" t="str">
        <f>IF('Main courante'!$A268=$CA$6,'Main courante'!$E268,"")</f>
        <v/>
      </c>
      <c r="CG271" s="122" t="str">
        <f>IF('Main courante'!$A268=$CA$6,DU271,"")</f>
        <v/>
      </c>
      <c r="CH271" s="125"/>
      <c r="CI271" s="120" t="str">
        <f>IF('Main courante'!$A268=$CI$6,MAX($CI$8:$CI270)+1,"")</f>
        <v/>
      </c>
      <c r="CJ271" s="121" t="str">
        <f>IF('Main courante'!$A268=$CI$6,TEXT('Main courante'!$B268,"j mmm aa"),"")</f>
        <v/>
      </c>
      <c r="CK271" s="122" t="str">
        <f>IF('Main courante'!$A268=$CI$6,TEXT('Main courante'!$C268,"hh:mm"),"")</f>
        <v/>
      </c>
      <c r="CL271" s="122" t="str">
        <f>IF('Main courante'!$A268=$CI$6,TEXT('Main courante'!$D268,"hh:mm"),"")</f>
        <v/>
      </c>
      <c r="CM271" s="123" t="str">
        <f>IF('Main courante'!$A268=$CI$6,MOD($CL271-$CK271,1),"")</f>
        <v/>
      </c>
      <c r="CN271" s="123" t="str">
        <f>IF('Main courante'!$A268=$CI$6,'Main courante'!$E268,"")</f>
        <v/>
      </c>
      <c r="CO271" s="125"/>
      <c r="CP271" s="120" t="str">
        <f>IF('Main courante'!$A268=$CP$6,MAX($CP$8:$CP270)+1,"")</f>
        <v/>
      </c>
      <c r="CQ271" s="121" t="str">
        <f>IF('Main courante'!$A268=$CP$6,TEXT('Main courante'!$B268,"j mmm aa"),"")</f>
        <v/>
      </c>
      <c r="CR271" s="122" t="str">
        <f>IF('Main courante'!$A268=$CP$6,TEXT('Main courante'!$C268,"hh:mm"),"")</f>
        <v/>
      </c>
      <c r="CS271" s="122" t="str">
        <f>IF('Main courante'!$A268=$CP$6,TEXT('Main courante'!$D268,"hh:mm"),"")</f>
        <v/>
      </c>
      <c r="CT271" s="123" t="str">
        <f>IF('Main courante'!$A268=$CP$6,MOD($CS271-$CR271,1),"")</f>
        <v/>
      </c>
      <c r="CU271" s="123" t="str">
        <f>IF('Main courante'!$A268=$CP$6,'Main courante'!$E268,"")</f>
        <v/>
      </c>
      <c r="CV271" s="122" t="str">
        <f>IF('Main courante'!$A268=$CP$6,DU271,"")</f>
        <v/>
      </c>
      <c r="CW271" s="125"/>
      <c r="CX271" s="120" t="str">
        <f>IF('Main courante'!$A268=$CX$6,MAX($CX$8:$CX270)+1,"")</f>
        <v/>
      </c>
      <c r="CY271" s="121" t="str">
        <f>IF('Main courante'!$A268=$CX$6,TEXT('Main courante'!$B268,"j mmm aa"),"")</f>
        <v/>
      </c>
      <c r="CZ271" s="122" t="str">
        <f>IF('Main courante'!$A268=$CX$6,TEXT('Main courante'!$C268,"hh:mm"),"")</f>
        <v/>
      </c>
      <c r="DA271" s="122" t="str">
        <f>IF('Main courante'!$A268=$CX$6,TEXT('Main courante'!$D268,"hh:mm"),"")</f>
        <v/>
      </c>
      <c r="DB271" s="123" t="str">
        <f>IF('Main courante'!$A268=$CX$6,MOD($DA271-$CZ271,1),"")</f>
        <v/>
      </c>
      <c r="DC271" s="123" t="str">
        <f>IF('Main courante'!$A268=$CX$6,'Main courante'!$E268,"")</f>
        <v/>
      </c>
      <c r="DD271" s="122" t="str">
        <f>IF('Main courante'!$A268=$CX$6,DU271,"")</f>
        <v/>
      </c>
      <c r="DE271" s="125"/>
      <c r="DF271" s="120" t="str">
        <f>IF('Main courante'!$A268=$DF$6,MAX($DF$8:$DF270)+1,"")</f>
        <v/>
      </c>
      <c r="DG271" s="121" t="str">
        <f>IF('Main courante'!$A268=$DF$6,TEXT('Main courante'!$B268,"j mmm aa"),"")</f>
        <v/>
      </c>
      <c r="DH271" s="122" t="str">
        <f>IF('Main courante'!$A268=$DF$6,TEXT('Main courante'!$C268,"hh:mm"),"")</f>
        <v/>
      </c>
      <c r="DI271" s="122" t="str">
        <f>IF('Main courante'!$A268=$DF$6,TEXT('Main courante'!$D268,"hh:mm"),"")</f>
        <v/>
      </c>
      <c r="DJ271" s="123" t="str">
        <f>IF('Main courante'!$A268=$DF$6,MOD($DI271-$DH271,1),"")</f>
        <v/>
      </c>
      <c r="DK271" s="123" t="str">
        <f>IF('Main courante'!$A268=$DF$6,'Main courante'!$E268,"")</f>
        <v/>
      </c>
      <c r="DL271" s="128"/>
      <c r="DM271" s="120" t="str">
        <f>IF(OR('Main courante'!$F268&lt;&gt;"",'Main courante'!$K268&lt;&gt;""),MAX($DM$8:$DM270)+1,"")</f>
        <v/>
      </c>
      <c r="DN271" s="121" t="str">
        <f>IF('Main courante'!$F268,TEXT('Main courante'!$B268,"j mmm aa"),"")</f>
        <v/>
      </c>
      <c r="DO271" s="121" t="str">
        <f>IF('Main courante'!$F268,'Main courante'!$E268,"")</f>
        <v/>
      </c>
      <c r="DP271" s="121" t="str">
        <f>IF(OR('Main courante'!$F268&lt;&gt;"",'Main courante'!$K268&lt;&gt;""),IF('Main courante'!$F268&lt;&gt;"",TEXT('Main courante'!$F268,"hh:mm"),""),"")</f>
        <v/>
      </c>
      <c r="DQ271" s="121" t="str">
        <f>IF(OR('Main courante'!$F268&lt;&gt;"",'Main courante'!$K268&lt;&gt;""),IF('Main courante'!$G268&lt;&gt;"",TEXT('Main courante'!$G268,"hh:mm"),""),"")</f>
        <v/>
      </c>
      <c r="DR271" s="121" t="str">
        <f>IF(OR('Main courante'!$F268&lt;&gt;"",'Main courante'!$K268&lt;&gt;""),IF('Main courante'!$K268&lt;&gt;"",TEXT('Main courante'!$K268,"hh:mm"),""),"")</f>
        <v/>
      </c>
      <c r="DS271" s="121" t="str">
        <f>IF(OR('Main courante'!$F268&lt;&gt;"",'Main courante'!$K268&lt;&gt;""),IF('Main courante'!$L268&lt;&gt;"",TEXT('Main courante'!$L268,"hh:mm"),""),"")</f>
        <v/>
      </c>
      <c r="DT271" s="129">
        <f t="shared" si="16"/>
        <v>0</v>
      </c>
      <c r="DU271" s="130">
        <f>'Main courante'!$H268+'Main courante'!$M268</f>
        <v>0</v>
      </c>
      <c r="DV271" s="131">
        <f>'Main courante'!$J268+'Main courante'!$O268</f>
        <v>0</v>
      </c>
      <c r="DW271" s="131">
        <f>'Main courante'!$I268+'Main courante'!$N268</f>
        <v>0</v>
      </c>
      <c r="DX271" s="132" t="str">
        <f>IF('Main courante'!$P268&lt;&gt;"",'Main courante'!$P268,"")</f>
        <v/>
      </c>
      <c r="DY271" s="133" t="str">
        <f>IF('Main courante'!$Q268&lt;&gt;"",'Main courante'!$Q268,"")</f>
        <v/>
      </c>
      <c r="DZ271" s="133" t="str">
        <f>IF('Main courante'!$R268&lt;&gt;"",'Main courante'!$R268,"")</f>
        <v/>
      </c>
      <c r="EA271" s="129">
        <f t="shared" si="17"/>
        <v>0</v>
      </c>
      <c r="EB271" s="129">
        <f t="shared" si="18"/>
        <v>0</v>
      </c>
      <c r="ED271" s="120" t="str">
        <f>IF('Main courante'!$A268=$ED$6,MAX($ED$8:$ED270)+1,"")</f>
        <v/>
      </c>
      <c r="EE271" s="120" t="str">
        <f>IF('Main courante'!$A268=$ED$6,'Main courante'!$S268,"")</f>
        <v/>
      </c>
      <c r="EF271" s="120" t="str">
        <f>IF('Main courante'!$A268=$ED$6,'Main courante'!$T268,"")</f>
        <v/>
      </c>
      <c r="EG271" s="120" t="str">
        <f>IF('Main courante'!$A268=$ED$6,'Main courante'!$U268,"")</f>
        <v/>
      </c>
      <c r="EH271" s="134" t="str">
        <f>IF('Main courante'!$A268=$ED$6,'Main courante'!$V268,"")</f>
        <v/>
      </c>
      <c r="EJ271" s="120" t="str">
        <f>IF('Main courante'!$A268=$EJ$6,MAX($EJ$8:$EJ270)+1,"")</f>
        <v/>
      </c>
      <c r="EK271" s="120" t="str">
        <f>IF('Main courante'!$A268=$EJ$6,'Main courante'!$S268,"")</f>
        <v/>
      </c>
      <c r="EL271" s="120" t="str">
        <f>IF('Main courante'!$A268=$EJ$6,'Main courante'!$T268,"")</f>
        <v/>
      </c>
      <c r="EM271" s="120" t="str">
        <f>IF('Main courante'!$A268=$EJ$6,'Main courante'!$U268,"")</f>
        <v/>
      </c>
      <c r="EN271" s="134" t="str">
        <f>IF('Main courante'!$A268=$EJ$6,'Main courante'!$V268,"")</f>
        <v/>
      </c>
      <c r="EP271" s="120" t="str">
        <f>IF('Main courante'!$A268=$EP$6,MAX($EP$8:$EP270)+1,"")</f>
        <v/>
      </c>
      <c r="EQ271" s="120" t="str">
        <f>IF('Main courante'!$A268=$EP$6,'Main courante'!$S268,"")</f>
        <v/>
      </c>
      <c r="ER271" s="120" t="str">
        <f>IF('Main courante'!$A268=$EP$6,'Main courante'!$T268,"")</f>
        <v/>
      </c>
      <c r="ES271" s="120" t="str">
        <f>IF('Main courante'!$A268=$EP$6,'Main courante'!$U268,"")</f>
        <v/>
      </c>
      <c r="ET271" s="134" t="str">
        <f>IF('Main courante'!$A268=$EP$6,'Main courante'!$V268,"")</f>
        <v/>
      </c>
      <c r="EU271" s="125"/>
      <c r="EV271" s="120" t="str">
        <f>IF('Main courante'!$A268=$EV$6,MAX($EV$8:$EV270)+1,"")</f>
        <v/>
      </c>
      <c r="EW271" s="121" t="str">
        <f>IF('Main courante'!$A268=$EV$6,TEXT('Main courante'!$B268,"j mmm aa"),"")</f>
        <v/>
      </c>
      <c r="EX271" s="122" t="str">
        <f>IF('Main courante'!$A268=$EV$6,TEXT('Main courante'!$C268,"hh:mm"),"")</f>
        <v/>
      </c>
      <c r="EY271" s="122" t="str">
        <f>IF('Main courante'!$A268=$EV$6,TEXT('Main courante'!$D268,"hh:mm"),"")</f>
        <v/>
      </c>
      <c r="EZ271" s="123" t="str">
        <f>IF('Main courante'!$A268=$EV$6,MOD($EY271-$EX271,1),"")</f>
        <v/>
      </c>
      <c r="FA271" s="123" t="str">
        <f>IF('Main courante'!$A268=$EV$6,'Main courante'!$E268,"")</f>
        <v/>
      </c>
      <c r="FB271" s="128"/>
    </row>
    <row r="272" spans="1:158">
      <c r="A272" s="120" t="str">
        <f>IF('Main courante'!$A269=$A$6,MAX($A$8:$A271)+1,"")</f>
        <v/>
      </c>
      <c r="B272" s="121" t="str">
        <f>IF('Main courante'!$A269=$A$6,TEXT('Main courante'!$B269,"j mmm aa"),"")</f>
        <v/>
      </c>
      <c r="C272" s="122" t="str">
        <f>IF('Main courante'!$A269=$A$6,TEXT('Main courante'!$C269,"hh:mm"),"")</f>
        <v/>
      </c>
      <c r="D272" s="122" t="str">
        <f>IF('Main courante'!$A269=$A$6,TEXT('Main courante'!$D269,"hh:mm"),"")</f>
        <v/>
      </c>
      <c r="E272" s="123" t="str">
        <f>IF('Main courante'!$A269=$A$6,MOD($D272-$C272,1),"")</f>
        <v/>
      </c>
      <c r="F272" s="123" t="str">
        <f>IF('Main courante'!$A269=$A$6,'Main courante'!$E269,"")</f>
        <v/>
      </c>
      <c r="G272" s="125"/>
      <c r="H272" s="126" t="str">
        <f>IF('Main courante'!$A269=$H$6,MAX($H$8:$H271)+1,"")</f>
        <v/>
      </c>
      <c r="I272" s="121" t="str">
        <f>IF('Main courante'!$A269=$H$6,TEXT('Main courante'!$B269,"j mmm aa"),"")</f>
        <v/>
      </c>
      <c r="J272" s="122" t="str">
        <f>IF('Main courante'!$A269=$H$6,TEXT('Main courante'!$C269,"hh:mm"),"")</f>
        <v/>
      </c>
      <c r="K272" s="122" t="str">
        <f>IF('Main courante'!$A269=$H$6,TEXT('Main courante'!$D269,"hh:mm"),"")</f>
        <v/>
      </c>
      <c r="L272" s="123" t="str">
        <f>IF('Main courante'!$A269=$H$6,MOD($K272-$J272,1),"")</f>
        <v/>
      </c>
      <c r="M272" s="123" t="str">
        <f>IF('Main courante'!$A269=$H$6,'Main courante'!$E269,"")</f>
        <v/>
      </c>
      <c r="N272" s="125"/>
      <c r="O272" s="120" t="str">
        <f>IF('Main courante'!$A269=$O$6,MAX($O$8:$O271)+1,"")</f>
        <v/>
      </c>
      <c r="P272" s="121" t="str">
        <f>IF('Main courante'!$A269=$O$6,TEXT('Main courante'!$B269,"j mmm aa"),"")</f>
        <v/>
      </c>
      <c r="Q272" s="122" t="str">
        <f>IF('Main courante'!$A269=$O$6,TEXT('Main courante'!$C269,"hh:mm"),"")</f>
        <v/>
      </c>
      <c r="R272" s="122" t="str">
        <f>IF('Main courante'!$A269=$O$6,TEXT('Main courante'!$D269,"hh:mm"),"")</f>
        <v/>
      </c>
      <c r="S272" s="123" t="str">
        <f>IF('Main courante'!$A269=$O$6,MOD($R272-$Q272,1),"")</f>
        <v/>
      </c>
      <c r="T272" s="124" t="str">
        <f>IF('Main courante'!$A269=$O$6,'Main courante'!$E269,"")</f>
        <v/>
      </c>
      <c r="U272" s="127" t="str">
        <f>IF('Main courante'!$A269=$O$6,DU272,"")</f>
        <v/>
      </c>
      <c r="V272" s="125"/>
      <c r="W272" s="120" t="str">
        <f>IF('Main courante'!$A269=$W$6,MAX($W$8:$W271)+1,"")</f>
        <v/>
      </c>
      <c r="X272" s="121" t="str">
        <f>IF('Main courante'!$A269=$W$6,TEXT('Main courante'!$B269,"j mmm aa"),"")</f>
        <v/>
      </c>
      <c r="Y272" s="122" t="str">
        <f>IF('Main courante'!$A269=$W$6,TEXT('Main courante'!$C269,"hh:mm"),"")</f>
        <v/>
      </c>
      <c r="Z272" s="122" t="str">
        <f>IF('Main courante'!$A269=$W$6,TEXT('Main courante'!$D269,"hh:mm"),"")</f>
        <v/>
      </c>
      <c r="AA272" s="123" t="str">
        <f>IF('Main courante'!$A269=$W$6,MOD($Z272-$Y272,1),"")</f>
        <v/>
      </c>
      <c r="AB272" s="123" t="str">
        <f>IF('Main courante'!$A269=$W$6,'Main courante'!$E269,"")</f>
        <v/>
      </c>
      <c r="AC272" s="122" t="str">
        <f>IF('Main courante'!$A269=$W$6,DU272,"")</f>
        <v/>
      </c>
      <c r="AD272" s="125"/>
      <c r="AE272" s="120" t="str">
        <f>IF('Main courante'!$A269=$AE$6,MAX($AE$8:$AE271)+1,"")</f>
        <v/>
      </c>
      <c r="AF272" s="121" t="str">
        <f>IF('Main courante'!$A269=$AE$6,TEXT('Main courante'!$B269,"j mmm aa"),"")</f>
        <v/>
      </c>
      <c r="AG272" s="122" t="str">
        <f>IF('Main courante'!$A269=$AE$6,TEXT('Main courante'!$C269,"hh:mm"),"")</f>
        <v/>
      </c>
      <c r="AH272" s="122" t="str">
        <f>IF('Main courante'!$A269=$AE$6,TEXT('Main courante'!$D269,"hh:mm"),"")</f>
        <v/>
      </c>
      <c r="AI272" s="123" t="str">
        <f>IF('Main courante'!$A269=$AE$6,MOD($AH272-$AG272,1),"")</f>
        <v/>
      </c>
      <c r="AJ272" s="123" t="str">
        <f>IF('Main courante'!$A269=$AE$6,'Main courante'!$E269,"")</f>
        <v/>
      </c>
      <c r="AK272" s="122" t="str">
        <f>IF('Main courante'!$A269=$AE$6,DU272,"")</f>
        <v/>
      </c>
      <c r="AL272" s="125"/>
      <c r="AM272" s="120" t="str">
        <f>IF('Main courante'!$A269=$AM$6,MAX($AM$8:$AM271)+1,"")</f>
        <v/>
      </c>
      <c r="AN272" s="121" t="str">
        <f>IF('Main courante'!$A269=$AM$6,TEXT('Main courante'!$B269,"j mmm aa"),"")</f>
        <v/>
      </c>
      <c r="AO272" s="122" t="str">
        <f>IF('Main courante'!$A269=$AM$6,TEXT('Main courante'!$C269,"hh:mm"),"")</f>
        <v/>
      </c>
      <c r="AP272" s="122" t="str">
        <f>IF('Main courante'!$A269=$AM$6,TEXT('Main courante'!$D269,"hh:mm"),"")</f>
        <v/>
      </c>
      <c r="AQ272" s="123" t="str">
        <f>IF('Main courante'!$A269=$AM$6,MOD($AP272-$AO272,1),"")</f>
        <v/>
      </c>
      <c r="AR272" s="123" t="str">
        <f>IF('Main courante'!$A269=$AM$6,'Main courante'!$E269,"")</f>
        <v/>
      </c>
      <c r="AS272" s="122" t="str">
        <f>IF('Main courante'!$A269=$AM$6,DU272,"")</f>
        <v/>
      </c>
      <c r="AT272" s="125"/>
      <c r="AU272" s="120" t="str">
        <f>IF('Main courante'!$A269=$AU$6,MAX($AU$8:$AU271)+1,"")</f>
        <v/>
      </c>
      <c r="AV272" s="121" t="str">
        <f>IF('Main courante'!$A269=$AU$6,TEXT('Main courante'!$B269,"j mmm aa"),"")</f>
        <v/>
      </c>
      <c r="AW272" s="122" t="str">
        <f>IF('Main courante'!$A269=$AU$6,TEXT('Main courante'!$C269,"hh:mm"),"")</f>
        <v/>
      </c>
      <c r="AX272" s="122" t="str">
        <f>IF('Main courante'!$A269=$AU$6,TEXT('Main courante'!$D269,"hh:mm"),"")</f>
        <v/>
      </c>
      <c r="AY272" s="123" t="str">
        <f>IF('Main courante'!$A269=$AU$6,MOD($AX272-$AW272,1),"")</f>
        <v/>
      </c>
      <c r="AZ272" s="123" t="str">
        <f>IF('Main courante'!$A269=$AU$6,'Main courante'!$E269,"")</f>
        <v/>
      </c>
      <c r="BA272" s="122" t="str">
        <f>IF('Main courante'!$A269=$AU$6,DU272,"")</f>
        <v/>
      </c>
      <c r="BB272" s="125"/>
      <c r="BC272" s="120" t="str">
        <f>IF('Main courante'!$A269=$BC$6,MAX($BC$8:$BC271)+1,"")</f>
        <v/>
      </c>
      <c r="BD272" s="121" t="str">
        <f>IF('Main courante'!$A269=$BC$6,TEXT('Main courante'!$B269,"j mmm aa"),"")</f>
        <v/>
      </c>
      <c r="BE272" s="122" t="str">
        <f>IF('Main courante'!$A269=$BC$6,TEXT('Main courante'!$C269,"hh:mm"),"")</f>
        <v/>
      </c>
      <c r="BF272" s="122" t="str">
        <f>IF('Main courante'!$A269=$BC$6,TEXT('Main courante'!$D269,"hh:mm"),"")</f>
        <v/>
      </c>
      <c r="BG272" s="123" t="str">
        <f>IF('Main courante'!$A269=$BC$6,MOD($BF272-$BE272,1),"")</f>
        <v/>
      </c>
      <c r="BH272" s="123" t="str">
        <f>IF('Main courante'!$A269=$BC$6,'Main courante'!$E269,"")</f>
        <v/>
      </c>
      <c r="BI272" s="122" t="str">
        <f>IF('Main courante'!$A269=$BC$6,DU272,"")</f>
        <v/>
      </c>
      <c r="BJ272" s="125"/>
      <c r="BK272" s="120" t="str">
        <f>IF('Main courante'!$A269=$BK$6,MAX($BK$8:$BK271)+1,"")</f>
        <v/>
      </c>
      <c r="BL272" s="121" t="str">
        <f>IF('Main courante'!$A269=$BK$6,TEXT('Main courante'!$B269,"j mmm aa"),"")</f>
        <v/>
      </c>
      <c r="BM272" s="122" t="str">
        <f>IF('Main courante'!$A269=$BK$6,TEXT('Main courante'!$C269,"hh:mm"),"")</f>
        <v/>
      </c>
      <c r="BN272" s="122" t="str">
        <f>IF('Main courante'!$A269=$BK$6,TEXT('Main courante'!$D269,"hh:mm"),"")</f>
        <v/>
      </c>
      <c r="BO272" s="123" t="str">
        <f>IF('Main courante'!$A269=$BK$6,MOD($BN272-$BM272,1),"")</f>
        <v/>
      </c>
      <c r="BP272" s="123" t="str">
        <f>IF('Main courante'!$A269=$BK$6,'Main courante'!$E269,"")</f>
        <v/>
      </c>
      <c r="BQ272" s="122" t="str">
        <f>IF('Main courante'!$A269=$BK$6,DU272,"")</f>
        <v/>
      </c>
      <c r="BR272" s="125"/>
      <c r="BS272" s="120" t="str">
        <f>IF('Main courante'!$A269=$BS$6,MAX($BS$8:$BS271)+1,"")</f>
        <v/>
      </c>
      <c r="BT272" s="121" t="str">
        <f>IF('Main courante'!$A269=$BS$6,TEXT('Main courante'!$B269,"j mmm aa"),"")</f>
        <v/>
      </c>
      <c r="BU272" s="122" t="str">
        <f>IF('Main courante'!$A269=$BS$6,TEXT('Main courante'!$C269,"hh:mm"),"")</f>
        <v/>
      </c>
      <c r="BV272" s="122" t="str">
        <f>IF('Main courante'!$A269=$BS$6,TEXT('Main courante'!$D269,"hh:mm"),"")</f>
        <v/>
      </c>
      <c r="BW272" s="123" t="str">
        <f>IF('Main courante'!$A269=$BS$6,MOD($BV272-$BU272,1),"")</f>
        <v/>
      </c>
      <c r="BX272" s="123" t="str">
        <f>IF('Main courante'!$A269=$BS$6,'Main courante'!$E269,"")</f>
        <v/>
      </c>
      <c r="BY272" s="122" t="str">
        <f>IF('Main courante'!$A269=$BS$6,DU272,"")</f>
        <v/>
      </c>
      <c r="BZ272" s="125"/>
      <c r="CA272" s="120" t="str">
        <f>IF('Main courante'!$A269=$CA$6,MAX($CA$8:$CA271)+1,"")</f>
        <v/>
      </c>
      <c r="CB272" s="121" t="str">
        <f>IF('Main courante'!$A269=$CA$6,TEXT('Main courante'!$B269,"j mmm aa"),"")</f>
        <v/>
      </c>
      <c r="CC272" s="122" t="str">
        <f>IF('Main courante'!$A269=$CA$6,TEXT('Main courante'!$C269,"hh:mm"),"")</f>
        <v/>
      </c>
      <c r="CD272" s="122" t="str">
        <f>IF('Main courante'!$A269=$CA$6,TEXT('Main courante'!$D269,"hh:mm"),"")</f>
        <v/>
      </c>
      <c r="CE272" s="123" t="str">
        <f>IF('Main courante'!$A269=$CA$6,MOD($CD272-$CC272,1),"")</f>
        <v/>
      </c>
      <c r="CF272" s="123" t="str">
        <f>IF('Main courante'!$A269=$CA$6,'Main courante'!$E269,"")</f>
        <v/>
      </c>
      <c r="CG272" s="122" t="str">
        <f>IF('Main courante'!$A269=$CA$6,DU272,"")</f>
        <v/>
      </c>
      <c r="CH272" s="125"/>
      <c r="CI272" s="120" t="str">
        <f>IF('Main courante'!$A269=$CI$6,MAX($CI$8:$CI271)+1,"")</f>
        <v/>
      </c>
      <c r="CJ272" s="121" t="str">
        <f>IF('Main courante'!$A269=$CI$6,TEXT('Main courante'!$B269,"j mmm aa"),"")</f>
        <v/>
      </c>
      <c r="CK272" s="122" t="str">
        <f>IF('Main courante'!$A269=$CI$6,TEXT('Main courante'!$C269,"hh:mm"),"")</f>
        <v/>
      </c>
      <c r="CL272" s="122" t="str">
        <f>IF('Main courante'!$A269=$CI$6,TEXT('Main courante'!$D269,"hh:mm"),"")</f>
        <v/>
      </c>
      <c r="CM272" s="123" t="str">
        <f>IF('Main courante'!$A269=$CI$6,MOD($CL272-$CK272,1),"")</f>
        <v/>
      </c>
      <c r="CN272" s="123" t="str">
        <f>IF('Main courante'!$A269=$CI$6,'Main courante'!$E269,"")</f>
        <v/>
      </c>
      <c r="CO272" s="125"/>
      <c r="CP272" s="120" t="str">
        <f>IF('Main courante'!$A269=$CP$6,MAX($CP$8:$CP271)+1,"")</f>
        <v/>
      </c>
      <c r="CQ272" s="121" t="str">
        <f>IF('Main courante'!$A269=$CP$6,TEXT('Main courante'!$B269,"j mmm aa"),"")</f>
        <v/>
      </c>
      <c r="CR272" s="122" t="str">
        <f>IF('Main courante'!$A269=$CP$6,TEXT('Main courante'!$C269,"hh:mm"),"")</f>
        <v/>
      </c>
      <c r="CS272" s="122" t="str">
        <f>IF('Main courante'!$A269=$CP$6,TEXT('Main courante'!$D269,"hh:mm"),"")</f>
        <v/>
      </c>
      <c r="CT272" s="123" t="str">
        <f>IF('Main courante'!$A269=$CP$6,MOD($CS272-$CR272,1),"")</f>
        <v/>
      </c>
      <c r="CU272" s="123" t="str">
        <f>IF('Main courante'!$A269=$CP$6,'Main courante'!$E269,"")</f>
        <v/>
      </c>
      <c r="CV272" s="122" t="str">
        <f>IF('Main courante'!$A269=$CP$6,DU272,"")</f>
        <v/>
      </c>
      <c r="CW272" s="125"/>
      <c r="CX272" s="120" t="str">
        <f>IF('Main courante'!$A269=$CX$6,MAX($CX$8:$CX271)+1,"")</f>
        <v/>
      </c>
      <c r="CY272" s="121" t="str">
        <f>IF('Main courante'!$A269=$CX$6,TEXT('Main courante'!$B269,"j mmm aa"),"")</f>
        <v/>
      </c>
      <c r="CZ272" s="122" t="str">
        <f>IF('Main courante'!$A269=$CX$6,TEXT('Main courante'!$C269,"hh:mm"),"")</f>
        <v/>
      </c>
      <c r="DA272" s="122" t="str">
        <f>IF('Main courante'!$A269=$CX$6,TEXT('Main courante'!$D269,"hh:mm"),"")</f>
        <v/>
      </c>
      <c r="DB272" s="123" t="str">
        <f>IF('Main courante'!$A269=$CX$6,MOD($DA272-$CZ272,1),"")</f>
        <v/>
      </c>
      <c r="DC272" s="123" t="str">
        <f>IF('Main courante'!$A269=$CX$6,'Main courante'!$E269,"")</f>
        <v/>
      </c>
      <c r="DD272" s="122" t="str">
        <f>IF('Main courante'!$A269=$CX$6,DU272,"")</f>
        <v/>
      </c>
      <c r="DE272" s="125"/>
      <c r="DF272" s="120" t="str">
        <f>IF('Main courante'!$A269=$DF$6,MAX($DF$8:$DF271)+1,"")</f>
        <v/>
      </c>
      <c r="DG272" s="121" t="str">
        <f>IF('Main courante'!$A269=$DF$6,TEXT('Main courante'!$B269,"j mmm aa"),"")</f>
        <v/>
      </c>
      <c r="DH272" s="122" t="str">
        <f>IF('Main courante'!$A269=$DF$6,TEXT('Main courante'!$C269,"hh:mm"),"")</f>
        <v/>
      </c>
      <c r="DI272" s="122" t="str">
        <f>IF('Main courante'!$A269=$DF$6,TEXT('Main courante'!$D269,"hh:mm"),"")</f>
        <v/>
      </c>
      <c r="DJ272" s="123" t="str">
        <f>IF('Main courante'!$A269=$DF$6,MOD($DI272-$DH272,1),"")</f>
        <v/>
      </c>
      <c r="DK272" s="123" t="str">
        <f>IF('Main courante'!$A269=$DF$6,'Main courante'!$E269,"")</f>
        <v/>
      </c>
      <c r="DL272" s="128"/>
      <c r="DM272" s="120" t="str">
        <f>IF(OR('Main courante'!$F269&lt;&gt;"",'Main courante'!$K269&lt;&gt;""),MAX($DM$8:$DM271)+1,"")</f>
        <v/>
      </c>
      <c r="DN272" s="121" t="str">
        <f>IF('Main courante'!$F269,TEXT('Main courante'!$B269,"j mmm aa"),"")</f>
        <v/>
      </c>
      <c r="DO272" s="121" t="str">
        <f>IF('Main courante'!$F269,'Main courante'!$E269,"")</f>
        <v/>
      </c>
      <c r="DP272" s="121" t="str">
        <f>IF(OR('Main courante'!$F269&lt;&gt;"",'Main courante'!$K269&lt;&gt;""),IF('Main courante'!$F269&lt;&gt;"",TEXT('Main courante'!$F269,"hh:mm"),""),"")</f>
        <v/>
      </c>
      <c r="DQ272" s="121" t="str">
        <f>IF(OR('Main courante'!$F269&lt;&gt;"",'Main courante'!$K269&lt;&gt;""),IF('Main courante'!$G269&lt;&gt;"",TEXT('Main courante'!$G269,"hh:mm"),""),"")</f>
        <v/>
      </c>
      <c r="DR272" s="121" t="str">
        <f>IF(OR('Main courante'!$F269&lt;&gt;"",'Main courante'!$K269&lt;&gt;""),IF('Main courante'!$K269&lt;&gt;"",TEXT('Main courante'!$K269,"hh:mm"),""),"")</f>
        <v/>
      </c>
      <c r="DS272" s="121" t="str">
        <f>IF(OR('Main courante'!$F269&lt;&gt;"",'Main courante'!$K269&lt;&gt;""),IF('Main courante'!$L269&lt;&gt;"",TEXT('Main courante'!$L269,"hh:mm"),""),"")</f>
        <v/>
      </c>
      <c r="DT272" s="129">
        <f t="shared" si="16"/>
        <v>0</v>
      </c>
      <c r="DU272" s="130">
        <f>'Main courante'!$H269+'Main courante'!$M269</f>
        <v>0</v>
      </c>
      <c r="DV272" s="131">
        <f>'Main courante'!$J269+'Main courante'!$O269</f>
        <v>0</v>
      </c>
      <c r="DW272" s="131">
        <f>'Main courante'!$I269+'Main courante'!$N269</f>
        <v>0</v>
      </c>
      <c r="DX272" s="132" t="str">
        <f>IF('Main courante'!$P269&lt;&gt;"",'Main courante'!$P269,"")</f>
        <v/>
      </c>
      <c r="DY272" s="133" t="str">
        <f>IF('Main courante'!$Q269&lt;&gt;"",'Main courante'!$Q269,"")</f>
        <v/>
      </c>
      <c r="DZ272" s="133" t="str">
        <f>IF('Main courante'!$R269&lt;&gt;"",'Main courante'!$R269,"")</f>
        <v/>
      </c>
      <c r="EA272" s="129">
        <f t="shared" si="17"/>
        <v>0</v>
      </c>
      <c r="EB272" s="129">
        <f t="shared" si="18"/>
        <v>0</v>
      </c>
      <c r="ED272" s="120" t="str">
        <f>IF('Main courante'!$A269=$ED$6,MAX($ED$8:$ED271)+1,"")</f>
        <v/>
      </c>
      <c r="EE272" s="120" t="str">
        <f>IF('Main courante'!$A269=$ED$6,'Main courante'!$S269,"")</f>
        <v/>
      </c>
      <c r="EF272" s="120" t="str">
        <f>IF('Main courante'!$A269=$ED$6,'Main courante'!$T269,"")</f>
        <v/>
      </c>
      <c r="EG272" s="120" t="str">
        <f>IF('Main courante'!$A269=$ED$6,'Main courante'!$U269,"")</f>
        <v/>
      </c>
      <c r="EH272" s="134" t="str">
        <f>IF('Main courante'!$A269=$ED$6,'Main courante'!$V269,"")</f>
        <v/>
      </c>
      <c r="EJ272" s="120" t="str">
        <f>IF('Main courante'!$A269=$EJ$6,MAX($EJ$8:$EJ271)+1,"")</f>
        <v/>
      </c>
      <c r="EK272" s="120" t="str">
        <f>IF('Main courante'!$A269=$EJ$6,'Main courante'!$S269,"")</f>
        <v/>
      </c>
      <c r="EL272" s="120" t="str">
        <f>IF('Main courante'!$A269=$EJ$6,'Main courante'!$T269,"")</f>
        <v/>
      </c>
      <c r="EM272" s="120" t="str">
        <f>IF('Main courante'!$A269=$EJ$6,'Main courante'!$U269,"")</f>
        <v/>
      </c>
      <c r="EN272" s="134" t="str">
        <f>IF('Main courante'!$A269=$EJ$6,'Main courante'!$V269,"")</f>
        <v/>
      </c>
      <c r="EP272" s="120" t="str">
        <f>IF('Main courante'!$A269=$EP$6,MAX($EP$8:$EP271)+1,"")</f>
        <v/>
      </c>
      <c r="EQ272" s="120" t="str">
        <f>IF('Main courante'!$A269=$EP$6,'Main courante'!$S269,"")</f>
        <v/>
      </c>
      <c r="ER272" s="120" t="str">
        <f>IF('Main courante'!$A269=$EP$6,'Main courante'!$T269,"")</f>
        <v/>
      </c>
      <c r="ES272" s="120" t="str">
        <f>IF('Main courante'!$A269=$EP$6,'Main courante'!$U269,"")</f>
        <v/>
      </c>
      <c r="ET272" s="134" t="str">
        <f>IF('Main courante'!$A269=$EP$6,'Main courante'!$V269,"")</f>
        <v/>
      </c>
      <c r="EU272" s="125"/>
      <c r="EV272" s="120" t="str">
        <f>IF('Main courante'!$A269=$EV$6,MAX($EV$8:$EV271)+1,"")</f>
        <v/>
      </c>
      <c r="EW272" s="121" t="str">
        <f>IF('Main courante'!$A269=$EV$6,TEXT('Main courante'!$B269,"j mmm aa"),"")</f>
        <v/>
      </c>
      <c r="EX272" s="122" t="str">
        <f>IF('Main courante'!$A269=$EV$6,TEXT('Main courante'!$C269,"hh:mm"),"")</f>
        <v/>
      </c>
      <c r="EY272" s="122" t="str">
        <f>IF('Main courante'!$A269=$EV$6,TEXT('Main courante'!$D269,"hh:mm"),"")</f>
        <v/>
      </c>
      <c r="EZ272" s="123" t="str">
        <f>IF('Main courante'!$A269=$EV$6,MOD($EY272-$EX272,1),"")</f>
        <v/>
      </c>
      <c r="FA272" s="123" t="str">
        <f>IF('Main courante'!$A269=$EV$6,'Main courante'!$E269,"")</f>
        <v/>
      </c>
      <c r="FB272" s="128"/>
    </row>
    <row r="273" spans="1:158">
      <c r="A273" s="120" t="str">
        <f>IF('Main courante'!$A270=$A$6,MAX($A$8:$A272)+1,"")</f>
        <v/>
      </c>
      <c r="B273" s="121" t="str">
        <f>IF('Main courante'!$A270=$A$6,TEXT('Main courante'!$B270,"j mmm aa"),"")</f>
        <v/>
      </c>
      <c r="C273" s="122" t="str">
        <f>IF('Main courante'!$A270=$A$6,TEXT('Main courante'!$C270,"hh:mm"),"")</f>
        <v/>
      </c>
      <c r="D273" s="122" t="str">
        <f>IF('Main courante'!$A270=$A$6,TEXT('Main courante'!$D270,"hh:mm"),"")</f>
        <v/>
      </c>
      <c r="E273" s="123" t="str">
        <f>IF('Main courante'!$A270=$A$6,MOD($D273-$C273,1),"")</f>
        <v/>
      </c>
      <c r="F273" s="123" t="str">
        <f>IF('Main courante'!$A270=$A$6,'Main courante'!$E270,"")</f>
        <v/>
      </c>
      <c r="G273" s="125"/>
      <c r="H273" s="126" t="str">
        <f>IF('Main courante'!$A270=$H$6,MAX($H$8:$H272)+1,"")</f>
        <v/>
      </c>
      <c r="I273" s="121" t="str">
        <f>IF('Main courante'!$A270=$H$6,TEXT('Main courante'!$B270,"j mmm aa"),"")</f>
        <v/>
      </c>
      <c r="J273" s="122" t="str">
        <f>IF('Main courante'!$A270=$H$6,TEXT('Main courante'!$C270,"hh:mm"),"")</f>
        <v/>
      </c>
      <c r="K273" s="122" t="str">
        <f>IF('Main courante'!$A270=$H$6,TEXT('Main courante'!$D270,"hh:mm"),"")</f>
        <v/>
      </c>
      <c r="L273" s="123" t="str">
        <f>IF('Main courante'!$A270=$H$6,MOD($K273-$J273,1),"")</f>
        <v/>
      </c>
      <c r="M273" s="123" t="str">
        <f>IF('Main courante'!$A270=$H$6,'Main courante'!$E270,"")</f>
        <v/>
      </c>
      <c r="N273" s="125"/>
      <c r="O273" s="120" t="str">
        <f>IF('Main courante'!$A270=$O$6,MAX($O$8:$O272)+1,"")</f>
        <v/>
      </c>
      <c r="P273" s="121" t="str">
        <f>IF('Main courante'!$A270=$O$6,TEXT('Main courante'!$B270,"j mmm aa"),"")</f>
        <v/>
      </c>
      <c r="Q273" s="122" t="str">
        <f>IF('Main courante'!$A270=$O$6,TEXT('Main courante'!$C270,"hh:mm"),"")</f>
        <v/>
      </c>
      <c r="R273" s="122" t="str">
        <f>IF('Main courante'!$A270=$O$6,TEXT('Main courante'!$D270,"hh:mm"),"")</f>
        <v/>
      </c>
      <c r="S273" s="123" t="str">
        <f>IF('Main courante'!$A270=$O$6,MOD($R273-$Q273,1),"")</f>
        <v/>
      </c>
      <c r="T273" s="124" t="str">
        <f>IF('Main courante'!$A270=$O$6,'Main courante'!$E270,"")</f>
        <v/>
      </c>
      <c r="U273" s="127" t="str">
        <f>IF('Main courante'!$A270=$O$6,DU273,"")</f>
        <v/>
      </c>
      <c r="V273" s="125"/>
      <c r="W273" s="120" t="str">
        <f>IF('Main courante'!$A270=$W$6,MAX($W$8:$W272)+1,"")</f>
        <v/>
      </c>
      <c r="X273" s="121" t="str">
        <f>IF('Main courante'!$A270=$W$6,TEXT('Main courante'!$B270,"j mmm aa"),"")</f>
        <v/>
      </c>
      <c r="Y273" s="122" t="str">
        <f>IF('Main courante'!$A270=$W$6,TEXT('Main courante'!$C270,"hh:mm"),"")</f>
        <v/>
      </c>
      <c r="Z273" s="122" t="str">
        <f>IF('Main courante'!$A270=$W$6,TEXT('Main courante'!$D270,"hh:mm"),"")</f>
        <v/>
      </c>
      <c r="AA273" s="123" t="str">
        <f>IF('Main courante'!$A270=$W$6,MOD($Z273-$Y273,1),"")</f>
        <v/>
      </c>
      <c r="AB273" s="123" t="str">
        <f>IF('Main courante'!$A270=$W$6,'Main courante'!$E270,"")</f>
        <v/>
      </c>
      <c r="AC273" s="122" t="str">
        <f>IF('Main courante'!$A270=$W$6,DU273,"")</f>
        <v/>
      </c>
      <c r="AD273" s="125"/>
      <c r="AE273" s="120" t="str">
        <f>IF('Main courante'!$A270=$AE$6,MAX($AE$8:$AE272)+1,"")</f>
        <v/>
      </c>
      <c r="AF273" s="121" t="str">
        <f>IF('Main courante'!$A270=$AE$6,TEXT('Main courante'!$B270,"j mmm aa"),"")</f>
        <v/>
      </c>
      <c r="AG273" s="122" t="str">
        <f>IF('Main courante'!$A270=$AE$6,TEXT('Main courante'!$C270,"hh:mm"),"")</f>
        <v/>
      </c>
      <c r="AH273" s="122" t="str">
        <f>IF('Main courante'!$A270=$AE$6,TEXT('Main courante'!$D270,"hh:mm"),"")</f>
        <v/>
      </c>
      <c r="AI273" s="123" t="str">
        <f>IF('Main courante'!$A270=$AE$6,MOD($AH273-$AG273,1),"")</f>
        <v/>
      </c>
      <c r="AJ273" s="123" t="str">
        <f>IF('Main courante'!$A270=$AE$6,'Main courante'!$E270,"")</f>
        <v/>
      </c>
      <c r="AK273" s="122" t="str">
        <f>IF('Main courante'!$A270=$AE$6,DU273,"")</f>
        <v/>
      </c>
      <c r="AL273" s="125"/>
      <c r="AM273" s="120" t="str">
        <f>IF('Main courante'!$A270=$AM$6,MAX($AM$8:$AM272)+1,"")</f>
        <v/>
      </c>
      <c r="AN273" s="121" t="str">
        <f>IF('Main courante'!$A270=$AM$6,TEXT('Main courante'!$B270,"j mmm aa"),"")</f>
        <v/>
      </c>
      <c r="AO273" s="122" t="str">
        <f>IF('Main courante'!$A270=$AM$6,TEXT('Main courante'!$C270,"hh:mm"),"")</f>
        <v/>
      </c>
      <c r="AP273" s="122" t="str">
        <f>IF('Main courante'!$A270=$AM$6,TEXT('Main courante'!$D270,"hh:mm"),"")</f>
        <v/>
      </c>
      <c r="AQ273" s="123" t="str">
        <f>IF('Main courante'!$A270=$AM$6,MOD($AP273-$AO273,1),"")</f>
        <v/>
      </c>
      <c r="AR273" s="123" t="str">
        <f>IF('Main courante'!$A270=$AM$6,'Main courante'!$E270,"")</f>
        <v/>
      </c>
      <c r="AS273" s="122" t="str">
        <f>IF('Main courante'!$A270=$AM$6,DU273,"")</f>
        <v/>
      </c>
      <c r="AT273" s="125"/>
      <c r="AU273" s="120" t="str">
        <f>IF('Main courante'!$A270=$AU$6,MAX($AU$8:$AU272)+1,"")</f>
        <v/>
      </c>
      <c r="AV273" s="121" t="str">
        <f>IF('Main courante'!$A270=$AU$6,TEXT('Main courante'!$B270,"j mmm aa"),"")</f>
        <v/>
      </c>
      <c r="AW273" s="122" t="str">
        <f>IF('Main courante'!$A270=$AU$6,TEXT('Main courante'!$C270,"hh:mm"),"")</f>
        <v/>
      </c>
      <c r="AX273" s="122" t="str">
        <f>IF('Main courante'!$A270=$AU$6,TEXT('Main courante'!$D270,"hh:mm"),"")</f>
        <v/>
      </c>
      <c r="AY273" s="123" t="str">
        <f>IF('Main courante'!$A270=$AU$6,MOD($AX273-$AW273,1),"")</f>
        <v/>
      </c>
      <c r="AZ273" s="123" t="str">
        <f>IF('Main courante'!$A270=$AU$6,'Main courante'!$E270,"")</f>
        <v/>
      </c>
      <c r="BA273" s="122" t="str">
        <f>IF('Main courante'!$A270=$AU$6,DU273,"")</f>
        <v/>
      </c>
      <c r="BB273" s="125"/>
      <c r="BC273" s="120" t="str">
        <f>IF('Main courante'!$A270=$BC$6,MAX($BC$8:$BC272)+1,"")</f>
        <v/>
      </c>
      <c r="BD273" s="121" t="str">
        <f>IF('Main courante'!$A270=$BC$6,TEXT('Main courante'!$B270,"j mmm aa"),"")</f>
        <v/>
      </c>
      <c r="BE273" s="122" t="str">
        <f>IF('Main courante'!$A270=$BC$6,TEXT('Main courante'!$C270,"hh:mm"),"")</f>
        <v/>
      </c>
      <c r="BF273" s="122" t="str">
        <f>IF('Main courante'!$A270=$BC$6,TEXT('Main courante'!$D270,"hh:mm"),"")</f>
        <v/>
      </c>
      <c r="BG273" s="123" t="str">
        <f>IF('Main courante'!$A270=$BC$6,MOD($BF273-$BE273,1),"")</f>
        <v/>
      </c>
      <c r="BH273" s="123" t="str">
        <f>IF('Main courante'!$A270=$BC$6,'Main courante'!$E270,"")</f>
        <v/>
      </c>
      <c r="BI273" s="122" t="str">
        <f>IF('Main courante'!$A270=$BC$6,DU273,"")</f>
        <v/>
      </c>
      <c r="BJ273" s="125"/>
      <c r="BK273" s="120" t="str">
        <f>IF('Main courante'!$A270=$BK$6,MAX($BK$8:$BK272)+1,"")</f>
        <v/>
      </c>
      <c r="BL273" s="121" t="str">
        <f>IF('Main courante'!$A270=$BK$6,TEXT('Main courante'!$B270,"j mmm aa"),"")</f>
        <v/>
      </c>
      <c r="BM273" s="122" t="str">
        <f>IF('Main courante'!$A270=$BK$6,TEXT('Main courante'!$C270,"hh:mm"),"")</f>
        <v/>
      </c>
      <c r="BN273" s="122" t="str">
        <f>IF('Main courante'!$A270=$BK$6,TEXT('Main courante'!$D270,"hh:mm"),"")</f>
        <v/>
      </c>
      <c r="BO273" s="123" t="str">
        <f>IF('Main courante'!$A270=$BK$6,MOD($BN273-$BM273,1),"")</f>
        <v/>
      </c>
      <c r="BP273" s="123" t="str">
        <f>IF('Main courante'!$A270=$BK$6,'Main courante'!$E270,"")</f>
        <v/>
      </c>
      <c r="BQ273" s="122" t="str">
        <f>IF('Main courante'!$A270=$BK$6,DU273,"")</f>
        <v/>
      </c>
      <c r="BR273" s="125"/>
      <c r="BS273" s="120" t="str">
        <f>IF('Main courante'!$A270=$BS$6,MAX($BS$8:$BS272)+1,"")</f>
        <v/>
      </c>
      <c r="BT273" s="121" t="str">
        <f>IF('Main courante'!$A270=$BS$6,TEXT('Main courante'!$B270,"j mmm aa"),"")</f>
        <v/>
      </c>
      <c r="BU273" s="122" t="str">
        <f>IF('Main courante'!$A270=$BS$6,TEXT('Main courante'!$C270,"hh:mm"),"")</f>
        <v/>
      </c>
      <c r="BV273" s="122" t="str">
        <f>IF('Main courante'!$A270=$BS$6,TEXT('Main courante'!$D270,"hh:mm"),"")</f>
        <v/>
      </c>
      <c r="BW273" s="123" t="str">
        <f>IF('Main courante'!$A270=$BS$6,MOD($BV273-$BU273,1),"")</f>
        <v/>
      </c>
      <c r="BX273" s="123" t="str">
        <f>IF('Main courante'!$A270=$BS$6,'Main courante'!$E270,"")</f>
        <v/>
      </c>
      <c r="BY273" s="122" t="str">
        <f>IF('Main courante'!$A270=$BS$6,DU273,"")</f>
        <v/>
      </c>
      <c r="BZ273" s="125"/>
      <c r="CA273" s="120" t="str">
        <f>IF('Main courante'!$A270=$CA$6,MAX($CA$8:$CA272)+1,"")</f>
        <v/>
      </c>
      <c r="CB273" s="121" t="str">
        <f>IF('Main courante'!$A270=$CA$6,TEXT('Main courante'!$B270,"j mmm aa"),"")</f>
        <v/>
      </c>
      <c r="CC273" s="122" t="str">
        <f>IF('Main courante'!$A270=$CA$6,TEXT('Main courante'!$C270,"hh:mm"),"")</f>
        <v/>
      </c>
      <c r="CD273" s="122" t="str">
        <f>IF('Main courante'!$A270=$CA$6,TEXT('Main courante'!$D270,"hh:mm"),"")</f>
        <v/>
      </c>
      <c r="CE273" s="123" t="str">
        <f>IF('Main courante'!$A270=$CA$6,MOD($CD273-$CC273,1),"")</f>
        <v/>
      </c>
      <c r="CF273" s="123" t="str">
        <f>IF('Main courante'!$A270=$CA$6,'Main courante'!$E270,"")</f>
        <v/>
      </c>
      <c r="CG273" s="122" t="str">
        <f>IF('Main courante'!$A270=$CA$6,DU273,"")</f>
        <v/>
      </c>
      <c r="CH273" s="125"/>
      <c r="CI273" s="120" t="str">
        <f>IF('Main courante'!$A270=$CI$6,MAX($CI$8:$CI272)+1,"")</f>
        <v/>
      </c>
      <c r="CJ273" s="121" t="str">
        <f>IF('Main courante'!$A270=$CI$6,TEXT('Main courante'!$B270,"j mmm aa"),"")</f>
        <v/>
      </c>
      <c r="CK273" s="122" t="str">
        <f>IF('Main courante'!$A270=$CI$6,TEXT('Main courante'!$C270,"hh:mm"),"")</f>
        <v/>
      </c>
      <c r="CL273" s="122" t="str">
        <f>IF('Main courante'!$A270=$CI$6,TEXT('Main courante'!$D270,"hh:mm"),"")</f>
        <v/>
      </c>
      <c r="CM273" s="123" t="str">
        <f>IF('Main courante'!$A270=$CI$6,MOD($CL273-$CK273,1),"")</f>
        <v/>
      </c>
      <c r="CN273" s="123" t="str">
        <f>IF('Main courante'!$A270=$CI$6,'Main courante'!$E270,"")</f>
        <v/>
      </c>
      <c r="CO273" s="125"/>
      <c r="CP273" s="120" t="str">
        <f>IF('Main courante'!$A270=$CP$6,MAX($CP$8:$CP272)+1,"")</f>
        <v/>
      </c>
      <c r="CQ273" s="121" t="str">
        <f>IF('Main courante'!$A270=$CP$6,TEXT('Main courante'!$B270,"j mmm aa"),"")</f>
        <v/>
      </c>
      <c r="CR273" s="122" t="str">
        <f>IF('Main courante'!$A270=$CP$6,TEXT('Main courante'!$C270,"hh:mm"),"")</f>
        <v/>
      </c>
      <c r="CS273" s="122" t="str">
        <f>IF('Main courante'!$A270=$CP$6,TEXT('Main courante'!$D270,"hh:mm"),"")</f>
        <v/>
      </c>
      <c r="CT273" s="123" t="str">
        <f>IF('Main courante'!$A270=$CP$6,MOD($CS273-$CR273,1),"")</f>
        <v/>
      </c>
      <c r="CU273" s="123" t="str">
        <f>IF('Main courante'!$A270=$CP$6,'Main courante'!$E270,"")</f>
        <v/>
      </c>
      <c r="CV273" s="122" t="str">
        <f>IF('Main courante'!$A270=$CP$6,DU273,"")</f>
        <v/>
      </c>
      <c r="CW273" s="125"/>
      <c r="CX273" s="120" t="str">
        <f>IF('Main courante'!$A270=$CX$6,MAX($CX$8:$CX272)+1,"")</f>
        <v/>
      </c>
      <c r="CY273" s="121" t="str">
        <f>IF('Main courante'!$A270=$CX$6,TEXT('Main courante'!$B270,"j mmm aa"),"")</f>
        <v/>
      </c>
      <c r="CZ273" s="122" t="str">
        <f>IF('Main courante'!$A270=$CX$6,TEXT('Main courante'!$C270,"hh:mm"),"")</f>
        <v/>
      </c>
      <c r="DA273" s="122" t="str">
        <f>IF('Main courante'!$A270=$CX$6,TEXT('Main courante'!$D270,"hh:mm"),"")</f>
        <v/>
      </c>
      <c r="DB273" s="123" t="str">
        <f>IF('Main courante'!$A270=$CX$6,MOD($DA273-$CZ273,1),"")</f>
        <v/>
      </c>
      <c r="DC273" s="123" t="str">
        <f>IF('Main courante'!$A270=$CX$6,'Main courante'!$E270,"")</f>
        <v/>
      </c>
      <c r="DD273" s="122" t="str">
        <f>IF('Main courante'!$A270=$CX$6,DU273,"")</f>
        <v/>
      </c>
      <c r="DE273" s="125"/>
      <c r="DF273" s="120" t="str">
        <f>IF('Main courante'!$A270=$DF$6,MAX($DF$8:$DF272)+1,"")</f>
        <v/>
      </c>
      <c r="DG273" s="121" t="str">
        <f>IF('Main courante'!$A270=$DF$6,TEXT('Main courante'!$B270,"j mmm aa"),"")</f>
        <v/>
      </c>
      <c r="DH273" s="122" t="str">
        <f>IF('Main courante'!$A270=$DF$6,TEXT('Main courante'!$C270,"hh:mm"),"")</f>
        <v/>
      </c>
      <c r="DI273" s="122" t="str">
        <f>IF('Main courante'!$A270=$DF$6,TEXT('Main courante'!$D270,"hh:mm"),"")</f>
        <v/>
      </c>
      <c r="DJ273" s="123" t="str">
        <f>IF('Main courante'!$A270=$DF$6,MOD($DI273-$DH273,1),"")</f>
        <v/>
      </c>
      <c r="DK273" s="123" t="str">
        <f>IF('Main courante'!$A270=$DF$6,'Main courante'!$E270,"")</f>
        <v/>
      </c>
      <c r="DL273" s="128"/>
      <c r="DM273" s="120" t="str">
        <f>IF(OR('Main courante'!$F270&lt;&gt;"",'Main courante'!$K270&lt;&gt;""),MAX($DM$8:$DM272)+1,"")</f>
        <v/>
      </c>
      <c r="DN273" s="121" t="str">
        <f>IF('Main courante'!$F270,TEXT('Main courante'!$B270,"j mmm aa"),"")</f>
        <v/>
      </c>
      <c r="DO273" s="121" t="str">
        <f>IF('Main courante'!$F270,'Main courante'!$E270,"")</f>
        <v/>
      </c>
      <c r="DP273" s="121" t="str">
        <f>IF(OR('Main courante'!$F270&lt;&gt;"",'Main courante'!$K270&lt;&gt;""),IF('Main courante'!$F270&lt;&gt;"",TEXT('Main courante'!$F270,"hh:mm"),""),"")</f>
        <v/>
      </c>
      <c r="DQ273" s="121" t="str">
        <f>IF(OR('Main courante'!$F270&lt;&gt;"",'Main courante'!$K270&lt;&gt;""),IF('Main courante'!$G270&lt;&gt;"",TEXT('Main courante'!$G270,"hh:mm"),""),"")</f>
        <v/>
      </c>
      <c r="DR273" s="121" t="str">
        <f>IF(OR('Main courante'!$F270&lt;&gt;"",'Main courante'!$K270&lt;&gt;""),IF('Main courante'!$K270&lt;&gt;"",TEXT('Main courante'!$K270,"hh:mm"),""),"")</f>
        <v/>
      </c>
      <c r="DS273" s="121" t="str">
        <f>IF(OR('Main courante'!$F270&lt;&gt;"",'Main courante'!$K270&lt;&gt;""),IF('Main courante'!$L270&lt;&gt;"",TEXT('Main courante'!$L270,"hh:mm"),""),"")</f>
        <v/>
      </c>
      <c r="DT273" s="129">
        <f t="shared" si="16"/>
        <v>0</v>
      </c>
      <c r="DU273" s="130">
        <f>'Main courante'!$H270+'Main courante'!$M270</f>
        <v>0</v>
      </c>
      <c r="DV273" s="131">
        <f>'Main courante'!$J270+'Main courante'!$O270</f>
        <v>0</v>
      </c>
      <c r="DW273" s="131">
        <f>'Main courante'!$I270+'Main courante'!$N270</f>
        <v>0</v>
      </c>
      <c r="DX273" s="132" t="str">
        <f>IF('Main courante'!$P270&lt;&gt;"",'Main courante'!$P270,"")</f>
        <v/>
      </c>
      <c r="DY273" s="133" t="str">
        <f>IF('Main courante'!$Q270&lt;&gt;"",'Main courante'!$Q270,"")</f>
        <v/>
      </c>
      <c r="DZ273" s="133" t="str">
        <f>IF('Main courante'!$R270&lt;&gt;"",'Main courante'!$R270,"")</f>
        <v/>
      </c>
      <c r="EA273" s="129">
        <f t="shared" si="17"/>
        <v>0</v>
      </c>
      <c r="EB273" s="129">
        <f t="shared" si="18"/>
        <v>0</v>
      </c>
      <c r="ED273" s="120" t="str">
        <f>IF('Main courante'!$A270=$ED$6,MAX($ED$8:$ED272)+1,"")</f>
        <v/>
      </c>
      <c r="EE273" s="120" t="str">
        <f>IF('Main courante'!$A270=$ED$6,'Main courante'!$S270,"")</f>
        <v/>
      </c>
      <c r="EF273" s="120" t="str">
        <f>IF('Main courante'!$A270=$ED$6,'Main courante'!$T270,"")</f>
        <v/>
      </c>
      <c r="EG273" s="120" t="str">
        <f>IF('Main courante'!$A270=$ED$6,'Main courante'!$U270,"")</f>
        <v/>
      </c>
      <c r="EH273" s="134" t="str">
        <f>IF('Main courante'!$A270=$ED$6,'Main courante'!$V270,"")</f>
        <v/>
      </c>
      <c r="EJ273" s="120" t="str">
        <f>IF('Main courante'!$A270=$EJ$6,MAX($EJ$8:$EJ272)+1,"")</f>
        <v/>
      </c>
      <c r="EK273" s="120" t="str">
        <f>IF('Main courante'!$A270=$EJ$6,'Main courante'!$S270,"")</f>
        <v/>
      </c>
      <c r="EL273" s="120" t="str">
        <f>IF('Main courante'!$A270=$EJ$6,'Main courante'!$T270,"")</f>
        <v/>
      </c>
      <c r="EM273" s="120" t="str">
        <f>IF('Main courante'!$A270=$EJ$6,'Main courante'!$U270,"")</f>
        <v/>
      </c>
      <c r="EN273" s="134" t="str">
        <f>IF('Main courante'!$A270=$EJ$6,'Main courante'!$V270,"")</f>
        <v/>
      </c>
      <c r="EP273" s="120" t="str">
        <f>IF('Main courante'!$A270=$EP$6,MAX($EP$8:$EP272)+1,"")</f>
        <v/>
      </c>
      <c r="EQ273" s="120" t="str">
        <f>IF('Main courante'!$A270=$EP$6,'Main courante'!$S270,"")</f>
        <v/>
      </c>
      <c r="ER273" s="120" t="str">
        <f>IF('Main courante'!$A270=$EP$6,'Main courante'!$T270,"")</f>
        <v/>
      </c>
      <c r="ES273" s="120" t="str">
        <f>IF('Main courante'!$A270=$EP$6,'Main courante'!$U270,"")</f>
        <v/>
      </c>
      <c r="ET273" s="134" t="str">
        <f>IF('Main courante'!$A270=$EP$6,'Main courante'!$V270,"")</f>
        <v/>
      </c>
      <c r="EU273" s="125"/>
      <c r="EV273" s="120" t="str">
        <f>IF('Main courante'!$A270=$EV$6,MAX($EV$8:$EV272)+1,"")</f>
        <v/>
      </c>
      <c r="EW273" s="121" t="str">
        <f>IF('Main courante'!$A270=$EV$6,TEXT('Main courante'!$B270,"j mmm aa"),"")</f>
        <v/>
      </c>
      <c r="EX273" s="122" t="str">
        <f>IF('Main courante'!$A270=$EV$6,TEXT('Main courante'!$C270,"hh:mm"),"")</f>
        <v/>
      </c>
      <c r="EY273" s="122" t="str">
        <f>IF('Main courante'!$A270=$EV$6,TEXT('Main courante'!$D270,"hh:mm"),"")</f>
        <v/>
      </c>
      <c r="EZ273" s="123" t="str">
        <f>IF('Main courante'!$A270=$EV$6,MOD($EY273-$EX273,1),"")</f>
        <v/>
      </c>
      <c r="FA273" s="123" t="str">
        <f>IF('Main courante'!$A270=$EV$6,'Main courante'!$E270,"")</f>
        <v/>
      </c>
      <c r="FB273" s="128"/>
    </row>
    <row r="274" spans="1:158">
      <c r="A274" s="120" t="str">
        <f>IF('Main courante'!$A271=$A$6,MAX($A$8:$A273)+1,"")</f>
        <v/>
      </c>
      <c r="B274" s="121" t="str">
        <f>IF('Main courante'!$A271=$A$6,TEXT('Main courante'!$B271,"j mmm aa"),"")</f>
        <v/>
      </c>
      <c r="C274" s="122" t="str">
        <f>IF('Main courante'!$A271=$A$6,TEXT('Main courante'!$C271,"hh:mm"),"")</f>
        <v/>
      </c>
      <c r="D274" s="122" t="str">
        <f>IF('Main courante'!$A271=$A$6,TEXT('Main courante'!$D271,"hh:mm"),"")</f>
        <v/>
      </c>
      <c r="E274" s="123" t="str">
        <f>IF('Main courante'!$A271=$A$6,MOD($D274-$C274,1),"")</f>
        <v/>
      </c>
      <c r="F274" s="123" t="str">
        <f>IF('Main courante'!$A271=$A$6,'Main courante'!$E271,"")</f>
        <v/>
      </c>
      <c r="G274" s="125"/>
      <c r="H274" s="126" t="str">
        <f>IF('Main courante'!$A271=$H$6,MAX($H$8:$H273)+1,"")</f>
        <v/>
      </c>
      <c r="I274" s="121" t="str">
        <f>IF('Main courante'!$A271=$H$6,TEXT('Main courante'!$B271,"j mmm aa"),"")</f>
        <v/>
      </c>
      <c r="J274" s="122" t="str">
        <f>IF('Main courante'!$A271=$H$6,TEXT('Main courante'!$C271,"hh:mm"),"")</f>
        <v/>
      </c>
      <c r="K274" s="122" t="str">
        <f>IF('Main courante'!$A271=$H$6,TEXT('Main courante'!$D271,"hh:mm"),"")</f>
        <v/>
      </c>
      <c r="L274" s="123" t="str">
        <f>IF('Main courante'!$A271=$H$6,MOD($K274-$J274,1),"")</f>
        <v/>
      </c>
      <c r="M274" s="123" t="str">
        <f>IF('Main courante'!$A271=$H$6,'Main courante'!$E271,"")</f>
        <v/>
      </c>
      <c r="N274" s="125"/>
      <c r="O274" s="120" t="str">
        <f>IF('Main courante'!$A271=$O$6,MAX($O$8:$O273)+1,"")</f>
        <v/>
      </c>
      <c r="P274" s="121" t="str">
        <f>IF('Main courante'!$A271=$O$6,TEXT('Main courante'!$B271,"j mmm aa"),"")</f>
        <v/>
      </c>
      <c r="Q274" s="122" t="str">
        <f>IF('Main courante'!$A271=$O$6,TEXT('Main courante'!$C271,"hh:mm"),"")</f>
        <v/>
      </c>
      <c r="R274" s="122" t="str">
        <f>IF('Main courante'!$A271=$O$6,TEXT('Main courante'!$D271,"hh:mm"),"")</f>
        <v/>
      </c>
      <c r="S274" s="123" t="str">
        <f>IF('Main courante'!$A271=$O$6,MOD($R274-$Q274,1),"")</f>
        <v/>
      </c>
      <c r="T274" s="124" t="str">
        <f>IF('Main courante'!$A271=$O$6,'Main courante'!$E271,"")</f>
        <v/>
      </c>
      <c r="U274" s="127" t="str">
        <f>IF('Main courante'!$A271=$O$6,DU274,"")</f>
        <v/>
      </c>
      <c r="V274" s="125"/>
      <c r="W274" s="120" t="str">
        <f>IF('Main courante'!$A271=$W$6,MAX($W$8:$W273)+1,"")</f>
        <v/>
      </c>
      <c r="X274" s="121" t="str">
        <f>IF('Main courante'!$A271=$W$6,TEXT('Main courante'!$B271,"j mmm aa"),"")</f>
        <v/>
      </c>
      <c r="Y274" s="122" t="str">
        <f>IF('Main courante'!$A271=$W$6,TEXT('Main courante'!$C271,"hh:mm"),"")</f>
        <v/>
      </c>
      <c r="Z274" s="122" t="str">
        <f>IF('Main courante'!$A271=$W$6,TEXT('Main courante'!$D271,"hh:mm"),"")</f>
        <v/>
      </c>
      <c r="AA274" s="123" t="str">
        <f>IF('Main courante'!$A271=$W$6,MOD($Z274-$Y274,1),"")</f>
        <v/>
      </c>
      <c r="AB274" s="123" t="str">
        <f>IF('Main courante'!$A271=$W$6,'Main courante'!$E271,"")</f>
        <v/>
      </c>
      <c r="AC274" s="122" t="str">
        <f>IF('Main courante'!$A271=$W$6,DU274,"")</f>
        <v/>
      </c>
      <c r="AD274" s="125"/>
      <c r="AE274" s="120" t="str">
        <f>IF('Main courante'!$A271=$AE$6,MAX($AE$8:$AE273)+1,"")</f>
        <v/>
      </c>
      <c r="AF274" s="121" t="str">
        <f>IF('Main courante'!$A271=$AE$6,TEXT('Main courante'!$B271,"j mmm aa"),"")</f>
        <v/>
      </c>
      <c r="AG274" s="122" t="str">
        <f>IF('Main courante'!$A271=$AE$6,TEXT('Main courante'!$C271,"hh:mm"),"")</f>
        <v/>
      </c>
      <c r="AH274" s="122" t="str">
        <f>IF('Main courante'!$A271=$AE$6,TEXT('Main courante'!$D271,"hh:mm"),"")</f>
        <v/>
      </c>
      <c r="AI274" s="123" t="str">
        <f>IF('Main courante'!$A271=$AE$6,MOD($AH274-$AG274,1),"")</f>
        <v/>
      </c>
      <c r="AJ274" s="123" t="str">
        <f>IF('Main courante'!$A271=$AE$6,'Main courante'!$E271,"")</f>
        <v/>
      </c>
      <c r="AK274" s="122" t="str">
        <f>IF('Main courante'!$A271=$AE$6,DU274,"")</f>
        <v/>
      </c>
      <c r="AL274" s="125"/>
      <c r="AM274" s="120" t="str">
        <f>IF('Main courante'!$A271=$AM$6,MAX($AM$8:$AM273)+1,"")</f>
        <v/>
      </c>
      <c r="AN274" s="121" t="str">
        <f>IF('Main courante'!$A271=$AM$6,TEXT('Main courante'!$B271,"j mmm aa"),"")</f>
        <v/>
      </c>
      <c r="AO274" s="122" t="str">
        <f>IF('Main courante'!$A271=$AM$6,TEXT('Main courante'!$C271,"hh:mm"),"")</f>
        <v/>
      </c>
      <c r="AP274" s="122" t="str">
        <f>IF('Main courante'!$A271=$AM$6,TEXT('Main courante'!$D271,"hh:mm"),"")</f>
        <v/>
      </c>
      <c r="AQ274" s="123" t="str">
        <f>IF('Main courante'!$A271=$AM$6,MOD($AP274-$AO274,1),"")</f>
        <v/>
      </c>
      <c r="AR274" s="123" t="str">
        <f>IF('Main courante'!$A271=$AM$6,'Main courante'!$E271,"")</f>
        <v/>
      </c>
      <c r="AS274" s="122" t="str">
        <f>IF('Main courante'!$A271=$AM$6,DU274,"")</f>
        <v/>
      </c>
      <c r="AT274" s="125"/>
      <c r="AU274" s="120" t="str">
        <f>IF('Main courante'!$A271=$AU$6,MAX($AU$8:$AU273)+1,"")</f>
        <v/>
      </c>
      <c r="AV274" s="121" t="str">
        <f>IF('Main courante'!$A271=$AU$6,TEXT('Main courante'!$B271,"j mmm aa"),"")</f>
        <v/>
      </c>
      <c r="AW274" s="122" t="str">
        <f>IF('Main courante'!$A271=$AU$6,TEXT('Main courante'!$C271,"hh:mm"),"")</f>
        <v/>
      </c>
      <c r="AX274" s="122" t="str">
        <f>IF('Main courante'!$A271=$AU$6,TEXT('Main courante'!$D271,"hh:mm"),"")</f>
        <v/>
      </c>
      <c r="AY274" s="123" t="str">
        <f>IF('Main courante'!$A271=$AU$6,MOD($AX274-$AW274,1),"")</f>
        <v/>
      </c>
      <c r="AZ274" s="123" t="str">
        <f>IF('Main courante'!$A271=$AU$6,'Main courante'!$E271,"")</f>
        <v/>
      </c>
      <c r="BA274" s="122" t="str">
        <f>IF('Main courante'!$A271=$AU$6,DU274,"")</f>
        <v/>
      </c>
      <c r="BB274" s="125"/>
      <c r="BC274" s="120" t="str">
        <f>IF('Main courante'!$A271=$BC$6,MAX($BC$8:$BC273)+1,"")</f>
        <v/>
      </c>
      <c r="BD274" s="121" t="str">
        <f>IF('Main courante'!$A271=$BC$6,TEXT('Main courante'!$B271,"j mmm aa"),"")</f>
        <v/>
      </c>
      <c r="BE274" s="122" t="str">
        <f>IF('Main courante'!$A271=$BC$6,TEXT('Main courante'!$C271,"hh:mm"),"")</f>
        <v/>
      </c>
      <c r="BF274" s="122" t="str">
        <f>IF('Main courante'!$A271=$BC$6,TEXT('Main courante'!$D271,"hh:mm"),"")</f>
        <v/>
      </c>
      <c r="BG274" s="123" t="str">
        <f>IF('Main courante'!$A271=$BC$6,MOD($BF274-$BE274,1),"")</f>
        <v/>
      </c>
      <c r="BH274" s="123" t="str">
        <f>IF('Main courante'!$A271=$BC$6,'Main courante'!$E271,"")</f>
        <v/>
      </c>
      <c r="BI274" s="122" t="str">
        <f>IF('Main courante'!$A271=$BC$6,DU274,"")</f>
        <v/>
      </c>
      <c r="BJ274" s="125"/>
      <c r="BK274" s="120" t="str">
        <f>IF('Main courante'!$A271=$BK$6,MAX($BK$8:$BK273)+1,"")</f>
        <v/>
      </c>
      <c r="BL274" s="121" t="str">
        <f>IF('Main courante'!$A271=$BK$6,TEXT('Main courante'!$B271,"j mmm aa"),"")</f>
        <v/>
      </c>
      <c r="BM274" s="122" t="str">
        <f>IF('Main courante'!$A271=$BK$6,TEXT('Main courante'!$C271,"hh:mm"),"")</f>
        <v/>
      </c>
      <c r="BN274" s="122" t="str">
        <f>IF('Main courante'!$A271=$BK$6,TEXT('Main courante'!$D271,"hh:mm"),"")</f>
        <v/>
      </c>
      <c r="BO274" s="123" t="str">
        <f>IF('Main courante'!$A271=$BK$6,MOD($BN274-$BM274,1),"")</f>
        <v/>
      </c>
      <c r="BP274" s="123" t="str">
        <f>IF('Main courante'!$A271=$BK$6,'Main courante'!$E271,"")</f>
        <v/>
      </c>
      <c r="BQ274" s="122" t="str">
        <f>IF('Main courante'!$A271=$BK$6,DU274,"")</f>
        <v/>
      </c>
      <c r="BR274" s="125"/>
      <c r="BS274" s="120" t="str">
        <f>IF('Main courante'!$A271=$BS$6,MAX($BS$8:$BS273)+1,"")</f>
        <v/>
      </c>
      <c r="BT274" s="121" t="str">
        <f>IF('Main courante'!$A271=$BS$6,TEXT('Main courante'!$B271,"j mmm aa"),"")</f>
        <v/>
      </c>
      <c r="BU274" s="122" t="str">
        <f>IF('Main courante'!$A271=$BS$6,TEXT('Main courante'!$C271,"hh:mm"),"")</f>
        <v/>
      </c>
      <c r="BV274" s="122" t="str">
        <f>IF('Main courante'!$A271=$BS$6,TEXT('Main courante'!$D271,"hh:mm"),"")</f>
        <v/>
      </c>
      <c r="BW274" s="123" t="str">
        <f>IF('Main courante'!$A271=$BS$6,MOD($BV274-$BU274,1),"")</f>
        <v/>
      </c>
      <c r="BX274" s="123" t="str">
        <f>IF('Main courante'!$A271=$BS$6,'Main courante'!$E271,"")</f>
        <v/>
      </c>
      <c r="BY274" s="122" t="str">
        <f>IF('Main courante'!$A271=$BS$6,DU274,"")</f>
        <v/>
      </c>
      <c r="BZ274" s="125"/>
      <c r="CA274" s="120" t="str">
        <f>IF('Main courante'!$A271=$CA$6,MAX($CA$8:$CA273)+1,"")</f>
        <v/>
      </c>
      <c r="CB274" s="121" t="str">
        <f>IF('Main courante'!$A271=$CA$6,TEXT('Main courante'!$B271,"j mmm aa"),"")</f>
        <v/>
      </c>
      <c r="CC274" s="122" t="str">
        <f>IF('Main courante'!$A271=$CA$6,TEXT('Main courante'!$C271,"hh:mm"),"")</f>
        <v/>
      </c>
      <c r="CD274" s="122" t="str">
        <f>IF('Main courante'!$A271=$CA$6,TEXT('Main courante'!$D271,"hh:mm"),"")</f>
        <v/>
      </c>
      <c r="CE274" s="123" t="str">
        <f>IF('Main courante'!$A271=$CA$6,MOD($CD274-$CC274,1),"")</f>
        <v/>
      </c>
      <c r="CF274" s="123" t="str">
        <f>IF('Main courante'!$A271=$CA$6,'Main courante'!$E271,"")</f>
        <v/>
      </c>
      <c r="CG274" s="122" t="str">
        <f>IF('Main courante'!$A271=$CA$6,DU274,"")</f>
        <v/>
      </c>
      <c r="CH274" s="125"/>
      <c r="CI274" s="120" t="str">
        <f>IF('Main courante'!$A271=$CI$6,MAX($CI$8:$CI273)+1,"")</f>
        <v/>
      </c>
      <c r="CJ274" s="121" t="str">
        <f>IF('Main courante'!$A271=$CI$6,TEXT('Main courante'!$B271,"j mmm aa"),"")</f>
        <v/>
      </c>
      <c r="CK274" s="122" t="str">
        <f>IF('Main courante'!$A271=$CI$6,TEXT('Main courante'!$C271,"hh:mm"),"")</f>
        <v/>
      </c>
      <c r="CL274" s="122" t="str">
        <f>IF('Main courante'!$A271=$CI$6,TEXT('Main courante'!$D271,"hh:mm"),"")</f>
        <v/>
      </c>
      <c r="CM274" s="123" t="str">
        <f>IF('Main courante'!$A271=$CI$6,MOD($CL274-$CK274,1),"")</f>
        <v/>
      </c>
      <c r="CN274" s="123" t="str">
        <f>IF('Main courante'!$A271=$CI$6,'Main courante'!$E271,"")</f>
        <v/>
      </c>
      <c r="CO274" s="125"/>
      <c r="CP274" s="120" t="str">
        <f>IF('Main courante'!$A271=$CP$6,MAX($CP$8:$CP273)+1,"")</f>
        <v/>
      </c>
      <c r="CQ274" s="121" t="str">
        <f>IF('Main courante'!$A271=$CP$6,TEXT('Main courante'!$B271,"j mmm aa"),"")</f>
        <v/>
      </c>
      <c r="CR274" s="122" t="str">
        <f>IF('Main courante'!$A271=$CP$6,TEXT('Main courante'!$C271,"hh:mm"),"")</f>
        <v/>
      </c>
      <c r="CS274" s="122" t="str">
        <f>IF('Main courante'!$A271=$CP$6,TEXT('Main courante'!$D271,"hh:mm"),"")</f>
        <v/>
      </c>
      <c r="CT274" s="123" t="str">
        <f>IF('Main courante'!$A271=$CP$6,MOD($CS274-$CR274,1),"")</f>
        <v/>
      </c>
      <c r="CU274" s="123" t="str">
        <f>IF('Main courante'!$A271=$CP$6,'Main courante'!$E271,"")</f>
        <v/>
      </c>
      <c r="CV274" s="122" t="str">
        <f>IF('Main courante'!$A271=$CP$6,DU274,"")</f>
        <v/>
      </c>
      <c r="CW274" s="125"/>
      <c r="CX274" s="120" t="str">
        <f>IF('Main courante'!$A271=$CX$6,MAX($CX$8:$CX273)+1,"")</f>
        <v/>
      </c>
      <c r="CY274" s="121" t="str">
        <f>IF('Main courante'!$A271=$CX$6,TEXT('Main courante'!$B271,"j mmm aa"),"")</f>
        <v/>
      </c>
      <c r="CZ274" s="122" t="str">
        <f>IF('Main courante'!$A271=$CX$6,TEXT('Main courante'!$C271,"hh:mm"),"")</f>
        <v/>
      </c>
      <c r="DA274" s="122" t="str">
        <f>IF('Main courante'!$A271=$CX$6,TEXT('Main courante'!$D271,"hh:mm"),"")</f>
        <v/>
      </c>
      <c r="DB274" s="123" t="str">
        <f>IF('Main courante'!$A271=$CX$6,MOD($DA274-$CZ274,1),"")</f>
        <v/>
      </c>
      <c r="DC274" s="123" t="str">
        <f>IF('Main courante'!$A271=$CX$6,'Main courante'!$E271,"")</f>
        <v/>
      </c>
      <c r="DD274" s="122" t="str">
        <f>IF('Main courante'!$A271=$CX$6,DU274,"")</f>
        <v/>
      </c>
      <c r="DE274" s="125"/>
      <c r="DF274" s="120" t="str">
        <f>IF('Main courante'!$A271=$DF$6,MAX($DF$8:$DF273)+1,"")</f>
        <v/>
      </c>
      <c r="DG274" s="121" t="str">
        <f>IF('Main courante'!$A271=$DF$6,TEXT('Main courante'!$B271,"j mmm aa"),"")</f>
        <v/>
      </c>
      <c r="DH274" s="122" t="str">
        <f>IF('Main courante'!$A271=$DF$6,TEXT('Main courante'!$C271,"hh:mm"),"")</f>
        <v/>
      </c>
      <c r="DI274" s="122" t="str">
        <f>IF('Main courante'!$A271=$DF$6,TEXT('Main courante'!$D271,"hh:mm"),"")</f>
        <v/>
      </c>
      <c r="DJ274" s="123" t="str">
        <f>IF('Main courante'!$A271=$DF$6,MOD($DI274-$DH274,1),"")</f>
        <v/>
      </c>
      <c r="DK274" s="123" t="str">
        <f>IF('Main courante'!$A271=$DF$6,'Main courante'!$E271,"")</f>
        <v/>
      </c>
      <c r="DL274" s="128"/>
      <c r="DM274" s="120" t="str">
        <f>IF(OR('Main courante'!$F271&lt;&gt;"",'Main courante'!$K271&lt;&gt;""),MAX($DM$8:$DM273)+1,"")</f>
        <v/>
      </c>
      <c r="DN274" s="121" t="str">
        <f>IF('Main courante'!$F271,TEXT('Main courante'!$B271,"j mmm aa"),"")</f>
        <v/>
      </c>
      <c r="DO274" s="121" t="str">
        <f>IF('Main courante'!$F271,'Main courante'!$E271,"")</f>
        <v/>
      </c>
      <c r="DP274" s="121" t="str">
        <f>IF(OR('Main courante'!$F271&lt;&gt;"",'Main courante'!$K271&lt;&gt;""),IF('Main courante'!$F271&lt;&gt;"",TEXT('Main courante'!$F271,"hh:mm"),""),"")</f>
        <v/>
      </c>
      <c r="DQ274" s="121" t="str">
        <f>IF(OR('Main courante'!$F271&lt;&gt;"",'Main courante'!$K271&lt;&gt;""),IF('Main courante'!$G271&lt;&gt;"",TEXT('Main courante'!$G271,"hh:mm"),""),"")</f>
        <v/>
      </c>
      <c r="DR274" s="121" t="str">
        <f>IF(OR('Main courante'!$F271&lt;&gt;"",'Main courante'!$K271&lt;&gt;""),IF('Main courante'!$K271&lt;&gt;"",TEXT('Main courante'!$K271,"hh:mm"),""),"")</f>
        <v/>
      </c>
      <c r="DS274" s="121" t="str">
        <f>IF(OR('Main courante'!$F271&lt;&gt;"",'Main courante'!$K271&lt;&gt;""),IF('Main courante'!$L271&lt;&gt;"",TEXT('Main courante'!$L271,"hh:mm"),""),"")</f>
        <v/>
      </c>
      <c r="DT274" s="129">
        <f t="shared" si="16"/>
        <v>0</v>
      </c>
      <c r="DU274" s="130">
        <f>'Main courante'!$H271+'Main courante'!$M271</f>
        <v>0</v>
      </c>
      <c r="DV274" s="131">
        <f>'Main courante'!$J271+'Main courante'!$O271</f>
        <v>0</v>
      </c>
      <c r="DW274" s="131">
        <f>'Main courante'!$I271+'Main courante'!$N271</f>
        <v>0</v>
      </c>
      <c r="DX274" s="132" t="str">
        <f>IF('Main courante'!$P271&lt;&gt;"",'Main courante'!$P271,"")</f>
        <v/>
      </c>
      <c r="DY274" s="133" t="str">
        <f>IF('Main courante'!$Q271&lt;&gt;"",'Main courante'!$Q271,"")</f>
        <v/>
      </c>
      <c r="DZ274" s="133" t="str">
        <f>IF('Main courante'!$R271&lt;&gt;"",'Main courante'!$R271,"")</f>
        <v/>
      </c>
      <c r="EA274" s="129">
        <f t="shared" si="17"/>
        <v>0</v>
      </c>
      <c r="EB274" s="129">
        <f t="shared" si="18"/>
        <v>0</v>
      </c>
      <c r="ED274" s="120" t="str">
        <f>IF('Main courante'!$A271=$ED$6,MAX($ED$8:$ED273)+1,"")</f>
        <v/>
      </c>
      <c r="EE274" s="120" t="str">
        <f>IF('Main courante'!$A271=$ED$6,'Main courante'!$S271,"")</f>
        <v/>
      </c>
      <c r="EF274" s="120" t="str">
        <f>IF('Main courante'!$A271=$ED$6,'Main courante'!$T271,"")</f>
        <v/>
      </c>
      <c r="EG274" s="120" t="str">
        <f>IF('Main courante'!$A271=$ED$6,'Main courante'!$U271,"")</f>
        <v/>
      </c>
      <c r="EH274" s="134" t="str">
        <f>IF('Main courante'!$A271=$ED$6,'Main courante'!$V271,"")</f>
        <v/>
      </c>
      <c r="EJ274" s="120" t="str">
        <f>IF('Main courante'!$A271=$EJ$6,MAX($EJ$8:$EJ273)+1,"")</f>
        <v/>
      </c>
      <c r="EK274" s="120" t="str">
        <f>IF('Main courante'!$A271=$EJ$6,'Main courante'!$S271,"")</f>
        <v/>
      </c>
      <c r="EL274" s="120" t="str">
        <f>IF('Main courante'!$A271=$EJ$6,'Main courante'!$T271,"")</f>
        <v/>
      </c>
      <c r="EM274" s="120" t="str">
        <f>IF('Main courante'!$A271=$EJ$6,'Main courante'!$U271,"")</f>
        <v/>
      </c>
      <c r="EN274" s="134" t="str">
        <f>IF('Main courante'!$A271=$EJ$6,'Main courante'!$V271,"")</f>
        <v/>
      </c>
      <c r="EP274" s="120" t="str">
        <f>IF('Main courante'!$A271=$EP$6,MAX($EP$8:$EP273)+1,"")</f>
        <v/>
      </c>
      <c r="EQ274" s="120" t="str">
        <f>IF('Main courante'!$A271=$EP$6,'Main courante'!$S271,"")</f>
        <v/>
      </c>
      <c r="ER274" s="120" t="str">
        <f>IF('Main courante'!$A271=$EP$6,'Main courante'!$T271,"")</f>
        <v/>
      </c>
      <c r="ES274" s="120" t="str">
        <f>IF('Main courante'!$A271=$EP$6,'Main courante'!$U271,"")</f>
        <v/>
      </c>
      <c r="ET274" s="134" t="str">
        <f>IF('Main courante'!$A271=$EP$6,'Main courante'!$V271,"")</f>
        <v/>
      </c>
      <c r="EU274" s="125"/>
      <c r="EV274" s="120" t="str">
        <f>IF('Main courante'!$A271=$EV$6,MAX($EV$8:$EV273)+1,"")</f>
        <v/>
      </c>
      <c r="EW274" s="121" t="str">
        <f>IF('Main courante'!$A271=$EV$6,TEXT('Main courante'!$B271,"j mmm aa"),"")</f>
        <v/>
      </c>
      <c r="EX274" s="122" t="str">
        <f>IF('Main courante'!$A271=$EV$6,TEXT('Main courante'!$C271,"hh:mm"),"")</f>
        <v/>
      </c>
      <c r="EY274" s="122" t="str">
        <f>IF('Main courante'!$A271=$EV$6,TEXT('Main courante'!$D271,"hh:mm"),"")</f>
        <v/>
      </c>
      <c r="EZ274" s="123" t="str">
        <f>IF('Main courante'!$A271=$EV$6,MOD($EY274-$EX274,1),"")</f>
        <v/>
      </c>
      <c r="FA274" s="123" t="str">
        <f>IF('Main courante'!$A271=$EV$6,'Main courante'!$E271,"")</f>
        <v/>
      </c>
      <c r="FB274" s="128"/>
    </row>
    <row r="275" spans="1:158">
      <c r="A275" s="120" t="str">
        <f>IF('Main courante'!$A272=$A$6,MAX($A$8:$A274)+1,"")</f>
        <v/>
      </c>
      <c r="B275" s="121" t="str">
        <f>IF('Main courante'!$A272=$A$6,TEXT('Main courante'!$B272,"j mmm aa"),"")</f>
        <v/>
      </c>
      <c r="C275" s="122" t="str">
        <f>IF('Main courante'!$A272=$A$6,TEXT('Main courante'!$C272,"hh:mm"),"")</f>
        <v/>
      </c>
      <c r="D275" s="122" t="str">
        <f>IF('Main courante'!$A272=$A$6,TEXT('Main courante'!$D272,"hh:mm"),"")</f>
        <v/>
      </c>
      <c r="E275" s="123" t="str">
        <f>IF('Main courante'!$A272=$A$6,MOD($D275-$C275,1),"")</f>
        <v/>
      </c>
      <c r="F275" s="123" t="str">
        <f>IF('Main courante'!$A272=$A$6,'Main courante'!$E272,"")</f>
        <v/>
      </c>
      <c r="G275" s="125"/>
      <c r="H275" s="126" t="str">
        <f>IF('Main courante'!$A272=$H$6,MAX($H$8:$H274)+1,"")</f>
        <v/>
      </c>
      <c r="I275" s="121" t="str">
        <f>IF('Main courante'!$A272=$H$6,TEXT('Main courante'!$B272,"j mmm aa"),"")</f>
        <v/>
      </c>
      <c r="J275" s="122" t="str">
        <f>IF('Main courante'!$A272=$H$6,TEXT('Main courante'!$C272,"hh:mm"),"")</f>
        <v/>
      </c>
      <c r="K275" s="122" t="str">
        <f>IF('Main courante'!$A272=$H$6,TEXT('Main courante'!$D272,"hh:mm"),"")</f>
        <v/>
      </c>
      <c r="L275" s="123" t="str">
        <f>IF('Main courante'!$A272=$H$6,MOD($K275-$J275,1),"")</f>
        <v/>
      </c>
      <c r="M275" s="123" t="str">
        <f>IF('Main courante'!$A272=$H$6,'Main courante'!$E272,"")</f>
        <v/>
      </c>
      <c r="N275" s="125"/>
      <c r="O275" s="120" t="str">
        <f>IF('Main courante'!$A272=$O$6,MAX($O$8:$O274)+1,"")</f>
        <v/>
      </c>
      <c r="P275" s="121" t="str">
        <f>IF('Main courante'!$A272=$O$6,TEXT('Main courante'!$B272,"j mmm aa"),"")</f>
        <v/>
      </c>
      <c r="Q275" s="122" t="str">
        <f>IF('Main courante'!$A272=$O$6,TEXT('Main courante'!$C272,"hh:mm"),"")</f>
        <v/>
      </c>
      <c r="R275" s="122" t="str">
        <f>IF('Main courante'!$A272=$O$6,TEXT('Main courante'!$D272,"hh:mm"),"")</f>
        <v/>
      </c>
      <c r="S275" s="123" t="str">
        <f>IF('Main courante'!$A272=$O$6,MOD($R275-$Q275,1),"")</f>
        <v/>
      </c>
      <c r="T275" s="124" t="str">
        <f>IF('Main courante'!$A272=$O$6,'Main courante'!$E272,"")</f>
        <v/>
      </c>
      <c r="U275" s="127" t="str">
        <f>IF('Main courante'!$A272=$O$6,DU275,"")</f>
        <v/>
      </c>
      <c r="V275" s="125"/>
      <c r="W275" s="120" t="str">
        <f>IF('Main courante'!$A272=$W$6,MAX($W$8:$W274)+1,"")</f>
        <v/>
      </c>
      <c r="X275" s="121" t="str">
        <f>IF('Main courante'!$A272=$W$6,TEXT('Main courante'!$B272,"j mmm aa"),"")</f>
        <v/>
      </c>
      <c r="Y275" s="122" t="str">
        <f>IF('Main courante'!$A272=$W$6,TEXT('Main courante'!$C272,"hh:mm"),"")</f>
        <v/>
      </c>
      <c r="Z275" s="122" t="str">
        <f>IF('Main courante'!$A272=$W$6,TEXT('Main courante'!$D272,"hh:mm"),"")</f>
        <v/>
      </c>
      <c r="AA275" s="123" t="str">
        <f>IF('Main courante'!$A272=$W$6,MOD($Z275-$Y275,1),"")</f>
        <v/>
      </c>
      <c r="AB275" s="123" t="str">
        <f>IF('Main courante'!$A272=$W$6,'Main courante'!$E272,"")</f>
        <v/>
      </c>
      <c r="AC275" s="122" t="str">
        <f>IF('Main courante'!$A272=$W$6,DU275,"")</f>
        <v/>
      </c>
      <c r="AD275" s="125"/>
      <c r="AE275" s="120" t="str">
        <f>IF('Main courante'!$A272=$AE$6,MAX($AE$8:$AE274)+1,"")</f>
        <v/>
      </c>
      <c r="AF275" s="121" t="str">
        <f>IF('Main courante'!$A272=$AE$6,TEXT('Main courante'!$B272,"j mmm aa"),"")</f>
        <v/>
      </c>
      <c r="AG275" s="122" t="str">
        <f>IF('Main courante'!$A272=$AE$6,TEXT('Main courante'!$C272,"hh:mm"),"")</f>
        <v/>
      </c>
      <c r="AH275" s="122" t="str">
        <f>IF('Main courante'!$A272=$AE$6,TEXT('Main courante'!$D272,"hh:mm"),"")</f>
        <v/>
      </c>
      <c r="AI275" s="123" t="str">
        <f>IF('Main courante'!$A272=$AE$6,MOD($AH275-$AG275,1),"")</f>
        <v/>
      </c>
      <c r="AJ275" s="123" t="str">
        <f>IF('Main courante'!$A272=$AE$6,'Main courante'!$E272,"")</f>
        <v/>
      </c>
      <c r="AK275" s="122" t="str">
        <f>IF('Main courante'!$A272=$AE$6,DU275,"")</f>
        <v/>
      </c>
      <c r="AL275" s="125"/>
      <c r="AM275" s="120" t="str">
        <f>IF('Main courante'!$A272=$AM$6,MAX($AM$8:$AM274)+1,"")</f>
        <v/>
      </c>
      <c r="AN275" s="121" t="str">
        <f>IF('Main courante'!$A272=$AM$6,TEXT('Main courante'!$B272,"j mmm aa"),"")</f>
        <v/>
      </c>
      <c r="AO275" s="122" t="str">
        <f>IF('Main courante'!$A272=$AM$6,TEXT('Main courante'!$C272,"hh:mm"),"")</f>
        <v/>
      </c>
      <c r="AP275" s="122" t="str">
        <f>IF('Main courante'!$A272=$AM$6,TEXT('Main courante'!$D272,"hh:mm"),"")</f>
        <v/>
      </c>
      <c r="AQ275" s="123" t="str">
        <f>IF('Main courante'!$A272=$AM$6,MOD($AP275-$AO275,1),"")</f>
        <v/>
      </c>
      <c r="AR275" s="123" t="str">
        <f>IF('Main courante'!$A272=$AM$6,'Main courante'!$E272,"")</f>
        <v/>
      </c>
      <c r="AS275" s="122" t="str">
        <f>IF('Main courante'!$A272=$AM$6,DU275,"")</f>
        <v/>
      </c>
      <c r="AT275" s="125"/>
      <c r="AU275" s="120" t="str">
        <f>IF('Main courante'!$A272=$AU$6,MAX($AU$8:$AU274)+1,"")</f>
        <v/>
      </c>
      <c r="AV275" s="121" t="str">
        <f>IF('Main courante'!$A272=$AU$6,TEXT('Main courante'!$B272,"j mmm aa"),"")</f>
        <v/>
      </c>
      <c r="AW275" s="122" t="str">
        <f>IF('Main courante'!$A272=$AU$6,TEXT('Main courante'!$C272,"hh:mm"),"")</f>
        <v/>
      </c>
      <c r="AX275" s="122" t="str">
        <f>IF('Main courante'!$A272=$AU$6,TEXT('Main courante'!$D272,"hh:mm"),"")</f>
        <v/>
      </c>
      <c r="AY275" s="123" t="str">
        <f>IF('Main courante'!$A272=$AU$6,MOD($AX275-$AW275,1),"")</f>
        <v/>
      </c>
      <c r="AZ275" s="123" t="str">
        <f>IF('Main courante'!$A272=$AU$6,'Main courante'!$E272,"")</f>
        <v/>
      </c>
      <c r="BA275" s="122" t="str">
        <f>IF('Main courante'!$A272=$AU$6,DU275,"")</f>
        <v/>
      </c>
      <c r="BB275" s="125"/>
      <c r="BC275" s="120" t="str">
        <f>IF('Main courante'!$A272=$BC$6,MAX($BC$8:$BC274)+1,"")</f>
        <v/>
      </c>
      <c r="BD275" s="121" t="str">
        <f>IF('Main courante'!$A272=$BC$6,TEXT('Main courante'!$B272,"j mmm aa"),"")</f>
        <v/>
      </c>
      <c r="BE275" s="122" t="str">
        <f>IF('Main courante'!$A272=$BC$6,TEXT('Main courante'!$C272,"hh:mm"),"")</f>
        <v/>
      </c>
      <c r="BF275" s="122" t="str">
        <f>IF('Main courante'!$A272=$BC$6,TEXT('Main courante'!$D272,"hh:mm"),"")</f>
        <v/>
      </c>
      <c r="BG275" s="123" t="str">
        <f>IF('Main courante'!$A272=$BC$6,MOD($BF275-$BE275,1),"")</f>
        <v/>
      </c>
      <c r="BH275" s="123" t="str">
        <f>IF('Main courante'!$A272=$BC$6,'Main courante'!$E272,"")</f>
        <v/>
      </c>
      <c r="BI275" s="122" t="str">
        <f>IF('Main courante'!$A272=$BC$6,DU275,"")</f>
        <v/>
      </c>
      <c r="BJ275" s="125"/>
      <c r="BK275" s="120" t="str">
        <f>IF('Main courante'!$A272=$BK$6,MAX($BK$8:$BK274)+1,"")</f>
        <v/>
      </c>
      <c r="BL275" s="121" t="str">
        <f>IF('Main courante'!$A272=$BK$6,TEXT('Main courante'!$B272,"j mmm aa"),"")</f>
        <v/>
      </c>
      <c r="BM275" s="122" t="str">
        <f>IF('Main courante'!$A272=$BK$6,TEXT('Main courante'!$C272,"hh:mm"),"")</f>
        <v/>
      </c>
      <c r="BN275" s="122" t="str">
        <f>IF('Main courante'!$A272=$BK$6,TEXT('Main courante'!$D272,"hh:mm"),"")</f>
        <v/>
      </c>
      <c r="BO275" s="123" t="str">
        <f>IF('Main courante'!$A272=$BK$6,MOD($BN275-$BM275,1),"")</f>
        <v/>
      </c>
      <c r="BP275" s="123" t="str">
        <f>IF('Main courante'!$A272=$BK$6,'Main courante'!$E272,"")</f>
        <v/>
      </c>
      <c r="BQ275" s="122" t="str">
        <f>IF('Main courante'!$A272=$BK$6,DU275,"")</f>
        <v/>
      </c>
      <c r="BR275" s="125"/>
      <c r="BS275" s="120" t="str">
        <f>IF('Main courante'!$A272=$BS$6,MAX($BS$8:$BS274)+1,"")</f>
        <v/>
      </c>
      <c r="BT275" s="121" t="str">
        <f>IF('Main courante'!$A272=$BS$6,TEXT('Main courante'!$B272,"j mmm aa"),"")</f>
        <v/>
      </c>
      <c r="BU275" s="122" t="str">
        <f>IF('Main courante'!$A272=$BS$6,TEXT('Main courante'!$C272,"hh:mm"),"")</f>
        <v/>
      </c>
      <c r="BV275" s="122" t="str">
        <f>IF('Main courante'!$A272=$BS$6,TEXT('Main courante'!$D272,"hh:mm"),"")</f>
        <v/>
      </c>
      <c r="BW275" s="123" t="str">
        <f>IF('Main courante'!$A272=$BS$6,MOD($BV275-$BU275,1),"")</f>
        <v/>
      </c>
      <c r="BX275" s="123" t="str">
        <f>IF('Main courante'!$A272=$BS$6,'Main courante'!$E272,"")</f>
        <v/>
      </c>
      <c r="BY275" s="122" t="str">
        <f>IF('Main courante'!$A272=$BS$6,DU275,"")</f>
        <v/>
      </c>
      <c r="BZ275" s="125"/>
      <c r="CA275" s="120" t="str">
        <f>IF('Main courante'!$A272=$CA$6,MAX($CA$8:$CA274)+1,"")</f>
        <v/>
      </c>
      <c r="CB275" s="121" t="str">
        <f>IF('Main courante'!$A272=$CA$6,TEXT('Main courante'!$B272,"j mmm aa"),"")</f>
        <v/>
      </c>
      <c r="CC275" s="122" t="str">
        <f>IF('Main courante'!$A272=$CA$6,TEXT('Main courante'!$C272,"hh:mm"),"")</f>
        <v/>
      </c>
      <c r="CD275" s="122" t="str">
        <f>IF('Main courante'!$A272=$CA$6,TEXT('Main courante'!$D272,"hh:mm"),"")</f>
        <v/>
      </c>
      <c r="CE275" s="123" t="str">
        <f>IF('Main courante'!$A272=$CA$6,MOD($CD275-$CC275,1),"")</f>
        <v/>
      </c>
      <c r="CF275" s="123" t="str">
        <f>IF('Main courante'!$A272=$CA$6,'Main courante'!$E272,"")</f>
        <v/>
      </c>
      <c r="CG275" s="122" t="str">
        <f>IF('Main courante'!$A272=$CA$6,DU275,"")</f>
        <v/>
      </c>
      <c r="CH275" s="125"/>
      <c r="CI275" s="120" t="str">
        <f>IF('Main courante'!$A272=$CI$6,MAX($CI$8:$CI274)+1,"")</f>
        <v/>
      </c>
      <c r="CJ275" s="121" t="str">
        <f>IF('Main courante'!$A272=$CI$6,TEXT('Main courante'!$B272,"j mmm aa"),"")</f>
        <v/>
      </c>
      <c r="CK275" s="122" t="str">
        <f>IF('Main courante'!$A272=$CI$6,TEXT('Main courante'!$C272,"hh:mm"),"")</f>
        <v/>
      </c>
      <c r="CL275" s="122" t="str">
        <f>IF('Main courante'!$A272=$CI$6,TEXT('Main courante'!$D272,"hh:mm"),"")</f>
        <v/>
      </c>
      <c r="CM275" s="123" t="str">
        <f>IF('Main courante'!$A272=$CI$6,MOD($CL275-$CK275,1),"")</f>
        <v/>
      </c>
      <c r="CN275" s="123" t="str">
        <f>IF('Main courante'!$A272=$CI$6,'Main courante'!$E272,"")</f>
        <v/>
      </c>
      <c r="CO275" s="125"/>
      <c r="CP275" s="120" t="str">
        <f>IF('Main courante'!$A272=$CP$6,MAX($CP$8:$CP274)+1,"")</f>
        <v/>
      </c>
      <c r="CQ275" s="121" t="str">
        <f>IF('Main courante'!$A272=$CP$6,TEXT('Main courante'!$B272,"j mmm aa"),"")</f>
        <v/>
      </c>
      <c r="CR275" s="122" t="str">
        <f>IF('Main courante'!$A272=$CP$6,TEXT('Main courante'!$C272,"hh:mm"),"")</f>
        <v/>
      </c>
      <c r="CS275" s="122" t="str">
        <f>IF('Main courante'!$A272=$CP$6,TEXT('Main courante'!$D272,"hh:mm"),"")</f>
        <v/>
      </c>
      <c r="CT275" s="123" t="str">
        <f>IF('Main courante'!$A272=$CP$6,MOD($CS275-$CR275,1),"")</f>
        <v/>
      </c>
      <c r="CU275" s="123" t="str">
        <f>IF('Main courante'!$A272=$CP$6,'Main courante'!$E272,"")</f>
        <v/>
      </c>
      <c r="CV275" s="122" t="str">
        <f>IF('Main courante'!$A272=$CP$6,DU275,"")</f>
        <v/>
      </c>
      <c r="CW275" s="125"/>
      <c r="CX275" s="120" t="str">
        <f>IF('Main courante'!$A272=$CX$6,MAX($CX$8:$CX274)+1,"")</f>
        <v/>
      </c>
      <c r="CY275" s="121" t="str">
        <f>IF('Main courante'!$A272=$CX$6,TEXT('Main courante'!$B272,"j mmm aa"),"")</f>
        <v/>
      </c>
      <c r="CZ275" s="122" t="str">
        <f>IF('Main courante'!$A272=$CX$6,TEXT('Main courante'!$C272,"hh:mm"),"")</f>
        <v/>
      </c>
      <c r="DA275" s="122" t="str">
        <f>IF('Main courante'!$A272=$CX$6,TEXT('Main courante'!$D272,"hh:mm"),"")</f>
        <v/>
      </c>
      <c r="DB275" s="123" t="str">
        <f>IF('Main courante'!$A272=$CX$6,MOD($DA275-$CZ275,1),"")</f>
        <v/>
      </c>
      <c r="DC275" s="123" t="str">
        <f>IF('Main courante'!$A272=$CX$6,'Main courante'!$E272,"")</f>
        <v/>
      </c>
      <c r="DD275" s="122" t="str">
        <f>IF('Main courante'!$A272=$CX$6,DU275,"")</f>
        <v/>
      </c>
      <c r="DE275" s="125"/>
      <c r="DF275" s="120" t="str">
        <f>IF('Main courante'!$A272=$DF$6,MAX($DF$8:$DF274)+1,"")</f>
        <v/>
      </c>
      <c r="DG275" s="121" t="str">
        <f>IF('Main courante'!$A272=$DF$6,TEXT('Main courante'!$B272,"j mmm aa"),"")</f>
        <v/>
      </c>
      <c r="DH275" s="122" t="str">
        <f>IF('Main courante'!$A272=$DF$6,TEXT('Main courante'!$C272,"hh:mm"),"")</f>
        <v/>
      </c>
      <c r="DI275" s="122" t="str">
        <f>IF('Main courante'!$A272=$DF$6,TEXT('Main courante'!$D272,"hh:mm"),"")</f>
        <v/>
      </c>
      <c r="DJ275" s="123" t="str">
        <f>IF('Main courante'!$A272=$DF$6,MOD($DI275-$DH275,1),"")</f>
        <v/>
      </c>
      <c r="DK275" s="123" t="str">
        <f>IF('Main courante'!$A272=$DF$6,'Main courante'!$E272,"")</f>
        <v/>
      </c>
      <c r="DL275" s="128"/>
      <c r="DM275" s="120" t="str">
        <f>IF(OR('Main courante'!$F272&lt;&gt;"",'Main courante'!$K272&lt;&gt;""),MAX($DM$8:$DM274)+1,"")</f>
        <v/>
      </c>
      <c r="DN275" s="121" t="str">
        <f>IF('Main courante'!$F272,TEXT('Main courante'!$B272,"j mmm aa"),"")</f>
        <v/>
      </c>
      <c r="DO275" s="121" t="str">
        <f>IF('Main courante'!$F272,'Main courante'!$E272,"")</f>
        <v/>
      </c>
      <c r="DP275" s="121" t="str">
        <f>IF(OR('Main courante'!$F272&lt;&gt;"",'Main courante'!$K272&lt;&gt;""),IF('Main courante'!$F272&lt;&gt;"",TEXT('Main courante'!$F272,"hh:mm"),""),"")</f>
        <v/>
      </c>
      <c r="DQ275" s="121" t="str">
        <f>IF(OR('Main courante'!$F272&lt;&gt;"",'Main courante'!$K272&lt;&gt;""),IF('Main courante'!$G272&lt;&gt;"",TEXT('Main courante'!$G272,"hh:mm"),""),"")</f>
        <v/>
      </c>
      <c r="DR275" s="121" t="str">
        <f>IF(OR('Main courante'!$F272&lt;&gt;"",'Main courante'!$K272&lt;&gt;""),IF('Main courante'!$K272&lt;&gt;"",TEXT('Main courante'!$K272,"hh:mm"),""),"")</f>
        <v/>
      </c>
      <c r="DS275" s="121" t="str">
        <f>IF(OR('Main courante'!$F272&lt;&gt;"",'Main courante'!$K272&lt;&gt;""),IF('Main courante'!$L272&lt;&gt;"",TEXT('Main courante'!$L272,"hh:mm"),""),"")</f>
        <v/>
      </c>
      <c r="DT275" s="129">
        <f t="shared" si="16"/>
        <v>0</v>
      </c>
      <c r="DU275" s="130">
        <f>'Main courante'!$H272+'Main courante'!$M272</f>
        <v>0</v>
      </c>
      <c r="DV275" s="131">
        <f>'Main courante'!$J272+'Main courante'!$O272</f>
        <v>0</v>
      </c>
      <c r="DW275" s="131">
        <f>'Main courante'!$I272+'Main courante'!$N272</f>
        <v>0</v>
      </c>
      <c r="DX275" s="132" t="str">
        <f>IF('Main courante'!$P272&lt;&gt;"",'Main courante'!$P272,"")</f>
        <v/>
      </c>
      <c r="DY275" s="133" t="str">
        <f>IF('Main courante'!$Q272&lt;&gt;"",'Main courante'!$Q272,"")</f>
        <v/>
      </c>
      <c r="DZ275" s="133" t="str">
        <f>IF('Main courante'!$R272&lt;&gt;"",'Main courante'!$R272,"")</f>
        <v/>
      </c>
      <c r="EA275" s="129">
        <f t="shared" si="17"/>
        <v>0</v>
      </c>
      <c r="EB275" s="129">
        <f t="shared" si="18"/>
        <v>0</v>
      </c>
      <c r="ED275" s="120" t="str">
        <f>IF('Main courante'!$A272=$ED$6,MAX($ED$8:$ED274)+1,"")</f>
        <v/>
      </c>
      <c r="EE275" s="120" t="str">
        <f>IF('Main courante'!$A272=$ED$6,'Main courante'!$S272,"")</f>
        <v/>
      </c>
      <c r="EF275" s="120" t="str">
        <f>IF('Main courante'!$A272=$ED$6,'Main courante'!$T272,"")</f>
        <v/>
      </c>
      <c r="EG275" s="120" t="str">
        <f>IF('Main courante'!$A272=$ED$6,'Main courante'!$U272,"")</f>
        <v/>
      </c>
      <c r="EH275" s="134" t="str">
        <f>IF('Main courante'!$A272=$ED$6,'Main courante'!$V272,"")</f>
        <v/>
      </c>
      <c r="EJ275" s="120" t="str">
        <f>IF('Main courante'!$A272=$EJ$6,MAX($EJ$8:$EJ274)+1,"")</f>
        <v/>
      </c>
      <c r="EK275" s="120" t="str">
        <f>IF('Main courante'!$A272=$EJ$6,'Main courante'!$S272,"")</f>
        <v/>
      </c>
      <c r="EL275" s="120" t="str">
        <f>IF('Main courante'!$A272=$EJ$6,'Main courante'!$T272,"")</f>
        <v/>
      </c>
      <c r="EM275" s="120" t="str">
        <f>IF('Main courante'!$A272=$EJ$6,'Main courante'!$U272,"")</f>
        <v/>
      </c>
      <c r="EN275" s="134" t="str">
        <f>IF('Main courante'!$A272=$EJ$6,'Main courante'!$V272,"")</f>
        <v/>
      </c>
      <c r="EP275" s="120" t="str">
        <f>IF('Main courante'!$A272=$EP$6,MAX($EP$8:$EP274)+1,"")</f>
        <v/>
      </c>
      <c r="EQ275" s="120" t="str">
        <f>IF('Main courante'!$A272=$EP$6,'Main courante'!$S272,"")</f>
        <v/>
      </c>
      <c r="ER275" s="120" t="str">
        <f>IF('Main courante'!$A272=$EP$6,'Main courante'!$T272,"")</f>
        <v/>
      </c>
      <c r="ES275" s="120" t="str">
        <f>IF('Main courante'!$A272=$EP$6,'Main courante'!$U272,"")</f>
        <v/>
      </c>
      <c r="ET275" s="134" t="str">
        <f>IF('Main courante'!$A272=$EP$6,'Main courante'!$V272,"")</f>
        <v/>
      </c>
      <c r="EU275" s="125"/>
      <c r="EV275" s="120" t="str">
        <f>IF('Main courante'!$A272=$EV$6,MAX($EV$8:$EV274)+1,"")</f>
        <v/>
      </c>
      <c r="EW275" s="121" t="str">
        <f>IF('Main courante'!$A272=$EV$6,TEXT('Main courante'!$B272,"j mmm aa"),"")</f>
        <v/>
      </c>
      <c r="EX275" s="122" t="str">
        <f>IF('Main courante'!$A272=$EV$6,TEXT('Main courante'!$C272,"hh:mm"),"")</f>
        <v/>
      </c>
      <c r="EY275" s="122" t="str">
        <f>IF('Main courante'!$A272=$EV$6,TEXT('Main courante'!$D272,"hh:mm"),"")</f>
        <v/>
      </c>
      <c r="EZ275" s="123" t="str">
        <f>IF('Main courante'!$A272=$EV$6,MOD($EY275-$EX275,1),"")</f>
        <v/>
      </c>
      <c r="FA275" s="123" t="str">
        <f>IF('Main courante'!$A272=$EV$6,'Main courante'!$E272,"")</f>
        <v/>
      </c>
      <c r="FB275" s="128"/>
    </row>
    <row r="276" spans="1:158">
      <c r="A276" s="120" t="str">
        <f>IF('Main courante'!$A273=$A$6,MAX($A$8:$A275)+1,"")</f>
        <v/>
      </c>
      <c r="B276" s="121" t="str">
        <f>IF('Main courante'!$A273=$A$6,TEXT('Main courante'!$B273,"j mmm aa"),"")</f>
        <v/>
      </c>
      <c r="C276" s="122" t="str">
        <f>IF('Main courante'!$A273=$A$6,TEXT('Main courante'!$C273,"hh:mm"),"")</f>
        <v/>
      </c>
      <c r="D276" s="122" t="str">
        <f>IF('Main courante'!$A273=$A$6,TEXT('Main courante'!$D273,"hh:mm"),"")</f>
        <v/>
      </c>
      <c r="E276" s="123" t="str">
        <f>IF('Main courante'!$A273=$A$6,MOD($D276-$C276,1),"")</f>
        <v/>
      </c>
      <c r="F276" s="123" t="str">
        <f>IF('Main courante'!$A273=$A$6,'Main courante'!$E273,"")</f>
        <v/>
      </c>
      <c r="G276" s="125"/>
      <c r="H276" s="126" t="str">
        <f>IF('Main courante'!$A273=$H$6,MAX($H$8:$H275)+1,"")</f>
        <v/>
      </c>
      <c r="I276" s="121" t="str">
        <f>IF('Main courante'!$A273=$H$6,TEXT('Main courante'!$B273,"j mmm aa"),"")</f>
        <v/>
      </c>
      <c r="J276" s="122" t="str">
        <f>IF('Main courante'!$A273=$H$6,TEXT('Main courante'!$C273,"hh:mm"),"")</f>
        <v/>
      </c>
      <c r="K276" s="122" t="str">
        <f>IF('Main courante'!$A273=$H$6,TEXT('Main courante'!$D273,"hh:mm"),"")</f>
        <v/>
      </c>
      <c r="L276" s="123" t="str">
        <f>IF('Main courante'!$A273=$H$6,MOD($K276-$J276,1),"")</f>
        <v/>
      </c>
      <c r="M276" s="123" t="str">
        <f>IF('Main courante'!$A273=$H$6,'Main courante'!$E273,"")</f>
        <v/>
      </c>
      <c r="N276" s="125"/>
      <c r="O276" s="120" t="str">
        <f>IF('Main courante'!$A273=$O$6,MAX($O$8:$O275)+1,"")</f>
        <v/>
      </c>
      <c r="P276" s="121" t="str">
        <f>IF('Main courante'!$A273=$O$6,TEXT('Main courante'!$B273,"j mmm aa"),"")</f>
        <v/>
      </c>
      <c r="Q276" s="122" t="str">
        <f>IF('Main courante'!$A273=$O$6,TEXT('Main courante'!$C273,"hh:mm"),"")</f>
        <v/>
      </c>
      <c r="R276" s="122" t="str">
        <f>IF('Main courante'!$A273=$O$6,TEXT('Main courante'!$D273,"hh:mm"),"")</f>
        <v/>
      </c>
      <c r="S276" s="123" t="str">
        <f>IF('Main courante'!$A273=$O$6,MOD($R276-$Q276,1),"")</f>
        <v/>
      </c>
      <c r="T276" s="124" t="str">
        <f>IF('Main courante'!$A273=$O$6,'Main courante'!$E273,"")</f>
        <v/>
      </c>
      <c r="U276" s="127" t="str">
        <f>IF('Main courante'!$A273=$O$6,DU276,"")</f>
        <v/>
      </c>
      <c r="V276" s="125"/>
      <c r="W276" s="120" t="str">
        <f>IF('Main courante'!$A273=$W$6,MAX($W$8:$W275)+1,"")</f>
        <v/>
      </c>
      <c r="X276" s="121" t="str">
        <f>IF('Main courante'!$A273=$W$6,TEXT('Main courante'!$B273,"j mmm aa"),"")</f>
        <v/>
      </c>
      <c r="Y276" s="122" t="str">
        <f>IF('Main courante'!$A273=$W$6,TEXT('Main courante'!$C273,"hh:mm"),"")</f>
        <v/>
      </c>
      <c r="Z276" s="122" t="str">
        <f>IF('Main courante'!$A273=$W$6,TEXT('Main courante'!$D273,"hh:mm"),"")</f>
        <v/>
      </c>
      <c r="AA276" s="123" t="str">
        <f>IF('Main courante'!$A273=$W$6,MOD($Z276-$Y276,1),"")</f>
        <v/>
      </c>
      <c r="AB276" s="123" t="str">
        <f>IF('Main courante'!$A273=$W$6,'Main courante'!$E273,"")</f>
        <v/>
      </c>
      <c r="AC276" s="122" t="str">
        <f>IF('Main courante'!$A273=$W$6,DU276,"")</f>
        <v/>
      </c>
      <c r="AD276" s="125"/>
      <c r="AE276" s="120" t="str">
        <f>IF('Main courante'!$A273=$AE$6,MAX($AE$8:$AE275)+1,"")</f>
        <v/>
      </c>
      <c r="AF276" s="121" t="str">
        <f>IF('Main courante'!$A273=$AE$6,TEXT('Main courante'!$B273,"j mmm aa"),"")</f>
        <v/>
      </c>
      <c r="AG276" s="122" t="str">
        <f>IF('Main courante'!$A273=$AE$6,TEXT('Main courante'!$C273,"hh:mm"),"")</f>
        <v/>
      </c>
      <c r="AH276" s="122" t="str">
        <f>IF('Main courante'!$A273=$AE$6,TEXT('Main courante'!$D273,"hh:mm"),"")</f>
        <v/>
      </c>
      <c r="AI276" s="123" t="str">
        <f>IF('Main courante'!$A273=$AE$6,MOD($AH276-$AG276,1),"")</f>
        <v/>
      </c>
      <c r="AJ276" s="123" t="str">
        <f>IF('Main courante'!$A273=$AE$6,'Main courante'!$E273,"")</f>
        <v/>
      </c>
      <c r="AK276" s="122" t="str">
        <f>IF('Main courante'!$A273=$AE$6,DU276,"")</f>
        <v/>
      </c>
      <c r="AL276" s="125"/>
      <c r="AM276" s="120" t="str">
        <f>IF('Main courante'!$A273=$AM$6,MAX($AM$8:$AM275)+1,"")</f>
        <v/>
      </c>
      <c r="AN276" s="121" t="str">
        <f>IF('Main courante'!$A273=$AM$6,TEXT('Main courante'!$B273,"j mmm aa"),"")</f>
        <v/>
      </c>
      <c r="AO276" s="122" t="str">
        <f>IF('Main courante'!$A273=$AM$6,TEXT('Main courante'!$C273,"hh:mm"),"")</f>
        <v/>
      </c>
      <c r="AP276" s="122" t="str">
        <f>IF('Main courante'!$A273=$AM$6,TEXT('Main courante'!$D273,"hh:mm"),"")</f>
        <v/>
      </c>
      <c r="AQ276" s="123" t="str">
        <f>IF('Main courante'!$A273=$AM$6,MOD($AP276-$AO276,1),"")</f>
        <v/>
      </c>
      <c r="AR276" s="123" t="str">
        <f>IF('Main courante'!$A273=$AM$6,'Main courante'!$E273,"")</f>
        <v/>
      </c>
      <c r="AS276" s="122" t="str">
        <f>IF('Main courante'!$A273=$AM$6,DU276,"")</f>
        <v/>
      </c>
      <c r="AT276" s="125"/>
      <c r="AU276" s="120" t="str">
        <f>IF('Main courante'!$A273=$AU$6,MAX($AU$8:$AU275)+1,"")</f>
        <v/>
      </c>
      <c r="AV276" s="121" t="str">
        <f>IF('Main courante'!$A273=$AU$6,TEXT('Main courante'!$B273,"j mmm aa"),"")</f>
        <v/>
      </c>
      <c r="AW276" s="122" t="str">
        <f>IF('Main courante'!$A273=$AU$6,TEXT('Main courante'!$C273,"hh:mm"),"")</f>
        <v/>
      </c>
      <c r="AX276" s="122" t="str">
        <f>IF('Main courante'!$A273=$AU$6,TEXT('Main courante'!$D273,"hh:mm"),"")</f>
        <v/>
      </c>
      <c r="AY276" s="123" t="str">
        <f>IF('Main courante'!$A273=$AU$6,MOD($AX276-$AW276,1),"")</f>
        <v/>
      </c>
      <c r="AZ276" s="123" t="str">
        <f>IF('Main courante'!$A273=$AU$6,'Main courante'!$E273,"")</f>
        <v/>
      </c>
      <c r="BA276" s="122" t="str">
        <f>IF('Main courante'!$A273=$AU$6,DU276,"")</f>
        <v/>
      </c>
      <c r="BB276" s="125"/>
      <c r="BC276" s="120" t="str">
        <f>IF('Main courante'!$A273=$BC$6,MAX($BC$8:$BC275)+1,"")</f>
        <v/>
      </c>
      <c r="BD276" s="121" t="str">
        <f>IF('Main courante'!$A273=$BC$6,TEXT('Main courante'!$B273,"j mmm aa"),"")</f>
        <v/>
      </c>
      <c r="BE276" s="122" t="str">
        <f>IF('Main courante'!$A273=$BC$6,TEXT('Main courante'!$C273,"hh:mm"),"")</f>
        <v/>
      </c>
      <c r="BF276" s="122" t="str">
        <f>IF('Main courante'!$A273=$BC$6,TEXT('Main courante'!$D273,"hh:mm"),"")</f>
        <v/>
      </c>
      <c r="BG276" s="123" t="str">
        <f>IF('Main courante'!$A273=$BC$6,MOD($BF276-$BE276,1),"")</f>
        <v/>
      </c>
      <c r="BH276" s="123" t="str">
        <f>IF('Main courante'!$A273=$BC$6,'Main courante'!$E273,"")</f>
        <v/>
      </c>
      <c r="BI276" s="122" t="str">
        <f>IF('Main courante'!$A273=$BC$6,DU276,"")</f>
        <v/>
      </c>
      <c r="BJ276" s="125"/>
      <c r="BK276" s="120" t="str">
        <f>IF('Main courante'!$A273=$BK$6,MAX($BK$8:$BK275)+1,"")</f>
        <v/>
      </c>
      <c r="BL276" s="121" t="str">
        <f>IF('Main courante'!$A273=$BK$6,TEXT('Main courante'!$B273,"j mmm aa"),"")</f>
        <v/>
      </c>
      <c r="BM276" s="122" t="str">
        <f>IF('Main courante'!$A273=$BK$6,TEXT('Main courante'!$C273,"hh:mm"),"")</f>
        <v/>
      </c>
      <c r="BN276" s="122" t="str">
        <f>IF('Main courante'!$A273=$BK$6,TEXT('Main courante'!$D273,"hh:mm"),"")</f>
        <v/>
      </c>
      <c r="BO276" s="123" t="str">
        <f>IF('Main courante'!$A273=$BK$6,MOD($BN276-$BM276,1),"")</f>
        <v/>
      </c>
      <c r="BP276" s="123" t="str">
        <f>IF('Main courante'!$A273=$BK$6,'Main courante'!$E273,"")</f>
        <v/>
      </c>
      <c r="BQ276" s="122" t="str">
        <f>IF('Main courante'!$A273=$BK$6,DU276,"")</f>
        <v/>
      </c>
      <c r="BR276" s="125"/>
      <c r="BS276" s="120" t="str">
        <f>IF('Main courante'!$A273=$BS$6,MAX($BS$8:$BS275)+1,"")</f>
        <v/>
      </c>
      <c r="BT276" s="121" t="str">
        <f>IF('Main courante'!$A273=$BS$6,TEXT('Main courante'!$B273,"j mmm aa"),"")</f>
        <v/>
      </c>
      <c r="BU276" s="122" t="str">
        <f>IF('Main courante'!$A273=$BS$6,TEXT('Main courante'!$C273,"hh:mm"),"")</f>
        <v/>
      </c>
      <c r="BV276" s="122" t="str">
        <f>IF('Main courante'!$A273=$BS$6,TEXT('Main courante'!$D273,"hh:mm"),"")</f>
        <v/>
      </c>
      <c r="BW276" s="123" t="str">
        <f>IF('Main courante'!$A273=$BS$6,MOD($BV276-$BU276,1),"")</f>
        <v/>
      </c>
      <c r="BX276" s="123" t="str">
        <f>IF('Main courante'!$A273=$BS$6,'Main courante'!$E273,"")</f>
        <v/>
      </c>
      <c r="BY276" s="122" t="str">
        <f>IF('Main courante'!$A273=$BS$6,DU276,"")</f>
        <v/>
      </c>
      <c r="BZ276" s="125"/>
      <c r="CA276" s="120" t="str">
        <f>IF('Main courante'!$A273=$CA$6,MAX($CA$8:$CA275)+1,"")</f>
        <v/>
      </c>
      <c r="CB276" s="121" t="str">
        <f>IF('Main courante'!$A273=$CA$6,TEXT('Main courante'!$B273,"j mmm aa"),"")</f>
        <v/>
      </c>
      <c r="CC276" s="122" t="str">
        <f>IF('Main courante'!$A273=$CA$6,TEXT('Main courante'!$C273,"hh:mm"),"")</f>
        <v/>
      </c>
      <c r="CD276" s="122" t="str">
        <f>IF('Main courante'!$A273=$CA$6,TEXT('Main courante'!$D273,"hh:mm"),"")</f>
        <v/>
      </c>
      <c r="CE276" s="123" t="str">
        <f>IF('Main courante'!$A273=$CA$6,MOD($CD276-$CC276,1),"")</f>
        <v/>
      </c>
      <c r="CF276" s="123" t="str">
        <f>IF('Main courante'!$A273=$CA$6,'Main courante'!$E273,"")</f>
        <v/>
      </c>
      <c r="CG276" s="122" t="str">
        <f>IF('Main courante'!$A273=$CA$6,DU276,"")</f>
        <v/>
      </c>
      <c r="CH276" s="125"/>
      <c r="CI276" s="120" t="str">
        <f>IF('Main courante'!$A273=$CI$6,MAX($CI$8:$CI275)+1,"")</f>
        <v/>
      </c>
      <c r="CJ276" s="121" t="str">
        <f>IF('Main courante'!$A273=$CI$6,TEXT('Main courante'!$B273,"j mmm aa"),"")</f>
        <v/>
      </c>
      <c r="CK276" s="122" t="str">
        <f>IF('Main courante'!$A273=$CI$6,TEXT('Main courante'!$C273,"hh:mm"),"")</f>
        <v/>
      </c>
      <c r="CL276" s="122" t="str">
        <f>IF('Main courante'!$A273=$CI$6,TEXT('Main courante'!$D273,"hh:mm"),"")</f>
        <v/>
      </c>
      <c r="CM276" s="123" t="str">
        <f>IF('Main courante'!$A273=$CI$6,MOD($CL276-$CK276,1),"")</f>
        <v/>
      </c>
      <c r="CN276" s="123" t="str">
        <f>IF('Main courante'!$A273=$CI$6,'Main courante'!$E273,"")</f>
        <v/>
      </c>
      <c r="CO276" s="125"/>
      <c r="CP276" s="120" t="str">
        <f>IF('Main courante'!$A273=$CP$6,MAX($CP$8:$CP275)+1,"")</f>
        <v/>
      </c>
      <c r="CQ276" s="121" t="str">
        <f>IF('Main courante'!$A273=$CP$6,TEXT('Main courante'!$B273,"j mmm aa"),"")</f>
        <v/>
      </c>
      <c r="CR276" s="122" t="str">
        <f>IF('Main courante'!$A273=$CP$6,TEXT('Main courante'!$C273,"hh:mm"),"")</f>
        <v/>
      </c>
      <c r="CS276" s="122" t="str">
        <f>IF('Main courante'!$A273=$CP$6,TEXT('Main courante'!$D273,"hh:mm"),"")</f>
        <v/>
      </c>
      <c r="CT276" s="123" t="str">
        <f>IF('Main courante'!$A273=$CP$6,MOD($CS276-$CR276,1),"")</f>
        <v/>
      </c>
      <c r="CU276" s="123" t="str">
        <f>IF('Main courante'!$A273=$CP$6,'Main courante'!$E273,"")</f>
        <v/>
      </c>
      <c r="CV276" s="122" t="str">
        <f>IF('Main courante'!$A273=$CP$6,DU276,"")</f>
        <v/>
      </c>
      <c r="CW276" s="125"/>
      <c r="CX276" s="120" t="str">
        <f>IF('Main courante'!$A273=$CX$6,MAX($CX$8:$CX275)+1,"")</f>
        <v/>
      </c>
      <c r="CY276" s="121" t="str">
        <f>IF('Main courante'!$A273=$CX$6,TEXT('Main courante'!$B273,"j mmm aa"),"")</f>
        <v/>
      </c>
      <c r="CZ276" s="122" t="str">
        <f>IF('Main courante'!$A273=$CX$6,TEXT('Main courante'!$C273,"hh:mm"),"")</f>
        <v/>
      </c>
      <c r="DA276" s="122" t="str">
        <f>IF('Main courante'!$A273=$CX$6,TEXT('Main courante'!$D273,"hh:mm"),"")</f>
        <v/>
      </c>
      <c r="DB276" s="123" t="str">
        <f>IF('Main courante'!$A273=$CX$6,MOD($DA276-$CZ276,1),"")</f>
        <v/>
      </c>
      <c r="DC276" s="123" t="str">
        <f>IF('Main courante'!$A273=$CX$6,'Main courante'!$E273,"")</f>
        <v/>
      </c>
      <c r="DD276" s="122" t="str">
        <f>IF('Main courante'!$A273=$CX$6,DU276,"")</f>
        <v/>
      </c>
      <c r="DE276" s="125"/>
      <c r="DF276" s="120" t="str">
        <f>IF('Main courante'!$A273=$DF$6,MAX($DF$8:$DF275)+1,"")</f>
        <v/>
      </c>
      <c r="DG276" s="121" t="str">
        <f>IF('Main courante'!$A273=$DF$6,TEXT('Main courante'!$B273,"j mmm aa"),"")</f>
        <v/>
      </c>
      <c r="DH276" s="122" t="str">
        <f>IF('Main courante'!$A273=$DF$6,TEXT('Main courante'!$C273,"hh:mm"),"")</f>
        <v/>
      </c>
      <c r="DI276" s="122" t="str">
        <f>IF('Main courante'!$A273=$DF$6,TEXT('Main courante'!$D273,"hh:mm"),"")</f>
        <v/>
      </c>
      <c r="DJ276" s="123" t="str">
        <f>IF('Main courante'!$A273=$DF$6,MOD($DI276-$DH276,1),"")</f>
        <v/>
      </c>
      <c r="DK276" s="123" t="str">
        <f>IF('Main courante'!$A273=$DF$6,'Main courante'!$E273,"")</f>
        <v/>
      </c>
      <c r="DL276" s="128"/>
      <c r="DM276" s="120" t="str">
        <f>IF(OR('Main courante'!$F273&lt;&gt;"",'Main courante'!$K273&lt;&gt;""),MAX($DM$8:$DM275)+1,"")</f>
        <v/>
      </c>
      <c r="DN276" s="121" t="str">
        <f>IF('Main courante'!$F273,TEXT('Main courante'!$B273,"j mmm aa"),"")</f>
        <v/>
      </c>
      <c r="DO276" s="121" t="str">
        <f>IF('Main courante'!$F273,'Main courante'!$E273,"")</f>
        <v/>
      </c>
      <c r="DP276" s="121" t="str">
        <f>IF(OR('Main courante'!$F273&lt;&gt;"",'Main courante'!$K273&lt;&gt;""),IF('Main courante'!$F273&lt;&gt;"",TEXT('Main courante'!$F273,"hh:mm"),""),"")</f>
        <v/>
      </c>
      <c r="DQ276" s="121" t="str">
        <f>IF(OR('Main courante'!$F273&lt;&gt;"",'Main courante'!$K273&lt;&gt;""),IF('Main courante'!$G273&lt;&gt;"",TEXT('Main courante'!$G273,"hh:mm"),""),"")</f>
        <v/>
      </c>
      <c r="DR276" s="121" t="str">
        <f>IF(OR('Main courante'!$F273&lt;&gt;"",'Main courante'!$K273&lt;&gt;""),IF('Main courante'!$K273&lt;&gt;"",TEXT('Main courante'!$K273,"hh:mm"),""),"")</f>
        <v/>
      </c>
      <c r="DS276" s="121" t="str">
        <f>IF(OR('Main courante'!$F273&lt;&gt;"",'Main courante'!$K273&lt;&gt;""),IF('Main courante'!$L273&lt;&gt;"",TEXT('Main courante'!$L273,"hh:mm"),""),"")</f>
        <v/>
      </c>
      <c r="DT276" s="129">
        <f t="shared" si="16"/>
        <v>0</v>
      </c>
      <c r="DU276" s="130">
        <f>'Main courante'!$H273+'Main courante'!$M273</f>
        <v>0</v>
      </c>
      <c r="DV276" s="131">
        <f>'Main courante'!$J273+'Main courante'!$O273</f>
        <v>0</v>
      </c>
      <c r="DW276" s="131">
        <f>'Main courante'!$I273+'Main courante'!$N273</f>
        <v>0</v>
      </c>
      <c r="DX276" s="132" t="str">
        <f>IF('Main courante'!$P273&lt;&gt;"",'Main courante'!$P273,"")</f>
        <v/>
      </c>
      <c r="DY276" s="133" t="str">
        <f>IF('Main courante'!$Q273&lt;&gt;"",'Main courante'!$Q273,"")</f>
        <v/>
      </c>
      <c r="DZ276" s="133" t="str">
        <f>IF('Main courante'!$R273&lt;&gt;"",'Main courante'!$R273,"")</f>
        <v/>
      </c>
      <c r="EA276" s="129">
        <f t="shared" si="17"/>
        <v>0</v>
      </c>
      <c r="EB276" s="129">
        <f t="shared" si="18"/>
        <v>0</v>
      </c>
      <c r="ED276" s="120" t="str">
        <f>IF('Main courante'!$A273=$ED$6,MAX($ED$8:$ED275)+1,"")</f>
        <v/>
      </c>
      <c r="EE276" s="120" t="str">
        <f>IF('Main courante'!$A273=$ED$6,'Main courante'!$S273,"")</f>
        <v/>
      </c>
      <c r="EF276" s="120" t="str">
        <f>IF('Main courante'!$A273=$ED$6,'Main courante'!$T273,"")</f>
        <v/>
      </c>
      <c r="EG276" s="120" t="str">
        <f>IF('Main courante'!$A273=$ED$6,'Main courante'!$U273,"")</f>
        <v/>
      </c>
      <c r="EH276" s="134" t="str">
        <f>IF('Main courante'!$A273=$ED$6,'Main courante'!$V273,"")</f>
        <v/>
      </c>
      <c r="EJ276" s="120" t="str">
        <f>IF('Main courante'!$A273=$EJ$6,MAX($EJ$8:$EJ275)+1,"")</f>
        <v/>
      </c>
      <c r="EK276" s="120" t="str">
        <f>IF('Main courante'!$A273=$EJ$6,'Main courante'!$S273,"")</f>
        <v/>
      </c>
      <c r="EL276" s="120" t="str">
        <f>IF('Main courante'!$A273=$EJ$6,'Main courante'!$T273,"")</f>
        <v/>
      </c>
      <c r="EM276" s="120" t="str">
        <f>IF('Main courante'!$A273=$EJ$6,'Main courante'!$U273,"")</f>
        <v/>
      </c>
      <c r="EN276" s="134" t="str">
        <f>IF('Main courante'!$A273=$EJ$6,'Main courante'!$V273,"")</f>
        <v/>
      </c>
      <c r="EP276" s="120" t="str">
        <f>IF('Main courante'!$A273=$EP$6,MAX($EP$8:$EP275)+1,"")</f>
        <v/>
      </c>
      <c r="EQ276" s="120" t="str">
        <f>IF('Main courante'!$A273=$EP$6,'Main courante'!$S273,"")</f>
        <v/>
      </c>
      <c r="ER276" s="120" t="str">
        <f>IF('Main courante'!$A273=$EP$6,'Main courante'!$T273,"")</f>
        <v/>
      </c>
      <c r="ES276" s="120" t="str">
        <f>IF('Main courante'!$A273=$EP$6,'Main courante'!$U273,"")</f>
        <v/>
      </c>
      <c r="ET276" s="134" t="str">
        <f>IF('Main courante'!$A273=$EP$6,'Main courante'!$V273,"")</f>
        <v/>
      </c>
      <c r="EU276" s="125"/>
      <c r="EV276" s="120" t="str">
        <f>IF('Main courante'!$A273=$EV$6,MAX($EV$8:$EV275)+1,"")</f>
        <v/>
      </c>
      <c r="EW276" s="121" t="str">
        <f>IF('Main courante'!$A273=$EV$6,TEXT('Main courante'!$B273,"j mmm aa"),"")</f>
        <v/>
      </c>
      <c r="EX276" s="122" t="str">
        <f>IF('Main courante'!$A273=$EV$6,TEXT('Main courante'!$C273,"hh:mm"),"")</f>
        <v/>
      </c>
      <c r="EY276" s="122" t="str">
        <f>IF('Main courante'!$A273=$EV$6,TEXT('Main courante'!$D273,"hh:mm"),"")</f>
        <v/>
      </c>
      <c r="EZ276" s="123" t="str">
        <f>IF('Main courante'!$A273=$EV$6,MOD($EY276-$EX276,1),"")</f>
        <v/>
      </c>
      <c r="FA276" s="123" t="str">
        <f>IF('Main courante'!$A273=$EV$6,'Main courante'!$E273,"")</f>
        <v/>
      </c>
      <c r="FB276" s="128"/>
    </row>
    <row r="277" spans="1:158">
      <c r="A277" s="120" t="str">
        <f>IF('Main courante'!$A274=$A$6,MAX($A$8:$A276)+1,"")</f>
        <v/>
      </c>
      <c r="B277" s="121" t="str">
        <f>IF('Main courante'!$A274=$A$6,TEXT('Main courante'!$B274,"j mmm aa"),"")</f>
        <v/>
      </c>
      <c r="C277" s="122" t="str">
        <f>IF('Main courante'!$A274=$A$6,TEXT('Main courante'!$C274,"hh:mm"),"")</f>
        <v/>
      </c>
      <c r="D277" s="122" t="str">
        <f>IF('Main courante'!$A274=$A$6,TEXT('Main courante'!$D274,"hh:mm"),"")</f>
        <v/>
      </c>
      <c r="E277" s="123" t="str">
        <f>IF('Main courante'!$A274=$A$6,MOD($D277-$C277,1),"")</f>
        <v/>
      </c>
      <c r="F277" s="123" t="str">
        <f>IF('Main courante'!$A274=$A$6,'Main courante'!$E274,"")</f>
        <v/>
      </c>
      <c r="G277" s="125"/>
      <c r="H277" s="126" t="str">
        <f>IF('Main courante'!$A274=$H$6,MAX($H$8:$H276)+1,"")</f>
        <v/>
      </c>
      <c r="I277" s="121" t="str">
        <f>IF('Main courante'!$A274=$H$6,TEXT('Main courante'!$B274,"j mmm aa"),"")</f>
        <v/>
      </c>
      <c r="J277" s="122" t="str">
        <f>IF('Main courante'!$A274=$H$6,TEXT('Main courante'!$C274,"hh:mm"),"")</f>
        <v/>
      </c>
      <c r="K277" s="122" t="str">
        <f>IF('Main courante'!$A274=$H$6,TEXT('Main courante'!$D274,"hh:mm"),"")</f>
        <v/>
      </c>
      <c r="L277" s="123" t="str">
        <f>IF('Main courante'!$A274=$H$6,MOD($K277-$J277,1),"")</f>
        <v/>
      </c>
      <c r="M277" s="123" t="str">
        <f>IF('Main courante'!$A274=$H$6,'Main courante'!$E274,"")</f>
        <v/>
      </c>
      <c r="N277" s="125"/>
      <c r="O277" s="120" t="str">
        <f>IF('Main courante'!$A274=$O$6,MAX($O$8:$O276)+1,"")</f>
        <v/>
      </c>
      <c r="P277" s="121" t="str">
        <f>IF('Main courante'!$A274=$O$6,TEXT('Main courante'!$B274,"j mmm aa"),"")</f>
        <v/>
      </c>
      <c r="Q277" s="122" t="str">
        <f>IF('Main courante'!$A274=$O$6,TEXT('Main courante'!$C274,"hh:mm"),"")</f>
        <v/>
      </c>
      <c r="R277" s="122" t="str">
        <f>IF('Main courante'!$A274=$O$6,TEXT('Main courante'!$D274,"hh:mm"),"")</f>
        <v/>
      </c>
      <c r="S277" s="123" t="str">
        <f>IF('Main courante'!$A274=$O$6,MOD($R277-$Q277,1),"")</f>
        <v/>
      </c>
      <c r="T277" s="124" t="str">
        <f>IF('Main courante'!$A274=$O$6,'Main courante'!$E274,"")</f>
        <v/>
      </c>
      <c r="U277" s="127" t="str">
        <f>IF('Main courante'!$A274=$O$6,DU277,"")</f>
        <v/>
      </c>
      <c r="V277" s="125"/>
      <c r="W277" s="120" t="str">
        <f>IF('Main courante'!$A274=$W$6,MAX($W$8:$W276)+1,"")</f>
        <v/>
      </c>
      <c r="X277" s="121" t="str">
        <f>IF('Main courante'!$A274=$W$6,TEXT('Main courante'!$B274,"j mmm aa"),"")</f>
        <v/>
      </c>
      <c r="Y277" s="122" t="str">
        <f>IF('Main courante'!$A274=$W$6,TEXT('Main courante'!$C274,"hh:mm"),"")</f>
        <v/>
      </c>
      <c r="Z277" s="122" t="str">
        <f>IF('Main courante'!$A274=$W$6,TEXT('Main courante'!$D274,"hh:mm"),"")</f>
        <v/>
      </c>
      <c r="AA277" s="123" t="str">
        <f>IF('Main courante'!$A274=$W$6,MOD($Z277-$Y277,1),"")</f>
        <v/>
      </c>
      <c r="AB277" s="123" t="str">
        <f>IF('Main courante'!$A274=$W$6,'Main courante'!$E274,"")</f>
        <v/>
      </c>
      <c r="AC277" s="122" t="str">
        <f>IF('Main courante'!$A274=$W$6,DU277,"")</f>
        <v/>
      </c>
      <c r="AD277" s="125"/>
      <c r="AE277" s="120" t="str">
        <f>IF('Main courante'!$A274=$AE$6,MAX($AE$8:$AE276)+1,"")</f>
        <v/>
      </c>
      <c r="AF277" s="121" t="str">
        <f>IF('Main courante'!$A274=$AE$6,TEXT('Main courante'!$B274,"j mmm aa"),"")</f>
        <v/>
      </c>
      <c r="AG277" s="122" t="str">
        <f>IF('Main courante'!$A274=$AE$6,TEXT('Main courante'!$C274,"hh:mm"),"")</f>
        <v/>
      </c>
      <c r="AH277" s="122" t="str">
        <f>IF('Main courante'!$A274=$AE$6,TEXT('Main courante'!$D274,"hh:mm"),"")</f>
        <v/>
      </c>
      <c r="AI277" s="123" t="str">
        <f>IF('Main courante'!$A274=$AE$6,MOD($AH277-$AG277,1),"")</f>
        <v/>
      </c>
      <c r="AJ277" s="123" t="str">
        <f>IF('Main courante'!$A274=$AE$6,'Main courante'!$E274,"")</f>
        <v/>
      </c>
      <c r="AK277" s="122" t="str">
        <f>IF('Main courante'!$A274=$AE$6,DU277,"")</f>
        <v/>
      </c>
      <c r="AL277" s="125"/>
      <c r="AM277" s="120" t="str">
        <f>IF('Main courante'!$A274=$AM$6,MAX($AM$8:$AM276)+1,"")</f>
        <v/>
      </c>
      <c r="AN277" s="121" t="str">
        <f>IF('Main courante'!$A274=$AM$6,TEXT('Main courante'!$B274,"j mmm aa"),"")</f>
        <v/>
      </c>
      <c r="AO277" s="122" t="str">
        <f>IF('Main courante'!$A274=$AM$6,TEXT('Main courante'!$C274,"hh:mm"),"")</f>
        <v/>
      </c>
      <c r="AP277" s="122" t="str">
        <f>IF('Main courante'!$A274=$AM$6,TEXT('Main courante'!$D274,"hh:mm"),"")</f>
        <v/>
      </c>
      <c r="AQ277" s="123" t="str">
        <f>IF('Main courante'!$A274=$AM$6,MOD($AP277-$AO277,1),"")</f>
        <v/>
      </c>
      <c r="AR277" s="123" t="str">
        <f>IF('Main courante'!$A274=$AM$6,'Main courante'!$E274,"")</f>
        <v/>
      </c>
      <c r="AS277" s="122" t="str">
        <f>IF('Main courante'!$A274=$AM$6,DU277,"")</f>
        <v/>
      </c>
      <c r="AT277" s="125"/>
      <c r="AU277" s="120" t="str">
        <f>IF('Main courante'!$A274=$AU$6,MAX($AU$8:$AU276)+1,"")</f>
        <v/>
      </c>
      <c r="AV277" s="121" t="str">
        <f>IF('Main courante'!$A274=$AU$6,TEXT('Main courante'!$B274,"j mmm aa"),"")</f>
        <v/>
      </c>
      <c r="AW277" s="122" t="str">
        <f>IF('Main courante'!$A274=$AU$6,TEXT('Main courante'!$C274,"hh:mm"),"")</f>
        <v/>
      </c>
      <c r="AX277" s="122" t="str">
        <f>IF('Main courante'!$A274=$AU$6,TEXT('Main courante'!$D274,"hh:mm"),"")</f>
        <v/>
      </c>
      <c r="AY277" s="123" t="str">
        <f>IF('Main courante'!$A274=$AU$6,MOD($AX277-$AW277,1),"")</f>
        <v/>
      </c>
      <c r="AZ277" s="123" t="str">
        <f>IF('Main courante'!$A274=$AU$6,'Main courante'!$E274,"")</f>
        <v/>
      </c>
      <c r="BA277" s="122" t="str">
        <f>IF('Main courante'!$A274=$AU$6,DU277,"")</f>
        <v/>
      </c>
      <c r="BB277" s="125"/>
      <c r="BC277" s="120" t="str">
        <f>IF('Main courante'!$A274=$BC$6,MAX($BC$8:$BC276)+1,"")</f>
        <v/>
      </c>
      <c r="BD277" s="121" t="str">
        <f>IF('Main courante'!$A274=$BC$6,TEXT('Main courante'!$B274,"j mmm aa"),"")</f>
        <v/>
      </c>
      <c r="BE277" s="122" t="str">
        <f>IF('Main courante'!$A274=$BC$6,TEXT('Main courante'!$C274,"hh:mm"),"")</f>
        <v/>
      </c>
      <c r="BF277" s="122" t="str">
        <f>IF('Main courante'!$A274=$BC$6,TEXT('Main courante'!$D274,"hh:mm"),"")</f>
        <v/>
      </c>
      <c r="BG277" s="123" t="str">
        <f>IF('Main courante'!$A274=$BC$6,MOD($BF277-$BE277,1),"")</f>
        <v/>
      </c>
      <c r="BH277" s="123" t="str">
        <f>IF('Main courante'!$A274=$BC$6,'Main courante'!$E274,"")</f>
        <v/>
      </c>
      <c r="BI277" s="122" t="str">
        <f>IF('Main courante'!$A274=$BC$6,DU277,"")</f>
        <v/>
      </c>
      <c r="BJ277" s="125"/>
      <c r="BK277" s="120" t="str">
        <f>IF('Main courante'!$A274=$BK$6,MAX($BK$8:$BK276)+1,"")</f>
        <v/>
      </c>
      <c r="BL277" s="121" t="str">
        <f>IF('Main courante'!$A274=$BK$6,TEXT('Main courante'!$B274,"j mmm aa"),"")</f>
        <v/>
      </c>
      <c r="BM277" s="122" t="str">
        <f>IF('Main courante'!$A274=$BK$6,TEXT('Main courante'!$C274,"hh:mm"),"")</f>
        <v/>
      </c>
      <c r="BN277" s="122" t="str">
        <f>IF('Main courante'!$A274=$BK$6,TEXT('Main courante'!$D274,"hh:mm"),"")</f>
        <v/>
      </c>
      <c r="BO277" s="123" t="str">
        <f>IF('Main courante'!$A274=$BK$6,MOD($BN277-$BM277,1),"")</f>
        <v/>
      </c>
      <c r="BP277" s="123" t="str">
        <f>IF('Main courante'!$A274=$BK$6,'Main courante'!$E274,"")</f>
        <v/>
      </c>
      <c r="BQ277" s="122" t="str">
        <f>IF('Main courante'!$A274=$BK$6,DU277,"")</f>
        <v/>
      </c>
      <c r="BR277" s="125"/>
      <c r="BS277" s="120" t="str">
        <f>IF('Main courante'!$A274=$BS$6,MAX($BS$8:$BS276)+1,"")</f>
        <v/>
      </c>
      <c r="BT277" s="121" t="str">
        <f>IF('Main courante'!$A274=$BS$6,TEXT('Main courante'!$B274,"j mmm aa"),"")</f>
        <v/>
      </c>
      <c r="BU277" s="122" t="str">
        <f>IF('Main courante'!$A274=$BS$6,TEXT('Main courante'!$C274,"hh:mm"),"")</f>
        <v/>
      </c>
      <c r="BV277" s="122" t="str">
        <f>IF('Main courante'!$A274=$BS$6,TEXT('Main courante'!$D274,"hh:mm"),"")</f>
        <v/>
      </c>
      <c r="BW277" s="123" t="str">
        <f>IF('Main courante'!$A274=$BS$6,MOD($BV277-$BU277,1),"")</f>
        <v/>
      </c>
      <c r="BX277" s="123" t="str">
        <f>IF('Main courante'!$A274=$BS$6,'Main courante'!$E274,"")</f>
        <v/>
      </c>
      <c r="BY277" s="122" t="str">
        <f>IF('Main courante'!$A274=$BS$6,DU277,"")</f>
        <v/>
      </c>
      <c r="BZ277" s="125"/>
      <c r="CA277" s="120" t="str">
        <f>IF('Main courante'!$A274=$CA$6,MAX($CA$8:$CA276)+1,"")</f>
        <v/>
      </c>
      <c r="CB277" s="121" t="str">
        <f>IF('Main courante'!$A274=$CA$6,TEXT('Main courante'!$B274,"j mmm aa"),"")</f>
        <v/>
      </c>
      <c r="CC277" s="122" t="str">
        <f>IF('Main courante'!$A274=$CA$6,TEXT('Main courante'!$C274,"hh:mm"),"")</f>
        <v/>
      </c>
      <c r="CD277" s="122" t="str">
        <f>IF('Main courante'!$A274=$CA$6,TEXT('Main courante'!$D274,"hh:mm"),"")</f>
        <v/>
      </c>
      <c r="CE277" s="123" t="str">
        <f>IF('Main courante'!$A274=$CA$6,MOD($CD277-$CC277,1),"")</f>
        <v/>
      </c>
      <c r="CF277" s="123" t="str">
        <f>IF('Main courante'!$A274=$CA$6,'Main courante'!$E274,"")</f>
        <v/>
      </c>
      <c r="CG277" s="122" t="str">
        <f>IF('Main courante'!$A274=$CA$6,DU277,"")</f>
        <v/>
      </c>
      <c r="CH277" s="125"/>
      <c r="CI277" s="120" t="str">
        <f>IF('Main courante'!$A274=$CI$6,MAX($CI$8:$CI276)+1,"")</f>
        <v/>
      </c>
      <c r="CJ277" s="121" t="str">
        <f>IF('Main courante'!$A274=$CI$6,TEXT('Main courante'!$B274,"j mmm aa"),"")</f>
        <v/>
      </c>
      <c r="CK277" s="122" t="str">
        <f>IF('Main courante'!$A274=$CI$6,TEXT('Main courante'!$C274,"hh:mm"),"")</f>
        <v/>
      </c>
      <c r="CL277" s="122" t="str">
        <f>IF('Main courante'!$A274=$CI$6,TEXT('Main courante'!$D274,"hh:mm"),"")</f>
        <v/>
      </c>
      <c r="CM277" s="123" t="str">
        <f>IF('Main courante'!$A274=$CI$6,MOD($CL277-$CK277,1),"")</f>
        <v/>
      </c>
      <c r="CN277" s="123" t="str">
        <f>IF('Main courante'!$A274=$CI$6,'Main courante'!$E274,"")</f>
        <v/>
      </c>
      <c r="CO277" s="125"/>
      <c r="CP277" s="120" t="str">
        <f>IF('Main courante'!$A274=$CP$6,MAX($CP$8:$CP276)+1,"")</f>
        <v/>
      </c>
      <c r="CQ277" s="121" t="str">
        <f>IF('Main courante'!$A274=$CP$6,TEXT('Main courante'!$B274,"j mmm aa"),"")</f>
        <v/>
      </c>
      <c r="CR277" s="122" t="str">
        <f>IF('Main courante'!$A274=$CP$6,TEXT('Main courante'!$C274,"hh:mm"),"")</f>
        <v/>
      </c>
      <c r="CS277" s="122" t="str">
        <f>IF('Main courante'!$A274=$CP$6,TEXT('Main courante'!$D274,"hh:mm"),"")</f>
        <v/>
      </c>
      <c r="CT277" s="123" t="str">
        <f>IF('Main courante'!$A274=$CP$6,MOD($CS277-$CR277,1),"")</f>
        <v/>
      </c>
      <c r="CU277" s="123" t="str">
        <f>IF('Main courante'!$A274=$CP$6,'Main courante'!$E274,"")</f>
        <v/>
      </c>
      <c r="CV277" s="122" t="str">
        <f>IF('Main courante'!$A274=$CP$6,DU277,"")</f>
        <v/>
      </c>
      <c r="CW277" s="125"/>
      <c r="CX277" s="120" t="str">
        <f>IF('Main courante'!$A274=$CX$6,MAX($CX$8:$CX276)+1,"")</f>
        <v/>
      </c>
      <c r="CY277" s="121" t="str">
        <f>IF('Main courante'!$A274=$CX$6,TEXT('Main courante'!$B274,"j mmm aa"),"")</f>
        <v/>
      </c>
      <c r="CZ277" s="122" t="str">
        <f>IF('Main courante'!$A274=$CX$6,TEXT('Main courante'!$C274,"hh:mm"),"")</f>
        <v/>
      </c>
      <c r="DA277" s="122" t="str">
        <f>IF('Main courante'!$A274=$CX$6,TEXT('Main courante'!$D274,"hh:mm"),"")</f>
        <v/>
      </c>
      <c r="DB277" s="123" t="str">
        <f>IF('Main courante'!$A274=$CX$6,MOD($DA277-$CZ277,1),"")</f>
        <v/>
      </c>
      <c r="DC277" s="123" t="str">
        <f>IF('Main courante'!$A274=$CX$6,'Main courante'!$E274,"")</f>
        <v/>
      </c>
      <c r="DD277" s="122" t="str">
        <f>IF('Main courante'!$A274=$CX$6,DU277,"")</f>
        <v/>
      </c>
      <c r="DE277" s="125"/>
      <c r="DF277" s="120" t="str">
        <f>IF('Main courante'!$A274=$DF$6,MAX($DF$8:$DF276)+1,"")</f>
        <v/>
      </c>
      <c r="DG277" s="121" t="str">
        <f>IF('Main courante'!$A274=$DF$6,TEXT('Main courante'!$B274,"j mmm aa"),"")</f>
        <v/>
      </c>
      <c r="DH277" s="122" t="str">
        <f>IF('Main courante'!$A274=$DF$6,TEXT('Main courante'!$C274,"hh:mm"),"")</f>
        <v/>
      </c>
      <c r="DI277" s="122" t="str">
        <f>IF('Main courante'!$A274=$DF$6,TEXT('Main courante'!$D274,"hh:mm"),"")</f>
        <v/>
      </c>
      <c r="DJ277" s="123" t="str">
        <f>IF('Main courante'!$A274=$DF$6,MOD($DI277-$DH277,1),"")</f>
        <v/>
      </c>
      <c r="DK277" s="123" t="str">
        <f>IF('Main courante'!$A274=$DF$6,'Main courante'!$E274,"")</f>
        <v/>
      </c>
      <c r="DL277" s="128"/>
      <c r="DM277" s="120" t="str">
        <f>IF(OR('Main courante'!$F274&lt;&gt;"",'Main courante'!$K274&lt;&gt;""),MAX($DM$8:$DM276)+1,"")</f>
        <v/>
      </c>
      <c r="DN277" s="121" t="str">
        <f>IF('Main courante'!$F274,TEXT('Main courante'!$B274,"j mmm aa"),"")</f>
        <v/>
      </c>
      <c r="DO277" s="121" t="str">
        <f>IF('Main courante'!$F274,'Main courante'!$E274,"")</f>
        <v/>
      </c>
      <c r="DP277" s="121" t="str">
        <f>IF(OR('Main courante'!$F274&lt;&gt;"",'Main courante'!$K274&lt;&gt;""),IF('Main courante'!$F274&lt;&gt;"",TEXT('Main courante'!$F274,"hh:mm"),""),"")</f>
        <v/>
      </c>
      <c r="DQ277" s="121" t="str">
        <f>IF(OR('Main courante'!$F274&lt;&gt;"",'Main courante'!$K274&lt;&gt;""),IF('Main courante'!$G274&lt;&gt;"",TEXT('Main courante'!$G274,"hh:mm"),""),"")</f>
        <v/>
      </c>
      <c r="DR277" s="121" t="str">
        <f>IF(OR('Main courante'!$F274&lt;&gt;"",'Main courante'!$K274&lt;&gt;""),IF('Main courante'!$K274&lt;&gt;"",TEXT('Main courante'!$K274,"hh:mm"),""),"")</f>
        <v/>
      </c>
      <c r="DS277" s="121" t="str">
        <f>IF(OR('Main courante'!$F274&lt;&gt;"",'Main courante'!$K274&lt;&gt;""),IF('Main courante'!$L274&lt;&gt;"",TEXT('Main courante'!$L274,"hh:mm"),""),"")</f>
        <v/>
      </c>
      <c r="DT277" s="129">
        <f t="shared" si="16"/>
        <v>0</v>
      </c>
      <c r="DU277" s="130">
        <f>'Main courante'!$H274+'Main courante'!$M274</f>
        <v>0</v>
      </c>
      <c r="DV277" s="131">
        <f>'Main courante'!$J274+'Main courante'!$O274</f>
        <v>0</v>
      </c>
      <c r="DW277" s="131">
        <f>'Main courante'!$I274+'Main courante'!$N274</f>
        <v>0</v>
      </c>
      <c r="DX277" s="132" t="str">
        <f>IF('Main courante'!$P274&lt;&gt;"",'Main courante'!$P274,"")</f>
        <v/>
      </c>
      <c r="DY277" s="133" t="str">
        <f>IF('Main courante'!$Q274&lt;&gt;"",'Main courante'!$Q274,"")</f>
        <v/>
      </c>
      <c r="DZ277" s="133" t="str">
        <f>IF('Main courante'!$R274&lt;&gt;"",'Main courante'!$R274,"")</f>
        <v/>
      </c>
      <c r="EA277" s="129">
        <f t="shared" si="17"/>
        <v>0</v>
      </c>
      <c r="EB277" s="129">
        <f t="shared" si="18"/>
        <v>0</v>
      </c>
      <c r="ED277" s="120" t="str">
        <f>IF('Main courante'!$A274=$ED$6,MAX($ED$8:$ED276)+1,"")</f>
        <v/>
      </c>
      <c r="EE277" s="120" t="str">
        <f>IF('Main courante'!$A274=$ED$6,'Main courante'!$S274,"")</f>
        <v/>
      </c>
      <c r="EF277" s="120" t="str">
        <f>IF('Main courante'!$A274=$ED$6,'Main courante'!$T274,"")</f>
        <v/>
      </c>
      <c r="EG277" s="120" t="str">
        <f>IF('Main courante'!$A274=$ED$6,'Main courante'!$U274,"")</f>
        <v/>
      </c>
      <c r="EH277" s="134" t="str">
        <f>IF('Main courante'!$A274=$ED$6,'Main courante'!$V274,"")</f>
        <v/>
      </c>
      <c r="EJ277" s="120" t="str">
        <f>IF('Main courante'!$A274=$EJ$6,MAX($EJ$8:$EJ276)+1,"")</f>
        <v/>
      </c>
      <c r="EK277" s="120" t="str">
        <f>IF('Main courante'!$A274=$EJ$6,'Main courante'!$S274,"")</f>
        <v/>
      </c>
      <c r="EL277" s="120" t="str">
        <f>IF('Main courante'!$A274=$EJ$6,'Main courante'!$T274,"")</f>
        <v/>
      </c>
      <c r="EM277" s="120" t="str">
        <f>IF('Main courante'!$A274=$EJ$6,'Main courante'!$U274,"")</f>
        <v/>
      </c>
      <c r="EN277" s="134" t="str">
        <f>IF('Main courante'!$A274=$EJ$6,'Main courante'!$V274,"")</f>
        <v/>
      </c>
      <c r="EP277" s="120" t="str">
        <f>IF('Main courante'!$A274=$EP$6,MAX($EP$8:$EP276)+1,"")</f>
        <v/>
      </c>
      <c r="EQ277" s="120" t="str">
        <f>IF('Main courante'!$A274=$EP$6,'Main courante'!$S274,"")</f>
        <v/>
      </c>
      <c r="ER277" s="120" t="str">
        <f>IF('Main courante'!$A274=$EP$6,'Main courante'!$T274,"")</f>
        <v/>
      </c>
      <c r="ES277" s="120" t="str">
        <f>IF('Main courante'!$A274=$EP$6,'Main courante'!$U274,"")</f>
        <v/>
      </c>
      <c r="ET277" s="134" t="str">
        <f>IF('Main courante'!$A274=$EP$6,'Main courante'!$V274,"")</f>
        <v/>
      </c>
      <c r="EU277" s="125"/>
      <c r="EV277" s="120" t="str">
        <f>IF('Main courante'!$A274=$EV$6,MAX($EV$8:$EV276)+1,"")</f>
        <v/>
      </c>
      <c r="EW277" s="121" t="str">
        <f>IF('Main courante'!$A274=$EV$6,TEXT('Main courante'!$B274,"j mmm aa"),"")</f>
        <v/>
      </c>
      <c r="EX277" s="122" t="str">
        <f>IF('Main courante'!$A274=$EV$6,TEXT('Main courante'!$C274,"hh:mm"),"")</f>
        <v/>
      </c>
      <c r="EY277" s="122" t="str">
        <f>IF('Main courante'!$A274=$EV$6,TEXT('Main courante'!$D274,"hh:mm"),"")</f>
        <v/>
      </c>
      <c r="EZ277" s="123" t="str">
        <f>IF('Main courante'!$A274=$EV$6,MOD($EY277-$EX277,1),"")</f>
        <v/>
      </c>
      <c r="FA277" s="123" t="str">
        <f>IF('Main courante'!$A274=$EV$6,'Main courante'!$E274,"")</f>
        <v/>
      </c>
      <c r="FB277" s="128"/>
    </row>
    <row r="278" spans="1:158">
      <c r="A278" s="120" t="str">
        <f>IF('Main courante'!$A275=$A$6,MAX($A$8:$A277)+1,"")</f>
        <v/>
      </c>
      <c r="B278" s="121" t="str">
        <f>IF('Main courante'!$A275=$A$6,TEXT('Main courante'!$B275,"j mmm aa"),"")</f>
        <v/>
      </c>
      <c r="C278" s="122" t="str">
        <f>IF('Main courante'!$A275=$A$6,TEXT('Main courante'!$C275,"hh:mm"),"")</f>
        <v/>
      </c>
      <c r="D278" s="122" t="str">
        <f>IF('Main courante'!$A275=$A$6,TEXT('Main courante'!$D275,"hh:mm"),"")</f>
        <v/>
      </c>
      <c r="E278" s="123" t="str">
        <f>IF('Main courante'!$A275=$A$6,MOD($D278-$C278,1),"")</f>
        <v/>
      </c>
      <c r="F278" s="123" t="str">
        <f>IF('Main courante'!$A275=$A$6,'Main courante'!$E275,"")</f>
        <v/>
      </c>
      <c r="G278" s="125"/>
      <c r="H278" s="126" t="str">
        <f>IF('Main courante'!$A275=$H$6,MAX($H$8:$H277)+1,"")</f>
        <v/>
      </c>
      <c r="I278" s="121" t="str">
        <f>IF('Main courante'!$A275=$H$6,TEXT('Main courante'!$B275,"j mmm aa"),"")</f>
        <v/>
      </c>
      <c r="J278" s="122" t="str">
        <f>IF('Main courante'!$A275=$H$6,TEXT('Main courante'!$C275,"hh:mm"),"")</f>
        <v/>
      </c>
      <c r="K278" s="122" t="str">
        <f>IF('Main courante'!$A275=$H$6,TEXT('Main courante'!$D275,"hh:mm"),"")</f>
        <v/>
      </c>
      <c r="L278" s="123" t="str">
        <f>IF('Main courante'!$A275=$H$6,MOD($K278-$J278,1),"")</f>
        <v/>
      </c>
      <c r="M278" s="123" t="str">
        <f>IF('Main courante'!$A275=$H$6,'Main courante'!$E275,"")</f>
        <v/>
      </c>
      <c r="N278" s="125"/>
      <c r="O278" s="120" t="str">
        <f>IF('Main courante'!$A275=$O$6,MAX($O$8:$O277)+1,"")</f>
        <v/>
      </c>
      <c r="P278" s="121" t="str">
        <f>IF('Main courante'!$A275=$O$6,TEXT('Main courante'!$B275,"j mmm aa"),"")</f>
        <v/>
      </c>
      <c r="Q278" s="122" t="str">
        <f>IF('Main courante'!$A275=$O$6,TEXT('Main courante'!$C275,"hh:mm"),"")</f>
        <v/>
      </c>
      <c r="R278" s="122" t="str">
        <f>IF('Main courante'!$A275=$O$6,TEXT('Main courante'!$D275,"hh:mm"),"")</f>
        <v/>
      </c>
      <c r="S278" s="123" t="str">
        <f>IF('Main courante'!$A275=$O$6,MOD($R278-$Q278,1),"")</f>
        <v/>
      </c>
      <c r="T278" s="124" t="str">
        <f>IF('Main courante'!$A275=$O$6,'Main courante'!$E275,"")</f>
        <v/>
      </c>
      <c r="U278" s="127" t="str">
        <f>IF('Main courante'!$A275=$O$6,DU278,"")</f>
        <v/>
      </c>
      <c r="V278" s="125"/>
      <c r="W278" s="120" t="str">
        <f>IF('Main courante'!$A275=$W$6,MAX($W$8:$W277)+1,"")</f>
        <v/>
      </c>
      <c r="X278" s="121" t="str">
        <f>IF('Main courante'!$A275=$W$6,TEXT('Main courante'!$B275,"j mmm aa"),"")</f>
        <v/>
      </c>
      <c r="Y278" s="122" t="str">
        <f>IF('Main courante'!$A275=$W$6,TEXT('Main courante'!$C275,"hh:mm"),"")</f>
        <v/>
      </c>
      <c r="Z278" s="122" t="str">
        <f>IF('Main courante'!$A275=$W$6,TEXT('Main courante'!$D275,"hh:mm"),"")</f>
        <v/>
      </c>
      <c r="AA278" s="123" t="str">
        <f>IF('Main courante'!$A275=$W$6,MOD($Z278-$Y278,1),"")</f>
        <v/>
      </c>
      <c r="AB278" s="123" t="str">
        <f>IF('Main courante'!$A275=$W$6,'Main courante'!$E275,"")</f>
        <v/>
      </c>
      <c r="AC278" s="122" t="str">
        <f>IF('Main courante'!$A275=$W$6,DU278,"")</f>
        <v/>
      </c>
      <c r="AD278" s="125"/>
      <c r="AE278" s="120" t="str">
        <f>IF('Main courante'!$A275=$AE$6,MAX($AE$8:$AE277)+1,"")</f>
        <v/>
      </c>
      <c r="AF278" s="121" t="str">
        <f>IF('Main courante'!$A275=$AE$6,TEXT('Main courante'!$B275,"j mmm aa"),"")</f>
        <v/>
      </c>
      <c r="AG278" s="122" t="str">
        <f>IF('Main courante'!$A275=$AE$6,TEXT('Main courante'!$C275,"hh:mm"),"")</f>
        <v/>
      </c>
      <c r="AH278" s="122" t="str">
        <f>IF('Main courante'!$A275=$AE$6,TEXT('Main courante'!$D275,"hh:mm"),"")</f>
        <v/>
      </c>
      <c r="AI278" s="123" t="str">
        <f>IF('Main courante'!$A275=$AE$6,MOD($AH278-$AG278,1),"")</f>
        <v/>
      </c>
      <c r="AJ278" s="123" t="str">
        <f>IF('Main courante'!$A275=$AE$6,'Main courante'!$E275,"")</f>
        <v/>
      </c>
      <c r="AK278" s="122" t="str">
        <f>IF('Main courante'!$A275=$AE$6,DU278,"")</f>
        <v/>
      </c>
      <c r="AL278" s="125"/>
      <c r="AM278" s="120" t="str">
        <f>IF('Main courante'!$A275=$AM$6,MAX($AM$8:$AM277)+1,"")</f>
        <v/>
      </c>
      <c r="AN278" s="121" t="str">
        <f>IF('Main courante'!$A275=$AM$6,TEXT('Main courante'!$B275,"j mmm aa"),"")</f>
        <v/>
      </c>
      <c r="AO278" s="122" t="str">
        <f>IF('Main courante'!$A275=$AM$6,TEXT('Main courante'!$C275,"hh:mm"),"")</f>
        <v/>
      </c>
      <c r="AP278" s="122" t="str">
        <f>IF('Main courante'!$A275=$AM$6,TEXT('Main courante'!$D275,"hh:mm"),"")</f>
        <v/>
      </c>
      <c r="AQ278" s="123" t="str">
        <f>IF('Main courante'!$A275=$AM$6,MOD($AP278-$AO278,1),"")</f>
        <v/>
      </c>
      <c r="AR278" s="123" t="str">
        <f>IF('Main courante'!$A275=$AM$6,'Main courante'!$E275,"")</f>
        <v/>
      </c>
      <c r="AS278" s="122" t="str">
        <f>IF('Main courante'!$A275=$AM$6,DU278,"")</f>
        <v/>
      </c>
      <c r="AT278" s="125"/>
      <c r="AU278" s="120" t="str">
        <f>IF('Main courante'!$A275=$AU$6,MAX($AU$8:$AU277)+1,"")</f>
        <v/>
      </c>
      <c r="AV278" s="121" t="str">
        <f>IF('Main courante'!$A275=$AU$6,TEXT('Main courante'!$B275,"j mmm aa"),"")</f>
        <v/>
      </c>
      <c r="AW278" s="122" t="str">
        <f>IF('Main courante'!$A275=$AU$6,TEXT('Main courante'!$C275,"hh:mm"),"")</f>
        <v/>
      </c>
      <c r="AX278" s="122" t="str">
        <f>IF('Main courante'!$A275=$AU$6,TEXT('Main courante'!$D275,"hh:mm"),"")</f>
        <v/>
      </c>
      <c r="AY278" s="123" t="str">
        <f>IF('Main courante'!$A275=$AU$6,MOD($AX278-$AW278,1),"")</f>
        <v/>
      </c>
      <c r="AZ278" s="123" t="str">
        <f>IF('Main courante'!$A275=$AU$6,'Main courante'!$E275,"")</f>
        <v/>
      </c>
      <c r="BA278" s="122" t="str">
        <f>IF('Main courante'!$A275=$AU$6,DU278,"")</f>
        <v/>
      </c>
      <c r="BB278" s="125"/>
      <c r="BC278" s="120" t="str">
        <f>IF('Main courante'!$A275=$BC$6,MAX($BC$8:$BC277)+1,"")</f>
        <v/>
      </c>
      <c r="BD278" s="121" t="str">
        <f>IF('Main courante'!$A275=$BC$6,TEXT('Main courante'!$B275,"j mmm aa"),"")</f>
        <v/>
      </c>
      <c r="BE278" s="122" t="str">
        <f>IF('Main courante'!$A275=$BC$6,TEXT('Main courante'!$C275,"hh:mm"),"")</f>
        <v/>
      </c>
      <c r="BF278" s="122" t="str">
        <f>IF('Main courante'!$A275=$BC$6,TEXT('Main courante'!$D275,"hh:mm"),"")</f>
        <v/>
      </c>
      <c r="BG278" s="123" t="str">
        <f>IF('Main courante'!$A275=$BC$6,MOD($BF278-$BE278,1),"")</f>
        <v/>
      </c>
      <c r="BH278" s="123" t="str">
        <f>IF('Main courante'!$A275=$BC$6,'Main courante'!$E275,"")</f>
        <v/>
      </c>
      <c r="BI278" s="122" t="str">
        <f>IF('Main courante'!$A275=$BC$6,DU278,"")</f>
        <v/>
      </c>
      <c r="BJ278" s="125"/>
      <c r="BK278" s="120" t="str">
        <f>IF('Main courante'!$A275=$BK$6,MAX($BK$8:$BK277)+1,"")</f>
        <v/>
      </c>
      <c r="BL278" s="121" t="str">
        <f>IF('Main courante'!$A275=$BK$6,TEXT('Main courante'!$B275,"j mmm aa"),"")</f>
        <v/>
      </c>
      <c r="BM278" s="122" t="str">
        <f>IF('Main courante'!$A275=$BK$6,TEXT('Main courante'!$C275,"hh:mm"),"")</f>
        <v/>
      </c>
      <c r="BN278" s="122" t="str">
        <f>IF('Main courante'!$A275=$BK$6,TEXT('Main courante'!$D275,"hh:mm"),"")</f>
        <v/>
      </c>
      <c r="BO278" s="123" t="str">
        <f>IF('Main courante'!$A275=$BK$6,MOD($BN278-$BM278,1),"")</f>
        <v/>
      </c>
      <c r="BP278" s="123" t="str">
        <f>IF('Main courante'!$A275=$BK$6,'Main courante'!$E275,"")</f>
        <v/>
      </c>
      <c r="BQ278" s="122" t="str">
        <f>IF('Main courante'!$A275=$BK$6,DU278,"")</f>
        <v/>
      </c>
      <c r="BR278" s="125"/>
      <c r="BS278" s="120" t="str">
        <f>IF('Main courante'!$A275=$BS$6,MAX($BS$8:$BS277)+1,"")</f>
        <v/>
      </c>
      <c r="BT278" s="121" t="str">
        <f>IF('Main courante'!$A275=$BS$6,TEXT('Main courante'!$B275,"j mmm aa"),"")</f>
        <v/>
      </c>
      <c r="BU278" s="122" t="str">
        <f>IF('Main courante'!$A275=$BS$6,TEXT('Main courante'!$C275,"hh:mm"),"")</f>
        <v/>
      </c>
      <c r="BV278" s="122" t="str">
        <f>IF('Main courante'!$A275=$BS$6,TEXT('Main courante'!$D275,"hh:mm"),"")</f>
        <v/>
      </c>
      <c r="BW278" s="123" t="str">
        <f>IF('Main courante'!$A275=$BS$6,MOD($BV278-$BU278,1),"")</f>
        <v/>
      </c>
      <c r="BX278" s="123" t="str">
        <f>IF('Main courante'!$A275=$BS$6,'Main courante'!$E275,"")</f>
        <v/>
      </c>
      <c r="BY278" s="122" t="str">
        <f>IF('Main courante'!$A275=$BS$6,DU278,"")</f>
        <v/>
      </c>
      <c r="BZ278" s="125"/>
      <c r="CA278" s="120" t="str">
        <f>IF('Main courante'!$A275=$CA$6,MAX($CA$8:$CA277)+1,"")</f>
        <v/>
      </c>
      <c r="CB278" s="121" t="str">
        <f>IF('Main courante'!$A275=$CA$6,TEXT('Main courante'!$B275,"j mmm aa"),"")</f>
        <v/>
      </c>
      <c r="CC278" s="122" t="str">
        <f>IF('Main courante'!$A275=$CA$6,TEXT('Main courante'!$C275,"hh:mm"),"")</f>
        <v/>
      </c>
      <c r="CD278" s="122" t="str">
        <f>IF('Main courante'!$A275=$CA$6,TEXT('Main courante'!$D275,"hh:mm"),"")</f>
        <v/>
      </c>
      <c r="CE278" s="123" t="str">
        <f>IF('Main courante'!$A275=$CA$6,MOD($CD278-$CC278,1),"")</f>
        <v/>
      </c>
      <c r="CF278" s="123" t="str">
        <f>IF('Main courante'!$A275=$CA$6,'Main courante'!$E275,"")</f>
        <v/>
      </c>
      <c r="CG278" s="122" t="str">
        <f>IF('Main courante'!$A275=$CA$6,DU278,"")</f>
        <v/>
      </c>
      <c r="CH278" s="125"/>
      <c r="CI278" s="120" t="str">
        <f>IF('Main courante'!$A275=$CI$6,MAX($CI$8:$CI277)+1,"")</f>
        <v/>
      </c>
      <c r="CJ278" s="121" t="str">
        <f>IF('Main courante'!$A275=$CI$6,TEXT('Main courante'!$B275,"j mmm aa"),"")</f>
        <v/>
      </c>
      <c r="CK278" s="122" t="str">
        <f>IF('Main courante'!$A275=$CI$6,TEXT('Main courante'!$C275,"hh:mm"),"")</f>
        <v/>
      </c>
      <c r="CL278" s="122" t="str">
        <f>IF('Main courante'!$A275=$CI$6,TEXT('Main courante'!$D275,"hh:mm"),"")</f>
        <v/>
      </c>
      <c r="CM278" s="123" t="str">
        <f>IF('Main courante'!$A275=$CI$6,MOD($CL278-$CK278,1),"")</f>
        <v/>
      </c>
      <c r="CN278" s="123" t="str">
        <f>IF('Main courante'!$A275=$CI$6,'Main courante'!$E275,"")</f>
        <v/>
      </c>
      <c r="CO278" s="125"/>
      <c r="CP278" s="120" t="str">
        <f>IF('Main courante'!$A275=$CP$6,MAX($CP$8:$CP277)+1,"")</f>
        <v/>
      </c>
      <c r="CQ278" s="121" t="str">
        <f>IF('Main courante'!$A275=$CP$6,TEXT('Main courante'!$B275,"j mmm aa"),"")</f>
        <v/>
      </c>
      <c r="CR278" s="122" t="str">
        <f>IF('Main courante'!$A275=$CP$6,TEXT('Main courante'!$C275,"hh:mm"),"")</f>
        <v/>
      </c>
      <c r="CS278" s="122" t="str">
        <f>IF('Main courante'!$A275=$CP$6,TEXT('Main courante'!$D275,"hh:mm"),"")</f>
        <v/>
      </c>
      <c r="CT278" s="123" t="str">
        <f>IF('Main courante'!$A275=$CP$6,MOD($CS278-$CR278,1),"")</f>
        <v/>
      </c>
      <c r="CU278" s="123" t="str">
        <f>IF('Main courante'!$A275=$CP$6,'Main courante'!$E275,"")</f>
        <v/>
      </c>
      <c r="CV278" s="122" t="str">
        <f>IF('Main courante'!$A275=$CP$6,DU278,"")</f>
        <v/>
      </c>
      <c r="CW278" s="125"/>
      <c r="CX278" s="120" t="str">
        <f>IF('Main courante'!$A275=$CX$6,MAX($CX$8:$CX277)+1,"")</f>
        <v/>
      </c>
      <c r="CY278" s="121" t="str">
        <f>IF('Main courante'!$A275=$CX$6,TEXT('Main courante'!$B275,"j mmm aa"),"")</f>
        <v/>
      </c>
      <c r="CZ278" s="122" t="str">
        <f>IF('Main courante'!$A275=$CX$6,TEXT('Main courante'!$C275,"hh:mm"),"")</f>
        <v/>
      </c>
      <c r="DA278" s="122" t="str">
        <f>IF('Main courante'!$A275=$CX$6,TEXT('Main courante'!$D275,"hh:mm"),"")</f>
        <v/>
      </c>
      <c r="DB278" s="123" t="str">
        <f>IF('Main courante'!$A275=$CX$6,MOD($DA278-$CZ278,1),"")</f>
        <v/>
      </c>
      <c r="DC278" s="123" t="str">
        <f>IF('Main courante'!$A275=$CX$6,'Main courante'!$E275,"")</f>
        <v/>
      </c>
      <c r="DD278" s="122" t="str">
        <f>IF('Main courante'!$A275=$CX$6,DU278,"")</f>
        <v/>
      </c>
      <c r="DE278" s="125"/>
      <c r="DF278" s="120" t="str">
        <f>IF('Main courante'!$A275=$DF$6,MAX($DF$8:$DF277)+1,"")</f>
        <v/>
      </c>
      <c r="DG278" s="121" t="str">
        <f>IF('Main courante'!$A275=$DF$6,TEXT('Main courante'!$B275,"j mmm aa"),"")</f>
        <v/>
      </c>
      <c r="DH278" s="122" t="str">
        <f>IF('Main courante'!$A275=$DF$6,TEXT('Main courante'!$C275,"hh:mm"),"")</f>
        <v/>
      </c>
      <c r="DI278" s="122" t="str">
        <f>IF('Main courante'!$A275=$DF$6,TEXT('Main courante'!$D275,"hh:mm"),"")</f>
        <v/>
      </c>
      <c r="DJ278" s="123" t="str">
        <f>IF('Main courante'!$A275=$DF$6,MOD($DI278-$DH278,1),"")</f>
        <v/>
      </c>
      <c r="DK278" s="123" t="str">
        <f>IF('Main courante'!$A275=$DF$6,'Main courante'!$E275,"")</f>
        <v/>
      </c>
      <c r="DL278" s="128"/>
      <c r="DM278" s="120" t="str">
        <f>IF(OR('Main courante'!$F275&lt;&gt;"",'Main courante'!$K275&lt;&gt;""),MAX($DM$8:$DM277)+1,"")</f>
        <v/>
      </c>
      <c r="DN278" s="121" t="str">
        <f>IF('Main courante'!$F275,TEXT('Main courante'!$B275,"j mmm aa"),"")</f>
        <v/>
      </c>
      <c r="DO278" s="121" t="str">
        <f>IF('Main courante'!$F275,'Main courante'!$E275,"")</f>
        <v/>
      </c>
      <c r="DP278" s="121" t="str">
        <f>IF(OR('Main courante'!$F275&lt;&gt;"",'Main courante'!$K275&lt;&gt;""),IF('Main courante'!$F275&lt;&gt;"",TEXT('Main courante'!$F275,"hh:mm"),""),"")</f>
        <v/>
      </c>
      <c r="DQ278" s="121" t="str">
        <f>IF(OR('Main courante'!$F275&lt;&gt;"",'Main courante'!$K275&lt;&gt;""),IF('Main courante'!$G275&lt;&gt;"",TEXT('Main courante'!$G275,"hh:mm"),""),"")</f>
        <v/>
      </c>
      <c r="DR278" s="121" t="str">
        <f>IF(OR('Main courante'!$F275&lt;&gt;"",'Main courante'!$K275&lt;&gt;""),IF('Main courante'!$K275&lt;&gt;"",TEXT('Main courante'!$K275,"hh:mm"),""),"")</f>
        <v/>
      </c>
      <c r="DS278" s="121" t="str">
        <f>IF(OR('Main courante'!$F275&lt;&gt;"",'Main courante'!$K275&lt;&gt;""),IF('Main courante'!$L275&lt;&gt;"",TEXT('Main courante'!$L275,"hh:mm"),""),"")</f>
        <v/>
      </c>
      <c r="DT278" s="129">
        <f t="shared" si="16"/>
        <v>0</v>
      </c>
      <c r="DU278" s="130">
        <f>'Main courante'!$H275+'Main courante'!$M275</f>
        <v>0</v>
      </c>
      <c r="DV278" s="131">
        <f>'Main courante'!$J275+'Main courante'!$O275</f>
        <v>0</v>
      </c>
      <c r="DW278" s="131">
        <f>'Main courante'!$I275+'Main courante'!$N275</f>
        <v>0</v>
      </c>
      <c r="DX278" s="132" t="str">
        <f>IF('Main courante'!$P275&lt;&gt;"",'Main courante'!$P275,"")</f>
        <v/>
      </c>
      <c r="DY278" s="133" t="str">
        <f>IF('Main courante'!$Q275&lt;&gt;"",'Main courante'!$Q275,"")</f>
        <v/>
      </c>
      <c r="DZ278" s="133" t="str">
        <f>IF('Main courante'!$R275&lt;&gt;"",'Main courante'!$R275,"")</f>
        <v/>
      </c>
      <c r="EA278" s="129">
        <f t="shared" si="17"/>
        <v>0</v>
      </c>
      <c r="EB278" s="129">
        <f t="shared" si="18"/>
        <v>0</v>
      </c>
      <c r="ED278" s="120" t="str">
        <f>IF('Main courante'!$A275=$ED$6,MAX($ED$8:$ED277)+1,"")</f>
        <v/>
      </c>
      <c r="EE278" s="120" t="str">
        <f>IF('Main courante'!$A275=$ED$6,'Main courante'!$S275,"")</f>
        <v/>
      </c>
      <c r="EF278" s="120" t="str">
        <f>IF('Main courante'!$A275=$ED$6,'Main courante'!$T275,"")</f>
        <v/>
      </c>
      <c r="EG278" s="120" t="str">
        <f>IF('Main courante'!$A275=$ED$6,'Main courante'!$U275,"")</f>
        <v/>
      </c>
      <c r="EH278" s="134" t="str">
        <f>IF('Main courante'!$A275=$ED$6,'Main courante'!$V275,"")</f>
        <v/>
      </c>
      <c r="EJ278" s="120" t="str">
        <f>IF('Main courante'!$A275=$EJ$6,MAX($EJ$8:$EJ277)+1,"")</f>
        <v/>
      </c>
      <c r="EK278" s="120" t="str">
        <f>IF('Main courante'!$A275=$EJ$6,'Main courante'!$S275,"")</f>
        <v/>
      </c>
      <c r="EL278" s="120" t="str">
        <f>IF('Main courante'!$A275=$EJ$6,'Main courante'!$T275,"")</f>
        <v/>
      </c>
      <c r="EM278" s="120" t="str">
        <f>IF('Main courante'!$A275=$EJ$6,'Main courante'!$U275,"")</f>
        <v/>
      </c>
      <c r="EN278" s="134" t="str">
        <f>IF('Main courante'!$A275=$EJ$6,'Main courante'!$V275,"")</f>
        <v/>
      </c>
      <c r="EP278" s="120" t="str">
        <f>IF('Main courante'!$A275=$EP$6,MAX($EP$8:$EP277)+1,"")</f>
        <v/>
      </c>
      <c r="EQ278" s="120" t="str">
        <f>IF('Main courante'!$A275=$EP$6,'Main courante'!$S275,"")</f>
        <v/>
      </c>
      <c r="ER278" s="120" t="str">
        <f>IF('Main courante'!$A275=$EP$6,'Main courante'!$T275,"")</f>
        <v/>
      </c>
      <c r="ES278" s="120" t="str">
        <f>IF('Main courante'!$A275=$EP$6,'Main courante'!$U275,"")</f>
        <v/>
      </c>
      <c r="ET278" s="134" t="str">
        <f>IF('Main courante'!$A275=$EP$6,'Main courante'!$V275,"")</f>
        <v/>
      </c>
      <c r="EU278" s="125"/>
      <c r="EV278" s="120" t="str">
        <f>IF('Main courante'!$A275=$EV$6,MAX($EV$8:$EV277)+1,"")</f>
        <v/>
      </c>
      <c r="EW278" s="121" t="str">
        <f>IF('Main courante'!$A275=$EV$6,TEXT('Main courante'!$B275,"j mmm aa"),"")</f>
        <v/>
      </c>
      <c r="EX278" s="122" t="str">
        <f>IF('Main courante'!$A275=$EV$6,TEXT('Main courante'!$C275,"hh:mm"),"")</f>
        <v/>
      </c>
      <c r="EY278" s="122" t="str">
        <f>IF('Main courante'!$A275=$EV$6,TEXT('Main courante'!$D275,"hh:mm"),"")</f>
        <v/>
      </c>
      <c r="EZ278" s="123" t="str">
        <f>IF('Main courante'!$A275=$EV$6,MOD($EY278-$EX278,1),"")</f>
        <v/>
      </c>
      <c r="FA278" s="123" t="str">
        <f>IF('Main courante'!$A275=$EV$6,'Main courante'!$E275,"")</f>
        <v/>
      </c>
      <c r="FB278" s="128"/>
    </row>
    <row r="279" spans="1:158">
      <c r="A279" s="120" t="str">
        <f>IF('Main courante'!$A276=$A$6,MAX($A$8:$A278)+1,"")</f>
        <v/>
      </c>
      <c r="B279" s="121" t="str">
        <f>IF('Main courante'!$A276=$A$6,TEXT('Main courante'!$B276,"j mmm aa"),"")</f>
        <v/>
      </c>
      <c r="C279" s="122" t="str">
        <f>IF('Main courante'!$A276=$A$6,TEXT('Main courante'!$C276,"hh:mm"),"")</f>
        <v/>
      </c>
      <c r="D279" s="122" t="str">
        <f>IF('Main courante'!$A276=$A$6,TEXT('Main courante'!$D276,"hh:mm"),"")</f>
        <v/>
      </c>
      <c r="E279" s="123" t="str">
        <f>IF('Main courante'!$A276=$A$6,MOD($D279-$C279,1),"")</f>
        <v/>
      </c>
      <c r="F279" s="123" t="str">
        <f>IF('Main courante'!$A276=$A$6,'Main courante'!$E276,"")</f>
        <v/>
      </c>
      <c r="G279" s="125"/>
      <c r="H279" s="126" t="str">
        <f>IF('Main courante'!$A276=$H$6,MAX($H$8:$H278)+1,"")</f>
        <v/>
      </c>
      <c r="I279" s="121" t="str">
        <f>IF('Main courante'!$A276=$H$6,TEXT('Main courante'!$B276,"j mmm aa"),"")</f>
        <v/>
      </c>
      <c r="J279" s="122" t="str">
        <f>IF('Main courante'!$A276=$H$6,TEXT('Main courante'!$C276,"hh:mm"),"")</f>
        <v/>
      </c>
      <c r="K279" s="122" t="str">
        <f>IF('Main courante'!$A276=$H$6,TEXT('Main courante'!$D276,"hh:mm"),"")</f>
        <v/>
      </c>
      <c r="L279" s="123" t="str">
        <f>IF('Main courante'!$A276=$H$6,MOD($K279-$J279,1),"")</f>
        <v/>
      </c>
      <c r="M279" s="123" t="str">
        <f>IF('Main courante'!$A276=$H$6,'Main courante'!$E276,"")</f>
        <v/>
      </c>
      <c r="N279" s="125"/>
      <c r="O279" s="120" t="str">
        <f>IF('Main courante'!$A276=$O$6,MAX($O$8:$O278)+1,"")</f>
        <v/>
      </c>
      <c r="P279" s="121" t="str">
        <f>IF('Main courante'!$A276=$O$6,TEXT('Main courante'!$B276,"j mmm aa"),"")</f>
        <v/>
      </c>
      <c r="Q279" s="122" t="str">
        <f>IF('Main courante'!$A276=$O$6,TEXT('Main courante'!$C276,"hh:mm"),"")</f>
        <v/>
      </c>
      <c r="R279" s="122" t="str">
        <f>IF('Main courante'!$A276=$O$6,TEXT('Main courante'!$D276,"hh:mm"),"")</f>
        <v/>
      </c>
      <c r="S279" s="123" t="str">
        <f>IF('Main courante'!$A276=$O$6,MOD($R279-$Q279,1),"")</f>
        <v/>
      </c>
      <c r="T279" s="124" t="str">
        <f>IF('Main courante'!$A276=$O$6,'Main courante'!$E276,"")</f>
        <v/>
      </c>
      <c r="U279" s="127" t="str">
        <f>IF('Main courante'!$A276=$O$6,DU279,"")</f>
        <v/>
      </c>
      <c r="V279" s="125"/>
      <c r="W279" s="120" t="str">
        <f>IF('Main courante'!$A276=$W$6,MAX($W$8:$W278)+1,"")</f>
        <v/>
      </c>
      <c r="X279" s="121" t="str">
        <f>IF('Main courante'!$A276=$W$6,TEXT('Main courante'!$B276,"j mmm aa"),"")</f>
        <v/>
      </c>
      <c r="Y279" s="122" t="str">
        <f>IF('Main courante'!$A276=$W$6,TEXT('Main courante'!$C276,"hh:mm"),"")</f>
        <v/>
      </c>
      <c r="Z279" s="122" t="str">
        <f>IF('Main courante'!$A276=$W$6,TEXT('Main courante'!$D276,"hh:mm"),"")</f>
        <v/>
      </c>
      <c r="AA279" s="123" t="str">
        <f>IF('Main courante'!$A276=$W$6,MOD($Z279-$Y279,1),"")</f>
        <v/>
      </c>
      <c r="AB279" s="123" t="str">
        <f>IF('Main courante'!$A276=$W$6,'Main courante'!$E276,"")</f>
        <v/>
      </c>
      <c r="AC279" s="122" t="str">
        <f>IF('Main courante'!$A276=$W$6,DU279,"")</f>
        <v/>
      </c>
      <c r="AD279" s="125"/>
      <c r="AE279" s="120" t="str">
        <f>IF('Main courante'!$A276=$AE$6,MAX($AE$8:$AE278)+1,"")</f>
        <v/>
      </c>
      <c r="AF279" s="121" t="str">
        <f>IF('Main courante'!$A276=$AE$6,TEXT('Main courante'!$B276,"j mmm aa"),"")</f>
        <v/>
      </c>
      <c r="AG279" s="122" t="str">
        <f>IF('Main courante'!$A276=$AE$6,TEXT('Main courante'!$C276,"hh:mm"),"")</f>
        <v/>
      </c>
      <c r="AH279" s="122" t="str">
        <f>IF('Main courante'!$A276=$AE$6,TEXT('Main courante'!$D276,"hh:mm"),"")</f>
        <v/>
      </c>
      <c r="AI279" s="123" t="str">
        <f>IF('Main courante'!$A276=$AE$6,MOD($AH279-$AG279,1),"")</f>
        <v/>
      </c>
      <c r="AJ279" s="123" t="str">
        <f>IF('Main courante'!$A276=$AE$6,'Main courante'!$E276,"")</f>
        <v/>
      </c>
      <c r="AK279" s="122" t="str">
        <f>IF('Main courante'!$A276=$AE$6,DU279,"")</f>
        <v/>
      </c>
      <c r="AL279" s="125"/>
      <c r="AM279" s="120" t="str">
        <f>IF('Main courante'!$A276=$AM$6,MAX($AM$8:$AM278)+1,"")</f>
        <v/>
      </c>
      <c r="AN279" s="121" t="str">
        <f>IF('Main courante'!$A276=$AM$6,TEXT('Main courante'!$B276,"j mmm aa"),"")</f>
        <v/>
      </c>
      <c r="AO279" s="122" t="str">
        <f>IF('Main courante'!$A276=$AM$6,TEXT('Main courante'!$C276,"hh:mm"),"")</f>
        <v/>
      </c>
      <c r="AP279" s="122" t="str">
        <f>IF('Main courante'!$A276=$AM$6,TEXT('Main courante'!$D276,"hh:mm"),"")</f>
        <v/>
      </c>
      <c r="AQ279" s="123" t="str">
        <f>IF('Main courante'!$A276=$AM$6,MOD($AP279-$AO279,1),"")</f>
        <v/>
      </c>
      <c r="AR279" s="123" t="str">
        <f>IF('Main courante'!$A276=$AM$6,'Main courante'!$E276,"")</f>
        <v/>
      </c>
      <c r="AS279" s="122" t="str">
        <f>IF('Main courante'!$A276=$AM$6,DU279,"")</f>
        <v/>
      </c>
      <c r="AT279" s="125"/>
      <c r="AU279" s="120" t="str">
        <f>IF('Main courante'!$A276=$AU$6,MAX($AU$8:$AU278)+1,"")</f>
        <v/>
      </c>
      <c r="AV279" s="121" t="str">
        <f>IF('Main courante'!$A276=$AU$6,TEXT('Main courante'!$B276,"j mmm aa"),"")</f>
        <v/>
      </c>
      <c r="AW279" s="122" t="str">
        <f>IF('Main courante'!$A276=$AU$6,TEXT('Main courante'!$C276,"hh:mm"),"")</f>
        <v/>
      </c>
      <c r="AX279" s="122" t="str">
        <f>IF('Main courante'!$A276=$AU$6,TEXT('Main courante'!$D276,"hh:mm"),"")</f>
        <v/>
      </c>
      <c r="AY279" s="123" t="str">
        <f>IF('Main courante'!$A276=$AU$6,MOD($AX279-$AW279,1),"")</f>
        <v/>
      </c>
      <c r="AZ279" s="123" t="str">
        <f>IF('Main courante'!$A276=$AU$6,'Main courante'!$E276,"")</f>
        <v/>
      </c>
      <c r="BA279" s="122" t="str">
        <f>IF('Main courante'!$A276=$AU$6,DU279,"")</f>
        <v/>
      </c>
      <c r="BB279" s="125"/>
      <c r="BC279" s="120" t="str">
        <f>IF('Main courante'!$A276=$BC$6,MAX($BC$8:$BC278)+1,"")</f>
        <v/>
      </c>
      <c r="BD279" s="121" t="str">
        <f>IF('Main courante'!$A276=$BC$6,TEXT('Main courante'!$B276,"j mmm aa"),"")</f>
        <v/>
      </c>
      <c r="BE279" s="122" t="str">
        <f>IF('Main courante'!$A276=$BC$6,TEXT('Main courante'!$C276,"hh:mm"),"")</f>
        <v/>
      </c>
      <c r="BF279" s="122" t="str">
        <f>IF('Main courante'!$A276=$BC$6,TEXT('Main courante'!$D276,"hh:mm"),"")</f>
        <v/>
      </c>
      <c r="BG279" s="123" t="str">
        <f>IF('Main courante'!$A276=$BC$6,MOD($BF279-$BE279,1),"")</f>
        <v/>
      </c>
      <c r="BH279" s="123" t="str">
        <f>IF('Main courante'!$A276=$BC$6,'Main courante'!$E276,"")</f>
        <v/>
      </c>
      <c r="BI279" s="122" t="str">
        <f>IF('Main courante'!$A276=$BC$6,DU279,"")</f>
        <v/>
      </c>
      <c r="BJ279" s="125"/>
      <c r="BK279" s="120" t="str">
        <f>IF('Main courante'!$A276=$BK$6,MAX($BK$8:$BK278)+1,"")</f>
        <v/>
      </c>
      <c r="BL279" s="121" t="str">
        <f>IF('Main courante'!$A276=$BK$6,TEXT('Main courante'!$B276,"j mmm aa"),"")</f>
        <v/>
      </c>
      <c r="BM279" s="122" t="str">
        <f>IF('Main courante'!$A276=$BK$6,TEXT('Main courante'!$C276,"hh:mm"),"")</f>
        <v/>
      </c>
      <c r="BN279" s="122" t="str">
        <f>IF('Main courante'!$A276=$BK$6,TEXT('Main courante'!$D276,"hh:mm"),"")</f>
        <v/>
      </c>
      <c r="BO279" s="123" t="str">
        <f>IF('Main courante'!$A276=$BK$6,MOD($BN279-$BM279,1),"")</f>
        <v/>
      </c>
      <c r="BP279" s="123" t="str">
        <f>IF('Main courante'!$A276=$BK$6,'Main courante'!$E276,"")</f>
        <v/>
      </c>
      <c r="BQ279" s="122" t="str">
        <f>IF('Main courante'!$A276=$BK$6,DU279,"")</f>
        <v/>
      </c>
      <c r="BR279" s="125"/>
      <c r="BS279" s="120" t="str">
        <f>IF('Main courante'!$A276=$BS$6,MAX($BS$8:$BS278)+1,"")</f>
        <v/>
      </c>
      <c r="BT279" s="121" t="str">
        <f>IF('Main courante'!$A276=$BS$6,TEXT('Main courante'!$B276,"j mmm aa"),"")</f>
        <v/>
      </c>
      <c r="BU279" s="122" t="str">
        <f>IF('Main courante'!$A276=$BS$6,TEXT('Main courante'!$C276,"hh:mm"),"")</f>
        <v/>
      </c>
      <c r="BV279" s="122" t="str">
        <f>IF('Main courante'!$A276=$BS$6,TEXT('Main courante'!$D276,"hh:mm"),"")</f>
        <v/>
      </c>
      <c r="BW279" s="123" t="str">
        <f>IF('Main courante'!$A276=$BS$6,MOD($BV279-$BU279,1),"")</f>
        <v/>
      </c>
      <c r="BX279" s="123" t="str">
        <f>IF('Main courante'!$A276=$BS$6,'Main courante'!$E276,"")</f>
        <v/>
      </c>
      <c r="BY279" s="122" t="str">
        <f>IF('Main courante'!$A276=$BS$6,DU279,"")</f>
        <v/>
      </c>
      <c r="BZ279" s="125"/>
      <c r="CA279" s="120" t="str">
        <f>IF('Main courante'!$A276=$CA$6,MAX($CA$8:$CA278)+1,"")</f>
        <v/>
      </c>
      <c r="CB279" s="121" t="str">
        <f>IF('Main courante'!$A276=$CA$6,TEXT('Main courante'!$B276,"j mmm aa"),"")</f>
        <v/>
      </c>
      <c r="CC279" s="122" t="str">
        <f>IF('Main courante'!$A276=$CA$6,TEXT('Main courante'!$C276,"hh:mm"),"")</f>
        <v/>
      </c>
      <c r="CD279" s="122" t="str">
        <f>IF('Main courante'!$A276=$CA$6,TEXT('Main courante'!$D276,"hh:mm"),"")</f>
        <v/>
      </c>
      <c r="CE279" s="123" t="str">
        <f>IF('Main courante'!$A276=$CA$6,MOD($CD279-$CC279,1),"")</f>
        <v/>
      </c>
      <c r="CF279" s="123" t="str">
        <f>IF('Main courante'!$A276=$CA$6,'Main courante'!$E276,"")</f>
        <v/>
      </c>
      <c r="CG279" s="122" t="str">
        <f>IF('Main courante'!$A276=$CA$6,DU279,"")</f>
        <v/>
      </c>
      <c r="CH279" s="125"/>
      <c r="CI279" s="120" t="str">
        <f>IF('Main courante'!$A276=$CI$6,MAX($CI$8:$CI278)+1,"")</f>
        <v/>
      </c>
      <c r="CJ279" s="121" t="str">
        <f>IF('Main courante'!$A276=$CI$6,TEXT('Main courante'!$B276,"j mmm aa"),"")</f>
        <v/>
      </c>
      <c r="CK279" s="122" t="str">
        <f>IF('Main courante'!$A276=$CI$6,TEXT('Main courante'!$C276,"hh:mm"),"")</f>
        <v/>
      </c>
      <c r="CL279" s="122" t="str">
        <f>IF('Main courante'!$A276=$CI$6,TEXT('Main courante'!$D276,"hh:mm"),"")</f>
        <v/>
      </c>
      <c r="CM279" s="123" t="str">
        <f>IF('Main courante'!$A276=$CI$6,MOD($CL279-$CK279,1),"")</f>
        <v/>
      </c>
      <c r="CN279" s="123" t="str">
        <f>IF('Main courante'!$A276=$CI$6,'Main courante'!$E276,"")</f>
        <v/>
      </c>
      <c r="CO279" s="125"/>
      <c r="CP279" s="120" t="str">
        <f>IF('Main courante'!$A276=$CP$6,MAX($CP$8:$CP278)+1,"")</f>
        <v/>
      </c>
      <c r="CQ279" s="121" t="str">
        <f>IF('Main courante'!$A276=$CP$6,TEXT('Main courante'!$B276,"j mmm aa"),"")</f>
        <v/>
      </c>
      <c r="CR279" s="122" t="str">
        <f>IF('Main courante'!$A276=$CP$6,TEXT('Main courante'!$C276,"hh:mm"),"")</f>
        <v/>
      </c>
      <c r="CS279" s="122" t="str">
        <f>IF('Main courante'!$A276=$CP$6,TEXT('Main courante'!$D276,"hh:mm"),"")</f>
        <v/>
      </c>
      <c r="CT279" s="123" t="str">
        <f>IF('Main courante'!$A276=$CP$6,MOD($CS279-$CR279,1),"")</f>
        <v/>
      </c>
      <c r="CU279" s="123" t="str">
        <f>IF('Main courante'!$A276=$CP$6,'Main courante'!$E276,"")</f>
        <v/>
      </c>
      <c r="CV279" s="122" t="str">
        <f>IF('Main courante'!$A276=$CP$6,DU279,"")</f>
        <v/>
      </c>
      <c r="CW279" s="125"/>
      <c r="CX279" s="120" t="str">
        <f>IF('Main courante'!$A276=$CX$6,MAX($CX$8:$CX278)+1,"")</f>
        <v/>
      </c>
      <c r="CY279" s="121" t="str">
        <f>IF('Main courante'!$A276=$CX$6,TEXT('Main courante'!$B276,"j mmm aa"),"")</f>
        <v/>
      </c>
      <c r="CZ279" s="122" t="str">
        <f>IF('Main courante'!$A276=$CX$6,TEXT('Main courante'!$C276,"hh:mm"),"")</f>
        <v/>
      </c>
      <c r="DA279" s="122" t="str">
        <f>IF('Main courante'!$A276=$CX$6,TEXT('Main courante'!$D276,"hh:mm"),"")</f>
        <v/>
      </c>
      <c r="DB279" s="123" t="str">
        <f>IF('Main courante'!$A276=$CX$6,MOD($DA279-$CZ279,1),"")</f>
        <v/>
      </c>
      <c r="DC279" s="123" t="str">
        <f>IF('Main courante'!$A276=$CX$6,'Main courante'!$E276,"")</f>
        <v/>
      </c>
      <c r="DD279" s="122" t="str">
        <f>IF('Main courante'!$A276=$CX$6,DU279,"")</f>
        <v/>
      </c>
      <c r="DE279" s="125"/>
      <c r="DF279" s="120" t="str">
        <f>IF('Main courante'!$A276=$DF$6,MAX($DF$8:$DF278)+1,"")</f>
        <v/>
      </c>
      <c r="DG279" s="121" t="str">
        <f>IF('Main courante'!$A276=$DF$6,TEXT('Main courante'!$B276,"j mmm aa"),"")</f>
        <v/>
      </c>
      <c r="DH279" s="122" t="str">
        <f>IF('Main courante'!$A276=$DF$6,TEXT('Main courante'!$C276,"hh:mm"),"")</f>
        <v/>
      </c>
      <c r="DI279" s="122" t="str">
        <f>IF('Main courante'!$A276=$DF$6,TEXT('Main courante'!$D276,"hh:mm"),"")</f>
        <v/>
      </c>
      <c r="DJ279" s="123" t="str">
        <f>IF('Main courante'!$A276=$DF$6,MOD($DI279-$DH279,1),"")</f>
        <v/>
      </c>
      <c r="DK279" s="123" t="str">
        <f>IF('Main courante'!$A276=$DF$6,'Main courante'!$E276,"")</f>
        <v/>
      </c>
      <c r="DL279" s="128"/>
      <c r="DM279" s="120" t="str">
        <f>IF(OR('Main courante'!$F276&lt;&gt;"",'Main courante'!$K276&lt;&gt;""),MAX($DM$8:$DM278)+1,"")</f>
        <v/>
      </c>
      <c r="DN279" s="121" t="str">
        <f>IF('Main courante'!$F276,TEXT('Main courante'!$B276,"j mmm aa"),"")</f>
        <v/>
      </c>
      <c r="DO279" s="121" t="str">
        <f>IF('Main courante'!$F276,'Main courante'!$E276,"")</f>
        <v/>
      </c>
      <c r="DP279" s="121" t="str">
        <f>IF(OR('Main courante'!$F276&lt;&gt;"",'Main courante'!$K276&lt;&gt;""),IF('Main courante'!$F276&lt;&gt;"",TEXT('Main courante'!$F276,"hh:mm"),""),"")</f>
        <v/>
      </c>
      <c r="DQ279" s="121" t="str">
        <f>IF(OR('Main courante'!$F276&lt;&gt;"",'Main courante'!$K276&lt;&gt;""),IF('Main courante'!$G276&lt;&gt;"",TEXT('Main courante'!$G276,"hh:mm"),""),"")</f>
        <v/>
      </c>
      <c r="DR279" s="121" t="str">
        <f>IF(OR('Main courante'!$F276&lt;&gt;"",'Main courante'!$K276&lt;&gt;""),IF('Main courante'!$K276&lt;&gt;"",TEXT('Main courante'!$K276,"hh:mm"),""),"")</f>
        <v/>
      </c>
      <c r="DS279" s="121" t="str">
        <f>IF(OR('Main courante'!$F276&lt;&gt;"",'Main courante'!$K276&lt;&gt;""),IF('Main courante'!$L276&lt;&gt;"",TEXT('Main courante'!$L276,"hh:mm"),""),"")</f>
        <v/>
      </c>
      <c r="DT279" s="129">
        <f t="shared" si="16"/>
        <v>0</v>
      </c>
      <c r="DU279" s="130">
        <f>'Main courante'!$H276+'Main courante'!$M276</f>
        <v>0</v>
      </c>
      <c r="DV279" s="131">
        <f>'Main courante'!$J276+'Main courante'!$O276</f>
        <v>0</v>
      </c>
      <c r="DW279" s="131">
        <f>'Main courante'!$I276+'Main courante'!$N276</f>
        <v>0</v>
      </c>
      <c r="DX279" s="132" t="str">
        <f>IF('Main courante'!$P276&lt;&gt;"",'Main courante'!$P276,"")</f>
        <v/>
      </c>
      <c r="DY279" s="133" t="str">
        <f>IF('Main courante'!$Q276&lt;&gt;"",'Main courante'!$Q276,"")</f>
        <v/>
      </c>
      <c r="DZ279" s="133" t="str">
        <f>IF('Main courante'!$R276&lt;&gt;"",'Main courante'!$R276,"")</f>
        <v/>
      </c>
      <c r="EA279" s="129">
        <f t="shared" si="17"/>
        <v>0</v>
      </c>
      <c r="EB279" s="129">
        <f t="shared" si="18"/>
        <v>0</v>
      </c>
      <c r="ED279" s="120" t="str">
        <f>IF('Main courante'!$A276=$ED$6,MAX($ED$8:$ED278)+1,"")</f>
        <v/>
      </c>
      <c r="EE279" s="120" t="str">
        <f>IF('Main courante'!$A276=$ED$6,'Main courante'!$S276,"")</f>
        <v/>
      </c>
      <c r="EF279" s="120" t="str">
        <f>IF('Main courante'!$A276=$ED$6,'Main courante'!$T276,"")</f>
        <v/>
      </c>
      <c r="EG279" s="120" t="str">
        <f>IF('Main courante'!$A276=$ED$6,'Main courante'!$U276,"")</f>
        <v/>
      </c>
      <c r="EH279" s="134" t="str">
        <f>IF('Main courante'!$A276=$ED$6,'Main courante'!$V276,"")</f>
        <v/>
      </c>
      <c r="EJ279" s="120" t="str">
        <f>IF('Main courante'!$A276=$EJ$6,MAX($EJ$8:$EJ278)+1,"")</f>
        <v/>
      </c>
      <c r="EK279" s="120" t="str">
        <f>IF('Main courante'!$A276=$EJ$6,'Main courante'!$S276,"")</f>
        <v/>
      </c>
      <c r="EL279" s="120" t="str">
        <f>IF('Main courante'!$A276=$EJ$6,'Main courante'!$T276,"")</f>
        <v/>
      </c>
      <c r="EM279" s="120" t="str">
        <f>IF('Main courante'!$A276=$EJ$6,'Main courante'!$U276,"")</f>
        <v/>
      </c>
      <c r="EN279" s="134" t="str">
        <f>IF('Main courante'!$A276=$EJ$6,'Main courante'!$V276,"")</f>
        <v/>
      </c>
      <c r="EP279" s="120" t="str">
        <f>IF('Main courante'!$A276=$EP$6,MAX($EP$8:$EP278)+1,"")</f>
        <v/>
      </c>
      <c r="EQ279" s="120" t="str">
        <f>IF('Main courante'!$A276=$EP$6,'Main courante'!$S276,"")</f>
        <v/>
      </c>
      <c r="ER279" s="120" t="str">
        <f>IF('Main courante'!$A276=$EP$6,'Main courante'!$T276,"")</f>
        <v/>
      </c>
      <c r="ES279" s="120" t="str">
        <f>IF('Main courante'!$A276=$EP$6,'Main courante'!$U276,"")</f>
        <v/>
      </c>
      <c r="ET279" s="134" t="str">
        <f>IF('Main courante'!$A276=$EP$6,'Main courante'!$V276,"")</f>
        <v/>
      </c>
      <c r="EU279" s="125"/>
      <c r="EV279" s="120" t="str">
        <f>IF('Main courante'!$A276=$EV$6,MAX($EV$8:$EV278)+1,"")</f>
        <v/>
      </c>
      <c r="EW279" s="121" t="str">
        <f>IF('Main courante'!$A276=$EV$6,TEXT('Main courante'!$B276,"j mmm aa"),"")</f>
        <v/>
      </c>
      <c r="EX279" s="122" t="str">
        <f>IF('Main courante'!$A276=$EV$6,TEXT('Main courante'!$C276,"hh:mm"),"")</f>
        <v/>
      </c>
      <c r="EY279" s="122" t="str">
        <f>IF('Main courante'!$A276=$EV$6,TEXT('Main courante'!$D276,"hh:mm"),"")</f>
        <v/>
      </c>
      <c r="EZ279" s="123" t="str">
        <f>IF('Main courante'!$A276=$EV$6,MOD($EY279-$EX279,1),"")</f>
        <v/>
      </c>
      <c r="FA279" s="123" t="str">
        <f>IF('Main courante'!$A276=$EV$6,'Main courante'!$E276,"")</f>
        <v/>
      </c>
      <c r="FB279" s="128"/>
    </row>
    <row r="280" spans="1:158">
      <c r="A280" s="120" t="str">
        <f>IF('Main courante'!$A277=$A$6,MAX($A$8:$A279)+1,"")</f>
        <v/>
      </c>
      <c r="B280" s="121" t="str">
        <f>IF('Main courante'!$A277=$A$6,TEXT('Main courante'!$B277,"j mmm aa"),"")</f>
        <v/>
      </c>
      <c r="C280" s="122" t="str">
        <f>IF('Main courante'!$A277=$A$6,TEXT('Main courante'!$C277,"hh:mm"),"")</f>
        <v/>
      </c>
      <c r="D280" s="122" t="str">
        <f>IF('Main courante'!$A277=$A$6,TEXT('Main courante'!$D277,"hh:mm"),"")</f>
        <v/>
      </c>
      <c r="E280" s="123" t="str">
        <f>IF('Main courante'!$A277=$A$6,MOD($D280-$C280,1),"")</f>
        <v/>
      </c>
      <c r="F280" s="123" t="str">
        <f>IF('Main courante'!$A277=$A$6,'Main courante'!$E277,"")</f>
        <v/>
      </c>
      <c r="G280" s="125"/>
      <c r="H280" s="126" t="str">
        <f>IF('Main courante'!$A277=$H$6,MAX($H$8:$H279)+1,"")</f>
        <v/>
      </c>
      <c r="I280" s="121" t="str">
        <f>IF('Main courante'!$A277=$H$6,TEXT('Main courante'!$B277,"j mmm aa"),"")</f>
        <v/>
      </c>
      <c r="J280" s="122" t="str">
        <f>IF('Main courante'!$A277=$H$6,TEXT('Main courante'!$C277,"hh:mm"),"")</f>
        <v/>
      </c>
      <c r="K280" s="122" t="str">
        <f>IF('Main courante'!$A277=$H$6,TEXT('Main courante'!$D277,"hh:mm"),"")</f>
        <v/>
      </c>
      <c r="L280" s="123" t="str">
        <f>IF('Main courante'!$A277=$H$6,MOD($K280-$J280,1),"")</f>
        <v/>
      </c>
      <c r="M280" s="123" t="str">
        <f>IF('Main courante'!$A277=$H$6,'Main courante'!$E277,"")</f>
        <v/>
      </c>
      <c r="N280" s="125"/>
      <c r="O280" s="120" t="str">
        <f>IF('Main courante'!$A277=$O$6,MAX($O$8:$O279)+1,"")</f>
        <v/>
      </c>
      <c r="P280" s="121" t="str">
        <f>IF('Main courante'!$A277=$O$6,TEXT('Main courante'!$B277,"j mmm aa"),"")</f>
        <v/>
      </c>
      <c r="Q280" s="122" t="str">
        <f>IF('Main courante'!$A277=$O$6,TEXT('Main courante'!$C277,"hh:mm"),"")</f>
        <v/>
      </c>
      <c r="R280" s="122" t="str">
        <f>IF('Main courante'!$A277=$O$6,TEXT('Main courante'!$D277,"hh:mm"),"")</f>
        <v/>
      </c>
      <c r="S280" s="123" t="str">
        <f>IF('Main courante'!$A277=$O$6,MOD($R280-$Q280,1),"")</f>
        <v/>
      </c>
      <c r="T280" s="124" t="str">
        <f>IF('Main courante'!$A277=$O$6,'Main courante'!$E277,"")</f>
        <v/>
      </c>
      <c r="U280" s="127" t="str">
        <f>IF('Main courante'!$A277=$O$6,DU280,"")</f>
        <v/>
      </c>
      <c r="V280" s="125"/>
      <c r="W280" s="120" t="str">
        <f>IF('Main courante'!$A277=$W$6,MAX($W$8:$W279)+1,"")</f>
        <v/>
      </c>
      <c r="X280" s="121" t="str">
        <f>IF('Main courante'!$A277=$W$6,TEXT('Main courante'!$B277,"j mmm aa"),"")</f>
        <v/>
      </c>
      <c r="Y280" s="122" t="str">
        <f>IF('Main courante'!$A277=$W$6,TEXT('Main courante'!$C277,"hh:mm"),"")</f>
        <v/>
      </c>
      <c r="Z280" s="122" t="str">
        <f>IF('Main courante'!$A277=$W$6,TEXT('Main courante'!$D277,"hh:mm"),"")</f>
        <v/>
      </c>
      <c r="AA280" s="123" t="str">
        <f>IF('Main courante'!$A277=$W$6,MOD($Z280-$Y280,1),"")</f>
        <v/>
      </c>
      <c r="AB280" s="123" t="str">
        <f>IF('Main courante'!$A277=$W$6,'Main courante'!$E277,"")</f>
        <v/>
      </c>
      <c r="AC280" s="122" t="str">
        <f>IF('Main courante'!$A277=$W$6,DU280,"")</f>
        <v/>
      </c>
      <c r="AD280" s="125"/>
      <c r="AE280" s="120" t="str">
        <f>IF('Main courante'!$A277=$AE$6,MAX($AE$8:$AE279)+1,"")</f>
        <v/>
      </c>
      <c r="AF280" s="121" t="str">
        <f>IF('Main courante'!$A277=$AE$6,TEXT('Main courante'!$B277,"j mmm aa"),"")</f>
        <v/>
      </c>
      <c r="AG280" s="122" t="str">
        <f>IF('Main courante'!$A277=$AE$6,TEXT('Main courante'!$C277,"hh:mm"),"")</f>
        <v/>
      </c>
      <c r="AH280" s="122" t="str">
        <f>IF('Main courante'!$A277=$AE$6,TEXT('Main courante'!$D277,"hh:mm"),"")</f>
        <v/>
      </c>
      <c r="AI280" s="123" t="str">
        <f>IF('Main courante'!$A277=$AE$6,MOD($AH280-$AG280,1),"")</f>
        <v/>
      </c>
      <c r="AJ280" s="123" t="str">
        <f>IF('Main courante'!$A277=$AE$6,'Main courante'!$E277,"")</f>
        <v/>
      </c>
      <c r="AK280" s="122" t="str">
        <f>IF('Main courante'!$A277=$AE$6,DU280,"")</f>
        <v/>
      </c>
      <c r="AL280" s="125"/>
      <c r="AM280" s="120" t="str">
        <f>IF('Main courante'!$A277=$AM$6,MAX($AM$8:$AM279)+1,"")</f>
        <v/>
      </c>
      <c r="AN280" s="121" t="str">
        <f>IF('Main courante'!$A277=$AM$6,TEXT('Main courante'!$B277,"j mmm aa"),"")</f>
        <v/>
      </c>
      <c r="AO280" s="122" t="str">
        <f>IF('Main courante'!$A277=$AM$6,TEXT('Main courante'!$C277,"hh:mm"),"")</f>
        <v/>
      </c>
      <c r="AP280" s="122" t="str">
        <f>IF('Main courante'!$A277=$AM$6,TEXT('Main courante'!$D277,"hh:mm"),"")</f>
        <v/>
      </c>
      <c r="AQ280" s="123" t="str">
        <f>IF('Main courante'!$A277=$AM$6,MOD($AP280-$AO280,1),"")</f>
        <v/>
      </c>
      <c r="AR280" s="123" t="str">
        <f>IF('Main courante'!$A277=$AM$6,'Main courante'!$E277,"")</f>
        <v/>
      </c>
      <c r="AS280" s="122" t="str">
        <f>IF('Main courante'!$A277=$AM$6,DU280,"")</f>
        <v/>
      </c>
      <c r="AT280" s="125"/>
      <c r="AU280" s="120" t="str">
        <f>IF('Main courante'!$A277=$AU$6,MAX($AU$8:$AU279)+1,"")</f>
        <v/>
      </c>
      <c r="AV280" s="121" t="str">
        <f>IF('Main courante'!$A277=$AU$6,TEXT('Main courante'!$B277,"j mmm aa"),"")</f>
        <v/>
      </c>
      <c r="AW280" s="122" t="str">
        <f>IF('Main courante'!$A277=$AU$6,TEXT('Main courante'!$C277,"hh:mm"),"")</f>
        <v/>
      </c>
      <c r="AX280" s="122" t="str">
        <f>IF('Main courante'!$A277=$AU$6,TEXT('Main courante'!$D277,"hh:mm"),"")</f>
        <v/>
      </c>
      <c r="AY280" s="123" t="str">
        <f>IF('Main courante'!$A277=$AU$6,MOD($AX280-$AW280,1),"")</f>
        <v/>
      </c>
      <c r="AZ280" s="123" t="str">
        <f>IF('Main courante'!$A277=$AU$6,'Main courante'!$E277,"")</f>
        <v/>
      </c>
      <c r="BA280" s="122" t="str">
        <f>IF('Main courante'!$A277=$AU$6,DU280,"")</f>
        <v/>
      </c>
      <c r="BB280" s="125"/>
      <c r="BC280" s="120" t="str">
        <f>IF('Main courante'!$A277=$BC$6,MAX($BC$8:$BC279)+1,"")</f>
        <v/>
      </c>
      <c r="BD280" s="121" t="str">
        <f>IF('Main courante'!$A277=$BC$6,TEXT('Main courante'!$B277,"j mmm aa"),"")</f>
        <v/>
      </c>
      <c r="BE280" s="122" t="str">
        <f>IF('Main courante'!$A277=$BC$6,TEXT('Main courante'!$C277,"hh:mm"),"")</f>
        <v/>
      </c>
      <c r="BF280" s="122" t="str">
        <f>IF('Main courante'!$A277=$BC$6,TEXT('Main courante'!$D277,"hh:mm"),"")</f>
        <v/>
      </c>
      <c r="BG280" s="123" t="str">
        <f>IF('Main courante'!$A277=$BC$6,MOD($BF280-$BE280,1),"")</f>
        <v/>
      </c>
      <c r="BH280" s="123" t="str">
        <f>IF('Main courante'!$A277=$BC$6,'Main courante'!$E277,"")</f>
        <v/>
      </c>
      <c r="BI280" s="122" t="str">
        <f>IF('Main courante'!$A277=$BC$6,DU280,"")</f>
        <v/>
      </c>
      <c r="BJ280" s="125"/>
      <c r="BK280" s="120" t="str">
        <f>IF('Main courante'!$A277=$BK$6,MAX($BK$8:$BK279)+1,"")</f>
        <v/>
      </c>
      <c r="BL280" s="121" t="str">
        <f>IF('Main courante'!$A277=$BK$6,TEXT('Main courante'!$B277,"j mmm aa"),"")</f>
        <v/>
      </c>
      <c r="BM280" s="122" t="str">
        <f>IF('Main courante'!$A277=$BK$6,TEXT('Main courante'!$C277,"hh:mm"),"")</f>
        <v/>
      </c>
      <c r="BN280" s="122" t="str">
        <f>IF('Main courante'!$A277=$BK$6,TEXT('Main courante'!$D277,"hh:mm"),"")</f>
        <v/>
      </c>
      <c r="BO280" s="123" t="str">
        <f>IF('Main courante'!$A277=$BK$6,MOD($BN280-$BM280,1),"")</f>
        <v/>
      </c>
      <c r="BP280" s="123" t="str">
        <f>IF('Main courante'!$A277=$BK$6,'Main courante'!$E277,"")</f>
        <v/>
      </c>
      <c r="BQ280" s="122" t="str">
        <f>IF('Main courante'!$A277=$BK$6,DU280,"")</f>
        <v/>
      </c>
      <c r="BR280" s="125"/>
      <c r="BS280" s="120" t="str">
        <f>IF('Main courante'!$A277=$BS$6,MAX($BS$8:$BS279)+1,"")</f>
        <v/>
      </c>
      <c r="BT280" s="121" t="str">
        <f>IF('Main courante'!$A277=$BS$6,TEXT('Main courante'!$B277,"j mmm aa"),"")</f>
        <v/>
      </c>
      <c r="BU280" s="122" t="str">
        <f>IF('Main courante'!$A277=$BS$6,TEXT('Main courante'!$C277,"hh:mm"),"")</f>
        <v/>
      </c>
      <c r="BV280" s="122" t="str">
        <f>IF('Main courante'!$A277=$BS$6,TEXT('Main courante'!$D277,"hh:mm"),"")</f>
        <v/>
      </c>
      <c r="BW280" s="123" t="str">
        <f>IF('Main courante'!$A277=$BS$6,MOD($BV280-$BU280,1),"")</f>
        <v/>
      </c>
      <c r="BX280" s="123" t="str">
        <f>IF('Main courante'!$A277=$BS$6,'Main courante'!$E277,"")</f>
        <v/>
      </c>
      <c r="BY280" s="122" t="str">
        <f>IF('Main courante'!$A277=$BS$6,DU280,"")</f>
        <v/>
      </c>
      <c r="BZ280" s="125"/>
      <c r="CA280" s="120" t="str">
        <f>IF('Main courante'!$A277=$CA$6,MAX($CA$8:$CA279)+1,"")</f>
        <v/>
      </c>
      <c r="CB280" s="121" t="str">
        <f>IF('Main courante'!$A277=$CA$6,TEXT('Main courante'!$B277,"j mmm aa"),"")</f>
        <v/>
      </c>
      <c r="CC280" s="122" t="str">
        <f>IF('Main courante'!$A277=$CA$6,TEXT('Main courante'!$C277,"hh:mm"),"")</f>
        <v/>
      </c>
      <c r="CD280" s="122" t="str">
        <f>IF('Main courante'!$A277=$CA$6,TEXT('Main courante'!$D277,"hh:mm"),"")</f>
        <v/>
      </c>
      <c r="CE280" s="123" t="str">
        <f>IF('Main courante'!$A277=$CA$6,MOD($CD280-$CC280,1),"")</f>
        <v/>
      </c>
      <c r="CF280" s="123" t="str">
        <f>IF('Main courante'!$A277=$CA$6,'Main courante'!$E277,"")</f>
        <v/>
      </c>
      <c r="CG280" s="122" t="str">
        <f>IF('Main courante'!$A277=$CA$6,DU280,"")</f>
        <v/>
      </c>
      <c r="CH280" s="125"/>
      <c r="CI280" s="120" t="str">
        <f>IF('Main courante'!$A277=$CI$6,MAX($CI$8:$CI279)+1,"")</f>
        <v/>
      </c>
      <c r="CJ280" s="121" t="str">
        <f>IF('Main courante'!$A277=$CI$6,TEXT('Main courante'!$B277,"j mmm aa"),"")</f>
        <v/>
      </c>
      <c r="CK280" s="122" t="str">
        <f>IF('Main courante'!$A277=$CI$6,TEXT('Main courante'!$C277,"hh:mm"),"")</f>
        <v/>
      </c>
      <c r="CL280" s="122" t="str">
        <f>IF('Main courante'!$A277=$CI$6,TEXT('Main courante'!$D277,"hh:mm"),"")</f>
        <v/>
      </c>
      <c r="CM280" s="123" t="str">
        <f>IF('Main courante'!$A277=$CI$6,MOD($CL280-$CK280,1),"")</f>
        <v/>
      </c>
      <c r="CN280" s="123" t="str">
        <f>IF('Main courante'!$A277=$CI$6,'Main courante'!$E277,"")</f>
        <v/>
      </c>
      <c r="CO280" s="125"/>
      <c r="CP280" s="120" t="str">
        <f>IF('Main courante'!$A277=$CP$6,MAX($CP$8:$CP279)+1,"")</f>
        <v/>
      </c>
      <c r="CQ280" s="121" t="str">
        <f>IF('Main courante'!$A277=$CP$6,TEXT('Main courante'!$B277,"j mmm aa"),"")</f>
        <v/>
      </c>
      <c r="CR280" s="122" t="str">
        <f>IF('Main courante'!$A277=$CP$6,TEXT('Main courante'!$C277,"hh:mm"),"")</f>
        <v/>
      </c>
      <c r="CS280" s="122" t="str">
        <f>IF('Main courante'!$A277=$CP$6,TEXT('Main courante'!$D277,"hh:mm"),"")</f>
        <v/>
      </c>
      <c r="CT280" s="123" t="str">
        <f>IF('Main courante'!$A277=$CP$6,MOD($CS280-$CR280,1),"")</f>
        <v/>
      </c>
      <c r="CU280" s="123" t="str">
        <f>IF('Main courante'!$A277=$CP$6,'Main courante'!$E277,"")</f>
        <v/>
      </c>
      <c r="CV280" s="122" t="str">
        <f>IF('Main courante'!$A277=$CP$6,DU280,"")</f>
        <v/>
      </c>
      <c r="CW280" s="125"/>
      <c r="CX280" s="120" t="str">
        <f>IF('Main courante'!$A277=$CX$6,MAX($CX$8:$CX279)+1,"")</f>
        <v/>
      </c>
      <c r="CY280" s="121" t="str">
        <f>IF('Main courante'!$A277=$CX$6,TEXT('Main courante'!$B277,"j mmm aa"),"")</f>
        <v/>
      </c>
      <c r="CZ280" s="122" t="str">
        <f>IF('Main courante'!$A277=$CX$6,TEXT('Main courante'!$C277,"hh:mm"),"")</f>
        <v/>
      </c>
      <c r="DA280" s="122" t="str">
        <f>IF('Main courante'!$A277=$CX$6,TEXT('Main courante'!$D277,"hh:mm"),"")</f>
        <v/>
      </c>
      <c r="DB280" s="123" t="str">
        <f>IF('Main courante'!$A277=$CX$6,MOD($DA280-$CZ280,1),"")</f>
        <v/>
      </c>
      <c r="DC280" s="123" t="str">
        <f>IF('Main courante'!$A277=$CX$6,'Main courante'!$E277,"")</f>
        <v/>
      </c>
      <c r="DD280" s="122" t="str">
        <f>IF('Main courante'!$A277=$CX$6,DU280,"")</f>
        <v/>
      </c>
      <c r="DE280" s="125"/>
      <c r="DF280" s="120" t="str">
        <f>IF('Main courante'!$A277=$DF$6,MAX($DF$8:$DF279)+1,"")</f>
        <v/>
      </c>
      <c r="DG280" s="121" t="str">
        <f>IF('Main courante'!$A277=$DF$6,TEXT('Main courante'!$B277,"j mmm aa"),"")</f>
        <v/>
      </c>
      <c r="DH280" s="122" t="str">
        <f>IF('Main courante'!$A277=$DF$6,TEXT('Main courante'!$C277,"hh:mm"),"")</f>
        <v/>
      </c>
      <c r="DI280" s="122" t="str">
        <f>IF('Main courante'!$A277=$DF$6,TEXT('Main courante'!$D277,"hh:mm"),"")</f>
        <v/>
      </c>
      <c r="DJ280" s="123" t="str">
        <f>IF('Main courante'!$A277=$DF$6,MOD($DI280-$DH280,1),"")</f>
        <v/>
      </c>
      <c r="DK280" s="123" t="str">
        <f>IF('Main courante'!$A277=$DF$6,'Main courante'!$E277,"")</f>
        <v/>
      </c>
      <c r="DL280" s="128"/>
      <c r="DM280" s="120" t="str">
        <f>IF(OR('Main courante'!$F277&lt;&gt;"",'Main courante'!$K277&lt;&gt;""),MAX($DM$8:$DM279)+1,"")</f>
        <v/>
      </c>
      <c r="DN280" s="121" t="str">
        <f>IF('Main courante'!$F277,TEXT('Main courante'!$B277,"j mmm aa"),"")</f>
        <v/>
      </c>
      <c r="DO280" s="121" t="str">
        <f>IF('Main courante'!$F277,'Main courante'!$E277,"")</f>
        <v/>
      </c>
      <c r="DP280" s="121" t="str">
        <f>IF(OR('Main courante'!$F277&lt;&gt;"",'Main courante'!$K277&lt;&gt;""),IF('Main courante'!$F277&lt;&gt;"",TEXT('Main courante'!$F277,"hh:mm"),""),"")</f>
        <v/>
      </c>
      <c r="DQ280" s="121" t="str">
        <f>IF(OR('Main courante'!$F277&lt;&gt;"",'Main courante'!$K277&lt;&gt;""),IF('Main courante'!$G277&lt;&gt;"",TEXT('Main courante'!$G277,"hh:mm"),""),"")</f>
        <v/>
      </c>
      <c r="DR280" s="121" t="str">
        <f>IF(OR('Main courante'!$F277&lt;&gt;"",'Main courante'!$K277&lt;&gt;""),IF('Main courante'!$K277&lt;&gt;"",TEXT('Main courante'!$K277,"hh:mm"),""),"")</f>
        <v/>
      </c>
      <c r="DS280" s="121" t="str">
        <f>IF(OR('Main courante'!$F277&lt;&gt;"",'Main courante'!$K277&lt;&gt;""),IF('Main courante'!$L277&lt;&gt;"",TEXT('Main courante'!$L277,"hh:mm"),""),"")</f>
        <v/>
      </c>
      <c r="DT280" s="129">
        <f t="shared" si="16"/>
        <v>0</v>
      </c>
      <c r="DU280" s="130">
        <f>'Main courante'!$H277+'Main courante'!$M277</f>
        <v>0</v>
      </c>
      <c r="DV280" s="131">
        <f>'Main courante'!$J277+'Main courante'!$O277</f>
        <v>0</v>
      </c>
      <c r="DW280" s="131">
        <f>'Main courante'!$I277+'Main courante'!$N277</f>
        <v>0</v>
      </c>
      <c r="DX280" s="132" t="str">
        <f>IF('Main courante'!$P277&lt;&gt;"",'Main courante'!$P277,"")</f>
        <v/>
      </c>
      <c r="DY280" s="133" t="str">
        <f>IF('Main courante'!$Q277&lt;&gt;"",'Main courante'!$Q277,"")</f>
        <v/>
      </c>
      <c r="DZ280" s="133" t="str">
        <f>IF('Main courante'!$R277&lt;&gt;"",'Main courante'!$R277,"")</f>
        <v/>
      </c>
      <c r="EA280" s="129">
        <f t="shared" si="17"/>
        <v>0</v>
      </c>
      <c r="EB280" s="129">
        <f t="shared" si="18"/>
        <v>0</v>
      </c>
      <c r="ED280" s="120" t="str">
        <f>IF('Main courante'!$A277=$ED$6,MAX($ED$8:$ED279)+1,"")</f>
        <v/>
      </c>
      <c r="EE280" s="120" t="str">
        <f>IF('Main courante'!$A277=$ED$6,'Main courante'!$S277,"")</f>
        <v/>
      </c>
      <c r="EF280" s="120" t="str">
        <f>IF('Main courante'!$A277=$ED$6,'Main courante'!$T277,"")</f>
        <v/>
      </c>
      <c r="EG280" s="120" t="str">
        <f>IF('Main courante'!$A277=$ED$6,'Main courante'!$U277,"")</f>
        <v/>
      </c>
      <c r="EH280" s="134" t="str">
        <f>IF('Main courante'!$A277=$ED$6,'Main courante'!$V277,"")</f>
        <v/>
      </c>
      <c r="EJ280" s="120" t="str">
        <f>IF('Main courante'!$A277=$EJ$6,MAX($EJ$8:$EJ279)+1,"")</f>
        <v/>
      </c>
      <c r="EK280" s="120" t="str">
        <f>IF('Main courante'!$A277=$EJ$6,'Main courante'!$S277,"")</f>
        <v/>
      </c>
      <c r="EL280" s="120" t="str">
        <f>IF('Main courante'!$A277=$EJ$6,'Main courante'!$T277,"")</f>
        <v/>
      </c>
      <c r="EM280" s="120" t="str">
        <f>IF('Main courante'!$A277=$EJ$6,'Main courante'!$U277,"")</f>
        <v/>
      </c>
      <c r="EN280" s="134" t="str">
        <f>IF('Main courante'!$A277=$EJ$6,'Main courante'!$V277,"")</f>
        <v/>
      </c>
      <c r="EP280" s="120" t="str">
        <f>IF('Main courante'!$A277=$EP$6,MAX($EP$8:$EP279)+1,"")</f>
        <v/>
      </c>
      <c r="EQ280" s="120" t="str">
        <f>IF('Main courante'!$A277=$EP$6,'Main courante'!$S277,"")</f>
        <v/>
      </c>
      <c r="ER280" s="120" t="str">
        <f>IF('Main courante'!$A277=$EP$6,'Main courante'!$T277,"")</f>
        <v/>
      </c>
      <c r="ES280" s="120" t="str">
        <f>IF('Main courante'!$A277=$EP$6,'Main courante'!$U277,"")</f>
        <v/>
      </c>
      <c r="ET280" s="134" t="str">
        <f>IF('Main courante'!$A277=$EP$6,'Main courante'!$V277,"")</f>
        <v/>
      </c>
      <c r="EU280" s="125"/>
      <c r="EV280" s="120" t="str">
        <f>IF('Main courante'!$A277=$EV$6,MAX($EV$8:$EV279)+1,"")</f>
        <v/>
      </c>
      <c r="EW280" s="121" t="str">
        <f>IF('Main courante'!$A277=$EV$6,TEXT('Main courante'!$B277,"j mmm aa"),"")</f>
        <v/>
      </c>
      <c r="EX280" s="122" t="str">
        <f>IF('Main courante'!$A277=$EV$6,TEXT('Main courante'!$C277,"hh:mm"),"")</f>
        <v/>
      </c>
      <c r="EY280" s="122" t="str">
        <f>IF('Main courante'!$A277=$EV$6,TEXT('Main courante'!$D277,"hh:mm"),"")</f>
        <v/>
      </c>
      <c r="EZ280" s="123" t="str">
        <f>IF('Main courante'!$A277=$EV$6,MOD($EY280-$EX280,1),"")</f>
        <v/>
      </c>
      <c r="FA280" s="123" t="str">
        <f>IF('Main courante'!$A277=$EV$6,'Main courante'!$E277,"")</f>
        <v/>
      </c>
      <c r="FB280" s="128"/>
    </row>
    <row r="281" spans="1:158">
      <c r="A281" s="120" t="str">
        <f>IF('Main courante'!$A278=$A$6,MAX($A$8:$A280)+1,"")</f>
        <v/>
      </c>
      <c r="B281" s="121" t="str">
        <f>IF('Main courante'!$A278=$A$6,TEXT('Main courante'!$B278,"j mmm aa"),"")</f>
        <v/>
      </c>
      <c r="C281" s="122" t="str">
        <f>IF('Main courante'!$A278=$A$6,TEXT('Main courante'!$C278,"hh:mm"),"")</f>
        <v/>
      </c>
      <c r="D281" s="122" t="str">
        <f>IF('Main courante'!$A278=$A$6,TEXT('Main courante'!$D278,"hh:mm"),"")</f>
        <v/>
      </c>
      <c r="E281" s="123" t="str">
        <f>IF('Main courante'!$A278=$A$6,MOD($D281-$C281,1),"")</f>
        <v/>
      </c>
      <c r="F281" s="123" t="str">
        <f>IF('Main courante'!$A278=$A$6,'Main courante'!$E278,"")</f>
        <v/>
      </c>
      <c r="G281" s="125"/>
      <c r="H281" s="126" t="str">
        <f>IF('Main courante'!$A278=$H$6,MAX($H$8:$H280)+1,"")</f>
        <v/>
      </c>
      <c r="I281" s="121" t="str">
        <f>IF('Main courante'!$A278=$H$6,TEXT('Main courante'!$B278,"j mmm aa"),"")</f>
        <v/>
      </c>
      <c r="J281" s="122" t="str">
        <f>IF('Main courante'!$A278=$H$6,TEXT('Main courante'!$C278,"hh:mm"),"")</f>
        <v/>
      </c>
      <c r="K281" s="122" t="str">
        <f>IF('Main courante'!$A278=$H$6,TEXT('Main courante'!$D278,"hh:mm"),"")</f>
        <v/>
      </c>
      <c r="L281" s="123" t="str">
        <f>IF('Main courante'!$A278=$H$6,MOD($K281-$J281,1),"")</f>
        <v/>
      </c>
      <c r="M281" s="123" t="str">
        <f>IF('Main courante'!$A278=$H$6,'Main courante'!$E278,"")</f>
        <v/>
      </c>
      <c r="N281" s="125"/>
      <c r="O281" s="120" t="str">
        <f>IF('Main courante'!$A278=$O$6,MAX($O$8:$O280)+1,"")</f>
        <v/>
      </c>
      <c r="P281" s="121" t="str">
        <f>IF('Main courante'!$A278=$O$6,TEXT('Main courante'!$B278,"j mmm aa"),"")</f>
        <v/>
      </c>
      <c r="Q281" s="122" t="str">
        <f>IF('Main courante'!$A278=$O$6,TEXT('Main courante'!$C278,"hh:mm"),"")</f>
        <v/>
      </c>
      <c r="R281" s="122" t="str">
        <f>IF('Main courante'!$A278=$O$6,TEXT('Main courante'!$D278,"hh:mm"),"")</f>
        <v/>
      </c>
      <c r="S281" s="123" t="str">
        <f>IF('Main courante'!$A278=$O$6,MOD($R281-$Q281,1),"")</f>
        <v/>
      </c>
      <c r="T281" s="124" t="str">
        <f>IF('Main courante'!$A278=$O$6,'Main courante'!$E278,"")</f>
        <v/>
      </c>
      <c r="U281" s="127" t="str">
        <f>IF('Main courante'!$A278=$O$6,DU281,"")</f>
        <v/>
      </c>
      <c r="V281" s="125"/>
      <c r="W281" s="120" t="str">
        <f>IF('Main courante'!$A278=$W$6,MAX($W$8:$W280)+1,"")</f>
        <v/>
      </c>
      <c r="X281" s="121" t="str">
        <f>IF('Main courante'!$A278=$W$6,TEXT('Main courante'!$B278,"j mmm aa"),"")</f>
        <v/>
      </c>
      <c r="Y281" s="122" t="str">
        <f>IF('Main courante'!$A278=$W$6,TEXT('Main courante'!$C278,"hh:mm"),"")</f>
        <v/>
      </c>
      <c r="Z281" s="122" t="str">
        <f>IF('Main courante'!$A278=$W$6,TEXT('Main courante'!$D278,"hh:mm"),"")</f>
        <v/>
      </c>
      <c r="AA281" s="123" t="str">
        <f>IF('Main courante'!$A278=$W$6,MOD($Z281-$Y281,1),"")</f>
        <v/>
      </c>
      <c r="AB281" s="123" t="str">
        <f>IF('Main courante'!$A278=$W$6,'Main courante'!$E278,"")</f>
        <v/>
      </c>
      <c r="AC281" s="122" t="str">
        <f>IF('Main courante'!$A278=$W$6,DU281,"")</f>
        <v/>
      </c>
      <c r="AD281" s="125"/>
      <c r="AE281" s="120" t="str">
        <f>IF('Main courante'!$A278=$AE$6,MAX($AE$8:$AE280)+1,"")</f>
        <v/>
      </c>
      <c r="AF281" s="121" t="str">
        <f>IF('Main courante'!$A278=$AE$6,TEXT('Main courante'!$B278,"j mmm aa"),"")</f>
        <v/>
      </c>
      <c r="AG281" s="122" t="str">
        <f>IF('Main courante'!$A278=$AE$6,TEXT('Main courante'!$C278,"hh:mm"),"")</f>
        <v/>
      </c>
      <c r="AH281" s="122" t="str">
        <f>IF('Main courante'!$A278=$AE$6,TEXT('Main courante'!$D278,"hh:mm"),"")</f>
        <v/>
      </c>
      <c r="AI281" s="123" t="str">
        <f>IF('Main courante'!$A278=$AE$6,MOD($AH281-$AG281,1),"")</f>
        <v/>
      </c>
      <c r="AJ281" s="123" t="str">
        <f>IF('Main courante'!$A278=$AE$6,'Main courante'!$E278,"")</f>
        <v/>
      </c>
      <c r="AK281" s="122" t="str">
        <f>IF('Main courante'!$A278=$AE$6,DU281,"")</f>
        <v/>
      </c>
      <c r="AL281" s="125"/>
      <c r="AM281" s="120" t="str">
        <f>IF('Main courante'!$A278=$AM$6,MAX($AM$8:$AM280)+1,"")</f>
        <v/>
      </c>
      <c r="AN281" s="121" t="str">
        <f>IF('Main courante'!$A278=$AM$6,TEXT('Main courante'!$B278,"j mmm aa"),"")</f>
        <v/>
      </c>
      <c r="AO281" s="122" t="str">
        <f>IF('Main courante'!$A278=$AM$6,TEXT('Main courante'!$C278,"hh:mm"),"")</f>
        <v/>
      </c>
      <c r="AP281" s="122" t="str">
        <f>IF('Main courante'!$A278=$AM$6,TEXT('Main courante'!$D278,"hh:mm"),"")</f>
        <v/>
      </c>
      <c r="AQ281" s="123" t="str">
        <f>IF('Main courante'!$A278=$AM$6,MOD($AP281-$AO281,1),"")</f>
        <v/>
      </c>
      <c r="AR281" s="123" t="str">
        <f>IF('Main courante'!$A278=$AM$6,'Main courante'!$E278,"")</f>
        <v/>
      </c>
      <c r="AS281" s="122" t="str">
        <f>IF('Main courante'!$A278=$AM$6,DU281,"")</f>
        <v/>
      </c>
      <c r="AT281" s="125"/>
      <c r="AU281" s="120" t="str">
        <f>IF('Main courante'!$A278=$AU$6,MAX($AU$8:$AU280)+1,"")</f>
        <v/>
      </c>
      <c r="AV281" s="121" t="str">
        <f>IF('Main courante'!$A278=$AU$6,TEXT('Main courante'!$B278,"j mmm aa"),"")</f>
        <v/>
      </c>
      <c r="AW281" s="122" t="str">
        <f>IF('Main courante'!$A278=$AU$6,TEXT('Main courante'!$C278,"hh:mm"),"")</f>
        <v/>
      </c>
      <c r="AX281" s="122" t="str">
        <f>IF('Main courante'!$A278=$AU$6,TEXT('Main courante'!$D278,"hh:mm"),"")</f>
        <v/>
      </c>
      <c r="AY281" s="123" t="str">
        <f>IF('Main courante'!$A278=$AU$6,MOD($AX281-$AW281,1),"")</f>
        <v/>
      </c>
      <c r="AZ281" s="123" t="str">
        <f>IF('Main courante'!$A278=$AU$6,'Main courante'!$E278,"")</f>
        <v/>
      </c>
      <c r="BA281" s="122" t="str">
        <f>IF('Main courante'!$A278=$AU$6,DU281,"")</f>
        <v/>
      </c>
      <c r="BB281" s="125"/>
      <c r="BC281" s="120" t="str">
        <f>IF('Main courante'!$A278=$BC$6,MAX($BC$8:$BC280)+1,"")</f>
        <v/>
      </c>
      <c r="BD281" s="121" t="str">
        <f>IF('Main courante'!$A278=$BC$6,TEXT('Main courante'!$B278,"j mmm aa"),"")</f>
        <v/>
      </c>
      <c r="BE281" s="122" t="str">
        <f>IF('Main courante'!$A278=$BC$6,TEXT('Main courante'!$C278,"hh:mm"),"")</f>
        <v/>
      </c>
      <c r="BF281" s="122" t="str">
        <f>IF('Main courante'!$A278=$BC$6,TEXT('Main courante'!$D278,"hh:mm"),"")</f>
        <v/>
      </c>
      <c r="BG281" s="123" t="str">
        <f>IF('Main courante'!$A278=$BC$6,MOD($BF281-$BE281,1),"")</f>
        <v/>
      </c>
      <c r="BH281" s="123" t="str">
        <f>IF('Main courante'!$A278=$BC$6,'Main courante'!$E278,"")</f>
        <v/>
      </c>
      <c r="BI281" s="122" t="str">
        <f>IF('Main courante'!$A278=$BC$6,DU281,"")</f>
        <v/>
      </c>
      <c r="BJ281" s="125"/>
      <c r="BK281" s="120" t="str">
        <f>IF('Main courante'!$A278=$BK$6,MAX($BK$8:$BK280)+1,"")</f>
        <v/>
      </c>
      <c r="BL281" s="121" t="str">
        <f>IF('Main courante'!$A278=$BK$6,TEXT('Main courante'!$B278,"j mmm aa"),"")</f>
        <v/>
      </c>
      <c r="BM281" s="122" t="str">
        <f>IF('Main courante'!$A278=$BK$6,TEXT('Main courante'!$C278,"hh:mm"),"")</f>
        <v/>
      </c>
      <c r="BN281" s="122" t="str">
        <f>IF('Main courante'!$A278=$BK$6,TEXT('Main courante'!$D278,"hh:mm"),"")</f>
        <v/>
      </c>
      <c r="BO281" s="123" t="str">
        <f>IF('Main courante'!$A278=$BK$6,MOD($BN281-$BM281,1),"")</f>
        <v/>
      </c>
      <c r="BP281" s="123" t="str">
        <f>IF('Main courante'!$A278=$BK$6,'Main courante'!$E278,"")</f>
        <v/>
      </c>
      <c r="BQ281" s="122" t="str">
        <f>IF('Main courante'!$A278=$BK$6,DU281,"")</f>
        <v/>
      </c>
      <c r="BR281" s="125"/>
      <c r="BS281" s="120" t="str">
        <f>IF('Main courante'!$A278=$BS$6,MAX($BS$8:$BS280)+1,"")</f>
        <v/>
      </c>
      <c r="BT281" s="121" t="str">
        <f>IF('Main courante'!$A278=$BS$6,TEXT('Main courante'!$B278,"j mmm aa"),"")</f>
        <v/>
      </c>
      <c r="BU281" s="122" t="str">
        <f>IF('Main courante'!$A278=$BS$6,TEXT('Main courante'!$C278,"hh:mm"),"")</f>
        <v/>
      </c>
      <c r="BV281" s="122" t="str">
        <f>IF('Main courante'!$A278=$BS$6,TEXT('Main courante'!$D278,"hh:mm"),"")</f>
        <v/>
      </c>
      <c r="BW281" s="123" t="str">
        <f>IF('Main courante'!$A278=$BS$6,MOD($BV281-$BU281,1),"")</f>
        <v/>
      </c>
      <c r="BX281" s="123" t="str">
        <f>IF('Main courante'!$A278=$BS$6,'Main courante'!$E278,"")</f>
        <v/>
      </c>
      <c r="BY281" s="122" t="str">
        <f>IF('Main courante'!$A278=$BS$6,DU281,"")</f>
        <v/>
      </c>
      <c r="BZ281" s="125"/>
      <c r="CA281" s="120" t="str">
        <f>IF('Main courante'!$A278=$CA$6,MAX($CA$8:$CA280)+1,"")</f>
        <v/>
      </c>
      <c r="CB281" s="121" t="str">
        <f>IF('Main courante'!$A278=$CA$6,TEXT('Main courante'!$B278,"j mmm aa"),"")</f>
        <v/>
      </c>
      <c r="CC281" s="122" t="str">
        <f>IF('Main courante'!$A278=$CA$6,TEXT('Main courante'!$C278,"hh:mm"),"")</f>
        <v/>
      </c>
      <c r="CD281" s="122" t="str">
        <f>IF('Main courante'!$A278=$CA$6,TEXT('Main courante'!$D278,"hh:mm"),"")</f>
        <v/>
      </c>
      <c r="CE281" s="123" t="str">
        <f>IF('Main courante'!$A278=$CA$6,MOD($CD281-$CC281,1),"")</f>
        <v/>
      </c>
      <c r="CF281" s="123" t="str">
        <f>IF('Main courante'!$A278=$CA$6,'Main courante'!$E278,"")</f>
        <v/>
      </c>
      <c r="CG281" s="122" t="str">
        <f>IF('Main courante'!$A278=$CA$6,DU281,"")</f>
        <v/>
      </c>
      <c r="CH281" s="125"/>
      <c r="CI281" s="120" t="str">
        <f>IF('Main courante'!$A278=$CI$6,MAX($CI$8:$CI280)+1,"")</f>
        <v/>
      </c>
      <c r="CJ281" s="121" t="str">
        <f>IF('Main courante'!$A278=$CI$6,TEXT('Main courante'!$B278,"j mmm aa"),"")</f>
        <v/>
      </c>
      <c r="CK281" s="122" t="str">
        <f>IF('Main courante'!$A278=$CI$6,TEXT('Main courante'!$C278,"hh:mm"),"")</f>
        <v/>
      </c>
      <c r="CL281" s="122" t="str">
        <f>IF('Main courante'!$A278=$CI$6,TEXT('Main courante'!$D278,"hh:mm"),"")</f>
        <v/>
      </c>
      <c r="CM281" s="123" t="str">
        <f>IF('Main courante'!$A278=$CI$6,MOD($CL281-$CK281,1),"")</f>
        <v/>
      </c>
      <c r="CN281" s="123" t="str">
        <f>IF('Main courante'!$A278=$CI$6,'Main courante'!$E278,"")</f>
        <v/>
      </c>
      <c r="CO281" s="125"/>
      <c r="CP281" s="120" t="str">
        <f>IF('Main courante'!$A278=$CP$6,MAX($CP$8:$CP280)+1,"")</f>
        <v/>
      </c>
      <c r="CQ281" s="121" t="str">
        <f>IF('Main courante'!$A278=$CP$6,TEXT('Main courante'!$B278,"j mmm aa"),"")</f>
        <v/>
      </c>
      <c r="CR281" s="122" t="str">
        <f>IF('Main courante'!$A278=$CP$6,TEXT('Main courante'!$C278,"hh:mm"),"")</f>
        <v/>
      </c>
      <c r="CS281" s="122" t="str">
        <f>IF('Main courante'!$A278=$CP$6,TEXT('Main courante'!$D278,"hh:mm"),"")</f>
        <v/>
      </c>
      <c r="CT281" s="123" t="str">
        <f>IF('Main courante'!$A278=$CP$6,MOD($CS281-$CR281,1),"")</f>
        <v/>
      </c>
      <c r="CU281" s="123" t="str">
        <f>IF('Main courante'!$A278=$CP$6,'Main courante'!$E278,"")</f>
        <v/>
      </c>
      <c r="CV281" s="122" t="str">
        <f>IF('Main courante'!$A278=$CP$6,DU281,"")</f>
        <v/>
      </c>
      <c r="CW281" s="125"/>
      <c r="CX281" s="120" t="str">
        <f>IF('Main courante'!$A278=$CX$6,MAX($CX$8:$CX280)+1,"")</f>
        <v/>
      </c>
      <c r="CY281" s="121" t="str">
        <f>IF('Main courante'!$A278=$CX$6,TEXT('Main courante'!$B278,"j mmm aa"),"")</f>
        <v/>
      </c>
      <c r="CZ281" s="122" t="str">
        <f>IF('Main courante'!$A278=$CX$6,TEXT('Main courante'!$C278,"hh:mm"),"")</f>
        <v/>
      </c>
      <c r="DA281" s="122" t="str">
        <f>IF('Main courante'!$A278=$CX$6,TEXT('Main courante'!$D278,"hh:mm"),"")</f>
        <v/>
      </c>
      <c r="DB281" s="123" t="str">
        <f>IF('Main courante'!$A278=$CX$6,MOD($DA281-$CZ281,1),"")</f>
        <v/>
      </c>
      <c r="DC281" s="123" t="str">
        <f>IF('Main courante'!$A278=$CX$6,'Main courante'!$E278,"")</f>
        <v/>
      </c>
      <c r="DD281" s="122" t="str">
        <f>IF('Main courante'!$A278=$CX$6,DU281,"")</f>
        <v/>
      </c>
      <c r="DE281" s="125"/>
      <c r="DF281" s="120" t="str">
        <f>IF('Main courante'!$A278=$DF$6,MAX($DF$8:$DF280)+1,"")</f>
        <v/>
      </c>
      <c r="DG281" s="121" t="str">
        <f>IF('Main courante'!$A278=$DF$6,TEXT('Main courante'!$B278,"j mmm aa"),"")</f>
        <v/>
      </c>
      <c r="DH281" s="122" t="str">
        <f>IF('Main courante'!$A278=$DF$6,TEXT('Main courante'!$C278,"hh:mm"),"")</f>
        <v/>
      </c>
      <c r="DI281" s="122" t="str">
        <f>IF('Main courante'!$A278=$DF$6,TEXT('Main courante'!$D278,"hh:mm"),"")</f>
        <v/>
      </c>
      <c r="DJ281" s="123" t="str">
        <f>IF('Main courante'!$A278=$DF$6,MOD($DI281-$DH281,1),"")</f>
        <v/>
      </c>
      <c r="DK281" s="123" t="str">
        <f>IF('Main courante'!$A278=$DF$6,'Main courante'!$E278,"")</f>
        <v/>
      </c>
      <c r="DL281" s="128"/>
      <c r="DM281" s="120" t="str">
        <f>IF(OR('Main courante'!$F278&lt;&gt;"",'Main courante'!$K278&lt;&gt;""),MAX($DM$8:$DM280)+1,"")</f>
        <v/>
      </c>
      <c r="DN281" s="121" t="str">
        <f>IF('Main courante'!$F278,TEXT('Main courante'!$B278,"j mmm aa"),"")</f>
        <v/>
      </c>
      <c r="DO281" s="121" t="str">
        <f>IF('Main courante'!$F278,'Main courante'!$E278,"")</f>
        <v/>
      </c>
      <c r="DP281" s="121" t="str">
        <f>IF(OR('Main courante'!$F278&lt;&gt;"",'Main courante'!$K278&lt;&gt;""),IF('Main courante'!$F278&lt;&gt;"",TEXT('Main courante'!$F278,"hh:mm"),""),"")</f>
        <v/>
      </c>
      <c r="DQ281" s="121" t="str">
        <f>IF(OR('Main courante'!$F278&lt;&gt;"",'Main courante'!$K278&lt;&gt;""),IF('Main courante'!$G278&lt;&gt;"",TEXT('Main courante'!$G278,"hh:mm"),""),"")</f>
        <v/>
      </c>
      <c r="DR281" s="121" t="str">
        <f>IF(OR('Main courante'!$F278&lt;&gt;"",'Main courante'!$K278&lt;&gt;""),IF('Main courante'!$K278&lt;&gt;"",TEXT('Main courante'!$K278,"hh:mm"),""),"")</f>
        <v/>
      </c>
      <c r="DS281" s="121" t="str">
        <f>IF(OR('Main courante'!$F278&lt;&gt;"",'Main courante'!$K278&lt;&gt;""),IF('Main courante'!$L278&lt;&gt;"",TEXT('Main courante'!$L278,"hh:mm"),""),"")</f>
        <v/>
      </c>
      <c r="DT281" s="129">
        <f t="shared" si="16"/>
        <v>0</v>
      </c>
      <c r="DU281" s="130">
        <f>'Main courante'!$H278+'Main courante'!$M278</f>
        <v>0</v>
      </c>
      <c r="DV281" s="131">
        <f>'Main courante'!$J278+'Main courante'!$O278</f>
        <v>0</v>
      </c>
      <c r="DW281" s="131">
        <f>'Main courante'!$I278+'Main courante'!$N278</f>
        <v>0</v>
      </c>
      <c r="DX281" s="132" t="str">
        <f>IF('Main courante'!$P278&lt;&gt;"",'Main courante'!$P278,"")</f>
        <v/>
      </c>
      <c r="DY281" s="133" t="str">
        <f>IF('Main courante'!$Q278&lt;&gt;"",'Main courante'!$Q278,"")</f>
        <v/>
      </c>
      <c r="DZ281" s="133" t="str">
        <f>IF('Main courante'!$R278&lt;&gt;"",'Main courante'!$R278,"")</f>
        <v/>
      </c>
      <c r="EA281" s="129">
        <f t="shared" si="17"/>
        <v>0</v>
      </c>
      <c r="EB281" s="129">
        <f t="shared" si="18"/>
        <v>0</v>
      </c>
      <c r="ED281" s="120" t="str">
        <f>IF('Main courante'!$A278=$ED$6,MAX($ED$8:$ED280)+1,"")</f>
        <v/>
      </c>
      <c r="EE281" s="120" t="str">
        <f>IF('Main courante'!$A278=$ED$6,'Main courante'!$S278,"")</f>
        <v/>
      </c>
      <c r="EF281" s="120" t="str">
        <f>IF('Main courante'!$A278=$ED$6,'Main courante'!$T278,"")</f>
        <v/>
      </c>
      <c r="EG281" s="120" t="str">
        <f>IF('Main courante'!$A278=$ED$6,'Main courante'!$U278,"")</f>
        <v/>
      </c>
      <c r="EH281" s="134" t="str">
        <f>IF('Main courante'!$A278=$ED$6,'Main courante'!$V278,"")</f>
        <v/>
      </c>
      <c r="EJ281" s="120" t="str">
        <f>IF('Main courante'!$A278=$EJ$6,MAX($EJ$8:$EJ280)+1,"")</f>
        <v/>
      </c>
      <c r="EK281" s="120" t="str">
        <f>IF('Main courante'!$A278=$EJ$6,'Main courante'!$S278,"")</f>
        <v/>
      </c>
      <c r="EL281" s="120" t="str">
        <f>IF('Main courante'!$A278=$EJ$6,'Main courante'!$T278,"")</f>
        <v/>
      </c>
      <c r="EM281" s="120" t="str">
        <f>IF('Main courante'!$A278=$EJ$6,'Main courante'!$U278,"")</f>
        <v/>
      </c>
      <c r="EN281" s="134" t="str">
        <f>IF('Main courante'!$A278=$EJ$6,'Main courante'!$V278,"")</f>
        <v/>
      </c>
      <c r="EP281" s="120" t="str">
        <f>IF('Main courante'!$A278=$EP$6,MAX($EP$8:$EP280)+1,"")</f>
        <v/>
      </c>
      <c r="EQ281" s="120" t="str">
        <f>IF('Main courante'!$A278=$EP$6,'Main courante'!$S278,"")</f>
        <v/>
      </c>
      <c r="ER281" s="120" t="str">
        <f>IF('Main courante'!$A278=$EP$6,'Main courante'!$T278,"")</f>
        <v/>
      </c>
      <c r="ES281" s="120" t="str">
        <f>IF('Main courante'!$A278=$EP$6,'Main courante'!$U278,"")</f>
        <v/>
      </c>
      <c r="ET281" s="134" t="str">
        <f>IF('Main courante'!$A278=$EP$6,'Main courante'!$V278,"")</f>
        <v/>
      </c>
      <c r="EU281" s="125"/>
      <c r="EV281" s="120" t="str">
        <f>IF('Main courante'!$A278=$EV$6,MAX($EV$8:$EV280)+1,"")</f>
        <v/>
      </c>
      <c r="EW281" s="121" t="str">
        <f>IF('Main courante'!$A278=$EV$6,TEXT('Main courante'!$B278,"j mmm aa"),"")</f>
        <v/>
      </c>
      <c r="EX281" s="122" t="str">
        <f>IF('Main courante'!$A278=$EV$6,TEXT('Main courante'!$C278,"hh:mm"),"")</f>
        <v/>
      </c>
      <c r="EY281" s="122" t="str">
        <f>IF('Main courante'!$A278=$EV$6,TEXT('Main courante'!$D278,"hh:mm"),"")</f>
        <v/>
      </c>
      <c r="EZ281" s="123" t="str">
        <f>IF('Main courante'!$A278=$EV$6,MOD($EY281-$EX281,1),"")</f>
        <v/>
      </c>
      <c r="FA281" s="123" t="str">
        <f>IF('Main courante'!$A278=$EV$6,'Main courante'!$E278,"")</f>
        <v/>
      </c>
      <c r="FB281" s="128"/>
    </row>
    <row r="282" spans="1:158">
      <c r="A282" s="120" t="str">
        <f>IF('Main courante'!$A279=$A$6,MAX($A$8:$A281)+1,"")</f>
        <v/>
      </c>
      <c r="B282" s="121" t="str">
        <f>IF('Main courante'!$A279=$A$6,TEXT('Main courante'!$B279,"j mmm aa"),"")</f>
        <v/>
      </c>
      <c r="C282" s="122" t="str">
        <f>IF('Main courante'!$A279=$A$6,TEXT('Main courante'!$C279,"hh:mm"),"")</f>
        <v/>
      </c>
      <c r="D282" s="122" t="str">
        <f>IF('Main courante'!$A279=$A$6,TEXT('Main courante'!$D279,"hh:mm"),"")</f>
        <v/>
      </c>
      <c r="E282" s="123" t="str">
        <f>IF('Main courante'!$A279=$A$6,MOD($D282-$C282,1),"")</f>
        <v/>
      </c>
      <c r="F282" s="123" t="str">
        <f>IF('Main courante'!$A279=$A$6,'Main courante'!$E279,"")</f>
        <v/>
      </c>
      <c r="G282" s="125"/>
      <c r="H282" s="126" t="str">
        <f>IF('Main courante'!$A279=$H$6,MAX($H$8:$H281)+1,"")</f>
        <v/>
      </c>
      <c r="I282" s="121" t="str">
        <f>IF('Main courante'!$A279=$H$6,TEXT('Main courante'!$B279,"j mmm aa"),"")</f>
        <v/>
      </c>
      <c r="J282" s="122" t="str">
        <f>IF('Main courante'!$A279=$H$6,TEXT('Main courante'!$C279,"hh:mm"),"")</f>
        <v/>
      </c>
      <c r="K282" s="122" t="str">
        <f>IF('Main courante'!$A279=$H$6,TEXT('Main courante'!$D279,"hh:mm"),"")</f>
        <v/>
      </c>
      <c r="L282" s="123" t="str">
        <f>IF('Main courante'!$A279=$H$6,MOD($K282-$J282,1),"")</f>
        <v/>
      </c>
      <c r="M282" s="123" t="str">
        <f>IF('Main courante'!$A279=$H$6,'Main courante'!$E279,"")</f>
        <v/>
      </c>
      <c r="N282" s="125"/>
      <c r="O282" s="120" t="str">
        <f>IF('Main courante'!$A279=$O$6,MAX($O$8:$O281)+1,"")</f>
        <v/>
      </c>
      <c r="P282" s="121" t="str">
        <f>IF('Main courante'!$A279=$O$6,TEXT('Main courante'!$B279,"j mmm aa"),"")</f>
        <v/>
      </c>
      <c r="Q282" s="122" t="str">
        <f>IF('Main courante'!$A279=$O$6,TEXT('Main courante'!$C279,"hh:mm"),"")</f>
        <v/>
      </c>
      <c r="R282" s="122" t="str">
        <f>IF('Main courante'!$A279=$O$6,TEXT('Main courante'!$D279,"hh:mm"),"")</f>
        <v/>
      </c>
      <c r="S282" s="123" t="str">
        <f>IF('Main courante'!$A279=$O$6,MOD($R282-$Q282,1),"")</f>
        <v/>
      </c>
      <c r="T282" s="124" t="str">
        <f>IF('Main courante'!$A279=$O$6,'Main courante'!$E279,"")</f>
        <v/>
      </c>
      <c r="U282" s="127" t="str">
        <f>IF('Main courante'!$A279=$O$6,DU282,"")</f>
        <v/>
      </c>
      <c r="V282" s="125"/>
      <c r="W282" s="120" t="str">
        <f>IF('Main courante'!$A279=$W$6,MAX($W$8:$W281)+1,"")</f>
        <v/>
      </c>
      <c r="X282" s="121" t="str">
        <f>IF('Main courante'!$A279=$W$6,TEXT('Main courante'!$B279,"j mmm aa"),"")</f>
        <v/>
      </c>
      <c r="Y282" s="122" t="str">
        <f>IF('Main courante'!$A279=$W$6,TEXT('Main courante'!$C279,"hh:mm"),"")</f>
        <v/>
      </c>
      <c r="Z282" s="122" t="str">
        <f>IF('Main courante'!$A279=$W$6,TEXT('Main courante'!$D279,"hh:mm"),"")</f>
        <v/>
      </c>
      <c r="AA282" s="123" t="str">
        <f>IF('Main courante'!$A279=$W$6,MOD($Z282-$Y282,1),"")</f>
        <v/>
      </c>
      <c r="AB282" s="123" t="str">
        <f>IF('Main courante'!$A279=$W$6,'Main courante'!$E279,"")</f>
        <v/>
      </c>
      <c r="AC282" s="122" t="str">
        <f>IF('Main courante'!$A279=$W$6,DU282,"")</f>
        <v/>
      </c>
      <c r="AD282" s="125"/>
      <c r="AE282" s="120" t="str">
        <f>IF('Main courante'!$A279=$AE$6,MAX($AE$8:$AE281)+1,"")</f>
        <v/>
      </c>
      <c r="AF282" s="121" t="str">
        <f>IF('Main courante'!$A279=$AE$6,TEXT('Main courante'!$B279,"j mmm aa"),"")</f>
        <v/>
      </c>
      <c r="AG282" s="122" t="str">
        <f>IF('Main courante'!$A279=$AE$6,TEXT('Main courante'!$C279,"hh:mm"),"")</f>
        <v/>
      </c>
      <c r="AH282" s="122" t="str">
        <f>IF('Main courante'!$A279=$AE$6,TEXT('Main courante'!$D279,"hh:mm"),"")</f>
        <v/>
      </c>
      <c r="AI282" s="123" t="str">
        <f>IF('Main courante'!$A279=$AE$6,MOD($AH282-$AG282,1),"")</f>
        <v/>
      </c>
      <c r="AJ282" s="123" t="str">
        <f>IF('Main courante'!$A279=$AE$6,'Main courante'!$E279,"")</f>
        <v/>
      </c>
      <c r="AK282" s="122" t="str">
        <f>IF('Main courante'!$A279=$AE$6,DU282,"")</f>
        <v/>
      </c>
      <c r="AL282" s="125"/>
      <c r="AM282" s="120" t="str">
        <f>IF('Main courante'!$A279=$AM$6,MAX($AM$8:$AM281)+1,"")</f>
        <v/>
      </c>
      <c r="AN282" s="121" t="str">
        <f>IF('Main courante'!$A279=$AM$6,TEXT('Main courante'!$B279,"j mmm aa"),"")</f>
        <v/>
      </c>
      <c r="AO282" s="122" t="str">
        <f>IF('Main courante'!$A279=$AM$6,TEXT('Main courante'!$C279,"hh:mm"),"")</f>
        <v/>
      </c>
      <c r="AP282" s="122" t="str">
        <f>IF('Main courante'!$A279=$AM$6,TEXT('Main courante'!$D279,"hh:mm"),"")</f>
        <v/>
      </c>
      <c r="AQ282" s="123" t="str">
        <f>IF('Main courante'!$A279=$AM$6,MOD($AP282-$AO282,1),"")</f>
        <v/>
      </c>
      <c r="AR282" s="123" t="str">
        <f>IF('Main courante'!$A279=$AM$6,'Main courante'!$E279,"")</f>
        <v/>
      </c>
      <c r="AS282" s="122" t="str">
        <f>IF('Main courante'!$A279=$AM$6,DU282,"")</f>
        <v/>
      </c>
      <c r="AT282" s="125"/>
      <c r="AU282" s="120" t="str">
        <f>IF('Main courante'!$A279=$AU$6,MAX($AU$8:$AU281)+1,"")</f>
        <v/>
      </c>
      <c r="AV282" s="121" t="str">
        <f>IF('Main courante'!$A279=$AU$6,TEXT('Main courante'!$B279,"j mmm aa"),"")</f>
        <v/>
      </c>
      <c r="AW282" s="122" t="str">
        <f>IF('Main courante'!$A279=$AU$6,TEXT('Main courante'!$C279,"hh:mm"),"")</f>
        <v/>
      </c>
      <c r="AX282" s="122" t="str">
        <f>IF('Main courante'!$A279=$AU$6,TEXT('Main courante'!$D279,"hh:mm"),"")</f>
        <v/>
      </c>
      <c r="AY282" s="123" t="str">
        <f>IF('Main courante'!$A279=$AU$6,MOD($AX282-$AW282,1),"")</f>
        <v/>
      </c>
      <c r="AZ282" s="123" t="str">
        <f>IF('Main courante'!$A279=$AU$6,'Main courante'!$E279,"")</f>
        <v/>
      </c>
      <c r="BA282" s="122" t="str">
        <f>IF('Main courante'!$A279=$AU$6,DU282,"")</f>
        <v/>
      </c>
      <c r="BB282" s="125"/>
      <c r="BC282" s="120" t="str">
        <f>IF('Main courante'!$A279=$BC$6,MAX($BC$8:$BC281)+1,"")</f>
        <v/>
      </c>
      <c r="BD282" s="121" t="str">
        <f>IF('Main courante'!$A279=$BC$6,TEXT('Main courante'!$B279,"j mmm aa"),"")</f>
        <v/>
      </c>
      <c r="BE282" s="122" t="str">
        <f>IF('Main courante'!$A279=$BC$6,TEXT('Main courante'!$C279,"hh:mm"),"")</f>
        <v/>
      </c>
      <c r="BF282" s="122" t="str">
        <f>IF('Main courante'!$A279=$BC$6,TEXT('Main courante'!$D279,"hh:mm"),"")</f>
        <v/>
      </c>
      <c r="BG282" s="123" t="str">
        <f>IF('Main courante'!$A279=$BC$6,MOD($BF282-$BE282,1),"")</f>
        <v/>
      </c>
      <c r="BH282" s="123" t="str">
        <f>IF('Main courante'!$A279=$BC$6,'Main courante'!$E279,"")</f>
        <v/>
      </c>
      <c r="BI282" s="122" t="str">
        <f>IF('Main courante'!$A279=$BC$6,DU282,"")</f>
        <v/>
      </c>
      <c r="BJ282" s="125"/>
      <c r="BK282" s="120" t="str">
        <f>IF('Main courante'!$A279=$BK$6,MAX($BK$8:$BK281)+1,"")</f>
        <v/>
      </c>
      <c r="BL282" s="121" t="str">
        <f>IF('Main courante'!$A279=$BK$6,TEXT('Main courante'!$B279,"j mmm aa"),"")</f>
        <v/>
      </c>
      <c r="BM282" s="122" t="str">
        <f>IF('Main courante'!$A279=$BK$6,TEXT('Main courante'!$C279,"hh:mm"),"")</f>
        <v/>
      </c>
      <c r="BN282" s="122" t="str">
        <f>IF('Main courante'!$A279=$BK$6,TEXT('Main courante'!$D279,"hh:mm"),"")</f>
        <v/>
      </c>
      <c r="BO282" s="123" t="str">
        <f>IF('Main courante'!$A279=$BK$6,MOD($BN282-$BM282,1),"")</f>
        <v/>
      </c>
      <c r="BP282" s="123" t="str">
        <f>IF('Main courante'!$A279=$BK$6,'Main courante'!$E279,"")</f>
        <v/>
      </c>
      <c r="BQ282" s="122" t="str">
        <f>IF('Main courante'!$A279=$BK$6,DU282,"")</f>
        <v/>
      </c>
      <c r="BR282" s="125"/>
      <c r="BS282" s="120" t="str">
        <f>IF('Main courante'!$A279=$BS$6,MAX($BS$8:$BS281)+1,"")</f>
        <v/>
      </c>
      <c r="BT282" s="121" t="str">
        <f>IF('Main courante'!$A279=$BS$6,TEXT('Main courante'!$B279,"j mmm aa"),"")</f>
        <v/>
      </c>
      <c r="BU282" s="122" t="str">
        <f>IF('Main courante'!$A279=$BS$6,TEXT('Main courante'!$C279,"hh:mm"),"")</f>
        <v/>
      </c>
      <c r="BV282" s="122" t="str">
        <f>IF('Main courante'!$A279=$BS$6,TEXT('Main courante'!$D279,"hh:mm"),"")</f>
        <v/>
      </c>
      <c r="BW282" s="123" t="str">
        <f>IF('Main courante'!$A279=$BS$6,MOD($BV282-$BU282,1),"")</f>
        <v/>
      </c>
      <c r="BX282" s="123" t="str">
        <f>IF('Main courante'!$A279=$BS$6,'Main courante'!$E279,"")</f>
        <v/>
      </c>
      <c r="BY282" s="122" t="str">
        <f>IF('Main courante'!$A279=$BS$6,DU282,"")</f>
        <v/>
      </c>
      <c r="BZ282" s="125"/>
      <c r="CA282" s="120" t="str">
        <f>IF('Main courante'!$A279=$CA$6,MAX($CA$8:$CA281)+1,"")</f>
        <v/>
      </c>
      <c r="CB282" s="121" t="str">
        <f>IF('Main courante'!$A279=$CA$6,TEXT('Main courante'!$B279,"j mmm aa"),"")</f>
        <v/>
      </c>
      <c r="CC282" s="122" t="str">
        <f>IF('Main courante'!$A279=$CA$6,TEXT('Main courante'!$C279,"hh:mm"),"")</f>
        <v/>
      </c>
      <c r="CD282" s="122" t="str">
        <f>IF('Main courante'!$A279=$CA$6,TEXT('Main courante'!$D279,"hh:mm"),"")</f>
        <v/>
      </c>
      <c r="CE282" s="123" t="str">
        <f>IF('Main courante'!$A279=$CA$6,MOD($CD282-$CC282,1),"")</f>
        <v/>
      </c>
      <c r="CF282" s="123" t="str">
        <f>IF('Main courante'!$A279=$CA$6,'Main courante'!$E279,"")</f>
        <v/>
      </c>
      <c r="CG282" s="122" t="str">
        <f>IF('Main courante'!$A279=$CA$6,DU282,"")</f>
        <v/>
      </c>
      <c r="CH282" s="125"/>
      <c r="CI282" s="120" t="str">
        <f>IF('Main courante'!$A279=$CI$6,MAX($CI$8:$CI281)+1,"")</f>
        <v/>
      </c>
      <c r="CJ282" s="121" t="str">
        <f>IF('Main courante'!$A279=$CI$6,TEXT('Main courante'!$B279,"j mmm aa"),"")</f>
        <v/>
      </c>
      <c r="CK282" s="122" t="str">
        <f>IF('Main courante'!$A279=$CI$6,TEXT('Main courante'!$C279,"hh:mm"),"")</f>
        <v/>
      </c>
      <c r="CL282" s="122" t="str">
        <f>IF('Main courante'!$A279=$CI$6,TEXT('Main courante'!$D279,"hh:mm"),"")</f>
        <v/>
      </c>
      <c r="CM282" s="123" t="str">
        <f>IF('Main courante'!$A279=$CI$6,MOD($CL282-$CK282,1),"")</f>
        <v/>
      </c>
      <c r="CN282" s="123" t="str">
        <f>IF('Main courante'!$A279=$CI$6,'Main courante'!$E279,"")</f>
        <v/>
      </c>
      <c r="CO282" s="125"/>
      <c r="CP282" s="120" t="str">
        <f>IF('Main courante'!$A279=$CP$6,MAX($CP$8:$CP281)+1,"")</f>
        <v/>
      </c>
      <c r="CQ282" s="121" t="str">
        <f>IF('Main courante'!$A279=$CP$6,TEXT('Main courante'!$B279,"j mmm aa"),"")</f>
        <v/>
      </c>
      <c r="CR282" s="122" t="str">
        <f>IF('Main courante'!$A279=$CP$6,TEXT('Main courante'!$C279,"hh:mm"),"")</f>
        <v/>
      </c>
      <c r="CS282" s="122" t="str">
        <f>IF('Main courante'!$A279=$CP$6,TEXT('Main courante'!$D279,"hh:mm"),"")</f>
        <v/>
      </c>
      <c r="CT282" s="123" t="str">
        <f>IF('Main courante'!$A279=$CP$6,MOD($CS282-$CR282,1),"")</f>
        <v/>
      </c>
      <c r="CU282" s="123" t="str">
        <f>IF('Main courante'!$A279=$CP$6,'Main courante'!$E279,"")</f>
        <v/>
      </c>
      <c r="CV282" s="122" t="str">
        <f>IF('Main courante'!$A279=$CP$6,DU282,"")</f>
        <v/>
      </c>
      <c r="CW282" s="125"/>
      <c r="CX282" s="120" t="str">
        <f>IF('Main courante'!$A279=$CX$6,MAX($CX$8:$CX281)+1,"")</f>
        <v/>
      </c>
      <c r="CY282" s="121" t="str">
        <f>IF('Main courante'!$A279=$CX$6,TEXT('Main courante'!$B279,"j mmm aa"),"")</f>
        <v/>
      </c>
      <c r="CZ282" s="122" t="str">
        <f>IF('Main courante'!$A279=$CX$6,TEXT('Main courante'!$C279,"hh:mm"),"")</f>
        <v/>
      </c>
      <c r="DA282" s="122" t="str">
        <f>IF('Main courante'!$A279=$CX$6,TEXT('Main courante'!$D279,"hh:mm"),"")</f>
        <v/>
      </c>
      <c r="DB282" s="123" t="str">
        <f>IF('Main courante'!$A279=$CX$6,MOD($DA282-$CZ282,1),"")</f>
        <v/>
      </c>
      <c r="DC282" s="123" t="str">
        <f>IF('Main courante'!$A279=$CX$6,'Main courante'!$E279,"")</f>
        <v/>
      </c>
      <c r="DD282" s="122" t="str">
        <f>IF('Main courante'!$A279=$CX$6,DU282,"")</f>
        <v/>
      </c>
      <c r="DE282" s="125"/>
      <c r="DF282" s="120" t="str">
        <f>IF('Main courante'!$A279=$DF$6,MAX($DF$8:$DF281)+1,"")</f>
        <v/>
      </c>
      <c r="DG282" s="121" t="str">
        <f>IF('Main courante'!$A279=$DF$6,TEXT('Main courante'!$B279,"j mmm aa"),"")</f>
        <v/>
      </c>
      <c r="DH282" s="122" t="str">
        <f>IF('Main courante'!$A279=$DF$6,TEXT('Main courante'!$C279,"hh:mm"),"")</f>
        <v/>
      </c>
      <c r="DI282" s="122" t="str">
        <f>IF('Main courante'!$A279=$DF$6,TEXT('Main courante'!$D279,"hh:mm"),"")</f>
        <v/>
      </c>
      <c r="DJ282" s="123" t="str">
        <f>IF('Main courante'!$A279=$DF$6,MOD($DI282-$DH282,1),"")</f>
        <v/>
      </c>
      <c r="DK282" s="123" t="str">
        <f>IF('Main courante'!$A279=$DF$6,'Main courante'!$E279,"")</f>
        <v/>
      </c>
      <c r="DL282" s="128"/>
      <c r="DM282" s="120" t="str">
        <f>IF(OR('Main courante'!$F279&lt;&gt;"",'Main courante'!$K279&lt;&gt;""),MAX($DM$8:$DM281)+1,"")</f>
        <v/>
      </c>
      <c r="DN282" s="121" t="str">
        <f>IF('Main courante'!$F279,TEXT('Main courante'!$B279,"j mmm aa"),"")</f>
        <v/>
      </c>
      <c r="DO282" s="121" t="str">
        <f>IF('Main courante'!$F279,'Main courante'!$E279,"")</f>
        <v/>
      </c>
      <c r="DP282" s="121" t="str">
        <f>IF(OR('Main courante'!$F279&lt;&gt;"",'Main courante'!$K279&lt;&gt;""),IF('Main courante'!$F279&lt;&gt;"",TEXT('Main courante'!$F279,"hh:mm"),""),"")</f>
        <v/>
      </c>
      <c r="DQ282" s="121" t="str">
        <f>IF(OR('Main courante'!$F279&lt;&gt;"",'Main courante'!$K279&lt;&gt;""),IF('Main courante'!$G279&lt;&gt;"",TEXT('Main courante'!$G279,"hh:mm"),""),"")</f>
        <v/>
      </c>
      <c r="DR282" s="121" t="str">
        <f>IF(OR('Main courante'!$F279&lt;&gt;"",'Main courante'!$K279&lt;&gt;""),IF('Main courante'!$K279&lt;&gt;"",TEXT('Main courante'!$K279,"hh:mm"),""),"")</f>
        <v/>
      </c>
      <c r="DS282" s="121" t="str">
        <f>IF(OR('Main courante'!$F279&lt;&gt;"",'Main courante'!$K279&lt;&gt;""),IF('Main courante'!$L279&lt;&gt;"",TEXT('Main courante'!$L279,"hh:mm"),""),"")</f>
        <v/>
      </c>
      <c r="DT282" s="129">
        <f t="shared" si="16"/>
        <v>0</v>
      </c>
      <c r="DU282" s="130">
        <f>'Main courante'!$H279+'Main courante'!$M279</f>
        <v>0</v>
      </c>
      <c r="DV282" s="131">
        <f>'Main courante'!$J279+'Main courante'!$O279</f>
        <v>0</v>
      </c>
      <c r="DW282" s="131">
        <f>'Main courante'!$I279+'Main courante'!$N279</f>
        <v>0</v>
      </c>
      <c r="DX282" s="132" t="str">
        <f>IF('Main courante'!$P279&lt;&gt;"",'Main courante'!$P279,"")</f>
        <v/>
      </c>
      <c r="DY282" s="133" t="str">
        <f>IF('Main courante'!$Q279&lt;&gt;"",'Main courante'!$Q279,"")</f>
        <v/>
      </c>
      <c r="DZ282" s="133" t="str">
        <f>IF('Main courante'!$R279&lt;&gt;"",'Main courante'!$R279,"")</f>
        <v/>
      </c>
      <c r="EA282" s="129">
        <f t="shared" si="17"/>
        <v>0</v>
      </c>
      <c r="EB282" s="129">
        <f t="shared" si="18"/>
        <v>0</v>
      </c>
      <c r="ED282" s="120" t="str">
        <f>IF('Main courante'!$A279=$ED$6,MAX($ED$8:$ED281)+1,"")</f>
        <v/>
      </c>
      <c r="EE282" s="120" t="str">
        <f>IF('Main courante'!$A279=$ED$6,'Main courante'!$S279,"")</f>
        <v/>
      </c>
      <c r="EF282" s="120" t="str">
        <f>IF('Main courante'!$A279=$ED$6,'Main courante'!$T279,"")</f>
        <v/>
      </c>
      <c r="EG282" s="120" t="str">
        <f>IF('Main courante'!$A279=$ED$6,'Main courante'!$U279,"")</f>
        <v/>
      </c>
      <c r="EH282" s="134" t="str">
        <f>IF('Main courante'!$A279=$ED$6,'Main courante'!$V279,"")</f>
        <v/>
      </c>
      <c r="EJ282" s="120" t="str">
        <f>IF('Main courante'!$A279=$EJ$6,MAX($EJ$8:$EJ281)+1,"")</f>
        <v/>
      </c>
      <c r="EK282" s="120" t="str">
        <f>IF('Main courante'!$A279=$EJ$6,'Main courante'!$S279,"")</f>
        <v/>
      </c>
      <c r="EL282" s="120" t="str">
        <f>IF('Main courante'!$A279=$EJ$6,'Main courante'!$T279,"")</f>
        <v/>
      </c>
      <c r="EM282" s="120" t="str">
        <f>IF('Main courante'!$A279=$EJ$6,'Main courante'!$U279,"")</f>
        <v/>
      </c>
      <c r="EN282" s="134" t="str">
        <f>IF('Main courante'!$A279=$EJ$6,'Main courante'!$V279,"")</f>
        <v/>
      </c>
      <c r="EP282" s="120" t="str">
        <f>IF('Main courante'!$A279=$EP$6,MAX($EP$8:$EP281)+1,"")</f>
        <v/>
      </c>
      <c r="EQ282" s="120" t="str">
        <f>IF('Main courante'!$A279=$EP$6,'Main courante'!$S279,"")</f>
        <v/>
      </c>
      <c r="ER282" s="120" t="str">
        <f>IF('Main courante'!$A279=$EP$6,'Main courante'!$T279,"")</f>
        <v/>
      </c>
      <c r="ES282" s="120" t="str">
        <f>IF('Main courante'!$A279=$EP$6,'Main courante'!$U279,"")</f>
        <v/>
      </c>
      <c r="ET282" s="134" t="str">
        <f>IF('Main courante'!$A279=$EP$6,'Main courante'!$V279,"")</f>
        <v/>
      </c>
      <c r="EU282" s="125"/>
      <c r="EV282" s="120" t="str">
        <f>IF('Main courante'!$A279=$EV$6,MAX($EV$8:$EV281)+1,"")</f>
        <v/>
      </c>
      <c r="EW282" s="121" t="str">
        <f>IF('Main courante'!$A279=$EV$6,TEXT('Main courante'!$B279,"j mmm aa"),"")</f>
        <v/>
      </c>
      <c r="EX282" s="122" t="str">
        <f>IF('Main courante'!$A279=$EV$6,TEXT('Main courante'!$C279,"hh:mm"),"")</f>
        <v/>
      </c>
      <c r="EY282" s="122" t="str">
        <f>IF('Main courante'!$A279=$EV$6,TEXT('Main courante'!$D279,"hh:mm"),"")</f>
        <v/>
      </c>
      <c r="EZ282" s="123" t="str">
        <f>IF('Main courante'!$A279=$EV$6,MOD($EY282-$EX282,1),"")</f>
        <v/>
      </c>
      <c r="FA282" s="123" t="str">
        <f>IF('Main courante'!$A279=$EV$6,'Main courante'!$E279,"")</f>
        <v/>
      </c>
      <c r="FB282" s="128"/>
    </row>
    <row r="283" spans="1:158">
      <c r="A283" s="120" t="str">
        <f>IF('Main courante'!$A280=$A$6,MAX($A$8:$A282)+1,"")</f>
        <v/>
      </c>
      <c r="B283" s="121" t="str">
        <f>IF('Main courante'!$A280=$A$6,TEXT('Main courante'!$B280,"j mmm aa"),"")</f>
        <v/>
      </c>
      <c r="C283" s="122" t="str">
        <f>IF('Main courante'!$A280=$A$6,TEXT('Main courante'!$C280,"hh:mm"),"")</f>
        <v/>
      </c>
      <c r="D283" s="122" t="str">
        <f>IF('Main courante'!$A280=$A$6,TEXT('Main courante'!$D280,"hh:mm"),"")</f>
        <v/>
      </c>
      <c r="E283" s="123" t="str">
        <f>IF('Main courante'!$A280=$A$6,MOD($D283-$C283,1),"")</f>
        <v/>
      </c>
      <c r="F283" s="123" t="str">
        <f>IF('Main courante'!$A280=$A$6,'Main courante'!$E280,"")</f>
        <v/>
      </c>
      <c r="G283" s="125"/>
      <c r="H283" s="126" t="str">
        <f>IF('Main courante'!$A280=$H$6,MAX($H$8:$H282)+1,"")</f>
        <v/>
      </c>
      <c r="I283" s="121" t="str">
        <f>IF('Main courante'!$A280=$H$6,TEXT('Main courante'!$B280,"j mmm aa"),"")</f>
        <v/>
      </c>
      <c r="J283" s="122" t="str">
        <f>IF('Main courante'!$A280=$H$6,TEXT('Main courante'!$C280,"hh:mm"),"")</f>
        <v/>
      </c>
      <c r="K283" s="122" t="str">
        <f>IF('Main courante'!$A280=$H$6,TEXT('Main courante'!$D280,"hh:mm"),"")</f>
        <v/>
      </c>
      <c r="L283" s="123" t="str">
        <f>IF('Main courante'!$A280=$H$6,MOD($K283-$J283,1),"")</f>
        <v/>
      </c>
      <c r="M283" s="123" t="str">
        <f>IF('Main courante'!$A280=$H$6,'Main courante'!$E280,"")</f>
        <v/>
      </c>
      <c r="N283" s="125"/>
      <c r="O283" s="120" t="str">
        <f>IF('Main courante'!$A280=$O$6,MAX($O$8:$O282)+1,"")</f>
        <v/>
      </c>
      <c r="P283" s="121" t="str">
        <f>IF('Main courante'!$A280=$O$6,TEXT('Main courante'!$B280,"j mmm aa"),"")</f>
        <v/>
      </c>
      <c r="Q283" s="122" t="str">
        <f>IF('Main courante'!$A280=$O$6,TEXT('Main courante'!$C280,"hh:mm"),"")</f>
        <v/>
      </c>
      <c r="R283" s="122" t="str">
        <f>IF('Main courante'!$A280=$O$6,TEXT('Main courante'!$D280,"hh:mm"),"")</f>
        <v/>
      </c>
      <c r="S283" s="123" t="str">
        <f>IF('Main courante'!$A280=$O$6,MOD($R283-$Q283,1),"")</f>
        <v/>
      </c>
      <c r="T283" s="124" t="str">
        <f>IF('Main courante'!$A280=$O$6,'Main courante'!$E280,"")</f>
        <v/>
      </c>
      <c r="U283" s="127" t="str">
        <f>IF('Main courante'!$A280=$O$6,DU283,"")</f>
        <v/>
      </c>
      <c r="V283" s="125"/>
      <c r="W283" s="120" t="str">
        <f>IF('Main courante'!$A280=$W$6,MAX($W$8:$W282)+1,"")</f>
        <v/>
      </c>
      <c r="X283" s="121" t="str">
        <f>IF('Main courante'!$A280=$W$6,TEXT('Main courante'!$B280,"j mmm aa"),"")</f>
        <v/>
      </c>
      <c r="Y283" s="122" t="str">
        <f>IF('Main courante'!$A280=$W$6,TEXT('Main courante'!$C280,"hh:mm"),"")</f>
        <v/>
      </c>
      <c r="Z283" s="122" t="str">
        <f>IF('Main courante'!$A280=$W$6,TEXT('Main courante'!$D280,"hh:mm"),"")</f>
        <v/>
      </c>
      <c r="AA283" s="123" t="str">
        <f>IF('Main courante'!$A280=$W$6,MOD($Z283-$Y283,1),"")</f>
        <v/>
      </c>
      <c r="AB283" s="123" t="str">
        <f>IF('Main courante'!$A280=$W$6,'Main courante'!$E280,"")</f>
        <v/>
      </c>
      <c r="AC283" s="122" t="str">
        <f>IF('Main courante'!$A280=$W$6,DU283,"")</f>
        <v/>
      </c>
      <c r="AD283" s="125"/>
      <c r="AE283" s="120" t="str">
        <f>IF('Main courante'!$A280=$AE$6,MAX($AE$8:$AE282)+1,"")</f>
        <v/>
      </c>
      <c r="AF283" s="121" t="str">
        <f>IF('Main courante'!$A280=$AE$6,TEXT('Main courante'!$B280,"j mmm aa"),"")</f>
        <v/>
      </c>
      <c r="AG283" s="122" t="str">
        <f>IF('Main courante'!$A280=$AE$6,TEXT('Main courante'!$C280,"hh:mm"),"")</f>
        <v/>
      </c>
      <c r="AH283" s="122" t="str">
        <f>IF('Main courante'!$A280=$AE$6,TEXT('Main courante'!$D280,"hh:mm"),"")</f>
        <v/>
      </c>
      <c r="AI283" s="123" t="str">
        <f>IF('Main courante'!$A280=$AE$6,MOD($AH283-$AG283,1),"")</f>
        <v/>
      </c>
      <c r="AJ283" s="123" t="str">
        <f>IF('Main courante'!$A280=$AE$6,'Main courante'!$E280,"")</f>
        <v/>
      </c>
      <c r="AK283" s="122" t="str">
        <f>IF('Main courante'!$A280=$AE$6,DU283,"")</f>
        <v/>
      </c>
      <c r="AL283" s="125"/>
      <c r="AM283" s="120" t="str">
        <f>IF('Main courante'!$A280=$AM$6,MAX($AM$8:$AM282)+1,"")</f>
        <v/>
      </c>
      <c r="AN283" s="121" t="str">
        <f>IF('Main courante'!$A280=$AM$6,TEXT('Main courante'!$B280,"j mmm aa"),"")</f>
        <v/>
      </c>
      <c r="AO283" s="122" t="str">
        <f>IF('Main courante'!$A280=$AM$6,TEXT('Main courante'!$C280,"hh:mm"),"")</f>
        <v/>
      </c>
      <c r="AP283" s="122" t="str">
        <f>IF('Main courante'!$A280=$AM$6,TEXT('Main courante'!$D280,"hh:mm"),"")</f>
        <v/>
      </c>
      <c r="AQ283" s="123" t="str">
        <f>IF('Main courante'!$A280=$AM$6,MOD($AP283-$AO283,1),"")</f>
        <v/>
      </c>
      <c r="AR283" s="123" t="str">
        <f>IF('Main courante'!$A280=$AM$6,'Main courante'!$E280,"")</f>
        <v/>
      </c>
      <c r="AS283" s="122" t="str">
        <f>IF('Main courante'!$A280=$AM$6,DU283,"")</f>
        <v/>
      </c>
      <c r="AT283" s="125"/>
      <c r="AU283" s="120" t="str">
        <f>IF('Main courante'!$A280=$AU$6,MAX($AU$8:$AU282)+1,"")</f>
        <v/>
      </c>
      <c r="AV283" s="121" t="str">
        <f>IF('Main courante'!$A280=$AU$6,TEXT('Main courante'!$B280,"j mmm aa"),"")</f>
        <v/>
      </c>
      <c r="AW283" s="122" t="str">
        <f>IF('Main courante'!$A280=$AU$6,TEXT('Main courante'!$C280,"hh:mm"),"")</f>
        <v/>
      </c>
      <c r="AX283" s="122" t="str">
        <f>IF('Main courante'!$A280=$AU$6,TEXT('Main courante'!$D280,"hh:mm"),"")</f>
        <v/>
      </c>
      <c r="AY283" s="123" t="str">
        <f>IF('Main courante'!$A280=$AU$6,MOD($AX283-$AW283,1),"")</f>
        <v/>
      </c>
      <c r="AZ283" s="123" t="str">
        <f>IF('Main courante'!$A280=$AU$6,'Main courante'!$E280,"")</f>
        <v/>
      </c>
      <c r="BA283" s="122" t="str">
        <f>IF('Main courante'!$A280=$AU$6,DU283,"")</f>
        <v/>
      </c>
      <c r="BB283" s="125"/>
      <c r="BC283" s="120" t="str">
        <f>IF('Main courante'!$A280=$BC$6,MAX($BC$8:$BC282)+1,"")</f>
        <v/>
      </c>
      <c r="BD283" s="121" t="str">
        <f>IF('Main courante'!$A280=$BC$6,TEXT('Main courante'!$B280,"j mmm aa"),"")</f>
        <v/>
      </c>
      <c r="BE283" s="122" t="str">
        <f>IF('Main courante'!$A280=$BC$6,TEXT('Main courante'!$C280,"hh:mm"),"")</f>
        <v/>
      </c>
      <c r="BF283" s="122" t="str">
        <f>IF('Main courante'!$A280=$BC$6,TEXT('Main courante'!$D280,"hh:mm"),"")</f>
        <v/>
      </c>
      <c r="BG283" s="123" t="str">
        <f>IF('Main courante'!$A280=$BC$6,MOD($BF283-$BE283,1),"")</f>
        <v/>
      </c>
      <c r="BH283" s="123" t="str">
        <f>IF('Main courante'!$A280=$BC$6,'Main courante'!$E280,"")</f>
        <v/>
      </c>
      <c r="BI283" s="122" t="str">
        <f>IF('Main courante'!$A280=$BC$6,DU283,"")</f>
        <v/>
      </c>
      <c r="BJ283" s="125"/>
      <c r="BK283" s="120" t="str">
        <f>IF('Main courante'!$A280=$BK$6,MAX($BK$8:$BK282)+1,"")</f>
        <v/>
      </c>
      <c r="BL283" s="121" t="str">
        <f>IF('Main courante'!$A280=$BK$6,TEXT('Main courante'!$B280,"j mmm aa"),"")</f>
        <v/>
      </c>
      <c r="BM283" s="122" t="str">
        <f>IF('Main courante'!$A280=$BK$6,TEXT('Main courante'!$C280,"hh:mm"),"")</f>
        <v/>
      </c>
      <c r="BN283" s="122" t="str">
        <f>IF('Main courante'!$A280=$BK$6,TEXT('Main courante'!$D280,"hh:mm"),"")</f>
        <v/>
      </c>
      <c r="BO283" s="123" t="str">
        <f>IF('Main courante'!$A280=$BK$6,MOD($BN283-$BM283,1),"")</f>
        <v/>
      </c>
      <c r="BP283" s="123" t="str">
        <f>IF('Main courante'!$A280=$BK$6,'Main courante'!$E280,"")</f>
        <v/>
      </c>
      <c r="BQ283" s="122" t="str">
        <f>IF('Main courante'!$A280=$BK$6,DU283,"")</f>
        <v/>
      </c>
      <c r="BR283" s="125"/>
      <c r="BS283" s="120" t="str">
        <f>IF('Main courante'!$A280=$BS$6,MAX($BS$8:$BS282)+1,"")</f>
        <v/>
      </c>
      <c r="BT283" s="121" t="str">
        <f>IF('Main courante'!$A280=$BS$6,TEXT('Main courante'!$B280,"j mmm aa"),"")</f>
        <v/>
      </c>
      <c r="BU283" s="122" t="str">
        <f>IF('Main courante'!$A280=$BS$6,TEXT('Main courante'!$C280,"hh:mm"),"")</f>
        <v/>
      </c>
      <c r="BV283" s="122" t="str">
        <f>IF('Main courante'!$A280=$BS$6,TEXT('Main courante'!$D280,"hh:mm"),"")</f>
        <v/>
      </c>
      <c r="BW283" s="123" t="str">
        <f>IF('Main courante'!$A280=$BS$6,MOD($BV283-$BU283,1),"")</f>
        <v/>
      </c>
      <c r="BX283" s="123" t="str">
        <f>IF('Main courante'!$A280=$BS$6,'Main courante'!$E280,"")</f>
        <v/>
      </c>
      <c r="BY283" s="122" t="str">
        <f>IF('Main courante'!$A280=$BS$6,DU283,"")</f>
        <v/>
      </c>
      <c r="BZ283" s="125"/>
      <c r="CA283" s="120" t="str">
        <f>IF('Main courante'!$A280=$CA$6,MAX($CA$8:$CA282)+1,"")</f>
        <v/>
      </c>
      <c r="CB283" s="121" t="str">
        <f>IF('Main courante'!$A280=$CA$6,TEXT('Main courante'!$B280,"j mmm aa"),"")</f>
        <v/>
      </c>
      <c r="CC283" s="122" t="str">
        <f>IF('Main courante'!$A280=$CA$6,TEXT('Main courante'!$C280,"hh:mm"),"")</f>
        <v/>
      </c>
      <c r="CD283" s="122" t="str">
        <f>IF('Main courante'!$A280=$CA$6,TEXT('Main courante'!$D280,"hh:mm"),"")</f>
        <v/>
      </c>
      <c r="CE283" s="123" t="str">
        <f>IF('Main courante'!$A280=$CA$6,MOD($CD283-$CC283,1),"")</f>
        <v/>
      </c>
      <c r="CF283" s="123" t="str">
        <f>IF('Main courante'!$A280=$CA$6,'Main courante'!$E280,"")</f>
        <v/>
      </c>
      <c r="CG283" s="122" t="str">
        <f>IF('Main courante'!$A280=$CA$6,DU283,"")</f>
        <v/>
      </c>
      <c r="CH283" s="125"/>
      <c r="CI283" s="120" t="str">
        <f>IF('Main courante'!$A280=$CI$6,MAX($CI$8:$CI282)+1,"")</f>
        <v/>
      </c>
      <c r="CJ283" s="121" t="str">
        <f>IF('Main courante'!$A280=$CI$6,TEXT('Main courante'!$B280,"j mmm aa"),"")</f>
        <v/>
      </c>
      <c r="CK283" s="122" t="str">
        <f>IF('Main courante'!$A280=$CI$6,TEXT('Main courante'!$C280,"hh:mm"),"")</f>
        <v/>
      </c>
      <c r="CL283" s="122" t="str">
        <f>IF('Main courante'!$A280=$CI$6,TEXT('Main courante'!$D280,"hh:mm"),"")</f>
        <v/>
      </c>
      <c r="CM283" s="123" t="str">
        <f>IF('Main courante'!$A280=$CI$6,MOD($CL283-$CK283,1),"")</f>
        <v/>
      </c>
      <c r="CN283" s="123" t="str">
        <f>IF('Main courante'!$A280=$CI$6,'Main courante'!$E280,"")</f>
        <v/>
      </c>
      <c r="CO283" s="125"/>
      <c r="CP283" s="120" t="str">
        <f>IF('Main courante'!$A280=$CP$6,MAX($CP$8:$CP282)+1,"")</f>
        <v/>
      </c>
      <c r="CQ283" s="121" t="str">
        <f>IF('Main courante'!$A280=$CP$6,TEXT('Main courante'!$B280,"j mmm aa"),"")</f>
        <v/>
      </c>
      <c r="CR283" s="122" t="str">
        <f>IF('Main courante'!$A280=$CP$6,TEXT('Main courante'!$C280,"hh:mm"),"")</f>
        <v/>
      </c>
      <c r="CS283" s="122" t="str">
        <f>IF('Main courante'!$A280=$CP$6,TEXT('Main courante'!$D280,"hh:mm"),"")</f>
        <v/>
      </c>
      <c r="CT283" s="123" t="str">
        <f>IF('Main courante'!$A280=$CP$6,MOD($CS283-$CR283,1),"")</f>
        <v/>
      </c>
      <c r="CU283" s="123" t="str">
        <f>IF('Main courante'!$A280=$CP$6,'Main courante'!$E280,"")</f>
        <v/>
      </c>
      <c r="CV283" s="122" t="str">
        <f>IF('Main courante'!$A280=$CP$6,DU283,"")</f>
        <v/>
      </c>
      <c r="CW283" s="125"/>
      <c r="CX283" s="120" t="str">
        <f>IF('Main courante'!$A280=$CX$6,MAX($CX$8:$CX282)+1,"")</f>
        <v/>
      </c>
      <c r="CY283" s="121" t="str">
        <f>IF('Main courante'!$A280=$CX$6,TEXT('Main courante'!$B280,"j mmm aa"),"")</f>
        <v/>
      </c>
      <c r="CZ283" s="122" t="str">
        <f>IF('Main courante'!$A280=$CX$6,TEXT('Main courante'!$C280,"hh:mm"),"")</f>
        <v/>
      </c>
      <c r="DA283" s="122" t="str">
        <f>IF('Main courante'!$A280=$CX$6,TEXT('Main courante'!$D280,"hh:mm"),"")</f>
        <v/>
      </c>
      <c r="DB283" s="123" t="str">
        <f>IF('Main courante'!$A280=$CX$6,MOD($DA283-$CZ283,1),"")</f>
        <v/>
      </c>
      <c r="DC283" s="123" t="str">
        <f>IF('Main courante'!$A280=$CX$6,'Main courante'!$E280,"")</f>
        <v/>
      </c>
      <c r="DD283" s="122" t="str">
        <f>IF('Main courante'!$A280=$CX$6,DU283,"")</f>
        <v/>
      </c>
      <c r="DE283" s="125"/>
      <c r="DF283" s="120" t="str">
        <f>IF('Main courante'!$A280=$DF$6,MAX($DF$8:$DF282)+1,"")</f>
        <v/>
      </c>
      <c r="DG283" s="121" t="str">
        <f>IF('Main courante'!$A280=$DF$6,TEXT('Main courante'!$B280,"j mmm aa"),"")</f>
        <v/>
      </c>
      <c r="DH283" s="122" t="str">
        <f>IF('Main courante'!$A280=$DF$6,TEXT('Main courante'!$C280,"hh:mm"),"")</f>
        <v/>
      </c>
      <c r="DI283" s="122" t="str">
        <f>IF('Main courante'!$A280=$DF$6,TEXT('Main courante'!$D280,"hh:mm"),"")</f>
        <v/>
      </c>
      <c r="DJ283" s="123" t="str">
        <f>IF('Main courante'!$A280=$DF$6,MOD($DI283-$DH283,1),"")</f>
        <v/>
      </c>
      <c r="DK283" s="123" t="str">
        <f>IF('Main courante'!$A280=$DF$6,'Main courante'!$E280,"")</f>
        <v/>
      </c>
      <c r="DL283" s="128"/>
      <c r="DM283" s="120" t="str">
        <f>IF(OR('Main courante'!$F280&lt;&gt;"",'Main courante'!$K280&lt;&gt;""),MAX($DM$8:$DM282)+1,"")</f>
        <v/>
      </c>
      <c r="DN283" s="121" t="str">
        <f>IF('Main courante'!$F280,TEXT('Main courante'!$B280,"j mmm aa"),"")</f>
        <v/>
      </c>
      <c r="DO283" s="121" t="str">
        <f>IF('Main courante'!$F280,'Main courante'!$E280,"")</f>
        <v/>
      </c>
      <c r="DP283" s="121" t="str">
        <f>IF(OR('Main courante'!$F280&lt;&gt;"",'Main courante'!$K280&lt;&gt;""),IF('Main courante'!$F280&lt;&gt;"",TEXT('Main courante'!$F280,"hh:mm"),""),"")</f>
        <v/>
      </c>
      <c r="DQ283" s="121" t="str">
        <f>IF(OR('Main courante'!$F280&lt;&gt;"",'Main courante'!$K280&lt;&gt;""),IF('Main courante'!$G280&lt;&gt;"",TEXT('Main courante'!$G280,"hh:mm"),""),"")</f>
        <v/>
      </c>
      <c r="DR283" s="121" t="str">
        <f>IF(OR('Main courante'!$F280&lt;&gt;"",'Main courante'!$K280&lt;&gt;""),IF('Main courante'!$K280&lt;&gt;"",TEXT('Main courante'!$K280,"hh:mm"),""),"")</f>
        <v/>
      </c>
      <c r="DS283" s="121" t="str">
        <f>IF(OR('Main courante'!$F280&lt;&gt;"",'Main courante'!$K280&lt;&gt;""),IF('Main courante'!$L280&lt;&gt;"",TEXT('Main courante'!$L280,"hh:mm"),""),"")</f>
        <v/>
      </c>
      <c r="DT283" s="129">
        <f t="shared" si="16"/>
        <v>0</v>
      </c>
      <c r="DU283" s="130">
        <f>'Main courante'!$H280+'Main courante'!$M280</f>
        <v>0</v>
      </c>
      <c r="DV283" s="131">
        <f>'Main courante'!$J280+'Main courante'!$O280</f>
        <v>0</v>
      </c>
      <c r="DW283" s="131">
        <f>'Main courante'!$I280+'Main courante'!$N280</f>
        <v>0</v>
      </c>
      <c r="DX283" s="132" t="str">
        <f>IF('Main courante'!$P280&lt;&gt;"",'Main courante'!$P280,"")</f>
        <v/>
      </c>
      <c r="DY283" s="133" t="str">
        <f>IF('Main courante'!$Q280&lt;&gt;"",'Main courante'!$Q280,"")</f>
        <v/>
      </c>
      <c r="DZ283" s="133" t="str">
        <f>IF('Main courante'!$R280&lt;&gt;"",'Main courante'!$R280,"")</f>
        <v/>
      </c>
      <c r="EA283" s="129">
        <f t="shared" si="17"/>
        <v>0</v>
      </c>
      <c r="EB283" s="129">
        <f t="shared" si="18"/>
        <v>0</v>
      </c>
      <c r="ED283" s="120" t="str">
        <f>IF('Main courante'!$A280=$ED$6,MAX($ED$8:$ED282)+1,"")</f>
        <v/>
      </c>
      <c r="EE283" s="120" t="str">
        <f>IF('Main courante'!$A280=$ED$6,'Main courante'!$S280,"")</f>
        <v/>
      </c>
      <c r="EF283" s="120" t="str">
        <f>IF('Main courante'!$A280=$ED$6,'Main courante'!$T280,"")</f>
        <v/>
      </c>
      <c r="EG283" s="120" t="str">
        <f>IF('Main courante'!$A280=$ED$6,'Main courante'!$U280,"")</f>
        <v/>
      </c>
      <c r="EH283" s="134" t="str">
        <f>IF('Main courante'!$A280=$ED$6,'Main courante'!$V280,"")</f>
        <v/>
      </c>
      <c r="EJ283" s="120" t="str">
        <f>IF('Main courante'!$A280=$EJ$6,MAX($EJ$8:$EJ282)+1,"")</f>
        <v/>
      </c>
      <c r="EK283" s="120" t="str">
        <f>IF('Main courante'!$A280=$EJ$6,'Main courante'!$S280,"")</f>
        <v/>
      </c>
      <c r="EL283" s="120" t="str">
        <f>IF('Main courante'!$A280=$EJ$6,'Main courante'!$T280,"")</f>
        <v/>
      </c>
      <c r="EM283" s="120" t="str">
        <f>IF('Main courante'!$A280=$EJ$6,'Main courante'!$U280,"")</f>
        <v/>
      </c>
      <c r="EN283" s="134" t="str">
        <f>IF('Main courante'!$A280=$EJ$6,'Main courante'!$V280,"")</f>
        <v/>
      </c>
      <c r="EP283" s="120" t="str">
        <f>IF('Main courante'!$A280=$EP$6,MAX($EP$8:$EP282)+1,"")</f>
        <v/>
      </c>
      <c r="EQ283" s="120" t="str">
        <f>IF('Main courante'!$A280=$EP$6,'Main courante'!$S280,"")</f>
        <v/>
      </c>
      <c r="ER283" s="120" t="str">
        <f>IF('Main courante'!$A280=$EP$6,'Main courante'!$T280,"")</f>
        <v/>
      </c>
      <c r="ES283" s="120" t="str">
        <f>IF('Main courante'!$A280=$EP$6,'Main courante'!$U280,"")</f>
        <v/>
      </c>
      <c r="ET283" s="134" t="str">
        <f>IF('Main courante'!$A280=$EP$6,'Main courante'!$V280,"")</f>
        <v/>
      </c>
      <c r="EU283" s="125"/>
      <c r="EV283" s="120" t="str">
        <f>IF('Main courante'!$A280=$EV$6,MAX($EV$8:$EV282)+1,"")</f>
        <v/>
      </c>
      <c r="EW283" s="121" t="str">
        <f>IF('Main courante'!$A280=$EV$6,TEXT('Main courante'!$B280,"j mmm aa"),"")</f>
        <v/>
      </c>
      <c r="EX283" s="122" t="str">
        <f>IF('Main courante'!$A280=$EV$6,TEXT('Main courante'!$C280,"hh:mm"),"")</f>
        <v/>
      </c>
      <c r="EY283" s="122" t="str">
        <f>IF('Main courante'!$A280=$EV$6,TEXT('Main courante'!$D280,"hh:mm"),"")</f>
        <v/>
      </c>
      <c r="EZ283" s="123" t="str">
        <f>IF('Main courante'!$A280=$EV$6,MOD($EY283-$EX283,1),"")</f>
        <v/>
      </c>
      <c r="FA283" s="123" t="str">
        <f>IF('Main courante'!$A280=$EV$6,'Main courante'!$E280,"")</f>
        <v/>
      </c>
      <c r="FB283" s="128"/>
    </row>
    <row r="284" spans="1:158">
      <c r="A284" s="120" t="str">
        <f>IF('Main courante'!$A281=$A$6,MAX($A$8:$A283)+1,"")</f>
        <v/>
      </c>
      <c r="B284" s="121" t="str">
        <f>IF('Main courante'!$A281=$A$6,TEXT('Main courante'!$B281,"j mmm aa"),"")</f>
        <v/>
      </c>
      <c r="C284" s="122" t="str">
        <f>IF('Main courante'!$A281=$A$6,TEXT('Main courante'!$C281,"hh:mm"),"")</f>
        <v/>
      </c>
      <c r="D284" s="122" t="str">
        <f>IF('Main courante'!$A281=$A$6,TEXT('Main courante'!$D281,"hh:mm"),"")</f>
        <v/>
      </c>
      <c r="E284" s="123" t="str">
        <f>IF('Main courante'!$A281=$A$6,MOD($D284-$C284,1),"")</f>
        <v/>
      </c>
      <c r="F284" s="123" t="str">
        <f>IF('Main courante'!$A281=$A$6,'Main courante'!$E281,"")</f>
        <v/>
      </c>
      <c r="G284" s="125"/>
      <c r="H284" s="126" t="str">
        <f>IF('Main courante'!$A281=$H$6,MAX($H$8:$H283)+1,"")</f>
        <v/>
      </c>
      <c r="I284" s="121" t="str">
        <f>IF('Main courante'!$A281=$H$6,TEXT('Main courante'!$B281,"j mmm aa"),"")</f>
        <v/>
      </c>
      <c r="J284" s="122" t="str">
        <f>IF('Main courante'!$A281=$H$6,TEXT('Main courante'!$C281,"hh:mm"),"")</f>
        <v/>
      </c>
      <c r="K284" s="122" t="str">
        <f>IF('Main courante'!$A281=$H$6,TEXT('Main courante'!$D281,"hh:mm"),"")</f>
        <v/>
      </c>
      <c r="L284" s="123" t="str">
        <f>IF('Main courante'!$A281=$H$6,MOD($K284-$J284,1),"")</f>
        <v/>
      </c>
      <c r="M284" s="123" t="str">
        <f>IF('Main courante'!$A281=$H$6,'Main courante'!$E281,"")</f>
        <v/>
      </c>
      <c r="N284" s="125"/>
      <c r="O284" s="120" t="str">
        <f>IF('Main courante'!$A281=$O$6,MAX($O$8:$O283)+1,"")</f>
        <v/>
      </c>
      <c r="P284" s="121" t="str">
        <f>IF('Main courante'!$A281=$O$6,TEXT('Main courante'!$B281,"j mmm aa"),"")</f>
        <v/>
      </c>
      <c r="Q284" s="122" t="str">
        <f>IF('Main courante'!$A281=$O$6,TEXT('Main courante'!$C281,"hh:mm"),"")</f>
        <v/>
      </c>
      <c r="R284" s="122" t="str">
        <f>IF('Main courante'!$A281=$O$6,TEXT('Main courante'!$D281,"hh:mm"),"")</f>
        <v/>
      </c>
      <c r="S284" s="123" t="str">
        <f>IF('Main courante'!$A281=$O$6,MOD($R284-$Q284,1),"")</f>
        <v/>
      </c>
      <c r="T284" s="124" t="str">
        <f>IF('Main courante'!$A281=$O$6,'Main courante'!$E281,"")</f>
        <v/>
      </c>
      <c r="U284" s="127" t="str">
        <f>IF('Main courante'!$A281=$O$6,DU284,"")</f>
        <v/>
      </c>
      <c r="V284" s="125"/>
      <c r="W284" s="120" t="str">
        <f>IF('Main courante'!$A281=$W$6,MAX($W$8:$W283)+1,"")</f>
        <v/>
      </c>
      <c r="X284" s="121" t="str">
        <f>IF('Main courante'!$A281=$W$6,TEXT('Main courante'!$B281,"j mmm aa"),"")</f>
        <v/>
      </c>
      <c r="Y284" s="122" t="str">
        <f>IF('Main courante'!$A281=$W$6,TEXT('Main courante'!$C281,"hh:mm"),"")</f>
        <v/>
      </c>
      <c r="Z284" s="122" t="str">
        <f>IF('Main courante'!$A281=$W$6,TEXT('Main courante'!$D281,"hh:mm"),"")</f>
        <v/>
      </c>
      <c r="AA284" s="123" t="str">
        <f>IF('Main courante'!$A281=$W$6,MOD($Z284-$Y284,1),"")</f>
        <v/>
      </c>
      <c r="AB284" s="123" t="str">
        <f>IF('Main courante'!$A281=$W$6,'Main courante'!$E281,"")</f>
        <v/>
      </c>
      <c r="AC284" s="122" t="str">
        <f>IF('Main courante'!$A281=$W$6,DU284,"")</f>
        <v/>
      </c>
      <c r="AD284" s="125"/>
      <c r="AE284" s="120" t="str">
        <f>IF('Main courante'!$A281=$AE$6,MAX($AE$8:$AE283)+1,"")</f>
        <v/>
      </c>
      <c r="AF284" s="121" t="str">
        <f>IF('Main courante'!$A281=$AE$6,TEXT('Main courante'!$B281,"j mmm aa"),"")</f>
        <v/>
      </c>
      <c r="AG284" s="122" t="str">
        <f>IF('Main courante'!$A281=$AE$6,TEXT('Main courante'!$C281,"hh:mm"),"")</f>
        <v/>
      </c>
      <c r="AH284" s="122" t="str">
        <f>IF('Main courante'!$A281=$AE$6,TEXT('Main courante'!$D281,"hh:mm"),"")</f>
        <v/>
      </c>
      <c r="AI284" s="123" t="str">
        <f>IF('Main courante'!$A281=$AE$6,MOD($AH284-$AG284,1),"")</f>
        <v/>
      </c>
      <c r="AJ284" s="123" t="str">
        <f>IF('Main courante'!$A281=$AE$6,'Main courante'!$E281,"")</f>
        <v/>
      </c>
      <c r="AK284" s="122" t="str">
        <f>IF('Main courante'!$A281=$AE$6,DU284,"")</f>
        <v/>
      </c>
      <c r="AL284" s="125"/>
      <c r="AM284" s="120" t="str">
        <f>IF('Main courante'!$A281=$AM$6,MAX($AM$8:$AM283)+1,"")</f>
        <v/>
      </c>
      <c r="AN284" s="121" t="str">
        <f>IF('Main courante'!$A281=$AM$6,TEXT('Main courante'!$B281,"j mmm aa"),"")</f>
        <v/>
      </c>
      <c r="AO284" s="122" t="str">
        <f>IF('Main courante'!$A281=$AM$6,TEXT('Main courante'!$C281,"hh:mm"),"")</f>
        <v/>
      </c>
      <c r="AP284" s="122" t="str">
        <f>IF('Main courante'!$A281=$AM$6,TEXT('Main courante'!$D281,"hh:mm"),"")</f>
        <v/>
      </c>
      <c r="AQ284" s="123" t="str">
        <f>IF('Main courante'!$A281=$AM$6,MOD($AP284-$AO284,1),"")</f>
        <v/>
      </c>
      <c r="AR284" s="123" t="str">
        <f>IF('Main courante'!$A281=$AM$6,'Main courante'!$E281,"")</f>
        <v/>
      </c>
      <c r="AS284" s="122" t="str">
        <f>IF('Main courante'!$A281=$AM$6,DU284,"")</f>
        <v/>
      </c>
      <c r="AT284" s="125"/>
      <c r="AU284" s="120" t="str">
        <f>IF('Main courante'!$A281=$AU$6,MAX($AU$8:$AU283)+1,"")</f>
        <v/>
      </c>
      <c r="AV284" s="121" t="str">
        <f>IF('Main courante'!$A281=$AU$6,TEXT('Main courante'!$B281,"j mmm aa"),"")</f>
        <v/>
      </c>
      <c r="AW284" s="122" t="str">
        <f>IF('Main courante'!$A281=$AU$6,TEXT('Main courante'!$C281,"hh:mm"),"")</f>
        <v/>
      </c>
      <c r="AX284" s="122" t="str">
        <f>IF('Main courante'!$A281=$AU$6,TEXT('Main courante'!$D281,"hh:mm"),"")</f>
        <v/>
      </c>
      <c r="AY284" s="123" t="str">
        <f>IF('Main courante'!$A281=$AU$6,MOD($AX284-$AW284,1),"")</f>
        <v/>
      </c>
      <c r="AZ284" s="123" t="str">
        <f>IF('Main courante'!$A281=$AU$6,'Main courante'!$E281,"")</f>
        <v/>
      </c>
      <c r="BA284" s="122" t="str">
        <f>IF('Main courante'!$A281=$AU$6,DU284,"")</f>
        <v/>
      </c>
      <c r="BB284" s="125"/>
      <c r="BC284" s="120" t="str">
        <f>IF('Main courante'!$A281=$BC$6,MAX($BC$8:$BC283)+1,"")</f>
        <v/>
      </c>
      <c r="BD284" s="121" t="str">
        <f>IF('Main courante'!$A281=$BC$6,TEXT('Main courante'!$B281,"j mmm aa"),"")</f>
        <v/>
      </c>
      <c r="BE284" s="122" t="str">
        <f>IF('Main courante'!$A281=$BC$6,TEXT('Main courante'!$C281,"hh:mm"),"")</f>
        <v/>
      </c>
      <c r="BF284" s="122" t="str">
        <f>IF('Main courante'!$A281=$BC$6,TEXT('Main courante'!$D281,"hh:mm"),"")</f>
        <v/>
      </c>
      <c r="BG284" s="123" t="str">
        <f>IF('Main courante'!$A281=$BC$6,MOD($BF284-$BE284,1),"")</f>
        <v/>
      </c>
      <c r="BH284" s="123" t="str">
        <f>IF('Main courante'!$A281=$BC$6,'Main courante'!$E281,"")</f>
        <v/>
      </c>
      <c r="BI284" s="122" t="str">
        <f>IF('Main courante'!$A281=$BC$6,DU284,"")</f>
        <v/>
      </c>
      <c r="BJ284" s="125"/>
      <c r="BK284" s="120" t="str">
        <f>IF('Main courante'!$A281=$BK$6,MAX($BK$8:$BK283)+1,"")</f>
        <v/>
      </c>
      <c r="BL284" s="121" t="str">
        <f>IF('Main courante'!$A281=$BK$6,TEXT('Main courante'!$B281,"j mmm aa"),"")</f>
        <v/>
      </c>
      <c r="BM284" s="122" t="str">
        <f>IF('Main courante'!$A281=$BK$6,TEXT('Main courante'!$C281,"hh:mm"),"")</f>
        <v/>
      </c>
      <c r="BN284" s="122" t="str">
        <f>IF('Main courante'!$A281=$BK$6,TEXT('Main courante'!$D281,"hh:mm"),"")</f>
        <v/>
      </c>
      <c r="BO284" s="123" t="str">
        <f>IF('Main courante'!$A281=$BK$6,MOD($BN284-$BM284,1),"")</f>
        <v/>
      </c>
      <c r="BP284" s="123" t="str">
        <f>IF('Main courante'!$A281=$BK$6,'Main courante'!$E281,"")</f>
        <v/>
      </c>
      <c r="BQ284" s="122" t="str">
        <f>IF('Main courante'!$A281=$BK$6,DU284,"")</f>
        <v/>
      </c>
      <c r="BR284" s="125"/>
      <c r="BS284" s="120" t="str">
        <f>IF('Main courante'!$A281=$BS$6,MAX($BS$8:$BS283)+1,"")</f>
        <v/>
      </c>
      <c r="BT284" s="121" t="str">
        <f>IF('Main courante'!$A281=$BS$6,TEXT('Main courante'!$B281,"j mmm aa"),"")</f>
        <v/>
      </c>
      <c r="BU284" s="122" t="str">
        <f>IF('Main courante'!$A281=$BS$6,TEXT('Main courante'!$C281,"hh:mm"),"")</f>
        <v/>
      </c>
      <c r="BV284" s="122" t="str">
        <f>IF('Main courante'!$A281=$BS$6,TEXT('Main courante'!$D281,"hh:mm"),"")</f>
        <v/>
      </c>
      <c r="BW284" s="123" t="str">
        <f>IF('Main courante'!$A281=$BS$6,MOD($BV284-$BU284,1),"")</f>
        <v/>
      </c>
      <c r="BX284" s="123" t="str">
        <f>IF('Main courante'!$A281=$BS$6,'Main courante'!$E281,"")</f>
        <v/>
      </c>
      <c r="BY284" s="122" t="str">
        <f>IF('Main courante'!$A281=$BS$6,DU284,"")</f>
        <v/>
      </c>
      <c r="BZ284" s="125"/>
      <c r="CA284" s="120" t="str">
        <f>IF('Main courante'!$A281=$CA$6,MAX($CA$8:$CA283)+1,"")</f>
        <v/>
      </c>
      <c r="CB284" s="121" t="str">
        <f>IF('Main courante'!$A281=$CA$6,TEXT('Main courante'!$B281,"j mmm aa"),"")</f>
        <v/>
      </c>
      <c r="CC284" s="122" t="str">
        <f>IF('Main courante'!$A281=$CA$6,TEXT('Main courante'!$C281,"hh:mm"),"")</f>
        <v/>
      </c>
      <c r="CD284" s="122" t="str">
        <f>IF('Main courante'!$A281=$CA$6,TEXT('Main courante'!$D281,"hh:mm"),"")</f>
        <v/>
      </c>
      <c r="CE284" s="123" t="str">
        <f>IF('Main courante'!$A281=$CA$6,MOD($CD284-$CC284,1),"")</f>
        <v/>
      </c>
      <c r="CF284" s="123" t="str">
        <f>IF('Main courante'!$A281=$CA$6,'Main courante'!$E281,"")</f>
        <v/>
      </c>
      <c r="CG284" s="122" t="str">
        <f>IF('Main courante'!$A281=$CA$6,DU284,"")</f>
        <v/>
      </c>
      <c r="CH284" s="125"/>
      <c r="CI284" s="120" t="str">
        <f>IF('Main courante'!$A281=$CI$6,MAX($CI$8:$CI283)+1,"")</f>
        <v/>
      </c>
      <c r="CJ284" s="121" t="str">
        <f>IF('Main courante'!$A281=$CI$6,TEXT('Main courante'!$B281,"j mmm aa"),"")</f>
        <v/>
      </c>
      <c r="CK284" s="122" t="str">
        <f>IF('Main courante'!$A281=$CI$6,TEXT('Main courante'!$C281,"hh:mm"),"")</f>
        <v/>
      </c>
      <c r="CL284" s="122" t="str">
        <f>IF('Main courante'!$A281=$CI$6,TEXT('Main courante'!$D281,"hh:mm"),"")</f>
        <v/>
      </c>
      <c r="CM284" s="123" t="str">
        <f>IF('Main courante'!$A281=$CI$6,MOD($CL284-$CK284,1),"")</f>
        <v/>
      </c>
      <c r="CN284" s="123" t="str">
        <f>IF('Main courante'!$A281=$CI$6,'Main courante'!$E281,"")</f>
        <v/>
      </c>
      <c r="CO284" s="125"/>
      <c r="CP284" s="120" t="str">
        <f>IF('Main courante'!$A281=$CP$6,MAX($CP$8:$CP283)+1,"")</f>
        <v/>
      </c>
      <c r="CQ284" s="121" t="str">
        <f>IF('Main courante'!$A281=$CP$6,TEXT('Main courante'!$B281,"j mmm aa"),"")</f>
        <v/>
      </c>
      <c r="CR284" s="122" t="str">
        <f>IF('Main courante'!$A281=$CP$6,TEXT('Main courante'!$C281,"hh:mm"),"")</f>
        <v/>
      </c>
      <c r="CS284" s="122" t="str">
        <f>IF('Main courante'!$A281=$CP$6,TEXT('Main courante'!$D281,"hh:mm"),"")</f>
        <v/>
      </c>
      <c r="CT284" s="123" t="str">
        <f>IF('Main courante'!$A281=$CP$6,MOD($CS284-$CR284,1),"")</f>
        <v/>
      </c>
      <c r="CU284" s="123" t="str">
        <f>IF('Main courante'!$A281=$CP$6,'Main courante'!$E281,"")</f>
        <v/>
      </c>
      <c r="CV284" s="122" t="str">
        <f>IF('Main courante'!$A281=$CP$6,DU284,"")</f>
        <v/>
      </c>
      <c r="CW284" s="125"/>
      <c r="CX284" s="120" t="str">
        <f>IF('Main courante'!$A281=$CX$6,MAX($CX$8:$CX283)+1,"")</f>
        <v/>
      </c>
      <c r="CY284" s="121" t="str">
        <f>IF('Main courante'!$A281=$CX$6,TEXT('Main courante'!$B281,"j mmm aa"),"")</f>
        <v/>
      </c>
      <c r="CZ284" s="122" t="str">
        <f>IF('Main courante'!$A281=$CX$6,TEXT('Main courante'!$C281,"hh:mm"),"")</f>
        <v/>
      </c>
      <c r="DA284" s="122" t="str">
        <f>IF('Main courante'!$A281=$CX$6,TEXT('Main courante'!$D281,"hh:mm"),"")</f>
        <v/>
      </c>
      <c r="DB284" s="123" t="str">
        <f>IF('Main courante'!$A281=$CX$6,MOD($DA284-$CZ284,1),"")</f>
        <v/>
      </c>
      <c r="DC284" s="123" t="str">
        <f>IF('Main courante'!$A281=$CX$6,'Main courante'!$E281,"")</f>
        <v/>
      </c>
      <c r="DD284" s="122" t="str">
        <f>IF('Main courante'!$A281=$CX$6,DU284,"")</f>
        <v/>
      </c>
      <c r="DE284" s="125"/>
      <c r="DF284" s="120" t="str">
        <f>IF('Main courante'!$A281=$DF$6,MAX($DF$8:$DF283)+1,"")</f>
        <v/>
      </c>
      <c r="DG284" s="121" t="str">
        <f>IF('Main courante'!$A281=$DF$6,TEXT('Main courante'!$B281,"j mmm aa"),"")</f>
        <v/>
      </c>
      <c r="DH284" s="122" t="str">
        <f>IF('Main courante'!$A281=$DF$6,TEXT('Main courante'!$C281,"hh:mm"),"")</f>
        <v/>
      </c>
      <c r="DI284" s="122" t="str">
        <f>IF('Main courante'!$A281=$DF$6,TEXT('Main courante'!$D281,"hh:mm"),"")</f>
        <v/>
      </c>
      <c r="DJ284" s="123" t="str">
        <f>IF('Main courante'!$A281=$DF$6,MOD($DI284-$DH284,1),"")</f>
        <v/>
      </c>
      <c r="DK284" s="123" t="str">
        <f>IF('Main courante'!$A281=$DF$6,'Main courante'!$E281,"")</f>
        <v/>
      </c>
      <c r="DL284" s="128"/>
      <c r="DM284" s="120" t="str">
        <f>IF(OR('Main courante'!$F281&lt;&gt;"",'Main courante'!$K281&lt;&gt;""),MAX($DM$8:$DM283)+1,"")</f>
        <v/>
      </c>
      <c r="DN284" s="121" t="str">
        <f>IF('Main courante'!$F281,TEXT('Main courante'!$B281,"j mmm aa"),"")</f>
        <v/>
      </c>
      <c r="DO284" s="121" t="str">
        <f>IF('Main courante'!$F281,'Main courante'!$E281,"")</f>
        <v/>
      </c>
      <c r="DP284" s="121" t="str">
        <f>IF(OR('Main courante'!$F281&lt;&gt;"",'Main courante'!$K281&lt;&gt;""),IF('Main courante'!$F281&lt;&gt;"",TEXT('Main courante'!$F281,"hh:mm"),""),"")</f>
        <v/>
      </c>
      <c r="DQ284" s="121" t="str">
        <f>IF(OR('Main courante'!$F281&lt;&gt;"",'Main courante'!$K281&lt;&gt;""),IF('Main courante'!$G281&lt;&gt;"",TEXT('Main courante'!$G281,"hh:mm"),""),"")</f>
        <v/>
      </c>
      <c r="DR284" s="121" t="str">
        <f>IF(OR('Main courante'!$F281&lt;&gt;"",'Main courante'!$K281&lt;&gt;""),IF('Main courante'!$K281&lt;&gt;"",TEXT('Main courante'!$K281,"hh:mm"),""),"")</f>
        <v/>
      </c>
      <c r="DS284" s="121" t="str">
        <f>IF(OR('Main courante'!$F281&lt;&gt;"",'Main courante'!$K281&lt;&gt;""),IF('Main courante'!$L281&lt;&gt;"",TEXT('Main courante'!$L281,"hh:mm"),""),"")</f>
        <v/>
      </c>
      <c r="DT284" s="129">
        <f t="shared" si="16"/>
        <v>0</v>
      </c>
      <c r="DU284" s="130">
        <f>'Main courante'!$H281+'Main courante'!$M281</f>
        <v>0</v>
      </c>
      <c r="DV284" s="131">
        <f>'Main courante'!$J281+'Main courante'!$O281</f>
        <v>0</v>
      </c>
      <c r="DW284" s="131">
        <f>'Main courante'!$I281+'Main courante'!$N281</f>
        <v>0</v>
      </c>
      <c r="DX284" s="132" t="str">
        <f>IF('Main courante'!$P281&lt;&gt;"",'Main courante'!$P281,"")</f>
        <v/>
      </c>
      <c r="DY284" s="133" t="str">
        <f>IF('Main courante'!$Q281&lt;&gt;"",'Main courante'!$Q281,"")</f>
        <v/>
      </c>
      <c r="DZ284" s="133" t="str">
        <f>IF('Main courante'!$R281&lt;&gt;"",'Main courante'!$R281,"")</f>
        <v/>
      </c>
      <c r="EA284" s="129">
        <f t="shared" si="17"/>
        <v>0</v>
      </c>
      <c r="EB284" s="129">
        <f t="shared" si="18"/>
        <v>0</v>
      </c>
      <c r="ED284" s="120" t="str">
        <f>IF('Main courante'!$A281=$ED$6,MAX($ED$8:$ED283)+1,"")</f>
        <v/>
      </c>
      <c r="EE284" s="120" t="str">
        <f>IF('Main courante'!$A281=$ED$6,'Main courante'!$S281,"")</f>
        <v/>
      </c>
      <c r="EF284" s="120" t="str">
        <f>IF('Main courante'!$A281=$ED$6,'Main courante'!$T281,"")</f>
        <v/>
      </c>
      <c r="EG284" s="120" t="str">
        <f>IF('Main courante'!$A281=$ED$6,'Main courante'!$U281,"")</f>
        <v/>
      </c>
      <c r="EH284" s="134" t="str">
        <f>IF('Main courante'!$A281=$ED$6,'Main courante'!$V281,"")</f>
        <v/>
      </c>
      <c r="EJ284" s="120" t="str">
        <f>IF('Main courante'!$A281=$EJ$6,MAX($EJ$8:$EJ283)+1,"")</f>
        <v/>
      </c>
      <c r="EK284" s="120" t="str">
        <f>IF('Main courante'!$A281=$EJ$6,'Main courante'!$S281,"")</f>
        <v/>
      </c>
      <c r="EL284" s="120" t="str">
        <f>IF('Main courante'!$A281=$EJ$6,'Main courante'!$T281,"")</f>
        <v/>
      </c>
      <c r="EM284" s="120" t="str">
        <f>IF('Main courante'!$A281=$EJ$6,'Main courante'!$U281,"")</f>
        <v/>
      </c>
      <c r="EN284" s="134" t="str">
        <f>IF('Main courante'!$A281=$EJ$6,'Main courante'!$V281,"")</f>
        <v/>
      </c>
      <c r="EP284" s="120" t="str">
        <f>IF('Main courante'!$A281=$EP$6,MAX($EP$8:$EP283)+1,"")</f>
        <v/>
      </c>
      <c r="EQ284" s="120" t="str">
        <f>IF('Main courante'!$A281=$EP$6,'Main courante'!$S281,"")</f>
        <v/>
      </c>
      <c r="ER284" s="120" t="str">
        <f>IF('Main courante'!$A281=$EP$6,'Main courante'!$T281,"")</f>
        <v/>
      </c>
      <c r="ES284" s="120" t="str">
        <f>IF('Main courante'!$A281=$EP$6,'Main courante'!$U281,"")</f>
        <v/>
      </c>
      <c r="ET284" s="134" t="str">
        <f>IF('Main courante'!$A281=$EP$6,'Main courante'!$V281,"")</f>
        <v/>
      </c>
      <c r="EU284" s="125"/>
      <c r="EV284" s="120" t="str">
        <f>IF('Main courante'!$A281=$EV$6,MAX($EV$8:$EV283)+1,"")</f>
        <v/>
      </c>
      <c r="EW284" s="121" t="str">
        <f>IF('Main courante'!$A281=$EV$6,TEXT('Main courante'!$B281,"j mmm aa"),"")</f>
        <v/>
      </c>
      <c r="EX284" s="122" t="str">
        <f>IF('Main courante'!$A281=$EV$6,TEXT('Main courante'!$C281,"hh:mm"),"")</f>
        <v/>
      </c>
      <c r="EY284" s="122" t="str">
        <f>IF('Main courante'!$A281=$EV$6,TEXT('Main courante'!$D281,"hh:mm"),"")</f>
        <v/>
      </c>
      <c r="EZ284" s="123" t="str">
        <f>IF('Main courante'!$A281=$EV$6,MOD($EY284-$EX284,1),"")</f>
        <v/>
      </c>
      <c r="FA284" s="123" t="str">
        <f>IF('Main courante'!$A281=$EV$6,'Main courante'!$E281,"")</f>
        <v/>
      </c>
      <c r="FB284" s="128"/>
    </row>
    <row r="285" spans="1:158">
      <c r="A285" s="120" t="str">
        <f>IF('Main courante'!$A282=$A$6,MAX($A$8:$A284)+1,"")</f>
        <v/>
      </c>
      <c r="B285" s="121" t="str">
        <f>IF('Main courante'!$A282=$A$6,TEXT('Main courante'!$B282,"j mmm aa"),"")</f>
        <v/>
      </c>
      <c r="C285" s="122" t="str">
        <f>IF('Main courante'!$A282=$A$6,TEXT('Main courante'!$C282,"hh:mm"),"")</f>
        <v/>
      </c>
      <c r="D285" s="122" t="str">
        <f>IF('Main courante'!$A282=$A$6,TEXT('Main courante'!$D282,"hh:mm"),"")</f>
        <v/>
      </c>
      <c r="E285" s="123" t="str">
        <f>IF('Main courante'!$A282=$A$6,MOD($D285-$C285,1),"")</f>
        <v/>
      </c>
      <c r="F285" s="123" t="str">
        <f>IF('Main courante'!$A282=$A$6,'Main courante'!$E282,"")</f>
        <v/>
      </c>
      <c r="G285" s="125"/>
      <c r="H285" s="126" t="str">
        <f>IF('Main courante'!$A282=$H$6,MAX($H$8:$H284)+1,"")</f>
        <v/>
      </c>
      <c r="I285" s="121" t="str">
        <f>IF('Main courante'!$A282=$H$6,TEXT('Main courante'!$B282,"j mmm aa"),"")</f>
        <v/>
      </c>
      <c r="J285" s="122" t="str">
        <f>IF('Main courante'!$A282=$H$6,TEXT('Main courante'!$C282,"hh:mm"),"")</f>
        <v/>
      </c>
      <c r="K285" s="122" t="str">
        <f>IF('Main courante'!$A282=$H$6,TEXT('Main courante'!$D282,"hh:mm"),"")</f>
        <v/>
      </c>
      <c r="L285" s="123" t="str">
        <f>IF('Main courante'!$A282=$H$6,MOD($K285-$J285,1),"")</f>
        <v/>
      </c>
      <c r="M285" s="123" t="str">
        <f>IF('Main courante'!$A282=$H$6,'Main courante'!$E282,"")</f>
        <v/>
      </c>
      <c r="N285" s="125"/>
      <c r="O285" s="120" t="str">
        <f>IF('Main courante'!$A282=$O$6,MAX($O$8:$O284)+1,"")</f>
        <v/>
      </c>
      <c r="P285" s="121" t="str">
        <f>IF('Main courante'!$A282=$O$6,TEXT('Main courante'!$B282,"j mmm aa"),"")</f>
        <v/>
      </c>
      <c r="Q285" s="122" t="str">
        <f>IF('Main courante'!$A282=$O$6,TEXT('Main courante'!$C282,"hh:mm"),"")</f>
        <v/>
      </c>
      <c r="R285" s="122" t="str">
        <f>IF('Main courante'!$A282=$O$6,TEXT('Main courante'!$D282,"hh:mm"),"")</f>
        <v/>
      </c>
      <c r="S285" s="123" t="str">
        <f>IF('Main courante'!$A282=$O$6,MOD($R285-$Q285,1),"")</f>
        <v/>
      </c>
      <c r="T285" s="124" t="str">
        <f>IF('Main courante'!$A282=$O$6,'Main courante'!$E282,"")</f>
        <v/>
      </c>
      <c r="U285" s="127" t="str">
        <f>IF('Main courante'!$A282=$O$6,DU285,"")</f>
        <v/>
      </c>
      <c r="V285" s="125"/>
      <c r="W285" s="120" t="str">
        <f>IF('Main courante'!$A282=$W$6,MAX($W$8:$W284)+1,"")</f>
        <v/>
      </c>
      <c r="X285" s="121" t="str">
        <f>IF('Main courante'!$A282=$W$6,TEXT('Main courante'!$B282,"j mmm aa"),"")</f>
        <v/>
      </c>
      <c r="Y285" s="122" t="str">
        <f>IF('Main courante'!$A282=$W$6,TEXT('Main courante'!$C282,"hh:mm"),"")</f>
        <v/>
      </c>
      <c r="Z285" s="122" t="str">
        <f>IF('Main courante'!$A282=$W$6,TEXT('Main courante'!$D282,"hh:mm"),"")</f>
        <v/>
      </c>
      <c r="AA285" s="123" t="str">
        <f>IF('Main courante'!$A282=$W$6,MOD($Z285-$Y285,1),"")</f>
        <v/>
      </c>
      <c r="AB285" s="123" t="str">
        <f>IF('Main courante'!$A282=$W$6,'Main courante'!$E282,"")</f>
        <v/>
      </c>
      <c r="AC285" s="122" t="str">
        <f>IF('Main courante'!$A282=$W$6,DU285,"")</f>
        <v/>
      </c>
      <c r="AD285" s="125"/>
      <c r="AE285" s="120" t="str">
        <f>IF('Main courante'!$A282=$AE$6,MAX($AE$8:$AE284)+1,"")</f>
        <v/>
      </c>
      <c r="AF285" s="121" t="str">
        <f>IF('Main courante'!$A282=$AE$6,TEXT('Main courante'!$B282,"j mmm aa"),"")</f>
        <v/>
      </c>
      <c r="AG285" s="122" t="str">
        <f>IF('Main courante'!$A282=$AE$6,TEXT('Main courante'!$C282,"hh:mm"),"")</f>
        <v/>
      </c>
      <c r="AH285" s="122" t="str">
        <f>IF('Main courante'!$A282=$AE$6,TEXT('Main courante'!$D282,"hh:mm"),"")</f>
        <v/>
      </c>
      <c r="AI285" s="123" t="str">
        <f>IF('Main courante'!$A282=$AE$6,MOD($AH285-$AG285,1),"")</f>
        <v/>
      </c>
      <c r="AJ285" s="123" t="str">
        <f>IF('Main courante'!$A282=$AE$6,'Main courante'!$E282,"")</f>
        <v/>
      </c>
      <c r="AK285" s="122" t="str">
        <f>IF('Main courante'!$A282=$AE$6,DU285,"")</f>
        <v/>
      </c>
      <c r="AL285" s="125"/>
      <c r="AM285" s="120" t="str">
        <f>IF('Main courante'!$A282=$AM$6,MAX($AM$8:$AM284)+1,"")</f>
        <v/>
      </c>
      <c r="AN285" s="121" t="str">
        <f>IF('Main courante'!$A282=$AM$6,TEXT('Main courante'!$B282,"j mmm aa"),"")</f>
        <v/>
      </c>
      <c r="AO285" s="122" t="str">
        <f>IF('Main courante'!$A282=$AM$6,TEXT('Main courante'!$C282,"hh:mm"),"")</f>
        <v/>
      </c>
      <c r="AP285" s="122" t="str">
        <f>IF('Main courante'!$A282=$AM$6,TEXT('Main courante'!$D282,"hh:mm"),"")</f>
        <v/>
      </c>
      <c r="AQ285" s="123" t="str">
        <f>IF('Main courante'!$A282=$AM$6,MOD($AP285-$AO285,1),"")</f>
        <v/>
      </c>
      <c r="AR285" s="123" t="str">
        <f>IF('Main courante'!$A282=$AM$6,'Main courante'!$E282,"")</f>
        <v/>
      </c>
      <c r="AS285" s="122" t="str">
        <f>IF('Main courante'!$A282=$AM$6,DU285,"")</f>
        <v/>
      </c>
      <c r="AT285" s="125"/>
      <c r="AU285" s="120" t="str">
        <f>IF('Main courante'!$A282=$AU$6,MAX($AU$8:$AU284)+1,"")</f>
        <v/>
      </c>
      <c r="AV285" s="121" t="str">
        <f>IF('Main courante'!$A282=$AU$6,TEXT('Main courante'!$B282,"j mmm aa"),"")</f>
        <v/>
      </c>
      <c r="AW285" s="122" t="str">
        <f>IF('Main courante'!$A282=$AU$6,TEXT('Main courante'!$C282,"hh:mm"),"")</f>
        <v/>
      </c>
      <c r="AX285" s="122" t="str">
        <f>IF('Main courante'!$A282=$AU$6,TEXT('Main courante'!$D282,"hh:mm"),"")</f>
        <v/>
      </c>
      <c r="AY285" s="123" t="str">
        <f>IF('Main courante'!$A282=$AU$6,MOD($AX285-$AW285,1),"")</f>
        <v/>
      </c>
      <c r="AZ285" s="123" t="str">
        <f>IF('Main courante'!$A282=$AU$6,'Main courante'!$E282,"")</f>
        <v/>
      </c>
      <c r="BA285" s="122" t="str">
        <f>IF('Main courante'!$A282=$AU$6,DU285,"")</f>
        <v/>
      </c>
      <c r="BB285" s="125"/>
      <c r="BC285" s="120" t="str">
        <f>IF('Main courante'!$A282=$BC$6,MAX($BC$8:$BC284)+1,"")</f>
        <v/>
      </c>
      <c r="BD285" s="121" t="str">
        <f>IF('Main courante'!$A282=$BC$6,TEXT('Main courante'!$B282,"j mmm aa"),"")</f>
        <v/>
      </c>
      <c r="BE285" s="122" t="str">
        <f>IF('Main courante'!$A282=$BC$6,TEXT('Main courante'!$C282,"hh:mm"),"")</f>
        <v/>
      </c>
      <c r="BF285" s="122" t="str">
        <f>IF('Main courante'!$A282=$BC$6,TEXT('Main courante'!$D282,"hh:mm"),"")</f>
        <v/>
      </c>
      <c r="BG285" s="123" t="str">
        <f>IF('Main courante'!$A282=$BC$6,MOD($BF285-$BE285,1),"")</f>
        <v/>
      </c>
      <c r="BH285" s="123" t="str">
        <f>IF('Main courante'!$A282=$BC$6,'Main courante'!$E282,"")</f>
        <v/>
      </c>
      <c r="BI285" s="122" t="str">
        <f>IF('Main courante'!$A282=$BC$6,DU285,"")</f>
        <v/>
      </c>
      <c r="BJ285" s="125"/>
      <c r="BK285" s="120" t="str">
        <f>IF('Main courante'!$A282=$BK$6,MAX($BK$8:$BK284)+1,"")</f>
        <v/>
      </c>
      <c r="BL285" s="121" t="str">
        <f>IF('Main courante'!$A282=$BK$6,TEXT('Main courante'!$B282,"j mmm aa"),"")</f>
        <v/>
      </c>
      <c r="BM285" s="122" t="str">
        <f>IF('Main courante'!$A282=$BK$6,TEXT('Main courante'!$C282,"hh:mm"),"")</f>
        <v/>
      </c>
      <c r="BN285" s="122" t="str">
        <f>IF('Main courante'!$A282=$BK$6,TEXT('Main courante'!$D282,"hh:mm"),"")</f>
        <v/>
      </c>
      <c r="BO285" s="123" t="str">
        <f>IF('Main courante'!$A282=$BK$6,MOD($BN285-$BM285,1),"")</f>
        <v/>
      </c>
      <c r="BP285" s="123" t="str">
        <f>IF('Main courante'!$A282=$BK$6,'Main courante'!$E282,"")</f>
        <v/>
      </c>
      <c r="BQ285" s="122" t="str">
        <f>IF('Main courante'!$A282=$BK$6,DU285,"")</f>
        <v/>
      </c>
      <c r="BR285" s="125"/>
      <c r="BS285" s="120" t="str">
        <f>IF('Main courante'!$A282=$BS$6,MAX($BS$8:$BS284)+1,"")</f>
        <v/>
      </c>
      <c r="BT285" s="121" t="str">
        <f>IF('Main courante'!$A282=$BS$6,TEXT('Main courante'!$B282,"j mmm aa"),"")</f>
        <v/>
      </c>
      <c r="BU285" s="122" t="str">
        <f>IF('Main courante'!$A282=$BS$6,TEXT('Main courante'!$C282,"hh:mm"),"")</f>
        <v/>
      </c>
      <c r="BV285" s="122" t="str">
        <f>IF('Main courante'!$A282=$BS$6,TEXT('Main courante'!$D282,"hh:mm"),"")</f>
        <v/>
      </c>
      <c r="BW285" s="123" t="str">
        <f>IF('Main courante'!$A282=$BS$6,MOD($BV285-$BU285,1),"")</f>
        <v/>
      </c>
      <c r="BX285" s="123" t="str">
        <f>IF('Main courante'!$A282=$BS$6,'Main courante'!$E282,"")</f>
        <v/>
      </c>
      <c r="BY285" s="122" t="str">
        <f>IF('Main courante'!$A282=$BS$6,DU285,"")</f>
        <v/>
      </c>
      <c r="BZ285" s="125"/>
      <c r="CA285" s="120" t="str">
        <f>IF('Main courante'!$A282=$CA$6,MAX($CA$8:$CA284)+1,"")</f>
        <v/>
      </c>
      <c r="CB285" s="121" t="str">
        <f>IF('Main courante'!$A282=$CA$6,TEXT('Main courante'!$B282,"j mmm aa"),"")</f>
        <v/>
      </c>
      <c r="CC285" s="122" t="str">
        <f>IF('Main courante'!$A282=$CA$6,TEXT('Main courante'!$C282,"hh:mm"),"")</f>
        <v/>
      </c>
      <c r="CD285" s="122" t="str">
        <f>IF('Main courante'!$A282=$CA$6,TEXT('Main courante'!$D282,"hh:mm"),"")</f>
        <v/>
      </c>
      <c r="CE285" s="123" t="str">
        <f>IF('Main courante'!$A282=$CA$6,MOD($CD285-$CC285,1),"")</f>
        <v/>
      </c>
      <c r="CF285" s="123" t="str">
        <f>IF('Main courante'!$A282=$CA$6,'Main courante'!$E282,"")</f>
        <v/>
      </c>
      <c r="CG285" s="122" t="str">
        <f>IF('Main courante'!$A282=$CA$6,DU285,"")</f>
        <v/>
      </c>
      <c r="CH285" s="125"/>
      <c r="CI285" s="120" t="str">
        <f>IF('Main courante'!$A282=$CI$6,MAX($CI$8:$CI284)+1,"")</f>
        <v/>
      </c>
      <c r="CJ285" s="121" t="str">
        <f>IF('Main courante'!$A282=$CI$6,TEXT('Main courante'!$B282,"j mmm aa"),"")</f>
        <v/>
      </c>
      <c r="CK285" s="122" t="str">
        <f>IF('Main courante'!$A282=$CI$6,TEXT('Main courante'!$C282,"hh:mm"),"")</f>
        <v/>
      </c>
      <c r="CL285" s="122" t="str">
        <f>IF('Main courante'!$A282=$CI$6,TEXT('Main courante'!$D282,"hh:mm"),"")</f>
        <v/>
      </c>
      <c r="CM285" s="123" t="str">
        <f>IF('Main courante'!$A282=$CI$6,MOD($CL285-$CK285,1),"")</f>
        <v/>
      </c>
      <c r="CN285" s="123" t="str">
        <f>IF('Main courante'!$A282=$CI$6,'Main courante'!$E282,"")</f>
        <v/>
      </c>
      <c r="CO285" s="125"/>
      <c r="CP285" s="120" t="str">
        <f>IF('Main courante'!$A282=$CP$6,MAX($CP$8:$CP284)+1,"")</f>
        <v/>
      </c>
      <c r="CQ285" s="121" t="str">
        <f>IF('Main courante'!$A282=$CP$6,TEXT('Main courante'!$B282,"j mmm aa"),"")</f>
        <v/>
      </c>
      <c r="CR285" s="122" t="str">
        <f>IF('Main courante'!$A282=$CP$6,TEXT('Main courante'!$C282,"hh:mm"),"")</f>
        <v/>
      </c>
      <c r="CS285" s="122" t="str">
        <f>IF('Main courante'!$A282=$CP$6,TEXT('Main courante'!$D282,"hh:mm"),"")</f>
        <v/>
      </c>
      <c r="CT285" s="123" t="str">
        <f>IF('Main courante'!$A282=$CP$6,MOD($CS285-$CR285,1),"")</f>
        <v/>
      </c>
      <c r="CU285" s="123" t="str">
        <f>IF('Main courante'!$A282=$CP$6,'Main courante'!$E282,"")</f>
        <v/>
      </c>
      <c r="CV285" s="122" t="str">
        <f>IF('Main courante'!$A282=$CP$6,DU285,"")</f>
        <v/>
      </c>
      <c r="CW285" s="125"/>
      <c r="CX285" s="120" t="str">
        <f>IF('Main courante'!$A282=$CX$6,MAX($CX$8:$CX284)+1,"")</f>
        <v/>
      </c>
      <c r="CY285" s="121" t="str">
        <f>IF('Main courante'!$A282=$CX$6,TEXT('Main courante'!$B282,"j mmm aa"),"")</f>
        <v/>
      </c>
      <c r="CZ285" s="122" t="str">
        <f>IF('Main courante'!$A282=$CX$6,TEXT('Main courante'!$C282,"hh:mm"),"")</f>
        <v/>
      </c>
      <c r="DA285" s="122" t="str">
        <f>IF('Main courante'!$A282=$CX$6,TEXT('Main courante'!$D282,"hh:mm"),"")</f>
        <v/>
      </c>
      <c r="DB285" s="123" t="str">
        <f>IF('Main courante'!$A282=$CX$6,MOD($DA285-$CZ285,1),"")</f>
        <v/>
      </c>
      <c r="DC285" s="123" t="str">
        <f>IF('Main courante'!$A282=$CX$6,'Main courante'!$E282,"")</f>
        <v/>
      </c>
      <c r="DD285" s="122" t="str">
        <f>IF('Main courante'!$A282=$CX$6,DU285,"")</f>
        <v/>
      </c>
      <c r="DE285" s="125"/>
      <c r="DF285" s="120" t="str">
        <f>IF('Main courante'!$A282=$DF$6,MAX($DF$8:$DF284)+1,"")</f>
        <v/>
      </c>
      <c r="DG285" s="121" t="str">
        <f>IF('Main courante'!$A282=$DF$6,TEXT('Main courante'!$B282,"j mmm aa"),"")</f>
        <v/>
      </c>
      <c r="DH285" s="122" t="str">
        <f>IF('Main courante'!$A282=$DF$6,TEXT('Main courante'!$C282,"hh:mm"),"")</f>
        <v/>
      </c>
      <c r="DI285" s="122" t="str">
        <f>IF('Main courante'!$A282=$DF$6,TEXT('Main courante'!$D282,"hh:mm"),"")</f>
        <v/>
      </c>
      <c r="DJ285" s="123" t="str">
        <f>IF('Main courante'!$A282=$DF$6,MOD($DI285-$DH285,1),"")</f>
        <v/>
      </c>
      <c r="DK285" s="123" t="str">
        <f>IF('Main courante'!$A282=$DF$6,'Main courante'!$E282,"")</f>
        <v/>
      </c>
      <c r="DL285" s="128"/>
      <c r="DM285" s="120" t="str">
        <f>IF(OR('Main courante'!$F282&lt;&gt;"",'Main courante'!$K282&lt;&gt;""),MAX($DM$8:$DM284)+1,"")</f>
        <v/>
      </c>
      <c r="DN285" s="121" t="str">
        <f>IF('Main courante'!$F282,TEXT('Main courante'!$B282,"j mmm aa"),"")</f>
        <v/>
      </c>
      <c r="DO285" s="121" t="str">
        <f>IF('Main courante'!$F282,'Main courante'!$E282,"")</f>
        <v/>
      </c>
      <c r="DP285" s="121" t="str">
        <f>IF(OR('Main courante'!$F282&lt;&gt;"",'Main courante'!$K282&lt;&gt;""),IF('Main courante'!$F282&lt;&gt;"",TEXT('Main courante'!$F282,"hh:mm"),""),"")</f>
        <v/>
      </c>
      <c r="DQ285" s="121" t="str">
        <f>IF(OR('Main courante'!$F282&lt;&gt;"",'Main courante'!$K282&lt;&gt;""),IF('Main courante'!$G282&lt;&gt;"",TEXT('Main courante'!$G282,"hh:mm"),""),"")</f>
        <v/>
      </c>
      <c r="DR285" s="121" t="str">
        <f>IF(OR('Main courante'!$F282&lt;&gt;"",'Main courante'!$K282&lt;&gt;""),IF('Main courante'!$K282&lt;&gt;"",TEXT('Main courante'!$K282,"hh:mm"),""),"")</f>
        <v/>
      </c>
      <c r="DS285" s="121" t="str">
        <f>IF(OR('Main courante'!$F282&lt;&gt;"",'Main courante'!$K282&lt;&gt;""),IF('Main courante'!$L282&lt;&gt;"",TEXT('Main courante'!$L282,"hh:mm"),""),"")</f>
        <v/>
      </c>
      <c r="DT285" s="129">
        <f t="shared" si="16"/>
        <v>0</v>
      </c>
      <c r="DU285" s="130">
        <f>'Main courante'!$H282+'Main courante'!$M282</f>
        <v>0</v>
      </c>
      <c r="DV285" s="131">
        <f>'Main courante'!$J282+'Main courante'!$O282</f>
        <v>0</v>
      </c>
      <c r="DW285" s="131">
        <f>'Main courante'!$I282+'Main courante'!$N282</f>
        <v>0</v>
      </c>
      <c r="DX285" s="132" t="str">
        <f>IF('Main courante'!$P282&lt;&gt;"",'Main courante'!$P282,"")</f>
        <v/>
      </c>
      <c r="DY285" s="133" t="str">
        <f>IF('Main courante'!$Q282&lt;&gt;"",'Main courante'!$Q282,"")</f>
        <v/>
      </c>
      <c r="DZ285" s="133" t="str">
        <f>IF('Main courante'!$R282&lt;&gt;"",'Main courante'!$R282,"")</f>
        <v/>
      </c>
      <c r="EA285" s="129">
        <f t="shared" si="17"/>
        <v>0</v>
      </c>
      <c r="EB285" s="129">
        <f t="shared" si="18"/>
        <v>0</v>
      </c>
      <c r="ED285" s="120" t="str">
        <f>IF('Main courante'!$A282=$ED$6,MAX($ED$8:$ED284)+1,"")</f>
        <v/>
      </c>
      <c r="EE285" s="120" t="str">
        <f>IF('Main courante'!$A282=$ED$6,'Main courante'!$S282,"")</f>
        <v/>
      </c>
      <c r="EF285" s="120" t="str">
        <f>IF('Main courante'!$A282=$ED$6,'Main courante'!$T282,"")</f>
        <v/>
      </c>
      <c r="EG285" s="120" t="str">
        <f>IF('Main courante'!$A282=$ED$6,'Main courante'!$U282,"")</f>
        <v/>
      </c>
      <c r="EH285" s="134" t="str">
        <f>IF('Main courante'!$A282=$ED$6,'Main courante'!$V282,"")</f>
        <v/>
      </c>
      <c r="EJ285" s="120" t="str">
        <f>IF('Main courante'!$A282=$EJ$6,MAX($EJ$8:$EJ284)+1,"")</f>
        <v/>
      </c>
      <c r="EK285" s="120" t="str">
        <f>IF('Main courante'!$A282=$EJ$6,'Main courante'!$S282,"")</f>
        <v/>
      </c>
      <c r="EL285" s="120" t="str">
        <f>IF('Main courante'!$A282=$EJ$6,'Main courante'!$T282,"")</f>
        <v/>
      </c>
      <c r="EM285" s="120" t="str">
        <f>IF('Main courante'!$A282=$EJ$6,'Main courante'!$U282,"")</f>
        <v/>
      </c>
      <c r="EN285" s="134" t="str">
        <f>IF('Main courante'!$A282=$EJ$6,'Main courante'!$V282,"")</f>
        <v/>
      </c>
      <c r="EP285" s="120" t="str">
        <f>IF('Main courante'!$A282=$EP$6,MAX($EP$8:$EP284)+1,"")</f>
        <v/>
      </c>
      <c r="EQ285" s="120" t="str">
        <f>IF('Main courante'!$A282=$EP$6,'Main courante'!$S282,"")</f>
        <v/>
      </c>
      <c r="ER285" s="120" t="str">
        <f>IF('Main courante'!$A282=$EP$6,'Main courante'!$T282,"")</f>
        <v/>
      </c>
      <c r="ES285" s="120" t="str">
        <f>IF('Main courante'!$A282=$EP$6,'Main courante'!$U282,"")</f>
        <v/>
      </c>
      <c r="ET285" s="134" t="str">
        <f>IF('Main courante'!$A282=$EP$6,'Main courante'!$V282,"")</f>
        <v/>
      </c>
      <c r="EU285" s="125"/>
      <c r="EV285" s="120" t="str">
        <f>IF('Main courante'!$A282=$EV$6,MAX($EV$8:$EV284)+1,"")</f>
        <v/>
      </c>
      <c r="EW285" s="121" t="str">
        <f>IF('Main courante'!$A282=$EV$6,TEXT('Main courante'!$B282,"j mmm aa"),"")</f>
        <v/>
      </c>
      <c r="EX285" s="122" t="str">
        <f>IF('Main courante'!$A282=$EV$6,TEXT('Main courante'!$C282,"hh:mm"),"")</f>
        <v/>
      </c>
      <c r="EY285" s="122" t="str">
        <f>IF('Main courante'!$A282=$EV$6,TEXT('Main courante'!$D282,"hh:mm"),"")</f>
        <v/>
      </c>
      <c r="EZ285" s="123" t="str">
        <f>IF('Main courante'!$A282=$EV$6,MOD($EY285-$EX285,1),"")</f>
        <v/>
      </c>
      <c r="FA285" s="123" t="str">
        <f>IF('Main courante'!$A282=$EV$6,'Main courante'!$E282,"")</f>
        <v/>
      </c>
      <c r="FB285" s="128"/>
    </row>
    <row r="286" spans="1:158">
      <c r="A286" s="120" t="str">
        <f>IF('Main courante'!$A283=$A$6,MAX($A$8:$A285)+1,"")</f>
        <v/>
      </c>
      <c r="B286" s="121" t="str">
        <f>IF('Main courante'!$A283=$A$6,TEXT('Main courante'!$B283,"j mmm aa"),"")</f>
        <v/>
      </c>
      <c r="C286" s="122" t="str">
        <f>IF('Main courante'!$A283=$A$6,TEXT('Main courante'!$C283,"hh:mm"),"")</f>
        <v/>
      </c>
      <c r="D286" s="122" t="str">
        <f>IF('Main courante'!$A283=$A$6,TEXT('Main courante'!$D283,"hh:mm"),"")</f>
        <v/>
      </c>
      <c r="E286" s="123" t="str">
        <f>IF('Main courante'!$A283=$A$6,MOD($D286-$C286,1),"")</f>
        <v/>
      </c>
      <c r="F286" s="123" t="str">
        <f>IF('Main courante'!$A283=$A$6,'Main courante'!$E283,"")</f>
        <v/>
      </c>
      <c r="G286" s="125"/>
      <c r="H286" s="126" t="str">
        <f>IF('Main courante'!$A283=$H$6,MAX($H$8:$H285)+1,"")</f>
        <v/>
      </c>
      <c r="I286" s="121" t="str">
        <f>IF('Main courante'!$A283=$H$6,TEXT('Main courante'!$B283,"j mmm aa"),"")</f>
        <v/>
      </c>
      <c r="J286" s="122" t="str">
        <f>IF('Main courante'!$A283=$H$6,TEXT('Main courante'!$C283,"hh:mm"),"")</f>
        <v/>
      </c>
      <c r="K286" s="122" t="str">
        <f>IF('Main courante'!$A283=$H$6,TEXT('Main courante'!$D283,"hh:mm"),"")</f>
        <v/>
      </c>
      <c r="L286" s="123" t="str">
        <f>IF('Main courante'!$A283=$H$6,MOD($K286-$J286,1),"")</f>
        <v/>
      </c>
      <c r="M286" s="123" t="str">
        <f>IF('Main courante'!$A283=$H$6,'Main courante'!$E283,"")</f>
        <v/>
      </c>
      <c r="N286" s="125"/>
      <c r="O286" s="120" t="str">
        <f>IF('Main courante'!$A283=$O$6,MAX($O$8:$O285)+1,"")</f>
        <v/>
      </c>
      <c r="P286" s="121" t="str">
        <f>IF('Main courante'!$A283=$O$6,TEXT('Main courante'!$B283,"j mmm aa"),"")</f>
        <v/>
      </c>
      <c r="Q286" s="122" t="str">
        <f>IF('Main courante'!$A283=$O$6,TEXT('Main courante'!$C283,"hh:mm"),"")</f>
        <v/>
      </c>
      <c r="R286" s="122" t="str">
        <f>IF('Main courante'!$A283=$O$6,TEXT('Main courante'!$D283,"hh:mm"),"")</f>
        <v/>
      </c>
      <c r="S286" s="123" t="str">
        <f>IF('Main courante'!$A283=$O$6,MOD($R286-$Q286,1),"")</f>
        <v/>
      </c>
      <c r="T286" s="124" t="str">
        <f>IF('Main courante'!$A283=$O$6,'Main courante'!$E283,"")</f>
        <v/>
      </c>
      <c r="U286" s="127" t="str">
        <f>IF('Main courante'!$A283=$O$6,DU286,"")</f>
        <v/>
      </c>
      <c r="V286" s="125"/>
      <c r="W286" s="120" t="str">
        <f>IF('Main courante'!$A283=$W$6,MAX($W$8:$W285)+1,"")</f>
        <v/>
      </c>
      <c r="X286" s="121" t="str">
        <f>IF('Main courante'!$A283=$W$6,TEXT('Main courante'!$B283,"j mmm aa"),"")</f>
        <v/>
      </c>
      <c r="Y286" s="122" t="str">
        <f>IF('Main courante'!$A283=$W$6,TEXT('Main courante'!$C283,"hh:mm"),"")</f>
        <v/>
      </c>
      <c r="Z286" s="122" t="str">
        <f>IF('Main courante'!$A283=$W$6,TEXT('Main courante'!$D283,"hh:mm"),"")</f>
        <v/>
      </c>
      <c r="AA286" s="123" t="str">
        <f>IF('Main courante'!$A283=$W$6,MOD($Z286-$Y286,1),"")</f>
        <v/>
      </c>
      <c r="AB286" s="123" t="str">
        <f>IF('Main courante'!$A283=$W$6,'Main courante'!$E283,"")</f>
        <v/>
      </c>
      <c r="AC286" s="122" t="str">
        <f>IF('Main courante'!$A283=$W$6,DU286,"")</f>
        <v/>
      </c>
      <c r="AD286" s="125"/>
      <c r="AE286" s="120" t="str">
        <f>IF('Main courante'!$A283=$AE$6,MAX($AE$8:$AE285)+1,"")</f>
        <v/>
      </c>
      <c r="AF286" s="121" t="str">
        <f>IF('Main courante'!$A283=$AE$6,TEXT('Main courante'!$B283,"j mmm aa"),"")</f>
        <v/>
      </c>
      <c r="AG286" s="122" t="str">
        <f>IF('Main courante'!$A283=$AE$6,TEXT('Main courante'!$C283,"hh:mm"),"")</f>
        <v/>
      </c>
      <c r="AH286" s="122" t="str">
        <f>IF('Main courante'!$A283=$AE$6,TEXT('Main courante'!$D283,"hh:mm"),"")</f>
        <v/>
      </c>
      <c r="AI286" s="123" t="str">
        <f>IF('Main courante'!$A283=$AE$6,MOD($AH286-$AG286,1),"")</f>
        <v/>
      </c>
      <c r="AJ286" s="123" t="str">
        <f>IF('Main courante'!$A283=$AE$6,'Main courante'!$E283,"")</f>
        <v/>
      </c>
      <c r="AK286" s="122" t="str">
        <f>IF('Main courante'!$A283=$AE$6,DU286,"")</f>
        <v/>
      </c>
      <c r="AL286" s="125"/>
      <c r="AM286" s="120" t="str">
        <f>IF('Main courante'!$A283=$AM$6,MAX($AM$8:$AM285)+1,"")</f>
        <v/>
      </c>
      <c r="AN286" s="121" t="str">
        <f>IF('Main courante'!$A283=$AM$6,TEXT('Main courante'!$B283,"j mmm aa"),"")</f>
        <v/>
      </c>
      <c r="AO286" s="122" t="str">
        <f>IF('Main courante'!$A283=$AM$6,TEXT('Main courante'!$C283,"hh:mm"),"")</f>
        <v/>
      </c>
      <c r="AP286" s="122" t="str">
        <f>IF('Main courante'!$A283=$AM$6,TEXT('Main courante'!$D283,"hh:mm"),"")</f>
        <v/>
      </c>
      <c r="AQ286" s="123" t="str">
        <f>IF('Main courante'!$A283=$AM$6,MOD($AP286-$AO286,1),"")</f>
        <v/>
      </c>
      <c r="AR286" s="123" t="str">
        <f>IF('Main courante'!$A283=$AM$6,'Main courante'!$E283,"")</f>
        <v/>
      </c>
      <c r="AS286" s="122" t="str">
        <f>IF('Main courante'!$A283=$AM$6,DU286,"")</f>
        <v/>
      </c>
      <c r="AT286" s="125"/>
      <c r="AU286" s="120" t="str">
        <f>IF('Main courante'!$A283=$AU$6,MAX($AU$8:$AU285)+1,"")</f>
        <v/>
      </c>
      <c r="AV286" s="121" t="str">
        <f>IF('Main courante'!$A283=$AU$6,TEXT('Main courante'!$B283,"j mmm aa"),"")</f>
        <v/>
      </c>
      <c r="AW286" s="122" t="str">
        <f>IF('Main courante'!$A283=$AU$6,TEXT('Main courante'!$C283,"hh:mm"),"")</f>
        <v/>
      </c>
      <c r="AX286" s="122" t="str">
        <f>IF('Main courante'!$A283=$AU$6,TEXT('Main courante'!$D283,"hh:mm"),"")</f>
        <v/>
      </c>
      <c r="AY286" s="123" t="str">
        <f>IF('Main courante'!$A283=$AU$6,MOD($AX286-$AW286,1),"")</f>
        <v/>
      </c>
      <c r="AZ286" s="123" t="str">
        <f>IF('Main courante'!$A283=$AU$6,'Main courante'!$E283,"")</f>
        <v/>
      </c>
      <c r="BA286" s="122" t="str">
        <f>IF('Main courante'!$A283=$AU$6,DU286,"")</f>
        <v/>
      </c>
      <c r="BB286" s="125"/>
      <c r="BC286" s="120" t="str">
        <f>IF('Main courante'!$A283=$BC$6,MAX($BC$8:$BC285)+1,"")</f>
        <v/>
      </c>
      <c r="BD286" s="121" t="str">
        <f>IF('Main courante'!$A283=$BC$6,TEXT('Main courante'!$B283,"j mmm aa"),"")</f>
        <v/>
      </c>
      <c r="BE286" s="122" t="str">
        <f>IF('Main courante'!$A283=$BC$6,TEXT('Main courante'!$C283,"hh:mm"),"")</f>
        <v/>
      </c>
      <c r="BF286" s="122" t="str">
        <f>IF('Main courante'!$A283=$BC$6,TEXT('Main courante'!$D283,"hh:mm"),"")</f>
        <v/>
      </c>
      <c r="BG286" s="123" t="str">
        <f>IF('Main courante'!$A283=$BC$6,MOD($BF286-$BE286,1),"")</f>
        <v/>
      </c>
      <c r="BH286" s="123" t="str">
        <f>IF('Main courante'!$A283=$BC$6,'Main courante'!$E283,"")</f>
        <v/>
      </c>
      <c r="BI286" s="122" t="str">
        <f>IF('Main courante'!$A283=$BC$6,DU286,"")</f>
        <v/>
      </c>
      <c r="BJ286" s="125"/>
      <c r="BK286" s="120" t="str">
        <f>IF('Main courante'!$A283=$BK$6,MAX($BK$8:$BK285)+1,"")</f>
        <v/>
      </c>
      <c r="BL286" s="121" t="str">
        <f>IF('Main courante'!$A283=$BK$6,TEXT('Main courante'!$B283,"j mmm aa"),"")</f>
        <v/>
      </c>
      <c r="BM286" s="122" t="str">
        <f>IF('Main courante'!$A283=$BK$6,TEXT('Main courante'!$C283,"hh:mm"),"")</f>
        <v/>
      </c>
      <c r="BN286" s="122" t="str">
        <f>IF('Main courante'!$A283=$BK$6,TEXT('Main courante'!$D283,"hh:mm"),"")</f>
        <v/>
      </c>
      <c r="BO286" s="123" t="str">
        <f>IF('Main courante'!$A283=$BK$6,MOD($BN286-$BM286,1),"")</f>
        <v/>
      </c>
      <c r="BP286" s="123" t="str">
        <f>IF('Main courante'!$A283=$BK$6,'Main courante'!$E283,"")</f>
        <v/>
      </c>
      <c r="BQ286" s="122" t="str">
        <f>IF('Main courante'!$A283=$BK$6,DU286,"")</f>
        <v/>
      </c>
      <c r="BR286" s="125"/>
      <c r="BS286" s="120" t="str">
        <f>IF('Main courante'!$A283=$BS$6,MAX($BS$8:$BS285)+1,"")</f>
        <v/>
      </c>
      <c r="BT286" s="121" t="str">
        <f>IF('Main courante'!$A283=$BS$6,TEXT('Main courante'!$B283,"j mmm aa"),"")</f>
        <v/>
      </c>
      <c r="BU286" s="122" t="str">
        <f>IF('Main courante'!$A283=$BS$6,TEXT('Main courante'!$C283,"hh:mm"),"")</f>
        <v/>
      </c>
      <c r="BV286" s="122" t="str">
        <f>IF('Main courante'!$A283=$BS$6,TEXT('Main courante'!$D283,"hh:mm"),"")</f>
        <v/>
      </c>
      <c r="BW286" s="123" t="str">
        <f>IF('Main courante'!$A283=$BS$6,MOD($BV286-$BU286,1),"")</f>
        <v/>
      </c>
      <c r="BX286" s="123" t="str">
        <f>IF('Main courante'!$A283=$BS$6,'Main courante'!$E283,"")</f>
        <v/>
      </c>
      <c r="BY286" s="122" t="str">
        <f>IF('Main courante'!$A283=$BS$6,DU286,"")</f>
        <v/>
      </c>
      <c r="BZ286" s="125"/>
      <c r="CA286" s="120" t="str">
        <f>IF('Main courante'!$A283=$CA$6,MAX($CA$8:$CA285)+1,"")</f>
        <v/>
      </c>
      <c r="CB286" s="121" t="str">
        <f>IF('Main courante'!$A283=$CA$6,TEXT('Main courante'!$B283,"j mmm aa"),"")</f>
        <v/>
      </c>
      <c r="CC286" s="122" t="str">
        <f>IF('Main courante'!$A283=$CA$6,TEXT('Main courante'!$C283,"hh:mm"),"")</f>
        <v/>
      </c>
      <c r="CD286" s="122" t="str">
        <f>IF('Main courante'!$A283=$CA$6,TEXT('Main courante'!$D283,"hh:mm"),"")</f>
        <v/>
      </c>
      <c r="CE286" s="123" t="str">
        <f>IF('Main courante'!$A283=$CA$6,MOD($CD286-$CC286,1),"")</f>
        <v/>
      </c>
      <c r="CF286" s="123" t="str">
        <f>IF('Main courante'!$A283=$CA$6,'Main courante'!$E283,"")</f>
        <v/>
      </c>
      <c r="CG286" s="122" t="str">
        <f>IF('Main courante'!$A283=$CA$6,DU286,"")</f>
        <v/>
      </c>
      <c r="CH286" s="125"/>
      <c r="CI286" s="120" t="str">
        <f>IF('Main courante'!$A283=$CI$6,MAX($CI$8:$CI285)+1,"")</f>
        <v/>
      </c>
      <c r="CJ286" s="121" t="str">
        <f>IF('Main courante'!$A283=$CI$6,TEXT('Main courante'!$B283,"j mmm aa"),"")</f>
        <v/>
      </c>
      <c r="CK286" s="122" t="str">
        <f>IF('Main courante'!$A283=$CI$6,TEXT('Main courante'!$C283,"hh:mm"),"")</f>
        <v/>
      </c>
      <c r="CL286" s="122" t="str">
        <f>IF('Main courante'!$A283=$CI$6,TEXT('Main courante'!$D283,"hh:mm"),"")</f>
        <v/>
      </c>
      <c r="CM286" s="123" t="str">
        <f>IF('Main courante'!$A283=$CI$6,MOD($CL286-$CK286,1),"")</f>
        <v/>
      </c>
      <c r="CN286" s="123" t="str">
        <f>IF('Main courante'!$A283=$CI$6,'Main courante'!$E283,"")</f>
        <v/>
      </c>
      <c r="CO286" s="125"/>
      <c r="CP286" s="120" t="str">
        <f>IF('Main courante'!$A283=$CP$6,MAX($CP$8:$CP285)+1,"")</f>
        <v/>
      </c>
      <c r="CQ286" s="121" t="str">
        <f>IF('Main courante'!$A283=$CP$6,TEXT('Main courante'!$B283,"j mmm aa"),"")</f>
        <v/>
      </c>
      <c r="CR286" s="122" t="str">
        <f>IF('Main courante'!$A283=$CP$6,TEXT('Main courante'!$C283,"hh:mm"),"")</f>
        <v/>
      </c>
      <c r="CS286" s="122" t="str">
        <f>IF('Main courante'!$A283=$CP$6,TEXT('Main courante'!$D283,"hh:mm"),"")</f>
        <v/>
      </c>
      <c r="CT286" s="123" t="str">
        <f>IF('Main courante'!$A283=$CP$6,MOD($CS286-$CR286,1),"")</f>
        <v/>
      </c>
      <c r="CU286" s="123" t="str">
        <f>IF('Main courante'!$A283=$CP$6,'Main courante'!$E283,"")</f>
        <v/>
      </c>
      <c r="CV286" s="122" t="str">
        <f>IF('Main courante'!$A283=$CP$6,DU286,"")</f>
        <v/>
      </c>
      <c r="CW286" s="125"/>
      <c r="CX286" s="120" t="str">
        <f>IF('Main courante'!$A283=$CX$6,MAX($CX$8:$CX285)+1,"")</f>
        <v/>
      </c>
      <c r="CY286" s="121" t="str">
        <f>IF('Main courante'!$A283=$CX$6,TEXT('Main courante'!$B283,"j mmm aa"),"")</f>
        <v/>
      </c>
      <c r="CZ286" s="122" t="str">
        <f>IF('Main courante'!$A283=$CX$6,TEXT('Main courante'!$C283,"hh:mm"),"")</f>
        <v/>
      </c>
      <c r="DA286" s="122" t="str">
        <f>IF('Main courante'!$A283=$CX$6,TEXT('Main courante'!$D283,"hh:mm"),"")</f>
        <v/>
      </c>
      <c r="DB286" s="123" t="str">
        <f>IF('Main courante'!$A283=$CX$6,MOD($DA286-$CZ286,1),"")</f>
        <v/>
      </c>
      <c r="DC286" s="123" t="str">
        <f>IF('Main courante'!$A283=$CX$6,'Main courante'!$E283,"")</f>
        <v/>
      </c>
      <c r="DD286" s="122" t="str">
        <f>IF('Main courante'!$A283=$CX$6,DU286,"")</f>
        <v/>
      </c>
      <c r="DE286" s="125"/>
      <c r="DF286" s="120" t="str">
        <f>IF('Main courante'!$A283=$DF$6,MAX($DF$8:$DF285)+1,"")</f>
        <v/>
      </c>
      <c r="DG286" s="121" t="str">
        <f>IF('Main courante'!$A283=$DF$6,TEXT('Main courante'!$B283,"j mmm aa"),"")</f>
        <v/>
      </c>
      <c r="DH286" s="122" t="str">
        <f>IF('Main courante'!$A283=$DF$6,TEXT('Main courante'!$C283,"hh:mm"),"")</f>
        <v/>
      </c>
      <c r="DI286" s="122" t="str">
        <f>IF('Main courante'!$A283=$DF$6,TEXT('Main courante'!$D283,"hh:mm"),"")</f>
        <v/>
      </c>
      <c r="DJ286" s="123" t="str">
        <f>IF('Main courante'!$A283=$DF$6,MOD($DI286-$DH286,1),"")</f>
        <v/>
      </c>
      <c r="DK286" s="123" t="str">
        <f>IF('Main courante'!$A283=$DF$6,'Main courante'!$E283,"")</f>
        <v/>
      </c>
      <c r="DL286" s="128"/>
      <c r="DM286" s="120" t="str">
        <f>IF(OR('Main courante'!$F283&lt;&gt;"",'Main courante'!$K283&lt;&gt;""),MAX($DM$8:$DM285)+1,"")</f>
        <v/>
      </c>
      <c r="DN286" s="121" t="str">
        <f>IF('Main courante'!$F283,TEXT('Main courante'!$B283,"j mmm aa"),"")</f>
        <v/>
      </c>
      <c r="DO286" s="121" t="str">
        <f>IF('Main courante'!$F283,'Main courante'!$E283,"")</f>
        <v/>
      </c>
      <c r="DP286" s="121" t="str">
        <f>IF(OR('Main courante'!$F283&lt;&gt;"",'Main courante'!$K283&lt;&gt;""),IF('Main courante'!$F283&lt;&gt;"",TEXT('Main courante'!$F283,"hh:mm"),""),"")</f>
        <v/>
      </c>
      <c r="DQ286" s="121" t="str">
        <f>IF(OR('Main courante'!$F283&lt;&gt;"",'Main courante'!$K283&lt;&gt;""),IF('Main courante'!$G283&lt;&gt;"",TEXT('Main courante'!$G283,"hh:mm"),""),"")</f>
        <v/>
      </c>
      <c r="DR286" s="121" t="str">
        <f>IF(OR('Main courante'!$F283&lt;&gt;"",'Main courante'!$K283&lt;&gt;""),IF('Main courante'!$K283&lt;&gt;"",TEXT('Main courante'!$K283,"hh:mm"),""),"")</f>
        <v/>
      </c>
      <c r="DS286" s="121" t="str">
        <f>IF(OR('Main courante'!$F283&lt;&gt;"",'Main courante'!$K283&lt;&gt;""),IF('Main courante'!$L283&lt;&gt;"",TEXT('Main courante'!$L283,"hh:mm"),""),"")</f>
        <v/>
      </c>
      <c r="DT286" s="129">
        <f t="shared" si="16"/>
        <v>0</v>
      </c>
      <c r="DU286" s="130">
        <f>'Main courante'!$H283+'Main courante'!$M283</f>
        <v>0</v>
      </c>
      <c r="DV286" s="131">
        <f>'Main courante'!$J283+'Main courante'!$O283</f>
        <v>0</v>
      </c>
      <c r="DW286" s="131">
        <f>'Main courante'!$I283+'Main courante'!$N283</f>
        <v>0</v>
      </c>
      <c r="DX286" s="132" t="str">
        <f>IF('Main courante'!$P283&lt;&gt;"",'Main courante'!$P283,"")</f>
        <v/>
      </c>
      <c r="DY286" s="133" t="str">
        <f>IF('Main courante'!$Q283&lt;&gt;"",'Main courante'!$Q283,"")</f>
        <v/>
      </c>
      <c r="DZ286" s="133" t="str">
        <f>IF('Main courante'!$R283&lt;&gt;"",'Main courante'!$R283,"")</f>
        <v/>
      </c>
      <c r="EA286" s="129">
        <f t="shared" si="17"/>
        <v>0</v>
      </c>
      <c r="EB286" s="129">
        <f t="shared" si="18"/>
        <v>0</v>
      </c>
      <c r="ED286" s="120" t="str">
        <f>IF('Main courante'!$A283=$ED$6,MAX($ED$8:$ED285)+1,"")</f>
        <v/>
      </c>
      <c r="EE286" s="120" t="str">
        <f>IF('Main courante'!$A283=$ED$6,'Main courante'!$S283,"")</f>
        <v/>
      </c>
      <c r="EF286" s="120" t="str">
        <f>IF('Main courante'!$A283=$ED$6,'Main courante'!$T283,"")</f>
        <v/>
      </c>
      <c r="EG286" s="120" t="str">
        <f>IF('Main courante'!$A283=$ED$6,'Main courante'!$U283,"")</f>
        <v/>
      </c>
      <c r="EH286" s="134" t="str">
        <f>IF('Main courante'!$A283=$ED$6,'Main courante'!$V283,"")</f>
        <v/>
      </c>
      <c r="EJ286" s="120" t="str">
        <f>IF('Main courante'!$A283=$EJ$6,MAX($EJ$8:$EJ285)+1,"")</f>
        <v/>
      </c>
      <c r="EK286" s="120" t="str">
        <f>IF('Main courante'!$A283=$EJ$6,'Main courante'!$S283,"")</f>
        <v/>
      </c>
      <c r="EL286" s="120" t="str">
        <f>IF('Main courante'!$A283=$EJ$6,'Main courante'!$T283,"")</f>
        <v/>
      </c>
      <c r="EM286" s="120" t="str">
        <f>IF('Main courante'!$A283=$EJ$6,'Main courante'!$U283,"")</f>
        <v/>
      </c>
      <c r="EN286" s="134" t="str">
        <f>IF('Main courante'!$A283=$EJ$6,'Main courante'!$V283,"")</f>
        <v/>
      </c>
      <c r="EP286" s="120" t="str">
        <f>IF('Main courante'!$A283=$EP$6,MAX($EP$8:$EP285)+1,"")</f>
        <v/>
      </c>
      <c r="EQ286" s="120" t="str">
        <f>IF('Main courante'!$A283=$EP$6,'Main courante'!$S283,"")</f>
        <v/>
      </c>
      <c r="ER286" s="120" t="str">
        <f>IF('Main courante'!$A283=$EP$6,'Main courante'!$T283,"")</f>
        <v/>
      </c>
      <c r="ES286" s="120" t="str">
        <f>IF('Main courante'!$A283=$EP$6,'Main courante'!$U283,"")</f>
        <v/>
      </c>
      <c r="ET286" s="134" t="str">
        <f>IF('Main courante'!$A283=$EP$6,'Main courante'!$V283,"")</f>
        <v/>
      </c>
      <c r="EU286" s="125"/>
      <c r="EV286" s="120" t="str">
        <f>IF('Main courante'!$A283=$EV$6,MAX($EV$8:$EV285)+1,"")</f>
        <v/>
      </c>
      <c r="EW286" s="121" t="str">
        <f>IF('Main courante'!$A283=$EV$6,TEXT('Main courante'!$B283,"j mmm aa"),"")</f>
        <v/>
      </c>
      <c r="EX286" s="122" t="str">
        <f>IF('Main courante'!$A283=$EV$6,TEXT('Main courante'!$C283,"hh:mm"),"")</f>
        <v/>
      </c>
      <c r="EY286" s="122" t="str">
        <f>IF('Main courante'!$A283=$EV$6,TEXT('Main courante'!$D283,"hh:mm"),"")</f>
        <v/>
      </c>
      <c r="EZ286" s="123" t="str">
        <f>IF('Main courante'!$A283=$EV$6,MOD($EY286-$EX286,1),"")</f>
        <v/>
      </c>
      <c r="FA286" s="123" t="str">
        <f>IF('Main courante'!$A283=$EV$6,'Main courante'!$E283,"")</f>
        <v/>
      </c>
      <c r="FB286" s="128"/>
    </row>
    <row r="287" spans="1:158">
      <c r="A287" s="120" t="str">
        <f>IF('Main courante'!$A284=$A$6,MAX($A$8:$A286)+1,"")</f>
        <v/>
      </c>
      <c r="B287" s="121" t="str">
        <f>IF('Main courante'!$A284=$A$6,TEXT('Main courante'!$B284,"j mmm aa"),"")</f>
        <v/>
      </c>
      <c r="C287" s="122" t="str">
        <f>IF('Main courante'!$A284=$A$6,TEXT('Main courante'!$C284,"hh:mm"),"")</f>
        <v/>
      </c>
      <c r="D287" s="122" t="str">
        <f>IF('Main courante'!$A284=$A$6,TEXT('Main courante'!$D284,"hh:mm"),"")</f>
        <v/>
      </c>
      <c r="E287" s="123" t="str">
        <f>IF('Main courante'!$A284=$A$6,MOD($D287-$C287,1),"")</f>
        <v/>
      </c>
      <c r="F287" s="123" t="str">
        <f>IF('Main courante'!$A284=$A$6,'Main courante'!$E284,"")</f>
        <v/>
      </c>
      <c r="G287" s="125"/>
      <c r="H287" s="126" t="str">
        <f>IF('Main courante'!$A284=$H$6,MAX($H$8:$H286)+1,"")</f>
        <v/>
      </c>
      <c r="I287" s="121" t="str">
        <f>IF('Main courante'!$A284=$H$6,TEXT('Main courante'!$B284,"j mmm aa"),"")</f>
        <v/>
      </c>
      <c r="J287" s="122" t="str">
        <f>IF('Main courante'!$A284=$H$6,TEXT('Main courante'!$C284,"hh:mm"),"")</f>
        <v/>
      </c>
      <c r="K287" s="122" t="str">
        <f>IF('Main courante'!$A284=$H$6,TEXT('Main courante'!$D284,"hh:mm"),"")</f>
        <v/>
      </c>
      <c r="L287" s="123" t="str">
        <f>IF('Main courante'!$A284=$H$6,MOD($K287-$J287,1),"")</f>
        <v/>
      </c>
      <c r="M287" s="123" t="str">
        <f>IF('Main courante'!$A284=$H$6,'Main courante'!$E284,"")</f>
        <v/>
      </c>
      <c r="N287" s="125"/>
      <c r="O287" s="120" t="str">
        <f>IF('Main courante'!$A284=$O$6,MAX($O$8:$O286)+1,"")</f>
        <v/>
      </c>
      <c r="P287" s="121" t="str">
        <f>IF('Main courante'!$A284=$O$6,TEXT('Main courante'!$B284,"j mmm aa"),"")</f>
        <v/>
      </c>
      <c r="Q287" s="122" t="str">
        <f>IF('Main courante'!$A284=$O$6,TEXT('Main courante'!$C284,"hh:mm"),"")</f>
        <v/>
      </c>
      <c r="R287" s="122" t="str">
        <f>IF('Main courante'!$A284=$O$6,TEXT('Main courante'!$D284,"hh:mm"),"")</f>
        <v/>
      </c>
      <c r="S287" s="123" t="str">
        <f>IF('Main courante'!$A284=$O$6,MOD($R287-$Q287,1),"")</f>
        <v/>
      </c>
      <c r="T287" s="124" t="str">
        <f>IF('Main courante'!$A284=$O$6,'Main courante'!$E284,"")</f>
        <v/>
      </c>
      <c r="U287" s="127" t="str">
        <f>IF('Main courante'!$A284=$O$6,DU287,"")</f>
        <v/>
      </c>
      <c r="V287" s="125"/>
      <c r="W287" s="120" t="str">
        <f>IF('Main courante'!$A284=$W$6,MAX($W$8:$W286)+1,"")</f>
        <v/>
      </c>
      <c r="X287" s="121" t="str">
        <f>IF('Main courante'!$A284=$W$6,TEXT('Main courante'!$B284,"j mmm aa"),"")</f>
        <v/>
      </c>
      <c r="Y287" s="122" t="str">
        <f>IF('Main courante'!$A284=$W$6,TEXT('Main courante'!$C284,"hh:mm"),"")</f>
        <v/>
      </c>
      <c r="Z287" s="122" t="str">
        <f>IF('Main courante'!$A284=$W$6,TEXT('Main courante'!$D284,"hh:mm"),"")</f>
        <v/>
      </c>
      <c r="AA287" s="123" t="str">
        <f>IF('Main courante'!$A284=$W$6,MOD($Z287-$Y287,1),"")</f>
        <v/>
      </c>
      <c r="AB287" s="123" t="str">
        <f>IF('Main courante'!$A284=$W$6,'Main courante'!$E284,"")</f>
        <v/>
      </c>
      <c r="AC287" s="122" t="str">
        <f>IF('Main courante'!$A284=$W$6,DU287,"")</f>
        <v/>
      </c>
      <c r="AD287" s="125"/>
      <c r="AE287" s="120" t="str">
        <f>IF('Main courante'!$A284=$AE$6,MAX($AE$8:$AE286)+1,"")</f>
        <v/>
      </c>
      <c r="AF287" s="121" t="str">
        <f>IF('Main courante'!$A284=$AE$6,TEXT('Main courante'!$B284,"j mmm aa"),"")</f>
        <v/>
      </c>
      <c r="AG287" s="122" t="str">
        <f>IF('Main courante'!$A284=$AE$6,TEXT('Main courante'!$C284,"hh:mm"),"")</f>
        <v/>
      </c>
      <c r="AH287" s="122" t="str">
        <f>IF('Main courante'!$A284=$AE$6,TEXT('Main courante'!$D284,"hh:mm"),"")</f>
        <v/>
      </c>
      <c r="AI287" s="123" t="str">
        <f>IF('Main courante'!$A284=$AE$6,MOD($AH287-$AG287,1),"")</f>
        <v/>
      </c>
      <c r="AJ287" s="123" t="str">
        <f>IF('Main courante'!$A284=$AE$6,'Main courante'!$E284,"")</f>
        <v/>
      </c>
      <c r="AK287" s="122" t="str">
        <f>IF('Main courante'!$A284=$AE$6,DU287,"")</f>
        <v/>
      </c>
      <c r="AL287" s="125"/>
      <c r="AM287" s="120" t="str">
        <f>IF('Main courante'!$A284=$AM$6,MAX($AM$8:$AM286)+1,"")</f>
        <v/>
      </c>
      <c r="AN287" s="121" t="str">
        <f>IF('Main courante'!$A284=$AM$6,TEXT('Main courante'!$B284,"j mmm aa"),"")</f>
        <v/>
      </c>
      <c r="AO287" s="122" t="str">
        <f>IF('Main courante'!$A284=$AM$6,TEXT('Main courante'!$C284,"hh:mm"),"")</f>
        <v/>
      </c>
      <c r="AP287" s="122" t="str">
        <f>IF('Main courante'!$A284=$AM$6,TEXT('Main courante'!$D284,"hh:mm"),"")</f>
        <v/>
      </c>
      <c r="AQ287" s="123" t="str">
        <f>IF('Main courante'!$A284=$AM$6,MOD($AP287-$AO287,1),"")</f>
        <v/>
      </c>
      <c r="AR287" s="123" t="str">
        <f>IF('Main courante'!$A284=$AM$6,'Main courante'!$E284,"")</f>
        <v/>
      </c>
      <c r="AS287" s="122" t="str">
        <f>IF('Main courante'!$A284=$AM$6,DU287,"")</f>
        <v/>
      </c>
      <c r="AT287" s="125"/>
      <c r="AU287" s="120" t="str">
        <f>IF('Main courante'!$A284=$AU$6,MAX($AU$8:$AU286)+1,"")</f>
        <v/>
      </c>
      <c r="AV287" s="121" t="str">
        <f>IF('Main courante'!$A284=$AU$6,TEXT('Main courante'!$B284,"j mmm aa"),"")</f>
        <v/>
      </c>
      <c r="AW287" s="122" t="str">
        <f>IF('Main courante'!$A284=$AU$6,TEXT('Main courante'!$C284,"hh:mm"),"")</f>
        <v/>
      </c>
      <c r="AX287" s="122" t="str">
        <f>IF('Main courante'!$A284=$AU$6,TEXT('Main courante'!$D284,"hh:mm"),"")</f>
        <v/>
      </c>
      <c r="AY287" s="123" t="str">
        <f>IF('Main courante'!$A284=$AU$6,MOD($AX287-$AW287,1),"")</f>
        <v/>
      </c>
      <c r="AZ287" s="123" t="str">
        <f>IF('Main courante'!$A284=$AU$6,'Main courante'!$E284,"")</f>
        <v/>
      </c>
      <c r="BA287" s="122" t="str">
        <f>IF('Main courante'!$A284=$AU$6,DU287,"")</f>
        <v/>
      </c>
      <c r="BB287" s="125"/>
      <c r="BC287" s="120" t="str">
        <f>IF('Main courante'!$A284=$BC$6,MAX($BC$8:$BC286)+1,"")</f>
        <v/>
      </c>
      <c r="BD287" s="121" t="str">
        <f>IF('Main courante'!$A284=$BC$6,TEXT('Main courante'!$B284,"j mmm aa"),"")</f>
        <v/>
      </c>
      <c r="BE287" s="122" t="str">
        <f>IF('Main courante'!$A284=$BC$6,TEXT('Main courante'!$C284,"hh:mm"),"")</f>
        <v/>
      </c>
      <c r="BF287" s="122" t="str">
        <f>IF('Main courante'!$A284=$BC$6,TEXT('Main courante'!$D284,"hh:mm"),"")</f>
        <v/>
      </c>
      <c r="BG287" s="123" t="str">
        <f>IF('Main courante'!$A284=$BC$6,MOD($BF287-$BE287,1),"")</f>
        <v/>
      </c>
      <c r="BH287" s="123" t="str">
        <f>IF('Main courante'!$A284=$BC$6,'Main courante'!$E284,"")</f>
        <v/>
      </c>
      <c r="BI287" s="122" t="str">
        <f>IF('Main courante'!$A284=$BC$6,DU287,"")</f>
        <v/>
      </c>
      <c r="BJ287" s="125"/>
      <c r="BK287" s="120" t="str">
        <f>IF('Main courante'!$A284=$BK$6,MAX($BK$8:$BK286)+1,"")</f>
        <v/>
      </c>
      <c r="BL287" s="121" t="str">
        <f>IF('Main courante'!$A284=$BK$6,TEXT('Main courante'!$B284,"j mmm aa"),"")</f>
        <v/>
      </c>
      <c r="BM287" s="122" t="str">
        <f>IF('Main courante'!$A284=$BK$6,TEXT('Main courante'!$C284,"hh:mm"),"")</f>
        <v/>
      </c>
      <c r="BN287" s="122" t="str">
        <f>IF('Main courante'!$A284=$BK$6,TEXT('Main courante'!$D284,"hh:mm"),"")</f>
        <v/>
      </c>
      <c r="BO287" s="123" t="str">
        <f>IF('Main courante'!$A284=$BK$6,MOD($BN287-$BM287,1),"")</f>
        <v/>
      </c>
      <c r="BP287" s="123" t="str">
        <f>IF('Main courante'!$A284=$BK$6,'Main courante'!$E284,"")</f>
        <v/>
      </c>
      <c r="BQ287" s="122" t="str">
        <f>IF('Main courante'!$A284=$BK$6,DU287,"")</f>
        <v/>
      </c>
      <c r="BR287" s="125"/>
      <c r="BS287" s="120" t="str">
        <f>IF('Main courante'!$A284=$BS$6,MAX($BS$8:$BS286)+1,"")</f>
        <v/>
      </c>
      <c r="BT287" s="121" t="str">
        <f>IF('Main courante'!$A284=$BS$6,TEXT('Main courante'!$B284,"j mmm aa"),"")</f>
        <v/>
      </c>
      <c r="BU287" s="122" t="str">
        <f>IF('Main courante'!$A284=$BS$6,TEXT('Main courante'!$C284,"hh:mm"),"")</f>
        <v/>
      </c>
      <c r="BV287" s="122" t="str">
        <f>IF('Main courante'!$A284=$BS$6,TEXT('Main courante'!$D284,"hh:mm"),"")</f>
        <v/>
      </c>
      <c r="BW287" s="123" t="str">
        <f>IF('Main courante'!$A284=$BS$6,MOD($BV287-$BU287,1),"")</f>
        <v/>
      </c>
      <c r="BX287" s="123" t="str">
        <f>IF('Main courante'!$A284=$BS$6,'Main courante'!$E284,"")</f>
        <v/>
      </c>
      <c r="BY287" s="122" t="str">
        <f>IF('Main courante'!$A284=$BS$6,DU287,"")</f>
        <v/>
      </c>
      <c r="BZ287" s="125"/>
      <c r="CA287" s="120" t="str">
        <f>IF('Main courante'!$A284=$CA$6,MAX($CA$8:$CA286)+1,"")</f>
        <v/>
      </c>
      <c r="CB287" s="121" t="str">
        <f>IF('Main courante'!$A284=$CA$6,TEXT('Main courante'!$B284,"j mmm aa"),"")</f>
        <v/>
      </c>
      <c r="CC287" s="122" t="str">
        <f>IF('Main courante'!$A284=$CA$6,TEXT('Main courante'!$C284,"hh:mm"),"")</f>
        <v/>
      </c>
      <c r="CD287" s="122" t="str">
        <f>IF('Main courante'!$A284=$CA$6,TEXT('Main courante'!$D284,"hh:mm"),"")</f>
        <v/>
      </c>
      <c r="CE287" s="123" t="str">
        <f>IF('Main courante'!$A284=$CA$6,MOD($CD287-$CC287,1),"")</f>
        <v/>
      </c>
      <c r="CF287" s="123" t="str">
        <f>IF('Main courante'!$A284=$CA$6,'Main courante'!$E284,"")</f>
        <v/>
      </c>
      <c r="CG287" s="122" t="str">
        <f>IF('Main courante'!$A284=$CA$6,DU287,"")</f>
        <v/>
      </c>
      <c r="CH287" s="125"/>
      <c r="CI287" s="120" t="str">
        <f>IF('Main courante'!$A284=$CI$6,MAX($CI$8:$CI286)+1,"")</f>
        <v/>
      </c>
      <c r="CJ287" s="121" t="str">
        <f>IF('Main courante'!$A284=$CI$6,TEXT('Main courante'!$B284,"j mmm aa"),"")</f>
        <v/>
      </c>
      <c r="CK287" s="122" t="str">
        <f>IF('Main courante'!$A284=$CI$6,TEXT('Main courante'!$C284,"hh:mm"),"")</f>
        <v/>
      </c>
      <c r="CL287" s="122" t="str">
        <f>IF('Main courante'!$A284=$CI$6,TEXT('Main courante'!$D284,"hh:mm"),"")</f>
        <v/>
      </c>
      <c r="CM287" s="123" t="str">
        <f>IF('Main courante'!$A284=$CI$6,MOD($CL287-$CK287,1),"")</f>
        <v/>
      </c>
      <c r="CN287" s="123" t="str">
        <f>IF('Main courante'!$A284=$CI$6,'Main courante'!$E284,"")</f>
        <v/>
      </c>
      <c r="CO287" s="125"/>
      <c r="CP287" s="120" t="str">
        <f>IF('Main courante'!$A284=$CP$6,MAX($CP$8:$CP286)+1,"")</f>
        <v/>
      </c>
      <c r="CQ287" s="121" t="str">
        <f>IF('Main courante'!$A284=$CP$6,TEXT('Main courante'!$B284,"j mmm aa"),"")</f>
        <v/>
      </c>
      <c r="CR287" s="122" t="str">
        <f>IF('Main courante'!$A284=$CP$6,TEXT('Main courante'!$C284,"hh:mm"),"")</f>
        <v/>
      </c>
      <c r="CS287" s="122" t="str">
        <f>IF('Main courante'!$A284=$CP$6,TEXT('Main courante'!$D284,"hh:mm"),"")</f>
        <v/>
      </c>
      <c r="CT287" s="123" t="str">
        <f>IF('Main courante'!$A284=$CP$6,MOD($CS287-$CR287,1),"")</f>
        <v/>
      </c>
      <c r="CU287" s="123" t="str">
        <f>IF('Main courante'!$A284=$CP$6,'Main courante'!$E284,"")</f>
        <v/>
      </c>
      <c r="CV287" s="122" t="str">
        <f>IF('Main courante'!$A284=$CP$6,DU287,"")</f>
        <v/>
      </c>
      <c r="CW287" s="125"/>
      <c r="CX287" s="120" t="str">
        <f>IF('Main courante'!$A284=$CX$6,MAX($CX$8:$CX286)+1,"")</f>
        <v/>
      </c>
      <c r="CY287" s="121" t="str">
        <f>IF('Main courante'!$A284=$CX$6,TEXT('Main courante'!$B284,"j mmm aa"),"")</f>
        <v/>
      </c>
      <c r="CZ287" s="122" t="str">
        <f>IF('Main courante'!$A284=$CX$6,TEXT('Main courante'!$C284,"hh:mm"),"")</f>
        <v/>
      </c>
      <c r="DA287" s="122" t="str">
        <f>IF('Main courante'!$A284=$CX$6,TEXT('Main courante'!$D284,"hh:mm"),"")</f>
        <v/>
      </c>
      <c r="DB287" s="123" t="str">
        <f>IF('Main courante'!$A284=$CX$6,MOD($DA287-$CZ287,1),"")</f>
        <v/>
      </c>
      <c r="DC287" s="123" t="str">
        <f>IF('Main courante'!$A284=$CX$6,'Main courante'!$E284,"")</f>
        <v/>
      </c>
      <c r="DD287" s="122" t="str">
        <f>IF('Main courante'!$A284=$CX$6,DU287,"")</f>
        <v/>
      </c>
      <c r="DE287" s="125"/>
      <c r="DF287" s="120" t="str">
        <f>IF('Main courante'!$A284=$DF$6,MAX($DF$8:$DF286)+1,"")</f>
        <v/>
      </c>
      <c r="DG287" s="121" t="str">
        <f>IF('Main courante'!$A284=$DF$6,TEXT('Main courante'!$B284,"j mmm aa"),"")</f>
        <v/>
      </c>
      <c r="DH287" s="122" t="str">
        <f>IF('Main courante'!$A284=$DF$6,TEXT('Main courante'!$C284,"hh:mm"),"")</f>
        <v/>
      </c>
      <c r="DI287" s="122" t="str">
        <f>IF('Main courante'!$A284=$DF$6,TEXT('Main courante'!$D284,"hh:mm"),"")</f>
        <v/>
      </c>
      <c r="DJ287" s="123" t="str">
        <f>IF('Main courante'!$A284=$DF$6,MOD($DI287-$DH287,1),"")</f>
        <v/>
      </c>
      <c r="DK287" s="123" t="str">
        <f>IF('Main courante'!$A284=$DF$6,'Main courante'!$E284,"")</f>
        <v/>
      </c>
      <c r="DL287" s="128"/>
      <c r="DM287" s="120" t="str">
        <f>IF(OR('Main courante'!$F284&lt;&gt;"",'Main courante'!$K284&lt;&gt;""),MAX($DM$8:$DM286)+1,"")</f>
        <v/>
      </c>
      <c r="DN287" s="121" t="str">
        <f>IF('Main courante'!$F284,TEXT('Main courante'!$B284,"j mmm aa"),"")</f>
        <v/>
      </c>
      <c r="DO287" s="121" t="str">
        <f>IF('Main courante'!$F284,'Main courante'!$E284,"")</f>
        <v/>
      </c>
      <c r="DP287" s="121" t="str">
        <f>IF(OR('Main courante'!$F284&lt;&gt;"",'Main courante'!$K284&lt;&gt;""),IF('Main courante'!$F284&lt;&gt;"",TEXT('Main courante'!$F284,"hh:mm"),""),"")</f>
        <v/>
      </c>
      <c r="DQ287" s="121" t="str">
        <f>IF(OR('Main courante'!$F284&lt;&gt;"",'Main courante'!$K284&lt;&gt;""),IF('Main courante'!$G284&lt;&gt;"",TEXT('Main courante'!$G284,"hh:mm"),""),"")</f>
        <v/>
      </c>
      <c r="DR287" s="121" t="str">
        <f>IF(OR('Main courante'!$F284&lt;&gt;"",'Main courante'!$K284&lt;&gt;""),IF('Main courante'!$K284&lt;&gt;"",TEXT('Main courante'!$K284,"hh:mm"),""),"")</f>
        <v/>
      </c>
      <c r="DS287" s="121" t="str">
        <f>IF(OR('Main courante'!$F284&lt;&gt;"",'Main courante'!$K284&lt;&gt;""),IF('Main courante'!$L284&lt;&gt;"",TEXT('Main courante'!$L284,"hh:mm"),""),"")</f>
        <v/>
      </c>
      <c r="DT287" s="129">
        <f t="shared" si="16"/>
        <v>0</v>
      </c>
      <c r="DU287" s="130">
        <f>'Main courante'!$H284+'Main courante'!$M284</f>
        <v>0</v>
      </c>
      <c r="DV287" s="131">
        <f>'Main courante'!$J284+'Main courante'!$O284</f>
        <v>0</v>
      </c>
      <c r="DW287" s="131">
        <f>'Main courante'!$I284+'Main courante'!$N284</f>
        <v>0</v>
      </c>
      <c r="DX287" s="132" t="str">
        <f>IF('Main courante'!$P284&lt;&gt;"",'Main courante'!$P284,"")</f>
        <v/>
      </c>
      <c r="DY287" s="133" t="str">
        <f>IF('Main courante'!$Q284&lt;&gt;"",'Main courante'!$Q284,"")</f>
        <v/>
      </c>
      <c r="DZ287" s="133" t="str">
        <f>IF('Main courante'!$R284&lt;&gt;"",'Main courante'!$R284,"")</f>
        <v/>
      </c>
      <c r="EA287" s="129">
        <f t="shared" si="17"/>
        <v>0</v>
      </c>
      <c r="EB287" s="129">
        <f t="shared" si="18"/>
        <v>0</v>
      </c>
      <c r="ED287" s="120" t="str">
        <f>IF('Main courante'!$A284=$ED$6,MAX($ED$8:$ED286)+1,"")</f>
        <v/>
      </c>
      <c r="EE287" s="120" t="str">
        <f>IF('Main courante'!$A284=$ED$6,'Main courante'!$S284,"")</f>
        <v/>
      </c>
      <c r="EF287" s="120" t="str">
        <f>IF('Main courante'!$A284=$ED$6,'Main courante'!$T284,"")</f>
        <v/>
      </c>
      <c r="EG287" s="120" t="str">
        <f>IF('Main courante'!$A284=$ED$6,'Main courante'!$U284,"")</f>
        <v/>
      </c>
      <c r="EH287" s="134" t="str">
        <f>IF('Main courante'!$A284=$ED$6,'Main courante'!$V284,"")</f>
        <v/>
      </c>
      <c r="EJ287" s="120" t="str">
        <f>IF('Main courante'!$A284=$EJ$6,MAX($EJ$8:$EJ286)+1,"")</f>
        <v/>
      </c>
      <c r="EK287" s="120" t="str">
        <f>IF('Main courante'!$A284=$EJ$6,'Main courante'!$S284,"")</f>
        <v/>
      </c>
      <c r="EL287" s="120" t="str">
        <f>IF('Main courante'!$A284=$EJ$6,'Main courante'!$T284,"")</f>
        <v/>
      </c>
      <c r="EM287" s="120" t="str">
        <f>IF('Main courante'!$A284=$EJ$6,'Main courante'!$U284,"")</f>
        <v/>
      </c>
      <c r="EN287" s="134" t="str">
        <f>IF('Main courante'!$A284=$EJ$6,'Main courante'!$V284,"")</f>
        <v/>
      </c>
      <c r="EP287" s="120" t="str">
        <f>IF('Main courante'!$A284=$EP$6,MAX($EP$8:$EP286)+1,"")</f>
        <v/>
      </c>
      <c r="EQ287" s="120" t="str">
        <f>IF('Main courante'!$A284=$EP$6,'Main courante'!$S284,"")</f>
        <v/>
      </c>
      <c r="ER287" s="120" t="str">
        <f>IF('Main courante'!$A284=$EP$6,'Main courante'!$T284,"")</f>
        <v/>
      </c>
      <c r="ES287" s="120" t="str">
        <f>IF('Main courante'!$A284=$EP$6,'Main courante'!$U284,"")</f>
        <v/>
      </c>
      <c r="ET287" s="134" t="str">
        <f>IF('Main courante'!$A284=$EP$6,'Main courante'!$V284,"")</f>
        <v/>
      </c>
      <c r="EU287" s="125"/>
      <c r="EV287" s="120" t="str">
        <f>IF('Main courante'!$A284=$EV$6,MAX($EV$8:$EV286)+1,"")</f>
        <v/>
      </c>
      <c r="EW287" s="121" t="str">
        <f>IF('Main courante'!$A284=$EV$6,TEXT('Main courante'!$B284,"j mmm aa"),"")</f>
        <v/>
      </c>
      <c r="EX287" s="122" t="str">
        <f>IF('Main courante'!$A284=$EV$6,TEXT('Main courante'!$C284,"hh:mm"),"")</f>
        <v/>
      </c>
      <c r="EY287" s="122" t="str">
        <f>IF('Main courante'!$A284=$EV$6,TEXT('Main courante'!$D284,"hh:mm"),"")</f>
        <v/>
      </c>
      <c r="EZ287" s="123" t="str">
        <f>IF('Main courante'!$A284=$EV$6,MOD($EY287-$EX287,1),"")</f>
        <v/>
      </c>
      <c r="FA287" s="123" t="str">
        <f>IF('Main courante'!$A284=$EV$6,'Main courante'!$E284,"")</f>
        <v/>
      </c>
      <c r="FB287" s="128"/>
    </row>
    <row r="288" spans="1:158">
      <c r="A288" s="120" t="str">
        <f>IF('Main courante'!$A285=$A$6,MAX($A$8:$A287)+1,"")</f>
        <v/>
      </c>
      <c r="B288" s="121" t="str">
        <f>IF('Main courante'!$A285=$A$6,TEXT('Main courante'!$B285,"j mmm aa"),"")</f>
        <v/>
      </c>
      <c r="C288" s="122" t="str">
        <f>IF('Main courante'!$A285=$A$6,TEXT('Main courante'!$C285,"hh:mm"),"")</f>
        <v/>
      </c>
      <c r="D288" s="122" t="str">
        <f>IF('Main courante'!$A285=$A$6,TEXT('Main courante'!$D285,"hh:mm"),"")</f>
        <v/>
      </c>
      <c r="E288" s="123" t="str">
        <f>IF('Main courante'!$A285=$A$6,MOD($D288-$C288,1),"")</f>
        <v/>
      </c>
      <c r="F288" s="123" t="str">
        <f>IF('Main courante'!$A285=$A$6,'Main courante'!$E285,"")</f>
        <v/>
      </c>
      <c r="G288" s="125"/>
      <c r="H288" s="126" t="str">
        <f>IF('Main courante'!$A285=$H$6,MAX($H$8:$H287)+1,"")</f>
        <v/>
      </c>
      <c r="I288" s="121" t="str">
        <f>IF('Main courante'!$A285=$H$6,TEXT('Main courante'!$B285,"j mmm aa"),"")</f>
        <v/>
      </c>
      <c r="J288" s="122" t="str">
        <f>IF('Main courante'!$A285=$H$6,TEXT('Main courante'!$C285,"hh:mm"),"")</f>
        <v/>
      </c>
      <c r="K288" s="122" t="str">
        <f>IF('Main courante'!$A285=$H$6,TEXT('Main courante'!$D285,"hh:mm"),"")</f>
        <v/>
      </c>
      <c r="L288" s="123" t="str">
        <f>IF('Main courante'!$A285=$H$6,MOD($K288-$J288,1),"")</f>
        <v/>
      </c>
      <c r="M288" s="123" t="str">
        <f>IF('Main courante'!$A285=$H$6,'Main courante'!$E285,"")</f>
        <v/>
      </c>
      <c r="N288" s="125"/>
      <c r="O288" s="120" t="str">
        <f>IF('Main courante'!$A285=$O$6,MAX($O$8:$O287)+1,"")</f>
        <v/>
      </c>
      <c r="P288" s="121" t="str">
        <f>IF('Main courante'!$A285=$O$6,TEXT('Main courante'!$B285,"j mmm aa"),"")</f>
        <v/>
      </c>
      <c r="Q288" s="122" t="str">
        <f>IF('Main courante'!$A285=$O$6,TEXT('Main courante'!$C285,"hh:mm"),"")</f>
        <v/>
      </c>
      <c r="R288" s="122" t="str">
        <f>IF('Main courante'!$A285=$O$6,TEXT('Main courante'!$D285,"hh:mm"),"")</f>
        <v/>
      </c>
      <c r="S288" s="123" t="str">
        <f>IF('Main courante'!$A285=$O$6,MOD($R288-$Q288,1),"")</f>
        <v/>
      </c>
      <c r="T288" s="124" t="str">
        <f>IF('Main courante'!$A285=$O$6,'Main courante'!$E285,"")</f>
        <v/>
      </c>
      <c r="U288" s="127" t="str">
        <f>IF('Main courante'!$A285=$O$6,DU288,"")</f>
        <v/>
      </c>
      <c r="V288" s="125"/>
      <c r="W288" s="120" t="str">
        <f>IF('Main courante'!$A285=$W$6,MAX($W$8:$W287)+1,"")</f>
        <v/>
      </c>
      <c r="X288" s="121" t="str">
        <f>IF('Main courante'!$A285=$W$6,TEXT('Main courante'!$B285,"j mmm aa"),"")</f>
        <v/>
      </c>
      <c r="Y288" s="122" t="str">
        <f>IF('Main courante'!$A285=$W$6,TEXT('Main courante'!$C285,"hh:mm"),"")</f>
        <v/>
      </c>
      <c r="Z288" s="122" t="str">
        <f>IF('Main courante'!$A285=$W$6,TEXT('Main courante'!$D285,"hh:mm"),"")</f>
        <v/>
      </c>
      <c r="AA288" s="123" t="str">
        <f>IF('Main courante'!$A285=$W$6,MOD($Z288-$Y288,1),"")</f>
        <v/>
      </c>
      <c r="AB288" s="123" t="str">
        <f>IF('Main courante'!$A285=$W$6,'Main courante'!$E285,"")</f>
        <v/>
      </c>
      <c r="AC288" s="122" t="str">
        <f>IF('Main courante'!$A285=$W$6,DU288,"")</f>
        <v/>
      </c>
      <c r="AD288" s="125"/>
      <c r="AE288" s="120" t="str">
        <f>IF('Main courante'!$A285=$AE$6,MAX($AE$8:$AE287)+1,"")</f>
        <v/>
      </c>
      <c r="AF288" s="121" t="str">
        <f>IF('Main courante'!$A285=$AE$6,TEXT('Main courante'!$B285,"j mmm aa"),"")</f>
        <v/>
      </c>
      <c r="AG288" s="122" t="str">
        <f>IF('Main courante'!$A285=$AE$6,TEXT('Main courante'!$C285,"hh:mm"),"")</f>
        <v/>
      </c>
      <c r="AH288" s="122" t="str">
        <f>IF('Main courante'!$A285=$AE$6,TEXT('Main courante'!$D285,"hh:mm"),"")</f>
        <v/>
      </c>
      <c r="AI288" s="123" t="str">
        <f>IF('Main courante'!$A285=$AE$6,MOD($AH288-$AG288,1),"")</f>
        <v/>
      </c>
      <c r="AJ288" s="123" t="str">
        <f>IF('Main courante'!$A285=$AE$6,'Main courante'!$E285,"")</f>
        <v/>
      </c>
      <c r="AK288" s="122" t="str">
        <f>IF('Main courante'!$A285=$AE$6,DU288,"")</f>
        <v/>
      </c>
      <c r="AL288" s="125"/>
      <c r="AM288" s="120" t="str">
        <f>IF('Main courante'!$A285=$AM$6,MAX($AM$8:$AM287)+1,"")</f>
        <v/>
      </c>
      <c r="AN288" s="121" t="str">
        <f>IF('Main courante'!$A285=$AM$6,TEXT('Main courante'!$B285,"j mmm aa"),"")</f>
        <v/>
      </c>
      <c r="AO288" s="122" t="str">
        <f>IF('Main courante'!$A285=$AM$6,TEXT('Main courante'!$C285,"hh:mm"),"")</f>
        <v/>
      </c>
      <c r="AP288" s="122" t="str">
        <f>IF('Main courante'!$A285=$AM$6,TEXT('Main courante'!$D285,"hh:mm"),"")</f>
        <v/>
      </c>
      <c r="AQ288" s="123" t="str">
        <f>IF('Main courante'!$A285=$AM$6,MOD($AP288-$AO288,1),"")</f>
        <v/>
      </c>
      <c r="AR288" s="123" t="str">
        <f>IF('Main courante'!$A285=$AM$6,'Main courante'!$E285,"")</f>
        <v/>
      </c>
      <c r="AS288" s="122" t="str">
        <f>IF('Main courante'!$A285=$AM$6,DU288,"")</f>
        <v/>
      </c>
      <c r="AT288" s="125"/>
      <c r="AU288" s="120" t="str">
        <f>IF('Main courante'!$A285=$AU$6,MAX($AU$8:$AU287)+1,"")</f>
        <v/>
      </c>
      <c r="AV288" s="121" t="str">
        <f>IF('Main courante'!$A285=$AU$6,TEXT('Main courante'!$B285,"j mmm aa"),"")</f>
        <v/>
      </c>
      <c r="AW288" s="122" t="str">
        <f>IF('Main courante'!$A285=$AU$6,TEXT('Main courante'!$C285,"hh:mm"),"")</f>
        <v/>
      </c>
      <c r="AX288" s="122" t="str">
        <f>IF('Main courante'!$A285=$AU$6,TEXT('Main courante'!$D285,"hh:mm"),"")</f>
        <v/>
      </c>
      <c r="AY288" s="123" t="str">
        <f>IF('Main courante'!$A285=$AU$6,MOD($AX288-$AW288,1),"")</f>
        <v/>
      </c>
      <c r="AZ288" s="123" t="str">
        <f>IF('Main courante'!$A285=$AU$6,'Main courante'!$E285,"")</f>
        <v/>
      </c>
      <c r="BA288" s="122" t="str">
        <f>IF('Main courante'!$A285=$AU$6,DU288,"")</f>
        <v/>
      </c>
      <c r="BB288" s="125"/>
      <c r="BC288" s="120" t="str">
        <f>IF('Main courante'!$A285=$BC$6,MAX($BC$8:$BC287)+1,"")</f>
        <v/>
      </c>
      <c r="BD288" s="121" t="str">
        <f>IF('Main courante'!$A285=$BC$6,TEXT('Main courante'!$B285,"j mmm aa"),"")</f>
        <v/>
      </c>
      <c r="BE288" s="122" t="str">
        <f>IF('Main courante'!$A285=$BC$6,TEXT('Main courante'!$C285,"hh:mm"),"")</f>
        <v/>
      </c>
      <c r="BF288" s="122" t="str">
        <f>IF('Main courante'!$A285=$BC$6,TEXT('Main courante'!$D285,"hh:mm"),"")</f>
        <v/>
      </c>
      <c r="BG288" s="123" t="str">
        <f>IF('Main courante'!$A285=$BC$6,MOD($BF288-$BE288,1),"")</f>
        <v/>
      </c>
      <c r="BH288" s="123" t="str">
        <f>IF('Main courante'!$A285=$BC$6,'Main courante'!$E285,"")</f>
        <v/>
      </c>
      <c r="BI288" s="122" t="str">
        <f>IF('Main courante'!$A285=$BC$6,DU288,"")</f>
        <v/>
      </c>
      <c r="BJ288" s="125"/>
      <c r="BK288" s="120" t="str">
        <f>IF('Main courante'!$A285=$BK$6,MAX($BK$8:$BK287)+1,"")</f>
        <v/>
      </c>
      <c r="BL288" s="121" t="str">
        <f>IF('Main courante'!$A285=$BK$6,TEXT('Main courante'!$B285,"j mmm aa"),"")</f>
        <v/>
      </c>
      <c r="BM288" s="122" t="str">
        <f>IF('Main courante'!$A285=$BK$6,TEXT('Main courante'!$C285,"hh:mm"),"")</f>
        <v/>
      </c>
      <c r="BN288" s="122" t="str">
        <f>IF('Main courante'!$A285=$BK$6,TEXT('Main courante'!$D285,"hh:mm"),"")</f>
        <v/>
      </c>
      <c r="BO288" s="123" t="str">
        <f>IF('Main courante'!$A285=$BK$6,MOD($BN288-$BM288,1),"")</f>
        <v/>
      </c>
      <c r="BP288" s="123" t="str">
        <f>IF('Main courante'!$A285=$BK$6,'Main courante'!$E285,"")</f>
        <v/>
      </c>
      <c r="BQ288" s="122" t="str">
        <f>IF('Main courante'!$A285=$BK$6,DU288,"")</f>
        <v/>
      </c>
      <c r="BR288" s="125"/>
      <c r="BS288" s="120" t="str">
        <f>IF('Main courante'!$A285=$BS$6,MAX($BS$8:$BS287)+1,"")</f>
        <v/>
      </c>
      <c r="BT288" s="121" t="str">
        <f>IF('Main courante'!$A285=$BS$6,TEXT('Main courante'!$B285,"j mmm aa"),"")</f>
        <v/>
      </c>
      <c r="BU288" s="122" t="str">
        <f>IF('Main courante'!$A285=$BS$6,TEXT('Main courante'!$C285,"hh:mm"),"")</f>
        <v/>
      </c>
      <c r="BV288" s="122" t="str">
        <f>IF('Main courante'!$A285=$BS$6,TEXT('Main courante'!$D285,"hh:mm"),"")</f>
        <v/>
      </c>
      <c r="BW288" s="123" t="str">
        <f>IF('Main courante'!$A285=$BS$6,MOD($BV288-$BU288,1),"")</f>
        <v/>
      </c>
      <c r="BX288" s="123" t="str">
        <f>IF('Main courante'!$A285=$BS$6,'Main courante'!$E285,"")</f>
        <v/>
      </c>
      <c r="BY288" s="122" t="str">
        <f>IF('Main courante'!$A285=$BS$6,DU288,"")</f>
        <v/>
      </c>
      <c r="BZ288" s="125"/>
      <c r="CA288" s="120" t="str">
        <f>IF('Main courante'!$A285=$CA$6,MAX($CA$8:$CA287)+1,"")</f>
        <v/>
      </c>
      <c r="CB288" s="121" t="str">
        <f>IF('Main courante'!$A285=$CA$6,TEXT('Main courante'!$B285,"j mmm aa"),"")</f>
        <v/>
      </c>
      <c r="CC288" s="122" t="str">
        <f>IF('Main courante'!$A285=$CA$6,TEXT('Main courante'!$C285,"hh:mm"),"")</f>
        <v/>
      </c>
      <c r="CD288" s="122" t="str">
        <f>IF('Main courante'!$A285=$CA$6,TEXT('Main courante'!$D285,"hh:mm"),"")</f>
        <v/>
      </c>
      <c r="CE288" s="123" t="str">
        <f>IF('Main courante'!$A285=$CA$6,MOD($CD288-$CC288,1),"")</f>
        <v/>
      </c>
      <c r="CF288" s="123" t="str">
        <f>IF('Main courante'!$A285=$CA$6,'Main courante'!$E285,"")</f>
        <v/>
      </c>
      <c r="CG288" s="122" t="str">
        <f>IF('Main courante'!$A285=$CA$6,DU288,"")</f>
        <v/>
      </c>
      <c r="CH288" s="125"/>
      <c r="CI288" s="120" t="str">
        <f>IF('Main courante'!$A285=$CI$6,MAX($CI$8:$CI287)+1,"")</f>
        <v/>
      </c>
      <c r="CJ288" s="121" t="str">
        <f>IF('Main courante'!$A285=$CI$6,TEXT('Main courante'!$B285,"j mmm aa"),"")</f>
        <v/>
      </c>
      <c r="CK288" s="122" t="str">
        <f>IF('Main courante'!$A285=$CI$6,TEXT('Main courante'!$C285,"hh:mm"),"")</f>
        <v/>
      </c>
      <c r="CL288" s="122" t="str">
        <f>IF('Main courante'!$A285=$CI$6,TEXT('Main courante'!$D285,"hh:mm"),"")</f>
        <v/>
      </c>
      <c r="CM288" s="123" t="str">
        <f>IF('Main courante'!$A285=$CI$6,MOD($CL288-$CK288,1),"")</f>
        <v/>
      </c>
      <c r="CN288" s="123" t="str">
        <f>IF('Main courante'!$A285=$CI$6,'Main courante'!$E285,"")</f>
        <v/>
      </c>
      <c r="CO288" s="125"/>
      <c r="CP288" s="120" t="str">
        <f>IF('Main courante'!$A285=$CP$6,MAX($CP$8:$CP287)+1,"")</f>
        <v/>
      </c>
      <c r="CQ288" s="121" t="str">
        <f>IF('Main courante'!$A285=$CP$6,TEXT('Main courante'!$B285,"j mmm aa"),"")</f>
        <v/>
      </c>
      <c r="CR288" s="122" t="str">
        <f>IF('Main courante'!$A285=$CP$6,TEXT('Main courante'!$C285,"hh:mm"),"")</f>
        <v/>
      </c>
      <c r="CS288" s="122" t="str">
        <f>IF('Main courante'!$A285=$CP$6,TEXT('Main courante'!$D285,"hh:mm"),"")</f>
        <v/>
      </c>
      <c r="CT288" s="123" t="str">
        <f>IF('Main courante'!$A285=$CP$6,MOD($CS288-$CR288,1),"")</f>
        <v/>
      </c>
      <c r="CU288" s="123" t="str">
        <f>IF('Main courante'!$A285=$CP$6,'Main courante'!$E285,"")</f>
        <v/>
      </c>
      <c r="CV288" s="122" t="str">
        <f>IF('Main courante'!$A285=$CP$6,DU288,"")</f>
        <v/>
      </c>
      <c r="CW288" s="125"/>
      <c r="CX288" s="120" t="str">
        <f>IF('Main courante'!$A285=$CX$6,MAX($CX$8:$CX287)+1,"")</f>
        <v/>
      </c>
      <c r="CY288" s="121" t="str">
        <f>IF('Main courante'!$A285=$CX$6,TEXT('Main courante'!$B285,"j mmm aa"),"")</f>
        <v/>
      </c>
      <c r="CZ288" s="122" t="str">
        <f>IF('Main courante'!$A285=$CX$6,TEXT('Main courante'!$C285,"hh:mm"),"")</f>
        <v/>
      </c>
      <c r="DA288" s="122" t="str">
        <f>IF('Main courante'!$A285=$CX$6,TEXT('Main courante'!$D285,"hh:mm"),"")</f>
        <v/>
      </c>
      <c r="DB288" s="123" t="str">
        <f>IF('Main courante'!$A285=$CX$6,MOD($DA288-$CZ288,1),"")</f>
        <v/>
      </c>
      <c r="DC288" s="123" t="str">
        <f>IF('Main courante'!$A285=$CX$6,'Main courante'!$E285,"")</f>
        <v/>
      </c>
      <c r="DD288" s="122" t="str">
        <f>IF('Main courante'!$A285=$CX$6,DU288,"")</f>
        <v/>
      </c>
      <c r="DE288" s="125"/>
      <c r="DF288" s="120" t="str">
        <f>IF('Main courante'!$A285=$DF$6,MAX($DF$8:$DF287)+1,"")</f>
        <v/>
      </c>
      <c r="DG288" s="121" t="str">
        <f>IF('Main courante'!$A285=$DF$6,TEXT('Main courante'!$B285,"j mmm aa"),"")</f>
        <v/>
      </c>
      <c r="DH288" s="122" t="str">
        <f>IF('Main courante'!$A285=$DF$6,TEXT('Main courante'!$C285,"hh:mm"),"")</f>
        <v/>
      </c>
      <c r="DI288" s="122" t="str">
        <f>IF('Main courante'!$A285=$DF$6,TEXT('Main courante'!$D285,"hh:mm"),"")</f>
        <v/>
      </c>
      <c r="DJ288" s="123" t="str">
        <f>IF('Main courante'!$A285=$DF$6,MOD($DI288-$DH288,1),"")</f>
        <v/>
      </c>
      <c r="DK288" s="123" t="str">
        <f>IF('Main courante'!$A285=$DF$6,'Main courante'!$E285,"")</f>
        <v/>
      </c>
      <c r="DL288" s="128"/>
      <c r="DM288" s="120" t="str">
        <f>IF(OR('Main courante'!$F285&lt;&gt;"",'Main courante'!$K285&lt;&gt;""),MAX($DM$8:$DM287)+1,"")</f>
        <v/>
      </c>
      <c r="DN288" s="121" t="str">
        <f>IF('Main courante'!$F285,TEXT('Main courante'!$B285,"j mmm aa"),"")</f>
        <v/>
      </c>
      <c r="DO288" s="121" t="str">
        <f>IF('Main courante'!$F285,'Main courante'!$E285,"")</f>
        <v/>
      </c>
      <c r="DP288" s="121" t="str">
        <f>IF(OR('Main courante'!$F285&lt;&gt;"",'Main courante'!$K285&lt;&gt;""),IF('Main courante'!$F285&lt;&gt;"",TEXT('Main courante'!$F285,"hh:mm"),""),"")</f>
        <v/>
      </c>
      <c r="DQ288" s="121" t="str">
        <f>IF(OR('Main courante'!$F285&lt;&gt;"",'Main courante'!$K285&lt;&gt;""),IF('Main courante'!$G285&lt;&gt;"",TEXT('Main courante'!$G285,"hh:mm"),""),"")</f>
        <v/>
      </c>
      <c r="DR288" s="121" t="str">
        <f>IF(OR('Main courante'!$F285&lt;&gt;"",'Main courante'!$K285&lt;&gt;""),IF('Main courante'!$K285&lt;&gt;"",TEXT('Main courante'!$K285,"hh:mm"),""),"")</f>
        <v/>
      </c>
      <c r="DS288" s="121" t="str">
        <f>IF(OR('Main courante'!$F285&lt;&gt;"",'Main courante'!$K285&lt;&gt;""),IF('Main courante'!$L285&lt;&gt;"",TEXT('Main courante'!$L285,"hh:mm"),""),"")</f>
        <v/>
      </c>
      <c r="DT288" s="129">
        <f t="shared" si="16"/>
        <v>0</v>
      </c>
      <c r="DU288" s="130">
        <f>'Main courante'!$H285+'Main courante'!$M285</f>
        <v>0</v>
      </c>
      <c r="DV288" s="131">
        <f>'Main courante'!$J285+'Main courante'!$O285</f>
        <v>0</v>
      </c>
      <c r="DW288" s="131">
        <f>'Main courante'!$I285+'Main courante'!$N285</f>
        <v>0</v>
      </c>
      <c r="DX288" s="132" t="str">
        <f>IF('Main courante'!$P285&lt;&gt;"",'Main courante'!$P285,"")</f>
        <v/>
      </c>
      <c r="DY288" s="133" t="str">
        <f>IF('Main courante'!$Q285&lt;&gt;"",'Main courante'!$Q285,"")</f>
        <v/>
      </c>
      <c r="DZ288" s="133" t="str">
        <f>IF('Main courante'!$R285&lt;&gt;"",'Main courante'!$R285,"")</f>
        <v/>
      </c>
      <c r="EA288" s="129">
        <f t="shared" si="17"/>
        <v>0</v>
      </c>
      <c r="EB288" s="129">
        <f t="shared" si="18"/>
        <v>0</v>
      </c>
      <c r="ED288" s="120" t="str">
        <f>IF('Main courante'!$A285=$ED$6,MAX($ED$8:$ED287)+1,"")</f>
        <v/>
      </c>
      <c r="EE288" s="120" t="str">
        <f>IF('Main courante'!$A285=$ED$6,'Main courante'!$S285,"")</f>
        <v/>
      </c>
      <c r="EF288" s="120" t="str">
        <f>IF('Main courante'!$A285=$ED$6,'Main courante'!$T285,"")</f>
        <v/>
      </c>
      <c r="EG288" s="120" t="str">
        <f>IF('Main courante'!$A285=$ED$6,'Main courante'!$U285,"")</f>
        <v/>
      </c>
      <c r="EH288" s="134" t="str">
        <f>IF('Main courante'!$A285=$ED$6,'Main courante'!$V285,"")</f>
        <v/>
      </c>
      <c r="EJ288" s="120" t="str">
        <f>IF('Main courante'!$A285=$EJ$6,MAX($EJ$8:$EJ287)+1,"")</f>
        <v/>
      </c>
      <c r="EK288" s="120" t="str">
        <f>IF('Main courante'!$A285=$EJ$6,'Main courante'!$S285,"")</f>
        <v/>
      </c>
      <c r="EL288" s="120" t="str">
        <f>IF('Main courante'!$A285=$EJ$6,'Main courante'!$T285,"")</f>
        <v/>
      </c>
      <c r="EM288" s="120" t="str">
        <f>IF('Main courante'!$A285=$EJ$6,'Main courante'!$U285,"")</f>
        <v/>
      </c>
      <c r="EN288" s="134" t="str">
        <f>IF('Main courante'!$A285=$EJ$6,'Main courante'!$V285,"")</f>
        <v/>
      </c>
      <c r="EP288" s="120" t="str">
        <f>IF('Main courante'!$A285=$EP$6,MAX($EP$8:$EP287)+1,"")</f>
        <v/>
      </c>
      <c r="EQ288" s="120" t="str">
        <f>IF('Main courante'!$A285=$EP$6,'Main courante'!$S285,"")</f>
        <v/>
      </c>
      <c r="ER288" s="120" t="str">
        <f>IF('Main courante'!$A285=$EP$6,'Main courante'!$T285,"")</f>
        <v/>
      </c>
      <c r="ES288" s="120" t="str">
        <f>IF('Main courante'!$A285=$EP$6,'Main courante'!$U285,"")</f>
        <v/>
      </c>
      <c r="ET288" s="134" t="str">
        <f>IF('Main courante'!$A285=$EP$6,'Main courante'!$V285,"")</f>
        <v/>
      </c>
      <c r="EU288" s="125"/>
      <c r="EV288" s="120" t="str">
        <f>IF('Main courante'!$A285=$EV$6,MAX($EV$8:$EV287)+1,"")</f>
        <v/>
      </c>
      <c r="EW288" s="121" t="str">
        <f>IF('Main courante'!$A285=$EV$6,TEXT('Main courante'!$B285,"j mmm aa"),"")</f>
        <v/>
      </c>
      <c r="EX288" s="122" t="str">
        <f>IF('Main courante'!$A285=$EV$6,TEXT('Main courante'!$C285,"hh:mm"),"")</f>
        <v/>
      </c>
      <c r="EY288" s="122" t="str">
        <f>IF('Main courante'!$A285=$EV$6,TEXT('Main courante'!$D285,"hh:mm"),"")</f>
        <v/>
      </c>
      <c r="EZ288" s="123" t="str">
        <f>IF('Main courante'!$A285=$EV$6,MOD($EY288-$EX288,1),"")</f>
        <v/>
      </c>
      <c r="FA288" s="123" t="str">
        <f>IF('Main courante'!$A285=$EV$6,'Main courante'!$E285,"")</f>
        <v/>
      </c>
      <c r="FB288" s="128"/>
    </row>
    <row r="289" spans="1:158">
      <c r="A289" s="120" t="str">
        <f>IF('Main courante'!$A286=$A$6,MAX($A$8:$A288)+1,"")</f>
        <v/>
      </c>
      <c r="B289" s="121" t="str">
        <f>IF('Main courante'!$A286=$A$6,TEXT('Main courante'!$B286,"j mmm aa"),"")</f>
        <v/>
      </c>
      <c r="C289" s="122" t="str">
        <f>IF('Main courante'!$A286=$A$6,TEXT('Main courante'!$C286,"hh:mm"),"")</f>
        <v/>
      </c>
      <c r="D289" s="122" t="str">
        <f>IF('Main courante'!$A286=$A$6,TEXT('Main courante'!$D286,"hh:mm"),"")</f>
        <v/>
      </c>
      <c r="E289" s="123" t="str">
        <f>IF('Main courante'!$A286=$A$6,MOD($D289-$C289,1),"")</f>
        <v/>
      </c>
      <c r="F289" s="123" t="str">
        <f>IF('Main courante'!$A286=$A$6,'Main courante'!$E286,"")</f>
        <v/>
      </c>
      <c r="G289" s="125"/>
      <c r="H289" s="126" t="str">
        <f>IF('Main courante'!$A286=$H$6,MAX($H$8:$H288)+1,"")</f>
        <v/>
      </c>
      <c r="I289" s="121" t="str">
        <f>IF('Main courante'!$A286=$H$6,TEXT('Main courante'!$B286,"j mmm aa"),"")</f>
        <v/>
      </c>
      <c r="J289" s="122" t="str">
        <f>IF('Main courante'!$A286=$H$6,TEXT('Main courante'!$C286,"hh:mm"),"")</f>
        <v/>
      </c>
      <c r="K289" s="122" t="str">
        <f>IF('Main courante'!$A286=$H$6,TEXT('Main courante'!$D286,"hh:mm"),"")</f>
        <v/>
      </c>
      <c r="L289" s="123" t="str">
        <f>IF('Main courante'!$A286=$H$6,MOD($K289-$J289,1),"")</f>
        <v/>
      </c>
      <c r="M289" s="123" t="str">
        <f>IF('Main courante'!$A286=$H$6,'Main courante'!$E286,"")</f>
        <v/>
      </c>
      <c r="N289" s="125"/>
      <c r="O289" s="120" t="str">
        <f>IF('Main courante'!$A286=$O$6,MAX($O$8:$O288)+1,"")</f>
        <v/>
      </c>
      <c r="P289" s="121" t="str">
        <f>IF('Main courante'!$A286=$O$6,TEXT('Main courante'!$B286,"j mmm aa"),"")</f>
        <v/>
      </c>
      <c r="Q289" s="122" t="str">
        <f>IF('Main courante'!$A286=$O$6,TEXT('Main courante'!$C286,"hh:mm"),"")</f>
        <v/>
      </c>
      <c r="R289" s="122" t="str">
        <f>IF('Main courante'!$A286=$O$6,TEXT('Main courante'!$D286,"hh:mm"),"")</f>
        <v/>
      </c>
      <c r="S289" s="123" t="str">
        <f>IF('Main courante'!$A286=$O$6,MOD($R289-$Q289,1),"")</f>
        <v/>
      </c>
      <c r="T289" s="124" t="str">
        <f>IF('Main courante'!$A286=$O$6,'Main courante'!$E286,"")</f>
        <v/>
      </c>
      <c r="U289" s="127" t="str">
        <f>IF('Main courante'!$A286=$O$6,DU289,"")</f>
        <v/>
      </c>
      <c r="V289" s="125"/>
      <c r="W289" s="120" t="str">
        <f>IF('Main courante'!$A286=$W$6,MAX($W$8:$W288)+1,"")</f>
        <v/>
      </c>
      <c r="X289" s="121" t="str">
        <f>IF('Main courante'!$A286=$W$6,TEXT('Main courante'!$B286,"j mmm aa"),"")</f>
        <v/>
      </c>
      <c r="Y289" s="122" t="str">
        <f>IF('Main courante'!$A286=$W$6,TEXT('Main courante'!$C286,"hh:mm"),"")</f>
        <v/>
      </c>
      <c r="Z289" s="122" t="str">
        <f>IF('Main courante'!$A286=$W$6,TEXT('Main courante'!$D286,"hh:mm"),"")</f>
        <v/>
      </c>
      <c r="AA289" s="123" t="str">
        <f>IF('Main courante'!$A286=$W$6,MOD($Z289-$Y289,1),"")</f>
        <v/>
      </c>
      <c r="AB289" s="123" t="str">
        <f>IF('Main courante'!$A286=$W$6,'Main courante'!$E286,"")</f>
        <v/>
      </c>
      <c r="AC289" s="122" t="str">
        <f>IF('Main courante'!$A286=$W$6,DU289,"")</f>
        <v/>
      </c>
      <c r="AD289" s="125"/>
      <c r="AE289" s="120" t="str">
        <f>IF('Main courante'!$A286=$AE$6,MAX($AE$8:$AE288)+1,"")</f>
        <v/>
      </c>
      <c r="AF289" s="121" t="str">
        <f>IF('Main courante'!$A286=$AE$6,TEXT('Main courante'!$B286,"j mmm aa"),"")</f>
        <v/>
      </c>
      <c r="AG289" s="122" t="str">
        <f>IF('Main courante'!$A286=$AE$6,TEXT('Main courante'!$C286,"hh:mm"),"")</f>
        <v/>
      </c>
      <c r="AH289" s="122" t="str">
        <f>IF('Main courante'!$A286=$AE$6,TEXT('Main courante'!$D286,"hh:mm"),"")</f>
        <v/>
      </c>
      <c r="AI289" s="123" t="str">
        <f>IF('Main courante'!$A286=$AE$6,MOD($AH289-$AG289,1),"")</f>
        <v/>
      </c>
      <c r="AJ289" s="123" t="str">
        <f>IF('Main courante'!$A286=$AE$6,'Main courante'!$E286,"")</f>
        <v/>
      </c>
      <c r="AK289" s="122" t="str">
        <f>IF('Main courante'!$A286=$AE$6,DU289,"")</f>
        <v/>
      </c>
      <c r="AL289" s="125"/>
      <c r="AM289" s="120" t="str">
        <f>IF('Main courante'!$A286=$AM$6,MAX($AM$8:$AM288)+1,"")</f>
        <v/>
      </c>
      <c r="AN289" s="121" t="str">
        <f>IF('Main courante'!$A286=$AM$6,TEXT('Main courante'!$B286,"j mmm aa"),"")</f>
        <v/>
      </c>
      <c r="AO289" s="122" t="str">
        <f>IF('Main courante'!$A286=$AM$6,TEXT('Main courante'!$C286,"hh:mm"),"")</f>
        <v/>
      </c>
      <c r="AP289" s="122" t="str">
        <f>IF('Main courante'!$A286=$AM$6,TEXT('Main courante'!$D286,"hh:mm"),"")</f>
        <v/>
      </c>
      <c r="AQ289" s="123" t="str">
        <f>IF('Main courante'!$A286=$AM$6,MOD($AP289-$AO289,1),"")</f>
        <v/>
      </c>
      <c r="AR289" s="123" t="str">
        <f>IF('Main courante'!$A286=$AM$6,'Main courante'!$E286,"")</f>
        <v/>
      </c>
      <c r="AS289" s="122" t="str">
        <f>IF('Main courante'!$A286=$AM$6,DU289,"")</f>
        <v/>
      </c>
      <c r="AT289" s="125"/>
      <c r="AU289" s="120" t="str">
        <f>IF('Main courante'!$A286=$AU$6,MAX($AU$8:$AU288)+1,"")</f>
        <v/>
      </c>
      <c r="AV289" s="121" t="str">
        <f>IF('Main courante'!$A286=$AU$6,TEXT('Main courante'!$B286,"j mmm aa"),"")</f>
        <v/>
      </c>
      <c r="AW289" s="122" t="str">
        <f>IF('Main courante'!$A286=$AU$6,TEXT('Main courante'!$C286,"hh:mm"),"")</f>
        <v/>
      </c>
      <c r="AX289" s="122" t="str">
        <f>IF('Main courante'!$A286=$AU$6,TEXT('Main courante'!$D286,"hh:mm"),"")</f>
        <v/>
      </c>
      <c r="AY289" s="123" t="str">
        <f>IF('Main courante'!$A286=$AU$6,MOD($AX289-$AW289,1),"")</f>
        <v/>
      </c>
      <c r="AZ289" s="123" t="str">
        <f>IF('Main courante'!$A286=$AU$6,'Main courante'!$E286,"")</f>
        <v/>
      </c>
      <c r="BA289" s="122" t="str">
        <f>IF('Main courante'!$A286=$AU$6,DU289,"")</f>
        <v/>
      </c>
      <c r="BB289" s="125"/>
      <c r="BC289" s="120" t="str">
        <f>IF('Main courante'!$A286=$BC$6,MAX($BC$8:$BC288)+1,"")</f>
        <v/>
      </c>
      <c r="BD289" s="121" t="str">
        <f>IF('Main courante'!$A286=$BC$6,TEXT('Main courante'!$B286,"j mmm aa"),"")</f>
        <v/>
      </c>
      <c r="BE289" s="122" t="str">
        <f>IF('Main courante'!$A286=$BC$6,TEXT('Main courante'!$C286,"hh:mm"),"")</f>
        <v/>
      </c>
      <c r="BF289" s="122" t="str">
        <f>IF('Main courante'!$A286=$BC$6,TEXT('Main courante'!$D286,"hh:mm"),"")</f>
        <v/>
      </c>
      <c r="BG289" s="123" t="str">
        <f>IF('Main courante'!$A286=$BC$6,MOD($BF289-$BE289,1),"")</f>
        <v/>
      </c>
      <c r="BH289" s="123" t="str">
        <f>IF('Main courante'!$A286=$BC$6,'Main courante'!$E286,"")</f>
        <v/>
      </c>
      <c r="BI289" s="122" t="str">
        <f>IF('Main courante'!$A286=$BC$6,DU289,"")</f>
        <v/>
      </c>
      <c r="BJ289" s="125"/>
      <c r="BK289" s="120" t="str">
        <f>IF('Main courante'!$A286=$BK$6,MAX($BK$8:$BK288)+1,"")</f>
        <v/>
      </c>
      <c r="BL289" s="121" t="str">
        <f>IF('Main courante'!$A286=$BK$6,TEXT('Main courante'!$B286,"j mmm aa"),"")</f>
        <v/>
      </c>
      <c r="BM289" s="122" t="str">
        <f>IF('Main courante'!$A286=$BK$6,TEXT('Main courante'!$C286,"hh:mm"),"")</f>
        <v/>
      </c>
      <c r="BN289" s="122" t="str">
        <f>IF('Main courante'!$A286=$BK$6,TEXT('Main courante'!$D286,"hh:mm"),"")</f>
        <v/>
      </c>
      <c r="BO289" s="123" t="str">
        <f>IF('Main courante'!$A286=$BK$6,MOD($BN289-$BM289,1),"")</f>
        <v/>
      </c>
      <c r="BP289" s="123" t="str">
        <f>IF('Main courante'!$A286=$BK$6,'Main courante'!$E286,"")</f>
        <v/>
      </c>
      <c r="BQ289" s="122" t="str">
        <f>IF('Main courante'!$A286=$BK$6,DU289,"")</f>
        <v/>
      </c>
      <c r="BR289" s="125"/>
      <c r="BS289" s="120" t="str">
        <f>IF('Main courante'!$A286=$BS$6,MAX($BS$8:$BS288)+1,"")</f>
        <v/>
      </c>
      <c r="BT289" s="121" t="str">
        <f>IF('Main courante'!$A286=$BS$6,TEXT('Main courante'!$B286,"j mmm aa"),"")</f>
        <v/>
      </c>
      <c r="BU289" s="122" t="str">
        <f>IF('Main courante'!$A286=$BS$6,TEXT('Main courante'!$C286,"hh:mm"),"")</f>
        <v/>
      </c>
      <c r="BV289" s="122" t="str">
        <f>IF('Main courante'!$A286=$BS$6,TEXT('Main courante'!$D286,"hh:mm"),"")</f>
        <v/>
      </c>
      <c r="BW289" s="123" t="str">
        <f>IF('Main courante'!$A286=$BS$6,MOD($BV289-$BU289,1),"")</f>
        <v/>
      </c>
      <c r="BX289" s="123" t="str">
        <f>IF('Main courante'!$A286=$BS$6,'Main courante'!$E286,"")</f>
        <v/>
      </c>
      <c r="BY289" s="122" t="str">
        <f>IF('Main courante'!$A286=$BS$6,DU289,"")</f>
        <v/>
      </c>
      <c r="BZ289" s="125"/>
      <c r="CA289" s="120" t="str">
        <f>IF('Main courante'!$A286=$CA$6,MAX($CA$8:$CA288)+1,"")</f>
        <v/>
      </c>
      <c r="CB289" s="121" t="str">
        <f>IF('Main courante'!$A286=$CA$6,TEXT('Main courante'!$B286,"j mmm aa"),"")</f>
        <v/>
      </c>
      <c r="CC289" s="122" t="str">
        <f>IF('Main courante'!$A286=$CA$6,TEXT('Main courante'!$C286,"hh:mm"),"")</f>
        <v/>
      </c>
      <c r="CD289" s="122" t="str">
        <f>IF('Main courante'!$A286=$CA$6,TEXT('Main courante'!$D286,"hh:mm"),"")</f>
        <v/>
      </c>
      <c r="CE289" s="123" t="str">
        <f>IF('Main courante'!$A286=$CA$6,MOD($CD289-$CC289,1),"")</f>
        <v/>
      </c>
      <c r="CF289" s="123" t="str">
        <f>IF('Main courante'!$A286=$CA$6,'Main courante'!$E286,"")</f>
        <v/>
      </c>
      <c r="CG289" s="122" t="str">
        <f>IF('Main courante'!$A286=$CA$6,DU289,"")</f>
        <v/>
      </c>
      <c r="CH289" s="125"/>
      <c r="CI289" s="120" t="str">
        <f>IF('Main courante'!$A286=$CI$6,MAX($CI$8:$CI288)+1,"")</f>
        <v/>
      </c>
      <c r="CJ289" s="121" t="str">
        <f>IF('Main courante'!$A286=$CI$6,TEXT('Main courante'!$B286,"j mmm aa"),"")</f>
        <v/>
      </c>
      <c r="CK289" s="122" t="str">
        <f>IF('Main courante'!$A286=$CI$6,TEXT('Main courante'!$C286,"hh:mm"),"")</f>
        <v/>
      </c>
      <c r="CL289" s="122" t="str">
        <f>IF('Main courante'!$A286=$CI$6,TEXT('Main courante'!$D286,"hh:mm"),"")</f>
        <v/>
      </c>
      <c r="CM289" s="123" t="str">
        <f>IF('Main courante'!$A286=$CI$6,MOD($CL289-$CK289,1),"")</f>
        <v/>
      </c>
      <c r="CN289" s="123" t="str">
        <f>IF('Main courante'!$A286=$CI$6,'Main courante'!$E286,"")</f>
        <v/>
      </c>
      <c r="CO289" s="125"/>
      <c r="CP289" s="120" t="str">
        <f>IF('Main courante'!$A286=$CP$6,MAX($CP$8:$CP288)+1,"")</f>
        <v/>
      </c>
      <c r="CQ289" s="121" t="str">
        <f>IF('Main courante'!$A286=$CP$6,TEXT('Main courante'!$B286,"j mmm aa"),"")</f>
        <v/>
      </c>
      <c r="CR289" s="122" t="str">
        <f>IF('Main courante'!$A286=$CP$6,TEXT('Main courante'!$C286,"hh:mm"),"")</f>
        <v/>
      </c>
      <c r="CS289" s="122" t="str">
        <f>IF('Main courante'!$A286=$CP$6,TEXT('Main courante'!$D286,"hh:mm"),"")</f>
        <v/>
      </c>
      <c r="CT289" s="123" t="str">
        <f>IF('Main courante'!$A286=$CP$6,MOD($CS289-$CR289,1),"")</f>
        <v/>
      </c>
      <c r="CU289" s="123" t="str">
        <f>IF('Main courante'!$A286=$CP$6,'Main courante'!$E286,"")</f>
        <v/>
      </c>
      <c r="CV289" s="122" t="str">
        <f>IF('Main courante'!$A286=$CP$6,DU289,"")</f>
        <v/>
      </c>
      <c r="CW289" s="125"/>
      <c r="CX289" s="120" t="str">
        <f>IF('Main courante'!$A286=$CX$6,MAX($CX$8:$CX288)+1,"")</f>
        <v/>
      </c>
      <c r="CY289" s="121" t="str">
        <f>IF('Main courante'!$A286=$CX$6,TEXT('Main courante'!$B286,"j mmm aa"),"")</f>
        <v/>
      </c>
      <c r="CZ289" s="122" t="str">
        <f>IF('Main courante'!$A286=$CX$6,TEXT('Main courante'!$C286,"hh:mm"),"")</f>
        <v/>
      </c>
      <c r="DA289" s="122" t="str">
        <f>IF('Main courante'!$A286=$CX$6,TEXT('Main courante'!$D286,"hh:mm"),"")</f>
        <v/>
      </c>
      <c r="DB289" s="123" t="str">
        <f>IF('Main courante'!$A286=$CX$6,MOD($DA289-$CZ289,1),"")</f>
        <v/>
      </c>
      <c r="DC289" s="123" t="str">
        <f>IF('Main courante'!$A286=$CX$6,'Main courante'!$E286,"")</f>
        <v/>
      </c>
      <c r="DD289" s="122" t="str">
        <f>IF('Main courante'!$A286=$CX$6,DU289,"")</f>
        <v/>
      </c>
      <c r="DE289" s="125"/>
      <c r="DF289" s="120" t="str">
        <f>IF('Main courante'!$A286=$DF$6,MAX($DF$8:$DF288)+1,"")</f>
        <v/>
      </c>
      <c r="DG289" s="121" t="str">
        <f>IF('Main courante'!$A286=$DF$6,TEXT('Main courante'!$B286,"j mmm aa"),"")</f>
        <v/>
      </c>
      <c r="DH289" s="122" t="str">
        <f>IF('Main courante'!$A286=$DF$6,TEXT('Main courante'!$C286,"hh:mm"),"")</f>
        <v/>
      </c>
      <c r="DI289" s="122" t="str">
        <f>IF('Main courante'!$A286=$DF$6,TEXT('Main courante'!$D286,"hh:mm"),"")</f>
        <v/>
      </c>
      <c r="DJ289" s="123" t="str">
        <f>IF('Main courante'!$A286=$DF$6,MOD($DI289-$DH289,1),"")</f>
        <v/>
      </c>
      <c r="DK289" s="123" t="str">
        <f>IF('Main courante'!$A286=$DF$6,'Main courante'!$E286,"")</f>
        <v/>
      </c>
      <c r="DL289" s="128"/>
      <c r="DM289" s="120" t="str">
        <f>IF(OR('Main courante'!$F286&lt;&gt;"",'Main courante'!$K286&lt;&gt;""),MAX($DM$8:$DM288)+1,"")</f>
        <v/>
      </c>
      <c r="DN289" s="121" t="str">
        <f>IF('Main courante'!$F286,TEXT('Main courante'!$B286,"j mmm aa"),"")</f>
        <v/>
      </c>
      <c r="DO289" s="121" t="str">
        <f>IF('Main courante'!$F286,'Main courante'!$E286,"")</f>
        <v/>
      </c>
      <c r="DP289" s="121" t="str">
        <f>IF(OR('Main courante'!$F286&lt;&gt;"",'Main courante'!$K286&lt;&gt;""),IF('Main courante'!$F286&lt;&gt;"",TEXT('Main courante'!$F286,"hh:mm"),""),"")</f>
        <v/>
      </c>
      <c r="DQ289" s="121" t="str">
        <f>IF(OR('Main courante'!$F286&lt;&gt;"",'Main courante'!$K286&lt;&gt;""),IF('Main courante'!$G286&lt;&gt;"",TEXT('Main courante'!$G286,"hh:mm"),""),"")</f>
        <v/>
      </c>
      <c r="DR289" s="121" t="str">
        <f>IF(OR('Main courante'!$F286&lt;&gt;"",'Main courante'!$K286&lt;&gt;""),IF('Main courante'!$K286&lt;&gt;"",TEXT('Main courante'!$K286,"hh:mm"),""),"")</f>
        <v/>
      </c>
      <c r="DS289" s="121" t="str">
        <f>IF(OR('Main courante'!$F286&lt;&gt;"",'Main courante'!$K286&lt;&gt;""),IF('Main courante'!$L286&lt;&gt;"",TEXT('Main courante'!$L286,"hh:mm"),""),"")</f>
        <v/>
      </c>
      <c r="DT289" s="129">
        <f t="shared" si="16"/>
        <v>0</v>
      </c>
      <c r="DU289" s="130">
        <f>'Main courante'!$H286+'Main courante'!$M286</f>
        <v>0</v>
      </c>
      <c r="DV289" s="131">
        <f>'Main courante'!$J286+'Main courante'!$O286</f>
        <v>0</v>
      </c>
      <c r="DW289" s="131">
        <f>'Main courante'!$I286+'Main courante'!$N286</f>
        <v>0</v>
      </c>
      <c r="DX289" s="132" t="str">
        <f>IF('Main courante'!$P286&lt;&gt;"",'Main courante'!$P286,"")</f>
        <v/>
      </c>
      <c r="DY289" s="133" t="str">
        <f>IF('Main courante'!$Q286&lt;&gt;"",'Main courante'!$Q286,"")</f>
        <v/>
      </c>
      <c r="DZ289" s="133" t="str">
        <f>IF('Main courante'!$R286&lt;&gt;"",'Main courante'!$R286,"")</f>
        <v/>
      </c>
      <c r="EA289" s="129">
        <f t="shared" si="17"/>
        <v>0</v>
      </c>
      <c r="EB289" s="129">
        <f t="shared" si="18"/>
        <v>0</v>
      </c>
      <c r="ED289" s="120" t="str">
        <f>IF('Main courante'!$A286=$ED$6,MAX($ED$8:$ED288)+1,"")</f>
        <v/>
      </c>
      <c r="EE289" s="120" t="str">
        <f>IF('Main courante'!$A286=$ED$6,'Main courante'!$S286,"")</f>
        <v/>
      </c>
      <c r="EF289" s="120" t="str">
        <f>IF('Main courante'!$A286=$ED$6,'Main courante'!$T286,"")</f>
        <v/>
      </c>
      <c r="EG289" s="120" t="str">
        <f>IF('Main courante'!$A286=$ED$6,'Main courante'!$U286,"")</f>
        <v/>
      </c>
      <c r="EH289" s="134" t="str">
        <f>IF('Main courante'!$A286=$ED$6,'Main courante'!$V286,"")</f>
        <v/>
      </c>
      <c r="EJ289" s="120" t="str">
        <f>IF('Main courante'!$A286=$EJ$6,MAX($EJ$8:$EJ288)+1,"")</f>
        <v/>
      </c>
      <c r="EK289" s="120" t="str">
        <f>IF('Main courante'!$A286=$EJ$6,'Main courante'!$S286,"")</f>
        <v/>
      </c>
      <c r="EL289" s="120" t="str">
        <f>IF('Main courante'!$A286=$EJ$6,'Main courante'!$T286,"")</f>
        <v/>
      </c>
      <c r="EM289" s="120" t="str">
        <f>IF('Main courante'!$A286=$EJ$6,'Main courante'!$U286,"")</f>
        <v/>
      </c>
      <c r="EN289" s="134" t="str">
        <f>IF('Main courante'!$A286=$EJ$6,'Main courante'!$V286,"")</f>
        <v/>
      </c>
      <c r="EP289" s="120" t="str">
        <f>IF('Main courante'!$A286=$EP$6,MAX($EP$8:$EP288)+1,"")</f>
        <v/>
      </c>
      <c r="EQ289" s="120" t="str">
        <f>IF('Main courante'!$A286=$EP$6,'Main courante'!$S286,"")</f>
        <v/>
      </c>
      <c r="ER289" s="120" t="str">
        <f>IF('Main courante'!$A286=$EP$6,'Main courante'!$T286,"")</f>
        <v/>
      </c>
      <c r="ES289" s="120" t="str">
        <f>IF('Main courante'!$A286=$EP$6,'Main courante'!$U286,"")</f>
        <v/>
      </c>
      <c r="ET289" s="134" t="str">
        <f>IF('Main courante'!$A286=$EP$6,'Main courante'!$V286,"")</f>
        <v/>
      </c>
      <c r="EU289" s="125"/>
      <c r="EV289" s="120" t="str">
        <f>IF('Main courante'!$A286=$EV$6,MAX($EV$8:$EV288)+1,"")</f>
        <v/>
      </c>
      <c r="EW289" s="121" t="str">
        <f>IF('Main courante'!$A286=$EV$6,TEXT('Main courante'!$B286,"j mmm aa"),"")</f>
        <v/>
      </c>
      <c r="EX289" s="122" t="str">
        <f>IF('Main courante'!$A286=$EV$6,TEXT('Main courante'!$C286,"hh:mm"),"")</f>
        <v/>
      </c>
      <c r="EY289" s="122" t="str">
        <f>IF('Main courante'!$A286=$EV$6,TEXT('Main courante'!$D286,"hh:mm"),"")</f>
        <v/>
      </c>
      <c r="EZ289" s="123" t="str">
        <f>IF('Main courante'!$A286=$EV$6,MOD($EY289-$EX289,1),"")</f>
        <v/>
      </c>
      <c r="FA289" s="123" t="str">
        <f>IF('Main courante'!$A286=$EV$6,'Main courante'!$E286,"")</f>
        <v/>
      </c>
      <c r="FB289" s="128"/>
    </row>
    <row r="290" spans="1:158">
      <c r="A290" s="120" t="str">
        <f>IF('Main courante'!$A287=$A$6,MAX($A$8:$A289)+1,"")</f>
        <v/>
      </c>
      <c r="B290" s="121" t="str">
        <f>IF('Main courante'!$A287=$A$6,TEXT('Main courante'!$B287,"j mmm aa"),"")</f>
        <v/>
      </c>
      <c r="C290" s="122" t="str">
        <f>IF('Main courante'!$A287=$A$6,TEXT('Main courante'!$C287,"hh:mm"),"")</f>
        <v/>
      </c>
      <c r="D290" s="122" t="str">
        <f>IF('Main courante'!$A287=$A$6,TEXT('Main courante'!$D287,"hh:mm"),"")</f>
        <v/>
      </c>
      <c r="E290" s="123" t="str">
        <f>IF('Main courante'!$A287=$A$6,MOD($D290-$C290,1),"")</f>
        <v/>
      </c>
      <c r="F290" s="123" t="str">
        <f>IF('Main courante'!$A287=$A$6,'Main courante'!$E287,"")</f>
        <v/>
      </c>
      <c r="G290" s="125"/>
      <c r="H290" s="126" t="str">
        <f>IF('Main courante'!$A287=$H$6,MAX($H$8:$H289)+1,"")</f>
        <v/>
      </c>
      <c r="I290" s="121" t="str">
        <f>IF('Main courante'!$A287=$H$6,TEXT('Main courante'!$B287,"j mmm aa"),"")</f>
        <v/>
      </c>
      <c r="J290" s="122" t="str">
        <f>IF('Main courante'!$A287=$H$6,TEXT('Main courante'!$C287,"hh:mm"),"")</f>
        <v/>
      </c>
      <c r="K290" s="122" t="str">
        <f>IF('Main courante'!$A287=$H$6,TEXT('Main courante'!$D287,"hh:mm"),"")</f>
        <v/>
      </c>
      <c r="L290" s="123" t="str">
        <f>IF('Main courante'!$A287=$H$6,MOD($K290-$J290,1),"")</f>
        <v/>
      </c>
      <c r="M290" s="123" t="str">
        <f>IF('Main courante'!$A287=$H$6,'Main courante'!$E287,"")</f>
        <v/>
      </c>
      <c r="N290" s="125"/>
      <c r="O290" s="120" t="str">
        <f>IF('Main courante'!$A287=$O$6,MAX($O$8:$O289)+1,"")</f>
        <v/>
      </c>
      <c r="P290" s="121" t="str">
        <f>IF('Main courante'!$A287=$O$6,TEXT('Main courante'!$B287,"j mmm aa"),"")</f>
        <v/>
      </c>
      <c r="Q290" s="122" t="str">
        <f>IF('Main courante'!$A287=$O$6,TEXT('Main courante'!$C287,"hh:mm"),"")</f>
        <v/>
      </c>
      <c r="R290" s="122" t="str">
        <f>IF('Main courante'!$A287=$O$6,TEXT('Main courante'!$D287,"hh:mm"),"")</f>
        <v/>
      </c>
      <c r="S290" s="123" t="str">
        <f>IF('Main courante'!$A287=$O$6,MOD($R290-$Q290,1),"")</f>
        <v/>
      </c>
      <c r="T290" s="124" t="str">
        <f>IF('Main courante'!$A287=$O$6,'Main courante'!$E287,"")</f>
        <v/>
      </c>
      <c r="U290" s="127" t="str">
        <f>IF('Main courante'!$A287=$O$6,DU290,"")</f>
        <v/>
      </c>
      <c r="V290" s="125"/>
      <c r="W290" s="120" t="str">
        <f>IF('Main courante'!$A287=$W$6,MAX($W$8:$W289)+1,"")</f>
        <v/>
      </c>
      <c r="X290" s="121" t="str">
        <f>IF('Main courante'!$A287=$W$6,TEXT('Main courante'!$B287,"j mmm aa"),"")</f>
        <v/>
      </c>
      <c r="Y290" s="122" t="str">
        <f>IF('Main courante'!$A287=$W$6,TEXT('Main courante'!$C287,"hh:mm"),"")</f>
        <v/>
      </c>
      <c r="Z290" s="122" t="str">
        <f>IF('Main courante'!$A287=$W$6,TEXT('Main courante'!$D287,"hh:mm"),"")</f>
        <v/>
      </c>
      <c r="AA290" s="123" t="str">
        <f>IF('Main courante'!$A287=$W$6,MOD($Z290-$Y290,1),"")</f>
        <v/>
      </c>
      <c r="AB290" s="123" t="str">
        <f>IF('Main courante'!$A287=$W$6,'Main courante'!$E287,"")</f>
        <v/>
      </c>
      <c r="AC290" s="122" t="str">
        <f>IF('Main courante'!$A287=$W$6,DU290,"")</f>
        <v/>
      </c>
      <c r="AD290" s="125"/>
      <c r="AE290" s="120" t="str">
        <f>IF('Main courante'!$A287=$AE$6,MAX($AE$8:$AE289)+1,"")</f>
        <v/>
      </c>
      <c r="AF290" s="121" t="str">
        <f>IF('Main courante'!$A287=$AE$6,TEXT('Main courante'!$B287,"j mmm aa"),"")</f>
        <v/>
      </c>
      <c r="AG290" s="122" t="str">
        <f>IF('Main courante'!$A287=$AE$6,TEXT('Main courante'!$C287,"hh:mm"),"")</f>
        <v/>
      </c>
      <c r="AH290" s="122" t="str">
        <f>IF('Main courante'!$A287=$AE$6,TEXT('Main courante'!$D287,"hh:mm"),"")</f>
        <v/>
      </c>
      <c r="AI290" s="123" t="str">
        <f>IF('Main courante'!$A287=$AE$6,MOD($AH290-$AG290,1),"")</f>
        <v/>
      </c>
      <c r="AJ290" s="123" t="str">
        <f>IF('Main courante'!$A287=$AE$6,'Main courante'!$E287,"")</f>
        <v/>
      </c>
      <c r="AK290" s="122" t="str">
        <f>IF('Main courante'!$A287=$AE$6,DU290,"")</f>
        <v/>
      </c>
      <c r="AL290" s="125"/>
      <c r="AM290" s="120" t="str">
        <f>IF('Main courante'!$A287=$AM$6,MAX($AM$8:$AM289)+1,"")</f>
        <v/>
      </c>
      <c r="AN290" s="121" t="str">
        <f>IF('Main courante'!$A287=$AM$6,TEXT('Main courante'!$B287,"j mmm aa"),"")</f>
        <v/>
      </c>
      <c r="AO290" s="122" t="str">
        <f>IF('Main courante'!$A287=$AM$6,TEXT('Main courante'!$C287,"hh:mm"),"")</f>
        <v/>
      </c>
      <c r="AP290" s="122" t="str">
        <f>IF('Main courante'!$A287=$AM$6,TEXT('Main courante'!$D287,"hh:mm"),"")</f>
        <v/>
      </c>
      <c r="AQ290" s="123" t="str">
        <f>IF('Main courante'!$A287=$AM$6,MOD($AP290-$AO290,1),"")</f>
        <v/>
      </c>
      <c r="AR290" s="123" t="str">
        <f>IF('Main courante'!$A287=$AM$6,'Main courante'!$E287,"")</f>
        <v/>
      </c>
      <c r="AS290" s="122" t="str">
        <f>IF('Main courante'!$A287=$AM$6,DU290,"")</f>
        <v/>
      </c>
      <c r="AT290" s="125"/>
      <c r="AU290" s="120" t="str">
        <f>IF('Main courante'!$A287=$AU$6,MAX($AU$8:$AU289)+1,"")</f>
        <v/>
      </c>
      <c r="AV290" s="121" t="str">
        <f>IF('Main courante'!$A287=$AU$6,TEXT('Main courante'!$B287,"j mmm aa"),"")</f>
        <v/>
      </c>
      <c r="AW290" s="122" t="str">
        <f>IF('Main courante'!$A287=$AU$6,TEXT('Main courante'!$C287,"hh:mm"),"")</f>
        <v/>
      </c>
      <c r="AX290" s="122" t="str">
        <f>IF('Main courante'!$A287=$AU$6,TEXT('Main courante'!$D287,"hh:mm"),"")</f>
        <v/>
      </c>
      <c r="AY290" s="123" t="str">
        <f>IF('Main courante'!$A287=$AU$6,MOD($AX290-$AW290,1),"")</f>
        <v/>
      </c>
      <c r="AZ290" s="123" t="str">
        <f>IF('Main courante'!$A287=$AU$6,'Main courante'!$E287,"")</f>
        <v/>
      </c>
      <c r="BA290" s="122" t="str">
        <f>IF('Main courante'!$A287=$AU$6,DU290,"")</f>
        <v/>
      </c>
      <c r="BB290" s="125"/>
      <c r="BC290" s="120" t="str">
        <f>IF('Main courante'!$A287=$BC$6,MAX($BC$8:$BC289)+1,"")</f>
        <v/>
      </c>
      <c r="BD290" s="121" t="str">
        <f>IF('Main courante'!$A287=$BC$6,TEXT('Main courante'!$B287,"j mmm aa"),"")</f>
        <v/>
      </c>
      <c r="BE290" s="122" t="str">
        <f>IF('Main courante'!$A287=$BC$6,TEXT('Main courante'!$C287,"hh:mm"),"")</f>
        <v/>
      </c>
      <c r="BF290" s="122" t="str">
        <f>IF('Main courante'!$A287=$BC$6,TEXT('Main courante'!$D287,"hh:mm"),"")</f>
        <v/>
      </c>
      <c r="BG290" s="123" t="str">
        <f>IF('Main courante'!$A287=$BC$6,MOD($BF290-$BE290,1),"")</f>
        <v/>
      </c>
      <c r="BH290" s="123" t="str">
        <f>IF('Main courante'!$A287=$BC$6,'Main courante'!$E287,"")</f>
        <v/>
      </c>
      <c r="BI290" s="122" t="str">
        <f>IF('Main courante'!$A287=$BC$6,DU290,"")</f>
        <v/>
      </c>
      <c r="BJ290" s="125"/>
      <c r="BK290" s="120" t="str">
        <f>IF('Main courante'!$A287=$BK$6,MAX($BK$8:$BK289)+1,"")</f>
        <v/>
      </c>
      <c r="BL290" s="121" t="str">
        <f>IF('Main courante'!$A287=$BK$6,TEXT('Main courante'!$B287,"j mmm aa"),"")</f>
        <v/>
      </c>
      <c r="BM290" s="122" t="str">
        <f>IF('Main courante'!$A287=$BK$6,TEXT('Main courante'!$C287,"hh:mm"),"")</f>
        <v/>
      </c>
      <c r="BN290" s="122" t="str">
        <f>IF('Main courante'!$A287=$BK$6,TEXT('Main courante'!$D287,"hh:mm"),"")</f>
        <v/>
      </c>
      <c r="BO290" s="123" t="str">
        <f>IF('Main courante'!$A287=$BK$6,MOD($BN290-$BM290,1),"")</f>
        <v/>
      </c>
      <c r="BP290" s="123" t="str">
        <f>IF('Main courante'!$A287=$BK$6,'Main courante'!$E287,"")</f>
        <v/>
      </c>
      <c r="BQ290" s="122" t="str">
        <f>IF('Main courante'!$A287=$BK$6,DU290,"")</f>
        <v/>
      </c>
      <c r="BR290" s="125"/>
      <c r="BS290" s="120" t="str">
        <f>IF('Main courante'!$A287=$BS$6,MAX($BS$8:$BS289)+1,"")</f>
        <v/>
      </c>
      <c r="BT290" s="121" t="str">
        <f>IF('Main courante'!$A287=$BS$6,TEXT('Main courante'!$B287,"j mmm aa"),"")</f>
        <v/>
      </c>
      <c r="BU290" s="122" t="str">
        <f>IF('Main courante'!$A287=$BS$6,TEXT('Main courante'!$C287,"hh:mm"),"")</f>
        <v/>
      </c>
      <c r="BV290" s="122" t="str">
        <f>IF('Main courante'!$A287=$BS$6,TEXT('Main courante'!$D287,"hh:mm"),"")</f>
        <v/>
      </c>
      <c r="BW290" s="123" t="str">
        <f>IF('Main courante'!$A287=$BS$6,MOD($BV290-$BU290,1),"")</f>
        <v/>
      </c>
      <c r="BX290" s="123" t="str">
        <f>IF('Main courante'!$A287=$BS$6,'Main courante'!$E287,"")</f>
        <v/>
      </c>
      <c r="BY290" s="122" t="str">
        <f>IF('Main courante'!$A287=$BS$6,DU290,"")</f>
        <v/>
      </c>
      <c r="BZ290" s="125"/>
      <c r="CA290" s="120" t="str">
        <f>IF('Main courante'!$A287=$CA$6,MAX($CA$8:$CA289)+1,"")</f>
        <v/>
      </c>
      <c r="CB290" s="121" t="str">
        <f>IF('Main courante'!$A287=$CA$6,TEXT('Main courante'!$B287,"j mmm aa"),"")</f>
        <v/>
      </c>
      <c r="CC290" s="122" t="str">
        <f>IF('Main courante'!$A287=$CA$6,TEXT('Main courante'!$C287,"hh:mm"),"")</f>
        <v/>
      </c>
      <c r="CD290" s="122" t="str">
        <f>IF('Main courante'!$A287=$CA$6,TEXT('Main courante'!$D287,"hh:mm"),"")</f>
        <v/>
      </c>
      <c r="CE290" s="123" t="str">
        <f>IF('Main courante'!$A287=$CA$6,MOD($CD290-$CC290,1),"")</f>
        <v/>
      </c>
      <c r="CF290" s="123" t="str">
        <f>IF('Main courante'!$A287=$CA$6,'Main courante'!$E287,"")</f>
        <v/>
      </c>
      <c r="CG290" s="122" t="str">
        <f>IF('Main courante'!$A287=$CA$6,DU290,"")</f>
        <v/>
      </c>
      <c r="CH290" s="125"/>
      <c r="CI290" s="120" t="str">
        <f>IF('Main courante'!$A287=$CI$6,MAX($CI$8:$CI289)+1,"")</f>
        <v/>
      </c>
      <c r="CJ290" s="121" t="str">
        <f>IF('Main courante'!$A287=$CI$6,TEXT('Main courante'!$B287,"j mmm aa"),"")</f>
        <v/>
      </c>
      <c r="CK290" s="122" t="str">
        <f>IF('Main courante'!$A287=$CI$6,TEXT('Main courante'!$C287,"hh:mm"),"")</f>
        <v/>
      </c>
      <c r="CL290" s="122" t="str">
        <f>IF('Main courante'!$A287=$CI$6,TEXT('Main courante'!$D287,"hh:mm"),"")</f>
        <v/>
      </c>
      <c r="CM290" s="123" t="str">
        <f>IF('Main courante'!$A287=$CI$6,MOD($CL290-$CK290,1),"")</f>
        <v/>
      </c>
      <c r="CN290" s="123" t="str">
        <f>IF('Main courante'!$A287=$CI$6,'Main courante'!$E287,"")</f>
        <v/>
      </c>
      <c r="CO290" s="125"/>
      <c r="CP290" s="120" t="str">
        <f>IF('Main courante'!$A287=$CP$6,MAX($CP$8:$CP289)+1,"")</f>
        <v/>
      </c>
      <c r="CQ290" s="121" t="str">
        <f>IF('Main courante'!$A287=$CP$6,TEXT('Main courante'!$B287,"j mmm aa"),"")</f>
        <v/>
      </c>
      <c r="CR290" s="122" t="str">
        <f>IF('Main courante'!$A287=$CP$6,TEXT('Main courante'!$C287,"hh:mm"),"")</f>
        <v/>
      </c>
      <c r="CS290" s="122" t="str">
        <f>IF('Main courante'!$A287=$CP$6,TEXT('Main courante'!$D287,"hh:mm"),"")</f>
        <v/>
      </c>
      <c r="CT290" s="123" t="str">
        <f>IF('Main courante'!$A287=$CP$6,MOD($CS290-$CR290,1),"")</f>
        <v/>
      </c>
      <c r="CU290" s="123" t="str">
        <f>IF('Main courante'!$A287=$CP$6,'Main courante'!$E287,"")</f>
        <v/>
      </c>
      <c r="CV290" s="122" t="str">
        <f>IF('Main courante'!$A287=$CP$6,DU290,"")</f>
        <v/>
      </c>
      <c r="CW290" s="125"/>
      <c r="CX290" s="120" t="str">
        <f>IF('Main courante'!$A287=$CX$6,MAX($CX$8:$CX289)+1,"")</f>
        <v/>
      </c>
      <c r="CY290" s="121" t="str">
        <f>IF('Main courante'!$A287=$CX$6,TEXT('Main courante'!$B287,"j mmm aa"),"")</f>
        <v/>
      </c>
      <c r="CZ290" s="122" t="str">
        <f>IF('Main courante'!$A287=$CX$6,TEXT('Main courante'!$C287,"hh:mm"),"")</f>
        <v/>
      </c>
      <c r="DA290" s="122" t="str">
        <f>IF('Main courante'!$A287=$CX$6,TEXT('Main courante'!$D287,"hh:mm"),"")</f>
        <v/>
      </c>
      <c r="DB290" s="123" t="str">
        <f>IF('Main courante'!$A287=$CX$6,MOD($DA290-$CZ290,1),"")</f>
        <v/>
      </c>
      <c r="DC290" s="123" t="str">
        <f>IF('Main courante'!$A287=$CX$6,'Main courante'!$E287,"")</f>
        <v/>
      </c>
      <c r="DD290" s="122" t="str">
        <f>IF('Main courante'!$A287=$CX$6,DU290,"")</f>
        <v/>
      </c>
      <c r="DE290" s="125"/>
      <c r="DF290" s="120" t="str">
        <f>IF('Main courante'!$A287=$DF$6,MAX($DF$8:$DF289)+1,"")</f>
        <v/>
      </c>
      <c r="DG290" s="121" t="str">
        <f>IF('Main courante'!$A287=$DF$6,TEXT('Main courante'!$B287,"j mmm aa"),"")</f>
        <v/>
      </c>
      <c r="DH290" s="122" t="str">
        <f>IF('Main courante'!$A287=$DF$6,TEXT('Main courante'!$C287,"hh:mm"),"")</f>
        <v/>
      </c>
      <c r="DI290" s="122" t="str">
        <f>IF('Main courante'!$A287=$DF$6,TEXT('Main courante'!$D287,"hh:mm"),"")</f>
        <v/>
      </c>
      <c r="DJ290" s="123" t="str">
        <f>IF('Main courante'!$A287=$DF$6,MOD($DI290-$DH290,1),"")</f>
        <v/>
      </c>
      <c r="DK290" s="123" t="str">
        <f>IF('Main courante'!$A287=$DF$6,'Main courante'!$E287,"")</f>
        <v/>
      </c>
      <c r="DL290" s="128"/>
      <c r="DM290" s="120" t="str">
        <f>IF(OR('Main courante'!$F287&lt;&gt;"",'Main courante'!$K287&lt;&gt;""),MAX($DM$8:$DM289)+1,"")</f>
        <v/>
      </c>
      <c r="DN290" s="121" t="str">
        <f>IF('Main courante'!$F287,TEXT('Main courante'!$B287,"j mmm aa"),"")</f>
        <v/>
      </c>
      <c r="DO290" s="121" t="str">
        <f>IF('Main courante'!$F287,'Main courante'!$E287,"")</f>
        <v/>
      </c>
      <c r="DP290" s="121" t="str">
        <f>IF(OR('Main courante'!$F287&lt;&gt;"",'Main courante'!$K287&lt;&gt;""),IF('Main courante'!$F287&lt;&gt;"",TEXT('Main courante'!$F287,"hh:mm"),""),"")</f>
        <v/>
      </c>
      <c r="DQ290" s="121" t="str">
        <f>IF(OR('Main courante'!$F287&lt;&gt;"",'Main courante'!$K287&lt;&gt;""),IF('Main courante'!$G287&lt;&gt;"",TEXT('Main courante'!$G287,"hh:mm"),""),"")</f>
        <v/>
      </c>
      <c r="DR290" s="121" t="str">
        <f>IF(OR('Main courante'!$F287&lt;&gt;"",'Main courante'!$K287&lt;&gt;""),IF('Main courante'!$K287&lt;&gt;"",TEXT('Main courante'!$K287,"hh:mm"),""),"")</f>
        <v/>
      </c>
      <c r="DS290" s="121" t="str">
        <f>IF(OR('Main courante'!$F287&lt;&gt;"",'Main courante'!$K287&lt;&gt;""),IF('Main courante'!$L287&lt;&gt;"",TEXT('Main courante'!$L287,"hh:mm"),""),"")</f>
        <v/>
      </c>
      <c r="DT290" s="129">
        <f t="shared" si="16"/>
        <v>0</v>
      </c>
      <c r="DU290" s="130">
        <f>'Main courante'!$H287+'Main courante'!$M287</f>
        <v>0</v>
      </c>
      <c r="DV290" s="131">
        <f>'Main courante'!$J287+'Main courante'!$O287</f>
        <v>0</v>
      </c>
      <c r="DW290" s="131">
        <f>'Main courante'!$I287+'Main courante'!$N287</f>
        <v>0</v>
      </c>
      <c r="DX290" s="132" t="str">
        <f>IF('Main courante'!$P287&lt;&gt;"",'Main courante'!$P287,"")</f>
        <v/>
      </c>
      <c r="DY290" s="133" t="str">
        <f>IF('Main courante'!$Q287&lt;&gt;"",'Main courante'!$Q287,"")</f>
        <v/>
      </c>
      <c r="DZ290" s="133" t="str">
        <f>IF('Main courante'!$R287&lt;&gt;"",'Main courante'!$R287,"")</f>
        <v/>
      </c>
      <c r="EA290" s="129">
        <f t="shared" si="17"/>
        <v>0</v>
      </c>
      <c r="EB290" s="129">
        <f t="shared" si="18"/>
        <v>0</v>
      </c>
      <c r="ED290" s="120" t="str">
        <f>IF('Main courante'!$A287=$ED$6,MAX($ED$8:$ED289)+1,"")</f>
        <v/>
      </c>
      <c r="EE290" s="120" t="str">
        <f>IF('Main courante'!$A287=$ED$6,'Main courante'!$S287,"")</f>
        <v/>
      </c>
      <c r="EF290" s="120" t="str">
        <f>IF('Main courante'!$A287=$ED$6,'Main courante'!$T287,"")</f>
        <v/>
      </c>
      <c r="EG290" s="120" t="str">
        <f>IF('Main courante'!$A287=$ED$6,'Main courante'!$U287,"")</f>
        <v/>
      </c>
      <c r="EH290" s="134" t="str">
        <f>IF('Main courante'!$A287=$ED$6,'Main courante'!$V287,"")</f>
        <v/>
      </c>
      <c r="EJ290" s="120" t="str">
        <f>IF('Main courante'!$A287=$EJ$6,MAX($EJ$8:$EJ289)+1,"")</f>
        <v/>
      </c>
      <c r="EK290" s="120" t="str">
        <f>IF('Main courante'!$A287=$EJ$6,'Main courante'!$S287,"")</f>
        <v/>
      </c>
      <c r="EL290" s="120" t="str">
        <f>IF('Main courante'!$A287=$EJ$6,'Main courante'!$T287,"")</f>
        <v/>
      </c>
      <c r="EM290" s="120" t="str">
        <f>IF('Main courante'!$A287=$EJ$6,'Main courante'!$U287,"")</f>
        <v/>
      </c>
      <c r="EN290" s="134" t="str">
        <f>IF('Main courante'!$A287=$EJ$6,'Main courante'!$V287,"")</f>
        <v/>
      </c>
      <c r="EP290" s="120" t="str">
        <f>IF('Main courante'!$A287=$EP$6,MAX($EP$8:$EP289)+1,"")</f>
        <v/>
      </c>
      <c r="EQ290" s="120" t="str">
        <f>IF('Main courante'!$A287=$EP$6,'Main courante'!$S287,"")</f>
        <v/>
      </c>
      <c r="ER290" s="120" t="str">
        <f>IF('Main courante'!$A287=$EP$6,'Main courante'!$T287,"")</f>
        <v/>
      </c>
      <c r="ES290" s="120" t="str">
        <f>IF('Main courante'!$A287=$EP$6,'Main courante'!$U287,"")</f>
        <v/>
      </c>
      <c r="ET290" s="134" t="str">
        <f>IF('Main courante'!$A287=$EP$6,'Main courante'!$V287,"")</f>
        <v/>
      </c>
      <c r="EU290" s="125"/>
      <c r="EV290" s="120" t="str">
        <f>IF('Main courante'!$A287=$EV$6,MAX($EV$8:$EV289)+1,"")</f>
        <v/>
      </c>
      <c r="EW290" s="121" t="str">
        <f>IF('Main courante'!$A287=$EV$6,TEXT('Main courante'!$B287,"j mmm aa"),"")</f>
        <v/>
      </c>
      <c r="EX290" s="122" t="str">
        <f>IF('Main courante'!$A287=$EV$6,TEXT('Main courante'!$C287,"hh:mm"),"")</f>
        <v/>
      </c>
      <c r="EY290" s="122" t="str">
        <f>IF('Main courante'!$A287=$EV$6,TEXT('Main courante'!$D287,"hh:mm"),"")</f>
        <v/>
      </c>
      <c r="EZ290" s="123" t="str">
        <f>IF('Main courante'!$A287=$EV$6,MOD($EY290-$EX290,1),"")</f>
        <v/>
      </c>
      <c r="FA290" s="123" t="str">
        <f>IF('Main courante'!$A287=$EV$6,'Main courante'!$E287,"")</f>
        <v/>
      </c>
      <c r="FB290" s="128"/>
    </row>
    <row r="291" spans="1:158">
      <c r="A291" s="120" t="str">
        <f>IF('Main courante'!$A288=$A$6,MAX($A$8:$A290)+1,"")</f>
        <v/>
      </c>
      <c r="B291" s="121" t="str">
        <f>IF('Main courante'!$A288=$A$6,TEXT('Main courante'!$B288,"j mmm aa"),"")</f>
        <v/>
      </c>
      <c r="C291" s="122" t="str">
        <f>IF('Main courante'!$A288=$A$6,TEXT('Main courante'!$C288,"hh:mm"),"")</f>
        <v/>
      </c>
      <c r="D291" s="122" t="str">
        <f>IF('Main courante'!$A288=$A$6,TEXT('Main courante'!$D288,"hh:mm"),"")</f>
        <v/>
      </c>
      <c r="E291" s="123" t="str">
        <f>IF('Main courante'!$A288=$A$6,MOD($D291-$C291,1),"")</f>
        <v/>
      </c>
      <c r="F291" s="123" t="str">
        <f>IF('Main courante'!$A288=$A$6,'Main courante'!$E288,"")</f>
        <v/>
      </c>
      <c r="G291" s="125"/>
      <c r="H291" s="126" t="str">
        <f>IF('Main courante'!$A288=$H$6,MAX($H$8:$H290)+1,"")</f>
        <v/>
      </c>
      <c r="I291" s="121" t="str">
        <f>IF('Main courante'!$A288=$H$6,TEXT('Main courante'!$B288,"j mmm aa"),"")</f>
        <v/>
      </c>
      <c r="J291" s="122" t="str">
        <f>IF('Main courante'!$A288=$H$6,TEXT('Main courante'!$C288,"hh:mm"),"")</f>
        <v/>
      </c>
      <c r="K291" s="122" t="str">
        <f>IF('Main courante'!$A288=$H$6,TEXT('Main courante'!$D288,"hh:mm"),"")</f>
        <v/>
      </c>
      <c r="L291" s="123" t="str">
        <f>IF('Main courante'!$A288=$H$6,MOD($K291-$J291,1),"")</f>
        <v/>
      </c>
      <c r="M291" s="123" t="str">
        <f>IF('Main courante'!$A288=$H$6,'Main courante'!$E288,"")</f>
        <v/>
      </c>
      <c r="N291" s="125"/>
      <c r="O291" s="120" t="str">
        <f>IF('Main courante'!$A288=$O$6,MAX($O$8:$O290)+1,"")</f>
        <v/>
      </c>
      <c r="P291" s="121" t="str">
        <f>IF('Main courante'!$A288=$O$6,TEXT('Main courante'!$B288,"j mmm aa"),"")</f>
        <v/>
      </c>
      <c r="Q291" s="122" t="str">
        <f>IF('Main courante'!$A288=$O$6,TEXT('Main courante'!$C288,"hh:mm"),"")</f>
        <v/>
      </c>
      <c r="R291" s="122" t="str">
        <f>IF('Main courante'!$A288=$O$6,TEXT('Main courante'!$D288,"hh:mm"),"")</f>
        <v/>
      </c>
      <c r="S291" s="123" t="str">
        <f>IF('Main courante'!$A288=$O$6,MOD($R291-$Q291,1),"")</f>
        <v/>
      </c>
      <c r="T291" s="124" t="str">
        <f>IF('Main courante'!$A288=$O$6,'Main courante'!$E288,"")</f>
        <v/>
      </c>
      <c r="U291" s="127" t="str">
        <f>IF('Main courante'!$A288=$O$6,DU291,"")</f>
        <v/>
      </c>
      <c r="V291" s="125"/>
      <c r="W291" s="120" t="str">
        <f>IF('Main courante'!$A288=$W$6,MAX($W$8:$W290)+1,"")</f>
        <v/>
      </c>
      <c r="X291" s="121" t="str">
        <f>IF('Main courante'!$A288=$W$6,TEXT('Main courante'!$B288,"j mmm aa"),"")</f>
        <v/>
      </c>
      <c r="Y291" s="122" t="str">
        <f>IF('Main courante'!$A288=$W$6,TEXT('Main courante'!$C288,"hh:mm"),"")</f>
        <v/>
      </c>
      <c r="Z291" s="122" t="str">
        <f>IF('Main courante'!$A288=$W$6,TEXT('Main courante'!$D288,"hh:mm"),"")</f>
        <v/>
      </c>
      <c r="AA291" s="123" t="str">
        <f>IF('Main courante'!$A288=$W$6,MOD($Z291-$Y291,1),"")</f>
        <v/>
      </c>
      <c r="AB291" s="123" t="str">
        <f>IF('Main courante'!$A288=$W$6,'Main courante'!$E288,"")</f>
        <v/>
      </c>
      <c r="AC291" s="122" t="str">
        <f>IF('Main courante'!$A288=$W$6,DU291,"")</f>
        <v/>
      </c>
      <c r="AD291" s="125"/>
      <c r="AE291" s="120" t="str">
        <f>IF('Main courante'!$A288=$AE$6,MAX($AE$8:$AE290)+1,"")</f>
        <v/>
      </c>
      <c r="AF291" s="121" t="str">
        <f>IF('Main courante'!$A288=$AE$6,TEXT('Main courante'!$B288,"j mmm aa"),"")</f>
        <v/>
      </c>
      <c r="AG291" s="122" t="str">
        <f>IF('Main courante'!$A288=$AE$6,TEXT('Main courante'!$C288,"hh:mm"),"")</f>
        <v/>
      </c>
      <c r="AH291" s="122" t="str">
        <f>IF('Main courante'!$A288=$AE$6,TEXT('Main courante'!$D288,"hh:mm"),"")</f>
        <v/>
      </c>
      <c r="AI291" s="123" t="str">
        <f>IF('Main courante'!$A288=$AE$6,MOD($AH291-$AG291,1),"")</f>
        <v/>
      </c>
      <c r="AJ291" s="123" t="str">
        <f>IF('Main courante'!$A288=$AE$6,'Main courante'!$E288,"")</f>
        <v/>
      </c>
      <c r="AK291" s="122" t="str">
        <f>IF('Main courante'!$A288=$AE$6,DU291,"")</f>
        <v/>
      </c>
      <c r="AL291" s="125"/>
      <c r="AM291" s="120" t="str">
        <f>IF('Main courante'!$A288=$AM$6,MAX($AM$8:$AM290)+1,"")</f>
        <v/>
      </c>
      <c r="AN291" s="121" t="str">
        <f>IF('Main courante'!$A288=$AM$6,TEXT('Main courante'!$B288,"j mmm aa"),"")</f>
        <v/>
      </c>
      <c r="AO291" s="122" t="str">
        <f>IF('Main courante'!$A288=$AM$6,TEXT('Main courante'!$C288,"hh:mm"),"")</f>
        <v/>
      </c>
      <c r="AP291" s="122" t="str">
        <f>IF('Main courante'!$A288=$AM$6,TEXT('Main courante'!$D288,"hh:mm"),"")</f>
        <v/>
      </c>
      <c r="AQ291" s="123" t="str">
        <f>IF('Main courante'!$A288=$AM$6,MOD($AP291-$AO291,1),"")</f>
        <v/>
      </c>
      <c r="AR291" s="123" t="str">
        <f>IF('Main courante'!$A288=$AM$6,'Main courante'!$E288,"")</f>
        <v/>
      </c>
      <c r="AS291" s="122" t="str">
        <f>IF('Main courante'!$A288=$AM$6,DU291,"")</f>
        <v/>
      </c>
      <c r="AT291" s="125"/>
      <c r="AU291" s="120" t="str">
        <f>IF('Main courante'!$A288=$AU$6,MAX($AU$8:$AU290)+1,"")</f>
        <v/>
      </c>
      <c r="AV291" s="121" t="str">
        <f>IF('Main courante'!$A288=$AU$6,TEXT('Main courante'!$B288,"j mmm aa"),"")</f>
        <v/>
      </c>
      <c r="AW291" s="122" t="str">
        <f>IF('Main courante'!$A288=$AU$6,TEXT('Main courante'!$C288,"hh:mm"),"")</f>
        <v/>
      </c>
      <c r="AX291" s="122" t="str">
        <f>IF('Main courante'!$A288=$AU$6,TEXT('Main courante'!$D288,"hh:mm"),"")</f>
        <v/>
      </c>
      <c r="AY291" s="123" t="str">
        <f>IF('Main courante'!$A288=$AU$6,MOD($AX291-$AW291,1),"")</f>
        <v/>
      </c>
      <c r="AZ291" s="123" t="str">
        <f>IF('Main courante'!$A288=$AU$6,'Main courante'!$E288,"")</f>
        <v/>
      </c>
      <c r="BA291" s="122" t="str">
        <f>IF('Main courante'!$A288=$AU$6,DU291,"")</f>
        <v/>
      </c>
      <c r="BB291" s="125"/>
      <c r="BC291" s="120" t="str">
        <f>IF('Main courante'!$A288=$BC$6,MAX($BC$8:$BC290)+1,"")</f>
        <v/>
      </c>
      <c r="BD291" s="121" t="str">
        <f>IF('Main courante'!$A288=$BC$6,TEXT('Main courante'!$B288,"j mmm aa"),"")</f>
        <v/>
      </c>
      <c r="BE291" s="122" t="str">
        <f>IF('Main courante'!$A288=$BC$6,TEXT('Main courante'!$C288,"hh:mm"),"")</f>
        <v/>
      </c>
      <c r="BF291" s="122" t="str">
        <f>IF('Main courante'!$A288=$BC$6,TEXT('Main courante'!$D288,"hh:mm"),"")</f>
        <v/>
      </c>
      <c r="BG291" s="123" t="str">
        <f>IF('Main courante'!$A288=$BC$6,MOD($BF291-$BE291,1),"")</f>
        <v/>
      </c>
      <c r="BH291" s="123" t="str">
        <f>IF('Main courante'!$A288=$BC$6,'Main courante'!$E288,"")</f>
        <v/>
      </c>
      <c r="BI291" s="122" t="str">
        <f>IF('Main courante'!$A288=$BC$6,DU291,"")</f>
        <v/>
      </c>
      <c r="BJ291" s="125"/>
      <c r="BK291" s="120" t="str">
        <f>IF('Main courante'!$A288=$BK$6,MAX($BK$8:$BK290)+1,"")</f>
        <v/>
      </c>
      <c r="BL291" s="121" t="str">
        <f>IF('Main courante'!$A288=$BK$6,TEXT('Main courante'!$B288,"j mmm aa"),"")</f>
        <v/>
      </c>
      <c r="BM291" s="122" t="str">
        <f>IF('Main courante'!$A288=$BK$6,TEXT('Main courante'!$C288,"hh:mm"),"")</f>
        <v/>
      </c>
      <c r="BN291" s="122" t="str">
        <f>IF('Main courante'!$A288=$BK$6,TEXT('Main courante'!$D288,"hh:mm"),"")</f>
        <v/>
      </c>
      <c r="BO291" s="123" t="str">
        <f>IF('Main courante'!$A288=$BK$6,MOD($BN291-$BM291,1),"")</f>
        <v/>
      </c>
      <c r="BP291" s="123" t="str">
        <f>IF('Main courante'!$A288=$BK$6,'Main courante'!$E288,"")</f>
        <v/>
      </c>
      <c r="BQ291" s="122" t="str">
        <f>IF('Main courante'!$A288=$BK$6,DU291,"")</f>
        <v/>
      </c>
      <c r="BR291" s="125"/>
      <c r="BS291" s="120" t="str">
        <f>IF('Main courante'!$A288=$BS$6,MAX($BS$8:$BS290)+1,"")</f>
        <v/>
      </c>
      <c r="BT291" s="121" t="str">
        <f>IF('Main courante'!$A288=$BS$6,TEXT('Main courante'!$B288,"j mmm aa"),"")</f>
        <v/>
      </c>
      <c r="BU291" s="122" t="str">
        <f>IF('Main courante'!$A288=$BS$6,TEXT('Main courante'!$C288,"hh:mm"),"")</f>
        <v/>
      </c>
      <c r="BV291" s="122" t="str">
        <f>IF('Main courante'!$A288=$BS$6,TEXT('Main courante'!$D288,"hh:mm"),"")</f>
        <v/>
      </c>
      <c r="BW291" s="123" t="str">
        <f>IF('Main courante'!$A288=$BS$6,MOD($BV291-$BU291,1),"")</f>
        <v/>
      </c>
      <c r="BX291" s="123" t="str">
        <f>IF('Main courante'!$A288=$BS$6,'Main courante'!$E288,"")</f>
        <v/>
      </c>
      <c r="BY291" s="122" t="str">
        <f>IF('Main courante'!$A288=$BS$6,DU291,"")</f>
        <v/>
      </c>
      <c r="BZ291" s="125"/>
      <c r="CA291" s="120" t="str">
        <f>IF('Main courante'!$A288=$CA$6,MAX($CA$8:$CA290)+1,"")</f>
        <v/>
      </c>
      <c r="CB291" s="121" t="str">
        <f>IF('Main courante'!$A288=$CA$6,TEXT('Main courante'!$B288,"j mmm aa"),"")</f>
        <v/>
      </c>
      <c r="CC291" s="122" t="str">
        <f>IF('Main courante'!$A288=$CA$6,TEXT('Main courante'!$C288,"hh:mm"),"")</f>
        <v/>
      </c>
      <c r="CD291" s="122" t="str">
        <f>IF('Main courante'!$A288=$CA$6,TEXT('Main courante'!$D288,"hh:mm"),"")</f>
        <v/>
      </c>
      <c r="CE291" s="123" t="str">
        <f>IF('Main courante'!$A288=$CA$6,MOD($CD291-$CC291,1),"")</f>
        <v/>
      </c>
      <c r="CF291" s="123" t="str">
        <f>IF('Main courante'!$A288=$CA$6,'Main courante'!$E288,"")</f>
        <v/>
      </c>
      <c r="CG291" s="122" t="str">
        <f>IF('Main courante'!$A288=$CA$6,DU291,"")</f>
        <v/>
      </c>
      <c r="CH291" s="125"/>
      <c r="CI291" s="120" t="str">
        <f>IF('Main courante'!$A288=$CI$6,MAX($CI$8:$CI290)+1,"")</f>
        <v/>
      </c>
      <c r="CJ291" s="121" t="str">
        <f>IF('Main courante'!$A288=$CI$6,TEXT('Main courante'!$B288,"j mmm aa"),"")</f>
        <v/>
      </c>
      <c r="CK291" s="122" t="str">
        <f>IF('Main courante'!$A288=$CI$6,TEXT('Main courante'!$C288,"hh:mm"),"")</f>
        <v/>
      </c>
      <c r="CL291" s="122" t="str">
        <f>IF('Main courante'!$A288=$CI$6,TEXT('Main courante'!$D288,"hh:mm"),"")</f>
        <v/>
      </c>
      <c r="CM291" s="123" t="str">
        <f>IF('Main courante'!$A288=$CI$6,MOD($CL291-$CK291,1),"")</f>
        <v/>
      </c>
      <c r="CN291" s="123" t="str">
        <f>IF('Main courante'!$A288=$CI$6,'Main courante'!$E288,"")</f>
        <v/>
      </c>
      <c r="CO291" s="125"/>
      <c r="CP291" s="120" t="str">
        <f>IF('Main courante'!$A288=$CP$6,MAX($CP$8:$CP290)+1,"")</f>
        <v/>
      </c>
      <c r="CQ291" s="121" t="str">
        <f>IF('Main courante'!$A288=$CP$6,TEXT('Main courante'!$B288,"j mmm aa"),"")</f>
        <v/>
      </c>
      <c r="CR291" s="122" t="str">
        <f>IF('Main courante'!$A288=$CP$6,TEXT('Main courante'!$C288,"hh:mm"),"")</f>
        <v/>
      </c>
      <c r="CS291" s="122" t="str">
        <f>IF('Main courante'!$A288=$CP$6,TEXT('Main courante'!$D288,"hh:mm"),"")</f>
        <v/>
      </c>
      <c r="CT291" s="123" t="str">
        <f>IF('Main courante'!$A288=$CP$6,MOD($CS291-$CR291,1),"")</f>
        <v/>
      </c>
      <c r="CU291" s="123" t="str">
        <f>IF('Main courante'!$A288=$CP$6,'Main courante'!$E288,"")</f>
        <v/>
      </c>
      <c r="CV291" s="122" t="str">
        <f>IF('Main courante'!$A288=$CP$6,DU291,"")</f>
        <v/>
      </c>
      <c r="CW291" s="125"/>
      <c r="CX291" s="120" t="str">
        <f>IF('Main courante'!$A288=$CX$6,MAX($CX$8:$CX290)+1,"")</f>
        <v/>
      </c>
      <c r="CY291" s="121" t="str">
        <f>IF('Main courante'!$A288=$CX$6,TEXT('Main courante'!$B288,"j mmm aa"),"")</f>
        <v/>
      </c>
      <c r="CZ291" s="122" t="str">
        <f>IF('Main courante'!$A288=$CX$6,TEXT('Main courante'!$C288,"hh:mm"),"")</f>
        <v/>
      </c>
      <c r="DA291" s="122" t="str">
        <f>IF('Main courante'!$A288=$CX$6,TEXT('Main courante'!$D288,"hh:mm"),"")</f>
        <v/>
      </c>
      <c r="DB291" s="123" t="str">
        <f>IF('Main courante'!$A288=$CX$6,MOD($DA291-$CZ291,1),"")</f>
        <v/>
      </c>
      <c r="DC291" s="123" t="str">
        <f>IF('Main courante'!$A288=$CX$6,'Main courante'!$E288,"")</f>
        <v/>
      </c>
      <c r="DD291" s="122" t="str">
        <f>IF('Main courante'!$A288=$CX$6,DU291,"")</f>
        <v/>
      </c>
      <c r="DE291" s="125"/>
      <c r="DF291" s="120" t="str">
        <f>IF('Main courante'!$A288=$DF$6,MAX($DF$8:$DF290)+1,"")</f>
        <v/>
      </c>
      <c r="DG291" s="121" t="str">
        <f>IF('Main courante'!$A288=$DF$6,TEXT('Main courante'!$B288,"j mmm aa"),"")</f>
        <v/>
      </c>
      <c r="DH291" s="122" t="str">
        <f>IF('Main courante'!$A288=$DF$6,TEXT('Main courante'!$C288,"hh:mm"),"")</f>
        <v/>
      </c>
      <c r="DI291" s="122" t="str">
        <f>IF('Main courante'!$A288=$DF$6,TEXT('Main courante'!$D288,"hh:mm"),"")</f>
        <v/>
      </c>
      <c r="DJ291" s="123" t="str">
        <f>IF('Main courante'!$A288=$DF$6,MOD($DI291-$DH291,1),"")</f>
        <v/>
      </c>
      <c r="DK291" s="123" t="str">
        <f>IF('Main courante'!$A288=$DF$6,'Main courante'!$E288,"")</f>
        <v/>
      </c>
      <c r="DL291" s="128"/>
      <c r="DM291" s="120" t="str">
        <f>IF(OR('Main courante'!$F288&lt;&gt;"",'Main courante'!$K288&lt;&gt;""),MAX($DM$8:$DM290)+1,"")</f>
        <v/>
      </c>
      <c r="DN291" s="121" t="str">
        <f>IF('Main courante'!$F288,TEXT('Main courante'!$B288,"j mmm aa"),"")</f>
        <v/>
      </c>
      <c r="DO291" s="121" t="str">
        <f>IF('Main courante'!$F288,'Main courante'!$E288,"")</f>
        <v/>
      </c>
      <c r="DP291" s="121" t="str">
        <f>IF(OR('Main courante'!$F288&lt;&gt;"",'Main courante'!$K288&lt;&gt;""),IF('Main courante'!$F288&lt;&gt;"",TEXT('Main courante'!$F288,"hh:mm"),""),"")</f>
        <v/>
      </c>
      <c r="DQ291" s="121" t="str">
        <f>IF(OR('Main courante'!$F288&lt;&gt;"",'Main courante'!$K288&lt;&gt;""),IF('Main courante'!$G288&lt;&gt;"",TEXT('Main courante'!$G288,"hh:mm"),""),"")</f>
        <v/>
      </c>
      <c r="DR291" s="121" t="str">
        <f>IF(OR('Main courante'!$F288&lt;&gt;"",'Main courante'!$K288&lt;&gt;""),IF('Main courante'!$K288&lt;&gt;"",TEXT('Main courante'!$K288,"hh:mm"),""),"")</f>
        <v/>
      </c>
      <c r="DS291" s="121" t="str">
        <f>IF(OR('Main courante'!$F288&lt;&gt;"",'Main courante'!$K288&lt;&gt;""),IF('Main courante'!$L288&lt;&gt;"",TEXT('Main courante'!$L288,"hh:mm"),""),"")</f>
        <v/>
      </c>
      <c r="DT291" s="129">
        <f t="shared" si="16"/>
        <v>0</v>
      </c>
      <c r="DU291" s="130">
        <f>'Main courante'!$H288+'Main courante'!$M288</f>
        <v>0</v>
      </c>
      <c r="DV291" s="131">
        <f>'Main courante'!$J288+'Main courante'!$O288</f>
        <v>0</v>
      </c>
      <c r="DW291" s="131">
        <f>'Main courante'!$I288+'Main courante'!$N288</f>
        <v>0</v>
      </c>
      <c r="DX291" s="132" t="str">
        <f>IF('Main courante'!$P288&lt;&gt;"",'Main courante'!$P288,"")</f>
        <v/>
      </c>
      <c r="DY291" s="133" t="str">
        <f>IF('Main courante'!$Q288&lt;&gt;"",'Main courante'!$Q288,"")</f>
        <v/>
      </c>
      <c r="DZ291" s="133" t="str">
        <f>IF('Main courante'!$R288&lt;&gt;"",'Main courante'!$R288,"")</f>
        <v/>
      </c>
      <c r="EA291" s="129">
        <f t="shared" si="17"/>
        <v>0</v>
      </c>
      <c r="EB291" s="129">
        <f t="shared" si="18"/>
        <v>0</v>
      </c>
      <c r="ED291" s="120" t="str">
        <f>IF('Main courante'!$A288=$ED$6,MAX($ED$8:$ED290)+1,"")</f>
        <v/>
      </c>
      <c r="EE291" s="120" t="str">
        <f>IF('Main courante'!$A288=$ED$6,'Main courante'!$S288,"")</f>
        <v/>
      </c>
      <c r="EF291" s="120" t="str">
        <f>IF('Main courante'!$A288=$ED$6,'Main courante'!$T288,"")</f>
        <v/>
      </c>
      <c r="EG291" s="120" t="str">
        <f>IF('Main courante'!$A288=$ED$6,'Main courante'!$U288,"")</f>
        <v/>
      </c>
      <c r="EH291" s="134" t="str">
        <f>IF('Main courante'!$A288=$ED$6,'Main courante'!$V288,"")</f>
        <v/>
      </c>
      <c r="EJ291" s="120" t="str">
        <f>IF('Main courante'!$A288=$EJ$6,MAX($EJ$8:$EJ290)+1,"")</f>
        <v/>
      </c>
      <c r="EK291" s="120" t="str">
        <f>IF('Main courante'!$A288=$EJ$6,'Main courante'!$S288,"")</f>
        <v/>
      </c>
      <c r="EL291" s="120" t="str">
        <f>IF('Main courante'!$A288=$EJ$6,'Main courante'!$T288,"")</f>
        <v/>
      </c>
      <c r="EM291" s="120" t="str">
        <f>IF('Main courante'!$A288=$EJ$6,'Main courante'!$U288,"")</f>
        <v/>
      </c>
      <c r="EN291" s="134" t="str">
        <f>IF('Main courante'!$A288=$EJ$6,'Main courante'!$V288,"")</f>
        <v/>
      </c>
      <c r="EP291" s="120" t="str">
        <f>IF('Main courante'!$A288=$EP$6,MAX($EP$8:$EP290)+1,"")</f>
        <v/>
      </c>
      <c r="EQ291" s="120" t="str">
        <f>IF('Main courante'!$A288=$EP$6,'Main courante'!$S288,"")</f>
        <v/>
      </c>
      <c r="ER291" s="120" t="str">
        <f>IF('Main courante'!$A288=$EP$6,'Main courante'!$T288,"")</f>
        <v/>
      </c>
      <c r="ES291" s="120" t="str">
        <f>IF('Main courante'!$A288=$EP$6,'Main courante'!$U288,"")</f>
        <v/>
      </c>
      <c r="ET291" s="134" t="str">
        <f>IF('Main courante'!$A288=$EP$6,'Main courante'!$V288,"")</f>
        <v/>
      </c>
      <c r="EU291" s="125"/>
      <c r="EV291" s="120" t="str">
        <f>IF('Main courante'!$A288=$EV$6,MAX($EV$8:$EV290)+1,"")</f>
        <v/>
      </c>
      <c r="EW291" s="121" t="str">
        <f>IF('Main courante'!$A288=$EV$6,TEXT('Main courante'!$B288,"j mmm aa"),"")</f>
        <v/>
      </c>
      <c r="EX291" s="122" t="str">
        <f>IF('Main courante'!$A288=$EV$6,TEXT('Main courante'!$C288,"hh:mm"),"")</f>
        <v/>
      </c>
      <c r="EY291" s="122" t="str">
        <f>IF('Main courante'!$A288=$EV$6,TEXT('Main courante'!$D288,"hh:mm"),"")</f>
        <v/>
      </c>
      <c r="EZ291" s="123" t="str">
        <f>IF('Main courante'!$A288=$EV$6,MOD($EY291-$EX291,1),"")</f>
        <v/>
      </c>
      <c r="FA291" s="123" t="str">
        <f>IF('Main courante'!$A288=$EV$6,'Main courante'!$E288,"")</f>
        <v/>
      </c>
      <c r="FB291" s="128"/>
    </row>
    <row r="292" spans="1:158">
      <c r="A292" s="120" t="str">
        <f>IF('Main courante'!$A289=$A$6,MAX($A$8:$A291)+1,"")</f>
        <v/>
      </c>
      <c r="B292" s="121" t="str">
        <f>IF('Main courante'!$A289=$A$6,TEXT('Main courante'!$B289,"j mmm aa"),"")</f>
        <v/>
      </c>
      <c r="C292" s="122" t="str">
        <f>IF('Main courante'!$A289=$A$6,TEXT('Main courante'!$C289,"hh:mm"),"")</f>
        <v/>
      </c>
      <c r="D292" s="122" t="str">
        <f>IF('Main courante'!$A289=$A$6,TEXT('Main courante'!$D289,"hh:mm"),"")</f>
        <v/>
      </c>
      <c r="E292" s="123" t="str">
        <f>IF('Main courante'!$A289=$A$6,MOD($D292-$C292,1),"")</f>
        <v/>
      </c>
      <c r="F292" s="123" t="str">
        <f>IF('Main courante'!$A289=$A$6,'Main courante'!$E289,"")</f>
        <v/>
      </c>
      <c r="G292" s="125"/>
      <c r="H292" s="126" t="str">
        <f>IF('Main courante'!$A289=$H$6,MAX($H$8:$H291)+1,"")</f>
        <v/>
      </c>
      <c r="I292" s="121" t="str">
        <f>IF('Main courante'!$A289=$H$6,TEXT('Main courante'!$B289,"j mmm aa"),"")</f>
        <v/>
      </c>
      <c r="J292" s="122" t="str">
        <f>IF('Main courante'!$A289=$H$6,TEXT('Main courante'!$C289,"hh:mm"),"")</f>
        <v/>
      </c>
      <c r="K292" s="122" t="str">
        <f>IF('Main courante'!$A289=$H$6,TEXT('Main courante'!$D289,"hh:mm"),"")</f>
        <v/>
      </c>
      <c r="L292" s="123" t="str">
        <f>IF('Main courante'!$A289=$H$6,MOD($K292-$J292,1),"")</f>
        <v/>
      </c>
      <c r="M292" s="123" t="str">
        <f>IF('Main courante'!$A289=$H$6,'Main courante'!$E289,"")</f>
        <v/>
      </c>
      <c r="N292" s="125"/>
      <c r="O292" s="120" t="str">
        <f>IF('Main courante'!$A289=$O$6,MAX($O$8:$O291)+1,"")</f>
        <v/>
      </c>
      <c r="P292" s="121" t="str">
        <f>IF('Main courante'!$A289=$O$6,TEXT('Main courante'!$B289,"j mmm aa"),"")</f>
        <v/>
      </c>
      <c r="Q292" s="122" t="str">
        <f>IF('Main courante'!$A289=$O$6,TEXT('Main courante'!$C289,"hh:mm"),"")</f>
        <v/>
      </c>
      <c r="R292" s="122" t="str">
        <f>IF('Main courante'!$A289=$O$6,TEXT('Main courante'!$D289,"hh:mm"),"")</f>
        <v/>
      </c>
      <c r="S292" s="123" t="str">
        <f>IF('Main courante'!$A289=$O$6,MOD($R292-$Q292,1),"")</f>
        <v/>
      </c>
      <c r="T292" s="124" t="str">
        <f>IF('Main courante'!$A289=$O$6,'Main courante'!$E289,"")</f>
        <v/>
      </c>
      <c r="U292" s="127" t="str">
        <f>IF('Main courante'!$A289=$O$6,DU292,"")</f>
        <v/>
      </c>
      <c r="V292" s="125"/>
      <c r="W292" s="120" t="str">
        <f>IF('Main courante'!$A289=$W$6,MAX($W$8:$W291)+1,"")</f>
        <v/>
      </c>
      <c r="X292" s="121" t="str">
        <f>IF('Main courante'!$A289=$W$6,TEXT('Main courante'!$B289,"j mmm aa"),"")</f>
        <v/>
      </c>
      <c r="Y292" s="122" t="str">
        <f>IF('Main courante'!$A289=$W$6,TEXT('Main courante'!$C289,"hh:mm"),"")</f>
        <v/>
      </c>
      <c r="Z292" s="122" t="str">
        <f>IF('Main courante'!$A289=$W$6,TEXT('Main courante'!$D289,"hh:mm"),"")</f>
        <v/>
      </c>
      <c r="AA292" s="123" t="str">
        <f>IF('Main courante'!$A289=$W$6,MOD($Z292-$Y292,1),"")</f>
        <v/>
      </c>
      <c r="AB292" s="123" t="str">
        <f>IF('Main courante'!$A289=$W$6,'Main courante'!$E289,"")</f>
        <v/>
      </c>
      <c r="AC292" s="122" t="str">
        <f>IF('Main courante'!$A289=$W$6,DU292,"")</f>
        <v/>
      </c>
      <c r="AD292" s="125"/>
      <c r="AE292" s="120" t="str">
        <f>IF('Main courante'!$A289=$AE$6,MAX($AE$8:$AE291)+1,"")</f>
        <v/>
      </c>
      <c r="AF292" s="121" t="str">
        <f>IF('Main courante'!$A289=$AE$6,TEXT('Main courante'!$B289,"j mmm aa"),"")</f>
        <v/>
      </c>
      <c r="AG292" s="122" t="str">
        <f>IF('Main courante'!$A289=$AE$6,TEXT('Main courante'!$C289,"hh:mm"),"")</f>
        <v/>
      </c>
      <c r="AH292" s="122" t="str">
        <f>IF('Main courante'!$A289=$AE$6,TEXT('Main courante'!$D289,"hh:mm"),"")</f>
        <v/>
      </c>
      <c r="AI292" s="123" t="str">
        <f>IF('Main courante'!$A289=$AE$6,MOD($AH292-$AG292,1),"")</f>
        <v/>
      </c>
      <c r="AJ292" s="123" t="str">
        <f>IF('Main courante'!$A289=$AE$6,'Main courante'!$E289,"")</f>
        <v/>
      </c>
      <c r="AK292" s="122" t="str">
        <f>IF('Main courante'!$A289=$AE$6,DU292,"")</f>
        <v/>
      </c>
      <c r="AL292" s="125"/>
      <c r="AM292" s="120" t="str">
        <f>IF('Main courante'!$A289=$AM$6,MAX($AM$8:$AM291)+1,"")</f>
        <v/>
      </c>
      <c r="AN292" s="121" t="str">
        <f>IF('Main courante'!$A289=$AM$6,TEXT('Main courante'!$B289,"j mmm aa"),"")</f>
        <v/>
      </c>
      <c r="AO292" s="122" t="str">
        <f>IF('Main courante'!$A289=$AM$6,TEXT('Main courante'!$C289,"hh:mm"),"")</f>
        <v/>
      </c>
      <c r="AP292" s="122" t="str">
        <f>IF('Main courante'!$A289=$AM$6,TEXT('Main courante'!$D289,"hh:mm"),"")</f>
        <v/>
      </c>
      <c r="AQ292" s="123" t="str">
        <f>IF('Main courante'!$A289=$AM$6,MOD($AP292-$AO292,1),"")</f>
        <v/>
      </c>
      <c r="AR292" s="123" t="str">
        <f>IF('Main courante'!$A289=$AM$6,'Main courante'!$E289,"")</f>
        <v/>
      </c>
      <c r="AS292" s="122" t="str">
        <f>IF('Main courante'!$A289=$AM$6,DU292,"")</f>
        <v/>
      </c>
      <c r="AT292" s="125"/>
      <c r="AU292" s="120" t="str">
        <f>IF('Main courante'!$A289=$AU$6,MAX($AU$8:$AU291)+1,"")</f>
        <v/>
      </c>
      <c r="AV292" s="121" t="str">
        <f>IF('Main courante'!$A289=$AU$6,TEXT('Main courante'!$B289,"j mmm aa"),"")</f>
        <v/>
      </c>
      <c r="AW292" s="122" t="str">
        <f>IF('Main courante'!$A289=$AU$6,TEXT('Main courante'!$C289,"hh:mm"),"")</f>
        <v/>
      </c>
      <c r="AX292" s="122" t="str">
        <f>IF('Main courante'!$A289=$AU$6,TEXT('Main courante'!$D289,"hh:mm"),"")</f>
        <v/>
      </c>
      <c r="AY292" s="123" t="str">
        <f>IF('Main courante'!$A289=$AU$6,MOD($AX292-$AW292,1),"")</f>
        <v/>
      </c>
      <c r="AZ292" s="123" t="str">
        <f>IF('Main courante'!$A289=$AU$6,'Main courante'!$E289,"")</f>
        <v/>
      </c>
      <c r="BA292" s="122" t="str">
        <f>IF('Main courante'!$A289=$AU$6,DU292,"")</f>
        <v/>
      </c>
      <c r="BB292" s="125"/>
      <c r="BC292" s="120" t="str">
        <f>IF('Main courante'!$A289=$BC$6,MAX($BC$8:$BC291)+1,"")</f>
        <v/>
      </c>
      <c r="BD292" s="121" t="str">
        <f>IF('Main courante'!$A289=$BC$6,TEXT('Main courante'!$B289,"j mmm aa"),"")</f>
        <v/>
      </c>
      <c r="BE292" s="122" t="str">
        <f>IF('Main courante'!$A289=$BC$6,TEXT('Main courante'!$C289,"hh:mm"),"")</f>
        <v/>
      </c>
      <c r="BF292" s="122" t="str">
        <f>IF('Main courante'!$A289=$BC$6,TEXT('Main courante'!$D289,"hh:mm"),"")</f>
        <v/>
      </c>
      <c r="BG292" s="123" t="str">
        <f>IF('Main courante'!$A289=$BC$6,MOD($BF292-$BE292,1),"")</f>
        <v/>
      </c>
      <c r="BH292" s="123" t="str">
        <f>IF('Main courante'!$A289=$BC$6,'Main courante'!$E289,"")</f>
        <v/>
      </c>
      <c r="BI292" s="122" t="str">
        <f>IF('Main courante'!$A289=$BC$6,DU292,"")</f>
        <v/>
      </c>
      <c r="BJ292" s="125"/>
      <c r="BK292" s="120" t="str">
        <f>IF('Main courante'!$A289=$BK$6,MAX($BK$8:$BK291)+1,"")</f>
        <v/>
      </c>
      <c r="BL292" s="121" t="str">
        <f>IF('Main courante'!$A289=$BK$6,TEXT('Main courante'!$B289,"j mmm aa"),"")</f>
        <v/>
      </c>
      <c r="BM292" s="122" t="str">
        <f>IF('Main courante'!$A289=$BK$6,TEXT('Main courante'!$C289,"hh:mm"),"")</f>
        <v/>
      </c>
      <c r="BN292" s="122" t="str">
        <f>IF('Main courante'!$A289=$BK$6,TEXT('Main courante'!$D289,"hh:mm"),"")</f>
        <v/>
      </c>
      <c r="BO292" s="123" t="str">
        <f>IF('Main courante'!$A289=$BK$6,MOD($BN292-$BM292,1),"")</f>
        <v/>
      </c>
      <c r="BP292" s="123" t="str">
        <f>IF('Main courante'!$A289=$BK$6,'Main courante'!$E289,"")</f>
        <v/>
      </c>
      <c r="BQ292" s="122" t="str">
        <f>IF('Main courante'!$A289=$BK$6,DU292,"")</f>
        <v/>
      </c>
      <c r="BR292" s="125"/>
      <c r="BS292" s="120" t="str">
        <f>IF('Main courante'!$A289=$BS$6,MAX($BS$8:$BS291)+1,"")</f>
        <v/>
      </c>
      <c r="BT292" s="121" t="str">
        <f>IF('Main courante'!$A289=$BS$6,TEXT('Main courante'!$B289,"j mmm aa"),"")</f>
        <v/>
      </c>
      <c r="BU292" s="122" t="str">
        <f>IF('Main courante'!$A289=$BS$6,TEXT('Main courante'!$C289,"hh:mm"),"")</f>
        <v/>
      </c>
      <c r="BV292" s="122" t="str">
        <f>IF('Main courante'!$A289=$BS$6,TEXT('Main courante'!$D289,"hh:mm"),"")</f>
        <v/>
      </c>
      <c r="BW292" s="123" t="str">
        <f>IF('Main courante'!$A289=$BS$6,MOD($BV292-$BU292,1),"")</f>
        <v/>
      </c>
      <c r="BX292" s="123" t="str">
        <f>IF('Main courante'!$A289=$BS$6,'Main courante'!$E289,"")</f>
        <v/>
      </c>
      <c r="BY292" s="122" t="str">
        <f>IF('Main courante'!$A289=$BS$6,DU292,"")</f>
        <v/>
      </c>
      <c r="BZ292" s="125"/>
      <c r="CA292" s="120" t="str">
        <f>IF('Main courante'!$A289=$CA$6,MAX($CA$8:$CA291)+1,"")</f>
        <v/>
      </c>
      <c r="CB292" s="121" t="str">
        <f>IF('Main courante'!$A289=$CA$6,TEXT('Main courante'!$B289,"j mmm aa"),"")</f>
        <v/>
      </c>
      <c r="CC292" s="122" t="str">
        <f>IF('Main courante'!$A289=$CA$6,TEXT('Main courante'!$C289,"hh:mm"),"")</f>
        <v/>
      </c>
      <c r="CD292" s="122" t="str">
        <f>IF('Main courante'!$A289=$CA$6,TEXT('Main courante'!$D289,"hh:mm"),"")</f>
        <v/>
      </c>
      <c r="CE292" s="123" t="str">
        <f>IF('Main courante'!$A289=$CA$6,MOD($CD292-$CC292,1),"")</f>
        <v/>
      </c>
      <c r="CF292" s="123" t="str">
        <f>IF('Main courante'!$A289=$CA$6,'Main courante'!$E289,"")</f>
        <v/>
      </c>
      <c r="CG292" s="122" t="str">
        <f>IF('Main courante'!$A289=$CA$6,DU292,"")</f>
        <v/>
      </c>
      <c r="CH292" s="125"/>
      <c r="CI292" s="120" t="str">
        <f>IF('Main courante'!$A289=$CI$6,MAX($CI$8:$CI291)+1,"")</f>
        <v/>
      </c>
      <c r="CJ292" s="121" t="str">
        <f>IF('Main courante'!$A289=$CI$6,TEXT('Main courante'!$B289,"j mmm aa"),"")</f>
        <v/>
      </c>
      <c r="CK292" s="122" t="str">
        <f>IF('Main courante'!$A289=$CI$6,TEXT('Main courante'!$C289,"hh:mm"),"")</f>
        <v/>
      </c>
      <c r="CL292" s="122" t="str">
        <f>IF('Main courante'!$A289=$CI$6,TEXT('Main courante'!$D289,"hh:mm"),"")</f>
        <v/>
      </c>
      <c r="CM292" s="123" t="str">
        <f>IF('Main courante'!$A289=$CI$6,MOD($CL292-$CK292,1),"")</f>
        <v/>
      </c>
      <c r="CN292" s="123" t="str">
        <f>IF('Main courante'!$A289=$CI$6,'Main courante'!$E289,"")</f>
        <v/>
      </c>
      <c r="CO292" s="125"/>
      <c r="CP292" s="120" t="str">
        <f>IF('Main courante'!$A289=$CP$6,MAX($CP$8:$CP291)+1,"")</f>
        <v/>
      </c>
      <c r="CQ292" s="121" t="str">
        <f>IF('Main courante'!$A289=$CP$6,TEXT('Main courante'!$B289,"j mmm aa"),"")</f>
        <v/>
      </c>
      <c r="CR292" s="122" t="str">
        <f>IF('Main courante'!$A289=$CP$6,TEXT('Main courante'!$C289,"hh:mm"),"")</f>
        <v/>
      </c>
      <c r="CS292" s="122" t="str">
        <f>IF('Main courante'!$A289=$CP$6,TEXT('Main courante'!$D289,"hh:mm"),"")</f>
        <v/>
      </c>
      <c r="CT292" s="123" t="str">
        <f>IF('Main courante'!$A289=$CP$6,MOD($CS292-$CR292,1),"")</f>
        <v/>
      </c>
      <c r="CU292" s="123" t="str">
        <f>IF('Main courante'!$A289=$CP$6,'Main courante'!$E289,"")</f>
        <v/>
      </c>
      <c r="CV292" s="122" t="str">
        <f>IF('Main courante'!$A289=$CP$6,DU292,"")</f>
        <v/>
      </c>
      <c r="CW292" s="125"/>
      <c r="CX292" s="120" t="str">
        <f>IF('Main courante'!$A289=$CX$6,MAX($CX$8:$CX291)+1,"")</f>
        <v/>
      </c>
      <c r="CY292" s="121" t="str">
        <f>IF('Main courante'!$A289=$CX$6,TEXT('Main courante'!$B289,"j mmm aa"),"")</f>
        <v/>
      </c>
      <c r="CZ292" s="122" t="str">
        <f>IF('Main courante'!$A289=$CX$6,TEXT('Main courante'!$C289,"hh:mm"),"")</f>
        <v/>
      </c>
      <c r="DA292" s="122" t="str">
        <f>IF('Main courante'!$A289=$CX$6,TEXT('Main courante'!$D289,"hh:mm"),"")</f>
        <v/>
      </c>
      <c r="DB292" s="123" t="str">
        <f>IF('Main courante'!$A289=$CX$6,MOD($DA292-$CZ292,1),"")</f>
        <v/>
      </c>
      <c r="DC292" s="123" t="str">
        <f>IF('Main courante'!$A289=$CX$6,'Main courante'!$E289,"")</f>
        <v/>
      </c>
      <c r="DD292" s="122" t="str">
        <f>IF('Main courante'!$A289=$CX$6,DU292,"")</f>
        <v/>
      </c>
      <c r="DE292" s="125"/>
      <c r="DF292" s="120" t="str">
        <f>IF('Main courante'!$A289=$DF$6,MAX($DF$8:$DF291)+1,"")</f>
        <v/>
      </c>
      <c r="DG292" s="121" t="str">
        <f>IF('Main courante'!$A289=$DF$6,TEXT('Main courante'!$B289,"j mmm aa"),"")</f>
        <v/>
      </c>
      <c r="DH292" s="122" t="str">
        <f>IF('Main courante'!$A289=$DF$6,TEXT('Main courante'!$C289,"hh:mm"),"")</f>
        <v/>
      </c>
      <c r="DI292" s="122" t="str">
        <f>IF('Main courante'!$A289=$DF$6,TEXT('Main courante'!$D289,"hh:mm"),"")</f>
        <v/>
      </c>
      <c r="DJ292" s="123" t="str">
        <f>IF('Main courante'!$A289=$DF$6,MOD($DI292-$DH292,1),"")</f>
        <v/>
      </c>
      <c r="DK292" s="123" t="str">
        <f>IF('Main courante'!$A289=$DF$6,'Main courante'!$E289,"")</f>
        <v/>
      </c>
      <c r="DL292" s="128"/>
      <c r="DM292" s="120" t="str">
        <f>IF(OR('Main courante'!$F289&lt;&gt;"",'Main courante'!$K289&lt;&gt;""),MAX($DM$8:$DM291)+1,"")</f>
        <v/>
      </c>
      <c r="DN292" s="121" t="str">
        <f>IF('Main courante'!$F289,TEXT('Main courante'!$B289,"j mmm aa"),"")</f>
        <v/>
      </c>
      <c r="DO292" s="121" t="str">
        <f>IF('Main courante'!$F289,'Main courante'!$E289,"")</f>
        <v/>
      </c>
      <c r="DP292" s="121" t="str">
        <f>IF(OR('Main courante'!$F289&lt;&gt;"",'Main courante'!$K289&lt;&gt;""),IF('Main courante'!$F289&lt;&gt;"",TEXT('Main courante'!$F289,"hh:mm"),""),"")</f>
        <v/>
      </c>
      <c r="DQ292" s="121" t="str">
        <f>IF(OR('Main courante'!$F289&lt;&gt;"",'Main courante'!$K289&lt;&gt;""),IF('Main courante'!$G289&lt;&gt;"",TEXT('Main courante'!$G289,"hh:mm"),""),"")</f>
        <v/>
      </c>
      <c r="DR292" s="121" t="str">
        <f>IF(OR('Main courante'!$F289&lt;&gt;"",'Main courante'!$K289&lt;&gt;""),IF('Main courante'!$K289&lt;&gt;"",TEXT('Main courante'!$K289,"hh:mm"),""),"")</f>
        <v/>
      </c>
      <c r="DS292" s="121" t="str">
        <f>IF(OR('Main courante'!$F289&lt;&gt;"",'Main courante'!$K289&lt;&gt;""),IF('Main courante'!$L289&lt;&gt;"",TEXT('Main courante'!$L289,"hh:mm"),""),"")</f>
        <v/>
      </c>
      <c r="DT292" s="129">
        <f t="shared" si="16"/>
        <v>0</v>
      </c>
      <c r="DU292" s="130">
        <f>'Main courante'!$H289+'Main courante'!$M289</f>
        <v>0</v>
      </c>
      <c r="DV292" s="131">
        <f>'Main courante'!$J289+'Main courante'!$O289</f>
        <v>0</v>
      </c>
      <c r="DW292" s="131">
        <f>'Main courante'!$I289+'Main courante'!$N289</f>
        <v>0</v>
      </c>
      <c r="DX292" s="132" t="str">
        <f>IF('Main courante'!$P289&lt;&gt;"",'Main courante'!$P289,"")</f>
        <v/>
      </c>
      <c r="DY292" s="133" t="str">
        <f>IF('Main courante'!$Q289&lt;&gt;"",'Main courante'!$Q289,"")</f>
        <v/>
      </c>
      <c r="DZ292" s="133" t="str">
        <f>IF('Main courante'!$R289&lt;&gt;"",'Main courante'!$R289,"")</f>
        <v/>
      </c>
      <c r="EA292" s="129">
        <f t="shared" si="17"/>
        <v>0</v>
      </c>
      <c r="EB292" s="129">
        <f t="shared" si="18"/>
        <v>0</v>
      </c>
      <c r="ED292" s="120" t="str">
        <f>IF('Main courante'!$A289=$ED$6,MAX($ED$8:$ED291)+1,"")</f>
        <v/>
      </c>
      <c r="EE292" s="120" t="str">
        <f>IF('Main courante'!$A289=$ED$6,'Main courante'!$S289,"")</f>
        <v/>
      </c>
      <c r="EF292" s="120" t="str">
        <f>IF('Main courante'!$A289=$ED$6,'Main courante'!$T289,"")</f>
        <v/>
      </c>
      <c r="EG292" s="120" t="str">
        <f>IF('Main courante'!$A289=$ED$6,'Main courante'!$U289,"")</f>
        <v/>
      </c>
      <c r="EH292" s="134" t="str">
        <f>IF('Main courante'!$A289=$ED$6,'Main courante'!$V289,"")</f>
        <v/>
      </c>
      <c r="EJ292" s="120" t="str">
        <f>IF('Main courante'!$A289=$EJ$6,MAX($EJ$8:$EJ291)+1,"")</f>
        <v/>
      </c>
      <c r="EK292" s="120" t="str">
        <f>IF('Main courante'!$A289=$EJ$6,'Main courante'!$S289,"")</f>
        <v/>
      </c>
      <c r="EL292" s="120" t="str">
        <f>IF('Main courante'!$A289=$EJ$6,'Main courante'!$T289,"")</f>
        <v/>
      </c>
      <c r="EM292" s="120" t="str">
        <f>IF('Main courante'!$A289=$EJ$6,'Main courante'!$U289,"")</f>
        <v/>
      </c>
      <c r="EN292" s="134" t="str">
        <f>IF('Main courante'!$A289=$EJ$6,'Main courante'!$V289,"")</f>
        <v/>
      </c>
      <c r="EP292" s="120" t="str">
        <f>IF('Main courante'!$A289=$EP$6,MAX($EP$8:$EP291)+1,"")</f>
        <v/>
      </c>
      <c r="EQ292" s="120" t="str">
        <f>IF('Main courante'!$A289=$EP$6,'Main courante'!$S289,"")</f>
        <v/>
      </c>
      <c r="ER292" s="120" t="str">
        <f>IF('Main courante'!$A289=$EP$6,'Main courante'!$T289,"")</f>
        <v/>
      </c>
      <c r="ES292" s="120" t="str">
        <f>IF('Main courante'!$A289=$EP$6,'Main courante'!$U289,"")</f>
        <v/>
      </c>
      <c r="ET292" s="134" t="str">
        <f>IF('Main courante'!$A289=$EP$6,'Main courante'!$V289,"")</f>
        <v/>
      </c>
      <c r="EU292" s="125"/>
      <c r="EV292" s="120" t="str">
        <f>IF('Main courante'!$A289=$EV$6,MAX($EV$8:$EV291)+1,"")</f>
        <v/>
      </c>
      <c r="EW292" s="121" t="str">
        <f>IF('Main courante'!$A289=$EV$6,TEXT('Main courante'!$B289,"j mmm aa"),"")</f>
        <v/>
      </c>
      <c r="EX292" s="122" t="str">
        <f>IF('Main courante'!$A289=$EV$6,TEXT('Main courante'!$C289,"hh:mm"),"")</f>
        <v/>
      </c>
      <c r="EY292" s="122" t="str">
        <f>IF('Main courante'!$A289=$EV$6,TEXT('Main courante'!$D289,"hh:mm"),"")</f>
        <v/>
      </c>
      <c r="EZ292" s="123" t="str">
        <f>IF('Main courante'!$A289=$EV$6,MOD($EY292-$EX292,1),"")</f>
        <v/>
      </c>
      <c r="FA292" s="123" t="str">
        <f>IF('Main courante'!$A289=$EV$6,'Main courante'!$E289,"")</f>
        <v/>
      </c>
      <c r="FB292" s="128"/>
    </row>
    <row r="293" spans="1:158">
      <c r="A293" s="120" t="str">
        <f>IF('Main courante'!$A290=$A$6,MAX($A$8:$A292)+1,"")</f>
        <v/>
      </c>
      <c r="B293" s="121" t="str">
        <f>IF('Main courante'!$A290=$A$6,TEXT('Main courante'!$B290,"j mmm aa"),"")</f>
        <v/>
      </c>
      <c r="C293" s="122" t="str">
        <f>IF('Main courante'!$A290=$A$6,TEXT('Main courante'!$C290,"hh:mm"),"")</f>
        <v/>
      </c>
      <c r="D293" s="122" t="str">
        <f>IF('Main courante'!$A290=$A$6,TEXT('Main courante'!$D290,"hh:mm"),"")</f>
        <v/>
      </c>
      <c r="E293" s="123" t="str">
        <f>IF('Main courante'!$A290=$A$6,MOD($D293-$C293,1),"")</f>
        <v/>
      </c>
      <c r="F293" s="123" t="str">
        <f>IF('Main courante'!$A290=$A$6,'Main courante'!$E290,"")</f>
        <v/>
      </c>
      <c r="G293" s="125"/>
      <c r="H293" s="126" t="str">
        <f>IF('Main courante'!$A290=$H$6,MAX($H$8:$H292)+1,"")</f>
        <v/>
      </c>
      <c r="I293" s="121" t="str">
        <f>IF('Main courante'!$A290=$H$6,TEXT('Main courante'!$B290,"j mmm aa"),"")</f>
        <v/>
      </c>
      <c r="J293" s="122" t="str">
        <f>IF('Main courante'!$A290=$H$6,TEXT('Main courante'!$C290,"hh:mm"),"")</f>
        <v/>
      </c>
      <c r="K293" s="122" t="str">
        <f>IF('Main courante'!$A290=$H$6,TEXT('Main courante'!$D290,"hh:mm"),"")</f>
        <v/>
      </c>
      <c r="L293" s="123" t="str">
        <f>IF('Main courante'!$A290=$H$6,MOD($K293-$J293,1),"")</f>
        <v/>
      </c>
      <c r="M293" s="123" t="str">
        <f>IF('Main courante'!$A290=$H$6,'Main courante'!$E290,"")</f>
        <v/>
      </c>
      <c r="N293" s="125"/>
      <c r="O293" s="120" t="str">
        <f>IF('Main courante'!$A290=$O$6,MAX($O$8:$O292)+1,"")</f>
        <v/>
      </c>
      <c r="P293" s="121" t="str">
        <f>IF('Main courante'!$A290=$O$6,TEXT('Main courante'!$B290,"j mmm aa"),"")</f>
        <v/>
      </c>
      <c r="Q293" s="122" t="str">
        <f>IF('Main courante'!$A290=$O$6,TEXT('Main courante'!$C290,"hh:mm"),"")</f>
        <v/>
      </c>
      <c r="R293" s="122" t="str">
        <f>IF('Main courante'!$A290=$O$6,TEXT('Main courante'!$D290,"hh:mm"),"")</f>
        <v/>
      </c>
      <c r="S293" s="123" t="str">
        <f>IF('Main courante'!$A290=$O$6,MOD($R293-$Q293,1),"")</f>
        <v/>
      </c>
      <c r="T293" s="124" t="str">
        <f>IF('Main courante'!$A290=$O$6,'Main courante'!$E290,"")</f>
        <v/>
      </c>
      <c r="U293" s="127" t="str">
        <f>IF('Main courante'!$A290=$O$6,DU293,"")</f>
        <v/>
      </c>
      <c r="V293" s="125"/>
      <c r="W293" s="120" t="str">
        <f>IF('Main courante'!$A290=$W$6,MAX($W$8:$W292)+1,"")</f>
        <v/>
      </c>
      <c r="X293" s="121" t="str">
        <f>IF('Main courante'!$A290=$W$6,TEXT('Main courante'!$B290,"j mmm aa"),"")</f>
        <v/>
      </c>
      <c r="Y293" s="122" t="str">
        <f>IF('Main courante'!$A290=$W$6,TEXT('Main courante'!$C290,"hh:mm"),"")</f>
        <v/>
      </c>
      <c r="Z293" s="122" t="str">
        <f>IF('Main courante'!$A290=$W$6,TEXT('Main courante'!$D290,"hh:mm"),"")</f>
        <v/>
      </c>
      <c r="AA293" s="123" t="str">
        <f>IF('Main courante'!$A290=$W$6,MOD($Z293-$Y293,1),"")</f>
        <v/>
      </c>
      <c r="AB293" s="123" t="str">
        <f>IF('Main courante'!$A290=$W$6,'Main courante'!$E290,"")</f>
        <v/>
      </c>
      <c r="AC293" s="122" t="str">
        <f>IF('Main courante'!$A290=$W$6,DU293,"")</f>
        <v/>
      </c>
      <c r="AD293" s="125"/>
      <c r="AE293" s="120" t="str">
        <f>IF('Main courante'!$A290=$AE$6,MAX($AE$8:$AE292)+1,"")</f>
        <v/>
      </c>
      <c r="AF293" s="121" t="str">
        <f>IF('Main courante'!$A290=$AE$6,TEXT('Main courante'!$B290,"j mmm aa"),"")</f>
        <v/>
      </c>
      <c r="AG293" s="122" t="str">
        <f>IF('Main courante'!$A290=$AE$6,TEXT('Main courante'!$C290,"hh:mm"),"")</f>
        <v/>
      </c>
      <c r="AH293" s="122" t="str">
        <f>IF('Main courante'!$A290=$AE$6,TEXT('Main courante'!$D290,"hh:mm"),"")</f>
        <v/>
      </c>
      <c r="AI293" s="123" t="str">
        <f>IF('Main courante'!$A290=$AE$6,MOD($AH293-$AG293,1),"")</f>
        <v/>
      </c>
      <c r="AJ293" s="123" t="str">
        <f>IF('Main courante'!$A290=$AE$6,'Main courante'!$E290,"")</f>
        <v/>
      </c>
      <c r="AK293" s="122" t="str">
        <f>IF('Main courante'!$A290=$AE$6,DU293,"")</f>
        <v/>
      </c>
      <c r="AL293" s="125"/>
      <c r="AM293" s="120" t="str">
        <f>IF('Main courante'!$A290=$AM$6,MAX($AM$8:$AM292)+1,"")</f>
        <v/>
      </c>
      <c r="AN293" s="121" t="str">
        <f>IF('Main courante'!$A290=$AM$6,TEXT('Main courante'!$B290,"j mmm aa"),"")</f>
        <v/>
      </c>
      <c r="AO293" s="122" t="str">
        <f>IF('Main courante'!$A290=$AM$6,TEXT('Main courante'!$C290,"hh:mm"),"")</f>
        <v/>
      </c>
      <c r="AP293" s="122" t="str">
        <f>IF('Main courante'!$A290=$AM$6,TEXT('Main courante'!$D290,"hh:mm"),"")</f>
        <v/>
      </c>
      <c r="AQ293" s="123" t="str">
        <f>IF('Main courante'!$A290=$AM$6,MOD($AP293-$AO293,1),"")</f>
        <v/>
      </c>
      <c r="AR293" s="123" t="str">
        <f>IF('Main courante'!$A290=$AM$6,'Main courante'!$E290,"")</f>
        <v/>
      </c>
      <c r="AS293" s="122" t="str">
        <f>IF('Main courante'!$A290=$AM$6,DU293,"")</f>
        <v/>
      </c>
      <c r="AT293" s="125"/>
      <c r="AU293" s="120" t="str">
        <f>IF('Main courante'!$A290=$AU$6,MAX($AU$8:$AU292)+1,"")</f>
        <v/>
      </c>
      <c r="AV293" s="121" t="str">
        <f>IF('Main courante'!$A290=$AU$6,TEXT('Main courante'!$B290,"j mmm aa"),"")</f>
        <v/>
      </c>
      <c r="AW293" s="122" t="str">
        <f>IF('Main courante'!$A290=$AU$6,TEXT('Main courante'!$C290,"hh:mm"),"")</f>
        <v/>
      </c>
      <c r="AX293" s="122" t="str">
        <f>IF('Main courante'!$A290=$AU$6,TEXT('Main courante'!$D290,"hh:mm"),"")</f>
        <v/>
      </c>
      <c r="AY293" s="123" t="str">
        <f>IF('Main courante'!$A290=$AU$6,MOD($AX293-$AW293,1),"")</f>
        <v/>
      </c>
      <c r="AZ293" s="123" t="str">
        <f>IF('Main courante'!$A290=$AU$6,'Main courante'!$E290,"")</f>
        <v/>
      </c>
      <c r="BA293" s="122" t="str">
        <f>IF('Main courante'!$A290=$AU$6,DU293,"")</f>
        <v/>
      </c>
      <c r="BB293" s="125"/>
      <c r="BC293" s="120" t="str">
        <f>IF('Main courante'!$A290=$BC$6,MAX($BC$8:$BC292)+1,"")</f>
        <v/>
      </c>
      <c r="BD293" s="121" t="str">
        <f>IF('Main courante'!$A290=$BC$6,TEXT('Main courante'!$B290,"j mmm aa"),"")</f>
        <v/>
      </c>
      <c r="BE293" s="122" t="str">
        <f>IF('Main courante'!$A290=$BC$6,TEXT('Main courante'!$C290,"hh:mm"),"")</f>
        <v/>
      </c>
      <c r="BF293" s="122" t="str">
        <f>IF('Main courante'!$A290=$BC$6,TEXT('Main courante'!$D290,"hh:mm"),"")</f>
        <v/>
      </c>
      <c r="BG293" s="123" t="str">
        <f>IF('Main courante'!$A290=$BC$6,MOD($BF293-$BE293,1),"")</f>
        <v/>
      </c>
      <c r="BH293" s="123" t="str">
        <f>IF('Main courante'!$A290=$BC$6,'Main courante'!$E290,"")</f>
        <v/>
      </c>
      <c r="BI293" s="122" t="str">
        <f>IF('Main courante'!$A290=$BC$6,DU293,"")</f>
        <v/>
      </c>
      <c r="BJ293" s="125"/>
      <c r="BK293" s="120" t="str">
        <f>IF('Main courante'!$A290=$BK$6,MAX($BK$8:$BK292)+1,"")</f>
        <v/>
      </c>
      <c r="BL293" s="121" t="str">
        <f>IF('Main courante'!$A290=$BK$6,TEXT('Main courante'!$B290,"j mmm aa"),"")</f>
        <v/>
      </c>
      <c r="BM293" s="122" t="str">
        <f>IF('Main courante'!$A290=$BK$6,TEXT('Main courante'!$C290,"hh:mm"),"")</f>
        <v/>
      </c>
      <c r="BN293" s="122" t="str">
        <f>IF('Main courante'!$A290=$BK$6,TEXT('Main courante'!$D290,"hh:mm"),"")</f>
        <v/>
      </c>
      <c r="BO293" s="123" t="str">
        <f>IF('Main courante'!$A290=$BK$6,MOD($BN293-$BM293,1),"")</f>
        <v/>
      </c>
      <c r="BP293" s="123" t="str">
        <f>IF('Main courante'!$A290=$BK$6,'Main courante'!$E290,"")</f>
        <v/>
      </c>
      <c r="BQ293" s="122" t="str">
        <f>IF('Main courante'!$A290=$BK$6,DU293,"")</f>
        <v/>
      </c>
      <c r="BR293" s="125"/>
      <c r="BS293" s="120" t="str">
        <f>IF('Main courante'!$A290=$BS$6,MAX($BS$8:$BS292)+1,"")</f>
        <v/>
      </c>
      <c r="BT293" s="121" t="str">
        <f>IF('Main courante'!$A290=$BS$6,TEXT('Main courante'!$B290,"j mmm aa"),"")</f>
        <v/>
      </c>
      <c r="BU293" s="122" t="str">
        <f>IF('Main courante'!$A290=$BS$6,TEXT('Main courante'!$C290,"hh:mm"),"")</f>
        <v/>
      </c>
      <c r="BV293" s="122" t="str">
        <f>IF('Main courante'!$A290=$BS$6,TEXT('Main courante'!$D290,"hh:mm"),"")</f>
        <v/>
      </c>
      <c r="BW293" s="123" t="str">
        <f>IF('Main courante'!$A290=$BS$6,MOD($BV293-$BU293,1),"")</f>
        <v/>
      </c>
      <c r="BX293" s="123" t="str">
        <f>IF('Main courante'!$A290=$BS$6,'Main courante'!$E290,"")</f>
        <v/>
      </c>
      <c r="BY293" s="122" t="str">
        <f>IF('Main courante'!$A290=$BS$6,DU293,"")</f>
        <v/>
      </c>
      <c r="BZ293" s="125"/>
      <c r="CA293" s="120" t="str">
        <f>IF('Main courante'!$A290=$CA$6,MAX($CA$8:$CA292)+1,"")</f>
        <v/>
      </c>
      <c r="CB293" s="121" t="str">
        <f>IF('Main courante'!$A290=$CA$6,TEXT('Main courante'!$B290,"j mmm aa"),"")</f>
        <v/>
      </c>
      <c r="CC293" s="122" t="str">
        <f>IF('Main courante'!$A290=$CA$6,TEXT('Main courante'!$C290,"hh:mm"),"")</f>
        <v/>
      </c>
      <c r="CD293" s="122" t="str">
        <f>IF('Main courante'!$A290=$CA$6,TEXT('Main courante'!$D290,"hh:mm"),"")</f>
        <v/>
      </c>
      <c r="CE293" s="123" t="str">
        <f>IF('Main courante'!$A290=$CA$6,MOD($CD293-$CC293,1),"")</f>
        <v/>
      </c>
      <c r="CF293" s="123" t="str">
        <f>IF('Main courante'!$A290=$CA$6,'Main courante'!$E290,"")</f>
        <v/>
      </c>
      <c r="CG293" s="122" t="str">
        <f>IF('Main courante'!$A290=$CA$6,DU293,"")</f>
        <v/>
      </c>
      <c r="CH293" s="125"/>
      <c r="CI293" s="120" t="str">
        <f>IF('Main courante'!$A290=$CI$6,MAX($CI$8:$CI292)+1,"")</f>
        <v/>
      </c>
      <c r="CJ293" s="121" t="str">
        <f>IF('Main courante'!$A290=$CI$6,TEXT('Main courante'!$B290,"j mmm aa"),"")</f>
        <v/>
      </c>
      <c r="CK293" s="122" t="str">
        <f>IF('Main courante'!$A290=$CI$6,TEXT('Main courante'!$C290,"hh:mm"),"")</f>
        <v/>
      </c>
      <c r="CL293" s="122" t="str">
        <f>IF('Main courante'!$A290=$CI$6,TEXT('Main courante'!$D290,"hh:mm"),"")</f>
        <v/>
      </c>
      <c r="CM293" s="123" t="str">
        <f>IF('Main courante'!$A290=$CI$6,MOD($CL293-$CK293,1),"")</f>
        <v/>
      </c>
      <c r="CN293" s="123" t="str">
        <f>IF('Main courante'!$A290=$CI$6,'Main courante'!$E290,"")</f>
        <v/>
      </c>
      <c r="CO293" s="125"/>
      <c r="CP293" s="120" t="str">
        <f>IF('Main courante'!$A290=$CP$6,MAX($CP$8:$CP292)+1,"")</f>
        <v/>
      </c>
      <c r="CQ293" s="121" t="str">
        <f>IF('Main courante'!$A290=$CP$6,TEXT('Main courante'!$B290,"j mmm aa"),"")</f>
        <v/>
      </c>
      <c r="CR293" s="122" t="str">
        <f>IF('Main courante'!$A290=$CP$6,TEXT('Main courante'!$C290,"hh:mm"),"")</f>
        <v/>
      </c>
      <c r="CS293" s="122" t="str">
        <f>IF('Main courante'!$A290=$CP$6,TEXT('Main courante'!$D290,"hh:mm"),"")</f>
        <v/>
      </c>
      <c r="CT293" s="123" t="str">
        <f>IF('Main courante'!$A290=$CP$6,MOD($CS293-$CR293,1),"")</f>
        <v/>
      </c>
      <c r="CU293" s="123" t="str">
        <f>IF('Main courante'!$A290=$CP$6,'Main courante'!$E290,"")</f>
        <v/>
      </c>
      <c r="CV293" s="122" t="str">
        <f>IF('Main courante'!$A290=$CP$6,DU293,"")</f>
        <v/>
      </c>
      <c r="CW293" s="125"/>
      <c r="CX293" s="120" t="str">
        <f>IF('Main courante'!$A290=$CX$6,MAX($CX$8:$CX292)+1,"")</f>
        <v/>
      </c>
      <c r="CY293" s="121" t="str">
        <f>IF('Main courante'!$A290=$CX$6,TEXT('Main courante'!$B290,"j mmm aa"),"")</f>
        <v/>
      </c>
      <c r="CZ293" s="122" t="str">
        <f>IF('Main courante'!$A290=$CX$6,TEXT('Main courante'!$C290,"hh:mm"),"")</f>
        <v/>
      </c>
      <c r="DA293" s="122" t="str">
        <f>IF('Main courante'!$A290=$CX$6,TEXT('Main courante'!$D290,"hh:mm"),"")</f>
        <v/>
      </c>
      <c r="DB293" s="123" t="str">
        <f>IF('Main courante'!$A290=$CX$6,MOD($DA293-$CZ293,1),"")</f>
        <v/>
      </c>
      <c r="DC293" s="123" t="str">
        <f>IF('Main courante'!$A290=$CX$6,'Main courante'!$E290,"")</f>
        <v/>
      </c>
      <c r="DD293" s="122" t="str">
        <f>IF('Main courante'!$A290=$CX$6,DU293,"")</f>
        <v/>
      </c>
      <c r="DE293" s="125"/>
      <c r="DF293" s="120" t="str">
        <f>IF('Main courante'!$A290=$DF$6,MAX($DF$8:$DF292)+1,"")</f>
        <v/>
      </c>
      <c r="DG293" s="121" t="str">
        <f>IF('Main courante'!$A290=$DF$6,TEXT('Main courante'!$B290,"j mmm aa"),"")</f>
        <v/>
      </c>
      <c r="DH293" s="122" t="str">
        <f>IF('Main courante'!$A290=$DF$6,TEXT('Main courante'!$C290,"hh:mm"),"")</f>
        <v/>
      </c>
      <c r="DI293" s="122" t="str">
        <f>IF('Main courante'!$A290=$DF$6,TEXT('Main courante'!$D290,"hh:mm"),"")</f>
        <v/>
      </c>
      <c r="DJ293" s="123" t="str">
        <f>IF('Main courante'!$A290=$DF$6,MOD($DI293-$DH293,1),"")</f>
        <v/>
      </c>
      <c r="DK293" s="123" t="str">
        <f>IF('Main courante'!$A290=$DF$6,'Main courante'!$E290,"")</f>
        <v/>
      </c>
      <c r="DL293" s="128"/>
      <c r="DM293" s="120" t="str">
        <f>IF(OR('Main courante'!$F290&lt;&gt;"",'Main courante'!$K290&lt;&gt;""),MAX($DM$8:$DM292)+1,"")</f>
        <v/>
      </c>
      <c r="DN293" s="121" t="str">
        <f>IF('Main courante'!$F290,TEXT('Main courante'!$B290,"j mmm aa"),"")</f>
        <v/>
      </c>
      <c r="DO293" s="121" t="str">
        <f>IF('Main courante'!$F290,'Main courante'!$E290,"")</f>
        <v/>
      </c>
      <c r="DP293" s="121" t="str">
        <f>IF(OR('Main courante'!$F290&lt;&gt;"",'Main courante'!$K290&lt;&gt;""),IF('Main courante'!$F290&lt;&gt;"",TEXT('Main courante'!$F290,"hh:mm"),""),"")</f>
        <v/>
      </c>
      <c r="DQ293" s="121" t="str">
        <f>IF(OR('Main courante'!$F290&lt;&gt;"",'Main courante'!$K290&lt;&gt;""),IF('Main courante'!$G290&lt;&gt;"",TEXT('Main courante'!$G290,"hh:mm"),""),"")</f>
        <v/>
      </c>
      <c r="DR293" s="121" t="str">
        <f>IF(OR('Main courante'!$F290&lt;&gt;"",'Main courante'!$K290&lt;&gt;""),IF('Main courante'!$K290&lt;&gt;"",TEXT('Main courante'!$K290,"hh:mm"),""),"")</f>
        <v/>
      </c>
      <c r="DS293" s="121" t="str">
        <f>IF(OR('Main courante'!$F290&lt;&gt;"",'Main courante'!$K290&lt;&gt;""),IF('Main courante'!$L290&lt;&gt;"",TEXT('Main courante'!$L290,"hh:mm"),""),"")</f>
        <v/>
      </c>
      <c r="DT293" s="129">
        <f t="shared" si="16"/>
        <v>0</v>
      </c>
      <c r="DU293" s="130">
        <f>'Main courante'!$H290+'Main courante'!$M290</f>
        <v>0</v>
      </c>
      <c r="DV293" s="131">
        <f>'Main courante'!$J290+'Main courante'!$O290</f>
        <v>0</v>
      </c>
      <c r="DW293" s="131">
        <f>'Main courante'!$I290+'Main courante'!$N290</f>
        <v>0</v>
      </c>
      <c r="DX293" s="132" t="str">
        <f>IF('Main courante'!$P290&lt;&gt;"",'Main courante'!$P290,"")</f>
        <v/>
      </c>
      <c r="DY293" s="133" t="str">
        <f>IF('Main courante'!$Q290&lt;&gt;"",'Main courante'!$Q290,"")</f>
        <v/>
      </c>
      <c r="DZ293" s="133" t="str">
        <f>IF('Main courante'!$R290&lt;&gt;"",'Main courante'!$R290,"")</f>
        <v/>
      </c>
      <c r="EA293" s="129">
        <f t="shared" si="17"/>
        <v>0</v>
      </c>
      <c r="EB293" s="129">
        <f t="shared" si="18"/>
        <v>0</v>
      </c>
      <c r="ED293" s="120" t="str">
        <f>IF('Main courante'!$A290=$ED$6,MAX($ED$8:$ED292)+1,"")</f>
        <v/>
      </c>
      <c r="EE293" s="120" t="str">
        <f>IF('Main courante'!$A290=$ED$6,'Main courante'!$S290,"")</f>
        <v/>
      </c>
      <c r="EF293" s="120" t="str">
        <f>IF('Main courante'!$A290=$ED$6,'Main courante'!$T290,"")</f>
        <v/>
      </c>
      <c r="EG293" s="120" t="str">
        <f>IF('Main courante'!$A290=$ED$6,'Main courante'!$U290,"")</f>
        <v/>
      </c>
      <c r="EH293" s="134" t="str">
        <f>IF('Main courante'!$A290=$ED$6,'Main courante'!$V290,"")</f>
        <v/>
      </c>
      <c r="EJ293" s="120" t="str">
        <f>IF('Main courante'!$A290=$EJ$6,MAX($EJ$8:$EJ292)+1,"")</f>
        <v/>
      </c>
      <c r="EK293" s="120" t="str">
        <f>IF('Main courante'!$A290=$EJ$6,'Main courante'!$S290,"")</f>
        <v/>
      </c>
      <c r="EL293" s="120" t="str">
        <f>IF('Main courante'!$A290=$EJ$6,'Main courante'!$T290,"")</f>
        <v/>
      </c>
      <c r="EM293" s="120" t="str">
        <f>IF('Main courante'!$A290=$EJ$6,'Main courante'!$U290,"")</f>
        <v/>
      </c>
      <c r="EN293" s="134" t="str">
        <f>IF('Main courante'!$A290=$EJ$6,'Main courante'!$V290,"")</f>
        <v/>
      </c>
      <c r="EP293" s="120" t="str">
        <f>IF('Main courante'!$A290=$EP$6,MAX($EP$8:$EP292)+1,"")</f>
        <v/>
      </c>
      <c r="EQ293" s="120" t="str">
        <f>IF('Main courante'!$A290=$EP$6,'Main courante'!$S290,"")</f>
        <v/>
      </c>
      <c r="ER293" s="120" t="str">
        <f>IF('Main courante'!$A290=$EP$6,'Main courante'!$T290,"")</f>
        <v/>
      </c>
      <c r="ES293" s="120" t="str">
        <f>IF('Main courante'!$A290=$EP$6,'Main courante'!$U290,"")</f>
        <v/>
      </c>
      <c r="ET293" s="134" t="str">
        <f>IF('Main courante'!$A290=$EP$6,'Main courante'!$V290,"")</f>
        <v/>
      </c>
      <c r="EU293" s="125"/>
      <c r="EV293" s="120" t="str">
        <f>IF('Main courante'!$A290=$EV$6,MAX($EV$8:$EV292)+1,"")</f>
        <v/>
      </c>
      <c r="EW293" s="121" t="str">
        <f>IF('Main courante'!$A290=$EV$6,TEXT('Main courante'!$B290,"j mmm aa"),"")</f>
        <v/>
      </c>
      <c r="EX293" s="122" t="str">
        <f>IF('Main courante'!$A290=$EV$6,TEXT('Main courante'!$C290,"hh:mm"),"")</f>
        <v/>
      </c>
      <c r="EY293" s="122" t="str">
        <f>IF('Main courante'!$A290=$EV$6,TEXT('Main courante'!$D290,"hh:mm"),"")</f>
        <v/>
      </c>
      <c r="EZ293" s="123" t="str">
        <f>IF('Main courante'!$A290=$EV$6,MOD($EY293-$EX293,1),"")</f>
        <v/>
      </c>
      <c r="FA293" s="123" t="str">
        <f>IF('Main courante'!$A290=$EV$6,'Main courante'!$E290,"")</f>
        <v/>
      </c>
      <c r="FB293" s="128"/>
    </row>
    <row r="294" spans="1:158">
      <c r="A294" s="120" t="str">
        <f>IF('Main courante'!$A291=$A$6,MAX($A$8:$A293)+1,"")</f>
        <v/>
      </c>
      <c r="B294" s="121" t="str">
        <f>IF('Main courante'!$A291=$A$6,TEXT('Main courante'!$B291,"j mmm aa"),"")</f>
        <v/>
      </c>
      <c r="C294" s="122" t="str">
        <f>IF('Main courante'!$A291=$A$6,TEXT('Main courante'!$C291,"hh:mm"),"")</f>
        <v/>
      </c>
      <c r="D294" s="122" t="str">
        <f>IF('Main courante'!$A291=$A$6,TEXT('Main courante'!$D291,"hh:mm"),"")</f>
        <v/>
      </c>
      <c r="E294" s="123" t="str">
        <f>IF('Main courante'!$A291=$A$6,MOD($D294-$C294,1),"")</f>
        <v/>
      </c>
      <c r="F294" s="123" t="str">
        <f>IF('Main courante'!$A291=$A$6,'Main courante'!$E291,"")</f>
        <v/>
      </c>
      <c r="G294" s="125"/>
      <c r="H294" s="126" t="str">
        <f>IF('Main courante'!$A291=$H$6,MAX($H$8:$H293)+1,"")</f>
        <v/>
      </c>
      <c r="I294" s="121" t="str">
        <f>IF('Main courante'!$A291=$H$6,TEXT('Main courante'!$B291,"j mmm aa"),"")</f>
        <v/>
      </c>
      <c r="J294" s="122" t="str">
        <f>IF('Main courante'!$A291=$H$6,TEXT('Main courante'!$C291,"hh:mm"),"")</f>
        <v/>
      </c>
      <c r="K294" s="122" t="str">
        <f>IF('Main courante'!$A291=$H$6,TEXT('Main courante'!$D291,"hh:mm"),"")</f>
        <v/>
      </c>
      <c r="L294" s="123" t="str">
        <f>IF('Main courante'!$A291=$H$6,MOD($K294-$J294,1),"")</f>
        <v/>
      </c>
      <c r="M294" s="123" t="str">
        <f>IF('Main courante'!$A291=$H$6,'Main courante'!$E291,"")</f>
        <v/>
      </c>
      <c r="N294" s="125"/>
      <c r="O294" s="120" t="str">
        <f>IF('Main courante'!$A291=$O$6,MAX($O$8:$O293)+1,"")</f>
        <v/>
      </c>
      <c r="P294" s="121" t="str">
        <f>IF('Main courante'!$A291=$O$6,TEXT('Main courante'!$B291,"j mmm aa"),"")</f>
        <v/>
      </c>
      <c r="Q294" s="122" t="str">
        <f>IF('Main courante'!$A291=$O$6,TEXT('Main courante'!$C291,"hh:mm"),"")</f>
        <v/>
      </c>
      <c r="R294" s="122" t="str">
        <f>IF('Main courante'!$A291=$O$6,TEXT('Main courante'!$D291,"hh:mm"),"")</f>
        <v/>
      </c>
      <c r="S294" s="123" t="str">
        <f>IF('Main courante'!$A291=$O$6,MOD($R294-$Q294,1),"")</f>
        <v/>
      </c>
      <c r="T294" s="124" t="str">
        <f>IF('Main courante'!$A291=$O$6,'Main courante'!$E291,"")</f>
        <v/>
      </c>
      <c r="U294" s="127" t="str">
        <f>IF('Main courante'!$A291=$O$6,DU294,"")</f>
        <v/>
      </c>
      <c r="V294" s="125"/>
      <c r="W294" s="120" t="str">
        <f>IF('Main courante'!$A291=$W$6,MAX($W$8:$W293)+1,"")</f>
        <v/>
      </c>
      <c r="X294" s="121" t="str">
        <f>IF('Main courante'!$A291=$W$6,TEXT('Main courante'!$B291,"j mmm aa"),"")</f>
        <v/>
      </c>
      <c r="Y294" s="122" t="str">
        <f>IF('Main courante'!$A291=$W$6,TEXT('Main courante'!$C291,"hh:mm"),"")</f>
        <v/>
      </c>
      <c r="Z294" s="122" t="str">
        <f>IF('Main courante'!$A291=$W$6,TEXT('Main courante'!$D291,"hh:mm"),"")</f>
        <v/>
      </c>
      <c r="AA294" s="123" t="str">
        <f>IF('Main courante'!$A291=$W$6,MOD($Z294-$Y294,1),"")</f>
        <v/>
      </c>
      <c r="AB294" s="123" t="str">
        <f>IF('Main courante'!$A291=$W$6,'Main courante'!$E291,"")</f>
        <v/>
      </c>
      <c r="AC294" s="122" t="str">
        <f>IF('Main courante'!$A291=$W$6,DU294,"")</f>
        <v/>
      </c>
      <c r="AD294" s="125"/>
      <c r="AE294" s="120" t="str">
        <f>IF('Main courante'!$A291=$AE$6,MAX($AE$8:$AE293)+1,"")</f>
        <v/>
      </c>
      <c r="AF294" s="121" t="str">
        <f>IF('Main courante'!$A291=$AE$6,TEXT('Main courante'!$B291,"j mmm aa"),"")</f>
        <v/>
      </c>
      <c r="AG294" s="122" t="str">
        <f>IF('Main courante'!$A291=$AE$6,TEXT('Main courante'!$C291,"hh:mm"),"")</f>
        <v/>
      </c>
      <c r="AH294" s="122" t="str">
        <f>IF('Main courante'!$A291=$AE$6,TEXT('Main courante'!$D291,"hh:mm"),"")</f>
        <v/>
      </c>
      <c r="AI294" s="123" t="str">
        <f>IF('Main courante'!$A291=$AE$6,MOD($AH294-$AG294,1),"")</f>
        <v/>
      </c>
      <c r="AJ294" s="123" t="str">
        <f>IF('Main courante'!$A291=$AE$6,'Main courante'!$E291,"")</f>
        <v/>
      </c>
      <c r="AK294" s="122" t="str">
        <f>IF('Main courante'!$A291=$AE$6,DU294,"")</f>
        <v/>
      </c>
      <c r="AL294" s="125"/>
      <c r="AM294" s="120" t="str">
        <f>IF('Main courante'!$A291=$AM$6,MAX($AM$8:$AM293)+1,"")</f>
        <v/>
      </c>
      <c r="AN294" s="121" t="str">
        <f>IF('Main courante'!$A291=$AM$6,TEXT('Main courante'!$B291,"j mmm aa"),"")</f>
        <v/>
      </c>
      <c r="AO294" s="122" t="str">
        <f>IF('Main courante'!$A291=$AM$6,TEXT('Main courante'!$C291,"hh:mm"),"")</f>
        <v/>
      </c>
      <c r="AP294" s="122" t="str">
        <f>IF('Main courante'!$A291=$AM$6,TEXT('Main courante'!$D291,"hh:mm"),"")</f>
        <v/>
      </c>
      <c r="AQ294" s="123" t="str">
        <f>IF('Main courante'!$A291=$AM$6,MOD($AP294-$AO294,1),"")</f>
        <v/>
      </c>
      <c r="AR294" s="123" t="str">
        <f>IF('Main courante'!$A291=$AM$6,'Main courante'!$E291,"")</f>
        <v/>
      </c>
      <c r="AS294" s="122" t="str">
        <f>IF('Main courante'!$A291=$AM$6,DU294,"")</f>
        <v/>
      </c>
      <c r="AT294" s="125"/>
      <c r="AU294" s="120" t="str">
        <f>IF('Main courante'!$A291=$AU$6,MAX($AU$8:$AU293)+1,"")</f>
        <v/>
      </c>
      <c r="AV294" s="121" t="str">
        <f>IF('Main courante'!$A291=$AU$6,TEXT('Main courante'!$B291,"j mmm aa"),"")</f>
        <v/>
      </c>
      <c r="AW294" s="122" t="str">
        <f>IF('Main courante'!$A291=$AU$6,TEXT('Main courante'!$C291,"hh:mm"),"")</f>
        <v/>
      </c>
      <c r="AX294" s="122" t="str">
        <f>IF('Main courante'!$A291=$AU$6,TEXT('Main courante'!$D291,"hh:mm"),"")</f>
        <v/>
      </c>
      <c r="AY294" s="123" t="str">
        <f>IF('Main courante'!$A291=$AU$6,MOD($AX294-$AW294,1),"")</f>
        <v/>
      </c>
      <c r="AZ294" s="123" t="str">
        <f>IF('Main courante'!$A291=$AU$6,'Main courante'!$E291,"")</f>
        <v/>
      </c>
      <c r="BA294" s="122" t="str">
        <f>IF('Main courante'!$A291=$AU$6,DU294,"")</f>
        <v/>
      </c>
      <c r="BB294" s="125"/>
      <c r="BC294" s="120" t="str">
        <f>IF('Main courante'!$A291=$BC$6,MAX($BC$8:$BC293)+1,"")</f>
        <v/>
      </c>
      <c r="BD294" s="121" t="str">
        <f>IF('Main courante'!$A291=$BC$6,TEXT('Main courante'!$B291,"j mmm aa"),"")</f>
        <v/>
      </c>
      <c r="BE294" s="122" t="str">
        <f>IF('Main courante'!$A291=$BC$6,TEXT('Main courante'!$C291,"hh:mm"),"")</f>
        <v/>
      </c>
      <c r="BF294" s="122" t="str">
        <f>IF('Main courante'!$A291=$BC$6,TEXT('Main courante'!$D291,"hh:mm"),"")</f>
        <v/>
      </c>
      <c r="BG294" s="123" t="str">
        <f>IF('Main courante'!$A291=$BC$6,MOD($BF294-$BE294,1),"")</f>
        <v/>
      </c>
      <c r="BH294" s="123" t="str">
        <f>IF('Main courante'!$A291=$BC$6,'Main courante'!$E291,"")</f>
        <v/>
      </c>
      <c r="BI294" s="122" t="str">
        <f>IF('Main courante'!$A291=$BC$6,DU294,"")</f>
        <v/>
      </c>
      <c r="BJ294" s="125"/>
      <c r="BK294" s="120" t="str">
        <f>IF('Main courante'!$A291=$BK$6,MAX($BK$8:$BK293)+1,"")</f>
        <v/>
      </c>
      <c r="BL294" s="121" t="str">
        <f>IF('Main courante'!$A291=$BK$6,TEXT('Main courante'!$B291,"j mmm aa"),"")</f>
        <v/>
      </c>
      <c r="BM294" s="122" t="str">
        <f>IF('Main courante'!$A291=$BK$6,TEXT('Main courante'!$C291,"hh:mm"),"")</f>
        <v/>
      </c>
      <c r="BN294" s="122" t="str">
        <f>IF('Main courante'!$A291=$BK$6,TEXT('Main courante'!$D291,"hh:mm"),"")</f>
        <v/>
      </c>
      <c r="BO294" s="123" t="str">
        <f>IF('Main courante'!$A291=$BK$6,MOD($BN294-$BM294,1),"")</f>
        <v/>
      </c>
      <c r="BP294" s="123" t="str">
        <f>IF('Main courante'!$A291=$BK$6,'Main courante'!$E291,"")</f>
        <v/>
      </c>
      <c r="BQ294" s="122" t="str">
        <f>IF('Main courante'!$A291=$BK$6,DU294,"")</f>
        <v/>
      </c>
      <c r="BR294" s="125"/>
      <c r="BS294" s="120" t="str">
        <f>IF('Main courante'!$A291=$BS$6,MAX($BS$8:$BS293)+1,"")</f>
        <v/>
      </c>
      <c r="BT294" s="121" t="str">
        <f>IF('Main courante'!$A291=$BS$6,TEXT('Main courante'!$B291,"j mmm aa"),"")</f>
        <v/>
      </c>
      <c r="BU294" s="122" t="str">
        <f>IF('Main courante'!$A291=$BS$6,TEXT('Main courante'!$C291,"hh:mm"),"")</f>
        <v/>
      </c>
      <c r="BV294" s="122" t="str">
        <f>IF('Main courante'!$A291=$BS$6,TEXT('Main courante'!$D291,"hh:mm"),"")</f>
        <v/>
      </c>
      <c r="BW294" s="123" t="str">
        <f>IF('Main courante'!$A291=$BS$6,MOD($BV294-$BU294,1),"")</f>
        <v/>
      </c>
      <c r="BX294" s="123" t="str">
        <f>IF('Main courante'!$A291=$BS$6,'Main courante'!$E291,"")</f>
        <v/>
      </c>
      <c r="BY294" s="122" t="str">
        <f>IF('Main courante'!$A291=$BS$6,DU294,"")</f>
        <v/>
      </c>
      <c r="BZ294" s="125"/>
      <c r="CA294" s="120" t="str">
        <f>IF('Main courante'!$A291=$CA$6,MAX($CA$8:$CA293)+1,"")</f>
        <v/>
      </c>
      <c r="CB294" s="121" t="str">
        <f>IF('Main courante'!$A291=$CA$6,TEXT('Main courante'!$B291,"j mmm aa"),"")</f>
        <v/>
      </c>
      <c r="CC294" s="122" t="str">
        <f>IF('Main courante'!$A291=$CA$6,TEXT('Main courante'!$C291,"hh:mm"),"")</f>
        <v/>
      </c>
      <c r="CD294" s="122" t="str">
        <f>IF('Main courante'!$A291=$CA$6,TEXT('Main courante'!$D291,"hh:mm"),"")</f>
        <v/>
      </c>
      <c r="CE294" s="123" t="str">
        <f>IF('Main courante'!$A291=$CA$6,MOD($CD294-$CC294,1),"")</f>
        <v/>
      </c>
      <c r="CF294" s="123" t="str">
        <f>IF('Main courante'!$A291=$CA$6,'Main courante'!$E291,"")</f>
        <v/>
      </c>
      <c r="CG294" s="122" t="str">
        <f>IF('Main courante'!$A291=$CA$6,DU294,"")</f>
        <v/>
      </c>
      <c r="CH294" s="125"/>
      <c r="CI294" s="120" t="str">
        <f>IF('Main courante'!$A291=$CI$6,MAX($CI$8:$CI293)+1,"")</f>
        <v/>
      </c>
      <c r="CJ294" s="121" t="str">
        <f>IF('Main courante'!$A291=$CI$6,TEXT('Main courante'!$B291,"j mmm aa"),"")</f>
        <v/>
      </c>
      <c r="CK294" s="122" t="str">
        <f>IF('Main courante'!$A291=$CI$6,TEXT('Main courante'!$C291,"hh:mm"),"")</f>
        <v/>
      </c>
      <c r="CL294" s="122" t="str">
        <f>IF('Main courante'!$A291=$CI$6,TEXT('Main courante'!$D291,"hh:mm"),"")</f>
        <v/>
      </c>
      <c r="CM294" s="123" t="str">
        <f>IF('Main courante'!$A291=$CI$6,MOD($CL294-$CK294,1),"")</f>
        <v/>
      </c>
      <c r="CN294" s="123" t="str">
        <f>IF('Main courante'!$A291=$CI$6,'Main courante'!$E291,"")</f>
        <v/>
      </c>
      <c r="CO294" s="125"/>
      <c r="CP294" s="120" t="str">
        <f>IF('Main courante'!$A291=$CP$6,MAX($CP$8:$CP293)+1,"")</f>
        <v/>
      </c>
      <c r="CQ294" s="121" t="str">
        <f>IF('Main courante'!$A291=$CP$6,TEXT('Main courante'!$B291,"j mmm aa"),"")</f>
        <v/>
      </c>
      <c r="CR294" s="122" t="str">
        <f>IF('Main courante'!$A291=$CP$6,TEXT('Main courante'!$C291,"hh:mm"),"")</f>
        <v/>
      </c>
      <c r="CS294" s="122" t="str">
        <f>IF('Main courante'!$A291=$CP$6,TEXT('Main courante'!$D291,"hh:mm"),"")</f>
        <v/>
      </c>
      <c r="CT294" s="123" t="str">
        <f>IF('Main courante'!$A291=$CP$6,MOD($CS294-$CR294,1),"")</f>
        <v/>
      </c>
      <c r="CU294" s="123" t="str">
        <f>IF('Main courante'!$A291=$CP$6,'Main courante'!$E291,"")</f>
        <v/>
      </c>
      <c r="CV294" s="122" t="str">
        <f>IF('Main courante'!$A291=$CP$6,DU294,"")</f>
        <v/>
      </c>
      <c r="CW294" s="125"/>
      <c r="CX294" s="120" t="str">
        <f>IF('Main courante'!$A291=$CX$6,MAX($CX$8:$CX293)+1,"")</f>
        <v/>
      </c>
      <c r="CY294" s="121" t="str">
        <f>IF('Main courante'!$A291=$CX$6,TEXT('Main courante'!$B291,"j mmm aa"),"")</f>
        <v/>
      </c>
      <c r="CZ294" s="122" t="str">
        <f>IF('Main courante'!$A291=$CX$6,TEXT('Main courante'!$C291,"hh:mm"),"")</f>
        <v/>
      </c>
      <c r="DA294" s="122" t="str">
        <f>IF('Main courante'!$A291=$CX$6,TEXT('Main courante'!$D291,"hh:mm"),"")</f>
        <v/>
      </c>
      <c r="DB294" s="123" t="str">
        <f>IF('Main courante'!$A291=$CX$6,MOD($DA294-$CZ294,1),"")</f>
        <v/>
      </c>
      <c r="DC294" s="123" t="str">
        <f>IF('Main courante'!$A291=$CX$6,'Main courante'!$E291,"")</f>
        <v/>
      </c>
      <c r="DD294" s="122" t="str">
        <f>IF('Main courante'!$A291=$CX$6,DU294,"")</f>
        <v/>
      </c>
      <c r="DE294" s="125"/>
      <c r="DF294" s="120" t="str">
        <f>IF('Main courante'!$A291=$DF$6,MAX($DF$8:$DF293)+1,"")</f>
        <v/>
      </c>
      <c r="DG294" s="121" t="str">
        <f>IF('Main courante'!$A291=$DF$6,TEXT('Main courante'!$B291,"j mmm aa"),"")</f>
        <v/>
      </c>
      <c r="DH294" s="122" t="str">
        <f>IF('Main courante'!$A291=$DF$6,TEXT('Main courante'!$C291,"hh:mm"),"")</f>
        <v/>
      </c>
      <c r="DI294" s="122" t="str">
        <f>IF('Main courante'!$A291=$DF$6,TEXT('Main courante'!$D291,"hh:mm"),"")</f>
        <v/>
      </c>
      <c r="DJ294" s="123" t="str">
        <f>IF('Main courante'!$A291=$DF$6,MOD($DI294-$DH294,1),"")</f>
        <v/>
      </c>
      <c r="DK294" s="123" t="str">
        <f>IF('Main courante'!$A291=$DF$6,'Main courante'!$E291,"")</f>
        <v/>
      </c>
      <c r="DL294" s="128"/>
      <c r="DM294" s="120" t="str">
        <f>IF(OR('Main courante'!$F291&lt;&gt;"",'Main courante'!$K291&lt;&gt;""),MAX($DM$8:$DM293)+1,"")</f>
        <v/>
      </c>
      <c r="DN294" s="121" t="str">
        <f>IF('Main courante'!$F291,TEXT('Main courante'!$B291,"j mmm aa"),"")</f>
        <v/>
      </c>
      <c r="DO294" s="121" t="str">
        <f>IF('Main courante'!$F291,'Main courante'!$E291,"")</f>
        <v/>
      </c>
      <c r="DP294" s="121" t="str">
        <f>IF(OR('Main courante'!$F291&lt;&gt;"",'Main courante'!$K291&lt;&gt;""),IF('Main courante'!$F291&lt;&gt;"",TEXT('Main courante'!$F291,"hh:mm"),""),"")</f>
        <v/>
      </c>
      <c r="DQ294" s="121" t="str">
        <f>IF(OR('Main courante'!$F291&lt;&gt;"",'Main courante'!$K291&lt;&gt;""),IF('Main courante'!$G291&lt;&gt;"",TEXT('Main courante'!$G291,"hh:mm"),""),"")</f>
        <v/>
      </c>
      <c r="DR294" s="121" t="str">
        <f>IF(OR('Main courante'!$F291&lt;&gt;"",'Main courante'!$K291&lt;&gt;""),IF('Main courante'!$K291&lt;&gt;"",TEXT('Main courante'!$K291,"hh:mm"),""),"")</f>
        <v/>
      </c>
      <c r="DS294" s="121" t="str">
        <f>IF(OR('Main courante'!$F291&lt;&gt;"",'Main courante'!$K291&lt;&gt;""),IF('Main courante'!$L291&lt;&gt;"",TEXT('Main courante'!$L291,"hh:mm"),""),"")</f>
        <v/>
      </c>
      <c r="DT294" s="129">
        <f t="shared" si="16"/>
        <v>0</v>
      </c>
      <c r="DU294" s="130">
        <f>'Main courante'!$H291+'Main courante'!$M291</f>
        <v>0</v>
      </c>
      <c r="DV294" s="131">
        <f>'Main courante'!$J291+'Main courante'!$O291</f>
        <v>0</v>
      </c>
      <c r="DW294" s="131">
        <f>'Main courante'!$I291+'Main courante'!$N291</f>
        <v>0</v>
      </c>
      <c r="DX294" s="132" t="str">
        <f>IF('Main courante'!$P291&lt;&gt;"",'Main courante'!$P291,"")</f>
        <v/>
      </c>
      <c r="DY294" s="133" t="str">
        <f>IF('Main courante'!$Q291&lt;&gt;"",'Main courante'!$Q291,"")</f>
        <v/>
      </c>
      <c r="DZ294" s="133" t="str">
        <f>IF('Main courante'!$R291&lt;&gt;"",'Main courante'!$R291,"")</f>
        <v/>
      </c>
      <c r="EA294" s="129">
        <f t="shared" si="17"/>
        <v>0</v>
      </c>
      <c r="EB294" s="129">
        <f t="shared" si="18"/>
        <v>0</v>
      </c>
      <c r="ED294" s="120" t="str">
        <f>IF('Main courante'!$A291=$ED$6,MAX($ED$8:$ED293)+1,"")</f>
        <v/>
      </c>
      <c r="EE294" s="120" t="str">
        <f>IF('Main courante'!$A291=$ED$6,'Main courante'!$S291,"")</f>
        <v/>
      </c>
      <c r="EF294" s="120" t="str">
        <f>IF('Main courante'!$A291=$ED$6,'Main courante'!$T291,"")</f>
        <v/>
      </c>
      <c r="EG294" s="120" t="str">
        <f>IF('Main courante'!$A291=$ED$6,'Main courante'!$U291,"")</f>
        <v/>
      </c>
      <c r="EH294" s="134" t="str">
        <f>IF('Main courante'!$A291=$ED$6,'Main courante'!$V291,"")</f>
        <v/>
      </c>
      <c r="EJ294" s="120" t="str">
        <f>IF('Main courante'!$A291=$EJ$6,MAX($EJ$8:$EJ293)+1,"")</f>
        <v/>
      </c>
      <c r="EK294" s="120" t="str">
        <f>IF('Main courante'!$A291=$EJ$6,'Main courante'!$S291,"")</f>
        <v/>
      </c>
      <c r="EL294" s="120" t="str">
        <f>IF('Main courante'!$A291=$EJ$6,'Main courante'!$T291,"")</f>
        <v/>
      </c>
      <c r="EM294" s="120" t="str">
        <f>IF('Main courante'!$A291=$EJ$6,'Main courante'!$U291,"")</f>
        <v/>
      </c>
      <c r="EN294" s="134" t="str">
        <f>IF('Main courante'!$A291=$EJ$6,'Main courante'!$V291,"")</f>
        <v/>
      </c>
      <c r="EP294" s="120" t="str">
        <f>IF('Main courante'!$A291=$EP$6,MAX($EP$8:$EP293)+1,"")</f>
        <v/>
      </c>
      <c r="EQ294" s="120" t="str">
        <f>IF('Main courante'!$A291=$EP$6,'Main courante'!$S291,"")</f>
        <v/>
      </c>
      <c r="ER294" s="120" t="str">
        <f>IF('Main courante'!$A291=$EP$6,'Main courante'!$T291,"")</f>
        <v/>
      </c>
      <c r="ES294" s="120" t="str">
        <f>IF('Main courante'!$A291=$EP$6,'Main courante'!$U291,"")</f>
        <v/>
      </c>
      <c r="ET294" s="134" t="str">
        <f>IF('Main courante'!$A291=$EP$6,'Main courante'!$V291,"")</f>
        <v/>
      </c>
      <c r="EU294" s="125"/>
      <c r="EV294" s="120" t="str">
        <f>IF('Main courante'!$A291=$EV$6,MAX($EV$8:$EV293)+1,"")</f>
        <v/>
      </c>
      <c r="EW294" s="121" t="str">
        <f>IF('Main courante'!$A291=$EV$6,TEXT('Main courante'!$B291,"j mmm aa"),"")</f>
        <v/>
      </c>
      <c r="EX294" s="122" t="str">
        <f>IF('Main courante'!$A291=$EV$6,TEXT('Main courante'!$C291,"hh:mm"),"")</f>
        <v/>
      </c>
      <c r="EY294" s="122" t="str">
        <f>IF('Main courante'!$A291=$EV$6,TEXT('Main courante'!$D291,"hh:mm"),"")</f>
        <v/>
      </c>
      <c r="EZ294" s="123" t="str">
        <f>IF('Main courante'!$A291=$EV$6,MOD($EY294-$EX294,1),"")</f>
        <v/>
      </c>
      <c r="FA294" s="123" t="str">
        <f>IF('Main courante'!$A291=$EV$6,'Main courante'!$E291,"")</f>
        <v/>
      </c>
      <c r="FB294" s="128"/>
    </row>
    <row r="295" spans="1:158">
      <c r="A295" s="120" t="str">
        <f>IF('Main courante'!$A292=$A$6,MAX($A$8:$A294)+1,"")</f>
        <v/>
      </c>
      <c r="B295" s="121" t="str">
        <f>IF('Main courante'!$A292=$A$6,TEXT('Main courante'!$B292,"j mmm aa"),"")</f>
        <v/>
      </c>
      <c r="C295" s="122" t="str">
        <f>IF('Main courante'!$A292=$A$6,TEXT('Main courante'!$C292,"hh:mm"),"")</f>
        <v/>
      </c>
      <c r="D295" s="122" t="str">
        <f>IF('Main courante'!$A292=$A$6,TEXT('Main courante'!$D292,"hh:mm"),"")</f>
        <v/>
      </c>
      <c r="E295" s="123" t="str">
        <f>IF('Main courante'!$A292=$A$6,MOD($D295-$C295,1),"")</f>
        <v/>
      </c>
      <c r="F295" s="123" t="str">
        <f>IF('Main courante'!$A292=$A$6,'Main courante'!$E292,"")</f>
        <v/>
      </c>
      <c r="G295" s="125"/>
      <c r="H295" s="126" t="str">
        <f>IF('Main courante'!$A292=$H$6,MAX($H$8:$H294)+1,"")</f>
        <v/>
      </c>
      <c r="I295" s="121" t="str">
        <f>IF('Main courante'!$A292=$H$6,TEXT('Main courante'!$B292,"j mmm aa"),"")</f>
        <v/>
      </c>
      <c r="J295" s="122" t="str">
        <f>IF('Main courante'!$A292=$H$6,TEXT('Main courante'!$C292,"hh:mm"),"")</f>
        <v/>
      </c>
      <c r="K295" s="122" t="str">
        <f>IF('Main courante'!$A292=$H$6,TEXT('Main courante'!$D292,"hh:mm"),"")</f>
        <v/>
      </c>
      <c r="L295" s="123" t="str">
        <f>IF('Main courante'!$A292=$H$6,MOD($K295-$J295,1),"")</f>
        <v/>
      </c>
      <c r="M295" s="123" t="str">
        <f>IF('Main courante'!$A292=$H$6,'Main courante'!$E292,"")</f>
        <v/>
      </c>
      <c r="N295" s="125"/>
      <c r="O295" s="120" t="str">
        <f>IF('Main courante'!$A292=$O$6,MAX($O$8:$O294)+1,"")</f>
        <v/>
      </c>
      <c r="P295" s="121" t="str">
        <f>IF('Main courante'!$A292=$O$6,TEXT('Main courante'!$B292,"j mmm aa"),"")</f>
        <v/>
      </c>
      <c r="Q295" s="122" t="str">
        <f>IF('Main courante'!$A292=$O$6,TEXT('Main courante'!$C292,"hh:mm"),"")</f>
        <v/>
      </c>
      <c r="R295" s="122" t="str">
        <f>IF('Main courante'!$A292=$O$6,TEXT('Main courante'!$D292,"hh:mm"),"")</f>
        <v/>
      </c>
      <c r="S295" s="123" t="str">
        <f>IF('Main courante'!$A292=$O$6,MOD($R295-$Q295,1),"")</f>
        <v/>
      </c>
      <c r="T295" s="124" t="str">
        <f>IF('Main courante'!$A292=$O$6,'Main courante'!$E292,"")</f>
        <v/>
      </c>
      <c r="U295" s="127" t="str">
        <f>IF('Main courante'!$A292=$O$6,DU295,"")</f>
        <v/>
      </c>
      <c r="V295" s="125"/>
      <c r="W295" s="120" t="str">
        <f>IF('Main courante'!$A292=$W$6,MAX($W$8:$W294)+1,"")</f>
        <v/>
      </c>
      <c r="X295" s="121" t="str">
        <f>IF('Main courante'!$A292=$W$6,TEXT('Main courante'!$B292,"j mmm aa"),"")</f>
        <v/>
      </c>
      <c r="Y295" s="122" t="str">
        <f>IF('Main courante'!$A292=$W$6,TEXT('Main courante'!$C292,"hh:mm"),"")</f>
        <v/>
      </c>
      <c r="Z295" s="122" t="str">
        <f>IF('Main courante'!$A292=$W$6,TEXT('Main courante'!$D292,"hh:mm"),"")</f>
        <v/>
      </c>
      <c r="AA295" s="123" t="str">
        <f>IF('Main courante'!$A292=$W$6,MOD($Z295-$Y295,1),"")</f>
        <v/>
      </c>
      <c r="AB295" s="123" t="str">
        <f>IF('Main courante'!$A292=$W$6,'Main courante'!$E292,"")</f>
        <v/>
      </c>
      <c r="AC295" s="122" t="str">
        <f>IF('Main courante'!$A292=$W$6,DU295,"")</f>
        <v/>
      </c>
      <c r="AD295" s="125"/>
      <c r="AE295" s="120" t="str">
        <f>IF('Main courante'!$A292=$AE$6,MAX($AE$8:$AE294)+1,"")</f>
        <v/>
      </c>
      <c r="AF295" s="121" t="str">
        <f>IF('Main courante'!$A292=$AE$6,TEXT('Main courante'!$B292,"j mmm aa"),"")</f>
        <v/>
      </c>
      <c r="AG295" s="122" t="str">
        <f>IF('Main courante'!$A292=$AE$6,TEXT('Main courante'!$C292,"hh:mm"),"")</f>
        <v/>
      </c>
      <c r="AH295" s="122" t="str">
        <f>IF('Main courante'!$A292=$AE$6,TEXT('Main courante'!$D292,"hh:mm"),"")</f>
        <v/>
      </c>
      <c r="AI295" s="123" t="str">
        <f>IF('Main courante'!$A292=$AE$6,MOD($AH295-$AG295,1),"")</f>
        <v/>
      </c>
      <c r="AJ295" s="123" t="str">
        <f>IF('Main courante'!$A292=$AE$6,'Main courante'!$E292,"")</f>
        <v/>
      </c>
      <c r="AK295" s="122" t="str">
        <f>IF('Main courante'!$A292=$AE$6,DU295,"")</f>
        <v/>
      </c>
      <c r="AL295" s="125"/>
      <c r="AM295" s="120" t="str">
        <f>IF('Main courante'!$A292=$AM$6,MAX($AM$8:$AM294)+1,"")</f>
        <v/>
      </c>
      <c r="AN295" s="121" t="str">
        <f>IF('Main courante'!$A292=$AM$6,TEXT('Main courante'!$B292,"j mmm aa"),"")</f>
        <v/>
      </c>
      <c r="AO295" s="122" t="str">
        <f>IF('Main courante'!$A292=$AM$6,TEXT('Main courante'!$C292,"hh:mm"),"")</f>
        <v/>
      </c>
      <c r="AP295" s="122" t="str">
        <f>IF('Main courante'!$A292=$AM$6,TEXT('Main courante'!$D292,"hh:mm"),"")</f>
        <v/>
      </c>
      <c r="AQ295" s="123" t="str">
        <f>IF('Main courante'!$A292=$AM$6,MOD($AP295-$AO295,1),"")</f>
        <v/>
      </c>
      <c r="AR295" s="123" t="str">
        <f>IF('Main courante'!$A292=$AM$6,'Main courante'!$E292,"")</f>
        <v/>
      </c>
      <c r="AS295" s="122" t="str">
        <f>IF('Main courante'!$A292=$AM$6,DU295,"")</f>
        <v/>
      </c>
      <c r="AT295" s="125"/>
      <c r="AU295" s="120" t="str">
        <f>IF('Main courante'!$A292=$AU$6,MAX($AU$8:$AU294)+1,"")</f>
        <v/>
      </c>
      <c r="AV295" s="121" t="str">
        <f>IF('Main courante'!$A292=$AU$6,TEXT('Main courante'!$B292,"j mmm aa"),"")</f>
        <v/>
      </c>
      <c r="AW295" s="122" t="str">
        <f>IF('Main courante'!$A292=$AU$6,TEXT('Main courante'!$C292,"hh:mm"),"")</f>
        <v/>
      </c>
      <c r="AX295" s="122" t="str">
        <f>IF('Main courante'!$A292=$AU$6,TEXT('Main courante'!$D292,"hh:mm"),"")</f>
        <v/>
      </c>
      <c r="AY295" s="123" t="str">
        <f>IF('Main courante'!$A292=$AU$6,MOD($AX295-$AW295,1),"")</f>
        <v/>
      </c>
      <c r="AZ295" s="123" t="str">
        <f>IF('Main courante'!$A292=$AU$6,'Main courante'!$E292,"")</f>
        <v/>
      </c>
      <c r="BA295" s="122" t="str">
        <f>IF('Main courante'!$A292=$AU$6,DU295,"")</f>
        <v/>
      </c>
      <c r="BB295" s="125"/>
      <c r="BC295" s="120" t="str">
        <f>IF('Main courante'!$A292=$BC$6,MAX($BC$8:$BC294)+1,"")</f>
        <v/>
      </c>
      <c r="BD295" s="121" t="str">
        <f>IF('Main courante'!$A292=$BC$6,TEXT('Main courante'!$B292,"j mmm aa"),"")</f>
        <v/>
      </c>
      <c r="BE295" s="122" t="str">
        <f>IF('Main courante'!$A292=$BC$6,TEXT('Main courante'!$C292,"hh:mm"),"")</f>
        <v/>
      </c>
      <c r="BF295" s="122" t="str">
        <f>IF('Main courante'!$A292=$BC$6,TEXT('Main courante'!$D292,"hh:mm"),"")</f>
        <v/>
      </c>
      <c r="BG295" s="123" t="str">
        <f>IF('Main courante'!$A292=$BC$6,MOD($BF295-$BE295,1),"")</f>
        <v/>
      </c>
      <c r="BH295" s="123" t="str">
        <f>IF('Main courante'!$A292=$BC$6,'Main courante'!$E292,"")</f>
        <v/>
      </c>
      <c r="BI295" s="122" t="str">
        <f>IF('Main courante'!$A292=$BC$6,DU295,"")</f>
        <v/>
      </c>
      <c r="BJ295" s="125"/>
      <c r="BK295" s="120" t="str">
        <f>IF('Main courante'!$A292=$BK$6,MAX($BK$8:$BK294)+1,"")</f>
        <v/>
      </c>
      <c r="BL295" s="121" t="str">
        <f>IF('Main courante'!$A292=$BK$6,TEXT('Main courante'!$B292,"j mmm aa"),"")</f>
        <v/>
      </c>
      <c r="BM295" s="122" t="str">
        <f>IF('Main courante'!$A292=$BK$6,TEXT('Main courante'!$C292,"hh:mm"),"")</f>
        <v/>
      </c>
      <c r="BN295" s="122" t="str">
        <f>IF('Main courante'!$A292=$BK$6,TEXT('Main courante'!$D292,"hh:mm"),"")</f>
        <v/>
      </c>
      <c r="BO295" s="123" t="str">
        <f>IF('Main courante'!$A292=$BK$6,MOD($BN295-$BM295,1),"")</f>
        <v/>
      </c>
      <c r="BP295" s="123" t="str">
        <f>IF('Main courante'!$A292=$BK$6,'Main courante'!$E292,"")</f>
        <v/>
      </c>
      <c r="BQ295" s="122" t="str">
        <f>IF('Main courante'!$A292=$BK$6,DU295,"")</f>
        <v/>
      </c>
      <c r="BR295" s="125"/>
      <c r="BS295" s="120" t="str">
        <f>IF('Main courante'!$A292=$BS$6,MAX($BS$8:$BS294)+1,"")</f>
        <v/>
      </c>
      <c r="BT295" s="121" t="str">
        <f>IF('Main courante'!$A292=$BS$6,TEXT('Main courante'!$B292,"j mmm aa"),"")</f>
        <v/>
      </c>
      <c r="BU295" s="122" t="str">
        <f>IF('Main courante'!$A292=$BS$6,TEXT('Main courante'!$C292,"hh:mm"),"")</f>
        <v/>
      </c>
      <c r="BV295" s="122" t="str">
        <f>IF('Main courante'!$A292=$BS$6,TEXT('Main courante'!$D292,"hh:mm"),"")</f>
        <v/>
      </c>
      <c r="BW295" s="123" t="str">
        <f>IF('Main courante'!$A292=$BS$6,MOD($BV295-$BU295,1),"")</f>
        <v/>
      </c>
      <c r="BX295" s="123" t="str">
        <f>IF('Main courante'!$A292=$BS$6,'Main courante'!$E292,"")</f>
        <v/>
      </c>
      <c r="BY295" s="122" t="str">
        <f>IF('Main courante'!$A292=$BS$6,DU295,"")</f>
        <v/>
      </c>
      <c r="BZ295" s="125"/>
      <c r="CA295" s="120" t="str">
        <f>IF('Main courante'!$A292=$CA$6,MAX($CA$8:$CA294)+1,"")</f>
        <v/>
      </c>
      <c r="CB295" s="121" t="str">
        <f>IF('Main courante'!$A292=$CA$6,TEXT('Main courante'!$B292,"j mmm aa"),"")</f>
        <v/>
      </c>
      <c r="CC295" s="122" t="str">
        <f>IF('Main courante'!$A292=$CA$6,TEXT('Main courante'!$C292,"hh:mm"),"")</f>
        <v/>
      </c>
      <c r="CD295" s="122" t="str">
        <f>IF('Main courante'!$A292=$CA$6,TEXT('Main courante'!$D292,"hh:mm"),"")</f>
        <v/>
      </c>
      <c r="CE295" s="123" t="str">
        <f>IF('Main courante'!$A292=$CA$6,MOD($CD295-$CC295,1),"")</f>
        <v/>
      </c>
      <c r="CF295" s="123" t="str">
        <f>IF('Main courante'!$A292=$CA$6,'Main courante'!$E292,"")</f>
        <v/>
      </c>
      <c r="CG295" s="122" t="str">
        <f>IF('Main courante'!$A292=$CA$6,DU295,"")</f>
        <v/>
      </c>
      <c r="CH295" s="125"/>
      <c r="CI295" s="120" t="str">
        <f>IF('Main courante'!$A292=$CI$6,MAX($CI$8:$CI294)+1,"")</f>
        <v/>
      </c>
      <c r="CJ295" s="121" t="str">
        <f>IF('Main courante'!$A292=$CI$6,TEXT('Main courante'!$B292,"j mmm aa"),"")</f>
        <v/>
      </c>
      <c r="CK295" s="122" t="str">
        <f>IF('Main courante'!$A292=$CI$6,TEXT('Main courante'!$C292,"hh:mm"),"")</f>
        <v/>
      </c>
      <c r="CL295" s="122" t="str">
        <f>IF('Main courante'!$A292=$CI$6,TEXT('Main courante'!$D292,"hh:mm"),"")</f>
        <v/>
      </c>
      <c r="CM295" s="123" t="str">
        <f>IF('Main courante'!$A292=$CI$6,MOD($CL295-$CK295,1),"")</f>
        <v/>
      </c>
      <c r="CN295" s="123" t="str">
        <f>IF('Main courante'!$A292=$CI$6,'Main courante'!$E292,"")</f>
        <v/>
      </c>
      <c r="CO295" s="125"/>
      <c r="CP295" s="120" t="str">
        <f>IF('Main courante'!$A292=$CP$6,MAX($CP$8:$CP294)+1,"")</f>
        <v/>
      </c>
      <c r="CQ295" s="121" t="str">
        <f>IF('Main courante'!$A292=$CP$6,TEXT('Main courante'!$B292,"j mmm aa"),"")</f>
        <v/>
      </c>
      <c r="CR295" s="122" t="str">
        <f>IF('Main courante'!$A292=$CP$6,TEXT('Main courante'!$C292,"hh:mm"),"")</f>
        <v/>
      </c>
      <c r="CS295" s="122" t="str">
        <f>IF('Main courante'!$A292=$CP$6,TEXT('Main courante'!$D292,"hh:mm"),"")</f>
        <v/>
      </c>
      <c r="CT295" s="123" t="str">
        <f>IF('Main courante'!$A292=$CP$6,MOD($CS295-$CR295,1),"")</f>
        <v/>
      </c>
      <c r="CU295" s="123" t="str">
        <f>IF('Main courante'!$A292=$CP$6,'Main courante'!$E292,"")</f>
        <v/>
      </c>
      <c r="CV295" s="122" t="str">
        <f>IF('Main courante'!$A292=$CP$6,DU295,"")</f>
        <v/>
      </c>
      <c r="CW295" s="125"/>
      <c r="CX295" s="120" t="str">
        <f>IF('Main courante'!$A292=$CX$6,MAX($CX$8:$CX294)+1,"")</f>
        <v/>
      </c>
      <c r="CY295" s="121" t="str">
        <f>IF('Main courante'!$A292=$CX$6,TEXT('Main courante'!$B292,"j mmm aa"),"")</f>
        <v/>
      </c>
      <c r="CZ295" s="122" t="str">
        <f>IF('Main courante'!$A292=$CX$6,TEXT('Main courante'!$C292,"hh:mm"),"")</f>
        <v/>
      </c>
      <c r="DA295" s="122" t="str">
        <f>IF('Main courante'!$A292=$CX$6,TEXT('Main courante'!$D292,"hh:mm"),"")</f>
        <v/>
      </c>
      <c r="DB295" s="123" t="str">
        <f>IF('Main courante'!$A292=$CX$6,MOD($DA295-$CZ295,1),"")</f>
        <v/>
      </c>
      <c r="DC295" s="123" t="str">
        <f>IF('Main courante'!$A292=$CX$6,'Main courante'!$E292,"")</f>
        <v/>
      </c>
      <c r="DD295" s="122" t="str">
        <f>IF('Main courante'!$A292=$CX$6,DU295,"")</f>
        <v/>
      </c>
      <c r="DE295" s="125"/>
      <c r="DF295" s="120" t="str">
        <f>IF('Main courante'!$A292=$DF$6,MAX($DF$8:$DF294)+1,"")</f>
        <v/>
      </c>
      <c r="DG295" s="121" t="str">
        <f>IF('Main courante'!$A292=$DF$6,TEXT('Main courante'!$B292,"j mmm aa"),"")</f>
        <v/>
      </c>
      <c r="DH295" s="122" t="str">
        <f>IF('Main courante'!$A292=$DF$6,TEXT('Main courante'!$C292,"hh:mm"),"")</f>
        <v/>
      </c>
      <c r="DI295" s="122" t="str">
        <f>IF('Main courante'!$A292=$DF$6,TEXT('Main courante'!$D292,"hh:mm"),"")</f>
        <v/>
      </c>
      <c r="DJ295" s="123" t="str">
        <f>IF('Main courante'!$A292=$DF$6,MOD($DI295-$DH295,1),"")</f>
        <v/>
      </c>
      <c r="DK295" s="123" t="str">
        <f>IF('Main courante'!$A292=$DF$6,'Main courante'!$E292,"")</f>
        <v/>
      </c>
      <c r="DL295" s="128"/>
      <c r="DM295" s="120" t="str">
        <f>IF(OR('Main courante'!$F292&lt;&gt;"",'Main courante'!$K292&lt;&gt;""),MAX($DM$8:$DM294)+1,"")</f>
        <v/>
      </c>
      <c r="DN295" s="121" t="str">
        <f>IF('Main courante'!$F292,TEXT('Main courante'!$B292,"j mmm aa"),"")</f>
        <v/>
      </c>
      <c r="DO295" s="121" t="str">
        <f>IF('Main courante'!$F292,'Main courante'!$E292,"")</f>
        <v/>
      </c>
      <c r="DP295" s="121" t="str">
        <f>IF(OR('Main courante'!$F292&lt;&gt;"",'Main courante'!$K292&lt;&gt;""),IF('Main courante'!$F292&lt;&gt;"",TEXT('Main courante'!$F292,"hh:mm"),""),"")</f>
        <v/>
      </c>
      <c r="DQ295" s="121" t="str">
        <f>IF(OR('Main courante'!$F292&lt;&gt;"",'Main courante'!$K292&lt;&gt;""),IF('Main courante'!$G292&lt;&gt;"",TEXT('Main courante'!$G292,"hh:mm"),""),"")</f>
        <v/>
      </c>
      <c r="DR295" s="121" t="str">
        <f>IF(OR('Main courante'!$F292&lt;&gt;"",'Main courante'!$K292&lt;&gt;""),IF('Main courante'!$K292&lt;&gt;"",TEXT('Main courante'!$K292,"hh:mm"),""),"")</f>
        <v/>
      </c>
      <c r="DS295" s="121" t="str">
        <f>IF(OR('Main courante'!$F292&lt;&gt;"",'Main courante'!$K292&lt;&gt;""),IF('Main courante'!$L292&lt;&gt;"",TEXT('Main courante'!$L292,"hh:mm"),""),"")</f>
        <v/>
      </c>
      <c r="DT295" s="129">
        <f t="shared" si="16"/>
        <v>0</v>
      </c>
      <c r="DU295" s="130">
        <f>'Main courante'!$H292+'Main courante'!$M292</f>
        <v>0</v>
      </c>
      <c r="DV295" s="131">
        <f>'Main courante'!$J292+'Main courante'!$O292</f>
        <v>0</v>
      </c>
      <c r="DW295" s="131">
        <f>'Main courante'!$I292+'Main courante'!$N292</f>
        <v>0</v>
      </c>
      <c r="DX295" s="132" t="str">
        <f>IF('Main courante'!$P292&lt;&gt;"",'Main courante'!$P292,"")</f>
        <v/>
      </c>
      <c r="DY295" s="133" t="str">
        <f>IF('Main courante'!$Q292&lt;&gt;"",'Main courante'!$Q292,"")</f>
        <v/>
      </c>
      <c r="DZ295" s="133" t="str">
        <f>IF('Main courante'!$R292&lt;&gt;"",'Main courante'!$R292,"")</f>
        <v/>
      </c>
      <c r="EA295" s="129">
        <f t="shared" si="17"/>
        <v>0</v>
      </c>
      <c r="EB295" s="129">
        <f t="shared" si="18"/>
        <v>0</v>
      </c>
      <c r="ED295" s="120" t="str">
        <f>IF('Main courante'!$A292=$ED$6,MAX($ED$8:$ED294)+1,"")</f>
        <v/>
      </c>
      <c r="EE295" s="120" t="str">
        <f>IF('Main courante'!$A292=$ED$6,'Main courante'!$S292,"")</f>
        <v/>
      </c>
      <c r="EF295" s="120" t="str">
        <f>IF('Main courante'!$A292=$ED$6,'Main courante'!$T292,"")</f>
        <v/>
      </c>
      <c r="EG295" s="120" t="str">
        <f>IF('Main courante'!$A292=$ED$6,'Main courante'!$U292,"")</f>
        <v/>
      </c>
      <c r="EH295" s="134" t="str">
        <f>IF('Main courante'!$A292=$ED$6,'Main courante'!$V292,"")</f>
        <v/>
      </c>
      <c r="EJ295" s="120" t="str">
        <f>IF('Main courante'!$A292=$EJ$6,MAX($EJ$8:$EJ294)+1,"")</f>
        <v/>
      </c>
      <c r="EK295" s="120" t="str">
        <f>IF('Main courante'!$A292=$EJ$6,'Main courante'!$S292,"")</f>
        <v/>
      </c>
      <c r="EL295" s="120" t="str">
        <f>IF('Main courante'!$A292=$EJ$6,'Main courante'!$T292,"")</f>
        <v/>
      </c>
      <c r="EM295" s="120" t="str">
        <f>IF('Main courante'!$A292=$EJ$6,'Main courante'!$U292,"")</f>
        <v/>
      </c>
      <c r="EN295" s="134" t="str">
        <f>IF('Main courante'!$A292=$EJ$6,'Main courante'!$V292,"")</f>
        <v/>
      </c>
      <c r="EP295" s="120" t="str">
        <f>IF('Main courante'!$A292=$EP$6,MAX($EP$8:$EP294)+1,"")</f>
        <v/>
      </c>
      <c r="EQ295" s="120" t="str">
        <f>IF('Main courante'!$A292=$EP$6,'Main courante'!$S292,"")</f>
        <v/>
      </c>
      <c r="ER295" s="120" t="str">
        <f>IF('Main courante'!$A292=$EP$6,'Main courante'!$T292,"")</f>
        <v/>
      </c>
      <c r="ES295" s="120" t="str">
        <f>IF('Main courante'!$A292=$EP$6,'Main courante'!$U292,"")</f>
        <v/>
      </c>
      <c r="ET295" s="134" t="str">
        <f>IF('Main courante'!$A292=$EP$6,'Main courante'!$V292,"")</f>
        <v/>
      </c>
      <c r="EU295" s="125"/>
      <c r="EV295" s="120" t="str">
        <f>IF('Main courante'!$A292=$EV$6,MAX($EV$8:$EV294)+1,"")</f>
        <v/>
      </c>
      <c r="EW295" s="121" t="str">
        <f>IF('Main courante'!$A292=$EV$6,TEXT('Main courante'!$B292,"j mmm aa"),"")</f>
        <v/>
      </c>
      <c r="EX295" s="122" t="str">
        <f>IF('Main courante'!$A292=$EV$6,TEXT('Main courante'!$C292,"hh:mm"),"")</f>
        <v/>
      </c>
      <c r="EY295" s="122" t="str">
        <f>IF('Main courante'!$A292=$EV$6,TEXT('Main courante'!$D292,"hh:mm"),"")</f>
        <v/>
      </c>
      <c r="EZ295" s="123" t="str">
        <f>IF('Main courante'!$A292=$EV$6,MOD($EY295-$EX295,1),"")</f>
        <v/>
      </c>
      <c r="FA295" s="123" t="str">
        <f>IF('Main courante'!$A292=$EV$6,'Main courante'!$E292,"")</f>
        <v/>
      </c>
      <c r="FB295" s="128"/>
    </row>
    <row r="296" spans="1:158">
      <c r="A296" s="120" t="str">
        <f>IF('Main courante'!$A293=$A$6,MAX($A$8:$A295)+1,"")</f>
        <v/>
      </c>
      <c r="B296" s="121" t="str">
        <f>IF('Main courante'!$A293=$A$6,TEXT('Main courante'!$B293,"j mmm aa"),"")</f>
        <v/>
      </c>
      <c r="C296" s="122" t="str">
        <f>IF('Main courante'!$A293=$A$6,TEXT('Main courante'!$C293,"hh:mm"),"")</f>
        <v/>
      </c>
      <c r="D296" s="122" t="str">
        <f>IF('Main courante'!$A293=$A$6,TEXT('Main courante'!$D293,"hh:mm"),"")</f>
        <v/>
      </c>
      <c r="E296" s="123" t="str">
        <f>IF('Main courante'!$A293=$A$6,MOD($D296-$C296,1),"")</f>
        <v/>
      </c>
      <c r="F296" s="123" t="str">
        <f>IF('Main courante'!$A293=$A$6,'Main courante'!$E293,"")</f>
        <v/>
      </c>
      <c r="G296" s="125"/>
      <c r="H296" s="126" t="str">
        <f>IF('Main courante'!$A293=$H$6,MAX($H$8:$H295)+1,"")</f>
        <v/>
      </c>
      <c r="I296" s="121" t="str">
        <f>IF('Main courante'!$A293=$H$6,TEXT('Main courante'!$B293,"j mmm aa"),"")</f>
        <v/>
      </c>
      <c r="J296" s="122" t="str">
        <f>IF('Main courante'!$A293=$H$6,TEXT('Main courante'!$C293,"hh:mm"),"")</f>
        <v/>
      </c>
      <c r="K296" s="122" t="str">
        <f>IF('Main courante'!$A293=$H$6,TEXT('Main courante'!$D293,"hh:mm"),"")</f>
        <v/>
      </c>
      <c r="L296" s="123" t="str">
        <f>IF('Main courante'!$A293=$H$6,MOD($K296-$J296,1),"")</f>
        <v/>
      </c>
      <c r="M296" s="123" t="str">
        <f>IF('Main courante'!$A293=$H$6,'Main courante'!$E293,"")</f>
        <v/>
      </c>
      <c r="N296" s="125"/>
      <c r="O296" s="120" t="str">
        <f>IF('Main courante'!$A293=$O$6,MAX($O$8:$O295)+1,"")</f>
        <v/>
      </c>
      <c r="P296" s="121" t="str">
        <f>IF('Main courante'!$A293=$O$6,TEXT('Main courante'!$B293,"j mmm aa"),"")</f>
        <v/>
      </c>
      <c r="Q296" s="122" t="str">
        <f>IF('Main courante'!$A293=$O$6,TEXT('Main courante'!$C293,"hh:mm"),"")</f>
        <v/>
      </c>
      <c r="R296" s="122" t="str">
        <f>IF('Main courante'!$A293=$O$6,TEXT('Main courante'!$D293,"hh:mm"),"")</f>
        <v/>
      </c>
      <c r="S296" s="123" t="str">
        <f>IF('Main courante'!$A293=$O$6,MOD($R296-$Q296,1),"")</f>
        <v/>
      </c>
      <c r="T296" s="124" t="str">
        <f>IF('Main courante'!$A293=$O$6,'Main courante'!$E293,"")</f>
        <v/>
      </c>
      <c r="U296" s="127" t="str">
        <f>IF('Main courante'!$A293=$O$6,DU296,"")</f>
        <v/>
      </c>
      <c r="V296" s="125"/>
      <c r="W296" s="120" t="str">
        <f>IF('Main courante'!$A293=$W$6,MAX($W$8:$W295)+1,"")</f>
        <v/>
      </c>
      <c r="X296" s="121" t="str">
        <f>IF('Main courante'!$A293=$W$6,TEXT('Main courante'!$B293,"j mmm aa"),"")</f>
        <v/>
      </c>
      <c r="Y296" s="122" t="str">
        <f>IF('Main courante'!$A293=$W$6,TEXT('Main courante'!$C293,"hh:mm"),"")</f>
        <v/>
      </c>
      <c r="Z296" s="122" t="str">
        <f>IF('Main courante'!$A293=$W$6,TEXT('Main courante'!$D293,"hh:mm"),"")</f>
        <v/>
      </c>
      <c r="AA296" s="123" t="str">
        <f>IF('Main courante'!$A293=$W$6,MOD($Z296-$Y296,1),"")</f>
        <v/>
      </c>
      <c r="AB296" s="123" t="str">
        <f>IF('Main courante'!$A293=$W$6,'Main courante'!$E293,"")</f>
        <v/>
      </c>
      <c r="AC296" s="122" t="str">
        <f>IF('Main courante'!$A293=$W$6,DU296,"")</f>
        <v/>
      </c>
      <c r="AD296" s="125"/>
      <c r="AE296" s="120" t="str">
        <f>IF('Main courante'!$A293=$AE$6,MAX($AE$8:$AE295)+1,"")</f>
        <v/>
      </c>
      <c r="AF296" s="121" t="str">
        <f>IF('Main courante'!$A293=$AE$6,TEXT('Main courante'!$B293,"j mmm aa"),"")</f>
        <v/>
      </c>
      <c r="AG296" s="122" t="str">
        <f>IF('Main courante'!$A293=$AE$6,TEXT('Main courante'!$C293,"hh:mm"),"")</f>
        <v/>
      </c>
      <c r="AH296" s="122" t="str">
        <f>IF('Main courante'!$A293=$AE$6,TEXT('Main courante'!$D293,"hh:mm"),"")</f>
        <v/>
      </c>
      <c r="AI296" s="123" t="str">
        <f>IF('Main courante'!$A293=$AE$6,MOD($AH296-$AG296,1),"")</f>
        <v/>
      </c>
      <c r="AJ296" s="123" t="str">
        <f>IF('Main courante'!$A293=$AE$6,'Main courante'!$E293,"")</f>
        <v/>
      </c>
      <c r="AK296" s="122" t="str">
        <f>IF('Main courante'!$A293=$AE$6,DU296,"")</f>
        <v/>
      </c>
      <c r="AL296" s="125"/>
      <c r="AM296" s="120" t="str">
        <f>IF('Main courante'!$A293=$AM$6,MAX($AM$8:$AM295)+1,"")</f>
        <v/>
      </c>
      <c r="AN296" s="121" t="str">
        <f>IF('Main courante'!$A293=$AM$6,TEXT('Main courante'!$B293,"j mmm aa"),"")</f>
        <v/>
      </c>
      <c r="AO296" s="122" t="str">
        <f>IF('Main courante'!$A293=$AM$6,TEXT('Main courante'!$C293,"hh:mm"),"")</f>
        <v/>
      </c>
      <c r="AP296" s="122" t="str">
        <f>IF('Main courante'!$A293=$AM$6,TEXT('Main courante'!$D293,"hh:mm"),"")</f>
        <v/>
      </c>
      <c r="AQ296" s="123" t="str">
        <f>IF('Main courante'!$A293=$AM$6,MOD($AP296-$AO296,1),"")</f>
        <v/>
      </c>
      <c r="AR296" s="123" t="str">
        <f>IF('Main courante'!$A293=$AM$6,'Main courante'!$E293,"")</f>
        <v/>
      </c>
      <c r="AS296" s="122" t="str">
        <f>IF('Main courante'!$A293=$AM$6,DU296,"")</f>
        <v/>
      </c>
      <c r="AT296" s="125"/>
      <c r="AU296" s="120" t="str">
        <f>IF('Main courante'!$A293=$AU$6,MAX($AU$8:$AU295)+1,"")</f>
        <v/>
      </c>
      <c r="AV296" s="121" t="str">
        <f>IF('Main courante'!$A293=$AU$6,TEXT('Main courante'!$B293,"j mmm aa"),"")</f>
        <v/>
      </c>
      <c r="AW296" s="122" t="str">
        <f>IF('Main courante'!$A293=$AU$6,TEXT('Main courante'!$C293,"hh:mm"),"")</f>
        <v/>
      </c>
      <c r="AX296" s="122" t="str">
        <f>IF('Main courante'!$A293=$AU$6,TEXT('Main courante'!$D293,"hh:mm"),"")</f>
        <v/>
      </c>
      <c r="AY296" s="123" t="str">
        <f>IF('Main courante'!$A293=$AU$6,MOD($AX296-$AW296,1),"")</f>
        <v/>
      </c>
      <c r="AZ296" s="123" t="str">
        <f>IF('Main courante'!$A293=$AU$6,'Main courante'!$E293,"")</f>
        <v/>
      </c>
      <c r="BA296" s="122" t="str">
        <f>IF('Main courante'!$A293=$AU$6,DU296,"")</f>
        <v/>
      </c>
      <c r="BB296" s="125"/>
      <c r="BC296" s="120" t="str">
        <f>IF('Main courante'!$A293=$BC$6,MAX($BC$8:$BC295)+1,"")</f>
        <v/>
      </c>
      <c r="BD296" s="121" t="str">
        <f>IF('Main courante'!$A293=$BC$6,TEXT('Main courante'!$B293,"j mmm aa"),"")</f>
        <v/>
      </c>
      <c r="BE296" s="122" t="str">
        <f>IF('Main courante'!$A293=$BC$6,TEXT('Main courante'!$C293,"hh:mm"),"")</f>
        <v/>
      </c>
      <c r="BF296" s="122" t="str">
        <f>IF('Main courante'!$A293=$BC$6,TEXT('Main courante'!$D293,"hh:mm"),"")</f>
        <v/>
      </c>
      <c r="BG296" s="123" t="str">
        <f>IF('Main courante'!$A293=$BC$6,MOD($BF296-$BE296,1),"")</f>
        <v/>
      </c>
      <c r="BH296" s="123" t="str">
        <f>IF('Main courante'!$A293=$BC$6,'Main courante'!$E293,"")</f>
        <v/>
      </c>
      <c r="BI296" s="122" t="str">
        <f>IF('Main courante'!$A293=$BC$6,DU296,"")</f>
        <v/>
      </c>
      <c r="BJ296" s="125"/>
      <c r="BK296" s="120" t="str">
        <f>IF('Main courante'!$A293=$BK$6,MAX($BK$8:$BK295)+1,"")</f>
        <v/>
      </c>
      <c r="BL296" s="121" t="str">
        <f>IF('Main courante'!$A293=$BK$6,TEXT('Main courante'!$B293,"j mmm aa"),"")</f>
        <v/>
      </c>
      <c r="BM296" s="122" t="str">
        <f>IF('Main courante'!$A293=$BK$6,TEXT('Main courante'!$C293,"hh:mm"),"")</f>
        <v/>
      </c>
      <c r="BN296" s="122" t="str">
        <f>IF('Main courante'!$A293=$BK$6,TEXT('Main courante'!$D293,"hh:mm"),"")</f>
        <v/>
      </c>
      <c r="BO296" s="123" t="str">
        <f>IF('Main courante'!$A293=$BK$6,MOD($BN296-$BM296,1),"")</f>
        <v/>
      </c>
      <c r="BP296" s="123" t="str">
        <f>IF('Main courante'!$A293=$BK$6,'Main courante'!$E293,"")</f>
        <v/>
      </c>
      <c r="BQ296" s="122" t="str">
        <f>IF('Main courante'!$A293=$BK$6,DU296,"")</f>
        <v/>
      </c>
      <c r="BR296" s="125"/>
      <c r="BS296" s="120" t="str">
        <f>IF('Main courante'!$A293=$BS$6,MAX($BS$8:$BS295)+1,"")</f>
        <v/>
      </c>
      <c r="BT296" s="121" t="str">
        <f>IF('Main courante'!$A293=$BS$6,TEXT('Main courante'!$B293,"j mmm aa"),"")</f>
        <v/>
      </c>
      <c r="BU296" s="122" t="str">
        <f>IF('Main courante'!$A293=$BS$6,TEXT('Main courante'!$C293,"hh:mm"),"")</f>
        <v/>
      </c>
      <c r="BV296" s="122" t="str">
        <f>IF('Main courante'!$A293=$BS$6,TEXT('Main courante'!$D293,"hh:mm"),"")</f>
        <v/>
      </c>
      <c r="BW296" s="123" t="str">
        <f>IF('Main courante'!$A293=$BS$6,MOD($BV296-$BU296,1),"")</f>
        <v/>
      </c>
      <c r="BX296" s="123" t="str">
        <f>IF('Main courante'!$A293=$BS$6,'Main courante'!$E293,"")</f>
        <v/>
      </c>
      <c r="BY296" s="122" t="str">
        <f>IF('Main courante'!$A293=$BS$6,DU296,"")</f>
        <v/>
      </c>
      <c r="BZ296" s="125"/>
      <c r="CA296" s="120" t="str">
        <f>IF('Main courante'!$A293=$CA$6,MAX($CA$8:$CA295)+1,"")</f>
        <v/>
      </c>
      <c r="CB296" s="121" t="str">
        <f>IF('Main courante'!$A293=$CA$6,TEXT('Main courante'!$B293,"j mmm aa"),"")</f>
        <v/>
      </c>
      <c r="CC296" s="122" t="str">
        <f>IF('Main courante'!$A293=$CA$6,TEXT('Main courante'!$C293,"hh:mm"),"")</f>
        <v/>
      </c>
      <c r="CD296" s="122" t="str">
        <f>IF('Main courante'!$A293=$CA$6,TEXT('Main courante'!$D293,"hh:mm"),"")</f>
        <v/>
      </c>
      <c r="CE296" s="123" t="str">
        <f>IF('Main courante'!$A293=$CA$6,MOD($CD296-$CC296,1),"")</f>
        <v/>
      </c>
      <c r="CF296" s="123" t="str">
        <f>IF('Main courante'!$A293=$CA$6,'Main courante'!$E293,"")</f>
        <v/>
      </c>
      <c r="CG296" s="122" t="str">
        <f>IF('Main courante'!$A293=$CA$6,DU296,"")</f>
        <v/>
      </c>
      <c r="CH296" s="125"/>
      <c r="CI296" s="120" t="str">
        <f>IF('Main courante'!$A293=$CI$6,MAX($CI$8:$CI295)+1,"")</f>
        <v/>
      </c>
      <c r="CJ296" s="121" t="str">
        <f>IF('Main courante'!$A293=$CI$6,TEXT('Main courante'!$B293,"j mmm aa"),"")</f>
        <v/>
      </c>
      <c r="CK296" s="122" t="str">
        <f>IF('Main courante'!$A293=$CI$6,TEXT('Main courante'!$C293,"hh:mm"),"")</f>
        <v/>
      </c>
      <c r="CL296" s="122" t="str">
        <f>IF('Main courante'!$A293=$CI$6,TEXT('Main courante'!$D293,"hh:mm"),"")</f>
        <v/>
      </c>
      <c r="CM296" s="123" t="str">
        <f>IF('Main courante'!$A293=$CI$6,MOD($CL296-$CK296,1),"")</f>
        <v/>
      </c>
      <c r="CN296" s="123" t="str">
        <f>IF('Main courante'!$A293=$CI$6,'Main courante'!$E293,"")</f>
        <v/>
      </c>
      <c r="CO296" s="125"/>
      <c r="CP296" s="120" t="str">
        <f>IF('Main courante'!$A293=$CP$6,MAX($CP$8:$CP295)+1,"")</f>
        <v/>
      </c>
      <c r="CQ296" s="121" t="str">
        <f>IF('Main courante'!$A293=$CP$6,TEXT('Main courante'!$B293,"j mmm aa"),"")</f>
        <v/>
      </c>
      <c r="CR296" s="122" t="str">
        <f>IF('Main courante'!$A293=$CP$6,TEXT('Main courante'!$C293,"hh:mm"),"")</f>
        <v/>
      </c>
      <c r="CS296" s="122" t="str">
        <f>IF('Main courante'!$A293=$CP$6,TEXT('Main courante'!$D293,"hh:mm"),"")</f>
        <v/>
      </c>
      <c r="CT296" s="123" t="str">
        <f>IF('Main courante'!$A293=$CP$6,MOD($CS296-$CR296,1),"")</f>
        <v/>
      </c>
      <c r="CU296" s="123" t="str">
        <f>IF('Main courante'!$A293=$CP$6,'Main courante'!$E293,"")</f>
        <v/>
      </c>
      <c r="CV296" s="122" t="str">
        <f>IF('Main courante'!$A293=$CP$6,DU296,"")</f>
        <v/>
      </c>
      <c r="CW296" s="125"/>
      <c r="CX296" s="120" t="str">
        <f>IF('Main courante'!$A293=$CX$6,MAX($CX$8:$CX295)+1,"")</f>
        <v/>
      </c>
      <c r="CY296" s="121" t="str">
        <f>IF('Main courante'!$A293=$CX$6,TEXT('Main courante'!$B293,"j mmm aa"),"")</f>
        <v/>
      </c>
      <c r="CZ296" s="122" t="str">
        <f>IF('Main courante'!$A293=$CX$6,TEXT('Main courante'!$C293,"hh:mm"),"")</f>
        <v/>
      </c>
      <c r="DA296" s="122" t="str">
        <f>IF('Main courante'!$A293=$CX$6,TEXT('Main courante'!$D293,"hh:mm"),"")</f>
        <v/>
      </c>
      <c r="DB296" s="123" t="str">
        <f>IF('Main courante'!$A293=$CX$6,MOD($DA296-$CZ296,1),"")</f>
        <v/>
      </c>
      <c r="DC296" s="123" t="str">
        <f>IF('Main courante'!$A293=$CX$6,'Main courante'!$E293,"")</f>
        <v/>
      </c>
      <c r="DD296" s="122" t="str">
        <f>IF('Main courante'!$A293=$CX$6,DU296,"")</f>
        <v/>
      </c>
      <c r="DE296" s="125"/>
      <c r="DF296" s="120" t="str">
        <f>IF('Main courante'!$A293=$DF$6,MAX($DF$8:$DF295)+1,"")</f>
        <v/>
      </c>
      <c r="DG296" s="121" t="str">
        <f>IF('Main courante'!$A293=$DF$6,TEXT('Main courante'!$B293,"j mmm aa"),"")</f>
        <v/>
      </c>
      <c r="DH296" s="122" t="str">
        <f>IF('Main courante'!$A293=$DF$6,TEXT('Main courante'!$C293,"hh:mm"),"")</f>
        <v/>
      </c>
      <c r="DI296" s="122" t="str">
        <f>IF('Main courante'!$A293=$DF$6,TEXT('Main courante'!$D293,"hh:mm"),"")</f>
        <v/>
      </c>
      <c r="DJ296" s="123" t="str">
        <f>IF('Main courante'!$A293=$DF$6,MOD($DI296-$DH296,1),"")</f>
        <v/>
      </c>
      <c r="DK296" s="123" t="str">
        <f>IF('Main courante'!$A293=$DF$6,'Main courante'!$E293,"")</f>
        <v/>
      </c>
      <c r="DL296" s="128"/>
      <c r="DM296" s="120" t="str">
        <f>IF(OR('Main courante'!$F293&lt;&gt;"",'Main courante'!$K293&lt;&gt;""),MAX($DM$8:$DM295)+1,"")</f>
        <v/>
      </c>
      <c r="DN296" s="121" t="str">
        <f>IF('Main courante'!$F293,TEXT('Main courante'!$B293,"j mmm aa"),"")</f>
        <v/>
      </c>
      <c r="DO296" s="121" t="str">
        <f>IF('Main courante'!$F293,'Main courante'!$E293,"")</f>
        <v/>
      </c>
      <c r="DP296" s="121" t="str">
        <f>IF(OR('Main courante'!$F293&lt;&gt;"",'Main courante'!$K293&lt;&gt;""),IF('Main courante'!$F293&lt;&gt;"",TEXT('Main courante'!$F293,"hh:mm"),""),"")</f>
        <v/>
      </c>
      <c r="DQ296" s="121" t="str">
        <f>IF(OR('Main courante'!$F293&lt;&gt;"",'Main courante'!$K293&lt;&gt;""),IF('Main courante'!$G293&lt;&gt;"",TEXT('Main courante'!$G293,"hh:mm"),""),"")</f>
        <v/>
      </c>
      <c r="DR296" s="121" t="str">
        <f>IF(OR('Main courante'!$F293&lt;&gt;"",'Main courante'!$K293&lt;&gt;""),IF('Main courante'!$K293&lt;&gt;"",TEXT('Main courante'!$K293,"hh:mm"),""),"")</f>
        <v/>
      </c>
      <c r="DS296" s="121" t="str">
        <f>IF(OR('Main courante'!$F293&lt;&gt;"",'Main courante'!$K293&lt;&gt;""),IF('Main courante'!$L293&lt;&gt;"",TEXT('Main courante'!$L293,"hh:mm"),""),"")</f>
        <v/>
      </c>
      <c r="DT296" s="129">
        <f t="shared" si="16"/>
        <v>0</v>
      </c>
      <c r="DU296" s="130">
        <f>'Main courante'!$H293+'Main courante'!$M293</f>
        <v>0</v>
      </c>
      <c r="DV296" s="131">
        <f>'Main courante'!$J293+'Main courante'!$O293</f>
        <v>0</v>
      </c>
      <c r="DW296" s="131">
        <f>'Main courante'!$I293+'Main courante'!$N293</f>
        <v>0</v>
      </c>
      <c r="DX296" s="132" t="str">
        <f>IF('Main courante'!$P293&lt;&gt;"",'Main courante'!$P293,"")</f>
        <v/>
      </c>
      <c r="DY296" s="133" t="str">
        <f>IF('Main courante'!$Q293&lt;&gt;"",'Main courante'!$Q293,"")</f>
        <v/>
      </c>
      <c r="DZ296" s="133" t="str">
        <f>IF('Main courante'!$R293&lt;&gt;"",'Main courante'!$R293,"")</f>
        <v/>
      </c>
      <c r="EA296" s="129">
        <f t="shared" si="17"/>
        <v>0</v>
      </c>
      <c r="EB296" s="129">
        <f t="shared" si="18"/>
        <v>0</v>
      </c>
      <c r="ED296" s="120" t="str">
        <f>IF('Main courante'!$A293=$ED$6,MAX($ED$8:$ED295)+1,"")</f>
        <v/>
      </c>
      <c r="EE296" s="120" t="str">
        <f>IF('Main courante'!$A293=$ED$6,'Main courante'!$S293,"")</f>
        <v/>
      </c>
      <c r="EF296" s="120" t="str">
        <f>IF('Main courante'!$A293=$ED$6,'Main courante'!$T293,"")</f>
        <v/>
      </c>
      <c r="EG296" s="120" t="str">
        <f>IF('Main courante'!$A293=$ED$6,'Main courante'!$U293,"")</f>
        <v/>
      </c>
      <c r="EH296" s="134" t="str">
        <f>IF('Main courante'!$A293=$ED$6,'Main courante'!$V293,"")</f>
        <v/>
      </c>
      <c r="EJ296" s="120" t="str">
        <f>IF('Main courante'!$A293=$EJ$6,MAX($EJ$8:$EJ295)+1,"")</f>
        <v/>
      </c>
      <c r="EK296" s="120" t="str">
        <f>IF('Main courante'!$A293=$EJ$6,'Main courante'!$S293,"")</f>
        <v/>
      </c>
      <c r="EL296" s="120" t="str">
        <f>IF('Main courante'!$A293=$EJ$6,'Main courante'!$T293,"")</f>
        <v/>
      </c>
      <c r="EM296" s="120" t="str">
        <f>IF('Main courante'!$A293=$EJ$6,'Main courante'!$U293,"")</f>
        <v/>
      </c>
      <c r="EN296" s="134" t="str">
        <f>IF('Main courante'!$A293=$EJ$6,'Main courante'!$V293,"")</f>
        <v/>
      </c>
      <c r="EP296" s="120" t="str">
        <f>IF('Main courante'!$A293=$EP$6,MAX($EP$8:$EP295)+1,"")</f>
        <v/>
      </c>
      <c r="EQ296" s="120" t="str">
        <f>IF('Main courante'!$A293=$EP$6,'Main courante'!$S293,"")</f>
        <v/>
      </c>
      <c r="ER296" s="120" t="str">
        <f>IF('Main courante'!$A293=$EP$6,'Main courante'!$T293,"")</f>
        <v/>
      </c>
      <c r="ES296" s="120" t="str">
        <f>IF('Main courante'!$A293=$EP$6,'Main courante'!$U293,"")</f>
        <v/>
      </c>
      <c r="ET296" s="134" t="str">
        <f>IF('Main courante'!$A293=$EP$6,'Main courante'!$V293,"")</f>
        <v/>
      </c>
      <c r="EU296" s="125"/>
      <c r="EV296" s="120" t="str">
        <f>IF('Main courante'!$A293=$EV$6,MAX($EV$8:$EV295)+1,"")</f>
        <v/>
      </c>
      <c r="EW296" s="121" t="str">
        <f>IF('Main courante'!$A293=$EV$6,TEXT('Main courante'!$B293,"j mmm aa"),"")</f>
        <v/>
      </c>
      <c r="EX296" s="122" t="str">
        <f>IF('Main courante'!$A293=$EV$6,TEXT('Main courante'!$C293,"hh:mm"),"")</f>
        <v/>
      </c>
      <c r="EY296" s="122" t="str">
        <f>IF('Main courante'!$A293=$EV$6,TEXT('Main courante'!$D293,"hh:mm"),"")</f>
        <v/>
      </c>
      <c r="EZ296" s="123" t="str">
        <f>IF('Main courante'!$A293=$EV$6,MOD($EY296-$EX296,1),"")</f>
        <v/>
      </c>
      <c r="FA296" s="123" t="str">
        <f>IF('Main courante'!$A293=$EV$6,'Main courante'!$E293,"")</f>
        <v/>
      </c>
      <c r="FB296" s="128"/>
    </row>
    <row r="297" spans="1:158">
      <c r="A297" s="120" t="str">
        <f>IF('Main courante'!$A294=$A$6,MAX($A$8:$A296)+1,"")</f>
        <v/>
      </c>
      <c r="B297" s="121" t="str">
        <f>IF('Main courante'!$A294=$A$6,TEXT('Main courante'!$B294,"j mmm aa"),"")</f>
        <v/>
      </c>
      <c r="C297" s="122" t="str">
        <f>IF('Main courante'!$A294=$A$6,TEXT('Main courante'!$C294,"hh:mm"),"")</f>
        <v/>
      </c>
      <c r="D297" s="122" t="str">
        <f>IF('Main courante'!$A294=$A$6,TEXT('Main courante'!$D294,"hh:mm"),"")</f>
        <v/>
      </c>
      <c r="E297" s="123" t="str">
        <f>IF('Main courante'!$A294=$A$6,MOD($D297-$C297,1),"")</f>
        <v/>
      </c>
      <c r="F297" s="123" t="str">
        <f>IF('Main courante'!$A294=$A$6,'Main courante'!$E294,"")</f>
        <v/>
      </c>
      <c r="G297" s="125"/>
      <c r="H297" s="126" t="str">
        <f>IF('Main courante'!$A294=$H$6,MAX($H$8:$H296)+1,"")</f>
        <v/>
      </c>
      <c r="I297" s="121" t="str">
        <f>IF('Main courante'!$A294=$H$6,TEXT('Main courante'!$B294,"j mmm aa"),"")</f>
        <v/>
      </c>
      <c r="J297" s="122" t="str">
        <f>IF('Main courante'!$A294=$H$6,TEXT('Main courante'!$C294,"hh:mm"),"")</f>
        <v/>
      </c>
      <c r="K297" s="122" t="str">
        <f>IF('Main courante'!$A294=$H$6,TEXT('Main courante'!$D294,"hh:mm"),"")</f>
        <v/>
      </c>
      <c r="L297" s="123" t="str">
        <f>IF('Main courante'!$A294=$H$6,MOD($K297-$J297,1),"")</f>
        <v/>
      </c>
      <c r="M297" s="123" t="str">
        <f>IF('Main courante'!$A294=$H$6,'Main courante'!$E294,"")</f>
        <v/>
      </c>
      <c r="N297" s="125"/>
      <c r="O297" s="120" t="str">
        <f>IF('Main courante'!$A294=$O$6,MAX($O$8:$O296)+1,"")</f>
        <v/>
      </c>
      <c r="P297" s="121" t="str">
        <f>IF('Main courante'!$A294=$O$6,TEXT('Main courante'!$B294,"j mmm aa"),"")</f>
        <v/>
      </c>
      <c r="Q297" s="122" t="str">
        <f>IF('Main courante'!$A294=$O$6,TEXT('Main courante'!$C294,"hh:mm"),"")</f>
        <v/>
      </c>
      <c r="R297" s="122" t="str">
        <f>IF('Main courante'!$A294=$O$6,TEXT('Main courante'!$D294,"hh:mm"),"")</f>
        <v/>
      </c>
      <c r="S297" s="123" t="str">
        <f>IF('Main courante'!$A294=$O$6,MOD($R297-$Q297,1),"")</f>
        <v/>
      </c>
      <c r="T297" s="124" t="str">
        <f>IF('Main courante'!$A294=$O$6,'Main courante'!$E294,"")</f>
        <v/>
      </c>
      <c r="U297" s="127" t="str">
        <f>IF('Main courante'!$A294=$O$6,DU297,"")</f>
        <v/>
      </c>
      <c r="V297" s="125"/>
      <c r="W297" s="120" t="str">
        <f>IF('Main courante'!$A294=$W$6,MAX($W$8:$W296)+1,"")</f>
        <v/>
      </c>
      <c r="X297" s="121" t="str">
        <f>IF('Main courante'!$A294=$W$6,TEXT('Main courante'!$B294,"j mmm aa"),"")</f>
        <v/>
      </c>
      <c r="Y297" s="122" t="str">
        <f>IF('Main courante'!$A294=$W$6,TEXT('Main courante'!$C294,"hh:mm"),"")</f>
        <v/>
      </c>
      <c r="Z297" s="122" t="str">
        <f>IF('Main courante'!$A294=$W$6,TEXT('Main courante'!$D294,"hh:mm"),"")</f>
        <v/>
      </c>
      <c r="AA297" s="123" t="str">
        <f>IF('Main courante'!$A294=$W$6,MOD($Z297-$Y297,1),"")</f>
        <v/>
      </c>
      <c r="AB297" s="123" t="str">
        <f>IF('Main courante'!$A294=$W$6,'Main courante'!$E294,"")</f>
        <v/>
      </c>
      <c r="AC297" s="122" t="str">
        <f>IF('Main courante'!$A294=$W$6,DU297,"")</f>
        <v/>
      </c>
      <c r="AD297" s="125"/>
      <c r="AE297" s="120" t="str">
        <f>IF('Main courante'!$A294=$AE$6,MAX($AE$8:$AE296)+1,"")</f>
        <v/>
      </c>
      <c r="AF297" s="121" t="str">
        <f>IF('Main courante'!$A294=$AE$6,TEXT('Main courante'!$B294,"j mmm aa"),"")</f>
        <v/>
      </c>
      <c r="AG297" s="122" t="str">
        <f>IF('Main courante'!$A294=$AE$6,TEXT('Main courante'!$C294,"hh:mm"),"")</f>
        <v/>
      </c>
      <c r="AH297" s="122" t="str">
        <f>IF('Main courante'!$A294=$AE$6,TEXT('Main courante'!$D294,"hh:mm"),"")</f>
        <v/>
      </c>
      <c r="AI297" s="123" t="str">
        <f>IF('Main courante'!$A294=$AE$6,MOD($AH297-$AG297,1),"")</f>
        <v/>
      </c>
      <c r="AJ297" s="123" t="str">
        <f>IF('Main courante'!$A294=$AE$6,'Main courante'!$E294,"")</f>
        <v/>
      </c>
      <c r="AK297" s="122" t="str">
        <f>IF('Main courante'!$A294=$AE$6,DU297,"")</f>
        <v/>
      </c>
      <c r="AL297" s="125"/>
      <c r="AM297" s="120" t="str">
        <f>IF('Main courante'!$A294=$AM$6,MAX($AM$8:$AM296)+1,"")</f>
        <v/>
      </c>
      <c r="AN297" s="121" t="str">
        <f>IF('Main courante'!$A294=$AM$6,TEXT('Main courante'!$B294,"j mmm aa"),"")</f>
        <v/>
      </c>
      <c r="AO297" s="122" t="str">
        <f>IF('Main courante'!$A294=$AM$6,TEXT('Main courante'!$C294,"hh:mm"),"")</f>
        <v/>
      </c>
      <c r="AP297" s="122" t="str">
        <f>IF('Main courante'!$A294=$AM$6,TEXT('Main courante'!$D294,"hh:mm"),"")</f>
        <v/>
      </c>
      <c r="AQ297" s="123" t="str">
        <f>IF('Main courante'!$A294=$AM$6,MOD($AP297-$AO297,1),"")</f>
        <v/>
      </c>
      <c r="AR297" s="123" t="str">
        <f>IF('Main courante'!$A294=$AM$6,'Main courante'!$E294,"")</f>
        <v/>
      </c>
      <c r="AS297" s="122" t="str">
        <f>IF('Main courante'!$A294=$AM$6,DU297,"")</f>
        <v/>
      </c>
      <c r="AT297" s="125"/>
      <c r="AU297" s="120" t="str">
        <f>IF('Main courante'!$A294=$AU$6,MAX($AU$8:$AU296)+1,"")</f>
        <v/>
      </c>
      <c r="AV297" s="121" t="str">
        <f>IF('Main courante'!$A294=$AU$6,TEXT('Main courante'!$B294,"j mmm aa"),"")</f>
        <v/>
      </c>
      <c r="AW297" s="122" t="str">
        <f>IF('Main courante'!$A294=$AU$6,TEXT('Main courante'!$C294,"hh:mm"),"")</f>
        <v/>
      </c>
      <c r="AX297" s="122" t="str">
        <f>IF('Main courante'!$A294=$AU$6,TEXT('Main courante'!$D294,"hh:mm"),"")</f>
        <v/>
      </c>
      <c r="AY297" s="123" t="str">
        <f>IF('Main courante'!$A294=$AU$6,MOD($AX297-$AW297,1),"")</f>
        <v/>
      </c>
      <c r="AZ297" s="123" t="str">
        <f>IF('Main courante'!$A294=$AU$6,'Main courante'!$E294,"")</f>
        <v/>
      </c>
      <c r="BA297" s="122" t="str">
        <f>IF('Main courante'!$A294=$AU$6,DU297,"")</f>
        <v/>
      </c>
      <c r="BB297" s="125"/>
      <c r="BC297" s="120" t="str">
        <f>IF('Main courante'!$A294=$BC$6,MAX($BC$8:$BC296)+1,"")</f>
        <v/>
      </c>
      <c r="BD297" s="121" t="str">
        <f>IF('Main courante'!$A294=$BC$6,TEXT('Main courante'!$B294,"j mmm aa"),"")</f>
        <v/>
      </c>
      <c r="BE297" s="122" t="str">
        <f>IF('Main courante'!$A294=$BC$6,TEXT('Main courante'!$C294,"hh:mm"),"")</f>
        <v/>
      </c>
      <c r="BF297" s="122" t="str">
        <f>IF('Main courante'!$A294=$BC$6,TEXT('Main courante'!$D294,"hh:mm"),"")</f>
        <v/>
      </c>
      <c r="BG297" s="123" t="str">
        <f>IF('Main courante'!$A294=$BC$6,MOD($BF297-$BE297,1),"")</f>
        <v/>
      </c>
      <c r="BH297" s="123" t="str">
        <f>IF('Main courante'!$A294=$BC$6,'Main courante'!$E294,"")</f>
        <v/>
      </c>
      <c r="BI297" s="122" t="str">
        <f>IF('Main courante'!$A294=$BC$6,DU297,"")</f>
        <v/>
      </c>
      <c r="BJ297" s="125"/>
      <c r="BK297" s="120" t="str">
        <f>IF('Main courante'!$A294=$BK$6,MAX($BK$8:$BK296)+1,"")</f>
        <v/>
      </c>
      <c r="BL297" s="121" t="str">
        <f>IF('Main courante'!$A294=$BK$6,TEXT('Main courante'!$B294,"j mmm aa"),"")</f>
        <v/>
      </c>
      <c r="BM297" s="122" t="str">
        <f>IF('Main courante'!$A294=$BK$6,TEXT('Main courante'!$C294,"hh:mm"),"")</f>
        <v/>
      </c>
      <c r="BN297" s="122" t="str">
        <f>IF('Main courante'!$A294=$BK$6,TEXT('Main courante'!$D294,"hh:mm"),"")</f>
        <v/>
      </c>
      <c r="BO297" s="123" t="str">
        <f>IF('Main courante'!$A294=$BK$6,MOD($BN297-$BM297,1),"")</f>
        <v/>
      </c>
      <c r="BP297" s="123" t="str">
        <f>IF('Main courante'!$A294=$BK$6,'Main courante'!$E294,"")</f>
        <v/>
      </c>
      <c r="BQ297" s="122" t="str">
        <f>IF('Main courante'!$A294=$BK$6,DU297,"")</f>
        <v/>
      </c>
      <c r="BR297" s="125"/>
      <c r="BS297" s="120" t="str">
        <f>IF('Main courante'!$A294=$BS$6,MAX($BS$8:$BS296)+1,"")</f>
        <v/>
      </c>
      <c r="BT297" s="121" t="str">
        <f>IF('Main courante'!$A294=$BS$6,TEXT('Main courante'!$B294,"j mmm aa"),"")</f>
        <v/>
      </c>
      <c r="BU297" s="122" t="str">
        <f>IF('Main courante'!$A294=$BS$6,TEXT('Main courante'!$C294,"hh:mm"),"")</f>
        <v/>
      </c>
      <c r="BV297" s="122" t="str">
        <f>IF('Main courante'!$A294=$BS$6,TEXT('Main courante'!$D294,"hh:mm"),"")</f>
        <v/>
      </c>
      <c r="BW297" s="123" t="str">
        <f>IF('Main courante'!$A294=$BS$6,MOD($BV297-$BU297,1),"")</f>
        <v/>
      </c>
      <c r="BX297" s="123" t="str">
        <f>IF('Main courante'!$A294=$BS$6,'Main courante'!$E294,"")</f>
        <v/>
      </c>
      <c r="BY297" s="122" t="str">
        <f>IF('Main courante'!$A294=$BS$6,DU297,"")</f>
        <v/>
      </c>
      <c r="BZ297" s="125"/>
      <c r="CA297" s="120" t="str">
        <f>IF('Main courante'!$A294=$CA$6,MAX($CA$8:$CA296)+1,"")</f>
        <v/>
      </c>
      <c r="CB297" s="121" t="str">
        <f>IF('Main courante'!$A294=$CA$6,TEXT('Main courante'!$B294,"j mmm aa"),"")</f>
        <v/>
      </c>
      <c r="CC297" s="122" t="str">
        <f>IF('Main courante'!$A294=$CA$6,TEXT('Main courante'!$C294,"hh:mm"),"")</f>
        <v/>
      </c>
      <c r="CD297" s="122" t="str">
        <f>IF('Main courante'!$A294=$CA$6,TEXT('Main courante'!$D294,"hh:mm"),"")</f>
        <v/>
      </c>
      <c r="CE297" s="123" t="str">
        <f>IF('Main courante'!$A294=$CA$6,MOD($CD297-$CC297,1),"")</f>
        <v/>
      </c>
      <c r="CF297" s="123" t="str">
        <f>IF('Main courante'!$A294=$CA$6,'Main courante'!$E294,"")</f>
        <v/>
      </c>
      <c r="CG297" s="122" t="str">
        <f>IF('Main courante'!$A294=$CA$6,DU297,"")</f>
        <v/>
      </c>
      <c r="CH297" s="125"/>
      <c r="CI297" s="120" t="str">
        <f>IF('Main courante'!$A294=$CI$6,MAX($CI$8:$CI296)+1,"")</f>
        <v/>
      </c>
      <c r="CJ297" s="121" t="str">
        <f>IF('Main courante'!$A294=$CI$6,TEXT('Main courante'!$B294,"j mmm aa"),"")</f>
        <v/>
      </c>
      <c r="CK297" s="122" t="str">
        <f>IF('Main courante'!$A294=$CI$6,TEXT('Main courante'!$C294,"hh:mm"),"")</f>
        <v/>
      </c>
      <c r="CL297" s="122" t="str">
        <f>IF('Main courante'!$A294=$CI$6,TEXT('Main courante'!$D294,"hh:mm"),"")</f>
        <v/>
      </c>
      <c r="CM297" s="123" t="str">
        <f>IF('Main courante'!$A294=$CI$6,MOD($CL297-$CK297,1),"")</f>
        <v/>
      </c>
      <c r="CN297" s="123" t="str">
        <f>IF('Main courante'!$A294=$CI$6,'Main courante'!$E294,"")</f>
        <v/>
      </c>
      <c r="CO297" s="125"/>
      <c r="CP297" s="120" t="str">
        <f>IF('Main courante'!$A294=$CP$6,MAX($CP$8:$CP296)+1,"")</f>
        <v/>
      </c>
      <c r="CQ297" s="121" t="str">
        <f>IF('Main courante'!$A294=$CP$6,TEXT('Main courante'!$B294,"j mmm aa"),"")</f>
        <v/>
      </c>
      <c r="CR297" s="122" t="str">
        <f>IF('Main courante'!$A294=$CP$6,TEXT('Main courante'!$C294,"hh:mm"),"")</f>
        <v/>
      </c>
      <c r="CS297" s="122" t="str">
        <f>IF('Main courante'!$A294=$CP$6,TEXT('Main courante'!$D294,"hh:mm"),"")</f>
        <v/>
      </c>
      <c r="CT297" s="123" t="str">
        <f>IF('Main courante'!$A294=$CP$6,MOD($CS297-$CR297,1),"")</f>
        <v/>
      </c>
      <c r="CU297" s="123" t="str">
        <f>IF('Main courante'!$A294=$CP$6,'Main courante'!$E294,"")</f>
        <v/>
      </c>
      <c r="CV297" s="122" t="str">
        <f>IF('Main courante'!$A294=$CP$6,DU297,"")</f>
        <v/>
      </c>
      <c r="CW297" s="125"/>
      <c r="CX297" s="120" t="str">
        <f>IF('Main courante'!$A294=$CX$6,MAX($CX$8:$CX296)+1,"")</f>
        <v/>
      </c>
      <c r="CY297" s="121" t="str">
        <f>IF('Main courante'!$A294=$CX$6,TEXT('Main courante'!$B294,"j mmm aa"),"")</f>
        <v/>
      </c>
      <c r="CZ297" s="122" t="str">
        <f>IF('Main courante'!$A294=$CX$6,TEXT('Main courante'!$C294,"hh:mm"),"")</f>
        <v/>
      </c>
      <c r="DA297" s="122" t="str">
        <f>IF('Main courante'!$A294=$CX$6,TEXT('Main courante'!$D294,"hh:mm"),"")</f>
        <v/>
      </c>
      <c r="DB297" s="123" t="str">
        <f>IF('Main courante'!$A294=$CX$6,MOD($DA297-$CZ297,1),"")</f>
        <v/>
      </c>
      <c r="DC297" s="123" t="str">
        <f>IF('Main courante'!$A294=$CX$6,'Main courante'!$E294,"")</f>
        <v/>
      </c>
      <c r="DD297" s="122" t="str">
        <f>IF('Main courante'!$A294=$CX$6,DU297,"")</f>
        <v/>
      </c>
      <c r="DE297" s="125"/>
      <c r="DF297" s="120" t="str">
        <f>IF('Main courante'!$A294=$DF$6,MAX($DF$8:$DF296)+1,"")</f>
        <v/>
      </c>
      <c r="DG297" s="121" t="str">
        <f>IF('Main courante'!$A294=$DF$6,TEXT('Main courante'!$B294,"j mmm aa"),"")</f>
        <v/>
      </c>
      <c r="DH297" s="122" t="str">
        <f>IF('Main courante'!$A294=$DF$6,TEXT('Main courante'!$C294,"hh:mm"),"")</f>
        <v/>
      </c>
      <c r="DI297" s="122" t="str">
        <f>IF('Main courante'!$A294=$DF$6,TEXT('Main courante'!$D294,"hh:mm"),"")</f>
        <v/>
      </c>
      <c r="DJ297" s="123" t="str">
        <f>IF('Main courante'!$A294=$DF$6,MOD($DI297-$DH297,1),"")</f>
        <v/>
      </c>
      <c r="DK297" s="123" t="str">
        <f>IF('Main courante'!$A294=$DF$6,'Main courante'!$E294,"")</f>
        <v/>
      </c>
      <c r="DL297" s="128"/>
      <c r="DM297" s="120" t="str">
        <f>IF(OR('Main courante'!$F294&lt;&gt;"",'Main courante'!$K294&lt;&gt;""),MAX($DM$8:$DM296)+1,"")</f>
        <v/>
      </c>
      <c r="DN297" s="121" t="str">
        <f>IF('Main courante'!$F294,TEXT('Main courante'!$B294,"j mmm aa"),"")</f>
        <v/>
      </c>
      <c r="DO297" s="121" t="str">
        <f>IF('Main courante'!$F294,'Main courante'!$E294,"")</f>
        <v/>
      </c>
      <c r="DP297" s="121" t="str">
        <f>IF(OR('Main courante'!$F294&lt;&gt;"",'Main courante'!$K294&lt;&gt;""),IF('Main courante'!$F294&lt;&gt;"",TEXT('Main courante'!$F294,"hh:mm"),""),"")</f>
        <v/>
      </c>
      <c r="DQ297" s="121" t="str">
        <f>IF(OR('Main courante'!$F294&lt;&gt;"",'Main courante'!$K294&lt;&gt;""),IF('Main courante'!$G294&lt;&gt;"",TEXT('Main courante'!$G294,"hh:mm"),""),"")</f>
        <v/>
      </c>
      <c r="DR297" s="121" t="str">
        <f>IF(OR('Main courante'!$F294&lt;&gt;"",'Main courante'!$K294&lt;&gt;""),IF('Main courante'!$K294&lt;&gt;"",TEXT('Main courante'!$K294,"hh:mm"),""),"")</f>
        <v/>
      </c>
      <c r="DS297" s="121" t="str">
        <f>IF(OR('Main courante'!$F294&lt;&gt;"",'Main courante'!$K294&lt;&gt;""),IF('Main courante'!$L294&lt;&gt;"",TEXT('Main courante'!$L294,"hh:mm"),""),"")</f>
        <v/>
      </c>
      <c r="DT297" s="129">
        <f t="shared" si="16"/>
        <v>0</v>
      </c>
      <c r="DU297" s="130">
        <f>'Main courante'!$H294+'Main courante'!$M294</f>
        <v>0</v>
      </c>
      <c r="DV297" s="131">
        <f>'Main courante'!$J294+'Main courante'!$O294</f>
        <v>0</v>
      </c>
      <c r="DW297" s="131">
        <f>'Main courante'!$I294+'Main courante'!$N294</f>
        <v>0</v>
      </c>
      <c r="DX297" s="132" t="str">
        <f>IF('Main courante'!$P294&lt;&gt;"",'Main courante'!$P294,"")</f>
        <v/>
      </c>
      <c r="DY297" s="133" t="str">
        <f>IF('Main courante'!$Q294&lt;&gt;"",'Main courante'!$Q294,"")</f>
        <v/>
      </c>
      <c r="DZ297" s="133" t="str">
        <f>IF('Main courante'!$R294&lt;&gt;"",'Main courante'!$R294,"")</f>
        <v/>
      </c>
      <c r="EA297" s="129">
        <f t="shared" si="17"/>
        <v>0</v>
      </c>
      <c r="EB297" s="129">
        <f t="shared" si="18"/>
        <v>0</v>
      </c>
      <c r="ED297" s="120" t="str">
        <f>IF('Main courante'!$A294=$ED$6,MAX($ED$8:$ED296)+1,"")</f>
        <v/>
      </c>
      <c r="EE297" s="120" t="str">
        <f>IF('Main courante'!$A294=$ED$6,'Main courante'!$S294,"")</f>
        <v/>
      </c>
      <c r="EF297" s="120" t="str">
        <f>IF('Main courante'!$A294=$ED$6,'Main courante'!$T294,"")</f>
        <v/>
      </c>
      <c r="EG297" s="120" t="str">
        <f>IF('Main courante'!$A294=$ED$6,'Main courante'!$U294,"")</f>
        <v/>
      </c>
      <c r="EH297" s="134" t="str">
        <f>IF('Main courante'!$A294=$ED$6,'Main courante'!$V294,"")</f>
        <v/>
      </c>
      <c r="EJ297" s="120" t="str">
        <f>IF('Main courante'!$A294=$EJ$6,MAX($EJ$8:$EJ296)+1,"")</f>
        <v/>
      </c>
      <c r="EK297" s="120" t="str">
        <f>IF('Main courante'!$A294=$EJ$6,'Main courante'!$S294,"")</f>
        <v/>
      </c>
      <c r="EL297" s="120" t="str">
        <f>IF('Main courante'!$A294=$EJ$6,'Main courante'!$T294,"")</f>
        <v/>
      </c>
      <c r="EM297" s="120" t="str">
        <f>IF('Main courante'!$A294=$EJ$6,'Main courante'!$U294,"")</f>
        <v/>
      </c>
      <c r="EN297" s="134" t="str">
        <f>IF('Main courante'!$A294=$EJ$6,'Main courante'!$V294,"")</f>
        <v/>
      </c>
      <c r="EP297" s="120" t="str">
        <f>IF('Main courante'!$A294=$EP$6,MAX($EP$8:$EP296)+1,"")</f>
        <v/>
      </c>
      <c r="EQ297" s="120" t="str">
        <f>IF('Main courante'!$A294=$EP$6,'Main courante'!$S294,"")</f>
        <v/>
      </c>
      <c r="ER297" s="120" t="str">
        <f>IF('Main courante'!$A294=$EP$6,'Main courante'!$T294,"")</f>
        <v/>
      </c>
      <c r="ES297" s="120" t="str">
        <f>IF('Main courante'!$A294=$EP$6,'Main courante'!$U294,"")</f>
        <v/>
      </c>
      <c r="ET297" s="134" t="str">
        <f>IF('Main courante'!$A294=$EP$6,'Main courante'!$V294,"")</f>
        <v/>
      </c>
      <c r="EU297" s="125"/>
      <c r="EV297" s="120" t="str">
        <f>IF('Main courante'!$A294=$EV$6,MAX($EV$8:$EV296)+1,"")</f>
        <v/>
      </c>
      <c r="EW297" s="121" t="str">
        <f>IF('Main courante'!$A294=$EV$6,TEXT('Main courante'!$B294,"j mmm aa"),"")</f>
        <v/>
      </c>
      <c r="EX297" s="122" t="str">
        <f>IF('Main courante'!$A294=$EV$6,TEXT('Main courante'!$C294,"hh:mm"),"")</f>
        <v/>
      </c>
      <c r="EY297" s="122" t="str">
        <f>IF('Main courante'!$A294=$EV$6,TEXT('Main courante'!$D294,"hh:mm"),"")</f>
        <v/>
      </c>
      <c r="EZ297" s="123" t="str">
        <f>IF('Main courante'!$A294=$EV$6,MOD($EY297-$EX297,1),"")</f>
        <v/>
      </c>
      <c r="FA297" s="123" t="str">
        <f>IF('Main courante'!$A294=$EV$6,'Main courante'!$E294,"")</f>
        <v/>
      </c>
      <c r="FB297" s="128"/>
    </row>
    <row r="298" spans="1:158">
      <c r="A298" s="120" t="str">
        <f>IF('Main courante'!$A295=$A$6,MAX($A$8:$A297)+1,"")</f>
        <v/>
      </c>
      <c r="B298" s="121" t="str">
        <f>IF('Main courante'!$A295=$A$6,TEXT('Main courante'!$B295,"j mmm aa"),"")</f>
        <v/>
      </c>
      <c r="C298" s="122" t="str">
        <f>IF('Main courante'!$A295=$A$6,TEXT('Main courante'!$C295,"hh:mm"),"")</f>
        <v/>
      </c>
      <c r="D298" s="122" t="str">
        <f>IF('Main courante'!$A295=$A$6,TEXT('Main courante'!$D295,"hh:mm"),"")</f>
        <v/>
      </c>
      <c r="E298" s="123" t="str">
        <f>IF('Main courante'!$A295=$A$6,MOD($D298-$C298,1),"")</f>
        <v/>
      </c>
      <c r="F298" s="123" t="str">
        <f>IF('Main courante'!$A295=$A$6,'Main courante'!$E295,"")</f>
        <v/>
      </c>
      <c r="G298" s="125"/>
      <c r="H298" s="126" t="str">
        <f>IF('Main courante'!$A295=$H$6,MAX($H$8:$H297)+1,"")</f>
        <v/>
      </c>
      <c r="I298" s="121" t="str">
        <f>IF('Main courante'!$A295=$H$6,TEXT('Main courante'!$B295,"j mmm aa"),"")</f>
        <v/>
      </c>
      <c r="J298" s="122" t="str">
        <f>IF('Main courante'!$A295=$H$6,TEXT('Main courante'!$C295,"hh:mm"),"")</f>
        <v/>
      </c>
      <c r="K298" s="122" t="str">
        <f>IF('Main courante'!$A295=$H$6,TEXT('Main courante'!$D295,"hh:mm"),"")</f>
        <v/>
      </c>
      <c r="L298" s="123" t="str">
        <f>IF('Main courante'!$A295=$H$6,MOD($K298-$J298,1),"")</f>
        <v/>
      </c>
      <c r="M298" s="123" t="str">
        <f>IF('Main courante'!$A295=$H$6,'Main courante'!$E295,"")</f>
        <v/>
      </c>
      <c r="N298" s="125"/>
      <c r="O298" s="120" t="str">
        <f>IF('Main courante'!$A295=$O$6,MAX($O$8:$O297)+1,"")</f>
        <v/>
      </c>
      <c r="P298" s="121" t="str">
        <f>IF('Main courante'!$A295=$O$6,TEXT('Main courante'!$B295,"j mmm aa"),"")</f>
        <v/>
      </c>
      <c r="Q298" s="122" t="str">
        <f>IF('Main courante'!$A295=$O$6,TEXT('Main courante'!$C295,"hh:mm"),"")</f>
        <v/>
      </c>
      <c r="R298" s="122" t="str">
        <f>IF('Main courante'!$A295=$O$6,TEXT('Main courante'!$D295,"hh:mm"),"")</f>
        <v/>
      </c>
      <c r="S298" s="123" t="str">
        <f>IF('Main courante'!$A295=$O$6,MOD($R298-$Q298,1),"")</f>
        <v/>
      </c>
      <c r="T298" s="124" t="str">
        <f>IF('Main courante'!$A295=$O$6,'Main courante'!$E295,"")</f>
        <v/>
      </c>
      <c r="U298" s="127" t="str">
        <f>IF('Main courante'!$A295=$O$6,DU298,"")</f>
        <v/>
      </c>
      <c r="V298" s="125"/>
      <c r="W298" s="120" t="str">
        <f>IF('Main courante'!$A295=$W$6,MAX($W$8:$W297)+1,"")</f>
        <v/>
      </c>
      <c r="X298" s="121" t="str">
        <f>IF('Main courante'!$A295=$W$6,TEXT('Main courante'!$B295,"j mmm aa"),"")</f>
        <v/>
      </c>
      <c r="Y298" s="122" t="str">
        <f>IF('Main courante'!$A295=$W$6,TEXT('Main courante'!$C295,"hh:mm"),"")</f>
        <v/>
      </c>
      <c r="Z298" s="122" t="str">
        <f>IF('Main courante'!$A295=$W$6,TEXT('Main courante'!$D295,"hh:mm"),"")</f>
        <v/>
      </c>
      <c r="AA298" s="123" t="str">
        <f>IF('Main courante'!$A295=$W$6,MOD($Z298-$Y298,1),"")</f>
        <v/>
      </c>
      <c r="AB298" s="123" t="str">
        <f>IF('Main courante'!$A295=$W$6,'Main courante'!$E295,"")</f>
        <v/>
      </c>
      <c r="AC298" s="122" t="str">
        <f>IF('Main courante'!$A295=$W$6,DU298,"")</f>
        <v/>
      </c>
      <c r="AD298" s="125"/>
      <c r="AE298" s="120" t="str">
        <f>IF('Main courante'!$A295=$AE$6,MAX($AE$8:$AE297)+1,"")</f>
        <v/>
      </c>
      <c r="AF298" s="121" t="str">
        <f>IF('Main courante'!$A295=$AE$6,TEXT('Main courante'!$B295,"j mmm aa"),"")</f>
        <v/>
      </c>
      <c r="AG298" s="122" t="str">
        <f>IF('Main courante'!$A295=$AE$6,TEXT('Main courante'!$C295,"hh:mm"),"")</f>
        <v/>
      </c>
      <c r="AH298" s="122" t="str">
        <f>IF('Main courante'!$A295=$AE$6,TEXT('Main courante'!$D295,"hh:mm"),"")</f>
        <v/>
      </c>
      <c r="AI298" s="123" t="str">
        <f>IF('Main courante'!$A295=$AE$6,MOD($AH298-$AG298,1),"")</f>
        <v/>
      </c>
      <c r="AJ298" s="123" t="str">
        <f>IF('Main courante'!$A295=$AE$6,'Main courante'!$E295,"")</f>
        <v/>
      </c>
      <c r="AK298" s="122" t="str">
        <f>IF('Main courante'!$A295=$AE$6,DU298,"")</f>
        <v/>
      </c>
      <c r="AL298" s="125"/>
      <c r="AM298" s="120" t="str">
        <f>IF('Main courante'!$A295=$AM$6,MAX($AM$8:$AM297)+1,"")</f>
        <v/>
      </c>
      <c r="AN298" s="121" t="str">
        <f>IF('Main courante'!$A295=$AM$6,TEXT('Main courante'!$B295,"j mmm aa"),"")</f>
        <v/>
      </c>
      <c r="AO298" s="122" t="str">
        <f>IF('Main courante'!$A295=$AM$6,TEXT('Main courante'!$C295,"hh:mm"),"")</f>
        <v/>
      </c>
      <c r="AP298" s="122" t="str">
        <f>IF('Main courante'!$A295=$AM$6,TEXT('Main courante'!$D295,"hh:mm"),"")</f>
        <v/>
      </c>
      <c r="AQ298" s="123" t="str">
        <f>IF('Main courante'!$A295=$AM$6,MOD($AP298-$AO298,1),"")</f>
        <v/>
      </c>
      <c r="AR298" s="123" t="str">
        <f>IF('Main courante'!$A295=$AM$6,'Main courante'!$E295,"")</f>
        <v/>
      </c>
      <c r="AS298" s="122" t="str">
        <f>IF('Main courante'!$A295=$AM$6,DU298,"")</f>
        <v/>
      </c>
      <c r="AT298" s="125"/>
      <c r="AU298" s="120" t="str">
        <f>IF('Main courante'!$A295=$AU$6,MAX($AU$8:$AU297)+1,"")</f>
        <v/>
      </c>
      <c r="AV298" s="121" t="str">
        <f>IF('Main courante'!$A295=$AU$6,TEXT('Main courante'!$B295,"j mmm aa"),"")</f>
        <v/>
      </c>
      <c r="AW298" s="122" t="str">
        <f>IF('Main courante'!$A295=$AU$6,TEXT('Main courante'!$C295,"hh:mm"),"")</f>
        <v/>
      </c>
      <c r="AX298" s="122" t="str">
        <f>IF('Main courante'!$A295=$AU$6,TEXT('Main courante'!$D295,"hh:mm"),"")</f>
        <v/>
      </c>
      <c r="AY298" s="123" t="str">
        <f>IF('Main courante'!$A295=$AU$6,MOD($AX298-$AW298,1),"")</f>
        <v/>
      </c>
      <c r="AZ298" s="123" t="str">
        <f>IF('Main courante'!$A295=$AU$6,'Main courante'!$E295,"")</f>
        <v/>
      </c>
      <c r="BA298" s="122" t="str">
        <f>IF('Main courante'!$A295=$AU$6,DU298,"")</f>
        <v/>
      </c>
      <c r="BB298" s="125"/>
      <c r="BC298" s="120" t="str">
        <f>IF('Main courante'!$A295=$BC$6,MAX($BC$8:$BC297)+1,"")</f>
        <v/>
      </c>
      <c r="BD298" s="121" t="str">
        <f>IF('Main courante'!$A295=$BC$6,TEXT('Main courante'!$B295,"j mmm aa"),"")</f>
        <v/>
      </c>
      <c r="BE298" s="122" t="str">
        <f>IF('Main courante'!$A295=$BC$6,TEXT('Main courante'!$C295,"hh:mm"),"")</f>
        <v/>
      </c>
      <c r="BF298" s="122" t="str">
        <f>IF('Main courante'!$A295=$BC$6,TEXT('Main courante'!$D295,"hh:mm"),"")</f>
        <v/>
      </c>
      <c r="BG298" s="123" t="str">
        <f>IF('Main courante'!$A295=$BC$6,MOD($BF298-$BE298,1),"")</f>
        <v/>
      </c>
      <c r="BH298" s="123" t="str">
        <f>IF('Main courante'!$A295=$BC$6,'Main courante'!$E295,"")</f>
        <v/>
      </c>
      <c r="BI298" s="122" t="str">
        <f>IF('Main courante'!$A295=$BC$6,DU298,"")</f>
        <v/>
      </c>
      <c r="BJ298" s="125"/>
      <c r="BK298" s="120" t="str">
        <f>IF('Main courante'!$A295=$BK$6,MAX($BK$8:$BK297)+1,"")</f>
        <v/>
      </c>
      <c r="BL298" s="121" t="str">
        <f>IF('Main courante'!$A295=$BK$6,TEXT('Main courante'!$B295,"j mmm aa"),"")</f>
        <v/>
      </c>
      <c r="BM298" s="122" t="str">
        <f>IF('Main courante'!$A295=$BK$6,TEXT('Main courante'!$C295,"hh:mm"),"")</f>
        <v/>
      </c>
      <c r="BN298" s="122" t="str">
        <f>IF('Main courante'!$A295=$BK$6,TEXT('Main courante'!$D295,"hh:mm"),"")</f>
        <v/>
      </c>
      <c r="BO298" s="123" t="str">
        <f>IF('Main courante'!$A295=$BK$6,MOD($BN298-$BM298,1),"")</f>
        <v/>
      </c>
      <c r="BP298" s="123" t="str">
        <f>IF('Main courante'!$A295=$BK$6,'Main courante'!$E295,"")</f>
        <v/>
      </c>
      <c r="BQ298" s="122" t="str">
        <f>IF('Main courante'!$A295=$BK$6,DU298,"")</f>
        <v/>
      </c>
      <c r="BR298" s="125"/>
      <c r="BS298" s="120" t="str">
        <f>IF('Main courante'!$A295=$BS$6,MAX($BS$8:$BS297)+1,"")</f>
        <v/>
      </c>
      <c r="BT298" s="121" t="str">
        <f>IF('Main courante'!$A295=$BS$6,TEXT('Main courante'!$B295,"j mmm aa"),"")</f>
        <v/>
      </c>
      <c r="BU298" s="122" t="str">
        <f>IF('Main courante'!$A295=$BS$6,TEXT('Main courante'!$C295,"hh:mm"),"")</f>
        <v/>
      </c>
      <c r="BV298" s="122" t="str">
        <f>IF('Main courante'!$A295=$BS$6,TEXT('Main courante'!$D295,"hh:mm"),"")</f>
        <v/>
      </c>
      <c r="BW298" s="123" t="str">
        <f>IF('Main courante'!$A295=$BS$6,MOD($BV298-$BU298,1),"")</f>
        <v/>
      </c>
      <c r="BX298" s="123" t="str">
        <f>IF('Main courante'!$A295=$BS$6,'Main courante'!$E295,"")</f>
        <v/>
      </c>
      <c r="BY298" s="122" t="str">
        <f>IF('Main courante'!$A295=$BS$6,DU298,"")</f>
        <v/>
      </c>
      <c r="BZ298" s="125"/>
      <c r="CA298" s="120" t="str">
        <f>IF('Main courante'!$A295=$CA$6,MAX($CA$8:$CA297)+1,"")</f>
        <v/>
      </c>
      <c r="CB298" s="121" t="str">
        <f>IF('Main courante'!$A295=$CA$6,TEXT('Main courante'!$B295,"j mmm aa"),"")</f>
        <v/>
      </c>
      <c r="CC298" s="122" t="str">
        <f>IF('Main courante'!$A295=$CA$6,TEXT('Main courante'!$C295,"hh:mm"),"")</f>
        <v/>
      </c>
      <c r="CD298" s="122" t="str">
        <f>IF('Main courante'!$A295=$CA$6,TEXT('Main courante'!$D295,"hh:mm"),"")</f>
        <v/>
      </c>
      <c r="CE298" s="123" t="str">
        <f>IF('Main courante'!$A295=$CA$6,MOD($CD298-$CC298,1),"")</f>
        <v/>
      </c>
      <c r="CF298" s="123" t="str">
        <f>IF('Main courante'!$A295=$CA$6,'Main courante'!$E295,"")</f>
        <v/>
      </c>
      <c r="CG298" s="122" t="str">
        <f>IF('Main courante'!$A295=$CA$6,DU298,"")</f>
        <v/>
      </c>
      <c r="CH298" s="125"/>
      <c r="CI298" s="120" t="str">
        <f>IF('Main courante'!$A295=$CI$6,MAX($CI$8:$CI297)+1,"")</f>
        <v/>
      </c>
      <c r="CJ298" s="121" t="str">
        <f>IF('Main courante'!$A295=$CI$6,TEXT('Main courante'!$B295,"j mmm aa"),"")</f>
        <v/>
      </c>
      <c r="CK298" s="122" t="str">
        <f>IF('Main courante'!$A295=$CI$6,TEXT('Main courante'!$C295,"hh:mm"),"")</f>
        <v/>
      </c>
      <c r="CL298" s="122" t="str">
        <f>IF('Main courante'!$A295=$CI$6,TEXT('Main courante'!$D295,"hh:mm"),"")</f>
        <v/>
      </c>
      <c r="CM298" s="123" t="str">
        <f>IF('Main courante'!$A295=$CI$6,MOD($CL298-$CK298,1),"")</f>
        <v/>
      </c>
      <c r="CN298" s="123" t="str">
        <f>IF('Main courante'!$A295=$CI$6,'Main courante'!$E295,"")</f>
        <v/>
      </c>
      <c r="CO298" s="125"/>
      <c r="CP298" s="120" t="str">
        <f>IF('Main courante'!$A295=$CP$6,MAX($CP$8:$CP297)+1,"")</f>
        <v/>
      </c>
      <c r="CQ298" s="121" t="str">
        <f>IF('Main courante'!$A295=$CP$6,TEXT('Main courante'!$B295,"j mmm aa"),"")</f>
        <v/>
      </c>
      <c r="CR298" s="122" t="str">
        <f>IF('Main courante'!$A295=$CP$6,TEXT('Main courante'!$C295,"hh:mm"),"")</f>
        <v/>
      </c>
      <c r="CS298" s="122" t="str">
        <f>IF('Main courante'!$A295=$CP$6,TEXT('Main courante'!$D295,"hh:mm"),"")</f>
        <v/>
      </c>
      <c r="CT298" s="123" t="str">
        <f>IF('Main courante'!$A295=$CP$6,MOD($CS298-$CR298,1),"")</f>
        <v/>
      </c>
      <c r="CU298" s="123" t="str">
        <f>IF('Main courante'!$A295=$CP$6,'Main courante'!$E295,"")</f>
        <v/>
      </c>
      <c r="CV298" s="122" t="str">
        <f>IF('Main courante'!$A295=$CP$6,DU298,"")</f>
        <v/>
      </c>
      <c r="CW298" s="125"/>
      <c r="CX298" s="120" t="str">
        <f>IF('Main courante'!$A295=$CX$6,MAX($CX$8:$CX297)+1,"")</f>
        <v/>
      </c>
      <c r="CY298" s="121" t="str">
        <f>IF('Main courante'!$A295=$CX$6,TEXT('Main courante'!$B295,"j mmm aa"),"")</f>
        <v/>
      </c>
      <c r="CZ298" s="122" t="str">
        <f>IF('Main courante'!$A295=$CX$6,TEXT('Main courante'!$C295,"hh:mm"),"")</f>
        <v/>
      </c>
      <c r="DA298" s="122" t="str">
        <f>IF('Main courante'!$A295=$CX$6,TEXT('Main courante'!$D295,"hh:mm"),"")</f>
        <v/>
      </c>
      <c r="DB298" s="123" t="str">
        <f>IF('Main courante'!$A295=$CX$6,MOD($DA298-$CZ298,1),"")</f>
        <v/>
      </c>
      <c r="DC298" s="123" t="str">
        <f>IF('Main courante'!$A295=$CX$6,'Main courante'!$E295,"")</f>
        <v/>
      </c>
      <c r="DD298" s="122" t="str">
        <f>IF('Main courante'!$A295=$CX$6,DU298,"")</f>
        <v/>
      </c>
      <c r="DE298" s="125"/>
      <c r="DF298" s="120" t="str">
        <f>IF('Main courante'!$A295=$DF$6,MAX($DF$8:$DF297)+1,"")</f>
        <v/>
      </c>
      <c r="DG298" s="121" t="str">
        <f>IF('Main courante'!$A295=$DF$6,TEXT('Main courante'!$B295,"j mmm aa"),"")</f>
        <v/>
      </c>
      <c r="DH298" s="122" t="str">
        <f>IF('Main courante'!$A295=$DF$6,TEXT('Main courante'!$C295,"hh:mm"),"")</f>
        <v/>
      </c>
      <c r="DI298" s="122" t="str">
        <f>IF('Main courante'!$A295=$DF$6,TEXT('Main courante'!$D295,"hh:mm"),"")</f>
        <v/>
      </c>
      <c r="DJ298" s="123" t="str">
        <f>IF('Main courante'!$A295=$DF$6,MOD($DI298-$DH298,1),"")</f>
        <v/>
      </c>
      <c r="DK298" s="123" t="str">
        <f>IF('Main courante'!$A295=$DF$6,'Main courante'!$E295,"")</f>
        <v/>
      </c>
      <c r="DL298" s="128"/>
      <c r="DM298" s="120" t="str">
        <f>IF(OR('Main courante'!$F295&lt;&gt;"",'Main courante'!$K295&lt;&gt;""),MAX($DM$8:$DM297)+1,"")</f>
        <v/>
      </c>
      <c r="DN298" s="121" t="str">
        <f>IF('Main courante'!$F295,TEXT('Main courante'!$B295,"j mmm aa"),"")</f>
        <v/>
      </c>
      <c r="DO298" s="121" t="str">
        <f>IF('Main courante'!$F295,'Main courante'!$E295,"")</f>
        <v/>
      </c>
      <c r="DP298" s="121" t="str">
        <f>IF(OR('Main courante'!$F295&lt;&gt;"",'Main courante'!$K295&lt;&gt;""),IF('Main courante'!$F295&lt;&gt;"",TEXT('Main courante'!$F295,"hh:mm"),""),"")</f>
        <v/>
      </c>
      <c r="DQ298" s="121" t="str">
        <f>IF(OR('Main courante'!$F295&lt;&gt;"",'Main courante'!$K295&lt;&gt;""),IF('Main courante'!$G295&lt;&gt;"",TEXT('Main courante'!$G295,"hh:mm"),""),"")</f>
        <v/>
      </c>
      <c r="DR298" s="121" t="str">
        <f>IF(OR('Main courante'!$F295&lt;&gt;"",'Main courante'!$K295&lt;&gt;""),IF('Main courante'!$K295&lt;&gt;"",TEXT('Main courante'!$K295,"hh:mm"),""),"")</f>
        <v/>
      </c>
      <c r="DS298" s="121" t="str">
        <f>IF(OR('Main courante'!$F295&lt;&gt;"",'Main courante'!$K295&lt;&gt;""),IF('Main courante'!$L295&lt;&gt;"",TEXT('Main courante'!$L295,"hh:mm"),""),"")</f>
        <v/>
      </c>
      <c r="DT298" s="129">
        <f t="shared" si="16"/>
        <v>0</v>
      </c>
      <c r="DU298" s="130">
        <f>'Main courante'!$H295+'Main courante'!$M295</f>
        <v>0</v>
      </c>
      <c r="DV298" s="131">
        <f>'Main courante'!$J295+'Main courante'!$O295</f>
        <v>0</v>
      </c>
      <c r="DW298" s="131">
        <f>'Main courante'!$I295+'Main courante'!$N295</f>
        <v>0</v>
      </c>
      <c r="DX298" s="132" t="str">
        <f>IF('Main courante'!$P295&lt;&gt;"",'Main courante'!$P295,"")</f>
        <v/>
      </c>
      <c r="DY298" s="133" t="str">
        <f>IF('Main courante'!$Q295&lt;&gt;"",'Main courante'!$Q295,"")</f>
        <v/>
      </c>
      <c r="DZ298" s="133" t="str">
        <f>IF('Main courante'!$R295&lt;&gt;"",'Main courante'!$R295,"")</f>
        <v/>
      </c>
      <c r="EA298" s="129">
        <f t="shared" si="17"/>
        <v>0</v>
      </c>
      <c r="EB298" s="129">
        <f t="shared" si="18"/>
        <v>0</v>
      </c>
      <c r="ED298" s="120" t="str">
        <f>IF('Main courante'!$A295=$ED$6,MAX($ED$8:$ED297)+1,"")</f>
        <v/>
      </c>
      <c r="EE298" s="120" t="str">
        <f>IF('Main courante'!$A295=$ED$6,'Main courante'!$S295,"")</f>
        <v/>
      </c>
      <c r="EF298" s="120" t="str">
        <f>IF('Main courante'!$A295=$ED$6,'Main courante'!$T295,"")</f>
        <v/>
      </c>
      <c r="EG298" s="120" t="str">
        <f>IF('Main courante'!$A295=$ED$6,'Main courante'!$U295,"")</f>
        <v/>
      </c>
      <c r="EH298" s="134" t="str">
        <f>IF('Main courante'!$A295=$ED$6,'Main courante'!$V295,"")</f>
        <v/>
      </c>
      <c r="EJ298" s="120" t="str">
        <f>IF('Main courante'!$A295=$EJ$6,MAX($EJ$8:$EJ297)+1,"")</f>
        <v/>
      </c>
      <c r="EK298" s="120" t="str">
        <f>IF('Main courante'!$A295=$EJ$6,'Main courante'!$S295,"")</f>
        <v/>
      </c>
      <c r="EL298" s="120" t="str">
        <f>IF('Main courante'!$A295=$EJ$6,'Main courante'!$T295,"")</f>
        <v/>
      </c>
      <c r="EM298" s="120" t="str">
        <f>IF('Main courante'!$A295=$EJ$6,'Main courante'!$U295,"")</f>
        <v/>
      </c>
      <c r="EN298" s="134" t="str">
        <f>IF('Main courante'!$A295=$EJ$6,'Main courante'!$V295,"")</f>
        <v/>
      </c>
      <c r="EP298" s="120" t="str">
        <f>IF('Main courante'!$A295=$EP$6,MAX($EP$8:$EP297)+1,"")</f>
        <v/>
      </c>
      <c r="EQ298" s="120" t="str">
        <f>IF('Main courante'!$A295=$EP$6,'Main courante'!$S295,"")</f>
        <v/>
      </c>
      <c r="ER298" s="120" t="str">
        <f>IF('Main courante'!$A295=$EP$6,'Main courante'!$T295,"")</f>
        <v/>
      </c>
      <c r="ES298" s="120" t="str">
        <f>IF('Main courante'!$A295=$EP$6,'Main courante'!$U295,"")</f>
        <v/>
      </c>
      <c r="ET298" s="134" t="str">
        <f>IF('Main courante'!$A295=$EP$6,'Main courante'!$V295,"")</f>
        <v/>
      </c>
      <c r="EU298" s="125"/>
      <c r="EV298" s="120" t="str">
        <f>IF('Main courante'!$A295=$EV$6,MAX($EV$8:$EV297)+1,"")</f>
        <v/>
      </c>
      <c r="EW298" s="121" t="str">
        <f>IF('Main courante'!$A295=$EV$6,TEXT('Main courante'!$B295,"j mmm aa"),"")</f>
        <v/>
      </c>
      <c r="EX298" s="122" t="str">
        <f>IF('Main courante'!$A295=$EV$6,TEXT('Main courante'!$C295,"hh:mm"),"")</f>
        <v/>
      </c>
      <c r="EY298" s="122" t="str">
        <f>IF('Main courante'!$A295=$EV$6,TEXT('Main courante'!$D295,"hh:mm"),"")</f>
        <v/>
      </c>
      <c r="EZ298" s="123" t="str">
        <f>IF('Main courante'!$A295=$EV$6,MOD($EY298-$EX298,1),"")</f>
        <v/>
      </c>
      <c r="FA298" s="123" t="str">
        <f>IF('Main courante'!$A295=$EV$6,'Main courante'!$E295,"")</f>
        <v/>
      </c>
      <c r="FB298" s="128"/>
    </row>
    <row r="299" spans="1:158">
      <c r="A299" s="120" t="str">
        <f>IF('Main courante'!$A296=$A$6,MAX($A$8:$A298)+1,"")</f>
        <v/>
      </c>
      <c r="B299" s="121" t="str">
        <f>IF('Main courante'!$A296=$A$6,TEXT('Main courante'!$B296,"j mmm aa"),"")</f>
        <v/>
      </c>
      <c r="C299" s="122" t="str">
        <f>IF('Main courante'!$A296=$A$6,TEXT('Main courante'!$C296,"hh:mm"),"")</f>
        <v/>
      </c>
      <c r="D299" s="122" t="str">
        <f>IF('Main courante'!$A296=$A$6,TEXT('Main courante'!$D296,"hh:mm"),"")</f>
        <v/>
      </c>
      <c r="E299" s="123" t="str">
        <f>IF('Main courante'!$A296=$A$6,MOD($D299-$C299,1),"")</f>
        <v/>
      </c>
      <c r="F299" s="123" t="str">
        <f>IF('Main courante'!$A296=$A$6,'Main courante'!$E296,"")</f>
        <v/>
      </c>
      <c r="G299" s="125"/>
      <c r="H299" s="126" t="str">
        <f>IF('Main courante'!$A296=$H$6,MAX($H$8:$H298)+1,"")</f>
        <v/>
      </c>
      <c r="I299" s="121" t="str">
        <f>IF('Main courante'!$A296=$H$6,TEXT('Main courante'!$B296,"j mmm aa"),"")</f>
        <v/>
      </c>
      <c r="J299" s="122" t="str">
        <f>IF('Main courante'!$A296=$H$6,TEXT('Main courante'!$C296,"hh:mm"),"")</f>
        <v/>
      </c>
      <c r="K299" s="122" t="str">
        <f>IF('Main courante'!$A296=$H$6,TEXT('Main courante'!$D296,"hh:mm"),"")</f>
        <v/>
      </c>
      <c r="L299" s="123" t="str">
        <f>IF('Main courante'!$A296=$H$6,MOD($K299-$J299,1),"")</f>
        <v/>
      </c>
      <c r="M299" s="123" t="str">
        <f>IF('Main courante'!$A296=$H$6,'Main courante'!$E296,"")</f>
        <v/>
      </c>
      <c r="N299" s="125"/>
      <c r="O299" s="120" t="str">
        <f>IF('Main courante'!$A296=$O$6,MAX($O$8:$O298)+1,"")</f>
        <v/>
      </c>
      <c r="P299" s="121" t="str">
        <f>IF('Main courante'!$A296=$O$6,TEXT('Main courante'!$B296,"j mmm aa"),"")</f>
        <v/>
      </c>
      <c r="Q299" s="122" t="str">
        <f>IF('Main courante'!$A296=$O$6,TEXT('Main courante'!$C296,"hh:mm"),"")</f>
        <v/>
      </c>
      <c r="R299" s="122" t="str">
        <f>IF('Main courante'!$A296=$O$6,TEXT('Main courante'!$D296,"hh:mm"),"")</f>
        <v/>
      </c>
      <c r="S299" s="123" t="str">
        <f>IF('Main courante'!$A296=$O$6,MOD($R299-$Q299,1),"")</f>
        <v/>
      </c>
      <c r="T299" s="124" t="str">
        <f>IF('Main courante'!$A296=$O$6,'Main courante'!$E296,"")</f>
        <v/>
      </c>
      <c r="U299" s="127" t="str">
        <f>IF('Main courante'!$A296=$O$6,DU299,"")</f>
        <v/>
      </c>
      <c r="V299" s="125"/>
      <c r="W299" s="120" t="str">
        <f>IF('Main courante'!$A296=$W$6,MAX($W$8:$W298)+1,"")</f>
        <v/>
      </c>
      <c r="X299" s="121" t="str">
        <f>IF('Main courante'!$A296=$W$6,TEXT('Main courante'!$B296,"j mmm aa"),"")</f>
        <v/>
      </c>
      <c r="Y299" s="122" t="str">
        <f>IF('Main courante'!$A296=$W$6,TEXT('Main courante'!$C296,"hh:mm"),"")</f>
        <v/>
      </c>
      <c r="Z299" s="122" t="str">
        <f>IF('Main courante'!$A296=$W$6,TEXT('Main courante'!$D296,"hh:mm"),"")</f>
        <v/>
      </c>
      <c r="AA299" s="123" t="str">
        <f>IF('Main courante'!$A296=$W$6,MOD($Z299-$Y299,1),"")</f>
        <v/>
      </c>
      <c r="AB299" s="123" t="str">
        <f>IF('Main courante'!$A296=$W$6,'Main courante'!$E296,"")</f>
        <v/>
      </c>
      <c r="AC299" s="122" t="str">
        <f>IF('Main courante'!$A296=$W$6,DU299,"")</f>
        <v/>
      </c>
      <c r="AD299" s="125"/>
      <c r="AE299" s="120" t="str">
        <f>IF('Main courante'!$A296=$AE$6,MAX($AE$8:$AE298)+1,"")</f>
        <v/>
      </c>
      <c r="AF299" s="121" t="str">
        <f>IF('Main courante'!$A296=$AE$6,TEXT('Main courante'!$B296,"j mmm aa"),"")</f>
        <v/>
      </c>
      <c r="AG299" s="122" t="str">
        <f>IF('Main courante'!$A296=$AE$6,TEXT('Main courante'!$C296,"hh:mm"),"")</f>
        <v/>
      </c>
      <c r="AH299" s="122" t="str">
        <f>IF('Main courante'!$A296=$AE$6,TEXT('Main courante'!$D296,"hh:mm"),"")</f>
        <v/>
      </c>
      <c r="AI299" s="123" t="str">
        <f>IF('Main courante'!$A296=$AE$6,MOD($AH299-$AG299,1),"")</f>
        <v/>
      </c>
      <c r="AJ299" s="123" t="str">
        <f>IF('Main courante'!$A296=$AE$6,'Main courante'!$E296,"")</f>
        <v/>
      </c>
      <c r="AK299" s="122" t="str">
        <f>IF('Main courante'!$A296=$AE$6,DU299,"")</f>
        <v/>
      </c>
      <c r="AL299" s="125"/>
      <c r="AM299" s="120" t="str">
        <f>IF('Main courante'!$A296=$AM$6,MAX($AM$8:$AM298)+1,"")</f>
        <v/>
      </c>
      <c r="AN299" s="121" t="str">
        <f>IF('Main courante'!$A296=$AM$6,TEXT('Main courante'!$B296,"j mmm aa"),"")</f>
        <v/>
      </c>
      <c r="AO299" s="122" t="str">
        <f>IF('Main courante'!$A296=$AM$6,TEXT('Main courante'!$C296,"hh:mm"),"")</f>
        <v/>
      </c>
      <c r="AP299" s="122" t="str">
        <f>IF('Main courante'!$A296=$AM$6,TEXT('Main courante'!$D296,"hh:mm"),"")</f>
        <v/>
      </c>
      <c r="AQ299" s="123" t="str">
        <f>IF('Main courante'!$A296=$AM$6,MOD($AP299-$AO299,1),"")</f>
        <v/>
      </c>
      <c r="AR299" s="123" t="str">
        <f>IF('Main courante'!$A296=$AM$6,'Main courante'!$E296,"")</f>
        <v/>
      </c>
      <c r="AS299" s="122" t="str">
        <f>IF('Main courante'!$A296=$AM$6,DU299,"")</f>
        <v/>
      </c>
      <c r="AT299" s="125"/>
      <c r="AU299" s="120" t="str">
        <f>IF('Main courante'!$A296=$AU$6,MAX($AU$8:$AU298)+1,"")</f>
        <v/>
      </c>
      <c r="AV299" s="121" t="str">
        <f>IF('Main courante'!$A296=$AU$6,TEXT('Main courante'!$B296,"j mmm aa"),"")</f>
        <v/>
      </c>
      <c r="AW299" s="122" t="str">
        <f>IF('Main courante'!$A296=$AU$6,TEXT('Main courante'!$C296,"hh:mm"),"")</f>
        <v/>
      </c>
      <c r="AX299" s="122" t="str">
        <f>IF('Main courante'!$A296=$AU$6,TEXT('Main courante'!$D296,"hh:mm"),"")</f>
        <v/>
      </c>
      <c r="AY299" s="123" t="str">
        <f>IF('Main courante'!$A296=$AU$6,MOD($AX299-$AW299,1),"")</f>
        <v/>
      </c>
      <c r="AZ299" s="123" t="str">
        <f>IF('Main courante'!$A296=$AU$6,'Main courante'!$E296,"")</f>
        <v/>
      </c>
      <c r="BA299" s="122" t="str">
        <f>IF('Main courante'!$A296=$AU$6,DU299,"")</f>
        <v/>
      </c>
      <c r="BB299" s="125"/>
      <c r="BC299" s="120" t="str">
        <f>IF('Main courante'!$A296=$BC$6,MAX($BC$8:$BC298)+1,"")</f>
        <v/>
      </c>
      <c r="BD299" s="121" t="str">
        <f>IF('Main courante'!$A296=$BC$6,TEXT('Main courante'!$B296,"j mmm aa"),"")</f>
        <v/>
      </c>
      <c r="BE299" s="122" t="str">
        <f>IF('Main courante'!$A296=$BC$6,TEXT('Main courante'!$C296,"hh:mm"),"")</f>
        <v/>
      </c>
      <c r="BF299" s="122" t="str">
        <f>IF('Main courante'!$A296=$BC$6,TEXT('Main courante'!$D296,"hh:mm"),"")</f>
        <v/>
      </c>
      <c r="BG299" s="123" t="str">
        <f>IF('Main courante'!$A296=$BC$6,MOD($BF299-$BE299,1),"")</f>
        <v/>
      </c>
      <c r="BH299" s="123" t="str">
        <f>IF('Main courante'!$A296=$BC$6,'Main courante'!$E296,"")</f>
        <v/>
      </c>
      <c r="BI299" s="122" t="str">
        <f>IF('Main courante'!$A296=$BC$6,DU299,"")</f>
        <v/>
      </c>
      <c r="BJ299" s="125"/>
      <c r="BK299" s="120" t="str">
        <f>IF('Main courante'!$A296=$BK$6,MAX($BK$8:$BK298)+1,"")</f>
        <v/>
      </c>
      <c r="BL299" s="121" t="str">
        <f>IF('Main courante'!$A296=$BK$6,TEXT('Main courante'!$B296,"j mmm aa"),"")</f>
        <v/>
      </c>
      <c r="BM299" s="122" t="str">
        <f>IF('Main courante'!$A296=$BK$6,TEXT('Main courante'!$C296,"hh:mm"),"")</f>
        <v/>
      </c>
      <c r="BN299" s="122" t="str">
        <f>IF('Main courante'!$A296=$BK$6,TEXT('Main courante'!$D296,"hh:mm"),"")</f>
        <v/>
      </c>
      <c r="BO299" s="123" t="str">
        <f>IF('Main courante'!$A296=$BK$6,MOD($BN299-$BM299,1),"")</f>
        <v/>
      </c>
      <c r="BP299" s="123" t="str">
        <f>IF('Main courante'!$A296=$BK$6,'Main courante'!$E296,"")</f>
        <v/>
      </c>
      <c r="BQ299" s="122" t="str">
        <f>IF('Main courante'!$A296=$BK$6,DU299,"")</f>
        <v/>
      </c>
      <c r="BR299" s="125"/>
      <c r="BS299" s="120" t="str">
        <f>IF('Main courante'!$A296=$BS$6,MAX($BS$8:$BS298)+1,"")</f>
        <v/>
      </c>
      <c r="BT299" s="121" t="str">
        <f>IF('Main courante'!$A296=$BS$6,TEXT('Main courante'!$B296,"j mmm aa"),"")</f>
        <v/>
      </c>
      <c r="BU299" s="122" t="str">
        <f>IF('Main courante'!$A296=$BS$6,TEXT('Main courante'!$C296,"hh:mm"),"")</f>
        <v/>
      </c>
      <c r="BV299" s="122" t="str">
        <f>IF('Main courante'!$A296=$BS$6,TEXT('Main courante'!$D296,"hh:mm"),"")</f>
        <v/>
      </c>
      <c r="BW299" s="123" t="str">
        <f>IF('Main courante'!$A296=$BS$6,MOD($BV299-$BU299,1),"")</f>
        <v/>
      </c>
      <c r="BX299" s="123" t="str">
        <f>IF('Main courante'!$A296=$BS$6,'Main courante'!$E296,"")</f>
        <v/>
      </c>
      <c r="BY299" s="122" t="str">
        <f>IF('Main courante'!$A296=$BS$6,DU299,"")</f>
        <v/>
      </c>
      <c r="BZ299" s="125"/>
      <c r="CA299" s="120" t="str">
        <f>IF('Main courante'!$A296=$CA$6,MAX($CA$8:$CA298)+1,"")</f>
        <v/>
      </c>
      <c r="CB299" s="121" t="str">
        <f>IF('Main courante'!$A296=$CA$6,TEXT('Main courante'!$B296,"j mmm aa"),"")</f>
        <v/>
      </c>
      <c r="CC299" s="122" t="str">
        <f>IF('Main courante'!$A296=$CA$6,TEXT('Main courante'!$C296,"hh:mm"),"")</f>
        <v/>
      </c>
      <c r="CD299" s="122" t="str">
        <f>IF('Main courante'!$A296=$CA$6,TEXT('Main courante'!$D296,"hh:mm"),"")</f>
        <v/>
      </c>
      <c r="CE299" s="123" t="str">
        <f>IF('Main courante'!$A296=$CA$6,MOD($CD299-$CC299,1),"")</f>
        <v/>
      </c>
      <c r="CF299" s="123" t="str">
        <f>IF('Main courante'!$A296=$CA$6,'Main courante'!$E296,"")</f>
        <v/>
      </c>
      <c r="CG299" s="122" t="str">
        <f>IF('Main courante'!$A296=$CA$6,DU299,"")</f>
        <v/>
      </c>
      <c r="CH299" s="125"/>
      <c r="CI299" s="120" t="str">
        <f>IF('Main courante'!$A296=$CI$6,MAX($CI$8:$CI298)+1,"")</f>
        <v/>
      </c>
      <c r="CJ299" s="121" t="str">
        <f>IF('Main courante'!$A296=$CI$6,TEXT('Main courante'!$B296,"j mmm aa"),"")</f>
        <v/>
      </c>
      <c r="CK299" s="122" t="str">
        <f>IF('Main courante'!$A296=$CI$6,TEXT('Main courante'!$C296,"hh:mm"),"")</f>
        <v/>
      </c>
      <c r="CL299" s="122" t="str">
        <f>IF('Main courante'!$A296=$CI$6,TEXT('Main courante'!$D296,"hh:mm"),"")</f>
        <v/>
      </c>
      <c r="CM299" s="123" t="str">
        <f>IF('Main courante'!$A296=$CI$6,MOD($CL299-$CK299,1),"")</f>
        <v/>
      </c>
      <c r="CN299" s="123" t="str">
        <f>IF('Main courante'!$A296=$CI$6,'Main courante'!$E296,"")</f>
        <v/>
      </c>
      <c r="CO299" s="125"/>
      <c r="CP299" s="120" t="str">
        <f>IF('Main courante'!$A296=$CP$6,MAX($CP$8:$CP298)+1,"")</f>
        <v/>
      </c>
      <c r="CQ299" s="121" t="str">
        <f>IF('Main courante'!$A296=$CP$6,TEXT('Main courante'!$B296,"j mmm aa"),"")</f>
        <v/>
      </c>
      <c r="CR299" s="122" t="str">
        <f>IF('Main courante'!$A296=$CP$6,TEXT('Main courante'!$C296,"hh:mm"),"")</f>
        <v/>
      </c>
      <c r="CS299" s="122" t="str">
        <f>IF('Main courante'!$A296=$CP$6,TEXT('Main courante'!$D296,"hh:mm"),"")</f>
        <v/>
      </c>
      <c r="CT299" s="123" t="str">
        <f>IF('Main courante'!$A296=$CP$6,MOD($CS299-$CR299,1),"")</f>
        <v/>
      </c>
      <c r="CU299" s="123" t="str">
        <f>IF('Main courante'!$A296=$CP$6,'Main courante'!$E296,"")</f>
        <v/>
      </c>
      <c r="CV299" s="122" t="str">
        <f>IF('Main courante'!$A296=$CP$6,DU299,"")</f>
        <v/>
      </c>
      <c r="CW299" s="125"/>
      <c r="CX299" s="120" t="str">
        <f>IF('Main courante'!$A296=$CX$6,MAX($CX$8:$CX298)+1,"")</f>
        <v/>
      </c>
      <c r="CY299" s="121" t="str">
        <f>IF('Main courante'!$A296=$CX$6,TEXT('Main courante'!$B296,"j mmm aa"),"")</f>
        <v/>
      </c>
      <c r="CZ299" s="122" t="str">
        <f>IF('Main courante'!$A296=$CX$6,TEXT('Main courante'!$C296,"hh:mm"),"")</f>
        <v/>
      </c>
      <c r="DA299" s="122" t="str">
        <f>IF('Main courante'!$A296=$CX$6,TEXT('Main courante'!$D296,"hh:mm"),"")</f>
        <v/>
      </c>
      <c r="DB299" s="123" t="str">
        <f>IF('Main courante'!$A296=$CX$6,MOD($DA299-$CZ299,1),"")</f>
        <v/>
      </c>
      <c r="DC299" s="123" t="str">
        <f>IF('Main courante'!$A296=$CX$6,'Main courante'!$E296,"")</f>
        <v/>
      </c>
      <c r="DD299" s="122" t="str">
        <f>IF('Main courante'!$A296=$CX$6,DU299,"")</f>
        <v/>
      </c>
      <c r="DE299" s="125"/>
      <c r="DF299" s="120" t="str">
        <f>IF('Main courante'!$A296=$DF$6,MAX($DF$8:$DF298)+1,"")</f>
        <v/>
      </c>
      <c r="DG299" s="121" t="str">
        <f>IF('Main courante'!$A296=$DF$6,TEXT('Main courante'!$B296,"j mmm aa"),"")</f>
        <v/>
      </c>
      <c r="DH299" s="122" t="str">
        <f>IF('Main courante'!$A296=$DF$6,TEXT('Main courante'!$C296,"hh:mm"),"")</f>
        <v/>
      </c>
      <c r="DI299" s="122" t="str">
        <f>IF('Main courante'!$A296=$DF$6,TEXT('Main courante'!$D296,"hh:mm"),"")</f>
        <v/>
      </c>
      <c r="DJ299" s="123" t="str">
        <f>IF('Main courante'!$A296=$DF$6,MOD($DI299-$DH299,1),"")</f>
        <v/>
      </c>
      <c r="DK299" s="123" t="str">
        <f>IF('Main courante'!$A296=$DF$6,'Main courante'!$E296,"")</f>
        <v/>
      </c>
      <c r="DL299" s="128"/>
      <c r="DM299" s="120" t="str">
        <f>IF(OR('Main courante'!$F296&lt;&gt;"",'Main courante'!$K296&lt;&gt;""),MAX($DM$8:$DM298)+1,"")</f>
        <v/>
      </c>
      <c r="DN299" s="121" t="str">
        <f>IF('Main courante'!$F296,TEXT('Main courante'!$B296,"j mmm aa"),"")</f>
        <v/>
      </c>
      <c r="DO299" s="121" t="str">
        <f>IF('Main courante'!$F296,'Main courante'!$E296,"")</f>
        <v/>
      </c>
      <c r="DP299" s="121" t="str">
        <f>IF(OR('Main courante'!$F296&lt;&gt;"",'Main courante'!$K296&lt;&gt;""),IF('Main courante'!$F296&lt;&gt;"",TEXT('Main courante'!$F296,"hh:mm"),""),"")</f>
        <v/>
      </c>
      <c r="DQ299" s="121" t="str">
        <f>IF(OR('Main courante'!$F296&lt;&gt;"",'Main courante'!$K296&lt;&gt;""),IF('Main courante'!$G296&lt;&gt;"",TEXT('Main courante'!$G296,"hh:mm"),""),"")</f>
        <v/>
      </c>
      <c r="DR299" s="121" t="str">
        <f>IF(OR('Main courante'!$F296&lt;&gt;"",'Main courante'!$K296&lt;&gt;""),IF('Main courante'!$K296&lt;&gt;"",TEXT('Main courante'!$K296,"hh:mm"),""),"")</f>
        <v/>
      </c>
      <c r="DS299" s="121" t="str">
        <f>IF(OR('Main courante'!$F296&lt;&gt;"",'Main courante'!$K296&lt;&gt;""),IF('Main courante'!$L296&lt;&gt;"",TEXT('Main courante'!$L296,"hh:mm"),""),"")</f>
        <v/>
      </c>
      <c r="DT299" s="129">
        <f t="shared" si="16"/>
        <v>0</v>
      </c>
      <c r="DU299" s="130">
        <f>'Main courante'!$H296+'Main courante'!$M296</f>
        <v>0</v>
      </c>
      <c r="DV299" s="131">
        <f>'Main courante'!$J296+'Main courante'!$O296</f>
        <v>0</v>
      </c>
      <c r="DW299" s="131">
        <f>'Main courante'!$I296+'Main courante'!$N296</f>
        <v>0</v>
      </c>
      <c r="DX299" s="132" t="str">
        <f>IF('Main courante'!$P296&lt;&gt;"",'Main courante'!$P296,"")</f>
        <v/>
      </c>
      <c r="DY299" s="133" t="str">
        <f>IF('Main courante'!$Q296&lt;&gt;"",'Main courante'!$Q296,"")</f>
        <v/>
      </c>
      <c r="DZ299" s="133" t="str">
        <f>IF('Main courante'!$R296&lt;&gt;"",'Main courante'!$R296,"")</f>
        <v/>
      </c>
      <c r="EA299" s="129">
        <f t="shared" si="17"/>
        <v>0</v>
      </c>
      <c r="EB299" s="129">
        <f t="shared" si="18"/>
        <v>0</v>
      </c>
      <c r="ED299" s="120" t="str">
        <f>IF('Main courante'!$A296=$ED$6,MAX($ED$8:$ED298)+1,"")</f>
        <v/>
      </c>
      <c r="EE299" s="120" t="str">
        <f>IF('Main courante'!$A296=$ED$6,'Main courante'!$S296,"")</f>
        <v/>
      </c>
      <c r="EF299" s="120" t="str">
        <f>IF('Main courante'!$A296=$ED$6,'Main courante'!$T296,"")</f>
        <v/>
      </c>
      <c r="EG299" s="120" t="str">
        <f>IF('Main courante'!$A296=$ED$6,'Main courante'!$U296,"")</f>
        <v/>
      </c>
      <c r="EH299" s="134" t="str">
        <f>IF('Main courante'!$A296=$ED$6,'Main courante'!$V296,"")</f>
        <v/>
      </c>
      <c r="EJ299" s="120" t="str">
        <f>IF('Main courante'!$A296=$EJ$6,MAX($EJ$8:$EJ298)+1,"")</f>
        <v/>
      </c>
      <c r="EK299" s="120" t="str">
        <f>IF('Main courante'!$A296=$EJ$6,'Main courante'!$S296,"")</f>
        <v/>
      </c>
      <c r="EL299" s="120" t="str">
        <f>IF('Main courante'!$A296=$EJ$6,'Main courante'!$T296,"")</f>
        <v/>
      </c>
      <c r="EM299" s="120" t="str">
        <f>IF('Main courante'!$A296=$EJ$6,'Main courante'!$U296,"")</f>
        <v/>
      </c>
      <c r="EN299" s="134" t="str">
        <f>IF('Main courante'!$A296=$EJ$6,'Main courante'!$V296,"")</f>
        <v/>
      </c>
      <c r="EP299" s="120" t="str">
        <f>IF('Main courante'!$A296=$EP$6,MAX($EP$8:$EP298)+1,"")</f>
        <v/>
      </c>
      <c r="EQ299" s="120" t="str">
        <f>IF('Main courante'!$A296=$EP$6,'Main courante'!$S296,"")</f>
        <v/>
      </c>
      <c r="ER299" s="120" t="str">
        <f>IF('Main courante'!$A296=$EP$6,'Main courante'!$T296,"")</f>
        <v/>
      </c>
      <c r="ES299" s="120" t="str">
        <f>IF('Main courante'!$A296=$EP$6,'Main courante'!$U296,"")</f>
        <v/>
      </c>
      <c r="ET299" s="134" t="str">
        <f>IF('Main courante'!$A296=$EP$6,'Main courante'!$V296,"")</f>
        <v/>
      </c>
      <c r="EU299" s="125"/>
      <c r="EV299" s="120" t="str">
        <f>IF('Main courante'!$A296=$EV$6,MAX($EV$8:$EV298)+1,"")</f>
        <v/>
      </c>
      <c r="EW299" s="121" t="str">
        <f>IF('Main courante'!$A296=$EV$6,TEXT('Main courante'!$B296,"j mmm aa"),"")</f>
        <v/>
      </c>
      <c r="EX299" s="122" t="str">
        <f>IF('Main courante'!$A296=$EV$6,TEXT('Main courante'!$C296,"hh:mm"),"")</f>
        <v/>
      </c>
      <c r="EY299" s="122" t="str">
        <f>IF('Main courante'!$A296=$EV$6,TEXT('Main courante'!$D296,"hh:mm"),"")</f>
        <v/>
      </c>
      <c r="EZ299" s="123" t="str">
        <f>IF('Main courante'!$A296=$EV$6,MOD($EY299-$EX299,1),"")</f>
        <v/>
      </c>
      <c r="FA299" s="123" t="str">
        <f>IF('Main courante'!$A296=$EV$6,'Main courante'!$E296,"")</f>
        <v/>
      </c>
      <c r="FB299" s="128"/>
    </row>
    <row r="300" spans="1:158">
      <c r="A300" s="120" t="str">
        <f>IF('Main courante'!$A297=$A$6,MAX($A$8:$A299)+1,"")</f>
        <v/>
      </c>
      <c r="B300" s="121" t="str">
        <f>IF('Main courante'!$A297=$A$6,TEXT('Main courante'!$B297,"j mmm aa"),"")</f>
        <v/>
      </c>
      <c r="C300" s="122" t="str">
        <f>IF('Main courante'!$A297=$A$6,TEXT('Main courante'!$C297,"hh:mm"),"")</f>
        <v/>
      </c>
      <c r="D300" s="122" t="str">
        <f>IF('Main courante'!$A297=$A$6,TEXT('Main courante'!$D297,"hh:mm"),"")</f>
        <v/>
      </c>
      <c r="E300" s="123" t="str">
        <f>IF('Main courante'!$A297=$A$6,MOD($D300-$C300,1),"")</f>
        <v/>
      </c>
      <c r="F300" s="123" t="str">
        <f>IF('Main courante'!$A297=$A$6,'Main courante'!$E297,"")</f>
        <v/>
      </c>
      <c r="G300" s="125"/>
      <c r="H300" s="126" t="str">
        <f>IF('Main courante'!$A297=$H$6,MAX($H$8:$H299)+1,"")</f>
        <v/>
      </c>
      <c r="I300" s="121" t="str">
        <f>IF('Main courante'!$A297=$H$6,TEXT('Main courante'!$B297,"j mmm aa"),"")</f>
        <v/>
      </c>
      <c r="J300" s="122" t="str">
        <f>IF('Main courante'!$A297=$H$6,TEXT('Main courante'!$C297,"hh:mm"),"")</f>
        <v/>
      </c>
      <c r="K300" s="122" t="str">
        <f>IF('Main courante'!$A297=$H$6,TEXT('Main courante'!$D297,"hh:mm"),"")</f>
        <v/>
      </c>
      <c r="L300" s="123" t="str">
        <f>IF('Main courante'!$A297=$H$6,MOD($K300-$J300,1),"")</f>
        <v/>
      </c>
      <c r="M300" s="123" t="str">
        <f>IF('Main courante'!$A297=$H$6,'Main courante'!$E297,"")</f>
        <v/>
      </c>
      <c r="N300" s="125"/>
      <c r="O300" s="120" t="str">
        <f>IF('Main courante'!$A297=$O$6,MAX($O$8:$O299)+1,"")</f>
        <v/>
      </c>
      <c r="P300" s="121" t="str">
        <f>IF('Main courante'!$A297=$O$6,TEXT('Main courante'!$B297,"j mmm aa"),"")</f>
        <v/>
      </c>
      <c r="Q300" s="122" t="str">
        <f>IF('Main courante'!$A297=$O$6,TEXT('Main courante'!$C297,"hh:mm"),"")</f>
        <v/>
      </c>
      <c r="R300" s="122" t="str">
        <f>IF('Main courante'!$A297=$O$6,TEXT('Main courante'!$D297,"hh:mm"),"")</f>
        <v/>
      </c>
      <c r="S300" s="123" t="str">
        <f>IF('Main courante'!$A297=$O$6,MOD($R300-$Q300,1),"")</f>
        <v/>
      </c>
      <c r="T300" s="124" t="str">
        <f>IF('Main courante'!$A297=$O$6,'Main courante'!$E297,"")</f>
        <v/>
      </c>
      <c r="U300" s="127" t="str">
        <f>IF('Main courante'!$A297=$O$6,DU300,"")</f>
        <v/>
      </c>
      <c r="V300" s="125"/>
      <c r="W300" s="120" t="str">
        <f>IF('Main courante'!$A297=$W$6,MAX($W$8:$W299)+1,"")</f>
        <v/>
      </c>
      <c r="X300" s="121" t="str">
        <f>IF('Main courante'!$A297=$W$6,TEXT('Main courante'!$B297,"j mmm aa"),"")</f>
        <v/>
      </c>
      <c r="Y300" s="122" t="str">
        <f>IF('Main courante'!$A297=$W$6,TEXT('Main courante'!$C297,"hh:mm"),"")</f>
        <v/>
      </c>
      <c r="Z300" s="122" t="str">
        <f>IF('Main courante'!$A297=$W$6,TEXT('Main courante'!$D297,"hh:mm"),"")</f>
        <v/>
      </c>
      <c r="AA300" s="123" t="str">
        <f>IF('Main courante'!$A297=$W$6,MOD($Z300-$Y300,1),"")</f>
        <v/>
      </c>
      <c r="AB300" s="123" t="str">
        <f>IF('Main courante'!$A297=$W$6,'Main courante'!$E297,"")</f>
        <v/>
      </c>
      <c r="AC300" s="122" t="str">
        <f>IF('Main courante'!$A297=$W$6,DU300,"")</f>
        <v/>
      </c>
      <c r="AD300" s="125"/>
      <c r="AE300" s="120" t="str">
        <f>IF('Main courante'!$A297=$AE$6,MAX($AE$8:$AE299)+1,"")</f>
        <v/>
      </c>
      <c r="AF300" s="121" t="str">
        <f>IF('Main courante'!$A297=$AE$6,TEXT('Main courante'!$B297,"j mmm aa"),"")</f>
        <v/>
      </c>
      <c r="AG300" s="122" t="str">
        <f>IF('Main courante'!$A297=$AE$6,TEXT('Main courante'!$C297,"hh:mm"),"")</f>
        <v/>
      </c>
      <c r="AH300" s="122" t="str">
        <f>IF('Main courante'!$A297=$AE$6,TEXT('Main courante'!$D297,"hh:mm"),"")</f>
        <v/>
      </c>
      <c r="AI300" s="123" t="str">
        <f>IF('Main courante'!$A297=$AE$6,MOD($AH300-$AG300,1),"")</f>
        <v/>
      </c>
      <c r="AJ300" s="123" t="str">
        <f>IF('Main courante'!$A297=$AE$6,'Main courante'!$E297,"")</f>
        <v/>
      </c>
      <c r="AK300" s="122" t="str">
        <f>IF('Main courante'!$A297=$AE$6,DU300,"")</f>
        <v/>
      </c>
      <c r="AL300" s="125"/>
      <c r="AM300" s="120" t="str">
        <f>IF('Main courante'!$A297=$AM$6,MAX($AM$8:$AM299)+1,"")</f>
        <v/>
      </c>
      <c r="AN300" s="121" t="str">
        <f>IF('Main courante'!$A297=$AM$6,TEXT('Main courante'!$B297,"j mmm aa"),"")</f>
        <v/>
      </c>
      <c r="AO300" s="122" t="str">
        <f>IF('Main courante'!$A297=$AM$6,TEXT('Main courante'!$C297,"hh:mm"),"")</f>
        <v/>
      </c>
      <c r="AP300" s="122" t="str">
        <f>IF('Main courante'!$A297=$AM$6,TEXT('Main courante'!$D297,"hh:mm"),"")</f>
        <v/>
      </c>
      <c r="AQ300" s="123" t="str">
        <f>IF('Main courante'!$A297=$AM$6,MOD($AP300-$AO300,1),"")</f>
        <v/>
      </c>
      <c r="AR300" s="123" t="str">
        <f>IF('Main courante'!$A297=$AM$6,'Main courante'!$E297,"")</f>
        <v/>
      </c>
      <c r="AS300" s="122" t="str">
        <f>IF('Main courante'!$A297=$AM$6,DU300,"")</f>
        <v/>
      </c>
      <c r="AT300" s="125"/>
      <c r="AU300" s="120" t="str">
        <f>IF('Main courante'!$A297=$AU$6,MAX($AU$8:$AU299)+1,"")</f>
        <v/>
      </c>
      <c r="AV300" s="121" t="str">
        <f>IF('Main courante'!$A297=$AU$6,TEXT('Main courante'!$B297,"j mmm aa"),"")</f>
        <v/>
      </c>
      <c r="AW300" s="122" t="str">
        <f>IF('Main courante'!$A297=$AU$6,TEXT('Main courante'!$C297,"hh:mm"),"")</f>
        <v/>
      </c>
      <c r="AX300" s="122" t="str">
        <f>IF('Main courante'!$A297=$AU$6,TEXT('Main courante'!$D297,"hh:mm"),"")</f>
        <v/>
      </c>
      <c r="AY300" s="123" t="str">
        <f>IF('Main courante'!$A297=$AU$6,MOD($AX300-$AW300,1),"")</f>
        <v/>
      </c>
      <c r="AZ300" s="123" t="str">
        <f>IF('Main courante'!$A297=$AU$6,'Main courante'!$E297,"")</f>
        <v/>
      </c>
      <c r="BA300" s="122" t="str">
        <f>IF('Main courante'!$A297=$AU$6,DU300,"")</f>
        <v/>
      </c>
      <c r="BB300" s="125"/>
      <c r="BC300" s="120" t="str">
        <f>IF('Main courante'!$A297=$BC$6,MAX($BC$8:$BC299)+1,"")</f>
        <v/>
      </c>
      <c r="BD300" s="121" t="str">
        <f>IF('Main courante'!$A297=$BC$6,TEXT('Main courante'!$B297,"j mmm aa"),"")</f>
        <v/>
      </c>
      <c r="BE300" s="122" t="str">
        <f>IF('Main courante'!$A297=$BC$6,TEXT('Main courante'!$C297,"hh:mm"),"")</f>
        <v/>
      </c>
      <c r="BF300" s="122" t="str">
        <f>IF('Main courante'!$A297=$BC$6,TEXT('Main courante'!$D297,"hh:mm"),"")</f>
        <v/>
      </c>
      <c r="BG300" s="123" t="str">
        <f>IF('Main courante'!$A297=$BC$6,MOD($BF300-$BE300,1),"")</f>
        <v/>
      </c>
      <c r="BH300" s="123" t="str">
        <f>IF('Main courante'!$A297=$BC$6,'Main courante'!$E297,"")</f>
        <v/>
      </c>
      <c r="BI300" s="122" t="str">
        <f>IF('Main courante'!$A297=$BC$6,DU300,"")</f>
        <v/>
      </c>
      <c r="BJ300" s="125"/>
      <c r="BK300" s="120" t="str">
        <f>IF('Main courante'!$A297=$BK$6,MAX($BK$8:$BK299)+1,"")</f>
        <v/>
      </c>
      <c r="BL300" s="121" t="str">
        <f>IF('Main courante'!$A297=$BK$6,TEXT('Main courante'!$B297,"j mmm aa"),"")</f>
        <v/>
      </c>
      <c r="BM300" s="122" t="str">
        <f>IF('Main courante'!$A297=$BK$6,TEXT('Main courante'!$C297,"hh:mm"),"")</f>
        <v/>
      </c>
      <c r="BN300" s="122" t="str">
        <f>IF('Main courante'!$A297=$BK$6,TEXT('Main courante'!$D297,"hh:mm"),"")</f>
        <v/>
      </c>
      <c r="BO300" s="123" t="str">
        <f>IF('Main courante'!$A297=$BK$6,MOD($BN300-$BM300,1),"")</f>
        <v/>
      </c>
      <c r="BP300" s="123" t="str">
        <f>IF('Main courante'!$A297=$BK$6,'Main courante'!$E297,"")</f>
        <v/>
      </c>
      <c r="BQ300" s="122" t="str">
        <f>IF('Main courante'!$A297=$BK$6,DU300,"")</f>
        <v/>
      </c>
      <c r="BR300" s="125"/>
      <c r="BS300" s="120" t="str">
        <f>IF('Main courante'!$A297=$BS$6,MAX($BS$8:$BS299)+1,"")</f>
        <v/>
      </c>
      <c r="BT300" s="121" t="str">
        <f>IF('Main courante'!$A297=$BS$6,TEXT('Main courante'!$B297,"j mmm aa"),"")</f>
        <v/>
      </c>
      <c r="BU300" s="122" t="str">
        <f>IF('Main courante'!$A297=$BS$6,TEXT('Main courante'!$C297,"hh:mm"),"")</f>
        <v/>
      </c>
      <c r="BV300" s="122" t="str">
        <f>IF('Main courante'!$A297=$BS$6,TEXT('Main courante'!$D297,"hh:mm"),"")</f>
        <v/>
      </c>
      <c r="BW300" s="123" t="str">
        <f>IF('Main courante'!$A297=$BS$6,MOD($BV300-$BU300,1),"")</f>
        <v/>
      </c>
      <c r="BX300" s="123" t="str">
        <f>IF('Main courante'!$A297=$BS$6,'Main courante'!$E297,"")</f>
        <v/>
      </c>
      <c r="BY300" s="122" t="str">
        <f>IF('Main courante'!$A297=$BS$6,DU300,"")</f>
        <v/>
      </c>
      <c r="BZ300" s="125"/>
      <c r="CA300" s="120" t="str">
        <f>IF('Main courante'!$A297=$CA$6,MAX($CA$8:$CA299)+1,"")</f>
        <v/>
      </c>
      <c r="CB300" s="121" t="str">
        <f>IF('Main courante'!$A297=$CA$6,TEXT('Main courante'!$B297,"j mmm aa"),"")</f>
        <v/>
      </c>
      <c r="CC300" s="122" t="str">
        <f>IF('Main courante'!$A297=$CA$6,TEXT('Main courante'!$C297,"hh:mm"),"")</f>
        <v/>
      </c>
      <c r="CD300" s="122" t="str">
        <f>IF('Main courante'!$A297=$CA$6,TEXT('Main courante'!$D297,"hh:mm"),"")</f>
        <v/>
      </c>
      <c r="CE300" s="123" t="str">
        <f>IF('Main courante'!$A297=$CA$6,MOD($CD300-$CC300,1),"")</f>
        <v/>
      </c>
      <c r="CF300" s="123" t="str">
        <f>IF('Main courante'!$A297=$CA$6,'Main courante'!$E297,"")</f>
        <v/>
      </c>
      <c r="CG300" s="122" t="str">
        <f>IF('Main courante'!$A297=$CA$6,DU300,"")</f>
        <v/>
      </c>
      <c r="CH300" s="125"/>
      <c r="CI300" s="120" t="str">
        <f>IF('Main courante'!$A297=$CI$6,MAX($CI$8:$CI299)+1,"")</f>
        <v/>
      </c>
      <c r="CJ300" s="121" t="str">
        <f>IF('Main courante'!$A297=$CI$6,TEXT('Main courante'!$B297,"j mmm aa"),"")</f>
        <v/>
      </c>
      <c r="CK300" s="122" t="str">
        <f>IF('Main courante'!$A297=$CI$6,TEXT('Main courante'!$C297,"hh:mm"),"")</f>
        <v/>
      </c>
      <c r="CL300" s="122" t="str">
        <f>IF('Main courante'!$A297=$CI$6,TEXT('Main courante'!$D297,"hh:mm"),"")</f>
        <v/>
      </c>
      <c r="CM300" s="123" t="str">
        <f>IF('Main courante'!$A297=$CI$6,MOD($CL300-$CK300,1),"")</f>
        <v/>
      </c>
      <c r="CN300" s="123" t="str">
        <f>IF('Main courante'!$A297=$CI$6,'Main courante'!$E297,"")</f>
        <v/>
      </c>
      <c r="CO300" s="125"/>
      <c r="CP300" s="120" t="str">
        <f>IF('Main courante'!$A297=$CP$6,MAX($CP$8:$CP299)+1,"")</f>
        <v/>
      </c>
      <c r="CQ300" s="121" t="str">
        <f>IF('Main courante'!$A297=$CP$6,TEXT('Main courante'!$B297,"j mmm aa"),"")</f>
        <v/>
      </c>
      <c r="CR300" s="122" t="str">
        <f>IF('Main courante'!$A297=$CP$6,TEXT('Main courante'!$C297,"hh:mm"),"")</f>
        <v/>
      </c>
      <c r="CS300" s="122" t="str">
        <f>IF('Main courante'!$A297=$CP$6,TEXT('Main courante'!$D297,"hh:mm"),"")</f>
        <v/>
      </c>
      <c r="CT300" s="123" t="str">
        <f>IF('Main courante'!$A297=$CP$6,MOD($CS300-$CR300,1),"")</f>
        <v/>
      </c>
      <c r="CU300" s="123" t="str">
        <f>IF('Main courante'!$A297=$CP$6,'Main courante'!$E297,"")</f>
        <v/>
      </c>
      <c r="CV300" s="122" t="str">
        <f>IF('Main courante'!$A297=$CP$6,DU300,"")</f>
        <v/>
      </c>
      <c r="CW300" s="125"/>
      <c r="CX300" s="120" t="str">
        <f>IF('Main courante'!$A297=$CX$6,MAX($CX$8:$CX299)+1,"")</f>
        <v/>
      </c>
      <c r="CY300" s="121" t="str">
        <f>IF('Main courante'!$A297=$CX$6,TEXT('Main courante'!$B297,"j mmm aa"),"")</f>
        <v/>
      </c>
      <c r="CZ300" s="122" t="str">
        <f>IF('Main courante'!$A297=$CX$6,TEXT('Main courante'!$C297,"hh:mm"),"")</f>
        <v/>
      </c>
      <c r="DA300" s="122" t="str">
        <f>IF('Main courante'!$A297=$CX$6,TEXT('Main courante'!$D297,"hh:mm"),"")</f>
        <v/>
      </c>
      <c r="DB300" s="123" t="str">
        <f>IF('Main courante'!$A297=$CX$6,MOD($DA300-$CZ300,1),"")</f>
        <v/>
      </c>
      <c r="DC300" s="123" t="str">
        <f>IF('Main courante'!$A297=$CX$6,'Main courante'!$E297,"")</f>
        <v/>
      </c>
      <c r="DD300" s="122" t="str">
        <f>IF('Main courante'!$A297=$CX$6,DU300,"")</f>
        <v/>
      </c>
      <c r="DE300" s="125"/>
      <c r="DF300" s="120" t="str">
        <f>IF('Main courante'!$A297=$DF$6,MAX($DF$8:$DF299)+1,"")</f>
        <v/>
      </c>
      <c r="DG300" s="121" t="str">
        <f>IF('Main courante'!$A297=$DF$6,TEXT('Main courante'!$B297,"j mmm aa"),"")</f>
        <v/>
      </c>
      <c r="DH300" s="122" t="str">
        <f>IF('Main courante'!$A297=$DF$6,TEXT('Main courante'!$C297,"hh:mm"),"")</f>
        <v/>
      </c>
      <c r="DI300" s="122" t="str">
        <f>IF('Main courante'!$A297=$DF$6,TEXT('Main courante'!$D297,"hh:mm"),"")</f>
        <v/>
      </c>
      <c r="DJ300" s="123" t="str">
        <f>IF('Main courante'!$A297=$DF$6,MOD($DI300-$DH300,1),"")</f>
        <v/>
      </c>
      <c r="DK300" s="123" t="str">
        <f>IF('Main courante'!$A297=$DF$6,'Main courante'!$E297,"")</f>
        <v/>
      </c>
      <c r="DL300" s="128"/>
      <c r="DM300" s="120" t="str">
        <f>IF(OR('Main courante'!$F297&lt;&gt;"",'Main courante'!$K297&lt;&gt;""),MAX($DM$8:$DM299)+1,"")</f>
        <v/>
      </c>
      <c r="DN300" s="121" t="str">
        <f>IF('Main courante'!$F297,TEXT('Main courante'!$B297,"j mmm aa"),"")</f>
        <v/>
      </c>
      <c r="DO300" s="121" t="str">
        <f>IF('Main courante'!$F297,'Main courante'!$E297,"")</f>
        <v/>
      </c>
      <c r="DP300" s="121" t="str">
        <f>IF(OR('Main courante'!$F297&lt;&gt;"",'Main courante'!$K297&lt;&gt;""),IF('Main courante'!$F297&lt;&gt;"",TEXT('Main courante'!$F297,"hh:mm"),""),"")</f>
        <v/>
      </c>
      <c r="DQ300" s="121" t="str">
        <f>IF(OR('Main courante'!$F297&lt;&gt;"",'Main courante'!$K297&lt;&gt;""),IF('Main courante'!$G297&lt;&gt;"",TEXT('Main courante'!$G297,"hh:mm"),""),"")</f>
        <v/>
      </c>
      <c r="DR300" s="121" t="str">
        <f>IF(OR('Main courante'!$F297&lt;&gt;"",'Main courante'!$K297&lt;&gt;""),IF('Main courante'!$K297&lt;&gt;"",TEXT('Main courante'!$K297,"hh:mm"),""),"")</f>
        <v/>
      </c>
      <c r="DS300" s="121" t="str">
        <f>IF(OR('Main courante'!$F297&lt;&gt;"",'Main courante'!$K297&lt;&gt;""),IF('Main courante'!$L297&lt;&gt;"",TEXT('Main courante'!$L297,"hh:mm"),""),"")</f>
        <v/>
      </c>
      <c r="DT300" s="129">
        <f t="shared" si="16"/>
        <v>0</v>
      </c>
      <c r="DU300" s="130">
        <f>'Main courante'!$H297+'Main courante'!$M297</f>
        <v>0</v>
      </c>
      <c r="DV300" s="131">
        <f>'Main courante'!$J297+'Main courante'!$O297</f>
        <v>0</v>
      </c>
      <c r="DW300" s="131">
        <f>'Main courante'!$I297+'Main courante'!$N297</f>
        <v>0</v>
      </c>
      <c r="DX300" s="132" t="str">
        <f>IF('Main courante'!$P297&lt;&gt;"",'Main courante'!$P297,"")</f>
        <v/>
      </c>
      <c r="DY300" s="133" t="str">
        <f>IF('Main courante'!$Q297&lt;&gt;"",'Main courante'!$Q297,"")</f>
        <v/>
      </c>
      <c r="DZ300" s="133" t="str">
        <f>IF('Main courante'!$R297&lt;&gt;"",'Main courante'!$R297,"")</f>
        <v/>
      </c>
      <c r="EA300" s="129">
        <f t="shared" si="17"/>
        <v>0</v>
      </c>
      <c r="EB300" s="129">
        <f t="shared" si="18"/>
        <v>0</v>
      </c>
      <c r="ED300" s="120" t="str">
        <f>IF('Main courante'!$A297=$ED$6,MAX($ED$8:$ED299)+1,"")</f>
        <v/>
      </c>
      <c r="EE300" s="120" t="str">
        <f>IF('Main courante'!$A297=$ED$6,'Main courante'!$S297,"")</f>
        <v/>
      </c>
      <c r="EF300" s="120" t="str">
        <f>IF('Main courante'!$A297=$ED$6,'Main courante'!$T297,"")</f>
        <v/>
      </c>
      <c r="EG300" s="120" t="str">
        <f>IF('Main courante'!$A297=$ED$6,'Main courante'!$U297,"")</f>
        <v/>
      </c>
      <c r="EH300" s="134" t="str">
        <f>IF('Main courante'!$A297=$ED$6,'Main courante'!$V297,"")</f>
        <v/>
      </c>
      <c r="EJ300" s="120" t="str">
        <f>IF('Main courante'!$A297=$EJ$6,MAX($EJ$8:$EJ299)+1,"")</f>
        <v/>
      </c>
      <c r="EK300" s="120" t="str">
        <f>IF('Main courante'!$A297=$EJ$6,'Main courante'!$S297,"")</f>
        <v/>
      </c>
      <c r="EL300" s="120" t="str">
        <f>IF('Main courante'!$A297=$EJ$6,'Main courante'!$T297,"")</f>
        <v/>
      </c>
      <c r="EM300" s="120" t="str">
        <f>IF('Main courante'!$A297=$EJ$6,'Main courante'!$U297,"")</f>
        <v/>
      </c>
      <c r="EN300" s="134" t="str">
        <f>IF('Main courante'!$A297=$EJ$6,'Main courante'!$V297,"")</f>
        <v/>
      </c>
      <c r="EP300" s="120" t="str">
        <f>IF('Main courante'!$A297=$EP$6,MAX($EP$8:$EP299)+1,"")</f>
        <v/>
      </c>
      <c r="EQ300" s="120" t="str">
        <f>IF('Main courante'!$A297=$EP$6,'Main courante'!$S297,"")</f>
        <v/>
      </c>
      <c r="ER300" s="120" t="str">
        <f>IF('Main courante'!$A297=$EP$6,'Main courante'!$T297,"")</f>
        <v/>
      </c>
      <c r="ES300" s="120" t="str">
        <f>IF('Main courante'!$A297=$EP$6,'Main courante'!$U297,"")</f>
        <v/>
      </c>
      <c r="ET300" s="134" t="str">
        <f>IF('Main courante'!$A297=$EP$6,'Main courante'!$V297,"")</f>
        <v/>
      </c>
      <c r="EU300" s="125"/>
      <c r="EV300" s="120" t="str">
        <f>IF('Main courante'!$A297=$EV$6,MAX($EV$8:$EV299)+1,"")</f>
        <v/>
      </c>
      <c r="EW300" s="121" t="str">
        <f>IF('Main courante'!$A297=$EV$6,TEXT('Main courante'!$B297,"j mmm aa"),"")</f>
        <v/>
      </c>
      <c r="EX300" s="122" t="str">
        <f>IF('Main courante'!$A297=$EV$6,TEXT('Main courante'!$C297,"hh:mm"),"")</f>
        <v/>
      </c>
      <c r="EY300" s="122" t="str">
        <f>IF('Main courante'!$A297=$EV$6,TEXT('Main courante'!$D297,"hh:mm"),"")</f>
        <v/>
      </c>
      <c r="EZ300" s="123" t="str">
        <f>IF('Main courante'!$A297=$EV$6,MOD($EY300-$EX300,1),"")</f>
        <v/>
      </c>
      <c r="FA300" s="123" t="str">
        <f>IF('Main courante'!$A297=$EV$6,'Main courante'!$E297,"")</f>
        <v/>
      </c>
      <c r="FB300" s="128"/>
    </row>
    <row r="301" spans="1:158">
      <c r="A301" s="120" t="str">
        <f>IF('Main courante'!$A298=$A$6,MAX($A$8:$A300)+1,"")</f>
        <v/>
      </c>
      <c r="B301" s="121" t="str">
        <f>IF('Main courante'!$A298=$A$6,TEXT('Main courante'!$B298,"j mmm aa"),"")</f>
        <v/>
      </c>
      <c r="C301" s="122" t="str">
        <f>IF('Main courante'!$A298=$A$6,TEXT('Main courante'!$C298,"hh:mm"),"")</f>
        <v/>
      </c>
      <c r="D301" s="122" t="str">
        <f>IF('Main courante'!$A298=$A$6,TEXT('Main courante'!$D298,"hh:mm"),"")</f>
        <v/>
      </c>
      <c r="E301" s="123" t="str">
        <f>IF('Main courante'!$A298=$A$6,MOD($D301-$C301,1),"")</f>
        <v/>
      </c>
      <c r="F301" s="123" t="str">
        <f>IF('Main courante'!$A298=$A$6,'Main courante'!$E298,"")</f>
        <v/>
      </c>
      <c r="G301" s="125"/>
      <c r="H301" s="126" t="str">
        <f>IF('Main courante'!$A298=$H$6,MAX($H$8:$H300)+1,"")</f>
        <v/>
      </c>
      <c r="I301" s="121" t="str">
        <f>IF('Main courante'!$A298=$H$6,TEXT('Main courante'!$B298,"j mmm aa"),"")</f>
        <v/>
      </c>
      <c r="J301" s="122" t="str">
        <f>IF('Main courante'!$A298=$H$6,TEXT('Main courante'!$C298,"hh:mm"),"")</f>
        <v/>
      </c>
      <c r="K301" s="122" t="str">
        <f>IF('Main courante'!$A298=$H$6,TEXT('Main courante'!$D298,"hh:mm"),"")</f>
        <v/>
      </c>
      <c r="L301" s="123" t="str">
        <f>IF('Main courante'!$A298=$H$6,MOD($K301-$J301,1),"")</f>
        <v/>
      </c>
      <c r="M301" s="123" t="str">
        <f>IF('Main courante'!$A298=$H$6,'Main courante'!$E298,"")</f>
        <v/>
      </c>
      <c r="N301" s="125"/>
      <c r="O301" s="120" t="str">
        <f>IF('Main courante'!$A298=$O$6,MAX($O$8:$O300)+1,"")</f>
        <v/>
      </c>
      <c r="P301" s="121" t="str">
        <f>IF('Main courante'!$A298=$O$6,TEXT('Main courante'!$B298,"j mmm aa"),"")</f>
        <v/>
      </c>
      <c r="Q301" s="122" t="str">
        <f>IF('Main courante'!$A298=$O$6,TEXT('Main courante'!$C298,"hh:mm"),"")</f>
        <v/>
      </c>
      <c r="R301" s="122" t="str">
        <f>IF('Main courante'!$A298=$O$6,TEXT('Main courante'!$D298,"hh:mm"),"")</f>
        <v/>
      </c>
      <c r="S301" s="123" t="str">
        <f>IF('Main courante'!$A298=$O$6,MOD($R301-$Q301,1),"")</f>
        <v/>
      </c>
      <c r="T301" s="124" t="str">
        <f>IF('Main courante'!$A298=$O$6,'Main courante'!$E298,"")</f>
        <v/>
      </c>
      <c r="U301" s="127" t="str">
        <f>IF('Main courante'!$A298=$O$6,DU301,"")</f>
        <v/>
      </c>
      <c r="V301" s="125"/>
      <c r="W301" s="120" t="str">
        <f>IF('Main courante'!$A298=$W$6,MAX($W$8:$W300)+1,"")</f>
        <v/>
      </c>
      <c r="X301" s="121" t="str">
        <f>IF('Main courante'!$A298=$W$6,TEXT('Main courante'!$B298,"j mmm aa"),"")</f>
        <v/>
      </c>
      <c r="Y301" s="122" t="str">
        <f>IF('Main courante'!$A298=$W$6,TEXT('Main courante'!$C298,"hh:mm"),"")</f>
        <v/>
      </c>
      <c r="Z301" s="122" t="str">
        <f>IF('Main courante'!$A298=$W$6,TEXT('Main courante'!$D298,"hh:mm"),"")</f>
        <v/>
      </c>
      <c r="AA301" s="123" t="str">
        <f>IF('Main courante'!$A298=$W$6,MOD($Z301-$Y301,1),"")</f>
        <v/>
      </c>
      <c r="AB301" s="123" t="str">
        <f>IF('Main courante'!$A298=$W$6,'Main courante'!$E298,"")</f>
        <v/>
      </c>
      <c r="AC301" s="122" t="str">
        <f>IF('Main courante'!$A298=$W$6,DU301,"")</f>
        <v/>
      </c>
      <c r="AD301" s="125"/>
      <c r="AE301" s="120" t="str">
        <f>IF('Main courante'!$A298=$AE$6,MAX($AE$8:$AE300)+1,"")</f>
        <v/>
      </c>
      <c r="AF301" s="121" t="str">
        <f>IF('Main courante'!$A298=$AE$6,TEXT('Main courante'!$B298,"j mmm aa"),"")</f>
        <v/>
      </c>
      <c r="AG301" s="122" t="str">
        <f>IF('Main courante'!$A298=$AE$6,TEXT('Main courante'!$C298,"hh:mm"),"")</f>
        <v/>
      </c>
      <c r="AH301" s="122" t="str">
        <f>IF('Main courante'!$A298=$AE$6,TEXT('Main courante'!$D298,"hh:mm"),"")</f>
        <v/>
      </c>
      <c r="AI301" s="123" t="str">
        <f>IF('Main courante'!$A298=$AE$6,MOD($AH301-$AG301,1),"")</f>
        <v/>
      </c>
      <c r="AJ301" s="123" t="str">
        <f>IF('Main courante'!$A298=$AE$6,'Main courante'!$E298,"")</f>
        <v/>
      </c>
      <c r="AK301" s="122" t="str">
        <f>IF('Main courante'!$A298=$AE$6,DU301,"")</f>
        <v/>
      </c>
      <c r="AL301" s="125"/>
      <c r="AM301" s="120" t="str">
        <f>IF('Main courante'!$A298=$AM$6,MAX($AM$8:$AM300)+1,"")</f>
        <v/>
      </c>
      <c r="AN301" s="121" t="str">
        <f>IF('Main courante'!$A298=$AM$6,TEXT('Main courante'!$B298,"j mmm aa"),"")</f>
        <v/>
      </c>
      <c r="AO301" s="122" t="str">
        <f>IF('Main courante'!$A298=$AM$6,TEXT('Main courante'!$C298,"hh:mm"),"")</f>
        <v/>
      </c>
      <c r="AP301" s="122" t="str">
        <f>IF('Main courante'!$A298=$AM$6,TEXT('Main courante'!$D298,"hh:mm"),"")</f>
        <v/>
      </c>
      <c r="AQ301" s="123" t="str">
        <f>IF('Main courante'!$A298=$AM$6,MOD($AP301-$AO301,1),"")</f>
        <v/>
      </c>
      <c r="AR301" s="123" t="str">
        <f>IF('Main courante'!$A298=$AM$6,'Main courante'!$E298,"")</f>
        <v/>
      </c>
      <c r="AS301" s="122" t="str">
        <f>IF('Main courante'!$A298=$AM$6,DU301,"")</f>
        <v/>
      </c>
      <c r="AT301" s="125"/>
      <c r="AU301" s="120" t="str">
        <f>IF('Main courante'!$A298=$AU$6,MAX($AU$8:$AU300)+1,"")</f>
        <v/>
      </c>
      <c r="AV301" s="121" t="str">
        <f>IF('Main courante'!$A298=$AU$6,TEXT('Main courante'!$B298,"j mmm aa"),"")</f>
        <v/>
      </c>
      <c r="AW301" s="122" t="str">
        <f>IF('Main courante'!$A298=$AU$6,TEXT('Main courante'!$C298,"hh:mm"),"")</f>
        <v/>
      </c>
      <c r="AX301" s="122" t="str">
        <f>IF('Main courante'!$A298=$AU$6,TEXT('Main courante'!$D298,"hh:mm"),"")</f>
        <v/>
      </c>
      <c r="AY301" s="123" t="str">
        <f>IF('Main courante'!$A298=$AU$6,MOD($AX301-$AW301,1),"")</f>
        <v/>
      </c>
      <c r="AZ301" s="123" t="str">
        <f>IF('Main courante'!$A298=$AU$6,'Main courante'!$E298,"")</f>
        <v/>
      </c>
      <c r="BA301" s="122" t="str">
        <f>IF('Main courante'!$A298=$AU$6,DU301,"")</f>
        <v/>
      </c>
      <c r="BB301" s="125"/>
      <c r="BC301" s="120" t="str">
        <f>IF('Main courante'!$A298=$BC$6,MAX($BC$8:$BC300)+1,"")</f>
        <v/>
      </c>
      <c r="BD301" s="121" t="str">
        <f>IF('Main courante'!$A298=$BC$6,TEXT('Main courante'!$B298,"j mmm aa"),"")</f>
        <v/>
      </c>
      <c r="BE301" s="122" t="str">
        <f>IF('Main courante'!$A298=$BC$6,TEXT('Main courante'!$C298,"hh:mm"),"")</f>
        <v/>
      </c>
      <c r="BF301" s="122" t="str">
        <f>IF('Main courante'!$A298=$BC$6,TEXT('Main courante'!$D298,"hh:mm"),"")</f>
        <v/>
      </c>
      <c r="BG301" s="123" t="str">
        <f>IF('Main courante'!$A298=$BC$6,MOD($BF301-$BE301,1),"")</f>
        <v/>
      </c>
      <c r="BH301" s="123" t="str">
        <f>IF('Main courante'!$A298=$BC$6,'Main courante'!$E298,"")</f>
        <v/>
      </c>
      <c r="BI301" s="122" t="str">
        <f>IF('Main courante'!$A298=$BC$6,DU301,"")</f>
        <v/>
      </c>
      <c r="BJ301" s="125"/>
      <c r="BK301" s="120" t="str">
        <f>IF('Main courante'!$A298=$BK$6,MAX($BK$8:$BK300)+1,"")</f>
        <v/>
      </c>
      <c r="BL301" s="121" t="str">
        <f>IF('Main courante'!$A298=$BK$6,TEXT('Main courante'!$B298,"j mmm aa"),"")</f>
        <v/>
      </c>
      <c r="BM301" s="122" t="str">
        <f>IF('Main courante'!$A298=$BK$6,TEXT('Main courante'!$C298,"hh:mm"),"")</f>
        <v/>
      </c>
      <c r="BN301" s="122" t="str">
        <f>IF('Main courante'!$A298=$BK$6,TEXT('Main courante'!$D298,"hh:mm"),"")</f>
        <v/>
      </c>
      <c r="BO301" s="123" t="str">
        <f>IF('Main courante'!$A298=$BK$6,MOD($BN301-$BM301,1),"")</f>
        <v/>
      </c>
      <c r="BP301" s="123" t="str">
        <f>IF('Main courante'!$A298=$BK$6,'Main courante'!$E298,"")</f>
        <v/>
      </c>
      <c r="BQ301" s="122" t="str">
        <f>IF('Main courante'!$A298=$BK$6,DU301,"")</f>
        <v/>
      </c>
      <c r="BR301" s="125"/>
      <c r="BS301" s="120" t="str">
        <f>IF('Main courante'!$A298=$BS$6,MAX($BS$8:$BS300)+1,"")</f>
        <v/>
      </c>
      <c r="BT301" s="121" t="str">
        <f>IF('Main courante'!$A298=$BS$6,TEXT('Main courante'!$B298,"j mmm aa"),"")</f>
        <v/>
      </c>
      <c r="BU301" s="122" t="str">
        <f>IF('Main courante'!$A298=$BS$6,TEXT('Main courante'!$C298,"hh:mm"),"")</f>
        <v/>
      </c>
      <c r="BV301" s="122" t="str">
        <f>IF('Main courante'!$A298=$BS$6,TEXT('Main courante'!$D298,"hh:mm"),"")</f>
        <v/>
      </c>
      <c r="BW301" s="123" t="str">
        <f>IF('Main courante'!$A298=$BS$6,MOD($BV301-$BU301,1),"")</f>
        <v/>
      </c>
      <c r="BX301" s="123" t="str">
        <f>IF('Main courante'!$A298=$BS$6,'Main courante'!$E298,"")</f>
        <v/>
      </c>
      <c r="BY301" s="122" t="str">
        <f>IF('Main courante'!$A298=$BS$6,DU301,"")</f>
        <v/>
      </c>
      <c r="BZ301" s="125"/>
      <c r="CA301" s="120" t="str">
        <f>IF('Main courante'!$A298=$CA$6,MAX($CA$8:$CA300)+1,"")</f>
        <v/>
      </c>
      <c r="CB301" s="121" t="str">
        <f>IF('Main courante'!$A298=$CA$6,TEXT('Main courante'!$B298,"j mmm aa"),"")</f>
        <v/>
      </c>
      <c r="CC301" s="122" t="str">
        <f>IF('Main courante'!$A298=$CA$6,TEXT('Main courante'!$C298,"hh:mm"),"")</f>
        <v/>
      </c>
      <c r="CD301" s="122" t="str">
        <f>IF('Main courante'!$A298=$CA$6,TEXT('Main courante'!$D298,"hh:mm"),"")</f>
        <v/>
      </c>
      <c r="CE301" s="123" t="str">
        <f>IF('Main courante'!$A298=$CA$6,MOD($CD301-$CC301,1),"")</f>
        <v/>
      </c>
      <c r="CF301" s="123" t="str">
        <f>IF('Main courante'!$A298=$CA$6,'Main courante'!$E298,"")</f>
        <v/>
      </c>
      <c r="CG301" s="122" t="str">
        <f>IF('Main courante'!$A298=$CA$6,DU301,"")</f>
        <v/>
      </c>
      <c r="CH301" s="125"/>
      <c r="CI301" s="120" t="str">
        <f>IF('Main courante'!$A298=$CI$6,MAX($CI$8:$CI300)+1,"")</f>
        <v/>
      </c>
      <c r="CJ301" s="121" t="str">
        <f>IF('Main courante'!$A298=$CI$6,TEXT('Main courante'!$B298,"j mmm aa"),"")</f>
        <v/>
      </c>
      <c r="CK301" s="122" t="str">
        <f>IF('Main courante'!$A298=$CI$6,TEXT('Main courante'!$C298,"hh:mm"),"")</f>
        <v/>
      </c>
      <c r="CL301" s="122" t="str">
        <f>IF('Main courante'!$A298=$CI$6,TEXT('Main courante'!$D298,"hh:mm"),"")</f>
        <v/>
      </c>
      <c r="CM301" s="123" t="str">
        <f>IF('Main courante'!$A298=$CI$6,MOD($CL301-$CK301,1),"")</f>
        <v/>
      </c>
      <c r="CN301" s="123" t="str">
        <f>IF('Main courante'!$A298=$CI$6,'Main courante'!$E298,"")</f>
        <v/>
      </c>
      <c r="CO301" s="125"/>
      <c r="CP301" s="120" t="str">
        <f>IF('Main courante'!$A298=$CP$6,MAX($CP$8:$CP300)+1,"")</f>
        <v/>
      </c>
      <c r="CQ301" s="121" t="str">
        <f>IF('Main courante'!$A298=$CP$6,TEXT('Main courante'!$B298,"j mmm aa"),"")</f>
        <v/>
      </c>
      <c r="CR301" s="122" t="str">
        <f>IF('Main courante'!$A298=$CP$6,TEXT('Main courante'!$C298,"hh:mm"),"")</f>
        <v/>
      </c>
      <c r="CS301" s="122" t="str">
        <f>IF('Main courante'!$A298=$CP$6,TEXT('Main courante'!$D298,"hh:mm"),"")</f>
        <v/>
      </c>
      <c r="CT301" s="123" t="str">
        <f>IF('Main courante'!$A298=$CP$6,MOD($CS301-$CR301,1),"")</f>
        <v/>
      </c>
      <c r="CU301" s="123" t="str">
        <f>IF('Main courante'!$A298=$CP$6,'Main courante'!$E298,"")</f>
        <v/>
      </c>
      <c r="CV301" s="122" t="str">
        <f>IF('Main courante'!$A298=$CP$6,DU301,"")</f>
        <v/>
      </c>
      <c r="CW301" s="125"/>
      <c r="CX301" s="120" t="str">
        <f>IF('Main courante'!$A298=$CX$6,MAX($CX$8:$CX300)+1,"")</f>
        <v/>
      </c>
      <c r="CY301" s="121" t="str">
        <f>IF('Main courante'!$A298=$CX$6,TEXT('Main courante'!$B298,"j mmm aa"),"")</f>
        <v/>
      </c>
      <c r="CZ301" s="122" t="str">
        <f>IF('Main courante'!$A298=$CX$6,TEXT('Main courante'!$C298,"hh:mm"),"")</f>
        <v/>
      </c>
      <c r="DA301" s="122" t="str">
        <f>IF('Main courante'!$A298=$CX$6,TEXT('Main courante'!$D298,"hh:mm"),"")</f>
        <v/>
      </c>
      <c r="DB301" s="123" t="str">
        <f>IF('Main courante'!$A298=$CX$6,MOD($DA301-$CZ301,1),"")</f>
        <v/>
      </c>
      <c r="DC301" s="123" t="str">
        <f>IF('Main courante'!$A298=$CX$6,'Main courante'!$E298,"")</f>
        <v/>
      </c>
      <c r="DD301" s="122" t="str">
        <f>IF('Main courante'!$A298=$CX$6,DU301,"")</f>
        <v/>
      </c>
      <c r="DE301" s="125"/>
      <c r="DF301" s="120" t="str">
        <f>IF('Main courante'!$A298=$DF$6,MAX($DF$8:$DF300)+1,"")</f>
        <v/>
      </c>
      <c r="DG301" s="121" t="str">
        <f>IF('Main courante'!$A298=$DF$6,TEXT('Main courante'!$B298,"j mmm aa"),"")</f>
        <v/>
      </c>
      <c r="DH301" s="122" t="str">
        <f>IF('Main courante'!$A298=$DF$6,TEXT('Main courante'!$C298,"hh:mm"),"")</f>
        <v/>
      </c>
      <c r="DI301" s="122" t="str">
        <f>IF('Main courante'!$A298=$DF$6,TEXT('Main courante'!$D298,"hh:mm"),"")</f>
        <v/>
      </c>
      <c r="DJ301" s="123" t="str">
        <f>IF('Main courante'!$A298=$DF$6,MOD($DI301-$DH301,1),"")</f>
        <v/>
      </c>
      <c r="DK301" s="123" t="str">
        <f>IF('Main courante'!$A298=$DF$6,'Main courante'!$E298,"")</f>
        <v/>
      </c>
      <c r="DL301" s="128"/>
      <c r="DM301" s="120" t="str">
        <f>IF(OR('Main courante'!$F298&lt;&gt;"",'Main courante'!$K298&lt;&gt;""),MAX($DM$8:$DM300)+1,"")</f>
        <v/>
      </c>
      <c r="DN301" s="121" t="str">
        <f>IF('Main courante'!$F298,TEXT('Main courante'!$B298,"j mmm aa"),"")</f>
        <v/>
      </c>
      <c r="DO301" s="121" t="str">
        <f>IF('Main courante'!$F298,'Main courante'!$E298,"")</f>
        <v/>
      </c>
      <c r="DP301" s="121" t="str">
        <f>IF(OR('Main courante'!$F298&lt;&gt;"",'Main courante'!$K298&lt;&gt;""),IF('Main courante'!$F298&lt;&gt;"",TEXT('Main courante'!$F298,"hh:mm"),""),"")</f>
        <v/>
      </c>
      <c r="DQ301" s="121" t="str">
        <f>IF(OR('Main courante'!$F298&lt;&gt;"",'Main courante'!$K298&lt;&gt;""),IF('Main courante'!$G298&lt;&gt;"",TEXT('Main courante'!$G298,"hh:mm"),""),"")</f>
        <v/>
      </c>
      <c r="DR301" s="121" t="str">
        <f>IF(OR('Main courante'!$F298&lt;&gt;"",'Main courante'!$K298&lt;&gt;""),IF('Main courante'!$K298&lt;&gt;"",TEXT('Main courante'!$K298,"hh:mm"),""),"")</f>
        <v/>
      </c>
      <c r="DS301" s="121" t="str">
        <f>IF(OR('Main courante'!$F298&lt;&gt;"",'Main courante'!$K298&lt;&gt;""),IF('Main courante'!$L298&lt;&gt;"",TEXT('Main courante'!$L298,"hh:mm"),""),"")</f>
        <v/>
      </c>
      <c r="DT301" s="129">
        <f t="shared" si="16"/>
        <v>0</v>
      </c>
      <c r="DU301" s="130">
        <f>'Main courante'!$H298+'Main courante'!$M298</f>
        <v>0</v>
      </c>
      <c r="DV301" s="131">
        <f>'Main courante'!$J298+'Main courante'!$O298</f>
        <v>0</v>
      </c>
      <c r="DW301" s="131">
        <f>'Main courante'!$I298+'Main courante'!$N298</f>
        <v>0</v>
      </c>
      <c r="DX301" s="132" t="str">
        <f>IF('Main courante'!$P298&lt;&gt;"",'Main courante'!$P298,"")</f>
        <v/>
      </c>
      <c r="DY301" s="133" t="str">
        <f>IF('Main courante'!$Q298&lt;&gt;"",'Main courante'!$Q298,"")</f>
        <v/>
      </c>
      <c r="DZ301" s="133" t="str">
        <f>IF('Main courante'!$R298&lt;&gt;"",'Main courante'!$R298,"")</f>
        <v/>
      </c>
      <c r="EA301" s="129">
        <f t="shared" si="17"/>
        <v>0</v>
      </c>
      <c r="EB301" s="129">
        <f t="shared" si="18"/>
        <v>0</v>
      </c>
      <c r="ED301" s="120" t="str">
        <f>IF('Main courante'!$A298=$ED$6,MAX($ED$8:$ED300)+1,"")</f>
        <v/>
      </c>
      <c r="EE301" s="120" t="str">
        <f>IF('Main courante'!$A298=$ED$6,'Main courante'!$S298,"")</f>
        <v/>
      </c>
      <c r="EF301" s="120" t="str">
        <f>IF('Main courante'!$A298=$ED$6,'Main courante'!$T298,"")</f>
        <v/>
      </c>
      <c r="EG301" s="120" t="str">
        <f>IF('Main courante'!$A298=$ED$6,'Main courante'!$U298,"")</f>
        <v/>
      </c>
      <c r="EH301" s="134" t="str">
        <f>IF('Main courante'!$A298=$ED$6,'Main courante'!$V298,"")</f>
        <v/>
      </c>
      <c r="EJ301" s="120" t="str">
        <f>IF('Main courante'!$A298=$EJ$6,MAX($EJ$8:$EJ300)+1,"")</f>
        <v/>
      </c>
      <c r="EK301" s="120" t="str">
        <f>IF('Main courante'!$A298=$EJ$6,'Main courante'!$S298,"")</f>
        <v/>
      </c>
      <c r="EL301" s="120" t="str">
        <f>IF('Main courante'!$A298=$EJ$6,'Main courante'!$T298,"")</f>
        <v/>
      </c>
      <c r="EM301" s="120" t="str">
        <f>IF('Main courante'!$A298=$EJ$6,'Main courante'!$U298,"")</f>
        <v/>
      </c>
      <c r="EN301" s="134" t="str">
        <f>IF('Main courante'!$A298=$EJ$6,'Main courante'!$V298,"")</f>
        <v/>
      </c>
      <c r="EP301" s="120" t="str">
        <f>IF('Main courante'!$A298=$EP$6,MAX($EP$8:$EP300)+1,"")</f>
        <v/>
      </c>
      <c r="EQ301" s="120" t="str">
        <f>IF('Main courante'!$A298=$EP$6,'Main courante'!$S298,"")</f>
        <v/>
      </c>
      <c r="ER301" s="120" t="str">
        <f>IF('Main courante'!$A298=$EP$6,'Main courante'!$T298,"")</f>
        <v/>
      </c>
      <c r="ES301" s="120" t="str">
        <f>IF('Main courante'!$A298=$EP$6,'Main courante'!$U298,"")</f>
        <v/>
      </c>
      <c r="ET301" s="134" t="str">
        <f>IF('Main courante'!$A298=$EP$6,'Main courante'!$V298,"")</f>
        <v/>
      </c>
      <c r="EU301" s="125"/>
      <c r="EV301" s="120" t="str">
        <f>IF('Main courante'!$A298=$EV$6,MAX($EV$8:$EV300)+1,"")</f>
        <v/>
      </c>
      <c r="EW301" s="121" t="str">
        <f>IF('Main courante'!$A298=$EV$6,TEXT('Main courante'!$B298,"j mmm aa"),"")</f>
        <v/>
      </c>
      <c r="EX301" s="122" t="str">
        <f>IF('Main courante'!$A298=$EV$6,TEXT('Main courante'!$C298,"hh:mm"),"")</f>
        <v/>
      </c>
      <c r="EY301" s="122" t="str">
        <f>IF('Main courante'!$A298=$EV$6,TEXT('Main courante'!$D298,"hh:mm"),"")</f>
        <v/>
      </c>
      <c r="EZ301" s="123" t="str">
        <f>IF('Main courante'!$A298=$EV$6,MOD($EY301-$EX301,1),"")</f>
        <v/>
      </c>
      <c r="FA301" s="123" t="str">
        <f>IF('Main courante'!$A298=$EV$6,'Main courante'!$E298,"")</f>
        <v/>
      </c>
      <c r="FB301" s="128"/>
    </row>
    <row r="302" spans="1:158">
      <c r="A302" s="120" t="str">
        <f>IF('Main courante'!$A299=$A$6,MAX($A$8:$A301)+1,"")</f>
        <v/>
      </c>
      <c r="B302" s="121" t="str">
        <f>IF('Main courante'!$A299=$A$6,TEXT('Main courante'!$B299,"j mmm aa"),"")</f>
        <v/>
      </c>
      <c r="C302" s="122" t="str">
        <f>IF('Main courante'!$A299=$A$6,TEXT('Main courante'!$C299,"hh:mm"),"")</f>
        <v/>
      </c>
      <c r="D302" s="122" t="str">
        <f>IF('Main courante'!$A299=$A$6,TEXT('Main courante'!$D299,"hh:mm"),"")</f>
        <v/>
      </c>
      <c r="E302" s="123" t="str">
        <f>IF('Main courante'!$A299=$A$6,MOD($D302-$C302,1),"")</f>
        <v/>
      </c>
      <c r="F302" s="123" t="str">
        <f>IF('Main courante'!$A299=$A$6,'Main courante'!$E299,"")</f>
        <v/>
      </c>
      <c r="G302" s="125"/>
      <c r="H302" s="126" t="str">
        <f>IF('Main courante'!$A299=$H$6,MAX($H$8:$H301)+1,"")</f>
        <v/>
      </c>
      <c r="I302" s="121" t="str">
        <f>IF('Main courante'!$A299=$H$6,TEXT('Main courante'!$B299,"j mmm aa"),"")</f>
        <v/>
      </c>
      <c r="J302" s="122" t="str">
        <f>IF('Main courante'!$A299=$H$6,TEXT('Main courante'!$C299,"hh:mm"),"")</f>
        <v/>
      </c>
      <c r="K302" s="122" t="str">
        <f>IF('Main courante'!$A299=$H$6,TEXT('Main courante'!$D299,"hh:mm"),"")</f>
        <v/>
      </c>
      <c r="L302" s="123" t="str">
        <f>IF('Main courante'!$A299=$H$6,MOD($K302-$J302,1),"")</f>
        <v/>
      </c>
      <c r="M302" s="123" t="str">
        <f>IF('Main courante'!$A299=$H$6,'Main courante'!$E299,"")</f>
        <v/>
      </c>
      <c r="N302" s="125"/>
      <c r="O302" s="120" t="str">
        <f>IF('Main courante'!$A299=$O$6,MAX($O$8:$O301)+1,"")</f>
        <v/>
      </c>
      <c r="P302" s="121" t="str">
        <f>IF('Main courante'!$A299=$O$6,TEXT('Main courante'!$B299,"j mmm aa"),"")</f>
        <v/>
      </c>
      <c r="Q302" s="122" t="str">
        <f>IF('Main courante'!$A299=$O$6,TEXT('Main courante'!$C299,"hh:mm"),"")</f>
        <v/>
      </c>
      <c r="R302" s="122" t="str">
        <f>IF('Main courante'!$A299=$O$6,TEXT('Main courante'!$D299,"hh:mm"),"")</f>
        <v/>
      </c>
      <c r="S302" s="123" t="str">
        <f>IF('Main courante'!$A299=$O$6,MOD($R302-$Q302,1),"")</f>
        <v/>
      </c>
      <c r="T302" s="124" t="str">
        <f>IF('Main courante'!$A299=$O$6,'Main courante'!$E299,"")</f>
        <v/>
      </c>
      <c r="U302" s="127" t="str">
        <f>IF('Main courante'!$A299=$O$6,DU302,"")</f>
        <v/>
      </c>
      <c r="V302" s="125"/>
      <c r="W302" s="120" t="str">
        <f>IF('Main courante'!$A299=$W$6,MAX($W$8:$W301)+1,"")</f>
        <v/>
      </c>
      <c r="X302" s="121" t="str">
        <f>IF('Main courante'!$A299=$W$6,TEXT('Main courante'!$B299,"j mmm aa"),"")</f>
        <v/>
      </c>
      <c r="Y302" s="122" t="str">
        <f>IF('Main courante'!$A299=$W$6,TEXT('Main courante'!$C299,"hh:mm"),"")</f>
        <v/>
      </c>
      <c r="Z302" s="122" t="str">
        <f>IF('Main courante'!$A299=$W$6,TEXT('Main courante'!$D299,"hh:mm"),"")</f>
        <v/>
      </c>
      <c r="AA302" s="123" t="str">
        <f>IF('Main courante'!$A299=$W$6,MOD($Z302-$Y302,1),"")</f>
        <v/>
      </c>
      <c r="AB302" s="123" t="str">
        <f>IF('Main courante'!$A299=$W$6,'Main courante'!$E299,"")</f>
        <v/>
      </c>
      <c r="AC302" s="122" t="str">
        <f>IF('Main courante'!$A299=$W$6,DU302,"")</f>
        <v/>
      </c>
      <c r="AD302" s="125"/>
      <c r="AE302" s="120" t="str">
        <f>IF('Main courante'!$A299=$AE$6,MAX($AE$8:$AE301)+1,"")</f>
        <v/>
      </c>
      <c r="AF302" s="121" t="str">
        <f>IF('Main courante'!$A299=$AE$6,TEXT('Main courante'!$B299,"j mmm aa"),"")</f>
        <v/>
      </c>
      <c r="AG302" s="122" t="str">
        <f>IF('Main courante'!$A299=$AE$6,TEXT('Main courante'!$C299,"hh:mm"),"")</f>
        <v/>
      </c>
      <c r="AH302" s="122" t="str">
        <f>IF('Main courante'!$A299=$AE$6,TEXT('Main courante'!$D299,"hh:mm"),"")</f>
        <v/>
      </c>
      <c r="AI302" s="123" t="str">
        <f>IF('Main courante'!$A299=$AE$6,MOD($AH302-$AG302,1),"")</f>
        <v/>
      </c>
      <c r="AJ302" s="123" t="str">
        <f>IF('Main courante'!$A299=$AE$6,'Main courante'!$E299,"")</f>
        <v/>
      </c>
      <c r="AK302" s="122" t="str">
        <f>IF('Main courante'!$A299=$AE$6,DU302,"")</f>
        <v/>
      </c>
      <c r="AL302" s="125"/>
      <c r="AM302" s="120" t="str">
        <f>IF('Main courante'!$A299=$AM$6,MAX($AM$8:$AM301)+1,"")</f>
        <v/>
      </c>
      <c r="AN302" s="121" t="str">
        <f>IF('Main courante'!$A299=$AM$6,TEXT('Main courante'!$B299,"j mmm aa"),"")</f>
        <v/>
      </c>
      <c r="AO302" s="122" t="str">
        <f>IF('Main courante'!$A299=$AM$6,TEXT('Main courante'!$C299,"hh:mm"),"")</f>
        <v/>
      </c>
      <c r="AP302" s="122" t="str">
        <f>IF('Main courante'!$A299=$AM$6,TEXT('Main courante'!$D299,"hh:mm"),"")</f>
        <v/>
      </c>
      <c r="AQ302" s="123" t="str">
        <f>IF('Main courante'!$A299=$AM$6,MOD($AP302-$AO302,1),"")</f>
        <v/>
      </c>
      <c r="AR302" s="123" t="str">
        <f>IF('Main courante'!$A299=$AM$6,'Main courante'!$E299,"")</f>
        <v/>
      </c>
      <c r="AS302" s="122" t="str">
        <f>IF('Main courante'!$A299=$AM$6,DU302,"")</f>
        <v/>
      </c>
      <c r="AT302" s="125"/>
      <c r="AU302" s="120" t="str">
        <f>IF('Main courante'!$A299=$AU$6,MAX($AU$8:$AU301)+1,"")</f>
        <v/>
      </c>
      <c r="AV302" s="121" t="str">
        <f>IF('Main courante'!$A299=$AU$6,TEXT('Main courante'!$B299,"j mmm aa"),"")</f>
        <v/>
      </c>
      <c r="AW302" s="122" t="str">
        <f>IF('Main courante'!$A299=$AU$6,TEXT('Main courante'!$C299,"hh:mm"),"")</f>
        <v/>
      </c>
      <c r="AX302" s="122" t="str">
        <f>IF('Main courante'!$A299=$AU$6,TEXT('Main courante'!$D299,"hh:mm"),"")</f>
        <v/>
      </c>
      <c r="AY302" s="123" t="str">
        <f>IF('Main courante'!$A299=$AU$6,MOD($AX302-$AW302,1),"")</f>
        <v/>
      </c>
      <c r="AZ302" s="123" t="str">
        <f>IF('Main courante'!$A299=$AU$6,'Main courante'!$E299,"")</f>
        <v/>
      </c>
      <c r="BA302" s="122" t="str">
        <f>IF('Main courante'!$A299=$AU$6,DU302,"")</f>
        <v/>
      </c>
      <c r="BB302" s="125"/>
      <c r="BC302" s="120" t="str">
        <f>IF('Main courante'!$A299=$BC$6,MAX($BC$8:$BC301)+1,"")</f>
        <v/>
      </c>
      <c r="BD302" s="121" t="str">
        <f>IF('Main courante'!$A299=$BC$6,TEXT('Main courante'!$B299,"j mmm aa"),"")</f>
        <v/>
      </c>
      <c r="BE302" s="122" t="str">
        <f>IF('Main courante'!$A299=$BC$6,TEXT('Main courante'!$C299,"hh:mm"),"")</f>
        <v/>
      </c>
      <c r="BF302" s="122" t="str">
        <f>IF('Main courante'!$A299=$BC$6,TEXT('Main courante'!$D299,"hh:mm"),"")</f>
        <v/>
      </c>
      <c r="BG302" s="123" t="str">
        <f>IF('Main courante'!$A299=$BC$6,MOD($BF302-$BE302,1),"")</f>
        <v/>
      </c>
      <c r="BH302" s="123" t="str">
        <f>IF('Main courante'!$A299=$BC$6,'Main courante'!$E299,"")</f>
        <v/>
      </c>
      <c r="BI302" s="122" t="str">
        <f>IF('Main courante'!$A299=$BC$6,DU302,"")</f>
        <v/>
      </c>
      <c r="BJ302" s="125"/>
      <c r="BK302" s="120" t="str">
        <f>IF('Main courante'!$A299=$BK$6,MAX($BK$8:$BK301)+1,"")</f>
        <v/>
      </c>
      <c r="BL302" s="121" t="str">
        <f>IF('Main courante'!$A299=$BK$6,TEXT('Main courante'!$B299,"j mmm aa"),"")</f>
        <v/>
      </c>
      <c r="BM302" s="122" t="str">
        <f>IF('Main courante'!$A299=$BK$6,TEXT('Main courante'!$C299,"hh:mm"),"")</f>
        <v/>
      </c>
      <c r="BN302" s="122" t="str">
        <f>IF('Main courante'!$A299=$BK$6,TEXT('Main courante'!$D299,"hh:mm"),"")</f>
        <v/>
      </c>
      <c r="BO302" s="123" t="str">
        <f>IF('Main courante'!$A299=$BK$6,MOD($BN302-$BM302,1),"")</f>
        <v/>
      </c>
      <c r="BP302" s="123" t="str">
        <f>IF('Main courante'!$A299=$BK$6,'Main courante'!$E299,"")</f>
        <v/>
      </c>
      <c r="BQ302" s="122" t="str">
        <f>IF('Main courante'!$A299=$BK$6,DU302,"")</f>
        <v/>
      </c>
      <c r="BR302" s="125"/>
      <c r="BS302" s="120" t="str">
        <f>IF('Main courante'!$A299=$BS$6,MAX($BS$8:$BS301)+1,"")</f>
        <v/>
      </c>
      <c r="BT302" s="121" t="str">
        <f>IF('Main courante'!$A299=$BS$6,TEXT('Main courante'!$B299,"j mmm aa"),"")</f>
        <v/>
      </c>
      <c r="BU302" s="122" t="str">
        <f>IF('Main courante'!$A299=$BS$6,TEXT('Main courante'!$C299,"hh:mm"),"")</f>
        <v/>
      </c>
      <c r="BV302" s="122" t="str">
        <f>IF('Main courante'!$A299=$BS$6,TEXT('Main courante'!$D299,"hh:mm"),"")</f>
        <v/>
      </c>
      <c r="BW302" s="123" t="str">
        <f>IF('Main courante'!$A299=$BS$6,MOD($BV302-$BU302,1),"")</f>
        <v/>
      </c>
      <c r="BX302" s="123" t="str">
        <f>IF('Main courante'!$A299=$BS$6,'Main courante'!$E299,"")</f>
        <v/>
      </c>
      <c r="BY302" s="122" t="str">
        <f>IF('Main courante'!$A299=$BS$6,DU302,"")</f>
        <v/>
      </c>
      <c r="BZ302" s="125"/>
      <c r="CA302" s="120" t="str">
        <f>IF('Main courante'!$A299=$CA$6,MAX($CA$8:$CA301)+1,"")</f>
        <v/>
      </c>
      <c r="CB302" s="121" t="str">
        <f>IF('Main courante'!$A299=$CA$6,TEXT('Main courante'!$B299,"j mmm aa"),"")</f>
        <v/>
      </c>
      <c r="CC302" s="122" t="str">
        <f>IF('Main courante'!$A299=$CA$6,TEXT('Main courante'!$C299,"hh:mm"),"")</f>
        <v/>
      </c>
      <c r="CD302" s="122" t="str">
        <f>IF('Main courante'!$A299=$CA$6,TEXT('Main courante'!$D299,"hh:mm"),"")</f>
        <v/>
      </c>
      <c r="CE302" s="123" t="str">
        <f>IF('Main courante'!$A299=$CA$6,MOD($CD302-$CC302,1),"")</f>
        <v/>
      </c>
      <c r="CF302" s="123" t="str">
        <f>IF('Main courante'!$A299=$CA$6,'Main courante'!$E299,"")</f>
        <v/>
      </c>
      <c r="CG302" s="122" t="str">
        <f>IF('Main courante'!$A299=$CA$6,DU302,"")</f>
        <v/>
      </c>
      <c r="CH302" s="125"/>
      <c r="CI302" s="120" t="str">
        <f>IF('Main courante'!$A299=$CI$6,MAX($CI$8:$CI301)+1,"")</f>
        <v/>
      </c>
      <c r="CJ302" s="121" t="str">
        <f>IF('Main courante'!$A299=$CI$6,TEXT('Main courante'!$B299,"j mmm aa"),"")</f>
        <v/>
      </c>
      <c r="CK302" s="122" t="str">
        <f>IF('Main courante'!$A299=$CI$6,TEXT('Main courante'!$C299,"hh:mm"),"")</f>
        <v/>
      </c>
      <c r="CL302" s="122" t="str">
        <f>IF('Main courante'!$A299=$CI$6,TEXT('Main courante'!$D299,"hh:mm"),"")</f>
        <v/>
      </c>
      <c r="CM302" s="123" t="str">
        <f>IF('Main courante'!$A299=$CI$6,MOD($CL302-$CK302,1),"")</f>
        <v/>
      </c>
      <c r="CN302" s="123" t="str">
        <f>IF('Main courante'!$A299=$CI$6,'Main courante'!$E299,"")</f>
        <v/>
      </c>
      <c r="CO302" s="125"/>
      <c r="CP302" s="120" t="str">
        <f>IF('Main courante'!$A299=$CP$6,MAX($CP$8:$CP301)+1,"")</f>
        <v/>
      </c>
      <c r="CQ302" s="121" t="str">
        <f>IF('Main courante'!$A299=$CP$6,TEXT('Main courante'!$B299,"j mmm aa"),"")</f>
        <v/>
      </c>
      <c r="CR302" s="122" t="str">
        <f>IF('Main courante'!$A299=$CP$6,TEXT('Main courante'!$C299,"hh:mm"),"")</f>
        <v/>
      </c>
      <c r="CS302" s="122" t="str">
        <f>IF('Main courante'!$A299=$CP$6,TEXT('Main courante'!$D299,"hh:mm"),"")</f>
        <v/>
      </c>
      <c r="CT302" s="123" t="str">
        <f>IF('Main courante'!$A299=$CP$6,MOD($CS302-$CR302,1),"")</f>
        <v/>
      </c>
      <c r="CU302" s="123" t="str">
        <f>IF('Main courante'!$A299=$CP$6,'Main courante'!$E299,"")</f>
        <v/>
      </c>
      <c r="CV302" s="122" t="str">
        <f>IF('Main courante'!$A299=$CP$6,DU302,"")</f>
        <v/>
      </c>
      <c r="CW302" s="125"/>
      <c r="CX302" s="120" t="str">
        <f>IF('Main courante'!$A299=$CX$6,MAX($CX$8:$CX301)+1,"")</f>
        <v/>
      </c>
      <c r="CY302" s="121" t="str">
        <f>IF('Main courante'!$A299=$CX$6,TEXT('Main courante'!$B299,"j mmm aa"),"")</f>
        <v/>
      </c>
      <c r="CZ302" s="122" t="str">
        <f>IF('Main courante'!$A299=$CX$6,TEXT('Main courante'!$C299,"hh:mm"),"")</f>
        <v/>
      </c>
      <c r="DA302" s="122" t="str">
        <f>IF('Main courante'!$A299=$CX$6,TEXT('Main courante'!$D299,"hh:mm"),"")</f>
        <v/>
      </c>
      <c r="DB302" s="123" t="str">
        <f>IF('Main courante'!$A299=$CX$6,MOD($DA302-$CZ302,1),"")</f>
        <v/>
      </c>
      <c r="DC302" s="123" t="str">
        <f>IF('Main courante'!$A299=$CX$6,'Main courante'!$E299,"")</f>
        <v/>
      </c>
      <c r="DD302" s="122" t="str">
        <f>IF('Main courante'!$A299=$CX$6,DU302,"")</f>
        <v/>
      </c>
      <c r="DE302" s="125"/>
      <c r="DF302" s="120" t="str">
        <f>IF('Main courante'!$A299=$DF$6,MAX($DF$8:$DF301)+1,"")</f>
        <v/>
      </c>
      <c r="DG302" s="121" t="str">
        <f>IF('Main courante'!$A299=$DF$6,TEXT('Main courante'!$B299,"j mmm aa"),"")</f>
        <v/>
      </c>
      <c r="DH302" s="122" t="str">
        <f>IF('Main courante'!$A299=$DF$6,TEXT('Main courante'!$C299,"hh:mm"),"")</f>
        <v/>
      </c>
      <c r="DI302" s="122" t="str">
        <f>IF('Main courante'!$A299=$DF$6,TEXT('Main courante'!$D299,"hh:mm"),"")</f>
        <v/>
      </c>
      <c r="DJ302" s="123" t="str">
        <f>IF('Main courante'!$A299=$DF$6,MOD($DI302-$DH302,1),"")</f>
        <v/>
      </c>
      <c r="DK302" s="123" t="str">
        <f>IF('Main courante'!$A299=$DF$6,'Main courante'!$E299,"")</f>
        <v/>
      </c>
      <c r="DL302" s="128"/>
      <c r="DM302" s="120" t="str">
        <f>IF(OR('Main courante'!$F299&lt;&gt;"",'Main courante'!$K299&lt;&gt;""),MAX($DM$8:$DM301)+1,"")</f>
        <v/>
      </c>
      <c r="DN302" s="121" t="str">
        <f>IF('Main courante'!$F299,TEXT('Main courante'!$B299,"j mmm aa"),"")</f>
        <v/>
      </c>
      <c r="DO302" s="121" t="str">
        <f>IF('Main courante'!$F299,'Main courante'!$E299,"")</f>
        <v/>
      </c>
      <c r="DP302" s="121" t="str">
        <f>IF(OR('Main courante'!$F299&lt;&gt;"",'Main courante'!$K299&lt;&gt;""),IF('Main courante'!$F299&lt;&gt;"",TEXT('Main courante'!$F299,"hh:mm"),""),"")</f>
        <v/>
      </c>
      <c r="DQ302" s="121" t="str">
        <f>IF(OR('Main courante'!$F299&lt;&gt;"",'Main courante'!$K299&lt;&gt;""),IF('Main courante'!$G299&lt;&gt;"",TEXT('Main courante'!$G299,"hh:mm"),""),"")</f>
        <v/>
      </c>
      <c r="DR302" s="121" t="str">
        <f>IF(OR('Main courante'!$F299&lt;&gt;"",'Main courante'!$K299&lt;&gt;""),IF('Main courante'!$K299&lt;&gt;"",TEXT('Main courante'!$K299,"hh:mm"),""),"")</f>
        <v/>
      </c>
      <c r="DS302" s="121" t="str">
        <f>IF(OR('Main courante'!$F299&lt;&gt;"",'Main courante'!$K299&lt;&gt;""),IF('Main courante'!$L299&lt;&gt;"",TEXT('Main courante'!$L299,"hh:mm"),""),"")</f>
        <v/>
      </c>
      <c r="DT302" s="129">
        <f t="shared" si="16"/>
        <v>0</v>
      </c>
      <c r="DU302" s="130">
        <f>'Main courante'!$H299+'Main courante'!$M299</f>
        <v>0</v>
      </c>
      <c r="DV302" s="131">
        <f>'Main courante'!$J299+'Main courante'!$O299</f>
        <v>0</v>
      </c>
      <c r="DW302" s="131">
        <f>'Main courante'!$I299+'Main courante'!$N299</f>
        <v>0</v>
      </c>
      <c r="DX302" s="132" t="str">
        <f>IF('Main courante'!$P299&lt;&gt;"",'Main courante'!$P299,"")</f>
        <v/>
      </c>
      <c r="DY302" s="133" t="str">
        <f>IF('Main courante'!$Q299&lt;&gt;"",'Main courante'!$Q299,"")</f>
        <v/>
      </c>
      <c r="DZ302" s="133" t="str">
        <f>IF('Main courante'!$R299&lt;&gt;"",'Main courante'!$R299,"")</f>
        <v/>
      </c>
      <c r="EA302" s="129">
        <f t="shared" si="17"/>
        <v>0</v>
      </c>
      <c r="EB302" s="129">
        <f t="shared" si="18"/>
        <v>0</v>
      </c>
      <c r="ED302" s="120" t="str">
        <f>IF('Main courante'!$A299=$ED$6,MAX($ED$8:$ED301)+1,"")</f>
        <v/>
      </c>
      <c r="EE302" s="120" t="str">
        <f>IF('Main courante'!$A299=$ED$6,'Main courante'!$S299,"")</f>
        <v/>
      </c>
      <c r="EF302" s="120" t="str">
        <f>IF('Main courante'!$A299=$ED$6,'Main courante'!$T299,"")</f>
        <v/>
      </c>
      <c r="EG302" s="120" t="str">
        <f>IF('Main courante'!$A299=$ED$6,'Main courante'!$U299,"")</f>
        <v/>
      </c>
      <c r="EH302" s="134" t="str">
        <f>IF('Main courante'!$A299=$ED$6,'Main courante'!$V299,"")</f>
        <v/>
      </c>
      <c r="EJ302" s="120" t="str">
        <f>IF('Main courante'!$A299=$EJ$6,MAX($EJ$8:$EJ301)+1,"")</f>
        <v/>
      </c>
      <c r="EK302" s="120" t="str">
        <f>IF('Main courante'!$A299=$EJ$6,'Main courante'!$S299,"")</f>
        <v/>
      </c>
      <c r="EL302" s="120" t="str">
        <f>IF('Main courante'!$A299=$EJ$6,'Main courante'!$T299,"")</f>
        <v/>
      </c>
      <c r="EM302" s="120" t="str">
        <f>IF('Main courante'!$A299=$EJ$6,'Main courante'!$U299,"")</f>
        <v/>
      </c>
      <c r="EN302" s="134" t="str">
        <f>IF('Main courante'!$A299=$EJ$6,'Main courante'!$V299,"")</f>
        <v/>
      </c>
      <c r="EP302" s="120" t="str">
        <f>IF('Main courante'!$A299=$EP$6,MAX($EP$8:$EP301)+1,"")</f>
        <v/>
      </c>
      <c r="EQ302" s="120" t="str">
        <f>IF('Main courante'!$A299=$EP$6,'Main courante'!$S299,"")</f>
        <v/>
      </c>
      <c r="ER302" s="120" t="str">
        <f>IF('Main courante'!$A299=$EP$6,'Main courante'!$T299,"")</f>
        <v/>
      </c>
      <c r="ES302" s="120" t="str">
        <f>IF('Main courante'!$A299=$EP$6,'Main courante'!$U299,"")</f>
        <v/>
      </c>
      <c r="ET302" s="134" t="str">
        <f>IF('Main courante'!$A299=$EP$6,'Main courante'!$V299,"")</f>
        <v/>
      </c>
      <c r="EU302" s="125"/>
      <c r="EV302" s="120" t="str">
        <f>IF('Main courante'!$A299=$EV$6,MAX($EV$8:$EV301)+1,"")</f>
        <v/>
      </c>
      <c r="EW302" s="121" t="str">
        <f>IF('Main courante'!$A299=$EV$6,TEXT('Main courante'!$B299,"j mmm aa"),"")</f>
        <v/>
      </c>
      <c r="EX302" s="122" t="str">
        <f>IF('Main courante'!$A299=$EV$6,TEXT('Main courante'!$C299,"hh:mm"),"")</f>
        <v/>
      </c>
      <c r="EY302" s="122" t="str">
        <f>IF('Main courante'!$A299=$EV$6,TEXT('Main courante'!$D299,"hh:mm"),"")</f>
        <v/>
      </c>
      <c r="EZ302" s="123" t="str">
        <f>IF('Main courante'!$A299=$EV$6,MOD($EY302-$EX302,1),"")</f>
        <v/>
      </c>
      <c r="FA302" s="123" t="str">
        <f>IF('Main courante'!$A299=$EV$6,'Main courante'!$E299,"")</f>
        <v/>
      </c>
      <c r="FB302" s="128"/>
    </row>
    <row r="303" spans="1:158">
      <c r="A303" s="120" t="str">
        <f>IF('Main courante'!$A300=$A$6,MAX($A$8:$A302)+1,"")</f>
        <v/>
      </c>
      <c r="B303" s="121" t="str">
        <f>IF('Main courante'!$A300=$A$6,TEXT('Main courante'!$B300,"j mmm aa"),"")</f>
        <v/>
      </c>
      <c r="C303" s="122" t="str">
        <f>IF('Main courante'!$A300=$A$6,TEXT('Main courante'!$C300,"hh:mm"),"")</f>
        <v/>
      </c>
      <c r="D303" s="122" t="str">
        <f>IF('Main courante'!$A300=$A$6,TEXT('Main courante'!$D300,"hh:mm"),"")</f>
        <v/>
      </c>
      <c r="E303" s="123" t="str">
        <f>IF('Main courante'!$A300=$A$6,MOD($D303-$C303,1),"")</f>
        <v/>
      </c>
      <c r="F303" s="123" t="str">
        <f>IF('Main courante'!$A300=$A$6,'Main courante'!$E300,"")</f>
        <v/>
      </c>
      <c r="G303" s="125"/>
      <c r="H303" s="126" t="str">
        <f>IF('Main courante'!$A300=$H$6,MAX($H$8:$H302)+1,"")</f>
        <v/>
      </c>
      <c r="I303" s="121" t="str">
        <f>IF('Main courante'!$A300=$H$6,TEXT('Main courante'!$B300,"j mmm aa"),"")</f>
        <v/>
      </c>
      <c r="J303" s="122" t="str">
        <f>IF('Main courante'!$A300=$H$6,TEXT('Main courante'!$C300,"hh:mm"),"")</f>
        <v/>
      </c>
      <c r="K303" s="122" t="str">
        <f>IF('Main courante'!$A300=$H$6,TEXT('Main courante'!$D300,"hh:mm"),"")</f>
        <v/>
      </c>
      <c r="L303" s="123" t="str">
        <f>IF('Main courante'!$A300=$H$6,MOD($K303-$J303,1),"")</f>
        <v/>
      </c>
      <c r="M303" s="123" t="str">
        <f>IF('Main courante'!$A300=$H$6,'Main courante'!$E300,"")</f>
        <v/>
      </c>
      <c r="N303" s="125"/>
      <c r="O303" s="120" t="str">
        <f>IF('Main courante'!$A300=$O$6,MAX($O$8:$O302)+1,"")</f>
        <v/>
      </c>
      <c r="P303" s="121" t="str">
        <f>IF('Main courante'!$A300=$O$6,TEXT('Main courante'!$B300,"j mmm aa"),"")</f>
        <v/>
      </c>
      <c r="Q303" s="122" t="str">
        <f>IF('Main courante'!$A300=$O$6,TEXT('Main courante'!$C300,"hh:mm"),"")</f>
        <v/>
      </c>
      <c r="R303" s="122" t="str">
        <f>IF('Main courante'!$A300=$O$6,TEXT('Main courante'!$D300,"hh:mm"),"")</f>
        <v/>
      </c>
      <c r="S303" s="123" t="str">
        <f>IF('Main courante'!$A300=$O$6,MOD($R303-$Q303,1),"")</f>
        <v/>
      </c>
      <c r="T303" s="124" t="str">
        <f>IF('Main courante'!$A300=$O$6,'Main courante'!$E300,"")</f>
        <v/>
      </c>
      <c r="U303" s="127" t="str">
        <f>IF('Main courante'!$A300=$O$6,DU303,"")</f>
        <v/>
      </c>
      <c r="V303" s="125"/>
      <c r="W303" s="120" t="str">
        <f>IF('Main courante'!$A300=$W$6,MAX($W$8:$W302)+1,"")</f>
        <v/>
      </c>
      <c r="X303" s="121" t="str">
        <f>IF('Main courante'!$A300=$W$6,TEXT('Main courante'!$B300,"j mmm aa"),"")</f>
        <v/>
      </c>
      <c r="Y303" s="122" t="str">
        <f>IF('Main courante'!$A300=$W$6,TEXT('Main courante'!$C300,"hh:mm"),"")</f>
        <v/>
      </c>
      <c r="Z303" s="122" t="str">
        <f>IF('Main courante'!$A300=$W$6,TEXT('Main courante'!$D300,"hh:mm"),"")</f>
        <v/>
      </c>
      <c r="AA303" s="123" t="str">
        <f>IF('Main courante'!$A300=$W$6,MOD($Z303-$Y303,1),"")</f>
        <v/>
      </c>
      <c r="AB303" s="123" t="str">
        <f>IF('Main courante'!$A300=$W$6,'Main courante'!$E300,"")</f>
        <v/>
      </c>
      <c r="AC303" s="122" t="str">
        <f>IF('Main courante'!$A300=$W$6,DU303,"")</f>
        <v/>
      </c>
      <c r="AD303" s="125"/>
      <c r="AE303" s="120" t="str">
        <f>IF('Main courante'!$A300=$AE$6,MAX($AE$8:$AE302)+1,"")</f>
        <v/>
      </c>
      <c r="AF303" s="121" t="str">
        <f>IF('Main courante'!$A300=$AE$6,TEXT('Main courante'!$B300,"j mmm aa"),"")</f>
        <v/>
      </c>
      <c r="AG303" s="122" t="str">
        <f>IF('Main courante'!$A300=$AE$6,TEXT('Main courante'!$C300,"hh:mm"),"")</f>
        <v/>
      </c>
      <c r="AH303" s="122" t="str">
        <f>IF('Main courante'!$A300=$AE$6,TEXT('Main courante'!$D300,"hh:mm"),"")</f>
        <v/>
      </c>
      <c r="AI303" s="123" t="str">
        <f>IF('Main courante'!$A300=$AE$6,MOD($AH303-$AG303,1),"")</f>
        <v/>
      </c>
      <c r="AJ303" s="123" t="str">
        <f>IF('Main courante'!$A300=$AE$6,'Main courante'!$E300,"")</f>
        <v/>
      </c>
      <c r="AK303" s="122" t="str">
        <f>IF('Main courante'!$A300=$AE$6,DU303,"")</f>
        <v/>
      </c>
      <c r="AL303" s="125"/>
      <c r="AM303" s="120" t="str">
        <f>IF('Main courante'!$A300=$AM$6,MAX($AM$8:$AM302)+1,"")</f>
        <v/>
      </c>
      <c r="AN303" s="121" t="str">
        <f>IF('Main courante'!$A300=$AM$6,TEXT('Main courante'!$B300,"j mmm aa"),"")</f>
        <v/>
      </c>
      <c r="AO303" s="122" t="str">
        <f>IF('Main courante'!$A300=$AM$6,TEXT('Main courante'!$C300,"hh:mm"),"")</f>
        <v/>
      </c>
      <c r="AP303" s="122" t="str">
        <f>IF('Main courante'!$A300=$AM$6,TEXT('Main courante'!$D300,"hh:mm"),"")</f>
        <v/>
      </c>
      <c r="AQ303" s="123" t="str">
        <f>IF('Main courante'!$A300=$AM$6,MOD($AP303-$AO303,1),"")</f>
        <v/>
      </c>
      <c r="AR303" s="123" t="str">
        <f>IF('Main courante'!$A300=$AM$6,'Main courante'!$E300,"")</f>
        <v/>
      </c>
      <c r="AS303" s="122" t="str">
        <f>IF('Main courante'!$A300=$AM$6,DU303,"")</f>
        <v/>
      </c>
      <c r="AT303" s="125"/>
      <c r="AU303" s="120" t="str">
        <f>IF('Main courante'!$A300=$AU$6,MAX($AU$8:$AU302)+1,"")</f>
        <v/>
      </c>
      <c r="AV303" s="121" t="str">
        <f>IF('Main courante'!$A300=$AU$6,TEXT('Main courante'!$B300,"j mmm aa"),"")</f>
        <v/>
      </c>
      <c r="AW303" s="122" t="str">
        <f>IF('Main courante'!$A300=$AU$6,TEXT('Main courante'!$C300,"hh:mm"),"")</f>
        <v/>
      </c>
      <c r="AX303" s="122" t="str">
        <f>IF('Main courante'!$A300=$AU$6,TEXT('Main courante'!$D300,"hh:mm"),"")</f>
        <v/>
      </c>
      <c r="AY303" s="123" t="str">
        <f>IF('Main courante'!$A300=$AU$6,MOD($AX303-$AW303,1),"")</f>
        <v/>
      </c>
      <c r="AZ303" s="123" t="str">
        <f>IF('Main courante'!$A300=$AU$6,'Main courante'!$E300,"")</f>
        <v/>
      </c>
      <c r="BA303" s="122" t="str">
        <f>IF('Main courante'!$A300=$AU$6,DU303,"")</f>
        <v/>
      </c>
      <c r="BB303" s="125"/>
      <c r="BC303" s="120" t="str">
        <f>IF('Main courante'!$A300=$BC$6,MAX($BC$8:$BC302)+1,"")</f>
        <v/>
      </c>
      <c r="BD303" s="121" t="str">
        <f>IF('Main courante'!$A300=$BC$6,TEXT('Main courante'!$B300,"j mmm aa"),"")</f>
        <v/>
      </c>
      <c r="BE303" s="122" t="str">
        <f>IF('Main courante'!$A300=$BC$6,TEXT('Main courante'!$C300,"hh:mm"),"")</f>
        <v/>
      </c>
      <c r="BF303" s="122" t="str">
        <f>IF('Main courante'!$A300=$BC$6,TEXT('Main courante'!$D300,"hh:mm"),"")</f>
        <v/>
      </c>
      <c r="BG303" s="123" t="str">
        <f>IF('Main courante'!$A300=$BC$6,MOD($BF303-$BE303,1),"")</f>
        <v/>
      </c>
      <c r="BH303" s="123" t="str">
        <f>IF('Main courante'!$A300=$BC$6,'Main courante'!$E300,"")</f>
        <v/>
      </c>
      <c r="BI303" s="122" t="str">
        <f>IF('Main courante'!$A300=$BC$6,DU303,"")</f>
        <v/>
      </c>
      <c r="BJ303" s="125"/>
      <c r="BK303" s="120" t="str">
        <f>IF('Main courante'!$A300=$BK$6,MAX($BK$8:$BK302)+1,"")</f>
        <v/>
      </c>
      <c r="BL303" s="121" t="str">
        <f>IF('Main courante'!$A300=$BK$6,TEXT('Main courante'!$B300,"j mmm aa"),"")</f>
        <v/>
      </c>
      <c r="BM303" s="122" t="str">
        <f>IF('Main courante'!$A300=$BK$6,TEXT('Main courante'!$C300,"hh:mm"),"")</f>
        <v/>
      </c>
      <c r="BN303" s="122" t="str">
        <f>IF('Main courante'!$A300=$BK$6,TEXT('Main courante'!$D300,"hh:mm"),"")</f>
        <v/>
      </c>
      <c r="BO303" s="123" t="str">
        <f>IF('Main courante'!$A300=$BK$6,MOD($BN303-$BM303,1),"")</f>
        <v/>
      </c>
      <c r="BP303" s="123" t="str">
        <f>IF('Main courante'!$A300=$BK$6,'Main courante'!$E300,"")</f>
        <v/>
      </c>
      <c r="BQ303" s="122" t="str">
        <f>IF('Main courante'!$A300=$BK$6,DU303,"")</f>
        <v/>
      </c>
      <c r="BR303" s="125"/>
      <c r="BS303" s="120" t="str">
        <f>IF('Main courante'!$A300=$BS$6,MAX($BS$8:$BS302)+1,"")</f>
        <v/>
      </c>
      <c r="BT303" s="121" t="str">
        <f>IF('Main courante'!$A300=$BS$6,TEXT('Main courante'!$B300,"j mmm aa"),"")</f>
        <v/>
      </c>
      <c r="BU303" s="122" t="str">
        <f>IF('Main courante'!$A300=$BS$6,TEXT('Main courante'!$C300,"hh:mm"),"")</f>
        <v/>
      </c>
      <c r="BV303" s="122" t="str">
        <f>IF('Main courante'!$A300=$BS$6,TEXT('Main courante'!$D300,"hh:mm"),"")</f>
        <v/>
      </c>
      <c r="BW303" s="123" t="str">
        <f>IF('Main courante'!$A300=$BS$6,MOD($BV303-$BU303,1),"")</f>
        <v/>
      </c>
      <c r="BX303" s="123" t="str">
        <f>IF('Main courante'!$A300=$BS$6,'Main courante'!$E300,"")</f>
        <v/>
      </c>
      <c r="BY303" s="122" t="str">
        <f>IF('Main courante'!$A300=$BS$6,DU303,"")</f>
        <v/>
      </c>
      <c r="BZ303" s="125"/>
      <c r="CA303" s="120" t="str">
        <f>IF('Main courante'!$A300=$CA$6,MAX($CA$8:$CA302)+1,"")</f>
        <v/>
      </c>
      <c r="CB303" s="121" t="str">
        <f>IF('Main courante'!$A300=$CA$6,TEXT('Main courante'!$B300,"j mmm aa"),"")</f>
        <v/>
      </c>
      <c r="CC303" s="122" t="str">
        <f>IF('Main courante'!$A300=$CA$6,TEXT('Main courante'!$C300,"hh:mm"),"")</f>
        <v/>
      </c>
      <c r="CD303" s="122" t="str">
        <f>IF('Main courante'!$A300=$CA$6,TEXT('Main courante'!$D300,"hh:mm"),"")</f>
        <v/>
      </c>
      <c r="CE303" s="123" t="str">
        <f>IF('Main courante'!$A300=$CA$6,MOD($CD303-$CC303,1),"")</f>
        <v/>
      </c>
      <c r="CF303" s="123" t="str">
        <f>IF('Main courante'!$A300=$CA$6,'Main courante'!$E300,"")</f>
        <v/>
      </c>
      <c r="CG303" s="122" t="str">
        <f>IF('Main courante'!$A300=$CA$6,DU303,"")</f>
        <v/>
      </c>
      <c r="CH303" s="125"/>
      <c r="CI303" s="120" t="str">
        <f>IF('Main courante'!$A300=$CI$6,MAX($CI$8:$CI302)+1,"")</f>
        <v/>
      </c>
      <c r="CJ303" s="121" t="str">
        <f>IF('Main courante'!$A300=$CI$6,TEXT('Main courante'!$B300,"j mmm aa"),"")</f>
        <v/>
      </c>
      <c r="CK303" s="122" t="str">
        <f>IF('Main courante'!$A300=$CI$6,TEXT('Main courante'!$C300,"hh:mm"),"")</f>
        <v/>
      </c>
      <c r="CL303" s="122" t="str">
        <f>IF('Main courante'!$A300=$CI$6,TEXT('Main courante'!$D300,"hh:mm"),"")</f>
        <v/>
      </c>
      <c r="CM303" s="123" t="str">
        <f>IF('Main courante'!$A300=$CI$6,MOD($CL303-$CK303,1),"")</f>
        <v/>
      </c>
      <c r="CN303" s="123" t="str">
        <f>IF('Main courante'!$A300=$CI$6,'Main courante'!$E300,"")</f>
        <v/>
      </c>
      <c r="CO303" s="125"/>
      <c r="CP303" s="120" t="str">
        <f>IF('Main courante'!$A300=$CP$6,MAX($CP$8:$CP302)+1,"")</f>
        <v/>
      </c>
      <c r="CQ303" s="121" t="str">
        <f>IF('Main courante'!$A300=$CP$6,TEXT('Main courante'!$B300,"j mmm aa"),"")</f>
        <v/>
      </c>
      <c r="CR303" s="122" t="str">
        <f>IF('Main courante'!$A300=$CP$6,TEXT('Main courante'!$C300,"hh:mm"),"")</f>
        <v/>
      </c>
      <c r="CS303" s="122" t="str">
        <f>IF('Main courante'!$A300=$CP$6,TEXT('Main courante'!$D300,"hh:mm"),"")</f>
        <v/>
      </c>
      <c r="CT303" s="123" t="str">
        <f>IF('Main courante'!$A300=$CP$6,MOD($CS303-$CR303,1),"")</f>
        <v/>
      </c>
      <c r="CU303" s="123" t="str">
        <f>IF('Main courante'!$A300=$CP$6,'Main courante'!$E300,"")</f>
        <v/>
      </c>
      <c r="CV303" s="122" t="str">
        <f>IF('Main courante'!$A300=$CP$6,DU303,"")</f>
        <v/>
      </c>
      <c r="CW303" s="125"/>
      <c r="CX303" s="120" t="str">
        <f>IF('Main courante'!$A300=$CX$6,MAX($CX$8:$CX302)+1,"")</f>
        <v/>
      </c>
      <c r="CY303" s="121" t="str">
        <f>IF('Main courante'!$A300=$CX$6,TEXT('Main courante'!$B300,"j mmm aa"),"")</f>
        <v/>
      </c>
      <c r="CZ303" s="122" t="str">
        <f>IF('Main courante'!$A300=$CX$6,TEXT('Main courante'!$C300,"hh:mm"),"")</f>
        <v/>
      </c>
      <c r="DA303" s="122" t="str">
        <f>IF('Main courante'!$A300=$CX$6,TEXT('Main courante'!$D300,"hh:mm"),"")</f>
        <v/>
      </c>
      <c r="DB303" s="123" t="str">
        <f>IF('Main courante'!$A300=$CX$6,MOD($DA303-$CZ303,1),"")</f>
        <v/>
      </c>
      <c r="DC303" s="123" t="str">
        <f>IF('Main courante'!$A300=$CX$6,'Main courante'!$E300,"")</f>
        <v/>
      </c>
      <c r="DD303" s="122" t="str">
        <f>IF('Main courante'!$A300=$CX$6,DU303,"")</f>
        <v/>
      </c>
      <c r="DE303" s="125"/>
      <c r="DF303" s="120" t="str">
        <f>IF('Main courante'!$A300=$DF$6,MAX($DF$8:$DF302)+1,"")</f>
        <v/>
      </c>
      <c r="DG303" s="121" t="str">
        <f>IF('Main courante'!$A300=$DF$6,TEXT('Main courante'!$B300,"j mmm aa"),"")</f>
        <v/>
      </c>
      <c r="DH303" s="122" t="str">
        <f>IF('Main courante'!$A300=$DF$6,TEXT('Main courante'!$C300,"hh:mm"),"")</f>
        <v/>
      </c>
      <c r="DI303" s="122" t="str">
        <f>IF('Main courante'!$A300=$DF$6,TEXT('Main courante'!$D300,"hh:mm"),"")</f>
        <v/>
      </c>
      <c r="DJ303" s="123" t="str">
        <f>IF('Main courante'!$A300=$DF$6,MOD($DI303-$DH303,1),"")</f>
        <v/>
      </c>
      <c r="DK303" s="123" t="str">
        <f>IF('Main courante'!$A300=$DF$6,'Main courante'!$E300,"")</f>
        <v/>
      </c>
      <c r="DL303" s="128"/>
      <c r="DM303" s="120" t="str">
        <f>IF(OR('Main courante'!$F300&lt;&gt;"",'Main courante'!$K300&lt;&gt;""),MAX($DM$8:$DM302)+1,"")</f>
        <v/>
      </c>
      <c r="DN303" s="121" t="str">
        <f>IF('Main courante'!$F300,TEXT('Main courante'!$B300,"j mmm aa"),"")</f>
        <v/>
      </c>
      <c r="DO303" s="121" t="str">
        <f>IF('Main courante'!$F300,'Main courante'!$E300,"")</f>
        <v/>
      </c>
      <c r="DP303" s="121" t="str">
        <f>IF(OR('Main courante'!$F300&lt;&gt;"",'Main courante'!$K300&lt;&gt;""),IF('Main courante'!$F300&lt;&gt;"",TEXT('Main courante'!$F300,"hh:mm"),""),"")</f>
        <v/>
      </c>
      <c r="DQ303" s="121" t="str">
        <f>IF(OR('Main courante'!$F300&lt;&gt;"",'Main courante'!$K300&lt;&gt;""),IF('Main courante'!$G300&lt;&gt;"",TEXT('Main courante'!$G300,"hh:mm"),""),"")</f>
        <v/>
      </c>
      <c r="DR303" s="121" t="str">
        <f>IF(OR('Main courante'!$F300&lt;&gt;"",'Main courante'!$K300&lt;&gt;""),IF('Main courante'!$K300&lt;&gt;"",TEXT('Main courante'!$K300,"hh:mm"),""),"")</f>
        <v/>
      </c>
      <c r="DS303" s="121" t="str">
        <f>IF(OR('Main courante'!$F300&lt;&gt;"",'Main courante'!$K300&lt;&gt;""),IF('Main courante'!$L300&lt;&gt;"",TEXT('Main courante'!$L300,"hh:mm"),""),"")</f>
        <v/>
      </c>
      <c r="DT303" s="129">
        <f t="shared" si="16"/>
        <v>0</v>
      </c>
      <c r="DU303" s="130">
        <f>'Main courante'!$H300+'Main courante'!$M300</f>
        <v>0</v>
      </c>
      <c r="DV303" s="131">
        <f>'Main courante'!$J300+'Main courante'!$O300</f>
        <v>0</v>
      </c>
      <c r="DW303" s="131">
        <f>'Main courante'!$I300+'Main courante'!$N300</f>
        <v>0</v>
      </c>
      <c r="DX303" s="132" t="str">
        <f>IF('Main courante'!$P300&lt;&gt;"",'Main courante'!$P300,"")</f>
        <v/>
      </c>
      <c r="DY303" s="133" t="str">
        <f>IF('Main courante'!$Q300&lt;&gt;"",'Main courante'!$Q300,"")</f>
        <v/>
      </c>
      <c r="DZ303" s="133" t="str">
        <f>IF('Main courante'!$R300&lt;&gt;"",'Main courante'!$R300,"")</f>
        <v/>
      </c>
      <c r="EA303" s="129">
        <f t="shared" si="17"/>
        <v>0</v>
      </c>
      <c r="EB303" s="129">
        <f t="shared" si="18"/>
        <v>0</v>
      </c>
      <c r="ED303" s="120" t="str">
        <f>IF('Main courante'!$A300=$ED$6,MAX($ED$8:$ED302)+1,"")</f>
        <v/>
      </c>
      <c r="EE303" s="120" t="str">
        <f>IF('Main courante'!$A300=$ED$6,'Main courante'!$S300,"")</f>
        <v/>
      </c>
      <c r="EF303" s="120" t="str">
        <f>IF('Main courante'!$A300=$ED$6,'Main courante'!$T300,"")</f>
        <v/>
      </c>
      <c r="EG303" s="120" t="str">
        <f>IF('Main courante'!$A300=$ED$6,'Main courante'!$U300,"")</f>
        <v/>
      </c>
      <c r="EH303" s="134" t="str">
        <f>IF('Main courante'!$A300=$ED$6,'Main courante'!$V300,"")</f>
        <v/>
      </c>
      <c r="EJ303" s="120" t="str">
        <f>IF('Main courante'!$A300=$EJ$6,MAX($EJ$8:$EJ302)+1,"")</f>
        <v/>
      </c>
      <c r="EK303" s="120" t="str">
        <f>IF('Main courante'!$A300=$EJ$6,'Main courante'!$S300,"")</f>
        <v/>
      </c>
      <c r="EL303" s="120" t="str">
        <f>IF('Main courante'!$A300=$EJ$6,'Main courante'!$T300,"")</f>
        <v/>
      </c>
      <c r="EM303" s="120" t="str">
        <f>IF('Main courante'!$A300=$EJ$6,'Main courante'!$U300,"")</f>
        <v/>
      </c>
      <c r="EN303" s="134" t="str">
        <f>IF('Main courante'!$A300=$EJ$6,'Main courante'!$V300,"")</f>
        <v/>
      </c>
      <c r="EP303" s="120" t="str">
        <f>IF('Main courante'!$A300=$EP$6,MAX($EP$8:$EP302)+1,"")</f>
        <v/>
      </c>
      <c r="EQ303" s="120" t="str">
        <f>IF('Main courante'!$A300=$EP$6,'Main courante'!$S300,"")</f>
        <v/>
      </c>
      <c r="ER303" s="120" t="str">
        <f>IF('Main courante'!$A300=$EP$6,'Main courante'!$T300,"")</f>
        <v/>
      </c>
      <c r="ES303" s="120" t="str">
        <f>IF('Main courante'!$A300=$EP$6,'Main courante'!$U300,"")</f>
        <v/>
      </c>
      <c r="ET303" s="134" t="str">
        <f>IF('Main courante'!$A300=$EP$6,'Main courante'!$V300,"")</f>
        <v/>
      </c>
      <c r="EU303" s="125"/>
      <c r="EV303" s="120" t="str">
        <f>IF('Main courante'!$A300=$EV$6,MAX($EV$8:$EV302)+1,"")</f>
        <v/>
      </c>
      <c r="EW303" s="121" t="str">
        <f>IF('Main courante'!$A300=$EV$6,TEXT('Main courante'!$B300,"j mmm aa"),"")</f>
        <v/>
      </c>
      <c r="EX303" s="122" t="str">
        <f>IF('Main courante'!$A300=$EV$6,TEXT('Main courante'!$C300,"hh:mm"),"")</f>
        <v/>
      </c>
      <c r="EY303" s="122" t="str">
        <f>IF('Main courante'!$A300=$EV$6,TEXT('Main courante'!$D300,"hh:mm"),"")</f>
        <v/>
      </c>
      <c r="EZ303" s="123" t="str">
        <f>IF('Main courante'!$A300=$EV$6,MOD($EY303-$EX303,1),"")</f>
        <v/>
      </c>
      <c r="FA303" s="123" t="str">
        <f>IF('Main courante'!$A300=$EV$6,'Main courante'!$E300,"")</f>
        <v/>
      </c>
      <c r="FB303" s="128"/>
    </row>
    <row r="304" spans="1:158">
      <c r="A304" s="120" t="str">
        <f>IF('Main courante'!$A301=$A$6,MAX($A$8:$A303)+1,"")</f>
        <v/>
      </c>
      <c r="B304" s="121" t="str">
        <f>IF('Main courante'!$A301=$A$6,TEXT('Main courante'!$B301,"j mmm aa"),"")</f>
        <v/>
      </c>
      <c r="C304" s="122" t="str">
        <f>IF('Main courante'!$A301=$A$6,TEXT('Main courante'!$C301,"hh:mm"),"")</f>
        <v/>
      </c>
      <c r="D304" s="122" t="str">
        <f>IF('Main courante'!$A301=$A$6,TEXT('Main courante'!$D301,"hh:mm"),"")</f>
        <v/>
      </c>
      <c r="E304" s="123" t="str">
        <f>IF('Main courante'!$A301=$A$6,MOD($D304-$C304,1),"")</f>
        <v/>
      </c>
      <c r="F304" s="123" t="str">
        <f>IF('Main courante'!$A301=$A$6,'Main courante'!$E301,"")</f>
        <v/>
      </c>
      <c r="G304" s="125"/>
      <c r="H304" s="126" t="str">
        <f>IF('Main courante'!$A301=$H$6,MAX($H$8:$H303)+1,"")</f>
        <v/>
      </c>
      <c r="I304" s="121" t="str">
        <f>IF('Main courante'!$A301=$H$6,TEXT('Main courante'!$B301,"j mmm aa"),"")</f>
        <v/>
      </c>
      <c r="J304" s="122" t="str">
        <f>IF('Main courante'!$A301=$H$6,TEXT('Main courante'!$C301,"hh:mm"),"")</f>
        <v/>
      </c>
      <c r="K304" s="122" t="str">
        <f>IF('Main courante'!$A301=$H$6,TEXT('Main courante'!$D301,"hh:mm"),"")</f>
        <v/>
      </c>
      <c r="L304" s="123" t="str">
        <f>IF('Main courante'!$A301=$H$6,MOD($K304-$J304,1),"")</f>
        <v/>
      </c>
      <c r="M304" s="123" t="str">
        <f>IF('Main courante'!$A301=$H$6,'Main courante'!$E301,"")</f>
        <v/>
      </c>
      <c r="N304" s="125"/>
      <c r="O304" s="120" t="str">
        <f>IF('Main courante'!$A301=$O$6,MAX($O$8:$O303)+1,"")</f>
        <v/>
      </c>
      <c r="P304" s="121" t="str">
        <f>IF('Main courante'!$A301=$O$6,TEXT('Main courante'!$B301,"j mmm aa"),"")</f>
        <v/>
      </c>
      <c r="Q304" s="122" t="str">
        <f>IF('Main courante'!$A301=$O$6,TEXT('Main courante'!$C301,"hh:mm"),"")</f>
        <v/>
      </c>
      <c r="R304" s="122" t="str">
        <f>IF('Main courante'!$A301=$O$6,TEXT('Main courante'!$D301,"hh:mm"),"")</f>
        <v/>
      </c>
      <c r="S304" s="123" t="str">
        <f>IF('Main courante'!$A301=$O$6,MOD($R304-$Q304,1),"")</f>
        <v/>
      </c>
      <c r="T304" s="124" t="str">
        <f>IF('Main courante'!$A301=$O$6,'Main courante'!$E301,"")</f>
        <v/>
      </c>
      <c r="U304" s="127" t="str">
        <f>IF('Main courante'!$A301=$O$6,DU304,"")</f>
        <v/>
      </c>
      <c r="V304" s="125"/>
      <c r="W304" s="120" t="str">
        <f>IF('Main courante'!$A301=$W$6,MAX($W$8:$W303)+1,"")</f>
        <v/>
      </c>
      <c r="X304" s="121" t="str">
        <f>IF('Main courante'!$A301=$W$6,TEXT('Main courante'!$B301,"j mmm aa"),"")</f>
        <v/>
      </c>
      <c r="Y304" s="122" t="str">
        <f>IF('Main courante'!$A301=$W$6,TEXT('Main courante'!$C301,"hh:mm"),"")</f>
        <v/>
      </c>
      <c r="Z304" s="122" t="str">
        <f>IF('Main courante'!$A301=$W$6,TEXT('Main courante'!$D301,"hh:mm"),"")</f>
        <v/>
      </c>
      <c r="AA304" s="123" t="str">
        <f>IF('Main courante'!$A301=$W$6,MOD($Z304-$Y304,1),"")</f>
        <v/>
      </c>
      <c r="AB304" s="123" t="str">
        <f>IF('Main courante'!$A301=$W$6,'Main courante'!$E301,"")</f>
        <v/>
      </c>
      <c r="AC304" s="122" t="str">
        <f>IF('Main courante'!$A301=$W$6,DU304,"")</f>
        <v/>
      </c>
      <c r="AD304" s="125"/>
      <c r="AE304" s="120" t="str">
        <f>IF('Main courante'!$A301=$AE$6,MAX($AE$8:$AE303)+1,"")</f>
        <v/>
      </c>
      <c r="AF304" s="121" t="str">
        <f>IF('Main courante'!$A301=$AE$6,TEXT('Main courante'!$B301,"j mmm aa"),"")</f>
        <v/>
      </c>
      <c r="AG304" s="122" t="str">
        <f>IF('Main courante'!$A301=$AE$6,TEXT('Main courante'!$C301,"hh:mm"),"")</f>
        <v/>
      </c>
      <c r="AH304" s="122" t="str">
        <f>IF('Main courante'!$A301=$AE$6,TEXT('Main courante'!$D301,"hh:mm"),"")</f>
        <v/>
      </c>
      <c r="AI304" s="123" t="str">
        <f>IF('Main courante'!$A301=$AE$6,MOD($AH304-$AG304,1),"")</f>
        <v/>
      </c>
      <c r="AJ304" s="123" t="str">
        <f>IF('Main courante'!$A301=$AE$6,'Main courante'!$E301,"")</f>
        <v/>
      </c>
      <c r="AK304" s="122" t="str">
        <f>IF('Main courante'!$A301=$AE$6,DU304,"")</f>
        <v/>
      </c>
      <c r="AL304" s="125"/>
      <c r="AM304" s="120" t="str">
        <f>IF('Main courante'!$A301=$AM$6,MAX($AM$8:$AM303)+1,"")</f>
        <v/>
      </c>
      <c r="AN304" s="121" t="str">
        <f>IF('Main courante'!$A301=$AM$6,TEXT('Main courante'!$B301,"j mmm aa"),"")</f>
        <v/>
      </c>
      <c r="AO304" s="122" t="str">
        <f>IF('Main courante'!$A301=$AM$6,TEXT('Main courante'!$C301,"hh:mm"),"")</f>
        <v/>
      </c>
      <c r="AP304" s="122" t="str">
        <f>IF('Main courante'!$A301=$AM$6,TEXT('Main courante'!$D301,"hh:mm"),"")</f>
        <v/>
      </c>
      <c r="AQ304" s="123" t="str">
        <f>IF('Main courante'!$A301=$AM$6,MOD($AP304-$AO304,1),"")</f>
        <v/>
      </c>
      <c r="AR304" s="123" t="str">
        <f>IF('Main courante'!$A301=$AM$6,'Main courante'!$E301,"")</f>
        <v/>
      </c>
      <c r="AS304" s="122" t="str">
        <f>IF('Main courante'!$A301=$AM$6,DU304,"")</f>
        <v/>
      </c>
      <c r="AT304" s="125"/>
      <c r="AU304" s="120" t="str">
        <f>IF('Main courante'!$A301=$AU$6,MAX($AU$8:$AU303)+1,"")</f>
        <v/>
      </c>
      <c r="AV304" s="121" t="str">
        <f>IF('Main courante'!$A301=$AU$6,TEXT('Main courante'!$B301,"j mmm aa"),"")</f>
        <v/>
      </c>
      <c r="AW304" s="122" t="str">
        <f>IF('Main courante'!$A301=$AU$6,TEXT('Main courante'!$C301,"hh:mm"),"")</f>
        <v/>
      </c>
      <c r="AX304" s="122" t="str">
        <f>IF('Main courante'!$A301=$AU$6,TEXT('Main courante'!$D301,"hh:mm"),"")</f>
        <v/>
      </c>
      <c r="AY304" s="123" t="str">
        <f>IF('Main courante'!$A301=$AU$6,MOD($AX304-$AW304,1),"")</f>
        <v/>
      </c>
      <c r="AZ304" s="123" t="str">
        <f>IF('Main courante'!$A301=$AU$6,'Main courante'!$E301,"")</f>
        <v/>
      </c>
      <c r="BA304" s="122" t="str">
        <f>IF('Main courante'!$A301=$AU$6,DU304,"")</f>
        <v/>
      </c>
      <c r="BB304" s="125"/>
      <c r="BC304" s="120" t="str">
        <f>IF('Main courante'!$A301=$BC$6,MAX($BC$8:$BC303)+1,"")</f>
        <v/>
      </c>
      <c r="BD304" s="121" t="str">
        <f>IF('Main courante'!$A301=$BC$6,TEXT('Main courante'!$B301,"j mmm aa"),"")</f>
        <v/>
      </c>
      <c r="BE304" s="122" t="str">
        <f>IF('Main courante'!$A301=$BC$6,TEXT('Main courante'!$C301,"hh:mm"),"")</f>
        <v/>
      </c>
      <c r="BF304" s="122" t="str">
        <f>IF('Main courante'!$A301=$BC$6,TEXT('Main courante'!$D301,"hh:mm"),"")</f>
        <v/>
      </c>
      <c r="BG304" s="123" t="str">
        <f>IF('Main courante'!$A301=$BC$6,MOD($BF304-$BE304,1),"")</f>
        <v/>
      </c>
      <c r="BH304" s="123" t="str">
        <f>IF('Main courante'!$A301=$BC$6,'Main courante'!$E301,"")</f>
        <v/>
      </c>
      <c r="BI304" s="122" t="str">
        <f>IF('Main courante'!$A301=$BC$6,DU304,"")</f>
        <v/>
      </c>
      <c r="BJ304" s="125"/>
      <c r="BK304" s="120" t="str">
        <f>IF('Main courante'!$A301=$BK$6,MAX($BK$8:$BK303)+1,"")</f>
        <v/>
      </c>
      <c r="BL304" s="121" t="str">
        <f>IF('Main courante'!$A301=$BK$6,TEXT('Main courante'!$B301,"j mmm aa"),"")</f>
        <v/>
      </c>
      <c r="BM304" s="122" t="str">
        <f>IF('Main courante'!$A301=$BK$6,TEXT('Main courante'!$C301,"hh:mm"),"")</f>
        <v/>
      </c>
      <c r="BN304" s="122" t="str">
        <f>IF('Main courante'!$A301=$BK$6,TEXT('Main courante'!$D301,"hh:mm"),"")</f>
        <v/>
      </c>
      <c r="BO304" s="123" t="str">
        <f>IF('Main courante'!$A301=$BK$6,MOD($BN304-$BM304,1),"")</f>
        <v/>
      </c>
      <c r="BP304" s="123" t="str">
        <f>IF('Main courante'!$A301=$BK$6,'Main courante'!$E301,"")</f>
        <v/>
      </c>
      <c r="BQ304" s="122" t="str">
        <f>IF('Main courante'!$A301=$BK$6,DU304,"")</f>
        <v/>
      </c>
      <c r="BR304" s="125"/>
      <c r="BS304" s="120" t="str">
        <f>IF('Main courante'!$A301=$BS$6,MAX($BS$8:$BS303)+1,"")</f>
        <v/>
      </c>
      <c r="BT304" s="121" t="str">
        <f>IF('Main courante'!$A301=$BS$6,TEXT('Main courante'!$B301,"j mmm aa"),"")</f>
        <v/>
      </c>
      <c r="BU304" s="122" t="str">
        <f>IF('Main courante'!$A301=$BS$6,TEXT('Main courante'!$C301,"hh:mm"),"")</f>
        <v/>
      </c>
      <c r="BV304" s="122" t="str">
        <f>IF('Main courante'!$A301=$BS$6,TEXT('Main courante'!$D301,"hh:mm"),"")</f>
        <v/>
      </c>
      <c r="BW304" s="123" t="str">
        <f>IF('Main courante'!$A301=$BS$6,MOD($BV304-$BU304,1),"")</f>
        <v/>
      </c>
      <c r="BX304" s="123" t="str">
        <f>IF('Main courante'!$A301=$BS$6,'Main courante'!$E301,"")</f>
        <v/>
      </c>
      <c r="BY304" s="122" t="str">
        <f>IF('Main courante'!$A301=$BS$6,DU304,"")</f>
        <v/>
      </c>
      <c r="BZ304" s="125"/>
      <c r="CA304" s="120" t="str">
        <f>IF('Main courante'!$A301=$CA$6,MAX($CA$8:$CA303)+1,"")</f>
        <v/>
      </c>
      <c r="CB304" s="121" t="str">
        <f>IF('Main courante'!$A301=$CA$6,TEXT('Main courante'!$B301,"j mmm aa"),"")</f>
        <v/>
      </c>
      <c r="CC304" s="122" t="str">
        <f>IF('Main courante'!$A301=$CA$6,TEXT('Main courante'!$C301,"hh:mm"),"")</f>
        <v/>
      </c>
      <c r="CD304" s="122" t="str">
        <f>IF('Main courante'!$A301=$CA$6,TEXT('Main courante'!$D301,"hh:mm"),"")</f>
        <v/>
      </c>
      <c r="CE304" s="123" t="str">
        <f>IF('Main courante'!$A301=$CA$6,MOD($CD304-$CC304,1),"")</f>
        <v/>
      </c>
      <c r="CF304" s="123" t="str">
        <f>IF('Main courante'!$A301=$CA$6,'Main courante'!$E301,"")</f>
        <v/>
      </c>
      <c r="CG304" s="122" t="str">
        <f>IF('Main courante'!$A301=$CA$6,DU304,"")</f>
        <v/>
      </c>
      <c r="CH304" s="125"/>
      <c r="CI304" s="120" t="str">
        <f>IF('Main courante'!$A301=$CI$6,MAX($CI$8:$CI303)+1,"")</f>
        <v/>
      </c>
      <c r="CJ304" s="121" t="str">
        <f>IF('Main courante'!$A301=$CI$6,TEXT('Main courante'!$B301,"j mmm aa"),"")</f>
        <v/>
      </c>
      <c r="CK304" s="122" t="str">
        <f>IF('Main courante'!$A301=$CI$6,TEXT('Main courante'!$C301,"hh:mm"),"")</f>
        <v/>
      </c>
      <c r="CL304" s="122" t="str">
        <f>IF('Main courante'!$A301=$CI$6,TEXT('Main courante'!$D301,"hh:mm"),"")</f>
        <v/>
      </c>
      <c r="CM304" s="123" t="str">
        <f>IF('Main courante'!$A301=$CI$6,MOD($CL304-$CK304,1),"")</f>
        <v/>
      </c>
      <c r="CN304" s="123" t="str">
        <f>IF('Main courante'!$A301=$CI$6,'Main courante'!$E301,"")</f>
        <v/>
      </c>
      <c r="CO304" s="125"/>
      <c r="CP304" s="120" t="str">
        <f>IF('Main courante'!$A301=$CP$6,MAX($CP$8:$CP303)+1,"")</f>
        <v/>
      </c>
      <c r="CQ304" s="121" t="str">
        <f>IF('Main courante'!$A301=$CP$6,TEXT('Main courante'!$B301,"j mmm aa"),"")</f>
        <v/>
      </c>
      <c r="CR304" s="122" t="str">
        <f>IF('Main courante'!$A301=$CP$6,TEXT('Main courante'!$C301,"hh:mm"),"")</f>
        <v/>
      </c>
      <c r="CS304" s="122" t="str">
        <f>IF('Main courante'!$A301=$CP$6,TEXT('Main courante'!$D301,"hh:mm"),"")</f>
        <v/>
      </c>
      <c r="CT304" s="123" t="str">
        <f>IF('Main courante'!$A301=$CP$6,MOD($CS304-$CR304,1),"")</f>
        <v/>
      </c>
      <c r="CU304" s="123" t="str">
        <f>IF('Main courante'!$A301=$CP$6,'Main courante'!$E301,"")</f>
        <v/>
      </c>
      <c r="CV304" s="122" t="str">
        <f>IF('Main courante'!$A301=$CP$6,DU304,"")</f>
        <v/>
      </c>
      <c r="CW304" s="125"/>
      <c r="CX304" s="120" t="str">
        <f>IF('Main courante'!$A301=$CX$6,MAX($CX$8:$CX303)+1,"")</f>
        <v/>
      </c>
      <c r="CY304" s="121" t="str">
        <f>IF('Main courante'!$A301=$CX$6,TEXT('Main courante'!$B301,"j mmm aa"),"")</f>
        <v/>
      </c>
      <c r="CZ304" s="122" t="str">
        <f>IF('Main courante'!$A301=$CX$6,TEXT('Main courante'!$C301,"hh:mm"),"")</f>
        <v/>
      </c>
      <c r="DA304" s="122" t="str">
        <f>IF('Main courante'!$A301=$CX$6,TEXT('Main courante'!$D301,"hh:mm"),"")</f>
        <v/>
      </c>
      <c r="DB304" s="123" t="str">
        <f>IF('Main courante'!$A301=$CX$6,MOD($DA304-$CZ304,1),"")</f>
        <v/>
      </c>
      <c r="DC304" s="123" t="str">
        <f>IF('Main courante'!$A301=$CX$6,'Main courante'!$E301,"")</f>
        <v/>
      </c>
      <c r="DD304" s="122" t="str">
        <f>IF('Main courante'!$A301=$CX$6,DU304,"")</f>
        <v/>
      </c>
      <c r="DE304" s="125"/>
      <c r="DF304" s="120" t="str">
        <f>IF('Main courante'!$A301=$DF$6,MAX($DF$8:$DF303)+1,"")</f>
        <v/>
      </c>
      <c r="DG304" s="121" t="str">
        <f>IF('Main courante'!$A301=$DF$6,TEXT('Main courante'!$B301,"j mmm aa"),"")</f>
        <v/>
      </c>
      <c r="DH304" s="122" t="str">
        <f>IF('Main courante'!$A301=$DF$6,TEXT('Main courante'!$C301,"hh:mm"),"")</f>
        <v/>
      </c>
      <c r="DI304" s="122" t="str">
        <f>IF('Main courante'!$A301=$DF$6,TEXT('Main courante'!$D301,"hh:mm"),"")</f>
        <v/>
      </c>
      <c r="DJ304" s="123" t="str">
        <f>IF('Main courante'!$A301=$DF$6,MOD($DI304-$DH304,1),"")</f>
        <v/>
      </c>
      <c r="DK304" s="123" t="str">
        <f>IF('Main courante'!$A301=$DF$6,'Main courante'!$E301,"")</f>
        <v/>
      </c>
      <c r="DL304" s="128"/>
      <c r="DM304" s="120" t="str">
        <f>IF(OR('Main courante'!$F301&lt;&gt;"",'Main courante'!$K301&lt;&gt;""),MAX($DM$8:$DM303)+1,"")</f>
        <v/>
      </c>
      <c r="DN304" s="121" t="str">
        <f>IF('Main courante'!$F301,TEXT('Main courante'!$B301,"j mmm aa"),"")</f>
        <v/>
      </c>
      <c r="DO304" s="121" t="str">
        <f>IF('Main courante'!$F301,'Main courante'!$E301,"")</f>
        <v/>
      </c>
      <c r="DP304" s="121" t="str">
        <f>IF(OR('Main courante'!$F301&lt;&gt;"",'Main courante'!$K301&lt;&gt;""),IF('Main courante'!$F301&lt;&gt;"",TEXT('Main courante'!$F301,"hh:mm"),""),"")</f>
        <v/>
      </c>
      <c r="DQ304" s="121" t="str">
        <f>IF(OR('Main courante'!$F301&lt;&gt;"",'Main courante'!$K301&lt;&gt;""),IF('Main courante'!$G301&lt;&gt;"",TEXT('Main courante'!$G301,"hh:mm"),""),"")</f>
        <v/>
      </c>
      <c r="DR304" s="121" t="str">
        <f>IF(OR('Main courante'!$F301&lt;&gt;"",'Main courante'!$K301&lt;&gt;""),IF('Main courante'!$K301&lt;&gt;"",TEXT('Main courante'!$K301,"hh:mm"),""),"")</f>
        <v/>
      </c>
      <c r="DS304" s="121" t="str">
        <f>IF(OR('Main courante'!$F301&lt;&gt;"",'Main courante'!$K301&lt;&gt;""),IF('Main courante'!$L301&lt;&gt;"",TEXT('Main courante'!$L301,"hh:mm"),""),"")</f>
        <v/>
      </c>
      <c r="DT304" s="129">
        <f t="shared" si="16"/>
        <v>0</v>
      </c>
      <c r="DU304" s="130">
        <f>'Main courante'!$H301+'Main courante'!$M301</f>
        <v>0</v>
      </c>
      <c r="DV304" s="131">
        <f>'Main courante'!$J301+'Main courante'!$O301</f>
        <v>0</v>
      </c>
      <c r="DW304" s="131">
        <f>'Main courante'!$I301+'Main courante'!$N301</f>
        <v>0</v>
      </c>
      <c r="DX304" s="132" t="str">
        <f>IF('Main courante'!$P301&lt;&gt;"",'Main courante'!$P301,"")</f>
        <v/>
      </c>
      <c r="DY304" s="133" t="str">
        <f>IF('Main courante'!$Q301&lt;&gt;"",'Main courante'!$Q301,"")</f>
        <v/>
      </c>
      <c r="DZ304" s="133" t="str">
        <f>IF('Main courante'!$R301&lt;&gt;"",'Main courante'!$R301,"")</f>
        <v/>
      </c>
      <c r="EA304" s="129">
        <f t="shared" si="17"/>
        <v>0</v>
      </c>
      <c r="EB304" s="129">
        <f t="shared" si="18"/>
        <v>0</v>
      </c>
      <c r="ED304" s="120" t="str">
        <f>IF('Main courante'!$A301=$ED$6,MAX($ED$8:$ED303)+1,"")</f>
        <v/>
      </c>
      <c r="EE304" s="120" t="str">
        <f>IF('Main courante'!$A301=$ED$6,'Main courante'!$S301,"")</f>
        <v/>
      </c>
      <c r="EF304" s="120" t="str">
        <f>IF('Main courante'!$A301=$ED$6,'Main courante'!$T301,"")</f>
        <v/>
      </c>
      <c r="EG304" s="120" t="str">
        <f>IF('Main courante'!$A301=$ED$6,'Main courante'!$U301,"")</f>
        <v/>
      </c>
      <c r="EH304" s="134" t="str">
        <f>IF('Main courante'!$A301=$ED$6,'Main courante'!$V301,"")</f>
        <v/>
      </c>
      <c r="EJ304" s="120" t="str">
        <f>IF('Main courante'!$A301=$EJ$6,MAX($EJ$8:$EJ303)+1,"")</f>
        <v/>
      </c>
      <c r="EK304" s="120" t="str">
        <f>IF('Main courante'!$A301=$EJ$6,'Main courante'!$S301,"")</f>
        <v/>
      </c>
      <c r="EL304" s="120" t="str">
        <f>IF('Main courante'!$A301=$EJ$6,'Main courante'!$T301,"")</f>
        <v/>
      </c>
      <c r="EM304" s="120" t="str">
        <f>IF('Main courante'!$A301=$EJ$6,'Main courante'!$U301,"")</f>
        <v/>
      </c>
      <c r="EN304" s="134" t="str">
        <f>IF('Main courante'!$A301=$EJ$6,'Main courante'!$V301,"")</f>
        <v/>
      </c>
      <c r="EP304" s="120" t="str">
        <f>IF('Main courante'!$A301=$EP$6,MAX($EP$8:$EP303)+1,"")</f>
        <v/>
      </c>
      <c r="EQ304" s="120" t="str">
        <f>IF('Main courante'!$A301=$EP$6,'Main courante'!$S301,"")</f>
        <v/>
      </c>
      <c r="ER304" s="120" t="str">
        <f>IF('Main courante'!$A301=$EP$6,'Main courante'!$T301,"")</f>
        <v/>
      </c>
      <c r="ES304" s="120" t="str">
        <f>IF('Main courante'!$A301=$EP$6,'Main courante'!$U301,"")</f>
        <v/>
      </c>
      <c r="ET304" s="134" t="str">
        <f>IF('Main courante'!$A301=$EP$6,'Main courante'!$V301,"")</f>
        <v/>
      </c>
      <c r="EU304" s="125"/>
      <c r="EV304" s="120" t="str">
        <f>IF('Main courante'!$A301=$EV$6,MAX($EV$8:$EV303)+1,"")</f>
        <v/>
      </c>
      <c r="EW304" s="121" t="str">
        <f>IF('Main courante'!$A301=$EV$6,TEXT('Main courante'!$B301,"j mmm aa"),"")</f>
        <v/>
      </c>
      <c r="EX304" s="122" t="str">
        <f>IF('Main courante'!$A301=$EV$6,TEXT('Main courante'!$C301,"hh:mm"),"")</f>
        <v/>
      </c>
      <c r="EY304" s="122" t="str">
        <f>IF('Main courante'!$A301=$EV$6,TEXT('Main courante'!$D301,"hh:mm"),"")</f>
        <v/>
      </c>
      <c r="EZ304" s="123" t="str">
        <f>IF('Main courante'!$A301=$EV$6,MOD($EY304-$EX304,1),"")</f>
        <v/>
      </c>
      <c r="FA304" s="123" t="str">
        <f>IF('Main courante'!$A301=$EV$6,'Main courante'!$E301,"")</f>
        <v/>
      </c>
      <c r="FB304" s="128"/>
    </row>
    <row r="305" spans="1:158">
      <c r="A305" s="120" t="str">
        <f>IF('Main courante'!$A302=$A$6,MAX($A$8:$A304)+1,"")</f>
        <v/>
      </c>
      <c r="B305" s="121" t="str">
        <f>IF('Main courante'!$A302=$A$6,TEXT('Main courante'!$B302,"j mmm aa"),"")</f>
        <v/>
      </c>
      <c r="C305" s="122" t="str">
        <f>IF('Main courante'!$A302=$A$6,TEXT('Main courante'!$C302,"hh:mm"),"")</f>
        <v/>
      </c>
      <c r="D305" s="122" t="str">
        <f>IF('Main courante'!$A302=$A$6,TEXT('Main courante'!$D302,"hh:mm"),"")</f>
        <v/>
      </c>
      <c r="E305" s="123" t="str">
        <f>IF('Main courante'!$A302=$A$6,MOD($D305-$C305,1),"")</f>
        <v/>
      </c>
      <c r="F305" s="123" t="str">
        <f>IF('Main courante'!$A302=$A$6,'Main courante'!$E302,"")</f>
        <v/>
      </c>
      <c r="G305" s="125"/>
      <c r="H305" s="126" t="str">
        <f>IF('Main courante'!$A302=$H$6,MAX($H$8:$H304)+1,"")</f>
        <v/>
      </c>
      <c r="I305" s="121" t="str">
        <f>IF('Main courante'!$A302=$H$6,TEXT('Main courante'!$B302,"j mmm aa"),"")</f>
        <v/>
      </c>
      <c r="J305" s="122" t="str">
        <f>IF('Main courante'!$A302=$H$6,TEXT('Main courante'!$C302,"hh:mm"),"")</f>
        <v/>
      </c>
      <c r="K305" s="122" t="str">
        <f>IF('Main courante'!$A302=$H$6,TEXT('Main courante'!$D302,"hh:mm"),"")</f>
        <v/>
      </c>
      <c r="L305" s="123" t="str">
        <f>IF('Main courante'!$A302=$H$6,MOD($K305-$J305,1),"")</f>
        <v/>
      </c>
      <c r="M305" s="123" t="str">
        <f>IF('Main courante'!$A302=$H$6,'Main courante'!$E302,"")</f>
        <v/>
      </c>
      <c r="N305" s="125"/>
      <c r="O305" s="120" t="str">
        <f>IF('Main courante'!$A302=$O$6,MAX($O$8:$O304)+1,"")</f>
        <v/>
      </c>
      <c r="P305" s="121" t="str">
        <f>IF('Main courante'!$A302=$O$6,TEXT('Main courante'!$B302,"j mmm aa"),"")</f>
        <v/>
      </c>
      <c r="Q305" s="122" t="str">
        <f>IF('Main courante'!$A302=$O$6,TEXT('Main courante'!$C302,"hh:mm"),"")</f>
        <v/>
      </c>
      <c r="R305" s="122" t="str">
        <f>IF('Main courante'!$A302=$O$6,TEXT('Main courante'!$D302,"hh:mm"),"")</f>
        <v/>
      </c>
      <c r="S305" s="123" t="str">
        <f>IF('Main courante'!$A302=$O$6,MOD($R305-$Q305,1),"")</f>
        <v/>
      </c>
      <c r="T305" s="124" t="str">
        <f>IF('Main courante'!$A302=$O$6,'Main courante'!$E302,"")</f>
        <v/>
      </c>
      <c r="U305" s="127" t="str">
        <f>IF('Main courante'!$A302=$O$6,DU305,"")</f>
        <v/>
      </c>
      <c r="V305" s="125"/>
      <c r="W305" s="120" t="str">
        <f>IF('Main courante'!$A302=$W$6,MAX($W$8:$W304)+1,"")</f>
        <v/>
      </c>
      <c r="X305" s="121" t="str">
        <f>IF('Main courante'!$A302=$W$6,TEXT('Main courante'!$B302,"j mmm aa"),"")</f>
        <v/>
      </c>
      <c r="Y305" s="122" t="str">
        <f>IF('Main courante'!$A302=$W$6,TEXT('Main courante'!$C302,"hh:mm"),"")</f>
        <v/>
      </c>
      <c r="Z305" s="122" t="str">
        <f>IF('Main courante'!$A302=$W$6,TEXT('Main courante'!$D302,"hh:mm"),"")</f>
        <v/>
      </c>
      <c r="AA305" s="123" t="str">
        <f>IF('Main courante'!$A302=$W$6,MOD($Z305-$Y305,1),"")</f>
        <v/>
      </c>
      <c r="AB305" s="123" t="str">
        <f>IF('Main courante'!$A302=$W$6,'Main courante'!$E302,"")</f>
        <v/>
      </c>
      <c r="AC305" s="122" t="str">
        <f>IF('Main courante'!$A302=$W$6,DU305,"")</f>
        <v/>
      </c>
      <c r="AD305" s="125"/>
      <c r="AE305" s="120" t="str">
        <f>IF('Main courante'!$A302=$AE$6,MAX($AE$8:$AE304)+1,"")</f>
        <v/>
      </c>
      <c r="AF305" s="121" t="str">
        <f>IF('Main courante'!$A302=$AE$6,TEXT('Main courante'!$B302,"j mmm aa"),"")</f>
        <v/>
      </c>
      <c r="AG305" s="122" t="str">
        <f>IF('Main courante'!$A302=$AE$6,TEXT('Main courante'!$C302,"hh:mm"),"")</f>
        <v/>
      </c>
      <c r="AH305" s="122" t="str">
        <f>IF('Main courante'!$A302=$AE$6,TEXT('Main courante'!$D302,"hh:mm"),"")</f>
        <v/>
      </c>
      <c r="AI305" s="123" t="str">
        <f>IF('Main courante'!$A302=$AE$6,MOD($AH305-$AG305,1),"")</f>
        <v/>
      </c>
      <c r="AJ305" s="123" t="str">
        <f>IF('Main courante'!$A302=$AE$6,'Main courante'!$E302,"")</f>
        <v/>
      </c>
      <c r="AK305" s="122" t="str">
        <f>IF('Main courante'!$A302=$AE$6,DU305,"")</f>
        <v/>
      </c>
      <c r="AL305" s="125"/>
      <c r="AM305" s="120" t="str">
        <f>IF('Main courante'!$A302=$AM$6,MAX($AM$8:$AM304)+1,"")</f>
        <v/>
      </c>
      <c r="AN305" s="121" t="str">
        <f>IF('Main courante'!$A302=$AM$6,TEXT('Main courante'!$B302,"j mmm aa"),"")</f>
        <v/>
      </c>
      <c r="AO305" s="122" t="str">
        <f>IF('Main courante'!$A302=$AM$6,TEXT('Main courante'!$C302,"hh:mm"),"")</f>
        <v/>
      </c>
      <c r="AP305" s="122" t="str">
        <f>IF('Main courante'!$A302=$AM$6,TEXT('Main courante'!$D302,"hh:mm"),"")</f>
        <v/>
      </c>
      <c r="AQ305" s="123" t="str">
        <f>IF('Main courante'!$A302=$AM$6,MOD($AP305-$AO305,1),"")</f>
        <v/>
      </c>
      <c r="AR305" s="123" t="str">
        <f>IF('Main courante'!$A302=$AM$6,'Main courante'!$E302,"")</f>
        <v/>
      </c>
      <c r="AS305" s="122" t="str">
        <f>IF('Main courante'!$A302=$AM$6,DU305,"")</f>
        <v/>
      </c>
      <c r="AT305" s="125"/>
      <c r="AU305" s="120" t="str">
        <f>IF('Main courante'!$A302=$AU$6,MAX($AU$8:$AU304)+1,"")</f>
        <v/>
      </c>
      <c r="AV305" s="121" t="str">
        <f>IF('Main courante'!$A302=$AU$6,TEXT('Main courante'!$B302,"j mmm aa"),"")</f>
        <v/>
      </c>
      <c r="AW305" s="122" t="str">
        <f>IF('Main courante'!$A302=$AU$6,TEXT('Main courante'!$C302,"hh:mm"),"")</f>
        <v/>
      </c>
      <c r="AX305" s="122" t="str">
        <f>IF('Main courante'!$A302=$AU$6,TEXT('Main courante'!$D302,"hh:mm"),"")</f>
        <v/>
      </c>
      <c r="AY305" s="123" t="str">
        <f>IF('Main courante'!$A302=$AU$6,MOD($AX305-$AW305,1),"")</f>
        <v/>
      </c>
      <c r="AZ305" s="123" t="str">
        <f>IF('Main courante'!$A302=$AU$6,'Main courante'!$E302,"")</f>
        <v/>
      </c>
      <c r="BA305" s="122" t="str">
        <f>IF('Main courante'!$A302=$AU$6,DU305,"")</f>
        <v/>
      </c>
      <c r="BB305" s="125"/>
      <c r="BC305" s="120" t="str">
        <f>IF('Main courante'!$A302=$BC$6,MAX($BC$8:$BC304)+1,"")</f>
        <v/>
      </c>
      <c r="BD305" s="121" t="str">
        <f>IF('Main courante'!$A302=$BC$6,TEXT('Main courante'!$B302,"j mmm aa"),"")</f>
        <v/>
      </c>
      <c r="BE305" s="122" t="str">
        <f>IF('Main courante'!$A302=$BC$6,TEXT('Main courante'!$C302,"hh:mm"),"")</f>
        <v/>
      </c>
      <c r="BF305" s="122" t="str">
        <f>IF('Main courante'!$A302=$BC$6,TEXT('Main courante'!$D302,"hh:mm"),"")</f>
        <v/>
      </c>
      <c r="BG305" s="123" t="str">
        <f>IF('Main courante'!$A302=$BC$6,MOD($BF305-$BE305,1),"")</f>
        <v/>
      </c>
      <c r="BH305" s="123" t="str">
        <f>IF('Main courante'!$A302=$BC$6,'Main courante'!$E302,"")</f>
        <v/>
      </c>
      <c r="BI305" s="122" t="str">
        <f>IF('Main courante'!$A302=$BC$6,DU305,"")</f>
        <v/>
      </c>
      <c r="BJ305" s="125"/>
      <c r="BK305" s="120" t="str">
        <f>IF('Main courante'!$A302=$BK$6,MAX($BK$8:$BK304)+1,"")</f>
        <v/>
      </c>
      <c r="BL305" s="121" t="str">
        <f>IF('Main courante'!$A302=$BK$6,TEXT('Main courante'!$B302,"j mmm aa"),"")</f>
        <v/>
      </c>
      <c r="BM305" s="122" t="str">
        <f>IF('Main courante'!$A302=$BK$6,TEXT('Main courante'!$C302,"hh:mm"),"")</f>
        <v/>
      </c>
      <c r="BN305" s="122" t="str">
        <f>IF('Main courante'!$A302=$BK$6,TEXT('Main courante'!$D302,"hh:mm"),"")</f>
        <v/>
      </c>
      <c r="BO305" s="123" t="str">
        <f>IF('Main courante'!$A302=$BK$6,MOD($BN305-$BM305,1),"")</f>
        <v/>
      </c>
      <c r="BP305" s="123" t="str">
        <f>IF('Main courante'!$A302=$BK$6,'Main courante'!$E302,"")</f>
        <v/>
      </c>
      <c r="BQ305" s="122" t="str">
        <f>IF('Main courante'!$A302=$BK$6,DU305,"")</f>
        <v/>
      </c>
      <c r="BR305" s="125"/>
      <c r="BS305" s="120" t="str">
        <f>IF('Main courante'!$A302=$BS$6,MAX($BS$8:$BS304)+1,"")</f>
        <v/>
      </c>
      <c r="BT305" s="121" t="str">
        <f>IF('Main courante'!$A302=$BS$6,TEXT('Main courante'!$B302,"j mmm aa"),"")</f>
        <v/>
      </c>
      <c r="BU305" s="122" t="str">
        <f>IF('Main courante'!$A302=$BS$6,TEXT('Main courante'!$C302,"hh:mm"),"")</f>
        <v/>
      </c>
      <c r="BV305" s="122" t="str">
        <f>IF('Main courante'!$A302=$BS$6,TEXT('Main courante'!$D302,"hh:mm"),"")</f>
        <v/>
      </c>
      <c r="BW305" s="123" t="str">
        <f>IF('Main courante'!$A302=$BS$6,MOD($BV305-$BU305,1),"")</f>
        <v/>
      </c>
      <c r="BX305" s="123" t="str">
        <f>IF('Main courante'!$A302=$BS$6,'Main courante'!$E302,"")</f>
        <v/>
      </c>
      <c r="BY305" s="122" t="str">
        <f>IF('Main courante'!$A302=$BS$6,DU305,"")</f>
        <v/>
      </c>
      <c r="BZ305" s="125"/>
      <c r="CA305" s="120" t="str">
        <f>IF('Main courante'!$A302=$CA$6,MAX($CA$8:$CA304)+1,"")</f>
        <v/>
      </c>
      <c r="CB305" s="121" t="str">
        <f>IF('Main courante'!$A302=$CA$6,TEXT('Main courante'!$B302,"j mmm aa"),"")</f>
        <v/>
      </c>
      <c r="CC305" s="122" t="str">
        <f>IF('Main courante'!$A302=$CA$6,TEXT('Main courante'!$C302,"hh:mm"),"")</f>
        <v/>
      </c>
      <c r="CD305" s="122" t="str">
        <f>IF('Main courante'!$A302=$CA$6,TEXT('Main courante'!$D302,"hh:mm"),"")</f>
        <v/>
      </c>
      <c r="CE305" s="123" t="str">
        <f>IF('Main courante'!$A302=$CA$6,MOD($CD305-$CC305,1),"")</f>
        <v/>
      </c>
      <c r="CF305" s="123" t="str">
        <f>IF('Main courante'!$A302=$CA$6,'Main courante'!$E302,"")</f>
        <v/>
      </c>
      <c r="CG305" s="122" t="str">
        <f>IF('Main courante'!$A302=$CA$6,DU305,"")</f>
        <v/>
      </c>
      <c r="CH305" s="125"/>
      <c r="CI305" s="120" t="str">
        <f>IF('Main courante'!$A302=$CI$6,MAX($CI$8:$CI304)+1,"")</f>
        <v/>
      </c>
      <c r="CJ305" s="121" t="str">
        <f>IF('Main courante'!$A302=$CI$6,TEXT('Main courante'!$B302,"j mmm aa"),"")</f>
        <v/>
      </c>
      <c r="CK305" s="122" t="str">
        <f>IF('Main courante'!$A302=$CI$6,TEXT('Main courante'!$C302,"hh:mm"),"")</f>
        <v/>
      </c>
      <c r="CL305" s="122" t="str">
        <f>IF('Main courante'!$A302=$CI$6,TEXT('Main courante'!$D302,"hh:mm"),"")</f>
        <v/>
      </c>
      <c r="CM305" s="123" t="str">
        <f>IF('Main courante'!$A302=$CI$6,MOD($CL305-$CK305,1),"")</f>
        <v/>
      </c>
      <c r="CN305" s="123" t="str">
        <f>IF('Main courante'!$A302=$CI$6,'Main courante'!$E302,"")</f>
        <v/>
      </c>
      <c r="CO305" s="125"/>
      <c r="CP305" s="120" t="str">
        <f>IF('Main courante'!$A302=$CP$6,MAX($CP$8:$CP304)+1,"")</f>
        <v/>
      </c>
      <c r="CQ305" s="121" t="str">
        <f>IF('Main courante'!$A302=$CP$6,TEXT('Main courante'!$B302,"j mmm aa"),"")</f>
        <v/>
      </c>
      <c r="CR305" s="122" t="str">
        <f>IF('Main courante'!$A302=$CP$6,TEXT('Main courante'!$C302,"hh:mm"),"")</f>
        <v/>
      </c>
      <c r="CS305" s="122" t="str">
        <f>IF('Main courante'!$A302=$CP$6,TEXT('Main courante'!$D302,"hh:mm"),"")</f>
        <v/>
      </c>
      <c r="CT305" s="123" t="str">
        <f>IF('Main courante'!$A302=$CP$6,MOD($CS305-$CR305,1),"")</f>
        <v/>
      </c>
      <c r="CU305" s="123" t="str">
        <f>IF('Main courante'!$A302=$CP$6,'Main courante'!$E302,"")</f>
        <v/>
      </c>
      <c r="CV305" s="122" t="str">
        <f>IF('Main courante'!$A302=$CP$6,DU305,"")</f>
        <v/>
      </c>
      <c r="CW305" s="125"/>
      <c r="CX305" s="120" t="str">
        <f>IF('Main courante'!$A302=$CX$6,MAX($CX$8:$CX304)+1,"")</f>
        <v/>
      </c>
      <c r="CY305" s="121" t="str">
        <f>IF('Main courante'!$A302=$CX$6,TEXT('Main courante'!$B302,"j mmm aa"),"")</f>
        <v/>
      </c>
      <c r="CZ305" s="122" t="str">
        <f>IF('Main courante'!$A302=$CX$6,TEXT('Main courante'!$C302,"hh:mm"),"")</f>
        <v/>
      </c>
      <c r="DA305" s="122" t="str">
        <f>IF('Main courante'!$A302=$CX$6,TEXT('Main courante'!$D302,"hh:mm"),"")</f>
        <v/>
      </c>
      <c r="DB305" s="123" t="str">
        <f>IF('Main courante'!$A302=$CX$6,MOD($DA305-$CZ305,1),"")</f>
        <v/>
      </c>
      <c r="DC305" s="123" t="str">
        <f>IF('Main courante'!$A302=$CX$6,'Main courante'!$E302,"")</f>
        <v/>
      </c>
      <c r="DD305" s="122" t="str">
        <f>IF('Main courante'!$A302=$CX$6,DU305,"")</f>
        <v/>
      </c>
      <c r="DE305" s="125"/>
      <c r="DF305" s="120" t="str">
        <f>IF('Main courante'!$A302=$DF$6,MAX($DF$8:$DF304)+1,"")</f>
        <v/>
      </c>
      <c r="DG305" s="121" t="str">
        <f>IF('Main courante'!$A302=$DF$6,TEXT('Main courante'!$B302,"j mmm aa"),"")</f>
        <v/>
      </c>
      <c r="DH305" s="122" t="str">
        <f>IF('Main courante'!$A302=$DF$6,TEXT('Main courante'!$C302,"hh:mm"),"")</f>
        <v/>
      </c>
      <c r="DI305" s="122" t="str">
        <f>IF('Main courante'!$A302=$DF$6,TEXT('Main courante'!$D302,"hh:mm"),"")</f>
        <v/>
      </c>
      <c r="DJ305" s="123" t="str">
        <f>IF('Main courante'!$A302=$DF$6,MOD($DI305-$DH305,1),"")</f>
        <v/>
      </c>
      <c r="DK305" s="123" t="str">
        <f>IF('Main courante'!$A302=$DF$6,'Main courante'!$E302,"")</f>
        <v/>
      </c>
      <c r="DL305" s="128"/>
      <c r="DM305" s="120" t="str">
        <f>IF(OR('Main courante'!$F302&lt;&gt;"",'Main courante'!$K302&lt;&gt;""),MAX($DM$8:$DM304)+1,"")</f>
        <v/>
      </c>
      <c r="DN305" s="121" t="str">
        <f>IF('Main courante'!$F302,TEXT('Main courante'!$B302,"j mmm aa"),"")</f>
        <v/>
      </c>
      <c r="DO305" s="121" t="str">
        <f>IF('Main courante'!$F302,'Main courante'!$E302,"")</f>
        <v/>
      </c>
      <c r="DP305" s="121" t="str">
        <f>IF(OR('Main courante'!$F302&lt;&gt;"",'Main courante'!$K302&lt;&gt;""),IF('Main courante'!$F302&lt;&gt;"",TEXT('Main courante'!$F302,"hh:mm"),""),"")</f>
        <v/>
      </c>
      <c r="DQ305" s="121" t="str">
        <f>IF(OR('Main courante'!$F302&lt;&gt;"",'Main courante'!$K302&lt;&gt;""),IF('Main courante'!$G302&lt;&gt;"",TEXT('Main courante'!$G302,"hh:mm"),""),"")</f>
        <v/>
      </c>
      <c r="DR305" s="121" t="str">
        <f>IF(OR('Main courante'!$F302&lt;&gt;"",'Main courante'!$K302&lt;&gt;""),IF('Main courante'!$K302&lt;&gt;"",TEXT('Main courante'!$K302,"hh:mm"),""),"")</f>
        <v/>
      </c>
      <c r="DS305" s="121" t="str">
        <f>IF(OR('Main courante'!$F302&lt;&gt;"",'Main courante'!$K302&lt;&gt;""),IF('Main courante'!$L302&lt;&gt;"",TEXT('Main courante'!$L302,"hh:mm"),""),"")</f>
        <v/>
      </c>
      <c r="DT305" s="129">
        <f t="shared" si="16"/>
        <v>0</v>
      </c>
      <c r="DU305" s="130">
        <f>'Main courante'!$H302+'Main courante'!$M302</f>
        <v>0</v>
      </c>
      <c r="DV305" s="131">
        <f>'Main courante'!$J302+'Main courante'!$O302</f>
        <v>0</v>
      </c>
      <c r="DW305" s="131">
        <f>'Main courante'!$I302+'Main courante'!$N302</f>
        <v>0</v>
      </c>
      <c r="DX305" s="132" t="str">
        <f>IF('Main courante'!$P302&lt;&gt;"",'Main courante'!$P302,"")</f>
        <v/>
      </c>
      <c r="DY305" s="133" t="str">
        <f>IF('Main courante'!$Q302&lt;&gt;"",'Main courante'!$Q302,"")</f>
        <v/>
      </c>
      <c r="DZ305" s="133" t="str">
        <f>IF('Main courante'!$R302&lt;&gt;"",'Main courante'!$R302,"")</f>
        <v/>
      </c>
      <c r="EA305" s="129">
        <f t="shared" si="17"/>
        <v>0</v>
      </c>
      <c r="EB305" s="129">
        <f t="shared" si="18"/>
        <v>0</v>
      </c>
      <c r="ED305" s="120" t="str">
        <f>IF('Main courante'!$A302=$ED$6,MAX($ED$8:$ED304)+1,"")</f>
        <v/>
      </c>
      <c r="EE305" s="120" t="str">
        <f>IF('Main courante'!$A302=$ED$6,'Main courante'!$S302,"")</f>
        <v/>
      </c>
      <c r="EF305" s="120" t="str">
        <f>IF('Main courante'!$A302=$ED$6,'Main courante'!$T302,"")</f>
        <v/>
      </c>
      <c r="EG305" s="120" t="str">
        <f>IF('Main courante'!$A302=$ED$6,'Main courante'!$U302,"")</f>
        <v/>
      </c>
      <c r="EH305" s="134" t="str">
        <f>IF('Main courante'!$A302=$ED$6,'Main courante'!$V302,"")</f>
        <v/>
      </c>
      <c r="EJ305" s="120" t="str">
        <f>IF('Main courante'!$A302=$EJ$6,MAX($EJ$8:$EJ304)+1,"")</f>
        <v/>
      </c>
      <c r="EK305" s="120" t="str">
        <f>IF('Main courante'!$A302=$EJ$6,'Main courante'!$S302,"")</f>
        <v/>
      </c>
      <c r="EL305" s="120" t="str">
        <f>IF('Main courante'!$A302=$EJ$6,'Main courante'!$T302,"")</f>
        <v/>
      </c>
      <c r="EM305" s="120" t="str">
        <f>IF('Main courante'!$A302=$EJ$6,'Main courante'!$U302,"")</f>
        <v/>
      </c>
      <c r="EN305" s="134" t="str">
        <f>IF('Main courante'!$A302=$EJ$6,'Main courante'!$V302,"")</f>
        <v/>
      </c>
      <c r="EP305" s="120" t="str">
        <f>IF('Main courante'!$A302=$EP$6,MAX($EP$8:$EP304)+1,"")</f>
        <v/>
      </c>
      <c r="EQ305" s="120" t="str">
        <f>IF('Main courante'!$A302=$EP$6,'Main courante'!$S302,"")</f>
        <v/>
      </c>
      <c r="ER305" s="120" t="str">
        <f>IF('Main courante'!$A302=$EP$6,'Main courante'!$T302,"")</f>
        <v/>
      </c>
      <c r="ES305" s="120" t="str">
        <f>IF('Main courante'!$A302=$EP$6,'Main courante'!$U302,"")</f>
        <v/>
      </c>
      <c r="ET305" s="134" t="str">
        <f>IF('Main courante'!$A302=$EP$6,'Main courante'!$V302,"")</f>
        <v/>
      </c>
      <c r="EU305" s="125"/>
      <c r="EV305" s="120" t="str">
        <f>IF('Main courante'!$A302=$EV$6,MAX($EV$8:$EV304)+1,"")</f>
        <v/>
      </c>
      <c r="EW305" s="121" t="str">
        <f>IF('Main courante'!$A302=$EV$6,TEXT('Main courante'!$B302,"j mmm aa"),"")</f>
        <v/>
      </c>
      <c r="EX305" s="122" t="str">
        <f>IF('Main courante'!$A302=$EV$6,TEXT('Main courante'!$C302,"hh:mm"),"")</f>
        <v/>
      </c>
      <c r="EY305" s="122" t="str">
        <f>IF('Main courante'!$A302=$EV$6,TEXT('Main courante'!$D302,"hh:mm"),"")</f>
        <v/>
      </c>
      <c r="EZ305" s="123" t="str">
        <f>IF('Main courante'!$A302=$EV$6,MOD($EY305-$EX305,1),"")</f>
        <v/>
      </c>
      <c r="FA305" s="123" t="str">
        <f>IF('Main courante'!$A302=$EV$6,'Main courante'!$E302,"")</f>
        <v/>
      </c>
      <c r="FB305" s="128"/>
    </row>
    <row r="306" spans="1:158">
      <c r="A306" s="120" t="str">
        <f>IF('Main courante'!$A303=$A$6,MAX($A$8:$A305)+1,"")</f>
        <v/>
      </c>
      <c r="B306" s="121" t="str">
        <f>IF('Main courante'!$A303=$A$6,TEXT('Main courante'!$B303,"j mmm aa"),"")</f>
        <v/>
      </c>
      <c r="C306" s="122" t="str">
        <f>IF('Main courante'!$A303=$A$6,TEXT('Main courante'!$C303,"hh:mm"),"")</f>
        <v/>
      </c>
      <c r="D306" s="122" t="str">
        <f>IF('Main courante'!$A303=$A$6,TEXT('Main courante'!$D303,"hh:mm"),"")</f>
        <v/>
      </c>
      <c r="E306" s="123" t="str">
        <f>IF('Main courante'!$A303=$A$6,MOD($D306-$C306,1),"")</f>
        <v/>
      </c>
      <c r="F306" s="123" t="str">
        <f>IF('Main courante'!$A303=$A$6,'Main courante'!$E303,"")</f>
        <v/>
      </c>
      <c r="G306" s="125"/>
      <c r="H306" s="126" t="str">
        <f>IF('Main courante'!$A303=$H$6,MAX($H$8:$H305)+1,"")</f>
        <v/>
      </c>
      <c r="I306" s="121" t="str">
        <f>IF('Main courante'!$A303=$H$6,TEXT('Main courante'!$B303,"j mmm aa"),"")</f>
        <v/>
      </c>
      <c r="J306" s="122" t="str">
        <f>IF('Main courante'!$A303=$H$6,TEXT('Main courante'!$C303,"hh:mm"),"")</f>
        <v/>
      </c>
      <c r="K306" s="122" t="str">
        <f>IF('Main courante'!$A303=$H$6,TEXT('Main courante'!$D303,"hh:mm"),"")</f>
        <v/>
      </c>
      <c r="L306" s="123" t="str">
        <f>IF('Main courante'!$A303=$H$6,MOD($K306-$J306,1),"")</f>
        <v/>
      </c>
      <c r="M306" s="123" t="str">
        <f>IF('Main courante'!$A303=$H$6,'Main courante'!$E303,"")</f>
        <v/>
      </c>
      <c r="N306" s="125"/>
      <c r="O306" s="120" t="str">
        <f>IF('Main courante'!$A303=$O$6,MAX($O$8:$O305)+1,"")</f>
        <v/>
      </c>
      <c r="P306" s="121" t="str">
        <f>IF('Main courante'!$A303=$O$6,TEXT('Main courante'!$B303,"j mmm aa"),"")</f>
        <v/>
      </c>
      <c r="Q306" s="122" t="str">
        <f>IF('Main courante'!$A303=$O$6,TEXT('Main courante'!$C303,"hh:mm"),"")</f>
        <v/>
      </c>
      <c r="R306" s="122" t="str">
        <f>IF('Main courante'!$A303=$O$6,TEXT('Main courante'!$D303,"hh:mm"),"")</f>
        <v/>
      </c>
      <c r="S306" s="123" t="str">
        <f>IF('Main courante'!$A303=$O$6,MOD($R306-$Q306,1),"")</f>
        <v/>
      </c>
      <c r="T306" s="124" t="str">
        <f>IF('Main courante'!$A303=$O$6,'Main courante'!$E303,"")</f>
        <v/>
      </c>
      <c r="U306" s="127" t="str">
        <f>IF('Main courante'!$A303=$O$6,DU306,"")</f>
        <v/>
      </c>
      <c r="V306" s="125"/>
      <c r="W306" s="120" t="str">
        <f>IF('Main courante'!$A303=$W$6,MAX($W$8:$W305)+1,"")</f>
        <v/>
      </c>
      <c r="X306" s="121" t="str">
        <f>IF('Main courante'!$A303=$W$6,TEXT('Main courante'!$B303,"j mmm aa"),"")</f>
        <v/>
      </c>
      <c r="Y306" s="122" t="str">
        <f>IF('Main courante'!$A303=$W$6,TEXT('Main courante'!$C303,"hh:mm"),"")</f>
        <v/>
      </c>
      <c r="Z306" s="122" t="str">
        <f>IF('Main courante'!$A303=$W$6,TEXT('Main courante'!$D303,"hh:mm"),"")</f>
        <v/>
      </c>
      <c r="AA306" s="123" t="str">
        <f>IF('Main courante'!$A303=$W$6,MOD($Z306-$Y306,1),"")</f>
        <v/>
      </c>
      <c r="AB306" s="123" t="str">
        <f>IF('Main courante'!$A303=$W$6,'Main courante'!$E303,"")</f>
        <v/>
      </c>
      <c r="AC306" s="122" t="str">
        <f>IF('Main courante'!$A303=$W$6,DU306,"")</f>
        <v/>
      </c>
      <c r="AD306" s="125"/>
      <c r="AE306" s="120" t="str">
        <f>IF('Main courante'!$A303=$AE$6,MAX($AE$8:$AE305)+1,"")</f>
        <v/>
      </c>
      <c r="AF306" s="121" t="str">
        <f>IF('Main courante'!$A303=$AE$6,TEXT('Main courante'!$B303,"j mmm aa"),"")</f>
        <v/>
      </c>
      <c r="AG306" s="122" t="str">
        <f>IF('Main courante'!$A303=$AE$6,TEXT('Main courante'!$C303,"hh:mm"),"")</f>
        <v/>
      </c>
      <c r="AH306" s="122" t="str">
        <f>IF('Main courante'!$A303=$AE$6,TEXT('Main courante'!$D303,"hh:mm"),"")</f>
        <v/>
      </c>
      <c r="AI306" s="123" t="str">
        <f>IF('Main courante'!$A303=$AE$6,MOD($AH306-$AG306,1),"")</f>
        <v/>
      </c>
      <c r="AJ306" s="123" t="str">
        <f>IF('Main courante'!$A303=$AE$6,'Main courante'!$E303,"")</f>
        <v/>
      </c>
      <c r="AK306" s="122" t="str">
        <f>IF('Main courante'!$A303=$AE$6,DU306,"")</f>
        <v/>
      </c>
      <c r="AL306" s="125"/>
      <c r="AM306" s="120" t="str">
        <f>IF('Main courante'!$A303=$AM$6,MAX($AM$8:$AM305)+1,"")</f>
        <v/>
      </c>
      <c r="AN306" s="121" t="str">
        <f>IF('Main courante'!$A303=$AM$6,TEXT('Main courante'!$B303,"j mmm aa"),"")</f>
        <v/>
      </c>
      <c r="AO306" s="122" t="str">
        <f>IF('Main courante'!$A303=$AM$6,TEXT('Main courante'!$C303,"hh:mm"),"")</f>
        <v/>
      </c>
      <c r="AP306" s="122" t="str">
        <f>IF('Main courante'!$A303=$AM$6,TEXT('Main courante'!$D303,"hh:mm"),"")</f>
        <v/>
      </c>
      <c r="AQ306" s="123" t="str">
        <f>IF('Main courante'!$A303=$AM$6,MOD($AP306-$AO306,1),"")</f>
        <v/>
      </c>
      <c r="AR306" s="123" t="str">
        <f>IF('Main courante'!$A303=$AM$6,'Main courante'!$E303,"")</f>
        <v/>
      </c>
      <c r="AS306" s="122" t="str">
        <f>IF('Main courante'!$A303=$AM$6,DU306,"")</f>
        <v/>
      </c>
      <c r="AT306" s="125"/>
      <c r="AU306" s="120" t="str">
        <f>IF('Main courante'!$A303=$AU$6,MAX($AU$8:$AU305)+1,"")</f>
        <v/>
      </c>
      <c r="AV306" s="121" t="str">
        <f>IF('Main courante'!$A303=$AU$6,TEXT('Main courante'!$B303,"j mmm aa"),"")</f>
        <v/>
      </c>
      <c r="AW306" s="122" t="str">
        <f>IF('Main courante'!$A303=$AU$6,TEXT('Main courante'!$C303,"hh:mm"),"")</f>
        <v/>
      </c>
      <c r="AX306" s="122" t="str">
        <f>IF('Main courante'!$A303=$AU$6,TEXT('Main courante'!$D303,"hh:mm"),"")</f>
        <v/>
      </c>
      <c r="AY306" s="123" t="str">
        <f>IF('Main courante'!$A303=$AU$6,MOD($AX306-$AW306,1),"")</f>
        <v/>
      </c>
      <c r="AZ306" s="123" t="str">
        <f>IF('Main courante'!$A303=$AU$6,'Main courante'!$E303,"")</f>
        <v/>
      </c>
      <c r="BA306" s="122" t="str">
        <f>IF('Main courante'!$A303=$AU$6,DU306,"")</f>
        <v/>
      </c>
      <c r="BB306" s="125"/>
      <c r="BC306" s="120" t="str">
        <f>IF('Main courante'!$A303=$BC$6,MAX($BC$8:$BC305)+1,"")</f>
        <v/>
      </c>
      <c r="BD306" s="121" t="str">
        <f>IF('Main courante'!$A303=$BC$6,TEXT('Main courante'!$B303,"j mmm aa"),"")</f>
        <v/>
      </c>
      <c r="BE306" s="122" t="str">
        <f>IF('Main courante'!$A303=$BC$6,TEXT('Main courante'!$C303,"hh:mm"),"")</f>
        <v/>
      </c>
      <c r="BF306" s="122" t="str">
        <f>IF('Main courante'!$A303=$BC$6,TEXT('Main courante'!$D303,"hh:mm"),"")</f>
        <v/>
      </c>
      <c r="BG306" s="123" t="str">
        <f>IF('Main courante'!$A303=$BC$6,MOD($BF306-$BE306,1),"")</f>
        <v/>
      </c>
      <c r="BH306" s="123" t="str">
        <f>IF('Main courante'!$A303=$BC$6,'Main courante'!$E303,"")</f>
        <v/>
      </c>
      <c r="BI306" s="122" t="str">
        <f>IF('Main courante'!$A303=$BC$6,DU306,"")</f>
        <v/>
      </c>
      <c r="BJ306" s="125"/>
      <c r="BK306" s="120" t="str">
        <f>IF('Main courante'!$A303=$BK$6,MAX($BK$8:$BK305)+1,"")</f>
        <v/>
      </c>
      <c r="BL306" s="121" t="str">
        <f>IF('Main courante'!$A303=$BK$6,TEXT('Main courante'!$B303,"j mmm aa"),"")</f>
        <v/>
      </c>
      <c r="BM306" s="122" t="str">
        <f>IF('Main courante'!$A303=$BK$6,TEXT('Main courante'!$C303,"hh:mm"),"")</f>
        <v/>
      </c>
      <c r="BN306" s="122" t="str">
        <f>IF('Main courante'!$A303=$BK$6,TEXT('Main courante'!$D303,"hh:mm"),"")</f>
        <v/>
      </c>
      <c r="BO306" s="123" t="str">
        <f>IF('Main courante'!$A303=$BK$6,MOD($BN306-$BM306,1),"")</f>
        <v/>
      </c>
      <c r="BP306" s="123" t="str">
        <f>IF('Main courante'!$A303=$BK$6,'Main courante'!$E303,"")</f>
        <v/>
      </c>
      <c r="BQ306" s="122" t="str">
        <f>IF('Main courante'!$A303=$BK$6,DU306,"")</f>
        <v/>
      </c>
      <c r="BR306" s="125"/>
      <c r="BS306" s="120" t="str">
        <f>IF('Main courante'!$A303=$BS$6,MAX($BS$8:$BS305)+1,"")</f>
        <v/>
      </c>
      <c r="BT306" s="121" t="str">
        <f>IF('Main courante'!$A303=$BS$6,TEXT('Main courante'!$B303,"j mmm aa"),"")</f>
        <v/>
      </c>
      <c r="BU306" s="122" t="str">
        <f>IF('Main courante'!$A303=$BS$6,TEXT('Main courante'!$C303,"hh:mm"),"")</f>
        <v/>
      </c>
      <c r="BV306" s="122" t="str">
        <f>IF('Main courante'!$A303=$BS$6,TEXT('Main courante'!$D303,"hh:mm"),"")</f>
        <v/>
      </c>
      <c r="BW306" s="123" t="str">
        <f>IF('Main courante'!$A303=$BS$6,MOD($BV306-$BU306,1),"")</f>
        <v/>
      </c>
      <c r="BX306" s="123" t="str">
        <f>IF('Main courante'!$A303=$BS$6,'Main courante'!$E303,"")</f>
        <v/>
      </c>
      <c r="BY306" s="122" t="str">
        <f>IF('Main courante'!$A303=$BS$6,DU306,"")</f>
        <v/>
      </c>
      <c r="BZ306" s="125"/>
      <c r="CA306" s="120" t="str">
        <f>IF('Main courante'!$A303=$CA$6,MAX($CA$8:$CA305)+1,"")</f>
        <v/>
      </c>
      <c r="CB306" s="121" t="str">
        <f>IF('Main courante'!$A303=$CA$6,TEXT('Main courante'!$B303,"j mmm aa"),"")</f>
        <v/>
      </c>
      <c r="CC306" s="122" t="str">
        <f>IF('Main courante'!$A303=$CA$6,TEXT('Main courante'!$C303,"hh:mm"),"")</f>
        <v/>
      </c>
      <c r="CD306" s="122" t="str">
        <f>IF('Main courante'!$A303=$CA$6,TEXT('Main courante'!$D303,"hh:mm"),"")</f>
        <v/>
      </c>
      <c r="CE306" s="123" t="str">
        <f>IF('Main courante'!$A303=$CA$6,MOD($CD306-$CC306,1),"")</f>
        <v/>
      </c>
      <c r="CF306" s="123" t="str">
        <f>IF('Main courante'!$A303=$CA$6,'Main courante'!$E303,"")</f>
        <v/>
      </c>
      <c r="CG306" s="122" t="str">
        <f>IF('Main courante'!$A303=$CA$6,DU306,"")</f>
        <v/>
      </c>
      <c r="CH306" s="125"/>
      <c r="CI306" s="120" t="str">
        <f>IF('Main courante'!$A303=$CI$6,MAX($CI$8:$CI305)+1,"")</f>
        <v/>
      </c>
      <c r="CJ306" s="121" t="str">
        <f>IF('Main courante'!$A303=$CI$6,TEXT('Main courante'!$B303,"j mmm aa"),"")</f>
        <v/>
      </c>
      <c r="CK306" s="122" t="str">
        <f>IF('Main courante'!$A303=$CI$6,TEXT('Main courante'!$C303,"hh:mm"),"")</f>
        <v/>
      </c>
      <c r="CL306" s="122" t="str">
        <f>IF('Main courante'!$A303=$CI$6,TEXT('Main courante'!$D303,"hh:mm"),"")</f>
        <v/>
      </c>
      <c r="CM306" s="123" t="str">
        <f>IF('Main courante'!$A303=$CI$6,MOD($CL306-$CK306,1),"")</f>
        <v/>
      </c>
      <c r="CN306" s="123" t="str">
        <f>IF('Main courante'!$A303=$CI$6,'Main courante'!$E303,"")</f>
        <v/>
      </c>
      <c r="CO306" s="125"/>
      <c r="CP306" s="120" t="str">
        <f>IF('Main courante'!$A303=$CP$6,MAX($CP$8:$CP305)+1,"")</f>
        <v/>
      </c>
      <c r="CQ306" s="121" t="str">
        <f>IF('Main courante'!$A303=$CP$6,TEXT('Main courante'!$B303,"j mmm aa"),"")</f>
        <v/>
      </c>
      <c r="CR306" s="122" t="str">
        <f>IF('Main courante'!$A303=$CP$6,TEXT('Main courante'!$C303,"hh:mm"),"")</f>
        <v/>
      </c>
      <c r="CS306" s="122" t="str">
        <f>IF('Main courante'!$A303=$CP$6,TEXT('Main courante'!$D303,"hh:mm"),"")</f>
        <v/>
      </c>
      <c r="CT306" s="123" t="str">
        <f>IF('Main courante'!$A303=$CP$6,MOD($CS306-$CR306,1),"")</f>
        <v/>
      </c>
      <c r="CU306" s="123" t="str">
        <f>IF('Main courante'!$A303=$CP$6,'Main courante'!$E303,"")</f>
        <v/>
      </c>
      <c r="CV306" s="122" t="str">
        <f>IF('Main courante'!$A303=$CP$6,DU306,"")</f>
        <v/>
      </c>
      <c r="CW306" s="125"/>
      <c r="CX306" s="120" t="str">
        <f>IF('Main courante'!$A303=$CX$6,MAX($CX$8:$CX305)+1,"")</f>
        <v/>
      </c>
      <c r="CY306" s="121" t="str">
        <f>IF('Main courante'!$A303=$CX$6,TEXT('Main courante'!$B303,"j mmm aa"),"")</f>
        <v/>
      </c>
      <c r="CZ306" s="122" t="str">
        <f>IF('Main courante'!$A303=$CX$6,TEXT('Main courante'!$C303,"hh:mm"),"")</f>
        <v/>
      </c>
      <c r="DA306" s="122" t="str">
        <f>IF('Main courante'!$A303=$CX$6,TEXT('Main courante'!$D303,"hh:mm"),"")</f>
        <v/>
      </c>
      <c r="DB306" s="123" t="str">
        <f>IF('Main courante'!$A303=$CX$6,MOD($DA306-$CZ306,1),"")</f>
        <v/>
      </c>
      <c r="DC306" s="123" t="str">
        <f>IF('Main courante'!$A303=$CX$6,'Main courante'!$E303,"")</f>
        <v/>
      </c>
      <c r="DD306" s="122" t="str">
        <f>IF('Main courante'!$A303=$CX$6,DU306,"")</f>
        <v/>
      </c>
      <c r="DE306" s="125"/>
      <c r="DF306" s="120" t="str">
        <f>IF('Main courante'!$A303=$DF$6,MAX($DF$8:$DF305)+1,"")</f>
        <v/>
      </c>
      <c r="DG306" s="121" t="str">
        <f>IF('Main courante'!$A303=$DF$6,TEXT('Main courante'!$B303,"j mmm aa"),"")</f>
        <v/>
      </c>
      <c r="DH306" s="122" t="str">
        <f>IF('Main courante'!$A303=$DF$6,TEXT('Main courante'!$C303,"hh:mm"),"")</f>
        <v/>
      </c>
      <c r="DI306" s="122" t="str">
        <f>IF('Main courante'!$A303=$DF$6,TEXT('Main courante'!$D303,"hh:mm"),"")</f>
        <v/>
      </c>
      <c r="DJ306" s="123" t="str">
        <f>IF('Main courante'!$A303=$DF$6,MOD($DI306-$DH306,1),"")</f>
        <v/>
      </c>
      <c r="DK306" s="123" t="str">
        <f>IF('Main courante'!$A303=$DF$6,'Main courante'!$E303,"")</f>
        <v/>
      </c>
      <c r="DL306" s="128"/>
      <c r="DM306" s="120" t="str">
        <f>IF(OR('Main courante'!$F303&lt;&gt;"",'Main courante'!$K303&lt;&gt;""),MAX($DM$8:$DM305)+1,"")</f>
        <v/>
      </c>
      <c r="DN306" s="121" t="str">
        <f>IF('Main courante'!$F303,TEXT('Main courante'!$B303,"j mmm aa"),"")</f>
        <v/>
      </c>
      <c r="DO306" s="121" t="str">
        <f>IF('Main courante'!$F303,'Main courante'!$E303,"")</f>
        <v/>
      </c>
      <c r="DP306" s="121" t="str">
        <f>IF(OR('Main courante'!$F303&lt;&gt;"",'Main courante'!$K303&lt;&gt;""),IF('Main courante'!$F303&lt;&gt;"",TEXT('Main courante'!$F303,"hh:mm"),""),"")</f>
        <v/>
      </c>
      <c r="DQ306" s="121" t="str">
        <f>IF(OR('Main courante'!$F303&lt;&gt;"",'Main courante'!$K303&lt;&gt;""),IF('Main courante'!$G303&lt;&gt;"",TEXT('Main courante'!$G303,"hh:mm"),""),"")</f>
        <v/>
      </c>
      <c r="DR306" s="121" t="str">
        <f>IF(OR('Main courante'!$F303&lt;&gt;"",'Main courante'!$K303&lt;&gt;""),IF('Main courante'!$K303&lt;&gt;"",TEXT('Main courante'!$K303,"hh:mm"),""),"")</f>
        <v/>
      </c>
      <c r="DS306" s="121" t="str">
        <f>IF(OR('Main courante'!$F303&lt;&gt;"",'Main courante'!$K303&lt;&gt;""),IF('Main courante'!$L303&lt;&gt;"",TEXT('Main courante'!$L303,"hh:mm"),""),"")</f>
        <v/>
      </c>
      <c r="DT306" s="129">
        <f t="shared" si="16"/>
        <v>0</v>
      </c>
      <c r="DU306" s="130">
        <f>'Main courante'!$H303+'Main courante'!$M303</f>
        <v>0</v>
      </c>
      <c r="DV306" s="131">
        <f>'Main courante'!$J303+'Main courante'!$O303</f>
        <v>0</v>
      </c>
      <c r="DW306" s="131">
        <f>'Main courante'!$I303+'Main courante'!$N303</f>
        <v>0</v>
      </c>
      <c r="DX306" s="132" t="str">
        <f>IF('Main courante'!$P303&lt;&gt;"",'Main courante'!$P303,"")</f>
        <v/>
      </c>
      <c r="DY306" s="133" t="str">
        <f>IF('Main courante'!$Q303&lt;&gt;"",'Main courante'!$Q303,"")</f>
        <v/>
      </c>
      <c r="DZ306" s="133" t="str">
        <f>IF('Main courante'!$R303&lt;&gt;"",'Main courante'!$R303,"")</f>
        <v/>
      </c>
      <c r="EA306" s="129">
        <f t="shared" si="17"/>
        <v>0</v>
      </c>
      <c r="EB306" s="129">
        <f t="shared" si="18"/>
        <v>0</v>
      </c>
      <c r="ED306" s="120" t="str">
        <f>IF('Main courante'!$A303=$ED$6,MAX($ED$8:$ED305)+1,"")</f>
        <v/>
      </c>
      <c r="EE306" s="120" t="str">
        <f>IF('Main courante'!$A303=$ED$6,'Main courante'!$S303,"")</f>
        <v/>
      </c>
      <c r="EF306" s="120" t="str">
        <f>IF('Main courante'!$A303=$ED$6,'Main courante'!$T303,"")</f>
        <v/>
      </c>
      <c r="EG306" s="120" t="str">
        <f>IF('Main courante'!$A303=$ED$6,'Main courante'!$U303,"")</f>
        <v/>
      </c>
      <c r="EH306" s="134" t="str">
        <f>IF('Main courante'!$A303=$ED$6,'Main courante'!$V303,"")</f>
        <v/>
      </c>
      <c r="EJ306" s="120" t="str">
        <f>IF('Main courante'!$A303=$EJ$6,MAX($EJ$8:$EJ305)+1,"")</f>
        <v/>
      </c>
      <c r="EK306" s="120" t="str">
        <f>IF('Main courante'!$A303=$EJ$6,'Main courante'!$S303,"")</f>
        <v/>
      </c>
      <c r="EL306" s="120" t="str">
        <f>IF('Main courante'!$A303=$EJ$6,'Main courante'!$T303,"")</f>
        <v/>
      </c>
      <c r="EM306" s="120" t="str">
        <f>IF('Main courante'!$A303=$EJ$6,'Main courante'!$U303,"")</f>
        <v/>
      </c>
      <c r="EN306" s="134" t="str">
        <f>IF('Main courante'!$A303=$EJ$6,'Main courante'!$V303,"")</f>
        <v/>
      </c>
      <c r="EP306" s="120" t="str">
        <f>IF('Main courante'!$A303=$EP$6,MAX($EP$8:$EP305)+1,"")</f>
        <v/>
      </c>
      <c r="EQ306" s="120" t="str">
        <f>IF('Main courante'!$A303=$EP$6,'Main courante'!$S303,"")</f>
        <v/>
      </c>
      <c r="ER306" s="120" t="str">
        <f>IF('Main courante'!$A303=$EP$6,'Main courante'!$T303,"")</f>
        <v/>
      </c>
      <c r="ES306" s="120" t="str">
        <f>IF('Main courante'!$A303=$EP$6,'Main courante'!$U303,"")</f>
        <v/>
      </c>
      <c r="ET306" s="134" t="str">
        <f>IF('Main courante'!$A303=$EP$6,'Main courante'!$V303,"")</f>
        <v/>
      </c>
      <c r="EU306" s="125"/>
      <c r="EV306" s="120" t="str">
        <f>IF('Main courante'!$A303=$EV$6,MAX($EV$8:$EV305)+1,"")</f>
        <v/>
      </c>
      <c r="EW306" s="121" t="str">
        <f>IF('Main courante'!$A303=$EV$6,TEXT('Main courante'!$B303,"j mmm aa"),"")</f>
        <v/>
      </c>
      <c r="EX306" s="122" t="str">
        <f>IF('Main courante'!$A303=$EV$6,TEXT('Main courante'!$C303,"hh:mm"),"")</f>
        <v/>
      </c>
      <c r="EY306" s="122" t="str">
        <f>IF('Main courante'!$A303=$EV$6,TEXT('Main courante'!$D303,"hh:mm"),"")</f>
        <v/>
      </c>
      <c r="EZ306" s="123" t="str">
        <f>IF('Main courante'!$A303=$EV$6,MOD($EY306-$EX306,1),"")</f>
        <v/>
      </c>
      <c r="FA306" s="123" t="str">
        <f>IF('Main courante'!$A303=$EV$6,'Main courante'!$E303,"")</f>
        <v/>
      </c>
      <c r="FB306" s="128"/>
    </row>
    <row r="307" spans="1:158">
      <c r="A307" s="120" t="str">
        <f>IF('Main courante'!$A304=$A$6,MAX($A$8:$A306)+1,"")</f>
        <v/>
      </c>
      <c r="B307" s="121" t="str">
        <f>IF('Main courante'!$A304=$A$6,TEXT('Main courante'!$B304,"j mmm aa"),"")</f>
        <v/>
      </c>
      <c r="C307" s="122" t="str">
        <f>IF('Main courante'!$A304=$A$6,TEXT('Main courante'!$C304,"hh:mm"),"")</f>
        <v/>
      </c>
      <c r="D307" s="122" t="str">
        <f>IF('Main courante'!$A304=$A$6,TEXT('Main courante'!$D304,"hh:mm"),"")</f>
        <v/>
      </c>
      <c r="E307" s="123" t="str">
        <f>IF('Main courante'!$A304=$A$6,MOD($D307-$C307,1),"")</f>
        <v/>
      </c>
      <c r="F307" s="123" t="str">
        <f>IF('Main courante'!$A304=$A$6,'Main courante'!$E304,"")</f>
        <v/>
      </c>
      <c r="G307" s="125"/>
      <c r="H307" s="126" t="str">
        <f>IF('Main courante'!$A304=$H$6,MAX($H$8:$H306)+1,"")</f>
        <v/>
      </c>
      <c r="I307" s="121" t="str">
        <f>IF('Main courante'!$A304=$H$6,TEXT('Main courante'!$B304,"j mmm aa"),"")</f>
        <v/>
      </c>
      <c r="J307" s="122" t="str">
        <f>IF('Main courante'!$A304=$H$6,TEXT('Main courante'!$C304,"hh:mm"),"")</f>
        <v/>
      </c>
      <c r="K307" s="122" t="str">
        <f>IF('Main courante'!$A304=$H$6,TEXT('Main courante'!$D304,"hh:mm"),"")</f>
        <v/>
      </c>
      <c r="L307" s="123" t="str">
        <f>IF('Main courante'!$A304=$H$6,MOD($K307-$J307,1),"")</f>
        <v/>
      </c>
      <c r="M307" s="123" t="str">
        <f>IF('Main courante'!$A304=$H$6,'Main courante'!$E304,"")</f>
        <v/>
      </c>
      <c r="N307" s="125"/>
      <c r="O307" s="120" t="str">
        <f>IF('Main courante'!$A304=$O$6,MAX($O$8:$O306)+1,"")</f>
        <v/>
      </c>
      <c r="P307" s="121" t="str">
        <f>IF('Main courante'!$A304=$O$6,TEXT('Main courante'!$B304,"j mmm aa"),"")</f>
        <v/>
      </c>
      <c r="Q307" s="122" t="str">
        <f>IF('Main courante'!$A304=$O$6,TEXT('Main courante'!$C304,"hh:mm"),"")</f>
        <v/>
      </c>
      <c r="R307" s="122" t="str">
        <f>IF('Main courante'!$A304=$O$6,TEXT('Main courante'!$D304,"hh:mm"),"")</f>
        <v/>
      </c>
      <c r="S307" s="123" t="str">
        <f>IF('Main courante'!$A304=$O$6,MOD($R307-$Q307,1),"")</f>
        <v/>
      </c>
      <c r="T307" s="124" t="str">
        <f>IF('Main courante'!$A304=$O$6,'Main courante'!$E304,"")</f>
        <v/>
      </c>
      <c r="U307" s="127" t="str">
        <f>IF('Main courante'!$A304=$O$6,DU307,"")</f>
        <v/>
      </c>
      <c r="V307" s="125"/>
      <c r="W307" s="120" t="str">
        <f>IF('Main courante'!$A304=$W$6,MAX($W$8:$W306)+1,"")</f>
        <v/>
      </c>
      <c r="X307" s="121" t="str">
        <f>IF('Main courante'!$A304=$W$6,TEXT('Main courante'!$B304,"j mmm aa"),"")</f>
        <v/>
      </c>
      <c r="Y307" s="122" t="str">
        <f>IF('Main courante'!$A304=$W$6,TEXT('Main courante'!$C304,"hh:mm"),"")</f>
        <v/>
      </c>
      <c r="Z307" s="122" t="str">
        <f>IF('Main courante'!$A304=$W$6,TEXT('Main courante'!$D304,"hh:mm"),"")</f>
        <v/>
      </c>
      <c r="AA307" s="123" t="str">
        <f>IF('Main courante'!$A304=$W$6,MOD($Z307-$Y307,1),"")</f>
        <v/>
      </c>
      <c r="AB307" s="123" t="str">
        <f>IF('Main courante'!$A304=$W$6,'Main courante'!$E304,"")</f>
        <v/>
      </c>
      <c r="AC307" s="122" t="str">
        <f>IF('Main courante'!$A304=$W$6,DU307,"")</f>
        <v/>
      </c>
      <c r="AD307" s="125"/>
      <c r="AE307" s="120" t="str">
        <f>IF('Main courante'!$A304=$AE$6,MAX($AE$8:$AE306)+1,"")</f>
        <v/>
      </c>
      <c r="AF307" s="121" t="str">
        <f>IF('Main courante'!$A304=$AE$6,TEXT('Main courante'!$B304,"j mmm aa"),"")</f>
        <v/>
      </c>
      <c r="AG307" s="122" t="str">
        <f>IF('Main courante'!$A304=$AE$6,TEXT('Main courante'!$C304,"hh:mm"),"")</f>
        <v/>
      </c>
      <c r="AH307" s="122" t="str">
        <f>IF('Main courante'!$A304=$AE$6,TEXT('Main courante'!$D304,"hh:mm"),"")</f>
        <v/>
      </c>
      <c r="AI307" s="123" t="str">
        <f>IF('Main courante'!$A304=$AE$6,MOD($AH307-$AG307,1),"")</f>
        <v/>
      </c>
      <c r="AJ307" s="123" t="str">
        <f>IF('Main courante'!$A304=$AE$6,'Main courante'!$E304,"")</f>
        <v/>
      </c>
      <c r="AK307" s="122" t="str">
        <f>IF('Main courante'!$A304=$AE$6,DU307,"")</f>
        <v/>
      </c>
      <c r="AL307" s="125"/>
      <c r="AM307" s="120" t="str">
        <f>IF('Main courante'!$A304=$AM$6,MAX($AM$8:$AM306)+1,"")</f>
        <v/>
      </c>
      <c r="AN307" s="121" t="str">
        <f>IF('Main courante'!$A304=$AM$6,TEXT('Main courante'!$B304,"j mmm aa"),"")</f>
        <v/>
      </c>
      <c r="AO307" s="122" t="str">
        <f>IF('Main courante'!$A304=$AM$6,TEXT('Main courante'!$C304,"hh:mm"),"")</f>
        <v/>
      </c>
      <c r="AP307" s="122" t="str">
        <f>IF('Main courante'!$A304=$AM$6,TEXT('Main courante'!$D304,"hh:mm"),"")</f>
        <v/>
      </c>
      <c r="AQ307" s="123" t="str">
        <f>IF('Main courante'!$A304=$AM$6,MOD($AP307-$AO307,1),"")</f>
        <v/>
      </c>
      <c r="AR307" s="123" t="str">
        <f>IF('Main courante'!$A304=$AM$6,'Main courante'!$E304,"")</f>
        <v/>
      </c>
      <c r="AS307" s="122" t="str">
        <f>IF('Main courante'!$A304=$AM$6,DU307,"")</f>
        <v/>
      </c>
      <c r="AT307" s="125"/>
      <c r="AU307" s="120" t="str">
        <f>IF('Main courante'!$A304=$AU$6,MAX($AU$8:$AU306)+1,"")</f>
        <v/>
      </c>
      <c r="AV307" s="121" t="str">
        <f>IF('Main courante'!$A304=$AU$6,TEXT('Main courante'!$B304,"j mmm aa"),"")</f>
        <v/>
      </c>
      <c r="AW307" s="122" t="str">
        <f>IF('Main courante'!$A304=$AU$6,TEXT('Main courante'!$C304,"hh:mm"),"")</f>
        <v/>
      </c>
      <c r="AX307" s="122" t="str">
        <f>IF('Main courante'!$A304=$AU$6,TEXT('Main courante'!$D304,"hh:mm"),"")</f>
        <v/>
      </c>
      <c r="AY307" s="123" t="str">
        <f>IF('Main courante'!$A304=$AU$6,MOD($AX307-$AW307,1),"")</f>
        <v/>
      </c>
      <c r="AZ307" s="123" t="str">
        <f>IF('Main courante'!$A304=$AU$6,'Main courante'!$E304,"")</f>
        <v/>
      </c>
      <c r="BA307" s="122" t="str">
        <f>IF('Main courante'!$A304=$AU$6,DU307,"")</f>
        <v/>
      </c>
      <c r="BB307" s="125"/>
      <c r="BC307" s="120" t="str">
        <f>IF('Main courante'!$A304=$BC$6,MAX($BC$8:$BC306)+1,"")</f>
        <v/>
      </c>
      <c r="BD307" s="121" t="str">
        <f>IF('Main courante'!$A304=$BC$6,TEXT('Main courante'!$B304,"j mmm aa"),"")</f>
        <v/>
      </c>
      <c r="BE307" s="122" t="str">
        <f>IF('Main courante'!$A304=$BC$6,TEXT('Main courante'!$C304,"hh:mm"),"")</f>
        <v/>
      </c>
      <c r="BF307" s="122" t="str">
        <f>IF('Main courante'!$A304=$BC$6,TEXT('Main courante'!$D304,"hh:mm"),"")</f>
        <v/>
      </c>
      <c r="BG307" s="123" t="str">
        <f>IF('Main courante'!$A304=$BC$6,MOD($BF307-$BE307,1),"")</f>
        <v/>
      </c>
      <c r="BH307" s="123" t="str">
        <f>IF('Main courante'!$A304=$BC$6,'Main courante'!$E304,"")</f>
        <v/>
      </c>
      <c r="BI307" s="122" t="str">
        <f>IF('Main courante'!$A304=$BC$6,DU307,"")</f>
        <v/>
      </c>
      <c r="BJ307" s="125"/>
      <c r="BK307" s="120" t="str">
        <f>IF('Main courante'!$A304=$BK$6,MAX($BK$8:$BK306)+1,"")</f>
        <v/>
      </c>
      <c r="BL307" s="121" t="str">
        <f>IF('Main courante'!$A304=$BK$6,TEXT('Main courante'!$B304,"j mmm aa"),"")</f>
        <v/>
      </c>
      <c r="BM307" s="122" t="str">
        <f>IF('Main courante'!$A304=$BK$6,TEXT('Main courante'!$C304,"hh:mm"),"")</f>
        <v/>
      </c>
      <c r="BN307" s="122" t="str">
        <f>IF('Main courante'!$A304=$BK$6,TEXT('Main courante'!$D304,"hh:mm"),"")</f>
        <v/>
      </c>
      <c r="BO307" s="123" t="str">
        <f>IF('Main courante'!$A304=$BK$6,MOD($BN307-$BM307,1),"")</f>
        <v/>
      </c>
      <c r="BP307" s="123" t="str">
        <f>IF('Main courante'!$A304=$BK$6,'Main courante'!$E304,"")</f>
        <v/>
      </c>
      <c r="BQ307" s="122" t="str">
        <f>IF('Main courante'!$A304=$BK$6,DU307,"")</f>
        <v/>
      </c>
      <c r="BR307" s="125"/>
      <c r="BS307" s="120" t="str">
        <f>IF('Main courante'!$A304=$BS$6,MAX($BS$8:$BS306)+1,"")</f>
        <v/>
      </c>
      <c r="BT307" s="121" t="str">
        <f>IF('Main courante'!$A304=$BS$6,TEXT('Main courante'!$B304,"j mmm aa"),"")</f>
        <v/>
      </c>
      <c r="BU307" s="122" t="str">
        <f>IF('Main courante'!$A304=$BS$6,TEXT('Main courante'!$C304,"hh:mm"),"")</f>
        <v/>
      </c>
      <c r="BV307" s="122" t="str">
        <f>IF('Main courante'!$A304=$BS$6,TEXT('Main courante'!$D304,"hh:mm"),"")</f>
        <v/>
      </c>
      <c r="BW307" s="123" t="str">
        <f>IF('Main courante'!$A304=$BS$6,MOD($BV307-$BU307,1),"")</f>
        <v/>
      </c>
      <c r="BX307" s="123" t="str">
        <f>IF('Main courante'!$A304=$BS$6,'Main courante'!$E304,"")</f>
        <v/>
      </c>
      <c r="BY307" s="122" t="str">
        <f>IF('Main courante'!$A304=$BS$6,DU307,"")</f>
        <v/>
      </c>
      <c r="BZ307" s="125"/>
      <c r="CA307" s="120" t="str">
        <f>IF('Main courante'!$A304=$CA$6,MAX($CA$8:$CA306)+1,"")</f>
        <v/>
      </c>
      <c r="CB307" s="121" t="str">
        <f>IF('Main courante'!$A304=$CA$6,TEXT('Main courante'!$B304,"j mmm aa"),"")</f>
        <v/>
      </c>
      <c r="CC307" s="122" t="str">
        <f>IF('Main courante'!$A304=$CA$6,TEXT('Main courante'!$C304,"hh:mm"),"")</f>
        <v/>
      </c>
      <c r="CD307" s="122" t="str">
        <f>IF('Main courante'!$A304=$CA$6,TEXT('Main courante'!$D304,"hh:mm"),"")</f>
        <v/>
      </c>
      <c r="CE307" s="123" t="str">
        <f>IF('Main courante'!$A304=$CA$6,MOD($CD307-$CC307,1),"")</f>
        <v/>
      </c>
      <c r="CF307" s="123" t="str">
        <f>IF('Main courante'!$A304=$CA$6,'Main courante'!$E304,"")</f>
        <v/>
      </c>
      <c r="CG307" s="122" t="str">
        <f>IF('Main courante'!$A304=$CA$6,DU307,"")</f>
        <v/>
      </c>
      <c r="CH307" s="125"/>
      <c r="CI307" s="120" t="str">
        <f>IF('Main courante'!$A304=$CI$6,MAX($CI$8:$CI306)+1,"")</f>
        <v/>
      </c>
      <c r="CJ307" s="121" t="str">
        <f>IF('Main courante'!$A304=$CI$6,TEXT('Main courante'!$B304,"j mmm aa"),"")</f>
        <v/>
      </c>
      <c r="CK307" s="122" t="str">
        <f>IF('Main courante'!$A304=$CI$6,TEXT('Main courante'!$C304,"hh:mm"),"")</f>
        <v/>
      </c>
      <c r="CL307" s="122" t="str">
        <f>IF('Main courante'!$A304=$CI$6,TEXT('Main courante'!$D304,"hh:mm"),"")</f>
        <v/>
      </c>
      <c r="CM307" s="123" t="str">
        <f>IF('Main courante'!$A304=$CI$6,MOD($CL307-$CK307,1),"")</f>
        <v/>
      </c>
      <c r="CN307" s="123" t="str">
        <f>IF('Main courante'!$A304=$CI$6,'Main courante'!$E304,"")</f>
        <v/>
      </c>
      <c r="CO307" s="125"/>
      <c r="CP307" s="120" t="str">
        <f>IF('Main courante'!$A304=$CP$6,MAX($CP$8:$CP306)+1,"")</f>
        <v/>
      </c>
      <c r="CQ307" s="121" t="str">
        <f>IF('Main courante'!$A304=$CP$6,TEXT('Main courante'!$B304,"j mmm aa"),"")</f>
        <v/>
      </c>
      <c r="CR307" s="122" t="str">
        <f>IF('Main courante'!$A304=$CP$6,TEXT('Main courante'!$C304,"hh:mm"),"")</f>
        <v/>
      </c>
      <c r="CS307" s="122" t="str">
        <f>IF('Main courante'!$A304=$CP$6,TEXT('Main courante'!$D304,"hh:mm"),"")</f>
        <v/>
      </c>
      <c r="CT307" s="123" t="str">
        <f>IF('Main courante'!$A304=$CP$6,MOD($CS307-$CR307,1),"")</f>
        <v/>
      </c>
      <c r="CU307" s="123" t="str">
        <f>IF('Main courante'!$A304=$CP$6,'Main courante'!$E304,"")</f>
        <v/>
      </c>
      <c r="CV307" s="122" t="str">
        <f>IF('Main courante'!$A304=$CP$6,DU307,"")</f>
        <v/>
      </c>
      <c r="CW307" s="125"/>
      <c r="CX307" s="120" t="str">
        <f>IF('Main courante'!$A304=$CX$6,MAX($CX$8:$CX306)+1,"")</f>
        <v/>
      </c>
      <c r="CY307" s="121" t="str">
        <f>IF('Main courante'!$A304=$CX$6,TEXT('Main courante'!$B304,"j mmm aa"),"")</f>
        <v/>
      </c>
      <c r="CZ307" s="122" t="str">
        <f>IF('Main courante'!$A304=$CX$6,TEXT('Main courante'!$C304,"hh:mm"),"")</f>
        <v/>
      </c>
      <c r="DA307" s="122" t="str">
        <f>IF('Main courante'!$A304=$CX$6,TEXT('Main courante'!$D304,"hh:mm"),"")</f>
        <v/>
      </c>
      <c r="DB307" s="123" t="str">
        <f>IF('Main courante'!$A304=$CX$6,MOD($DA307-$CZ307,1),"")</f>
        <v/>
      </c>
      <c r="DC307" s="123" t="str">
        <f>IF('Main courante'!$A304=$CX$6,'Main courante'!$E304,"")</f>
        <v/>
      </c>
      <c r="DD307" s="122" t="str">
        <f>IF('Main courante'!$A304=$CX$6,DU307,"")</f>
        <v/>
      </c>
      <c r="DE307" s="125"/>
      <c r="DF307" s="120" t="str">
        <f>IF('Main courante'!$A304=$DF$6,MAX($DF$8:$DF306)+1,"")</f>
        <v/>
      </c>
      <c r="DG307" s="121" t="str">
        <f>IF('Main courante'!$A304=$DF$6,TEXT('Main courante'!$B304,"j mmm aa"),"")</f>
        <v/>
      </c>
      <c r="DH307" s="122" t="str">
        <f>IF('Main courante'!$A304=$DF$6,TEXT('Main courante'!$C304,"hh:mm"),"")</f>
        <v/>
      </c>
      <c r="DI307" s="122" t="str">
        <f>IF('Main courante'!$A304=$DF$6,TEXT('Main courante'!$D304,"hh:mm"),"")</f>
        <v/>
      </c>
      <c r="DJ307" s="123" t="str">
        <f>IF('Main courante'!$A304=$DF$6,MOD($DI307-$DH307,1),"")</f>
        <v/>
      </c>
      <c r="DK307" s="123" t="str">
        <f>IF('Main courante'!$A304=$DF$6,'Main courante'!$E304,"")</f>
        <v/>
      </c>
      <c r="DL307" s="128"/>
      <c r="DM307" s="120" t="str">
        <f>IF(OR('Main courante'!$F304&lt;&gt;"",'Main courante'!$K304&lt;&gt;""),MAX($DM$8:$DM306)+1,"")</f>
        <v/>
      </c>
      <c r="DN307" s="121" t="str">
        <f>IF('Main courante'!$F304,TEXT('Main courante'!$B304,"j mmm aa"),"")</f>
        <v/>
      </c>
      <c r="DO307" s="121" t="str">
        <f>IF('Main courante'!$F304,'Main courante'!$E304,"")</f>
        <v/>
      </c>
      <c r="DP307" s="121" t="str">
        <f>IF(OR('Main courante'!$F304&lt;&gt;"",'Main courante'!$K304&lt;&gt;""),IF('Main courante'!$F304&lt;&gt;"",TEXT('Main courante'!$F304,"hh:mm"),""),"")</f>
        <v/>
      </c>
      <c r="DQ307" s="121" t="str">
        <f>IF(OR('Main courante'!$F304&lt;&gt;"",'Main courante'!$K304&lt;&gt;""),IF('Main courante'!$G304&lt;&gt;"",TEXT('Main courante'!$G304,"hh:mm"),""),"")</f>
        <v/>
      </c>
      <c r="DR307" s="121" t="str">
        <f>IF(OR('Main courante'!$F304&lt;&gt;"",'Main courante'!$K304&lt;&gt;""),IF('Main courante'!$K304&lt;&gt;"",TEXT('Main courante'!$K304,"hh:mm"),""),"")</f>
        <v/>
      </c>
      <c r="DS307" s="121" t="str">
        <f>IF(OR('Main courante'!$F304&lt;&gt;"",'Main courante'!$K304&lt;&gt;""),IF('Main courante'!$L304&lt;&gt;"",TEXT('Main courante'!$L304,"hh:mm"),""),"")</f>
        <v/>
      </c>
      <c r="DT307" s="129">
        <f t="shared" si="16"/>
        <v>0</v>
      </c>
      <c r="DU307" s="130">
        <f>'Main courante'!$H304+'Main courante'!$M304</f>
        <v>0</v>
      </c>
      <c r="DV307" s="131">
        <f>'Main courante'!$J304+'Main courante'!$O304</f>
        <v>0</v>
      </c>
      <c r="DW307" s="131">
        <f>'Main courante'!$I304+'Main courante'!$N304</f>
        <v>0</v>
      </c>
      <c r="DX307" s="132" t="str">
        <f>IF('Main courante'!$P304&lt;&gt;"",'Main courante'!$P304,"")</f>
        <v/>
      </c>
      <c r="DY307" s="133" t="str">
        <f>IF('Main courante'!$Q304&lt;&gt;"",'Main courante'!$Q304,"")</f>
        <v/>
      </c>
      <c r="DZ307" s="133" t="str">
        <f>IF('Main courante'!$R304&lt;&gt;"",'Main courante'!$R304,"")</f>
        <v/>
      </c>
      <c r="EA307" s="129">
        <f t="shared" si="17"/>
        <v>0</v>
      </c>
      <c r="EB307" s="129">
        <f t="shared" si="18"/>
        <v>0</v>
      </c>
      <c r="ED307" s="120" t="str">
        <f>IF('Main courante'!$A304=$ED$6,MAX($ED$8:$ED306)+1,"")</f>
        <v/>
      </c>
      <c r="EE307" s="120" t="str">
        <f>IF('Main courante'!$A304=$ED$6,'Main courante'!$S304,"")</f>
        <v/>
      </c>
      <c r="EF307" s="120" t="str">
        <f>IF('Main courante'!$A304=$ED$6,'Main courante'!$T304,"")</f>
        <v/>
      </c>
      <c r="EG307" s="120" t="str">
        <f>IF('Main courante'!$A304=$ED$6,'Main courante'!$U304,"")</f>
        <v/>
      </c>
      <c r="EH307" s="134" t="str">
        <f>IF('Main courante'!$A304=$ED$6,'Main courante'!$V304,"")</f>
        <v/>
      </c>
      <c r="EJ307" s="120" t="str">
        <f>IF('Main courante'!$A304=$EJ$6,MAX($EJ$8:$EJ306)+1,"")</f>
        <v/>
      </c>
      <c r="EK307" s="120" t="str">
        <f>IF('Main courante'!$A304=$EJ$6,'Main courante'!$S304,"")</f>
        <v/>
      </c>
      <c r="EL307" s="120" t="str">
        <f>IF('Main courante'!$A304=$EJ$6,'Main courante'!$T304,"")</f>
        <v/>
      </c>
      <c r="EM307" s="120" t="str">
        <f>IF('Main courante'!$A304=$EJ$6,'Main courante'!$U304,"")</f>
        <v/>
      </c>
      <c r="EN307" s="134" t="str">
        <f>IF('Main courante'!$A304=$EJ$6,'Main courante'!$V304,"")</f>
        <v/>
      </c>
      <c r="EP307" s="120" t="str">
        <f>IF('Main courante'!$A304=$EP$6,MAX($EP$8:$EP306)+1,"")</f>
        <v/>
      </c>
      <c r="EQ307" s="120" t="str">
        <f>IF('Main courante'!$A304=$EP$6,'Main courante'!$S304,"")</f>
        <v/>
      </c>
      <c r="ER307" s="120" t="str">
        <f>IF('Main courante'!$A304=$EP$6,'Main courante'!$T304,"")</f>
        <v/>
      </c>
      <c r="ES307" s="120" t="str">
        <f>IF('Main courante'!$A304=$EP$6,'Main courante'!$U304,"")</f>
        <v/>
      </c>
      <c r="ET307" s="134" t="str">
        <f>IF('Main courante'!$A304=$EP$6,'Main courante'!$V304,"")</f>
        <v/>
      </c>
      <c r="EU307" s="125"/>
      <c r="EV307" s="120" t="str">
        <f>IF('Main courante'!$A304=$EV$6,MAX($EV$8:$EV306)+1,"")</f>
        <v/>
      </c>
      <c r="EW307" s="121" t="str">
        <f>IF('Main courante'!$A304=$EV$6,TEXT('Main courante'!$B304,"j mmm aa"),"")</f>
        <v/>
      </c>
      <c r="EX307" s="122" t="str">
        <f>IF('Main courante'!$A304=$EV$6,TEXT('Main courante'!$C304,"hh:mm"),"")</f>
        <v/>
      </c>
      <c r="EY307" s="122" t="str">
        <f>IF('Main courante'!$A304=$EV$6,TEXT('Main courante'!$D304,"hh:mm"),"")</f>
        <v/>
      </c>
      <c r="EZ307" s="123" t="str">
        <f>IF('Main courante'!$A304=$EV$6,MOD($EY307-$EX307,1),"")</f>
        <v/>
      </c>
      <c r="FA307" s="123" t="str">
        <f>IF('Main courante'!$A304=$EV$6,'Main courante'!$E304,"")</f>
        <v/>
      </c>
      <c r="FB307" s="128"/>
    </row>
    <row r="308" spans="1:158">
      <c r="A308" s="120" t="str">
        <f>IF('Main courante'!$A305=$A$6,MAX($A$8:$A307)+1,"")</f>
        <v/>
      </c>
      <c r="B308" s="121" t="str">
        <f>IF('Main courante'!$A305=$A$6,TEXT('Main courante'!$B305,"j mmm aa"),"")</f>
        <v/>
      </c>
      <c r="C308" s="122" t="str">
        <f>IF('Main courante'!$A305=$A$6,TEXT('Main courante'!$C305,"hh:mm"),"")</f>
        <v/>
      </c>
      <c r="D308" s="122" t="str">
        <f>IF('Main courante'!$A305=$A$6,TEXT('Main courante'!$D305,"hh:mm"),"")</f>
        <v/>
      </c>
      <c r="E308" s="123" t="str">
        <f>IF('Main courante'!$A305=$A$6,MOD($D308-$C308,1),"")</f>
        <v/>
      </c>
      <c r="F308" s="123" t="str">
        <f>IF('Main courante'!$A305=$A$6,'Main courante'!$E305,"")</f>
        <v/>
      </c>
      <c r="G308" s="125"/>
      <c r="H308" s="126" t="str">
        <f>IF('Main courante'!$A305=$H$6,MAX($H$8:$H307)+1,"")</f>
        <v/>
      </c>
      <c r="I308" s="121" t="str">
        <f>IF('Main courante'!$A305=$H$6,TEXT('Main courante'!$B305,"j mmm aa"),"")</f>
        <v/>
      </c>
      <c r="J308" s="122" t="str">
        <f>IF('Main courante'!$A305=$H$6,TEXT('Main courante'!$C305,"hh:mm"),"")</f>
        <v/>
      </c>
      <c r="K308" s="122" t="str">
        <f>IF('Main courante'!$A305=$H$6,TEXT('Main courante'!$D305,"hh:mm"),"")</f>
        <v/>
      </c>
      <c r="L308" s="123" t="str">
        <f>IF('Main courante'!$A305=$H$6,MOD($K308-$J308,1),"")</f>
        <v/>
      </c>
      <c r="M308" s="123" t="str">
        <f>IF('Main courante'!$A305=$H$6,'Main courante'!$E305,"")</f>
        <v/>
      </c>
      <c r="N308" s="125"/>
      <c r="O308" s="120" t="str">
        <f>IF('Main courante'!$A305=$O$6,MAX($O$8:$O307)+1,"")</f>
        <v/>
      </c>
      <c r="P308" s="121" t="str">
        <f>IF('Main courante'!$A305=$O$6,TEXT('Main courante'!$B305,"j mmm aa"),"")</f>
        <v/>
      </c>
      <c r="Q308" s="122" t="str">
        <f>IF('Main courante'!$A305=$O$6,TEXT('Main courante'!$C305,"hh:mm"),"")</f>
        <v/>
      </c>
      <c r="R308" s="122" t="str">
        <f>IF('Main courante'!$A305=$O$6,TEXT('Main courante'!$D305,"hh:mm"),"")</f>
        <v/>
      </c>
      <c r="S308" s="123" t="str">
        <f>IF('Main courante'!$A305=$O$6,MOD($R308-$Q308,1),"")</f>
        <v/>
      </c>
      <c r="T308" s="124" t="str">
        <f>IF('Main courante'!$A305=$O$6,'Main courante'!$E305,"")</f>
        <v/>
      </c>
      <c r="U308" s="127" t="str">
        <f>IF('Main courante'!$A305=$O$6,DU308,"")</f>
        <v/>
      </c>
      <c r="V308" s="125"/>
      <c r="W308" s="120" t="str">
        <f>IF('Main courante'!$A305=$W$6,MAX($W$8:$W307)+1,"")</f>
        <v/>
      </c>
      <c r="X308" s="121" t="str">
        <f>IF('Main courante'!$A305=$W$6,TEXT('Main courante'!$B305,"j mmm aa"),"")</f>
        <v/>
      </c>
      <c r="Y308" s="122" t="str">
        <f>IF('Main courante'!$A305=$W$6,TEXT('Main courante'!$C305,"hh:mm"),"")</f>
        <v/>
      </c>
      <c r="Z308" s="122" t="str">
        <f>IF('Main courante'!$A305=$W$6,TEXT('Main courante'!$D305,"hh:mm"),"")</f>
        <v/>
      </c>
      <c r="AA308" s="123" t="str">
        <f>IF('Main courante'!$A305=$W$6,MOD($Z308-$Y308,1),"")</f>
        <v/>
      </c>
      <c r="AB308" s="123" t="str">
        <f>IF('Main courante'!$A305=$W$6,'Main courante'!$E305,"")</f>
        <v/>
      </c>
      <c r="AC308" s="122" t="str">
        <f>IF('Main courante'!$A305=$W$6,DU308,"")</f>
        <v/>
      </c>
      <c r="AD308" s="125"/>
      <c r="AE308" s="120" t="str">
        <f>IF('Main courante'!$A305=$AE$6,MAX($AE$8:$AE307)+1,"")</f>
        <v/>
      </c>
      <c r="AF308" s="121" t="str">
        <f>IF('Main courante'!$A305=$AE$6,TEXT('Main courante'!$B305,"j mmm aa"),"")</f>
        <v/>
      </c>
      <c r="AG308" s="122" t="str">
        <f>IF('Main courante'!$A305=$AE$6,TEXT('Main courante'!$C305,"hh:mm"),"")</f>
        <v/>
      </c>
      <c r="AH308" s="122" t="str">
        <f>IF('Main courante'!$A305=$AE$6,TEXT('Main courante'!$D305,"hh:mm"),"")</f>
        <v/>
      </c>
      <c r="AI308" s="123" t="str">
        <f>IF('Main courante'!$A305=$AE$6,MOD($AH308-$AG308,1),"")</f>
        <v/>
      </c>
      <c r="AJ308" s="123" t="str">
        <f>IF('Main courante'!$A305=$AE$6,'Main courante'!$E305,"")</f>
        <v/>
      </c>
      <c r="AK308" s="122" t="str">
        <f>IF('Main courante'!$A305=$AE$6,DU308,"")</f>
        <v/>
      </c>
      <c r="AL308" s="125"/>
      <c r="AM308" s="120" t="str">
        <f>IF('Main courante'!$A305=$AM$6,MAX($AM$8:$AM307)+1,"")</f>
        <v/>
      </c>
      <c r="AN308" s="121" t="str">
        <f>IF('Main courante'!$A305=$AM$6,TEXT('Main courante'!$B305,"j mmm aa"),"")</f>
        <v/>
      </c>
      <c r="AO308" s="122" t="str">
        <f>IF('Main courante'!$A305=$AM$6,TEXT('Main courante'!$C305,"hh:mm"),"")</f>
        <v/>
      </c>
      <c r="AP308" s="122" t="str">
        <f>IF('Main courante'!$A305=$AM$6,TEXT('Main courante'!$D305,"hh:mm"),"")</f>
        <v/>
      </c>
      <c r="AQ308" s="123" t="str">
        <f>IF('Main courante'!$A305=$AM$6,MOD($AP308-$AO308,1),"")</f>
        <v/>
      </c>
      <c r="AR308" s="123" t="str">
        <f>IF('Main courante'!$A305=$AM$6,'Main courante'!$E305,"")</f>
        <v/>
      </c>
      <c r="AS308" s="122" t="str">
        <f>IF('Main courante'!$A305=$AM$6,DU308,"")</f>
        <v/>
      </c>
      <c r="AT308" s="125"/>
      <c r="AU308" s="120" t="str">
        <f>IF('Main courante'!$A305=$AU$6,MAX($AU$8:$AU307)+1,"")</f>
        <v/>
      </c>
      <c r="AV308" s="121" t="str">
        <f>IF('Main courante'!$A305=$AU$6,TEXT('Main courante'!$B305,"j mmm aa"),"")</f>
        <v/>
      </c>
      <c r="AW308" s="122" t="str">
        <f>IF('Main courante'!$A305=$AU$6,TEXT('Main courante'!$C305,"hh:mm"),"")</f>
        <v/>
      </c>
      <c r="AX308" s="122" t="str">
        <f>IF('Main courante'!$A305=$AU$6,TEXT('Main courante'!$D305,"hh:mm"),"")</f>
        <v/>
      </c>
      <c r="AY308" s="123" t="str">
        <f>IF('Main courante'!$A305=$AU$6,MOD($AX308-$AW308,1),"")</f>
        <v/>
      </c>
      <c r="AZ308" s="123" t="str">
        <f>IF('Main courante'!$A305=$AU$6,'Main courante'!$E305,"")</f>
        <v/>
      </c>
      <c r="BA308" s="122" t="str">
        <f>IF('Main courante'!$A305=$AU$6,DU308,"")</f>
        <v/>
      </c>
      <c r="BB308" s="125"/>
      <c r="BC308" s="120" t="str">
        <f>IF('Main courante'!$A305=$BC$6,MAX($BC$8:$BC307)+1,"")</f>
        <v/>
      </c>
      <c r="BD308" s="121" t="str">
        <f>IF('Main courante'!$A305=$BC$6,TEXT('Main courante'!$B305,"j mmm aa"),"")</f>
        <v/>
      </c>
      <c r="BE308" s="122" t="str">
        <f>IF('Main courante'!$A305=$BC$6,TEXT('Main courante'!$C305,"hh:mm"),"")</f>
        <v/>
      </c>
      <c r="BF308" s="122" t="str">
        <f>IF('Main courante'!$A305=$BC$6,TEXT('Main courante'!$D305,"hh:mm"),"")</f>
        <v/>
      </c>
      <c r="BG308" s="123" t="str">
        <f>IF('Main courante'!$A305=$BC$6,MOD($BF308-$BE308,1),"")</f>
        <v/>
      </c>
      <c r="BH308" s="123" t="str">
        <f>IF('Main courante'!$A305=$BC$6,'Main courante'!$E305,"")</f>
        <v/>
      </c>
      <c r="BI308" s="122" t="str">
        <f>IF('Main courante'!$A305=$BC$6,DU308,"")</f>
        <v/>
      </c>
      <c r="BJ308" s="125"/>
      <c r="BK308" s="120" t="str">
        <f>IF('Main courante'!$A305=$BK$6,MAX($BK$8:$BK307)+1,"")</f>
        <v/>
      </c>
      <c r="BL308" s="121" t="str">
        <f>IF('Main courante'!$A305=$BK$6,TEXT('Main courante'!$B305,"j mmm aa"),"")</f>
        <v/>
      </c>
      <c r="BM308" s="122" t="str">
        <f>IF('Main courante'!$A305=$BK$6,TEXT('Main courante'!$C305,"hh:mm"),"")</f>
        <v/>
      </c>
      <c r="BN308" s="122" t="str">
        <f>IF('Main courante'!$A305=$BK$6,TEXT('Main courante'!$D305,"hh:mm"),"")</f>
        <v/>
      </c>
      <c r="BO308" s="123" t="str">
        <f>IF('Main courante'!$A305=$BK$6,MOD($BN308-$BM308,1),"")</f>
        <v/>
      </c>
      <c r="BP308" s="123" t="str">
        <f>IF('Main courante'!$A305=$BK$6,'Main courante'!$E305,"")</f>
        <v/>
      </c>
      <c r="BQ308" s="122" t="str">
        <f>IF('Main courante'!$A305=$BK$6,DU308,"")</f>
        <v/>
      </c>
      <c r="BR308" s="125"/>
      <c r="BS308" s="120" t="str">
        <f>IF('Main courante'!$A305=$BS$6,MAX($BS$8:$BS307)+1,"")</f>
        <v/>
      </c>
      <c r="BT308" s="121" t="str">
        <f>IF('Main courante'!$A305=$BS$6,TEXT('Main courante'!$B305,"j mmm aa"),"")</f>
        <v/>
      </c>
      <c r="BU308" s="122" t="str">
        <f>IF('Main courante'!$A305=$BS$6,TEXT('Main courante'!$C305,"hh:mm"),"")</f>
        <v/>
      </c>
      <c r="BV308" s="122" t="str">
        <f>IF('Main courante'!$A305=$BS$6,TEXT('Main courante'!$D305,"hh:mm"),"")</f>
        <v/>
      </c>
      <c r="BW308" s="123" t="str">
        <f>IF('Main courante'!$A305=$BS$6,MOD($BV308-$BU308,1),"")</f>
        <v/>
      </c>
      <c r="BX308" s="123" t="str">
        <f>IF('Main courante'!$A305=$BS$6,'Main courante'!$E305,"")</f>
        <v/>
      </c>
      <c r="BY308" s="122" t="str">
        <f>IF('Main courante'!$A305=$BS$6,DU308,"")</f>
        <v/>
      </c>
      <c r="BZ308" s="125"/>
      <c r="CA308" s="120" t="str">
        <f>IF('Main courante'!$A305=$CA$6,MAX($CA$8:$CA307)+1,"")</f>
        <v/>
      </c>
      <c r="CB308" s="121" t="str">
        <f>IF('Main courante'!$A305=$CA$6,TEXT('Main courante'!$B305,"j mmm aa"),"")</f>
        <v/>
      </c>
      <c r="CC308" s="122" t="str">
        <f>IF('Main courante'!$A305=$CA$6,TEXT('Main courante'!$C305,"hh:mm"),"")</f>
        <v/>
      </c>
      <c r="CD308" s="122" t="str">
        <f>IF('Main courante'!$A305=$CA$6,TEXT('Main courante'!$D305,"hh:mm"),"")</f>
        <v/>
      </c>
      <c r="CE308" s="123" t="str">
        <f>IF('Main courante'!$A305=$CA$6,MOD($CD308-$CC308,1),"")</f>
        <v/>
      </c>
      <c r="CF308" s="123" t="str">
        <f>IF('Main courante'!$A305=$CA$6,'Main courante'!$E305,"")</f>
        <v/>
      </c>
      <c r="CG308" s="122" t="str">
        <f>IF('Main courante'!$A305=$CA$6,DU308,"")</f>
        <v/>
      </c>
      <c r="CH308" s="125"/>
      <c r="CI308" s="120" t="str">
        <f>IF('Main courante'!$A305=$CI$6,MAX($CI$8:$CI307)+1,"")</f>
        <v/>
      </c>
      <c r="CJ308" s="121" t="str">
        <f>IF('Main courante'!$A305=$CI$6,TEXT('Main courante'!$B305,"j mmm aa"),"")</f>
        <v/>
      </c>
      <c r="CK308" s="122" t="str">
        <f>IF('Main courante'!$A305=$CI$6,TEXT('Main courante'!$C305,"hh:mm"),"")</f>
        <v/>
      </c>
      <c r="CL308" s="122" t="str">
        <f>IF('Main courante'!$A305=$CI$6,TEXT('Main courante'!$D305,"hh:mm"),"")</f>
        <v/>
      </c>
      <c r="CM308" s="123" t="str">
        <f>IF('Main courante'!$A305=$CI$6,MOD($CL308-$CK308,1),"")</f>
        <v/>
      </c>
      <c r="CN308" s="123" t="str">
        <f>IF('Main courante'!$A305=$CI$6,'Main courante'!$E305,"")</f>
        <v/>
      </c>
      <c r="CO308" s="125"/>
      <c r="CP308" s="120" t="str">
        <f>IF('Main courante'!$A305=$CP$6,MAX($CP$8:$CP307)+1,"")</f>
        <v/>
      </c>
      <c r="CQ308" s="121" t="str">
        <f>IF('Main courante'!$A305=$CP$6,TEXT('Main courante'!$B305,"j mmm aa"),"")</f>
        <v/>
      </c>
      <c r="CR308" s="122" t="str">
        <f>IF('Main courante'!$A305=$CP$6,TEXT('Main courante'!$C305,"hh:mm"),"")</f>
        <v/>
      </c>
      <c r="CS308" s="122" t="str">
        <f>IF('Main courante'!$A305=$CP$6,TEXT('Main courante'!$D305,"hh:mm"),"")</f>
        <v/>
      </c>
      <c r="CT308" s="123" t="str">
        <f>IF('Main courante'!$A305=$CP$6,MOD($CS308-$CR308,1),"")</f>
        <v/>
      </c>
      <c r="CU308" s="123" t="str">
        <f>IF('Main courante'!$A305=$CP$6,'Main courante'!$E305,"")</f>
        <v/>
      </c>
      <c r="CV308" s="122" t="str">
        <f>IF('Main courante'!$A305=$CP$6,DU308,"")</f>
        <v/>
      </c>
      <c r="CW308" s="125"/>
      <c r="CX308" s="120" t="str">
        <f>IF('Main courante'!$A305=$CX$6,MAX($CX$8:$CX307)+1,"")</f>
        <v/>
      </c>
      <c r="CY308" s="121" t="str">
        <f>IF('Main courante'!$A305=$CX$6,TEXT('Main courante'!$B305,"j mmm aa"),"")</f>
        <v/>
      </c>
      <c r="CZ308" s="122" t="str">
        <f>IF('Main courante'!$A305=$CX$6,TEXT('Main courante'!$C305,"hh:mm"),"")</f>
        <v/>
      </c>
      <c r="DA308" s="122" t="str">
        <f>IF('Main courante'!$A305=$CX$6,TEXT('Main courante'!$D305,"hh:mm"),"")</f>
        <v/>
      </c>
      <c r="DB308" s="123" t="str">
        <f>IF('Main courante'!$A305=$CX$6,MOD($DA308-$CZ308,1),"")</f>
        <v/>
      </c>
      <c r="DC308" s="123" t="str">
        <f>IF('Main courante'!$A305=$CX$6,'Main courante'!$E305,"")</f>
        <v/>
      </c>
      <c r="DD308" s="122" t="str">
        <f>IF('Main courante'!$A305=$CX$6,DU308,"")</f>
        <v/>
      </c>
      <c r="DE308" s="125"/>
      <c r="DF308" s="120" t="str">
        <f>IF('Main courante'!$A305=$DF$6,MAX($DF$8:$DF307)+1,"")</f>
        <v/>
      </c>
      <c r="DG308" s="121" t="str">
        <f>IF('Main courante'!$A305=$DF$6,TEXT('Main courante'!$B305,"j mmm aa"),"")</f>
        <v/>
      </c>
      <c r="DH308" s="122" t="str">
        <f>IF('Main courante'!$A305=$DF$6,TEXT('Main courante'!$C305,"hh:mm"),"")</f>
        <v/>
      </c>
      <c r="DI308" s="122" t="str">
        <f>IF('Main courante'!$A305=$DF$6,TEXT('Main courante'!$D305,"hh:mm"),"")</f>
        <v/>
      </c>
      <c r="DJ308" s="123" t="str">
        <f>IF('Main courante'!$A305=$DF$6,MOD($DI308-$DH308,1),"")</f>
        <v/>
      </c>
      <c r="DK308" s="123" t="str">
        <f>IF('Main courante'!$A305=$DF$6,'Main courante'!$E305,"")</f>
        <v/>
      </c>
      <c r="DL308" s="128"/>
      <c r="DM308" s="120" t="str">
        <f>IF(OR('Main courante'!$F305&lt;&gt;"",'Main courante'!$K305&lt;&gt;""),MAX($DM$8:$DM307)+1,"")</f>
        <v/>
      </c>
      <c r="DN308" s="121" t="str">
        <f>IF('Main courante'!$F305,TEXT('Main courante'!$B305,"j mmm aa"),"")</f>
        <v/>
      </c>
      <c r="DO308" s="121" t="str">
        <f>IF('Main courante'!$F305,'Main courante'!$E305,"")</f>
        <v/>
      </c>
      <c r="DP308" s="121" t="str">
        <f>IF(OR('Main courante'!$F305&lt;&gt;"",'Main courante'!$K305&lt;&gt;""),IF('Main courante'!$F305&lt;&gt;"",TEXT('Main courante'!$F305,"hh:mm"),""),"")</f>
        <v/>
      </c>
      <c r="DQ308" s="121" t="str">
        <f>IF(OR('Main courante'!$F305&lt;&gt;"",'Main courante'!$K305&lt;&gt;""),IF('Main courante'!$G305&lt;&gt;"",TEXT('Main courante'!$G305,"hh:mm"),""),"")</f>
        <v/>
      </c>
      <c r="DR308" s="121" t="str">
        <f>IF(OR('Main courante'!$F305&lt;&gt;"",'Main courante'!$K305&lt;&gt;""),IF('Main courante'!$K305&lt;&gt;"",TEXT('Main courante'!$K305,"hh:mm"),""),"")</f>
        <v/>
      </c>
      <c r="DS308" s="121" t="str">
        <f>IF(OR('Main courante'!$F305&lt;&gt;"",'Main courante'!$K305&lt;&gt;""),IF('Main courante'!$L305&lt;&gt;"",TEXT('Main courante'!$L305,"hh:mm"),""),"")</f>
        <v/>
      </c>
      <c r="DT308" s="129">
        <f t="shared" si="16"/>
        <v>0</v>
      </c>
      <c r="DU308" s="130">
        <f>'Main courante'!$H305+'Main courante'!$M305</f>
        <v>0</v>
      </c>
      <c r="DV308" s="131">
        <f>'Main courante'!$J305+'Main courante'!$O305</f>
        <v>0</v>
      </c>
      <c r="DW308" s="131">
        <f>'Main courante'!$I305+'Main courante'!$N305</f>
        <v>0</v>
      </c>
      <c r="DX308" s="132" t="str">
        <f>IF('Main courante'!$P305&lt;&gt;"",'Main courante'!$P305,"")</f>
        <v/>
      </c>
      <c r="DY308" s="133" t="str">
        <f>IF('Main courante'!$Q305&lt;&gt;"",'Main courante'!$Q305,"")</f>
        <v/>
      </c>
      <c r="DZ308" s="133" t="str">
        <f>IF('Main courante'!$R305&lt;&gt;"",'Main courante'!$R305,"")</f>
        <v/>
      </c>
      <c r="EA308" s="129">
        <f t="shared" si="17"/>
        <v>0</v>
      </c>
      <c r="EB308" s="129">
        <f t="shared" si="18"/>
        <v>0</v>
      </c>
      <c r="ED308" s="120" t="str">
        <f>IF('Main courante'!$A305=$ED$6,MAX($ED$8:$ED307)+1,"")</f>
        <v/>
      </c>
      <c r="EE308" s="120" t="str">
        <f>IF('Main courante'!$A305=$ED$6,'Main courante'!$S305,"")</f>
        <v/>
      </c>
      <c r="EF308" s="120" t="str">
        <f>IF('Main courante'!$A305=$ED$6,'Main courante'!$T305,"")</f>
        <v/>
      </c>
      <c r="EG308" s="120" t="str">
        <f>IF('Main courante'!$A305=$ED$6,'Main courante'!$U305,"")</f>
        <v/>
      </c>
      <c r="EH308" s="134" t="str">
        <f>IF('Main courante'!$A305=$ED$6,'Main courante'!$V305,"")</f>
        <v/>
      </c>
      <c r="EJ308" s="120" t="str">
        <f>IF('Main courante'!$A305=$EJ$6,MAX($EJ$8:$EJ307)+1,"")</f>
        <v/>
      </c>
      <c r="EK308" s="120" t="str">
        <f>IF('Main courante'!$A305=$EJ$6,'Main courante'!$S305,"")</f>
        <v/>
      </c>
      <c r="EL308" s="120" t="str">
        <f>IF('Main courante'!$A305=$EJ$6,'Main courante'!$T305,"")</f>
        <v/>
      </c>
      <c r="EM308" s="120" t="str">
        <f>IF('Main courante'!$A305=$EJ$6,'Main courante'!$U305,"")</f>
        <v/>
      </c>
      <c r="EN308" s="134" t="str">
        <f>IF('Main courante'!$A305=$EJ$6,'Main courante'!$V305,"")</f>
        <v/>
      </c>
      <c r="EP308" s="120" t="str">
        <f>IF('Main courante'!$A305=$EP$6,MAX($EP$8:$EP307)+1,"")</f>
        <v/>
      </c>
      <c r="EQ308" s="120" t="str">
        <f>IF('Main courante'!$A305=$EP$6,'Main courante'!$S305,"")</f>
        <v/>
      </c>
      <c r="ER308" s="120" t="str">
        <f>IF('Main courante'!$A305=$EP$6,'Main courante'!$T305,"")</f>
        <v/>
      </c>
      <c r="ES308" s="120" t="str">
        <f>IF('Main courante'!$A305=$EP$6,'Main courante'!$U305,"")</f>
        <v/>
      </c>
      <c r="ET308" s="134" t="str">
        <f>IF('Main courante'!$A305=$EP$6,'Main courante'!$V305,"")</f>
        <v/>
      </c>
      <c r="EU308" s="125"/>
      <c r="EV308" s="120" t="str">
        <f>IF('Main courante'!$A305=$EV$6,MAX($EV$8:$EV307)+1,"")</f>
        <v/>
      </c>
      <c r="EW308" s="121" t="str">
        <f>IF('Main courante'!$A305=$EV$6,TEXT('Main courante'!$B305,"j mmm aa"),"")</f>
        <v/>
      </c>
      <c r="EX308" s="122" t="str">
        <f>IF('Main courante'!$A305=$EV$6,TEXT('Main courante'!$C305,"hh:mm"),"")</f>
        <v/>
      </c>
      <c r="EY308" s="122" t="str">
        <f>IF('Main courante'!$A305=$EV$6,TEXT('Main courante'!$D305,"hh:mm"),"")</f>
        <v/>
      </c>
      <c r="EZ308" s="123" t="str">
        <f>IF('Main courante'!$A305=$EV$6,MOD($EY308-$EX308,1),"")</f>
        <v/>
      </c>
      <c r="FA308" s="123" t="str">
        <f>IF('Main courante'!$A305=$EV$6,'Main courante'!$E305,"")</f>
        <v/>
      </c>
      <c r="FB308" s="128"/>
    </row>
    <row r="309" spans="1:158">
      <c r="A309" s="120" t="str">
        <f>IF('Main courante'!$A306=$A$6,MAX($A$8:$A308)+1,"")</f>
        <v/>
      </c>
      <c r="B309" s="121" t="str">
        <f>IF('Main courante'!$A306=$A$6,TEXT('Main courante'!$B306,"j mmm aa"),"")</f>
        <v/>
      </c>
      <c r="C309" s="122" t="str">
        <f>IF('Main courante'!$A306=$A$6,TEXT('Main courante'!$C306,"hh:mm"),"")</f>
        <v/>
      </c>
      <c r="D309" s="122" t="str">
        <f>IF('Main courante'!$A306=$A$6,TEXT('Main courante'!$D306,"hh:mm"),"")</f>
        <v/>
      </c>
      <c r="E309" s="123" t="str">
        <f>IF('Main courante'!$A306=$A$6,MOD($D309-$C309,1),"")</f>
        <v/>
      </c>
      <c r="F309" s="123" t="str">
        <f>IF('Main courante'!$A306=$A$6,'Main courante'!$E306,"")</f>
        <v/>
      </c>
      <c r="G309" s="125"/>
      <c r="H309" s="126" t="str">
        <f>IF('Main courante'!$A306=$H$6,MAX($H$8:$H308)+1,"")</f>
        <v/>
      </c>
      <c r="I309" s="121" t="str">
        <f>IF('Main courante'!$A306=$H$6,TEXT('Main courante'!$B306,"j mmm aa"),"")</f>
        <v/>
      </c>
      <c r="J309" s="122" t="str">
        <f>IF('Main courante'!$A306=$H$6,TEXT('Main courante'!$C306,"hh:mm"),"")</f>
        <v/>
      </c>
      <c r="K309" s="122" t="str">
        <f>IF('Main courante'!$A306=$H$6,TEXT('Main courante'!$D306,"hh:mm"),"")</f>
        <v/>
      </c>
      <c r="L309" s="123" t="str">
        <f>IF('Main courante'!$A306=$H$6,MOD($K309-$J309,1),"")</f>
        <v/>
      </c>
      <c r="M309" s="123" t="str">
        <f>IF('Main courante'!$A306=$H$6,'Main courante'!$E306,"")</f>
        <v/>
      </c>
      <c r="N309" s="125"/>
      <c r="O309" s="120" t="str">
        <f>IF('Main courante'!$A306=$O$6,MAX($O$8:$O308)+1,"")</f>
        <v/>
      </c>
      <c r="P309" s="121" t="str">
        <f>IF('Main courante'!$A306=$O$6,TEXT('Main courante'!$B306,"j mmm aa"),"")</f>
        <v/>
      </c>
      <c r="Q309" s="122" t="str">
        <f>IF('Main courante'!$A306=$O$6,TEXT('Main courante'!$C306,"hh:mm"),"")</f>
        <v/>
      </c>
      <c r="R309" s="122" t="str">
        <f>IF('Main courante'!$A306=$O$6,TEXT('Main courante'!$D306,"hh:mm"),"")</f>
        <v/>
      </c>
      <c r="S309" s="123" t="str">
        <f>IF('Main courante'!$A306=$O$6,MOD($R309-$Q309,1),"")</f>
        <v/>
      </c>
      <c r="T309" s="124" t="str">
        <f>IF('Main courante'!$A306=$O$6,'Main courante'!$E306,"")</f>
        <v/>
      </c>
      <c r="U309" s="127" t="str">
        <f>IF('Main courante'!$A306=$O$6,DU309,"")</f>
        <v/>
      </c>
      <c r="V309" s="125"/>
      <c r="W309" s="120" t="str">
        <f>IF('Main courante'!$A306=$W$6,MAX($W$8:$W308)+1,"")</f>
        <v/>
      </c>
      <c r="X309" s="121" t="str">
        <f>IF('Main courante'!$A306=$W$6,TEXT('Main courante'!$B306,"j mmm aa"),"")</f>
        <v/>
      </c>
      <c r="Y309" s="122" t="str">
        <f>IF('Main courante'!$A306=$W$6,TEXT('Main courante'!$C306,"hh:mm"),"")</f>
        <v/>
      </c>
      <c r="Z309" s="122" t="str">
        <f>IF('Main courante'!$A306=$W$6,TEXT('Main courante'!$D306,"hh:mm"),"")</f>
        <v/>
      </c>
      <c r="AA309" s="123" t="str">
        <f>IF('Main courante'!$A306=$W$6,MOD($Z309-$Y309,1),"")</f>
        <v/>
      </c>
      <c r="AB309" s="123" t="str">
        <f>IF('Main courante'!$A306=$W$6,'Main courante'!$E306,"")</f>
        <v/>
      </c>
      <c r="AC309" s="122" t="str">
        <f>IF('Main courante'!$A306=$W$6,DU309,"")</f>
        <v/>
      </c>
      <c r="AD309" s="125"/>
      <c r="AE309" s="120" t="str">
        <f>IF('Main courante'!$A306=$AE$6,MAX($AE$8:$AE308)+1,"")</f>
        <v/>
      </c>
      <c r="AF309" s="121" t="str">
        <f>IF('Main courante'!$A306=$AE$6,TEXT('Main courante'!$B306,"j mmm aa"),"")</f>
        <v/>
      </c>
      <c r="AG309" s="122" t="str">
        <f>IF('Main courante'!$A306=$AE$6,TEXT('Main courante'!$C306,"hh:mm"),"")</f>
        <v/>
      </c>
      <c r="AH309" s="122" t="str">
        <f>IF('Main courante'!$A306=$AE$6,TEXT('Main courante'!$D306,"hh:mm"),"")</f>
        <v/>
      </c>
      <c r="AI309" s="123" t="str">
        <f>IF('Main courante'!$A306=$AE$6,MOD($AH309-$AG309,1),"")</f>
        <v/>
      </c>
      <c r="AJ309" s="123" t="str">
        <f>IF('Main courante'!$A306=$AE$6,'Main courante'!$E306,"")</f>
        <v/>
      </c>
      <c r="AK309" s="122" t="str">
        <f>IF('Main courante'!$A306=$AE$6,DU309,"")</f>
        <v/>
      </c>
      <c r="AL309" s="125"/>
      <c r="AM309" s="120" t="str">
        <f>IF('Main courante'!$A306=$AM$6,MAX($AM$8:$AM308)+1,"")</f>
        <v/>
      </c>
      <c r="AN309" s="121" t="str">
        <f>IF('Main courante'!$A306=$AM$6,TEXT('Main courante'!$B306,"j mmm aa"),"")</f>
        <v/>
      </c>
      <c r="AO309" s="122" t="str">
        <f>IF('Main courante'!$A306=$AM$6,TEXT('Main courante'!$C306,"hh:mm"),"")</f>
        <v/>
      </c>
      <c r="AP309" s="122" t="str">
        <f>IF('Main courante'!$A306=$AM$6,TEXT('Main courante'!$D306,"hh:mm"),"")</f>
        <v/>
      </c>
      <c r="AQ309" s="123" t="str">
        <f>IF('Main courante'!$A306=$AM$6,MOD($AP309-$AO309,1),"")</f>
        <v/>
      </c>
      <c r="AR309" s="123" t="str">
        <f>IF('Main courante'!$A306=$AM$6,'Main courante'!$E306,"")</f>
        <v/>
      </c>
      <c r="AS309" s="122" t="str">
        <f>IF('Main courante'!$A306=$AM$6,DU309,"")</f>
        <v/>
      </c>
      <c r="AT309" s="125"/>
      <c r="AU309" s="120" t="str">
        <f>IF('Main courante'!$A306=$AU$6,MAX($AU$8:$AU308)+1,"")</f>
        <v/>
      </c>
      <c r="AV309" s="121" t="str">
        <f>IF('Main courante'!$A306=$AU$6,TEXT('Main courante'!$B306,"j mmm aa"),"")</f>
        <v/>
      </c>
      <c r="AW309" s="122" t="str">
        <f>IF('Main courante'!$A306=$AU$6,TEXT('Main courante'!$C306,"hh:mm"),"")</f>
        <v/>
      </c>
      <c r="AX309" s="122" t="str">
        <f>IF('Main courante'!$A306=$AU$6,TEXT('Main courante'!$D306,"hh:mm"),"")</f>
        <v/>
      </c>
      <c r="AY309" s="123" t="str">
        <f>IF('Main courante'!$A306=$AU$6,MOD($AX309-$AW309,1),"")</f>
        <v/>
      </c>
      <c r="AZ309" s="123" t="str">
        <f>IF('Main courante'!$A306=$AU$6,'Main courante'!$E306,"")</f>
        <v/>
      </c>
      <c r="BA309" s="122" t="str">
        <f>IF('Main courante'!$A306=$AU$6,DU309,"")</f>
        <v/>
      </c>
      <c r="BB309" s="125"/>
      <c r="BC309" s="120" t="str">
        <f>IF('Main courante'!$A306=$BC$6,MAX($BC$8:$BC308)+1,"")</f>
        <v/>
      </c>
      <c r="BD309" s="121" t="str">
        <f>IF('Main courante'!$A306=$BC$6,TEXT('Main courante'!$B306,"j mmm aa"),"")</f>
        <v/>
      </c>
      <c r="BE309" s="122" t="str">
        <f>IF('Main courante'!$A306=$BC$6,TEXT('Main courante'!$C306,"hh:mm"),"")</f>
        <v/>
      </c>
      <c r="BF309" s="122" t="str">
        <f>IF('Main courante'!$A306=$BC$6,TEXT('Main courante'!$D306,"hh:mm"),"")</f>
        <v/>
      </c>
      <c r="BG309" s="123" t="str">
        <f>IF('Main courante'!$A306=$BC$6,MOD($BF309-$BE309,1),"")</f>
        <v/>
      </c>
      <c r="BH309" s="123" t="str">
        <f>IF('Main courante'!$A306=$BC$6,'Main courante'!$E306,"")</f>
        <v/>
      </c>
      <c r="BI309" s="122" t="str">
        <f>IF('Main courante'!$A306=$BC$6,DU309,"")</f>
        <v/>
      </c>
      <c r="BJ309" s="125"/>
      <c r="BK309" s="120" t="str">
        <f>IF('Main courante'!$A306=$BK$6,MAX($BK$8:$BK308)+1,"")</f>
        <v/>
      </c>
      <c r="BL309" s="121" t="str">
        <f>IF('Main courante'!$A306=$BK$6,TEXT('Main courante'!$B306,"j mmm aa"),"")</f>
        <v/>
      </c>
      <c r="BM309" s="122" t="str">
        <f>IF('Main courante'!$A306=$BK$6,TEXT('Main courante'!$C306,"hh:mm"),"")</f>
        <v/>
      </c>
      <c r="BN309" s="122" t="str">
        <f>IF('Main courante'!$A306=$BK$6,TEXT('Main courante'!$D306,"hh:mm"),"")</f>
        <v/>
      </c>
      <c r="BO309" s="123" t="str">
        <f>IF('Main courante'!$A306=$BK$6,MOD($BN309-$BM309,1),"")</f>
        <v/>
      </c>
      <c r="BP309" s="123" t="str">
        <f>IF('Main courante'!$A306=$BK$6,'Main courante'!$E306,"")</f>
        <v/>
      </c>
      <c r="BQ309" s="122" t="str">
        <f>IF('Main courante'!$A306=$BK$6,DU309,"")</f>
        <v/>
      </c>
      <c r="BR309" s="125"/>
      <c r="BS309" s="120" t="str">
        <f>IF('Main courante'!$A306=$BS$6,MAX($BS$8:$BS308)+1,"")</f>
        <v/>
      </c>
      <c r="BT309" s="121" t="str">
        <f>IF('Main courante'!$A306=$BS$6,TEXT('Main courante'!$B306,"j mmm aa"),"")</f>
        <v/>
      </c>
      <c r="BU309" s="122" t="str">
        <f>IF('Main courante'!$A306=$BS$6,TEXT('Main courante'!$C306,"hh:mm"),"")</f>
        <v/>
      </c>
      <c r="BV309" s="122" t="str">
        <f>IF('Main courante'!$A306=$BS$6,TEXT('Main courante'!$D306,"hh:mm"),"")</f>
        <v/>
      </c>
      <c r="BW309" s="123" t="str">
        <f>IF('Main courante'!$A306=$BS$6,MOD($BV309-$BU309,1),"")</f>
        <v/>
      </c>
      <c r="BX309" s="123" t="str">
        <f>IF('Main courante'!$A306=$BS$6,'Main courante'!$E306,"")</f>
        <v/>
      </c>
      <c r="BY309" s="122" t="str">
        <f>IF('Main courante'!$A306=$BS$6,DU309,"")</f>
        <v/>
      </c>
      <c r="BZ309" s="125"/>
      <c r="CA309" s="120" t="str">
        <f>IF('Main courante'!$A306=$CA$6,MAX($CA$8:$CA308)+1,"")</f>
        <v/>
      </c>
      <c r="CB309" s="121" t="str">
        <f>IF('Main courante'!$A306=$CA$6,TEXT('Main courante'!$B306,"j mmm aa"),"")</f>
        <v/>
      </c>
      <c r="CC309" s="122" t="str">
        <f>IF('Main courante'!$A306=$CA$6,TEXT('Main courante'!$C306,"hh:mm"),"")</f>
        <v/>
      </c>
      <c r="CD309" s="122" t="str">
        <f>IF('Main courante'!$A306=$CA$6,TEXT('Main courante'!$D306,"hh:mm"),"")</f>
        <v/>
      </c>
      <c r="CE309" s="123" t="str">
        <f>IF('Main courante'!$A306=$CA$6,MOD($CD309-$CC309,1),"")</f>
        <v/>
      </c>
      <c r="CF309" s="123" t="str">
        <f>IF('Main courante'!$A306=$CA$6,'Main courante'!$E306,"")</f>
        <v/>
      </c>
      <c r="CG309" s="122" t="str">
        <f>IF('Main courante'!$A306=$CA$6,DU309,"")</f>
        <v/>
      </c>
      <c r="CH309" s="125"/>
      <c r="CI309" s="120" t="str">
        <f>IF('Main courante'!$A306=$CI$6,MAX($CI$8:$CI308)+1,"")</f>
        <v/>
      </c>
      <c r="CJ309" s="121" t="str">
        <f>IF('Main courante'!$A306=$CI$6,TEXT('Main courante'!$B306,"j mmm aa"),"")</f>
        <v/>
      </c>
      <c r="CK309" s="122" t="str">
        <f>IF('Main courante'!$A306=$CI$6,TEXT('Main courante'!$C306,"hh:mm"),"")</f>
        <v/>
      </c>
      <c r="CL309" s="122" t="str">
        <f>IF('Main courante'!$A306=$CI$6,TEXT('Main courante'!$D306,"hh:mm"),"")</f>
        <v/>
      </c>
      <c r="CM309" s="123" t="str">
        <f>IF('Main courante'!$A306=$CI$6,MOD($CL309-$CK309,1),"")</f>
        <v/>
      </c>
      <c r="CN309" s="123" t="str">
        <f>IF('Main courante'!$A306=$CI$6,'Main courante'!$E306,"")</f>
        <v/>
      </c>
      <c r="CO309" s="125"/>
      <c r="CP309" s="120" t="str">
        <f>IF('Main courante'!$A306=$CP$6,MAX($CP$8:$CP308)+1,"")</f>
        <v/>
      </c>
      <c r="CQ309" s="121" t="str">
        <f>IF('Main courante'!$A306=$CP$6,TEXT('Main courante'!$B306,"j mmm aa"),"")</f>
        <v/>
      </c>
      <c r="CR309" s="122" t="str">
        <f>IF('Main courante'!$A306=$CP$6,TEXT('Main courante'!$C306,"hh:mm"),"")</f>
        <v/>
      </c>
      <c r="CS309" s="122" t="str">
        <f>IF('Main courante'!$A306=$CP$6,TEXT('Main courante'!$D306,"hh:mm"),"")</f>
        <v/>
      </c>
      <c r="CT309" s="123" t="str">
        <f>IF('Main courante'!$A306=$CP$6,MOD($CS309-$CR309,1),"")</f>
        <v/>
      </c>
      <c r="CU309" s="123" t="str">
        <f>IF('Main courante'!$A306=$CP$6,'Main courante'!$E306,"")</f>
        <v/>
      </c>
      <c r="CV309" s="122" t="str">
        <f>IF('Main courante'!$A306=$CP$6,DU309,"")</f>
        <v/>
      </c>
      <c r="CW309" s="125"/>
      <c r="CX309" s="120" t="str">
        <f>IF('Main courante'!$A306=$CX$6,MAX($CX$8:$CX308)+1,"")</f>
        <v/>
      </c>
      <c r="CY309" s="121" t="str">
        <f>IF('Main courante'!$A306=$CX$6,TEXT('Main courante'!$B306,"j mmm aa"),"")</f>
        <v/>
      </c>
      <c r="CZ309" s="122" t="str">
        <f>IF('Main courante'!$A306=$CX$6,TEXT('Main courante'!$C306,"hh:mm"),"")</f>
        <v/>
      </c>
      <c r="DA309" s="122" t="str">
        <f>IF('Main courante'!$A306=$CX$6,TEXT('Main courante'!$D306,"hh:mm"),"")</f>
        <v/>
      </c>
      <c r="DB309" s="123" t="str">
        <f>IF('Main courante'!$A306=$CX$6,MOD($DA309-$CZ309,1),"")</f>
        <v/>
      </c>
      <c r="DC309" s="123" t="str">
        <f>IF('Main courante'!$A306=$CX$6,'Main courante'!$E306,"")</f>
        <v/>
      </c>
      <c r="DD309" s="122" t="str">
        <f>IF('Main courante'!$A306=$CX$6,DU309,"")</f>
        <v/>
      </c>
      <c r="DE309" s="125"/>
      <c r="DF309" s="120" t="str">
        <f>IF('Main courante'!$A306=$DF$6,MAX($DF$8:$DF308)+1,"")</f>
        <v/>
      </c>
      <c r="DG309" s="121" t="str">
        <f>IF('Main courante'!$A306=$DF$6,TEXT('Main courante'!$B306,"j mmm aa"),"")</f>
        <v/>
      </c>
      <c r="DH309" s="122" t="str">
        <f>IF('Main courante'!$A306=$DF$6,TEXT('Main courante'!$C306,"hh:mm"),"")</f>
        <v/>
      </c>
      <c r="DI309" s="122" t="str">
        <f>IF('Main courante'!$A306=$DF$6,TEXT('Main courante'!$D306,"hh:mm"),"")</f>
        <v/>
      </c>
      <c r="DJ309" s="123" t="str">
        <f>IF('Main courante'!$A306=$DF$6,MOD($DI309-$DH309,1),"")</f>
        <v/>
      </c>
      <c r="DK309" s="123" t="str">
        <f>IF('Main courante'!$A306=$DF$6,'Main courante'!$E306,"")</f>
        <v/>
      </c>
      <c r="DL309" s="128"/>
      <c r="DM309" s="120" t="str">
        <f>IF(OR('Main courante'!$F306&lt;&gt;"",'Main courante'!$K306&lt;&gt;""),MAX($DM$8:$DM308)+1,"")</f>
        <v/>
      </c>
      <c r="DN309" s="121" t="str">
        <f>IF('Main courante'!$F306,TEXT('Main courante'!$B306,"j mmm aa"),"")</f>
        <v/>
      </c>
      <c r="DO309" s="121" t="str">
        <f>IF('Main courante'!$F306,'Main courante'!$E306,"")</f>
        <v/>
      </c>
      <c r="DP309" s="121" t="str">
        <f>IF(OR('Main courante'!$F306&lt;&gt;"",'Main courante'!$K306&lt;&gt;""),IF('Main courante'!$F306&lt;&gt;"",TEXT('Main courante'!$F306,"hh:mm"),""),"")</f>
        <v/>
      </c>
      <c r="DQ309" s="121" t="str">
        <f>IF(OR('Main courante'!$F306&lt;&gt;"",'Main courante'!$K306&lt;&gt;""),IF('Main courante'!$G306&lt;&gt;"",TEXT('Main courante'!$G306,"hh:mm"),""),"")</f>
        <v/>
      </c>
      <c r="DR309" s="121" t="str">
        <f>IF(OR('Main courante'!$F306&lt;&gt;"",'Main courante'!$K306&lt;&gt;""),IF('Main courante'!$K306&lt;&gt;"",TEXT('Main courante'!$K306,"hh:mm"),""),"")</f>
        <v/>
      </c>
      <c r="DS309" s="121" t="str">
        <f>IF(OR('Main courante'!$F306&lt;&gt;"",'Main courante'!$K306&lt;&gt;""),IF('Main courante'!$L306&lt;&gt;"",TEXT('Main courante'!$L306,"hh:mm"),""),"")</f>
        <v/>
      </c>
      <c r="DT309" s="129">
        <f t="shared" si="16"/>
        <v>0</v>
      </c>
      <c r="DU309" s="130">
        <f>'Main courante'!$H306+'Main courante'!$M306</f>
        <v>0</v>
      </c>
      <c r="DV309" s="131">
        <f>'Main courante'!$J306+'Main courante'!$O306</f>
        <v>0</v>
      </c>
      <c r="DW309" s="131">
        <f>'Main courante'!$I306+'Main courante'!$N306</f>
        <v>0</v>
      </c>
      <c r="DX309" s="132" t="str">
        <f>IF('Main courante'!$P306&lt;&gt;"",'Main courante'!$P306,"")</f>
        <v/>
      </c>
      <c r="DY309" s="133" t="str">
        <f>IF('Main courante'!$Q306&lt;&gt;"",'Main courante'!$Q306,"")</f>
        <v/>
      </c>
      <c r="DZ309" s="133" t="str">
        <f>IF('Main courante'!$R306&lt;&gt;"",'Main courante'!$R306,"")</f>
        <v/>
      </c>
      <c r="EA309" s="129">
        <f t="shared" si="17"/>
        <v>0</v>
      </c>
      <c r="EB309" s="129">
        <f t="shared" si="18"/>
        <v>0</v>
      </c>
      <c r="ED309" s="120" t="str">
        <f>IF('Main courante'!$A306=$ED$6,MAX($ED$8:$ED308)+1,"")</f>
        <v/>
      </c>
      <c r="EE309" s="120" t="str">
        <f>IF('Main courante'!$A306=$ED$6,'Main courante'!$S306,"")</f>
        <v/>
      </c>
      <c r="EF309" s="120" t="str">
        <f>IF('Main courante'!$A306=$ED$6,'Main courante'!$T306,"")</f>
        <v/>
      </c>
      <c r="EG309" s="120" t="str">
        <f>IF('Main courante'!$A306=$ED$6,'Main courante'!$U306,"")</f>
        <v/>
      </c>
      <c r="EH309" s="134" t="str">
        <f>IF('Main courante'!$A306=$ED$6,'Main courante'!$V306,"")</f>
        <v/>
      </c>
      <c r="EJ309" s="120" t="str">
        <f>IF('Main courante'!$A306=$EJ$6,MAX($EJ$8:$EJ308)+1,"")</f>
        <v/>
      </c>
      <c r="EK309" s="120" t="str">
        <f>IF('Main courante'!$A306=$EJ$6,'Main courante'!$S306,"")</f>
        <v/>
      </c>
      <c r="EL309" s="120" t="str">
        <f>IF('Main courante'!$A306=$EJ$6,'Main courante'!$T306,"")</f>
        <v/>
      </c>
      <c r="EM309" s="120" t="str">
        <f>IF('Main courante'!$A306=$EJ$6,'Main courante'!$U306,"")</f>
        <v/>
      </c>
      <c r="EN309" s="134" t="str">
        <f>IF('Main courante'!$A306=$EJ$6,'Main courante'!$V306,"")</f>
        <v/>
      </c>
      <c r="EP309" s="120" t="str">
        <f>IF('Main courante'!$A306=$EP$6,MAX($EP$8:$EP308)+1,"")</f>
        <v/>
      </c>
      <c r="EQ309" s="120" t="str">
        <f>IF('Main courante'!$A306=$EP$6,'Main courante'!$S306,"")</f>
        <v/>
      </c>
      <c r="ER309" s="120" t="str">
        <f>IF('Main courante'!$A306=$EP$6,'Main courante'!$T306,"")</f>
        <v/>
      </c>
      <c r="ES309" s="120" t="str">
        <f>IF('Main courante'!$A306=$EP$6,'Main courante'!$U306,"")</f>
        <v/>
      </c>
      <c r="ET309" s="134" t="str">
        <f>IF('Main courante'!$A306=$EP$6,'Main courante'!$V306,"")</f>
        <v/>
      </c>
      <c r="EU309" s="125"/>
      <c r="EV309" s="120" t="str">
        <f>IF('Main courante'!$A306=$EV$6,MAX($EV$8:$EV308)+1,"")</f>
        <v/>
      </c>
      <c r="EW309" s="121" t="str">
        <f>IF('Main courante'!$A306=$EV$6,TEXT('Main courante'!$B306,"j mmm aa"),"")</f>
        <v/>
      </c>
      <c r="EX309" s="122" t="str">
        <f>IF('Main courante'!$A306=$EV$6,TEXT('Main courante'!$C306,"hh:mm"),"")</f>
        <v/>
      </c>
      <c r="EY309" s="122" t="str">
        <f>IF('Main courante'!$A306=$EV$6,TEXT('Main courante'!$D306,"hh:mm"),"")</f>
        <v/>
      </c>
      <c r="EZ309" s="123" t="str">
        <f>IF('Main courante'!$A306=$EV$6,MOD($EY309-$EX309,1),"")</f>
        <v/>
      </c>
      <c r="FA309" s="123" t="str">
        <f>IF('Main courante'!$A306=$EV$6,'Main courante'!$E306,"")</f>
        <v/>
      </c>
      <c r="FB309" s="128"/>
    </row>
    <row r="310" spans="1:158">
      <c r="A310" s="120" t="str">
        <f>IF('Main courante'!$A307=$A$6,MAX($A$8:$A309)+1,"")</f>
        <v/>
      </c>
      <c r="B310" s="121" t="str">
        <f>IF('Main courante'!$A307=$A$6,TEXT('Main courante'!$B307,"j mmm aa"),"")</f>
        <v/>
      </c>
      <c r="C310" s="122" t="str">
        <f>IF('Main courante'!$A307=$A$6,TEXT('Main courante'!$C307,"hh:mm"),"")</f>
        <v/>
      </c>
      <c r="D310" s="122" t="str">
        <f>IF('Main courante'!$A307=$A$6,TEXT('Main courante'!$D307,"hh:mm"),"")</f>
        <v/>
      </c>
      <c r="E310" s="123" t="str">
        <f>IF('Main courante'!$A307=$A$6,MOD($D310-$C310,1),"")</f>
        <v/>
      </c>
      <c r="F310" s="123" t="str">
        <f>IF('Main courante'!$A307=$A$6,'Main courante'!$E307,"")</f>
        <v/>
      </c>
      <c r="G310" s="125"/>
      <c r="H310" s="126" t="str">
        <f>IF('Main courante'!$A307=$H$6,MAX($H$8:$H309)+1,"")</f>
        <v/>
      </c>
      <c r="I310" s="121" t="str">
        <f>IF('Main courante'!$A307=$H$6,TEXT('Main courante'!$B307,"j mmm aa"),"")</f>
        <v/>
      </c>
      <c r="J310" s="122" t="str">
        <f>IF('Main courante'!$A307=$H$6,TEXT('Main courante'!$C307,"hh:mm"),"")</f>
        <v/>
      </c>
      <c r="K310" s="122" t="str">
        <f>IF('Main courante'!$A307=$H$6,TEXT('Main courante'!$D307,"hh:mm"),"")</f>
        <v/>
      </c>
      <c r="L310" s="123" t="str">
        <f>IF('Main courante'!$A307=$H$6,MOD($K310-$J310,1),"")</f>
        <v/>
      </c>
      <c r="M310" s="123" t="str">
        <f>IF('Main courante'!$A307=$H$6,'Main courante'!$E307,"")</f>
        <v/>
      </c>
      <c r="N310" s="125"/>
      <c r="O310" s="120" t="str">
        <f>IF('Main courante'!$A307=$O$6,MAX($O$8:$O309)+1,"")</f>
        <v/>
      </c>
      <c r="P310" s="121" t="str">
        <f>IF('Main courante'!$A307=$O$6,TEXT('Main courante'!$B307,"j mmm aa"),"")</f>
        <v/>
      </c>
      <c r="Q310" s="122" t="str">
        <f>IF('Main courante'!$A307=$O$6,TEXT('Main courante'!$C307,"hh:mm"),"")</f>
        <v/>
      </c>
      <c r="R310" s="122" t="str">
        <f>IF('Main courante'!$A307=$O$6,TEXT('Main courante'!$D307,"hh:mm"),"")</f>
        <v/>
      </c>
      <c r="S310" s="123" t="str">
        <f>IF('Main courante'!$A307=$O$6,MOD($R310-$Q310,1),"")</f>
        <v/>
      </c>
      <c r="T310" s="124" t="str">
        <f>IF('Main courante'!$A307=$O$6,'Main courante'!$E307,"")</f>
        <v/>
      </c>
      <c r="U310" s="127" t="str">
        <f>IF('Main courante'!$A307=$O$6,DU310,"")</f>
        <v/>
      </c>
      <c r="V310" s="125"/>
      <c r="W310" s="120" t="str">
        <f>IF('Main courante'!$A307=$W$6,MAX($W$8:$W309)+1,"")</f>
        <v/>
      </c>
      <c r="X310" s="121" t="str">
        <f>IF('Main courante'!$A307=$W$6,TEXT('Main courante'!$B307,"j mmm aa"),"")</f>
        <v/>
      </c>
      <c r="Y310" s="122" t="str">
        <f>IF('Main courante'!$A307=$W$6,TEXT('Main courante'!$C307,"hh:mm"),"")</f>
        <v/>
      </c>
      <c r="Z310" s="122" t="str">
        <f>IF('Main courante'!$A307=$W$6,TEXT('Main courante'!$D307,"hh:mm"),"")</f>
        <v/>
      </c>
      <c r="AA310" s="123" t="str">
        <f>IF('Main courante'!$A307=$W$6,MOD($Z310-$Y310,1),"")</f>
        <v/>
      </c>
      <c r="AB310" s="123" t="str">
        <f>IF('Main courante'!$A307=$W$6,'Main courante'!$E307,"")</f>
        <v/>
      </c>
      <c r="AC310" s="122" t="str">
        <f>IF('Main courante'!$A307=$W$6,DU310,"")</f>
        <v/>
      </c>
      <c r="AD310" s="125"/>
      <c r="AE310" s="120" t="str">
        <f>IF('Main courante'!$A307=$AE$6,MAX($AE$8:$AE309)+1,"")</f>
        <v/>
      </c>
      <c r="AF310" s="121" t="str">
        <f>IF('Main courante'!$A307=$AE$6,TEXT('Main courante'!$B307,"j mmm aa"),"")</f>
        <v/>
      </c>
      <c r="AG310" s="122" t="str">
        <f>IF('Main courante'!$A307=$AE$6,TEXT('Main courante'!$C307,"hh:mm"),"")</f>
        <v/>
      </c>
      <c r="AH310" s="122" t="str">
        <f>IF('Main courante'!$A307=$AE$6,TEXT('Main courante'!$D307,"hh:mm"),"")</f>
        <v/>
      </c>
      <c r="AI310" s="123" t="str">
        <f>IF('Main courante'!$A307=$AE$6,MOD($AH310-$AG310,1),"")</f>
        <v/>
      </c>
      <c r="AJ310" s="123" t="str">
        <f>IF('Main courante'!$A307=$AE$6,'Main courante'!$E307,"")</f>
        <v/>
      </c>
      <c r="AK310" s="122" t="str">
        <f>IF('Main courante'!$A307=$AE$6,DU310,"")</f>
        <v/>
      </c>
      <c r="AL310" s="125"/>
      <c r="AM310" s="120" t="str">
        <f>IF('Main courante'!$A307=$AM$6,MAX($AM$8:$AM309)+1,"")</f>
        <v/>
      </c>
      <c r="AN310" s="121" t="str">
        <f>IF('Main courante'!$A307=$AM$6,TEXT('Main courante'!$B307,"j mmm aa"),"")</f>
        <v/>
      </c>
      <c r="AO310" s="122" t="str">
        <f>IF('Main courante'!$A307=$AM$6,TEXT('Main courante'!$C307,"hh:mm"),"")</f>
        <v/>
      </c>
      <c r="AP310" s="122" t="str">
        <f>IF('Main courante'!$A307=$AM$6,TEXT('Main courante'!$D307,"hh:mm"),"")</f>
        <v/>
      </c>
      <c r="AQ310" s="123" t="str">
        <f>IF('Main courante'!$A307=$AM$6,MOD($AP310-$AO310,1),"")</f>
        <v/>
      </c>
      <c r="AR310" s="123" t="str">
        <f>IF('Main courante'!$A307=$AM$6,'Main courante'!$E307,"")</f>
        <v/>
      </c>
      <c r="AS310" s="122" t="str">
        <f>IF('Main courante'!$A307=$AM$6,DU310,"")</f>
        <v/>
      </c>
      <c r="AT310" s="125"/>
      <c r="AU310" s="120" t="str">
        <f>IF('Main courante'!$A307=$AU$6,MAX($AU$8:$AU309)+1,"")</f>
        <v/>
      </c>
      <c r="AV310" s="121" t="str">
        <f>IF('Main courante'!$A307=$AU$6,TEXT('Main courante'!$B307,"j mmm aa"),"")</f>
        <v/>
      </c>
      <c r="AW310" s="122" t="str">
        <f>IF('Main courante'!$A307=$AU$6,TEXT('Main courante'!$C307,"hh:mm"),"")</f>
        <v/>
      </c>
      <c r="AX310" s="122" t="str">
        <f>IF('Main courante'!$A307=$AU$6,TEXT('Main courante'!$D307,"hh:mm"),"")</f>
        <v/>
      </c>
      <c r="AY310" s="123" t="str">
        <f>IF('Main courante'!$A307=$AU$6,MOD($AX310-$AW310,1),"")</f>
        <v/>
      </c>
      <c r="AZ310" s="123" t="str">
        <f>IF('Main courante'!$A307=$AU$6,'Main courante'!$E307,"")</f>
        <v/>
      </c>
      <c r="BA310" s="122" t="str">
        <f>IF('Main courante'!$A307=$AU$6,DU310,"")</f>
        <v/>
      </c>
      <c r="BB310" s="125"/>
      <c r="BC310" s="120" t="str">
        <f>IF('Main courante'!$A307=$BC$6,MAX($BC$8:$BC309)+1,"")</f>
        <v/>
      </c>
      <c r="BD310" s="121" t="str">
        <f>IF('Main courante'!$A307=$BC$6,TEXT('Main courante'!$B307,"j mmm aa"),"")</f>
        <v/>
      </c>
      <c r="BE310" s="122" t="str">
        <f>IF('Main courante'!$A307=$BC$6,TEXT('Main courante'!$C307,"hh:mm"),"")</f>
        <v/>
      </c>
      <c r="BF310" s="122" t="str">
        <f>IF('Main courante'!$A307=$BC$6,TEXT('Main courante'!$D307,"hh:mm"),"")</f>
        <v/>
      </c>
      <c r="BG310" s="123" t="str">
        <f>IF('Main courante'!$A307=$BC$6,MOD($BF310-$BE310,1),"")</f>
        <v/>
      </c>
      <c r="BH310" s="123" t="str">
        <f>IF('Main courante'!$A307=$BC$6,'Main courante'!$E307,"")</f>
        <v/>
      </c>
      <c r="BI310" s="122" t="str">
        <f>IF('Main courante'!$A307=$BC$6,DU310,"")</f>
        <v/>
      </c>
      <c r="BJ310" s="125"/>
      <c r="BK310" s="120" t="str">
        <f>IF('Main courante'!$A307=$BK$6,MAX($BK$8:$BK309)+1,"")</f>
        <v/>
      </c>
      <c r="BL310" s="121" t="str">
        <f>IF('Main courante'!$A307=$BK$6,TEXT('Main courante'!$B307,"j mmm aa"),"")</f>
        <v/>
      </c>
      <c r="BM310" s="122" t="str">
        <f>IF('Main courante'!$A307=$BK$6,TEXT('Main courante'!$C307,"hh:mm"),"")</f>
        <v/>
      </c>
      <c r="BN310" s="122" t="str">
        <f>IF('Main courante'!$A307=$BK$6,TEXT('Main courante'!$D307,"hh:mm"),"")</f>
        <v/>
      </c>
      <c r="BO310" s="123" t="str">
        <f>IF('Main courante'!$A307=$BK$6,MOD($BN310-$BM310,1),"")</f>
        <v/>
      </c>
      <c r="BP310" s="123" t="str">
        <f>IF('Main courante'!$A307=$BK$6,'Main courante'!$E307,"")</f>
        <v/>
      </c>
      <c r="BQ310" s="122" t="str">
        <f>IF('Main courante'!$A307=$BK$6,DU310,"")</f>
        <v/>
      </c>
      <c r="BR310" s="125"/>
      <c r="BS310" s="120" t="str">
        <f>IF('Main courante'!$A307=$BS$6,MAX($BS$8:$BS309)+1,"")</f>
        <v/>
      </c>
      <c r="BT310" s="121" t="str">
        <f>IF('Main courante'!$A307=$BS$6,TEXT('Main courante'!$B307,"j mmm aa"),"")</f>
        <v/>
      </c>
      <c r="BU310" s="122" t="str">
        <f>IF('Main courante'!$A307=$BS$6,TEXT('Main courante'!$C307,"hh:mm"),"")</f>
        <v/>
      </c>
      <c r="BV310" s="122" t="str">
        <f>IF('Main courante'!$A307=$BS$6,TEXT('Main courante'!$D307,"hh:mm"),"")</f>
        <v/>
      </c>
      <c r="BW310" s="123" t="str">
        <f>IF('Main courante'!$A307=$BS$6,MOD($BV310-$BU310,1),"")</f>
        <v/>
      </c>
      <c r="BX310" s="123" t="str">
        <f>IF('Main courante'!$A307=$BS$6,'Main courante'!$E307,"")</f>
        <v/>
      </c>
      <c r="BY310" s="122" t="str">
        <f>IF('Main courante'!$A307=$BS$6,DU310,"")</f>
        <v/>
      </c>
      <c r="BZ310" s="125"/>
      <c r="CA310" s="120" t="str">
        <f>IF('Main courante'!$A307=$CA$6,MAX($CA$8:$CA309)+1,"")</f>
        <v/>
      </c>
      <c r="CB310" s="121" t="str">
        <f>IF('Main courante'!$A307=$CA$6,TEXT('Main courante'!$B307,"j mmm aa"),"")</f>
        <v/>
      </c>
      <c r="CC310" s="122" t="str">
        <f>IF('Main courante'!$A307=$CA$6,TEXT('Main courante'!$C307,"hh:mm"),"")</f>
        <v/>
      </c>
      <c r="CD310" s="122" t="str">
        <f>IF('Main courante'!$A307=$CA$6,TEXT('Main courante'!$D307,"hh:mm"),"")</f>
        <v/>
      </c>
      <c r="CE310" s="123" t="str">
        <f>IF('Main courante'!$A307=$CA$6,MOD($CD310-$CC310,1),"")</f>
        <v/>
      </c>
      <c r="CF310" s="123" t="str">
        <f>IF('Main courante'!$A307=$CA$6,'Main courante'!$E307,"")</f>
        <v/>
      </c>
      <c r="CG310" s="122" t="str">
        <f>IF('Main courante'!$A307=$CA$6,DU310,"")</f>
        <v/>
      </c>
      <c r="CH310" s="125"/>
      <c r="CI310" s="120" t="str">
        <f>IF('Main courante'!$A307=$CI$6,MAX($CI$8:$CI309)+1,"")</f>
        <v/>
      </c>
      <c r="CJ310" s="121" t="str">
        <f>IF('Main courante'!$A307=$CI$6,TEXT('Main courante'!$B307,"j mmm aa"),"")</f>
        <v/>
      </c>
      <c r="CK310" s="122" t="str">
        <f>IF('Main courante'!$A307=$CI$6,TEXT('Main courante'!$C307,"hh:mm"),"")</f>
        <v/>
      </c>
      <c r="CL310" s="122" t="str">
        <f>IF('Main courante'!$A307=$CI$6,TEXT('Main courante'!$D307,"hh:mm"),"")</f>
        <v/>
      </c>
      <c r="CM310" s="123" t="str">
        <f>IF('Main courante'!$A307=$CI$6,MOD($CL310-$CK310,1),"")</f>
        <v/>
      </c>
      <c r="CN310" s="123" t="str">
        <f>IF('Main courante'!$A307=$CI$6,'Main courante'!$E307,"")</f>
        <v/>
      </c>
      <c r="CO310" s="125"/>
      <c r="CP310" s="120" t="str">
        <f>IF('Main courante'!$A307=$CP$6,MAX($CP$8:$CP309)+1,"")</f>
        <v/>
      </c>
      <c r="CQ310" s="121" t="str">
        <f>IF('Main courante'!$A307=$CP$6,TEXT('Main courante'!$B307,"j mmm aa"),"")</f>
        <v/>
      </c>
      <c r="CR310" s="122" t="str">
        <f>IF('Main courante'!$A307=$CP$6,TEXT('Main courante'!$C307,"hh:mm"),"")</f>
        <v/>
      </c>
      <c r="CS310" s="122" t="str">
        <f>IF('Main courante'!$A307=$CP$6,TEXT('Main courante'!$D307,"hh:mm"),"")</f>
        <v/>
      </c>
      <c r="CT310" s="123" t="str">
        <f>IF('Main courante'!$A307=$CP$6,MOD($CS310-$CR310,1),"")</f>
        <v/>
      </c>
      <c r="CU310" s="123" t="str">
        <f>IF('Main courante'!$A307=$CP$6,'Main courante'!$E307,"")</f>
        <v/>
      </c>
      <c r="CV310" s="122" t="str">
        <f>IF('Main courante'!$A307=$CP$6,DU310,"")</f>
        <v/>
      </c>
      <c r="CW310" s="125"/>
      <c r="CX310" s="120" t="str">
        <f>IF('Main courante'!$A307=$CX$6,MAX($CX$8:$CX309)+1,"")</f>
        <v/>
      </c>
      <c r="CY310" s="121" t="str">
        <f>IF('Main courante'!$A307=$CX$6,TEXT('Main courante'!$B307,"j mmm aa"),"")</f>
        <v/>
      </c>
      <c r="CZ310" s="122" t="str">
        <f>IF('Main courante'!$A307=$CX$6,TEXT('Main courante'!$C307,"hh:mm"),"")</f>
        <v/>
      </c>
      <c r="DA310" s="122" t="str">
        <f>IF('Main courante'!$A307=$CX$6,TEXT('Main courante'!$D307,"hh:mm"),"")</f>
        <v/>
      </c>
      <c r="DB310" s="123" t="str">
        <f>IF('Main courante'!$A307=$CX$6,MOD($DA310-$CZ310,1),"")</f>
        <v/>
      </c>
      <c r="DC310" s="123" t="str">
        <f>IF('Main courante'!$A307=$CX$6,'Main courante'!$E307,"")</f>
        <v/>
      </c>
      <c r="DD310" s="122" t="str">
        <f>IF('Main courante'!$A307=$CX$6,DU310,"")</f>
        <v/>
      </c>
      <c r="DE310" s="125"/>
      <c r="DF310" s="120" t="str">
        <f>IF('Main courante'!$A307=$DF$6,MAX($DF$8:$DF309)+1,"")</f>
        <v/>
      </c>
      <c r="DG310" s="121" t="str">
        <f>IF('Main courante'!$A307=$DF$6,TEXT('Main courante'!$B307,"j mmm aa"),"")</f>
        <v/>
      </c>
      <c r="DH310" s="122" t="str">
        <f>IF('Main courante'!$A307=$DF$6,TEXT('Main courante'!$C307,"hh:mm"),"")</f>
        <v/>
      </c>
      <c r="DI310" s="122" t="str">
        <f>IF('Main courante'!$A307=$DF$6,TEXT('Main courante'!$D307,"hh:mm"),"")</f>
        <v/>
      </c>
      <c r="DJ310" s="123" t="str">
        <f>IF('Main courante'!$A307=$DF$6,MOD($DI310-$DH310,1),"")</f>
        <v/>
      </c>
      <c r="DK310" s="123" t="str">
        <f>IF('Main courante'!$A307=$DF$6,'Main courante'!$E307,"")</f>
        <v/>
      </c>
      <c r="DL310" s="128"/>
      <c r="DM310" s="120" t="str">
        <f>IF(OR('Main courante'!$F307&lt;&gt;"",'Main courante'!$K307&lt;&gt;""),MAX($DM$8:$DM309)+1,"")</f>
        <v/>
      </c>
      <c r="DN310" s="121" t="str">
        <f>IF('Main courante'!$F307,TEXT('Main courante'!$B307,"j mmm aa"),"")</f>
        <v/>
      </c>
      <c r="DO310" s="121" t="str">
        <f>IF('Main courante'!$F307,'Main courante'!$E307,"")</f>
        <v/>
      </c>
      <c r="DP310" s="121" t="str">
        <f>IF(OR('Main courante'!$F307&lt;&gt;"",'Main courante'!$K307&lt;&gt;""),IF('Main courante'!$F307&lt;&gt;"",TEXT('Main courante'!$F307,"hh:mm"),""),"")</f>
        <v/>
      </c>
      <c r="DQ310" s="121" t="str">
        <f>IF(OR('Main courante'!$F307&lt;&gt;"",'Main courante'!$K307&lt;&gt;""),IF('Main courante'!$G307&lt;&gt;"",TEXT('Main courante'!$G307,"hh:mm"),""),"")</f>
        <v/>
      </c>
      <c r="DR310" s="121" t="str">
        <f>IF(OR('Main courante'!$F307&lt;&gt;"",'Main courante'!$K307&lt;&gt;""),IF('Main courante'!$K307&lt;&gt;"",TEXT('Main courante'!$K307,"hh:mm"),""),"")</f>
        <v/>
      </c>
      <c r="DS310" s="121" t="str">
        <f>IF(OR('Main courante'!$F307&lt;&gt;"",'Main courante'!$K307&lt;&gt;""),IF('Main courante'!$L307&lt;&gt;"",TEXT('Main courante'!$L307,"hh:mm"),""),"")</f>
        <v/>
      </c>
      <c r="DT310" s="129">
        <f t="shared" si="16"/>
        <v>0</v>
      </c>
      <c r="DU310" s="130">
        <f>'Main courante'!$H307+'Main courante'!$M307</f>
        <v>0</v>
      </c>
      <c r="DV310" s="131">
        <f>'Main courante'!$J307+'Main courante'!$O307</f>
        <v>0</v>
      </c>
      <c r="DW310" s="131">
        <f>'Main courante'!$I307+'Main courante'!$N307</f>
        <v>0</v>
      </c>
      <c r="DX310" s="132" t="str">
        <f>IF('Main courante'!$P307&lt;&gt;"",'Main courante'!$P307,"")</f>
        <v/>
      </c>
      <c r="DY310" s="133" t="str">
        <f>IF('Main courante'!$Q307&lt;&gt;"",'Main courante'!$Q307,"")</f>
        <v/>
      </c>
      <c r="DZ310" s="133" t="str">
        <f>IF('Main courante'!$R307&lt;&gt;"",'Main courante'!$R307,"")</f>
        <v/>
      </c>
      <c r="EA310" s="129">
        <f t="shared" si="17"/>
        <v>0</v>
      </c>
      <c r="EB310" s="129">
        <f t="shared" si="18"/>
        <v>0</v>
      </c>
      <c r="ED310" s="120" t="str">
        <f>IF('Main courante'!$A307=$ED$6,MAX($ED$8:$ED309)+1,"")</f>
        <v/>
      </c>
      <c r="EE310" s="120" t="str">
        <f>IF('Main courante'!$A307=$ED$6,'Main courante'!$S307,"")</f>
        <v/>
      </c>
      <c r="EF310" s="120" t="str">
        <f>IF('Main courante'!$A307=$ED$6,'Main courante'!$T307,"")</f>
        <v/>
      </c>
      <c r="EG310" s="120" t="str">
        <f>IF('Main courante'!$A307=$ED$6,'Main courante'!$U307,"")</f>
        <v/>
      </c>
      <c r="EH310" s="134" t="str">
        <f>IF('Main courante'!$A307=$ED$6,'Main courante'!$V307,"")</f>
        <v/>
      </c>
      <c r="EJ310" s="120" t="str">
        <f>IF('Main courante'!$A307=$EJ$6,MAX($EJ$8:$EJ309)+1,"")</f>
        <v/>
      </c>
      <c r="EK310" s="120" t="str">
        <f>IF('Main courante'!$A307=$EJ$6,'Main courante'!$S307,"")</f>
        <v/>
      </c>
      <c r="EL310" s="120" t="str">
        <f>IF('Main courante'!$A307=$EJ$6,'Main courante'!$T307,"")</f>
        <v/>
      </c>
      <c r="EM310" s="120" t="str">
        <f>IF('Main courante'!$A307=$EJ$6,'Main courante'!$U307,"")</f>
        <v/>
      </c>
      <c r="EN310" s="134" t="str">
        <f>IF('Main courante'!$A307=$EJ$6,'Main courante'!$V307,"")</f>
        <v/>
      </c>
      <c r="EP310" s="120" t="str">
        <f>IF('Main courante'!$A307=$EP$6,MAX($EP$8:$EP309)+1,"")</f>
        <v/>
      </c>
      <c r="EQ310" s="120" t="str">
        <f>IF('Main courante'!$A307=$EP$6,'Main courante'!$S307,"")</f>
        <v/>
      </c>
      <c r="ER310" s="120" t="str">
        <f>IF('Main courante'!$A307=$EP$6,'Main courante'!$T307,"")</f>
        <v/>
      </c>
      <c r="ES310" s="120" t="str">
        <f>IF('Main courante'!$A307=$EP$6,'Main courante'!$U307,"")</f>
        <v/>
      </c>
      <c r="ET310" s="134" t="str">
        <f>IF('Main courante'!$A307=$EP$6,'Main courante'!$V307,"")</f>
        <v/>
      </c>
      <c r="EU310" s="125"/>
      <c r="EV310" s="120" t="str">
        <f>IF('Main courante'!$A307=$EV$6,MAX($EV$8:$EV309)+1,"")</f>
        <v/>
      </c>
      <c r="EW310" s="121" t="str">
        <f>IF('Main courante'!$A307=$EV$6,TEXT('Main courante'!$B307,"j mmm aa"),"")</f>
        <v/>
      </c>
      <c r="EX310" s="122" t="str">
        <f>IF('Main courante'!$A307=$EV$6,TEXT('Main courante'!$C307,"hh:mm"),"")</f>
        <v/>
      </c>
      <c r="EY310" s="122" t="str">
        <f>IF('Main courante'!$A307=$EV$6,TEXT('Main courante'!$D307,"hh:mm"),"")</f>
        <v/>
      </c>
      <c r="EZ310" s="123" t="str">
        <f>IF('Main courante'!$A307=$EV$6,MOD($EY310-$EX310,1),"")</f>
        <v/>
      </c>
      <c r="FA310" s="123" t="str">
        <f>IF('Main courante'!$A307=$EV$6,'Main courante'!$E307,"")</f>
        <v/>
      </c>
      <c r="FB310" s="128"/>
    </row>
    <row r="311" spans="1:158">
      <c r="A311" s="120" t="str">
        <f>IF('Main courante'!$A308=$A$6,MAX($A$8:$A310)+1,"")</f>
        <v/>
      </c>
      <c r="B311" s="121" t="str">
        <f>IF('Main courante'!$A308=$A$6,TEXT('Main courante'!$B308,"j mmm aa"),"")</f>
        <v/>
      </c>
      <c r="C311" s="122" t="str">
        <f>IF('Main courante'!$A308=$A$6,TEXT('Main courante'!$C308,"hh:mm"),"")</f>
        <v/>
      </c>
      <c r="D311" s="122" t="str">
        <f>IF('Main courante'!$A308=$A$6,TEXT('Main courante'!$D308,"hh:mm"),"")</f>
        <v/>
      </c>
      <c r="E311" s="123" t="str">
        <f>IF('Main courante'!$A308=$A$6,MOD($D311-$C311,1),"")</f>
        <v/>
      </c>
      <c r="F311" s="123" t="str">
        <f>IF('Main courante'!$A308=$A$6,'Main courante'!$E308,"")</f>
        <v/>
      </c>
      <c r="G311" s="125"/>
      <c r="H311" s="126" t="str">
        <f>IF('Main courante'!$A308=$H$6,MAX($H$8:$H310)+1,"")</f>
        <v/>
      </c>
      <c r="I311" s="121" t="str">
        <f>IF('Main courante'!$A308=$H$6,TEXT('Main courante'!$B308,"j mmm aa"),"")</f>
        <v/>
      </c>
      <c r="J311" s="122" t="str">
        <f>IF('Main courante'!$A308=$H$6,TEXT('Main courante'!$C308,"hh:mm"),"")</f>
        <v/>
      </c>
      <c r="K311" s="122" t="str">
        <f>IF('Main courante'!$A308=$H$6,TEXT('Main courante'!$D308,"hh:mm"),"")</f>
        <v/>
      </c>
      <c r="L311" s="123" t="str">
        <f>IF('Main courante'!$A308=$H$6,MOD($K311-$J311,1),"")</f>
        <v/>
      </c>
      <c r="M311" s="123" t="str">
        <f>IF('Main courante'!$A308=$H$6,'Main courante'!$E308,"")</f>
        <v/>
      </c>
      <c r="N311" s="125"/>
      <c r="O311" s="120" t="str">
        <f>IF('Main courante'!$A308=$O$6,MAX($O$8:$O310)+1,"")</f>
        <v/>
      </c>
      <c r="P311" s="121" t="str">
        <f>IF('Main courante'!$A308=$O$6,TEXT('Main courante'!$B308,"j mmm aa"),"")</f>
        <v/>
      </c>
      <c r="Q311" s="122" t="str">
        <f>IF('Main courante'!$A308=$O$6,TEXT('Main courante'!$C308,"hh:mm"),"")</f>
        <v/>
      </c>
      <c r="R311" s="122" t="str">
        <f>IF('Main courante'!$A308=$O$6,TEXT('Main courante'!$D308,"hh:mm"),"")</f>
        <v/>
      </c>
      <c r="S311" s="123" t="str">
        <f>IF('Main courante'!$A308=$O$6,MOD($R311-$Q311,1),"")</f>
        <v/>
      </c>
      <c r="T311" s="124" t="str">
        <f>IF('Main courante'!$A308=$O$6,'Main courante'!$E308,"")</f>
        <v/>
      </c>
      <c r="U311" s="127" t="str">
        <f>IF('Main courante'!$A308=$O$6,DU311,"")</f>
        <v/>
      </c>
      <c r="V311" s="125"/>
      <c r="W311" s="120" t="str">
        <f>IF('Main courante'!$A308=$W$6,MAX($W$8:$W310)+1,"")</f>
        <v/>
      </c>
      <c r="X311" s="121" t="str">
        <f>IF('Main courante'!$A308=$W$6,TEXT('Main courante'!$B308,"j mmm aa"),"")</f>
        <v/>
      </c>
      <c r="Y311" s="122" t="str">
        <f>IF('Main courante'!$A308=$W$6,TEXT('Main courante'!$C308,"hh:mm"),"")</f>
        <v/>
      </c>
      <c r="Z311" s="122" t="str">
        <f>IF('Main courante'!$A308=$W$6,TEXT('Main courante'!$D308,"hh:mm"),"")</f>
        <v/>
      </c>
      <c r="AA311" s="123" t="str">
        <f>IF('Main courante'!$A308=$W$6,MOD($Z311-$Y311,1),"")</f>
        <v/>
      </c>
      <c r="AB311" s="123" t="str">
        <f>IF('Main courante'!$A308=$W$6,'Main courante'!$E308,"")</f>
        <v/>
      </c>
      <c r="AC311" s="122" t="str">
        <f>IF('Main courante'!$A308=$W$6,DU311,"")</f>
        <v/>
      </c>
      <c r="AD311" s="125"/>
      <c r="AE311" s="120" t="str">
        <f>IF('Main courante'!$A308=$AE$6,MAX($AE$8:$AE310)+1,"")</f>
        <v/>
      </c>
      <c r="AF311" s="121" t="str">
        <f>IF('Main courante'!$A308=$AE$6,TEXT('Main courante'!$B308,"j mmm aa"),"")</f>
        <v/>
      </c>
      <c r="AG311" s="122" t="str">
        <f>IF('Main courante'!$A308=$AE$6,TEXT('Main courante'!$C308,"hh:mm"),"")</f>
        <v/>
      </c>
      <c r="AH311" s="122" t="str">
        <f>IF('Main courante'!$A308=$AE$6,TEXT('Main courante'!$D308,"hh:mm"),"")</f>
        <v/>
      </c>
      <c r="AI311" s="123" t="str">
        <f>IF('Main courante'!$A308=$AE$6,MOD($AH311-$AG311,1),"")</f>
        <v/>
      </c>
      <c r="AJ311" s="123" t="str">
        <f>IF('Main courante'!$A308=$AE$6,'Main courante'!$E308,"")</f>
        <v/>
      </c>
      <c r="AK311" s="122" t="str">
        <f>IF('Main courante'!$A308=$AE$6,DU311,"")</f>
        <v/>
      </c>
      <c r="AL311" s="125"/>
      <c r="AM311" s="120" t="str">
        <f>IF('Main courante'!$A308=$AM$6,MAX($AM$8:$AM310)+1,"")</f>
        <v/>
      </c>
      <c r="AN311" s="121" t="str">
        <f>IF('Main courante'!$A308=$AM$6,TEXT('Main courante'!$B308,"j mmm aa"),"")</f>
        <v/>
      </c>
      <c r="AO311" s="122" t="str">
        <f>IF('Main courante'!$A308=$AM$6,TEXT('Main courante'!$C308,"hh:mm"),"")</f>
        <v/>
      </c>
      <c r="AP311" s="122" t="str">
        <f>IF('Main courante'!$A308=$AM$6,TEXT('Main courante'!$D308,"hh:mm"),"")</f>
        <v/>
      </c>
      <c r="AQ311" s="123" t="str">
        <f>IF('Main courante'!$A308=$AM$6,MOD($AP311-$AO311,1),"")</f>
        <v/>
      </c>
      <c r="AR311" s="123" t="str">
        <f>IF('Main courante'!$A308=$AM$6,'Main courante'!$E308,"")</f>
        <v/>
      </c>
      <c r="AS311" s="122" t="str">
        <f>IF('Main courante'!$A308=$AM$6,DU311,"")</f>
        <v/>
      </c>
      <c r="AT311" s="125"/>
      <c r="AU311" s="120" t="str">
        <f>IF('Main courante'!$A308=$AU$6,MAX($AU$8:$AU310)+1,"")</f>
        <v/>
      </c>
      <c r="AV311" s="121" t="str">
        <f>IF('Main courante'!$A308=$AU$6,TEXT('Main courante'!$B308,"j mmm aa"),"")</f>
        <v/>
      </c>
      <c r="AW311" s="122" t="str">
        <f>IF('Main courante'!$A308=$AU$6,TEXT('Main courante'!$C308,"hh:mm"),"")</f>
        <v/>
      </c>
      <c r="AX311" s="122" t="str">
        <f>IF('Main courante'!$A308=$AU$6,TEXT('Main courante'!$D308,"hh:mm"),"")</f>
        <v/>
      </c>
      <c r="AY311" s="123" t="str">
        <f>IF('Main courante'!$A308=$AU$6,MOD($AX311-$AW311,1),"")</f>
        <v/>
      </c>
      <c r="AZ311" s="123" t="str">
        <f>IF('Main courante'!$A308=$AU$6,'Main courante'!$E308,"")</f>
        <v/>
      </c>
      <c r="BA311" s="122" t="str">
        <f>IF('Main courante'!$A308=$AU$6,DU311,"")</f>
        <v/>
      </c>
      <c r="BB311" s="125"/>
      <c r="BC311" s="120" t="str">
        <f>IF('Main courante'!$A308=$BC$6,MAX($BC$8:$BC310)+1,"")</f>
        <v/>
      </c>
      <c r="BD311" s="121" t="str">
        <f>IF('Main courante'!$A308=$BC$6,TEXT('Main courante'!$B308,"j mmm aa"),"")</f>
        <v/>
      </c>
      <c r="BE311" s="122" t="str">
        <f>IF('Main courante'!$A308=$BC$6,TEXT('Main courante'!$C308,"hh:mm"),"")</f>
        <v/>
      </c>
      <c r="BF311" s="122" t="str">
        <f>IF('Main courante'!$A308=$BC$6,TEXT('Main courante'!$D308,"hh:mm"),"")</f>
        <v/>
      </c>
      <c r="BG311" s="123" t="str">
        <f>IF('Main courante'!$A308=$BC$6,MOD($BF311-$BE311,1),"")</f>
        <v/>
      </c>
      <c r="BH311" s="123" t="str">
        <f>IF('Main courante'!$A308=$BC$6,'Main courante'!$E308,"")</f>
        <v/>
      </c>
      <c r="BI311" s="122" t="str">
        <f>IF('Main courante'!$A308=$BC$6,DU311,"")</f>
        <v/>
      </c>
      <c r="BJ311" s="125"/>
      <c r="BK311" s="120" t="str">
        <f>IF('Main courante'!$A308=$BK$6,MAX($BK$8:$BK310)+1,"")</f>
        <v/>
      </c>
      <c r="BL311" s="121" t="str">
        <f>IF('Main courante'!$A308=$BK$6,TEXT('Main courante'!$B308,"j mmm aa"),"")</f>
        <v/>
      </c>
      <c r="BM311" s="122" t="str">
        <f>IF('Main courante'!$A308=$BK$6,TEXT('Main courante'!$C308,"hh:mm"),"")</f>
        <v/>
      </c>
      <c r="BN311" s="122" t="str">
        <f>IF('Main courante'!$A308=$BK$6,TEXT('Main courante'!$D308,"hh:mm"),"")</f>
        <v/>
      </c>
      <c r="BO311" s="123" t="str">
        <f>IF('Main courante'!$A308=$BK$6,MOD($BN311-$BM311,1),"")</f>
        <v/>
      </c>
      <c r="BP311" s="123" t="str">
        <f>IF('Main courante'!$A308=$BK$6,'Main courante'!$E308,"")</f>
        <v/>
      </c>
      <c r="BQ311" s="122" t="str">
        <f>IF('Main courante'!$A308=$BK$6,DU311,"")</f>
        <v/>
      </c>
      <c r="BR311" s="125"/>
      <c r="BS311" s="120" t="str">
        <f>IF('Main courante'!$A308=$BS$6,MAX($BS$8:$BS310)+1,"")</f>
        <v/>
      </c>
      <c r="BT311" s="121" t="str">
        <f>IF('Main courante'!$A308=$BS$6,TEXT('Main courante'!$B308,"j mmm aa"),"")</f>
        <v/>
      </c>
      <c r="BU311" s="122" t="str">
        <f>IF('Main courante'!$A308=$BS$6,TEXT('Main courante'!$C308,"hh:mm"),"")</f>
        <v/>
      </c>
      <c r="BV311" s="122" t="str">
        <f>IF('Main courante'!$A308=$BS$6,TEXT('Main courante'!$D308,"hh:mm"),"")</f>
        <v/>
      </c>
      <c r="BW311" s="123" t="str">
        <f>IF('Main courante'!$A308=$BS$6,MOD($BV311-$BU311,1),"")</f>
        <v/>
      </c>
      <c r="BX311" s="123" t="str">
        <f>IF('Main courante'!$A308=$BS$6,'Main courante'!$E308,"")</f>
        <v/>
      </c>
      <c r="BY311" s="122" t="str">
        <f>IF('Main courante'!$A308=$BS$6,DU311,"")</f>
        <v/>
      </c>
      <c r="BZ311" s="125"/>
      <c r="CA311" s="120" t="str">
        <f>IF('Main courante'!$A308=$CA$6,MAX($CA$8:$CA310)+1,"")</f>
        <v/>
      </c>
      <c r="CB311" s="121" t="str">
        <f>IF('Main courante'!$A308=$CA$6,TEXT('Main courante'!$B308,"j mmm aa"),"")</f>
        <v/>
      </c>
      <c r="CC311" s="122" t="str">
        <f>IF('Main courante'!$A308=$CA$6,TEXT('Main courante'!$C308,"hh:mm"),"")</f>
        <v/>
      </c>
      <c r="CD311" s="122" t="str">
        <f>IF('Main courante'!$A308=$CA$6,TEXT('Main courante'!$D308,"hh:mm"),"")</f>
        <v/>
      </c>
      <c r="CE311" s="123" t="str">
        <f>IF('Main courante'!$A308=$CA$6,MOD($CD311-$CC311,1),"")</f>
        <v/>
      </c>
      <c r="CF311" s="123" t="str">
        <f>IF('Main courante'!$A308=$CA$6,'Main courante'!$E308,"")</f>
        <v/>
      </c>
      <c r="CG311" s="122" t="str">
        <f>IF('Main courante'!$A308=$CA$6,DU311,"")</f>
        <v/>
      </c>
      <c r="CH311" s="125"/>
      <c r="CI311" s="120" t="str">
        <f>IF('Main courante'!$A308=$CI$6,MAX($CI$8:$CI310)+1,"")</f>
        <v/>
      </c>
      <c r="CJ311" s="121" t="str">
        <f>IF('Main courante'!$A308=$CI$6,TEXT('Main courante'!$B308,"j mmm aa"),"")</f>
        <v/>
      </c>
      <c r="CK311" s="122" t="str">
        <f>IF('Main courante'!$A308=$CI$6,TEXT('Main courante'!$C308,"hh:mm"),"")</f>
        <v/>
      </c>
      <c r="CL311" s="122" t="str">
        <f>IF('Main courante'!$A308=$CI$6,TEXT('Main courante'!$D308,"hh:mm"),"")</f>
        <v/>
      </c>
      <c r="CM311" s="123" t="str">
        <f>IF('Main courante'!$A308=$CI$6,MOD($CL311-$CK311,1),"")</f>
        <v/>
      </c>
      <c r="CN311" s="123" t="str">
        <f>IF('Main courante'!$A308=$CI$6,'Main courante'!$E308,"")</f>
        <v/>
      </c>
      <c r="CO311" s="125"/>
      <c r="CP311" s="120" t="str">
        <f>IF('Main courante'!$A308=$CP$6,MAX($CP$8:$CP310)+1,"")</f>
        <v/>
      </c>
      <c r="CQ311" s="121" t="str">
        <f>IF('Main courante'!$A308=$CP$6,TEXT('Main courante'!$B308,"j mmm aa"),"")</f>
        <v/>
      </c>
      <c r="CR311" s="122" t="str">
        <f>IF('Main courante'!$A308=$CP$6,TEXT('Main courante'!$C308,"hh:mm"),"")</f>
        <v/>
      </c>
      <c r="CS311" s="122" t="str">
        <f>IF('Main courante'!$A308=$CP$6,TEXT('Main courante'!$D308,"hh:mm"),"")</f>
        <v/>
      </c>
      <c r="CT311" s="123" t="str">
        <f>IF('Main courante'!$A308=$CP$6,MOD($CS311-$CR311,1),"")</f>
        <v/>
      </c>
      <c r="CU311" s="123" t="str">
        <f>IF('Main courante'!$A308=$CP$6,'Main courante'!$E308,"")</f>
        <v/>
      </c>
      <c r="CV311" s="122" t="str">
        <f>IF('Main courante'!$A308=$CP$6,DU311,"")</f>
        <v/>
      </c>
      <c r="CW311" s="125"/>
      <c r="CX311" s="120" t="str">
        <f>IF('Main courante'!$A308=$CX$6,MAX($CX$8:$CX310)+1,"")</f>
        <v/>
      </c>
      <c r="CY311" s="121" t="str">
        <f>IF('Main courante'!$A308=$CX$6,TEXT('Main courante'!$B308,"j mmm aa"),"")</f>
        <v/>
      </c>
      <c r="CZ311" s="122" t="str">
        <f>IF('Main courante'!$A308=$CX$6,TEXT('Main courante'!$C308,"hh:mm"),"")</f>
        <v/>
      </c>
      <c r="DA311" s="122" t="str">
        <f>IF('Main courante'!$A308=$CX$6,TEXT('Main courante'!$D308,"hh:mm"),"")</f>
        <v/>
      </c>
      <c r="DB311" s="123" t="str">
        <f>IF('Main courante'!$A308=$CX$6,MOD($DA311-$CZ311,1),"")</f>
        <v/>
      </c>
      <c r="DC311" s="123" t="str">
        <f>IF('Main courante'!$A308=$CX$6,'Main courante'!$E308,"")</f>
        <v/>
      </c>
      <c r="DD311" s="122" t="str">
        <f>IF('Main courante'!$A308=$CX$6,DU311,"")</f>
        <v/>
      </c>
      <c r="DE311" s="125"/>
      <c r="DF311" s="120" t="str">
        <f>IF('Main courante'!$A308=$DF$6,MAX($DF$8:$DF310)+1,"")</f>
        <v/>
      </c>
      <c r="DG311" s="121" t="str">
        <f>IF('Main courante'!$A308=$DF$6,TEXT('Main courante'!$B308,"j mmm aa"),"")</f>
        <v/>
      </c>
      <c r="DH311" s="122" t="str">
        <f>IF('Main courante'!$A308=$DF$6,TEXT('Main courante'!$C308,"hh:mm"),"")</f>
        <v/>
      </c>
      <c r="DI311" s="122" t="str">
        <f>IF('Main courante'!$A308=$DF$6,TEXT('Main courante'!$D308,"hh:mm"),"")</f>
        <v/>
      </c>
      <c r="DJ311" s="123" t="str">
        <f>IF('Main courante'!$A308=$DF$6,MOD($DI311-$DH311,1),"")</f>
        <v/>
      </c>
      <c r="DK311" s="123" t="str">
        <f>IF('Main courante'!$A308=$DF$6,'Main courante'!$E308,"")</f>
        <v/>
      </c>
      <c r="DL311" s="128"/>
      <c r="DM311" s="120" t="str">
        <f>IF(OR('Main courante'!$F308&lt;&gt;"",'Main courante'!$K308&lt;&gt;""),MAX($DM$8:$DM310)+1,"")</f>
        <v/>
      </c>
      <c r="DN311" s="121" t="str">
        <f>IF('Main courante'!$F308,TEXT('Main courante'!$B308,"j mmm aa"),"")</f>
        <v/>
      </c>
      <c r="DO311" s="121" t="str">
        <f>IF('Main courante'!$F308,'Main courante'!$E308,"")</f>
        <v/>
      </c>
      <c r="DP311" s="121" t="str">
        <f>IF(OR('Main courante'!$F308&lt;&gt;"",'Main courante'!$K308&lt;&gt;""),IF('Main courante'!$F308&lt;&gt;"",TEXT('Main courante'!$F308,"hh:mm"),""),"")</f>
        <v/>
      </c>
      <c r="DQ311" s="121" t="str">
        <f>IF(OR('Main courante'!$F308&lt;&gt;"",'Main courante'!$K308&lt;&gt;""),IF('Main courante'!$G308&lt;&gt;"",TEXT('Main courante'!$G308,"hh:mm"),""),"")</f>
        <v/>
      </c>
      <c r="DR311" s="121" t="str">
        <f>IF(OR('Main courante'!$F308&lt;&gt;"",'Main courante'!$K308&lt;&gt;""),IF('Main courante'!$K308&lt;&gt;"",TEXT('Main courante'!$K308,"hh:mm"),""),"")</f>
        <v/>
      </c>
      <c r="DS311" s="121" t="str">
        <f>IF(OR('Main courante'!$F308&lt;&gt;"",'Main courante'!$K308&lt;&gt;""),IF('Main courante'!$L308&lt;&gt;"",TEXT('Main courante'!$L308,"hh:mm"),""),"")</f>
        <v/>
      </c>
      <c r="DT311" s="129">
        <f t="shared" si="16"/>
        <v>0</v>
      </c>
      <c r="DU311" s="130">
        <f>'Main courante'!$H308+'Main courante'!$M308</f>
        <v>0</v>
      </c>
      <c r="DV311" s="131">
        <f>'Main courante'!$J308+'Main courante'!$O308</f>
        <v>0</v>
      </c>
      <c r="DW311" s="131">
        <f>'Main courante'!$I308+'Main courante'!$N308</f>
        <v>0</v>
      </c>
      <c r="DX311" s="132" t="str">
        <f>IF('Main courante'!$P308&lt;&gt;"",'Main courante'!$P308,"")</f>
        <v/>
      </c>
      <c r="DY311" s="133" t="str">
        <f>IF('Main courante'!$Q308&lt;&gt;"",'Main courante'!$Q308,"")</f>
        <v/>
      </c>
      <c r="DZ311" s="133" t="str">
        <f>IF('Main courante'!$R308&lt;&gt;"",'Main courante'!$R308,"")</f>
        <v/>
      </c>
      <c r="EA311" s="129">
        <f t="shared" si="17"/>
        <v>0</v>
      </c>
      <c r="EB311" s="129">
        <f t="shared" si="18"/>
        <v>0</v>
      </c>
      <c r="ED311" s="120" t="str">
        <f>IF('Main courante'!$A308=$ED$6,MAX($ED$8:$ED310)+1,"")</f>
        <v/>
      </c>
      <c r="EE311" s="120" t="str">
        <f>IF('Main courante'!$A308=$ED$6,'Main courante'!$S308,"")</f>
        <v/>
      </c>
      <c r="EF311" s="120" t="str">
        <f>IF('Main courante'!$A308=$ED$6,'Main courante'!$T308,"")</f>
        <v/>
      </c>
      <c r="EG311" s="120" t="str">
        <f>IF('Main courante'!$A308=$ED$6,'Main courante'!$U308,"")</f>
        <v/>
      </c>
      <c r="EH311" s="134" t="str">
        <f>IF('Main courante'!$A308=$ED$6,'Main courante'!$V308,"")</f>
        <v/>
      </c>
      <c r="EJ311" s="120" t="str">
        <f>IF('Main courante'!$A308=$EJ$6,MAX($EJ$8:$EJ310)+1,"")</f>
        <v/>
      </c>
      <c r="EK311" s="120" t="str">
        <f>IF('Main courante'!$A308=$EJ$6,'Main courante'!$S308,"")</f>
        <v/>
      </c>
      <c r="EL311" s="120" t="str">
        <f>IF('Main courante'!$A308=$EJ$6,'Main courante'!$T308,"")</f>
        <v/>
      </c>
      <c r="EM311" s="120" t="str">
        <f>IF('Main courante'!$A308=$EJ$6,'Main courante'!$U308,"")</f>
        <v/>
      </c>
      <c r="EN311" s="134" t="str">
        <f>IF('Main courante'!$A308=$EJ$6,'Main courante'!$V308,"")</f>
        <v/>
      </c>
      <c r="EP311" s="120" t="str">
        <f>IF('Main courante'!$A308=$EP$6,MAX($EP$8:$EP310)+1,"")</f>
        <v/>
      </c>
      <c r="EQ311" s="120" t="str">
        <f>IF('Main courante'!$A308=$EP$6,'Main courante'!$S308,"")</f>
        <v/>
      </c>
      <c r="ER311" s="120" t="str">
        <f>IF('Main courante'!$A308=$EP$6,'Main courante'!$T308,"")</f>
        <v/>
      </c>
      <c r="ES311" s="120" t="str">
        <f>IF('Main courante'!$A308=$EP$6,'Main courante'!$U308,"")</f>
        <v/>
      </c>
      <c r="ET311" s="134" t="str">
        <f>IF('Main courante'!$A308=$EP$6,'Main courante'!$V308,"")</f>
        <v/>
      </c>
      <c r="EU311" s="125"/>
      <c r="EV311" s="120" t="str">
        <f>IF('Main courante'!$A308=$EV$6,MAX($EV$8:$EV310)+1,"")</f>
        <v/>
      </c>
      <c r="EW311" s="121" t="str">
        <f>IF('Main courante'!$A308=$EV$6,TEXT('Main courante'!$B308,"j mmm aa"),"")</f>
        <v/>
      </c>
      <c r="EX311" s="122" t="str">
        <f>IF('Main courante'!$A308=$EV$6,TEXT('Main courante'!$C308,"hh:mm"),"")</f>
        <v/>
      </c>
      <c r="EY311" s="122" t="str">
        <f>IF('Main courante'!$A308=$EV$6,TEXT('Main courante'!$D308,"hh:mm"),"")</f>
        <v/>
      </c>
      <c r="EZ311" s="123" t="str">
        <f>IF('Main courante'!$A308=$EV$6,MOD($EY311-$EX311,1),"")</f>
        <v/>
      </c>
      <c r="FA311" s="123" t="str">
        <f>IF('Main courante'!$A308=$EV$6,'Main courante'!$E308,"")</f>
        <v/>
      </c>
      <c r="FB311" s="128"/>
    </row>
    <row r="312" spans="1:158">
      <c r="A312" s="120" t="str">
        <f>IF('Main courante'!$A309=$A$6,MAX($A$8:$A311)+1,"")</f>
        <v/>
      </c>
      <c r="B312" s="121" t="str">
        <f>IF('Main courante'!$A309=$A$6,TEXT('Main courante'!$B309,"j mmm aa"),"")</f>
        <v/>
      </c>
      <c r="C312" s="122" t="str">
        <f>IF('Main courante'!$A309=$A$6,TEXT('Main courante'!$C309,"hh:mm"),"")</f>
        <v/>
      </c>
      <c r="D312" s="122" t="str">
        <f>IF('Main courante'!$A309=$A$6,TEXT('Main courante'!$D309,"hh:mm"),"")</f>
        <v/>
      </c>
      <c r="E312" s="123" t="str">
        <f>IF('Main courante'!$A309=$A$6,MOD($D312-$C312,1),"")</f>
        <v/>
      </c>
      <c r="F312" s="123" t="str">
        <f>IF('Main courante'!$A309=$A$6,'Main courante'!$E309,"")</f>
        <v/>
      </c>
      <c r="G312" s="125"/>
      <c r="H312" s="126" t="str">
        <f>IF('Main courante'!$A309=$H$6,MAX($H$8:$H311)+1,"")</f>
        <v/>
      </c>
      <c r="I312" s="121" t="str">
        <f>IF('Main courante'!$A309=$H$6,TEXT('Main courante'!$B309,"j mmm aa"),"")</f>
        <v/>
      </c>
      <c r="J312" s="122" t="str">
        <f>IF('Main courante'!$A309=$H$6,TEXT('Main courante'!$C309,"hh:mm"),"")</f>
        <v/>
      </c>
      <c r="K312" s="122" t="str">
        <f>IF('Main courante'!$A309=$H$6,TEXT('Main courante'!$D309,"hh:mm"),"")</f>
        <v/>
      </c>
      <c r="L312" s="123" t="str">
        <f>IF('Main courante'!$A309=$H$6,MOD($K312-$J312,1),"")</f>
        <v/>
      </c>
      <c r="M312" s="123" t="str">
        <f>IF('Main courante'!$A309=$H$6,'Main courante'!$E309,"")</f>
        <v/>
      </c>
      <c r="N312" s="125"/>
      <c r="O312" s="120" t="str">
        <f>IF('Main courante'!$A309=$O$6,MAX($O$8:$O311)+1,"")</f>
        <v/>
      </c>
      <c r="P312" s="121" t="str">
        <f>IF('Main courante'!$A309=$O$6,TEXT('Main courante'!$B309,"j mmm aa"),"")</f>
        <v/>
      </c>
      <c r="Q312" s="122" t="str">
        <f>IF('Main courante'!$A309=$O$6,TEXT('Main courante'!$C309,"hh:mm"),"")</f>
        <v/>
      </c>
      <c r="R312" s="122" t="str">
        <f>IF('Main courante'!$A309=$O$6,TEXT('Main courante'!$D309,"hh:mm"),"")</f>
        <v/>
      </c>
      <c r="S312" s="123" t="str">
        <f>IF('Main courante'!$A309=$O$6,MOD($R312-$Q312,1),"")</f>
        <v/>
      </c>
      <c r="T312" s="124" t="str">
        <f>IF('Main courante'!$A309=$O$6,'Main courante'!$E309,"")</f>
        <v/>
      </c>
      <c r="U312" s="127" t="str">
        <f>IF('Main courante'!$A309=$O$6,DU312,"")</f>
        <v/>
      </c>
      <c r="V312" s="125"/>
      <c r="W312" s="120" t="str">
        <f>IF('Main courante'!$A309=$W$6,MAX($W$8:$W311)+1,"")</f>
        <v/>
      </c>
      <c r="X312" s="121" t="str">
        <f>IF('Main courante'!$A309=$W$6,TEXT('Main courante'!$B309,"j mmm aa"),"")</f>
        <v/>
      </c>
      <c r="Y312" s="122" t="str">
        <f>IF('Main courante'!$A309=$W$6,TEXT('Main courante'!$C309,"hh:mm"),"")</f>
        <v/>
      </c>
      <c r="Z312" s="122" t="str">
        <f>IF('Main courante'!$A309=$W$6,TEXT('Main courante'!$D309,"hh:mm"),"")</f>
        <v/>
      </c>
      <c r="AA312" s="123" t="str">
        <f>IF('Main courante'!$A309=$W$6,MOD($Z312-$Y312,1),"")</f>
        <v/>
      </c>
      <c r="AB312" s="123" t="str">
        <f>IF('Main courante'!$A309=$W$6,'Main courante'!$E309,"")</f>
        <v/>
      </c>
      <c r="AC312" s="122" t="str">
        <f>IF('Main courante'!$A309=$W$6,DU312,"")</f>
        <v/>
      </c>
      <c r="AD312" s="125"/>
      <c r="AE312" s="120" t="str">
        <f>IF('Main courante'!$A309=$AE$6,MAX($AE$8:$AE311)+1,"")</f>
        <v/>
      </c>
      <c r="AF312" s="121" t="str">
        <f>IF('Main courante'!$A309=$AE$6,TEXT('Main courante'!$B309,"j mmm aa"),"")</f>
        <v/>
      </c>
      <c r="AG312" s="122" t="str">
        <f>IF('Main courante'!$A309=$AE$6,TEXT('Main courante'!$C309,"hh:mm"),"")</f>
        <v/>
      </c>
      <c r="AH312" s="122" t="str">
        <f>IF('Main courante'!$A309=$AE$6,TEXT('Main courante'!$D309,"hh:mm"),"")</f>
        <v/>
      </c>
      <c r="AI312" s="123" t="str">
        <f>IF('Main courante'!$A309=$AE$6,MOD($AH312-$AG312,1),"")</f>
        <v/>
      </c>
      <c r="AJ312" s="123" t="str">
        <f>IF('Main courante'!$A309=$AE$6,'Main courante'!$E309,"")</f>
        <v/>
      </c>
      <c r="AK312" s="122" t="str">
        <f>IF('Main courante'!$A309=$AE$6,DU312,"")</f>
        <v/>
      </c>
      <c r="AL312" s="125"/>
      <c r="AM312" s="120" t="str">
        <f>IF('Main courante'!$A309=$AM$6,MAX($AM$8:$AM311)+1,"")</f>
        <v/>
      </c>
      <c r="AN312" s="121" t="str">
        <f>IF('Main courante'!$A309=$AM$6,TEXT('Main courante'!$B309,"j mmm aa"),"")</f>
        <v/>
      </c>
      <c r="AO312" s="122" t="str">
        <f>IF('Main courante'!$A309=$AM$6,TEXT('Main courante'!$C309,"hh:mm"),"")</f>
        <v/>
      </c>
      <c r="AP312" s="122" t="str">
        <f>IF('Main courante'!$A309=$AM$6,TEXT('Main courante'!$D309,"hh:mm"),"")</f>
        <v/>
      </c>
      <c r="AQ312" s="123" t="str">
        <f>IF('Main courante'!$A309=$AM$6,MOD($AP312-$AO312,1),"")</f>
        <v/>
      </c>
      <c r="AR312" s="123" t="str">
        <f>IF('Main courante'!$A309=$AM$6,'Main courante'!$E309,"")</f>
        <v/>
      </c>
      <c r="AS312" s="122" t="str">
        <f>IF('Main courante'!$A309=$AM$6,DU312,"")</f>
        <v/>
      </c>
      <c r="AT312" s="125"/>
      <c r="AU312" s="120" t="str">
        <f>IF('Main courante'!$A309=$AU$6,MAX($AU$8:$AU311)+1,"")</f>
        <v/>
      </c>
      <c r="AV312" s="121" t="str">
        <f>IF('Main courante'!$A309=$AU$6,TEXT('Main courante'!$B309,"j mmm aa"),"")</f>
        <v/>
      </c>
      <c r="AW312" s="122" t="str">
        <f>IF('Main courante'!$A309=$AU$6,TEXT('Main courante'!$C309,"hh:mm"),"")</f>
        <v/>
      </c>
      <c r="AX312" s="122" t="str">
        <f>IF('Main courante'!$A309=$AU$6,TEXT('Main courante'!$D309,"hh:mm"),"")</f>
        <v/>
      </c>
      <c r="AY312" s="123" t="str">
        <f>IF('Main courante'!$A309=$AU$6,MOD($AX312-$AW312,1),"")</f>
        <v/>
      </c>
      <c r="AZ312" s="123" t="str">
        <f>IF('Main courante'!$A309=$AU$6,'Main courante'!$E309,"")</f>
        <v/>
      </c>
      <c r="BA312" s="122" t="str">
        <f>IF('Main courante'!$A309=$AU$6,DU312,"")</f>
        <v/>
      </c>
      <c r="BB312" s="125"/>
      <c r="BC312" s="120" t="str">
        <f>IF('Main courante'!$A309=$BC$6,MAX($BC$8:$BC311)+1,"")</f>
        <v/>
      </c>
      <c r="BD312" s="121" t="str">
        <f>IF('Main courante'!$A309=$BC$6,TEXT('Main courante'!$B309,"j mmm aa"),"")</f>
        <v/>
      </c>
      <c r="BE312" s="122" t="str">
        <f>IF('Main courante'!$A309=$BC$6,TEXT('Main courante'!$C309,"hh:mm"),"")</f>
        <v/>
      </c>
      <c r="BF312" s="122" t="str">
        <f>IF('Main courante'!$A309=$BC$6,TEXT('Main courante'!$D309,"hh:mm"),"")</f>
        <v/>
      </c>
      <c r="BG312" s="123" t="str">
        <f>IF('Main courante'!$A309=$BC$6,MOD($BF312-$BE312,1),"")</f>
        <v/>
      </c>
      <c r="BH312" s="123" t="str">
        <f>IF('Main courante'!$A309=$BC$6,'Main courante'!$E309,"")</f>
        <v/>
      </c>
      <c r="BI312" s="122" t="str">
        <f>IF('Main courante'!$A309=$BC$6,DU312,"")</f>
        <v/>
      </c>
      <c r="BJ312" s="125"/>
      <c r="BK312" s="120" t="str">
        <f>IF('Main courante'!$A309=$BK$6,MAX($BK$8:$BK311)+1,"")</f>
        <v/>
      </c>
      <c r="BL312" s="121" t="str">
        <f>IF('Main courante'!$A309=$BK$6,TEXT('Main courante'!$B309,"j mmm aa"),"")</f>
        <v/>
      </c>
      <c r="BM312" s="122" t="str">
        <f>IF('Main courante'!$A309=$BK$6,TEXT('Main courante'!$C309,"hh:mm"),"")</f>
        <v/>
      </c>
      <c r="BN312" s="122" t="str">
        <f>IF('Main courante'!$A309=$BK$6,TEXT('Main courante'!$D309,"hh:mm"),"")</f>
        <v/>
      </c>
      <c r="BO312" s="123" t="str">
        <f>IF('Main courante'!$A309=$BK$6,MOD($BN312-$BM312,1),"")</f>
        <v/>
      </c>
      <c r="BP312" s="123" t="str">
        <f>IF('Main courante'!$A309=$BK$6,'Main courante'!$E309,"")</f>
        <v/>
      </c>
      <c r="BQ312" s="122" t="str">
        <f>IF('Main courante'!$A309=$BK$6,DU312,"")</f>
        <v/>
      </c>
      <c r="BR312" s="125"/>
      <c r="BS312" s="120" t="str">
        <f>IF('Main courante'!$A309=$BS$6,MAX($BS$8:$BS311)+1,"")</f>
        <v/>
      </c>
      <c r="BT312" s="121" t="str">
        <f>IF('Main courante'!$A309=$BS$6,TEXT('Main courante'!$B309,"j mmm aa"),"")</f>
        <v/>
      </c>
      <c r="BU312" s="122" t="str">
        <f>IF('Main courante'!$A309=$BS$6,TEXT('Main courante'!$C309,"hh:mm"),"")</f>
        <v/>
      </c>
      <c r="BV312" s="122" t="str">
        <f>IF('Main courante'!$A309=$BS$6,TEXT('Main courante'!$D309,"hh:mm"),"")</f>
        <v/>
      </c>
      <c r="BW312" s="123" t="str">
        <f>IF('Main courante'!$A309=$BS$6,MOD($BV312-$BU312,1),"")</f>
        <v/>
      </c>
      <c r="BX312" s="123" t="str">
        <f>IF('Main courante'!$A309=$BS$6,'Main courante'!$E309,"")</f>
        <v/>
      </c>
      <c r="BY312" s="122" t="str">
        <f>IF('Main courante'!$A309=$BS$6,DU312,"")</f>
        <v/>
      </c>
      <c r="BZ312" s="125"/>
      <c r="CA312" s="120" t="str">
        <f>IF('Main courante'!$A309=$CA$6,MAX($CA$8:$CA311)+1,"")</f>
        <v/>
      </c>
      <c r="CB312" s="121" t="str">
        <f>IF('Main courante'!$A309=$CA$6,TEXT('Main courante'!$B309,"j mmm aa"),"")</f>
        <v/>
      </c>
      <c r="CC312" s="122" t="str">
        <f>IF('Main courante'!$A309=$CA$6,TEXT('Main courante'!$C309,"hh:mm"),"")</f>
        <v/>
      </c>
      <c r="CD312" s="122" t="str">
        <f>IF('Main courante'!$A309=$CA$6,TEXT('Main courante'!$D309,"hh:mm"),"")</f>
        <v/>
      </c>
      <c r="CE312" s="123" t="str">
        <f>IF('Main courante'!$A309=$CA$6,MOD($CD312-$CC312,1),"")</f>
        <v/>
      </c>
      <c r="CF312" s="123" t="str">
        <f>IF('Main courante'!$A309=$CA$6,'Main courante'!$E309,"")</f>
        <v/>
      </c>
      <c r="CG312" s="122" t="str">
        <f>IF('Main courante'!$A309=$CA$6,DU312,"")</f>
        <v/>
      </c>
      <c r="CH312" s="125"/>
      <c r="CI312" s="120" t="str">
        <f>IF('Main courante'!$A309=$CI$6,MAX($CI$8:$CI311)+1,"")</f>
        <v/>
      </c>
      <c r="CJ312" s="121" t="str">
        <f>IF('Main courante'!$A309=$CI$6,TEXT('Main courante'!$B309,"j mmm aa"),"")</f>
        <v/>
      </c>
      <c r="CK312" s="122" t="str">
        <f>IF('Main courante'!$A309=$CI$6,TEXT('Main courante'!$C309,"hh:mm"),"")</f>
        <v/>
      </c>
      <c r="CL312" s="122" t="str">
        <f>IF('Main courante'!$A309=$CI$6,TEXT('Main courante'!$D309,"hh:mm"),"")</f>
        <v/>
      </c>
      <c r="CM312" s="123" t="str">
        <f>IF('Main courante'!$A309=$CI$6,MOD($CL312-$CK312,1),"")</f>
        <v/>
      </c>
      <c r="CN312" s="123" t="str">
        <f>IF('Main courante'!$A309=$CI$6,'Main courante'!$E309,"")</f>
        <v/>
      </c>
      <c r="CO312" s="125"/>
      <c r="CP312" s="120" t="str">
        <f>IF('Main courante'!$A309=$CP$6,MAX($CP$8:$CP311)+1,"")</f>
        <v/>
      </c>
      <c r="CQ312" s="121" t="str">
        <f>IF('Main courante'!$A309=$CP$6,TEXT('Main courante'!$B309,"j mmm aa"),"")</f>
        <v/>
      </c>
      <c r="CR312" s="122" t="str">
        <f>IF('Main courante'!$A309=$CP$6,TEXT('Main courante'!$C309,"hh:mm"),"")</f>
        <v/>
      </c>
      <c r="CS312" s="122" t="str">
        <f>IF('Main courante'!$A309=$CP$6,TEXT('Main courante'!$D309,"hh:mm"),"")</f>
        <v/>
      </c>
      <c r="CT312" s="123" t="str">
        <f>IF('Main courante'!$A309=$CP$6,MOD($CS312-$CR312,1),"")</f>
        <v/>
      </c>
      <c r="CU312" s="123" t="str">
        <f>IF('Main courante'!$A309=$CP$6,'Main courante'!$E309,"")</f>
        <v/>
      </c>
      <c r="CV312" s="122" t="str">
        <f>IF('Main courante'!$A309=$CP$6,DU312,"")</f>
        <v/>
      </c>
      <c r="CW312" s="125"/>
      <c r="CX312" s="120" t="str">
        <f>IF('Main courante'!$A309=$CX$6,MAX($CX$8:$CX311)+1,"")</f>
        <v/>
      </c>
      <c r="CY312" s="121" t="str">
        <f>IF('Main courante'!$A309=$CX$6,TEXT('Main courante'!$B309,"j mmm aa"),"")</f>
        <v/>
      </c>
      <c r="CZ312" s="122" t="str">
        <f>IF('Main courante'!$A309=$CX$6,TEXT('Main courante'!$C309,"hh:mm"),"")</f>
        <v/>
      </c>
      <c r="DA312" s="122" t="str">
        <f>IF('Main courante'!$A309=$CX$6,TEXT('Main courante'!$D309,"hh:mm"),"")</f>
        <v/>
      </c>
      <c r="DB312" s="123" t="str">
        <f>IF('Main courante'!$A309=$CX$6,MOD($DA312-$CZ312,1),"")</f>
        <v/>
      </c>
      <c r="DC312" s="123" t="str">
        <f>IF('Main courante'!$A309=$CX$6,'Main courante'!$E309,"")</f>
        <v/>
      </c>
      <c r="DD312" s="122" t="str">
        <f>IF('Main courante'!$A309=$CX$6,DU312,"")</f>
        <v/>
      </c>
      <c r="DE312" s="125"/>
      <c r="DF312" s="120" t="str">
        <f>IF('Main courante'!$A309=$DF$6,MAX($DF$8:$DF311)+1,"")</f>
        <v/>
      </c>
      <c r="DG312" s="121" t="str">
        <f>IF('Main courante'!$A309=$DF$6,TEXT('Main courante'!$B309,"j mmm aa"),"")</f>
        <v/>
      </c>
      <c r="DH312" s="122" t="str">
        <f>IF('Main courante'!$A309=$DF$6,TEXT('Main courante'!$C309,"hh:mm"),"")</f>
        <v/>
      </c>
      <c r="DI312" s="122" t="str">
        <f>IF('Main courante'!$A309=$DF$6,TEXT('Main courante'!$D309,"hh:mm"),"")</f>
        <v/>
      </c>
      <c r="DJ312" s="123" t="str">
        <f>IF('Main courante'!$A309=$DF$6,MOD($DI312-$DH312,1),"")</f>
        <v/>
      </c>
      <c r="DK312" s="123" t="str">
        <f>IF('Main courante'!$A309=$DF$6,'Main courante'!$E309,"")</f>
        <v/>
      </c>
      <c r="DL312" s="128"/>
      <c r="DM312" s="120" t="str">
        <f>IF(OR('Main courante'!$F309&lt;&gt;"",'Main courante'!$K309&lt;&gt;""),MAX($DM$8:$DM311)+1,"")</f>
        <v/>
      </c>
      <c r="DN312" s="121" t="str">
        <f>IF('Main courante'!$F309,TEXT('Main courante'!$B309,"j mmm aa"),"")</f>
        <v/>
      </c>
      <c r="DO312" s="121" t="str">
        <f>IF('Main courante'!$F309,'Main courante'!$E309,"")</f>
        <v/>
      </c>
      <c r="DP312" s="121" t="str">
        <f>IF(OR('Main courante'!$F309&lt;&gt;"",'Main courante'!$K309&lt;&gt;""),IF('Main courante'!$F309&lt;&gt;"",TEXT('Main courante'!$F309,"hh:mm"),""),"")</f>
        <v/>
      </c>
      <c r="DQ312" s="121" t="str">
        <f>IF(OR('Main courante'!$F309&lt;&gt;"",'Main courante'!$K309&lt;&gt;""),IF('Main courante'!$G309&lt;&gt;"",TEXT('Main courante'!$G309,"hh:mm"),""),"")</f>
        <v/>
      </c>
      <c r="DR312" s="121" t="str">
        <f>IF(OR('Main courante'!$F309&lt;&gt;"",'Main courante'!$K309&lt;&gt;""),IF('Main courante'!$K309&lt;&gt;"",TEXT('Main courante'!$K309,"hh:mm"),""),"")</f>
        <v/>
      </c>
      <c r="DS312" s="121" t="str">
        <f>IF(OR('Main courante'!$F309&lt;&gt;"",'Main courante'!$K309&lt;&gt;""),IF('Main courante'!$L309&lt;&gt;"",TEXT('Main courante'!$L309,"hh:mm"),""),"")</f>
        <v/>
      </c>
      <c r="DT312" s="129">
        <f t="shared" si="16"/>
        <v>0</v>
      </c>
      <c r="DU312" s="130">
        <f>'Main courante'!$H309+'Main courante'!$M309</f>
        <v>0</v>
      </c>
      <c r="DV312" s="131">
        <f>'Main courante'!$J309+'Main courante'!$O309</f>
        <v>0</v>
      </c>
      <c r="DW312" s="131">
        <f>'Main courante'!$I309+'Main courante'!$N309</f>
        <v>0</v>
      </c>
      <c r="DX312" s="132" t="str">
        <f>IF('Main courante'!$P309&lt;&gt;"",'Main courante'!$P309,"")</f>
        <v/>
      </c>
      <c r="DY312" s="133" t="str">
        <f>IF('Main courante'!$Q309&lt;&gt;"",'Main courante'!$Q309,"")</f>
        <v/>
      </c>
      <c r="DZ312" s="133" t="str">
        <f>IF('Main courante'!$R309&lt;&gt;"",'Main courante'!$R309,"")</f>
        <v/>
      </c>
      <c r="EA312" s="129">
        <f t="shared" si="17"/>
        <v>0</v>
      </c>
      <c r="EB312" s="129">
        <f t="shared" si="18"/>
        <v>0</v>
      </c>
      <c r="ED312" s="120" t="str">
        <f>IF('Main courante'!$A309=$ED$6,MAX($ED$8:$ED311)+1,"")</f>
        <v/>
      </c>
      <c r="EE312" s="120" t="str">
        <f>IF('Main courante'!$A309=$ED$6,'Main courante'!$S309,"")</f>
        <v/>
      </c>
      <c r="EF312" s="120" t="str">
        <f>IF('Main courante'!$A309=$ED$6,'Main courante'!$T309,"")</f>
        <v/>
      </c>
      <c r="EG312" s="120" t="str">
        <f>IF('Main courante'!$A309=$ED$6,'Main courante'!$U309,"")</f>
        <v/>
      </c>
      <c r="EH312" s="134" t="str">
        <f>IF('Main courante'!$A309=$ED$6,'Main courante'!$V309,"")</f>
        <v/>
      </c>
      <c r="EJ312" s="120" t="str">
        <f>IF('Main courante'!$A309=$EJ$6,MAX($EJ$8:$EJ311)+1,"")</f>
        <v/>
      </c>
      <c r="EK312" s="120" t="str">
        <f>IF('Main courante'!$A309=$EJ$6,'Main courante'!$S309,"")</f>
        <v/>
      </c>
      <c r="EL312" s="120" t="str">
        <f>IF('Main courante'!$A309=$EJ$6,'Main courante'!$T309,"")</f>
        <v/>
      </c>
      <c r="EM312" s="120" t="str">
        <f>IF('Main courante'!$A309=$EJ$6,'Main courante'!$U309,"")</f>
        <v/>
      </c>
      <c r="EN312" s="134" t="str">
        <f>IF('Main courante'!$A309=$EJ$6,'Main courante'!$V309,"")</f>
        <v/>
      </c>
      <c r="EP312" s="120" t="str">
        <f>IF('Main courante'!$A309=$EP$6,MAX($EP$8:$EP311)+1,"")</f>
        <v/>
      </c>
      <c r="EQ312" s="120" t="str">
        <f>IF('Main courante'!$A309=$EP$6,'Main courante'!$S309,"")</f>
        <v/>
      </c>
      <c r="ER312" s="120" t="str">
        <f>IF('Main courante'!$A309=$EP$6,'Main courante'!$T309,"")</f>
        <v/>
      </c>
      <c r="ES312" s="120" t="str">
        <f>IF('Main courante'!$A309=$EP$6,'Main courante'!$U309,"")</f>
        <v/>
      </c>
      <c r="ET312" s="134" t="str">
        <f>IF('Main courante'!$A309=$EP$6,'Main courante'!$V309,"")</f>
        <v/>
      </c>
      <c r="EU312" s="125"/>
      <c r="EV312" s="120" t="str">
        <f>IF('Main courante'!$A309=$EV$6,MAX($EV$8:$EV311)+1,"")</f>
        <v/>
      </c>
      <c r="EW312" s="121" t="str">
        <f>IF('Main courante'!$A309=$EV$6,TEXT('Main courante'!$B309,"j mmm aa"),"")</f>
        <v/>
      </c>
      <c r="EX312" s="122" t="str">
        <f>IF('Main courante'!$A309=$EV$6,TEXT('Main courante'!$C309,"hh:mm"),"")</f>
        <v/>
      </c>
      <c r="EY312" s="122" t="str">
        <f>IF('Main courante'!$A309=$EV$6,TEXT('Main courante'!$D309,"hh:mm"),"")</f>
        <v/>
      </c>
      <c r="EZ312" s="123" t="str">
        <f>IF('Main courante'!$A309=$EV$6,MOD($EY312-$EX312,1),"")</f>
        <v/>
      </c>
      <c r="FA312" s="123" t="str">
        <f>IF('Main courante'!$A309=$EV$6,'Main courante'!$E309,"")</f>
        <v/>
      </c>
      <c r="FB312" s="128"/>
    </row>
    <row r="313" spans="1:158">
      <c r="A313" s="120" t="str">
        <f>IF('Main courante'!$A310=$A$6,MAX($A$8:$A312)+1,"")</f>
        <v/>
      </c>
      <c r="B313" s="121" t="str">
        <f>IF('Main courante'!$A310=$A$6,TEXT('Main courante'!$B310,"j mmm aa"),"")</f>
        <v/>
      </c>
      <c r="C313" s="122" t="str">
        <f>IF('Main courante'!$A310=$A$6,TEXT('Main courante'!$C310,"hh:mm"),"")</f>
        <v/>
      </c>
      <c r="D313" s="122" t="str">
        <f>IF('Main courante'!$A310=$A$6,TEXT('Main courante'!$D310,"hh:mm"),"")</f>
        <v/>
      </c>
      <c r="E313" s="123" t="str">
        <f>IF('Main courante'!$A310=$A$6,MOD($D313-$C313,1),"")</f>
        <v/>
      </c>
      <c r="F313" s="123" t="str">
        <f>IF('Main courante'!$A310=$A$6,'Main courante'!$E310,"")</f>
        <v/>
      </c>
      <c r="G313" s="125"/>
      <c r="H313" s="126" t="str">
        <f>IF('Main courante'!$A310=$H$6,MAX($H$8:$H312)+1,"")</f>
        <v/>
      </c>
      <c r="I313" s="121" t="str">
        <f>IF('Main courante'!$A310=$H$6,TEXT('Main courante'!$B310,"j mmm aa"),"")</f>
        <v/>
      </c>
      <c r="J313" s="122" t="str">
        <f>IF('Main courante'!$A310=$H$6,TEXT('Main courante'!$C310,"hh:mm"),"")</f>
        <v/>
      </c>
      <c r="K313" s="122" t="str">
        <f>IF('Main courante'!$A310=$H$6,TEXT('Main courante'!$D310,"hh:mm"),"")</f>
        <v/>
      </c>
      <c r="L313" s="123" t="str">
        <f>IF('Main courante'!$A310=$H$6,MOD($K313-$J313,1),"")</f>
        <v/>
      </c>
      <c r="M313" s="123" t="str">
        <f>IF('Main courante'!$A310=$H$6,'Main courante'!$E310,"")</f>
        <v/>
      </c>
      <c r="N313" s="125"/>
      <c r="O313" s="120" t="str">
        <f>IF('Main courante'!$A310=$O$6,MAX($O$8:$O312)+1,"")</f>
        <v/>
      </c>
      <c r="P313" s="121" t="str">
        <f>IF('Main courante'!$A310=$O$6,TEXT('Main courante'!$B310,"j mmm aa"),"")</f>
        <v/>
      </c>
      <c r="Q313" s="122" t="str">
        <f>IF('Main courante'!$A310=$O$6,TEXT('Main courante'!$C310,"hh:mm"),"")</f>
        <v/>
      </c>
      <c r="R313" s="122" t="str">
        <f>IF('Main courante'!$A310=$O$6,TEXT('Main courante'!$D310,"hh:mm"),"")</f>
        <v/>
      </c>
      <c r="S313" s="123" t="str">
        <f>IF('Main courante'!$A310=$O$6,MOD($R313-$Q313,1),"")</f>
        <v/>
      </c>
      <c r="T313" s="124" t="str">
        <f>IF('Main courante'!$A310=$O$6,'Main courante'!$E310,"")</f>
        <v/>
      </c>
      <c r="U313" s="127" t="str">
        <f>IF('Main courante'!$A310=$O$6,DU313,"")</f>
        <v/>
      </c>
      <c r="V313" s="125"/>
      <c r="W313" s="120" t="str">
        <f>IF('Main courante'!$A310=$W$6,MAX($W$8:$W312)+1,"")</f>
        <v/>
      </c>
      <c r="X313" s="121" t="str">
        <f>IF('Main courante'!$A310=$W$6,TEXT('Main courante'!$B310,"j mmm aa"),"")</f>
        <v/>
      </c>
      <c r="Y313" s="122" t="str">
        <f>IF('Main courante'!$A310=$W$6,TEXT('Main courante'!$C310,"hh:mm"),"")</f>
        <v/>
      </c>
      <c r="Z313" s="122" t="str">
        <f>IF('Main courante'!$A310=$W$6,TEXT('Main courante'!$D310,"hh:mm"),"")</f>
        <v/>
      </c>
      <c r="AA313" s="123" t="str">
        <f>IF('Main courante'!$A310=$W$6,MOD($Z313-$Y313,1),"")</f>
        <v/>
      </c>
      <c r="AB313" s="123" t="str">
        <f>IF('Main courante'!$A310=$W$6,'Main courante'!$E310,"")</f>
        <v/>
      </c>
      <c r="AC313" s="122" t="str">
        <f>IF('Main courante'!$A310=$W$6,DU313,"")</f>
        <v/>
      </c>
      <c r="AD313" s="125"/>
      <c r="AE313" s="120" t="str">
        <f>IF('Main courante'!$A310=$AE$6,MAX($AE$8:$AE312)+1,"")</f>
        <v/>
      </c>
      <c r="AF313" s="121" t="str">
        <f>IF('Main courante'!$A310=$AE$6,TEXT('Main courante'!$B310,"j mmm aa"),"")</f>
        <v/>
      </c>
      <c r="AG313" s="122" t="str">
        <f>IF('Main courante'!$A310=$AE$6,TEXT('Main courante'!$C310,"hh:mm"),"")</f>
        <v/>
      </c>
      <c r="AH313" s="122" t="str">
        <f>IF('Main courante'!$A310=$AE$6,TEXT('Main courante'!$D310,"hh:mm"),"")</f>
        <v/>
      </c>
      <c r="AI313" s="123" t="str">
        <f>IF('Main courante'!$A310=$AE$6,MOD($AH313-$AG313,1),"")</f>
        <v/>
      </c>
      <c r="AJ313" s="123" t="str">
        <f>IF('Main courante'!$A310=$AE$6,'Main courante'!$E310,"")</f>
        <v/>
      </c>
      <c r="AK313" s="122" t="str">
        <f>IF('Main courante'!$A310=$AE$6,DU313,"")</f>
        <v/>
      </c>
      <c r="AL313" s="125"/>
      <c r="AM313" s="120" t="str">
        <f>IF('Main courante'!$A310=$AM$6,MAX($AM$8:$AM312)+1,"")</f>
        <v/>
      </c>
      <c r="AN313" s="121" t="str">
        <f>IF('Main courante'!$A310=$AM$6,TEXT('Main courante'!$B310,"j mmm aa"),"")</f>
        <v/>
      </c>
      <c r="AO313" s="122" t="str">
        <f>IF('Main courante'!$A310=$AM$6,TEXT('Main courante'!$C310,"hh:mm"),"")</f>
        <v/>
      </c>
      <c r="AP313" s="122" t="str">
        <f>IF('Main courante'!$A310=$AM$6,TEXT('Main courante'!$D310,"hh:mm"),"")</f>
        <v/>
      </c>
      <c r="AQ313" s="123" t="str">
        <f>IF('Main courante'!$A310=$AM$6,MOD($AP313-$AO313,1),"")</f>
        <v/>
      </c>
      <c r="AR313" s="123" t="str">
        <f>IF('Main courante'!$A310=$AM$6,'Main courante'!$E310,"")</f>
        <v/>
      </c>
      <c r="AS313" s="122" t="str">
        <f>IF('Main courante'!$A310=$AM$6,DU313,"")</f>
        <v/>
      </c>
      <c r="AT313" s="125"/>
      <c r="AU313" s="120" t="str">
        <f>IF('Main courante'!$A310=$AU$6,MAX($AU$8:$AU312)+1,"")</f>
        <v/>
      </c>
      <c r="AV313" s="121" t="str">
        <f>IF('Main courante'!$A310=$AU$6,TEXT('Main courante'!$B310,"j mmm aa"),"")</f>
        <v/>
      </c>
      <c r="AW313" s="122" t="str">
        <f>IF('Main courante'!$A310=$AU$6,TEXT('Main courante'!$C310,"hh:mm"),"")</f>
        <v/>
      </c>
      <c r="AX313" s="122" t="str">
        <f>IF('Main courante'!$A310=$AU$6,TEXT('Main courante'!$D310,"hh:mm"),"")</f>
        <v/>
      </c>
      <c r="AY313" s="123" t="str">
        <f>IF('Main courante'!$A310=$AU$6,MOD($AX313-$AW313,1),"")</f>
        <v/>
      </c>
      <c r="AZ313" s="123" t="str">
        <f>IF('Main courante'!$A310=$AU$6,'Main courante'!$E310,"")</f>
        <v/>
      </c>
      <c r="BA313" s="122" t="str">
        <f>IF('Main courante'!$A310=$AU$6,DU313,"")</f>
        <v/>
      </c>
      <c r="BB313" s="125"/>
      <c r="BC313" s="120" t="str">
        <f>IF('Main courante'!$A310=$BC$6,MAX($BC$8:$BC312)+1,"")</f>
        <v/>
      </c>
      <c r="BD313" s="121" t="str">
        <f>IF('Main courante'!$A310=$BC$6,TEXT('Main courante'!$B310,"j mmm aa"),"")</f>
        <v/>
      </c>
      <c r="BE313" s="122" t="str">
        <f>IF('Main courante'!$A310=$BC$6,TEXT('Main courante'!$C310,"hh:mm"),"")</f>
        <v/>
      </c>
      <c r="BF313" s="122" t="str">
        <f>IF('Main courante'!$A310=$BC$6,TEXT('Main courante'!$D310,"hh:mm"),"")</f>
        <v/>
      </c>
      <c r="BG313" s="123" t="str">
        <f>IF('Main courante'!$A310=$BC$6,MOD($BF313-$BE313,1),"")</f>
        <v/>
      </c>
      <c r="BH313" s="123" t="str">
        <f>IF('Main courante'!$A310=$BC$6,'Main courante'!$E310,"")</f>
        <v/>
      </c>
      <c r="BI313" s="122" t="str">
        <f>IF('Main courante'!$A310=$BC$6,DU313,"")</f>
        <v/>
      </c>
      <c r="BJ313" s="125"/>
      <c r="BK313" s="120" t="str">
        <f>IF('Main courante'!$A310=$BK$6,MAX($BK$8:$BK312)+1,"")</f>
        <v/>
      </c>
      <c r="BL313" s="121" t="str">
        <f>IF('Main courante'!$A310=$BK$6,TEXT('Main courante'!$B310,"j mmm aa"),"")</f>
        <v/>
      </c>
      <c r="BM313" s="122" t="str">
        <f>IF('Main courante'!$A310=$BK$6,TEXT('Main courante'!$C310,"hh:mm"),"")</f>
        <v/>
      </c>
      <c r="BN313" s="122" t="str">
        <f>IF('Main courante'!$A310=$BK$6,TEXT('Main courante'!$D310,"hh:mm"),"")</f>
        <v/>
      </c>
      <c r="BO313" s="123" t="str">
        <f>IF('Main courante'!$A310=$BK$6,MOD($BN313-$BM313,1),"")</f>
        <v/>
      </c>
      <c r="BP313" s="123" t="str">
        <f>IF('Main courante'!$A310=$BK$6,'Main courante'!$E310,"")</f>
        <v/>
      </c>
      <c r="BQ313" s="122" t="str">
        <f>IF('Main courante'!$A310=$BK$6,DU313,"")</f>
        <v/>
      </c>
      <c r="BR313" s="125"/>
      <c r="BS313" s="120" t="str">
        <f>IF('Main courante'!$A310=$BS$6,MAX($BS$8:$BS312)+1,"")</f>
        <v/>
      </c>
      <c r="BT313" s="121" t="str">
        <f>IF('Main courante'!$A310=$BS$6,TEXT('Main courante'!$B310,"j mmm aa"),"")</f>
        <v/>
      </c>
      <c r="BU313" s="122" t="str">
        <f>IF('Main courante'!$A310=$BS$6,TEXT('Main courante'!$C310,"hh:mm"),"")</f>
        <v/>
      </c>
      <c r="BV313" s="122" t="str">
        <f>IF('Main courante'!$A310=$BS$6,TEXT('Main courante'!$D310,"hh:mm"),"")</f>
        <v/>
      </c>
      <c r="BW313" s="123" t="str">
        <f>IF('Main courante'!$A310=$BS$6,MOD($BV313-$BU313,1),"")</f>
        <v/>
      </c>
      <c r="BX313" s="123" t="str">
        <f>IF('Main courante'!$A310=$BS$6,'Main courante'!$E310,"")</f>
        <v/>
      </c>
      <c r="BY313" s="122" t="str">
        <f>IF('Main courante'!$A310=$BS$6,DU313,"")</f>
        <v/>
      </c>
      <c r="BZ313" s="125"/>
      <c r="CA313" s="120" t="str">
        <f>IF('Main courante'!$A310=$CA$6,MAX($CA$8:$CA312)+1,"")</f>
        <v/>
      </c>
      <c r="CB313" s="121" t="str">
        <f>IF('Main courante'!$A310=$CA$6,TEXT('Main courante'!$B310,"j mmm aa"),"")</f>
        <v/>
      </c>
      <c r="CC313" s="122" t="str">
        <f>IF('Main courante'!$A310=$CA$6,TEXT('Main courante'!$C310,"hh:mm"),"")</f>
        <v/>
      </c>
      <c r="CD313" s="122" t="str">
        <f>IF('Main courante'!$A310=$CA$6,TEXT('Main courante'!$D310,"hh:mm"),"")</f>
        <v/>
      </c>
      <c r="CE313" s="123" t="str">
        <f>IF('Main courante'!$A310=$CA$6,MOD($CD313-$CC313,1),"")</f>
        <v/>
      </c>
      <c r="CF313" s="123" t="str">
        <f>IF('Main courante'!$A310=$CA$6,'Main courante'!$E310,"")</f>
        <v/>
      </c>
      <c r="CG313" s="122" t="str">
        <f>IF('Main courante'!$A310=$CA$6,DU313,"")</f>
        <v/>
      </c>
      <c r="CH313" s="125"/>
      <c r="CI313" s="120" t="str">
        <f>IF('Main courante'!$A310=$CI$6,MAX($CI$8:$CI312)+1,"")</f>
        <v/>
      </c>
      <c r="CJ313" s="121" t="str">
        <f>IF('Main courante'!$A310=$CI$6,TEXT('Main courante'!$B310,"j mmm aa"),"")</f>
        <v/>
      </c>
      <c r="CK313" s="122" t="str">
        <f>IF('Main courante'!$A310=$CI$6,TEXT('Main courante'!$C310,"hh:mm"),"")</f>
        <v/>
      </c>
      <c r="CL313" s="122" t="str">
        <f>IF('Main courante'!$A310=$CI$6,TEXT('Main courante'!$D310,"hh:mm"),"")</f>
        <v/>
      </c>
      <c r="CM313" s="123" t="str">
        <f>IF('Main courante'!$A310=$CI$6,MOD($CL313-$CK313,1),"")</f>
        <v/>
      </c>
      <c r="CN313" s="123" t="str">
        <f>IF('Main courante'!$A310=$CI$6,'Main courante'!$E310,"")</f>
        <v/>
      </c>
      <c r="CO313" s="125"/>
      <c r="CP313" s="120" t="str">
        <f>IF('Main courante'!$A310=$CP$6,MAX($CP$8:$CP312)+1,"")</f>
        <v/>
      </c>
      <c r="CQ313" s="121" t="str">
        <f>IF('Main courante'!$A310=$CP$6,TEXT('Main courante'!$B310,"j mmm aa"),"")</f>
        <v/>
      </c>
      <c r="CR313" s="122" t="str">
        <f>IF('Main courante'!$A310=$CP$6,TEXT('Main courante'!$C310,"hh:mm"),"")</f>
        <v/>
      </c>
      <c r="CS313" s="122" t="str">
        <f>IF('Main courante'!$A310=$CP$6,TEXT('Main courante'!$D310,"hh:mm"),"")</f>
        <v/>
      </c>
      <c r="CT313" s="123" t="str">
        <f>IF('Main courante'!$A310=$CP$6,MOD($CS313-$CR313,1),"")</f>
        <v/>
      </c>
      <c r="CU313" s="123" t="str">
        <f>IF('Main courante'!$A310=$CP$6,'Main courante'!$E310,"")</f>
        <v/>
      </c>
      <c r="CV313" s="122" t="str">
        <f>IF('Main courante'!$A310=$CP$6,DU313,"")</f>
        <v/>
      </c>
      <c r="CW313" s="125"/>
      <c r="CX313" s="120" t="str">
        <f>IF('Main courante'!$A310=$CX$6,MAX($CX$8:$CX312)+1,"")</f>
        <v/>
      </c>
      <c r="CY313" s="121" t="str">
        <f>IF('Main courante'!$A310=$CX$6,TEXT('Main courante'!$B310,"j mmm aa"),"")</f>
        <v/>
      </c>
      <c r="CZ313" s="122" t="str">
        <f>IF('Main courante'!$A310=$CX$6,TEXT('Main courante'!$C310,"hh:mm"),"")</f>
        <v/>
      </c>
      <c r="DA313" s="122" t="str">
        <f>IF('Main courante'!$A310=$CX$6,TEXT('Main courante'!$D310,"hh:mm"),"")</f>
        <v/>
      </c>
      <c r="DB313" s="123" t="str">
        <f>IF('Main courante'!$A310=$CX$6,MOD($DA313-$CZ313,1),"")</f>
        <v/>
      </c>
      <c r="DC313" s="123" t="str">
        <f>IF('Main courante'!$A310=$CX$6,'Main courante'!$E310,"")</f>
        <v/>
      </c>
      <c r="DD313" s="122" t="str">
        <f>IF('Main courante'!$A310=$CX$6,DU313,"")</f>
        <v/>
      </c>
      <c r="DE313" s="125"/>
      <c r="DF313" s="120" t="str">
        <f>IF('Main courante'!$A310=$DF$6,MAX($DF$8:$DF312)+1,"")</f>
        <v/>
      </c>
      <c r="DG313" s="121" t="str">
        <f>IF('Main courante'!$A310=$DF$6,TEXT('Main courante'!$B310,"j mmm aa"),"")</f>
        <v/>
      </c>
      <c r="DH313" s="122" t="str">
        <f>IF('Main courante'!$A310=$DF$6,TEXT('Main courante'!$C310,"hh:mm"),"")</f>
        <v/>
      </c>
      <c r="DI313" s="122" t="str">
        <f>IF('Main courante'!$A310=$DF$6,TEXT('Main courante'!$D310,"hh:mm"),"")</f>
        <v/>
      </c>
      <c r="DJ313" s="123" t="str">
        <f>IF('Main courante'!$A310=$DF$6,MOD($DI313-$DH313,1),"")</f>
        <v/>
      </c>
      <c r="DK313" s="123" t="str">
        <f>IF('Main courante'!$A310=$DF$6,'Main courante'!$E310,"")</f>
        <v/>
      </c>
      <c r="DL313" s="128"/>
      <c r="DM313" s="120" t="str">
        <f>IF(OR('Main courante'!$F310&lt;&gt;"",'Main courante'!$K310&lt;&gt;""),MAX($DM$8:$DM312)+1,"")</f>
        <v/>
      </c>
      <c r="DN313" s="121" t="str">
        <f>IF('Main courante'!$F310,TEXT('Main courante'!$B310,"j mmm aa"),"")</f>
        <v/>
      </c>
      <c r="DO313" s="121" t="str">
        <f>IF('Main courante'!$F310,'Main courante'!$E310,"")</f>
        <v/>
      </c>
      <c r="DP313" s="121" t="str">
        <f>IF(OR('Main courante'!$F310&lt;&gt;"",'Main courante'!$K310&lt;&gt;""),IF('Main courante'!$F310&lt;&gt;"",TEXT('Main courante'!$F310,"hh:mm"),""),"")</f>
        <v/>
      </c>
      <c r="DQ313" s="121" t="str">
        <f>IF(OR('Main courante'!$F310&lt;&gt;"",'Main courante'!$K310&lt;&gt;""),IF('Main courante'!$G310&lt;&gt;"",TEXT('Main courante'!$G310,"hh:mm"),""),"")</f>
        <v/>
      </c>
      <c r="DR313" s="121" t="str">
        <f>IF(OR('Main courante'!$F310&lt;&gt;"",'Main courante'!$K310&lt;&gt;""),IF('Main courante'!$K310&lt;&gt;"",TEXT('Main courante'!$K310,"hh:mm"),""),"")</f>
        <v/>
      </c>
      <c r="DS313" s="121" t="str">
        <f>IF(OR('Main courante'!$F310&lt;&gt;"",'Main courante'!$K310&lt;&gt;""),IF('Main courante'!$L310&lt;&gt;"",TEXT('Main courante'!$L310,"hh:mm"),""),"")</f>
        <v/>
      </c>
      <c r="DT313" s="129">
        <f t="shared" si="16"/>
        <v>0</v>
      </c>
      <c r="DU313" s="130">
        <f>'Main courante'!$H310+'Main courante'!$M310</f>
        <v>0</v>
      </c>
      <c r="DV313" s="131">
        <f>'Main courante'!$J310+'Main courante'!$O310</f>
        <v>0</v>
      </c>
      <c r="DW313" s="131">
        <f>'Main courante'!$I310+'Main courante'!$N310</f>
        <v>0</v>
      </c>
      <c r="DX313" s="132" t="str">
        <f>IF('Main courante'!$P310&lt;&gt;"",'Main courante'!$P310,"")</f>
        <v/>
      </c>
      <c r="DY313" s="133" t="str">
        <f>IF('Main courante'!$Q310&lt;&gt;"",'Main courante'!$Q310,"")</f>
        <v/>
      </c>
      <c r="DZ313" s="133" t="str">
        <f>IF('Main courante'!$R310&lt;&gt;"",'Main courante'!$R310,"")</f>
        <v/>
      </c>
      <c r="EA313" s="129">
        <f t="shared" si="17"/>
        <v>0</v>
      </c>
      <c r="EB313" s="129">
        <f t="shared" si="18"/>
        <v>0</v>
      </c>
      <c r="ED313" s="120" t="str">
        <f>IF('Main courante'!$A310=$ED$6,MAX($ED$8:$ED312)+1,"")</f>
        <v/>
      </c>
      <c r="EE313" s="120" t="str">
        <f>IF('Main courante'!$A310=$ED$6,'Main courante'!$S310,"")</f>
        <v/>
      </c>
      <c r="EF313" s="120" t="str">
        <f>IF('Main courante'!$A310=$ED$6,'Main courante'!$T310,"")</f>
        <v/>
      </c>
      <c r="EG313" s="120" t="str">
        <f>IF('Main courante'!$A310=$ED$6,'Main courante'!$U310,"")</f>
        <v/>
      </c>
      <c r="EH313" s="134" t="str">
        <f>IF('Main courante'!$A310=$ED$6,'Main courante'!$V310,"")</f>
        <v/>
      </c>
      <c r="EJ313" s="120" t="str">
        <f>IF('Main courante'!$A310=$EJ$6,MAX($EJ$8:$EJ312)+1,"")</f>
        <v/>
      </c>
      <c r="EK313" s="120" t="str">
        <f>IF('Main courante'!$A310=$EJ$6,'Main courante'!$S310,"")</f>
        <v/>
      </c>
      <c r="EL313" s="120" t="str">
        <f>IF('Main courante'!$A310=$EJ$6,'Main courante'!$T310,"")</f>
        <v/>
      </c>
      <c r="EM313" s="120" t="str">
        <f>IF('Main courante'!$A310=$EJ$6,'Main courante'!$U310,"")</f>
        <v/>
      </c>
      <c r="EN313" s="134" t="str">
        <f>IF('Main courante'!$A310=$EJ$6,'Main courante'!$V310,"")</f>
        <v/>
      </c>
      <c r="EP313" s="120" t="str">
        <f>IF('Main courante'!$A310=$EP$6,MAX($EP$8:$EP312)+1,"")</f>
        <v/>
      </c>
      <c r="EQ313" s="120" t="str">
        <f>IF('Main courante'!$A310=$EP$6,'Main courante'!$S310,"")</f>
        <v/>
      </c>
      <c r="ER313" s="120" t="str">
        <f>IF('Main courante'!$A310=$EP$6,'Main courante'!$T310,"")</f>
        <v/>
      </c>
      <c r="ES313" s="120" t="str">
        <f>IF('Main courante'!$A310=$EP$6,'Main courante'!$U310,"")</f>
        <v/>
      </c>
      <c r="ET313" s="134" t="str">
        <f>IF('Main courante'!$A310=$EP$6,'Main courante'!$V310,"")</f>
        <v/>
      </c>
      <c r="EU313" s="125"/>
      <c r="EV313" s="120" t="str">
        <f>IF('Main courante'!$A310=$EV$6,MAX($EV$8:$EV312)+1,"")</f>
        <v/>
      </c>
      <c r="EW313" s="121" t="str">
        <f>IF('Main courante'!$A310=$EV$6,TEXT('Main courante'!$B310,"j mmm aa"),"")</f>
        <v/>
      </c>
      <c r="EX313" s="122" t="str">
        <f>IF('Main courante'!$A310=$EV$6,TEXT('Main courante'!$C310,"hh:mm"),"")</f>
        <v/>
      </c>
      <c r="EY313" s="122" t="str">
        <f>IF('Main courante'!$A310=$EV$6,TEXT('Main courante'!$D310,"hh:mm"),"")</f>
        <v/>
      </c>
      <c r="EZ313" s="123" t="str">
        <f>IF('Main courante'!$A310=$EV$6,MOD($EY313-$EX313,1),"")</f>
        <v/>
      </c>
      <c r="FA313" s="123" t="str">
        <f>IF('Main courante'!$A310=$EV$6,'Main courante'!$E310,"")</f>
        <v/>
      </c>
      <c r="FB313" s="128"/>
    </row>
    <row r="314" spans="1:158">
      <c r="A314" s="120" t="str">
        <f>IF('Main courante'!$A311=$A$6,MAX($A$8:$A313)+1,"")</f>
        <v/>
      </c>
      <c r="B314" s="121" t="str">
        <f>IF('Main courante'!$A311=$A$6,TEXT('Main courante'!$B311,"j mmm aa"),"")</f>
        <v/>
      </c>
      <c r="C314" s="122" t="str">
        <f>IF('Main courante'!$A311=$A$6,TEXT('Main courante'!$C311,"hh:mm"),"")</f>
        <v/>
      </c>
      <c r="D314" s="122" t="str">
        <f>IF('Main courante'!$A311=$A$6,TEXT('Main courante'!$D311,"hh:mm"),"")</f>
        <v/>
      </c>
      <c r="E314" s="123" t="str">
        <f>IF('Main courante'!$A311=$A$6,MOD($D314-$C314,1),"")</f>
        <v/>
      </c>
      <c r="F314" s="123" t="str">
        <f>IF('Main courante'!$A311=$A$6,'Main courante'!$E311,"")</f>
        <v/>
      </c>
      <c r="G314" s="125"/>
      <c r="H314" s="126" t="str">
        <f>IF('Main courante'!$A311=$H$6,MAX($H$8:$H313)+1,"")</f>
        <v/>
      </c>
      <c r="I314" s="121" t="str">
        <f>IF('Main courante'!$A311=$H$6,TEXT('Main courante'!$B311,"j mmm aa"),"")</f>
        <v/>
      </c>
      <c r="J314" s="122" t="str">
        <f>IF('Main courante'!$A311=$H$6,TEXT('Main courante'!$C311,"hh:mm"),"")</f>
        <v/>
      </c>
      <c r="K314" s="122" t="str">
        <f>IF('Main courante'!$A311=$H$6,TEXT('Main courante'!$D311,"hh:mm"),"")</f>
        <v/>
      </c>
      <c r="L314" s="123" t="str">
        <f>IF('Main courante'!$A311=$H$6,MOD($K314-$J314,1),"")</f>
        <v/>
      </c>
      <c r="M314" s="123" t="str">
        <f>IF('Main courante'!$A311=$H$6,'Main courante'!$E311,"")</f>
        <v/>
      </c>
      <c r="N314" s="125"/>
      <c r="O314" s="120" t="str">
        <f>IF('Main courante'!$A311=$O$6,MAX($O$8:$O313)+1,"")</f>
        <v/>
      </c>
      <c r="P314" s="121" t="str">
        <f>IF('Main courante'!$A311=$O$6,TEXT('Main courante'!$B311,"j mmm aa"),"")</f>
        <v/>
      </c>
      <c r="Q314" s="122" t="str">
        <f>IF('Main courante'!$A311=$O$6,TEXT('Main courante'!$C311,"hh:mm"),"")</f>
        <v/>
      </c>
      <c r="R314" s="122" t="str">
        <f>IF('Main courante'!$A311=$O$6,TEXT('Main courante'!$D311,"hh:mm"),"")</f>
        <v/>
      </c>
      <c r="S314" s="123" t="str">
        <f>IF('Main courante'!$A311=$O$6,MOD($R314-$Q314,1),"")</f>
        <v/>
      </c>
      <c r="T314" s="124" t="str">
        <f>IF('Main courante'!$A311=$O$6,'Main courante'!$E311,"")</f>
        <v/>
      </c>
      <c r="U314" s="127" t="str">
        <f>IF('Main courante'!$A311=$O$6,DU314,"")</f>
        <v/>
      </c>
      <c r="V314" s="125"/>
      <c r="W314" s="120" t="str">
        <f>IF('Main courante'!$A311=$W$6,MAX($W$8:$W313)+1,"")</f>
        <v/>
      </c>
      <c r="X314" s="121" t="str">
        <f>IF('Main courante'!$A311=$W$6,TEXT('Main courante'!$B311,"j mmm aa"),"")</f>
        <v/>
      </c>
      <c r="Y314" s="122" t="str">
        <f>IF('Main courante'!$A311=$W$6,TEXT('Main courante'!$C311,"hh:mm"),"")</f>
        <v/>
      </c>
      <c r="Z314" s="122" t="str">
        <f>IF('Main courante'!$A311=$W$6,TEXT('Main courante'!$D311,"hh:mm"),"")</f>
        <v/>
      </c>
      <c r="AA314" s="123" t="str">
        <f>IF('Main courante'!$A311=$W$6,MOD($Z314-$Y314,1),"")</f>
        <v/>
      </c>
      <c r="AB314" s="123" t="str">
        <f>IF('Main courante'!$A311=$W$6,'Main courante'!$E311,"")</f>
        <v/>
      </c>
      <c r="AC314" s="122" t="str">
        <f>IF('Main courante'!$A311=$W$6,DU314,"")</f>
        <v/>
      </c>
      <c r="AD314" s="125"/>
      <c r="AE314" s="120" t="str">
        <f>IF('Main courante'!$A311=$AE$6,MAX($AE$8:$AE313)+1,"")</f>
        <v/>
      </c>
      <c r="AF314" s="121" t="str">
        <f>IF('Main courante'!$A311=$AE$6,TEXT('Main courante'!$B311,"j mmm aa"),"")</f>
        <v/>
      </c>
      <c r="AG314" s="122" t="str">
        <f>IF('Main courante'!$A311=$AE$6,TEXT('Main courante'!$C311,"hh:mm"),"")</f>
        <v/>
      </c>
      <c r="AH314" s="122" t="str">
        <f>IF('Main courante'!$A311=$AE$6,TEXT('Main courante'!$D311,"hh:mm"),"")</f>
        <v/>
      </c>
      <c r="AI314" s="123" t="str">
        <f>IF('Main courante'!$A311=$AE$6,MOD($AH314-$AG314,1),"")</f>
        <v/>
      </c>
      <c r="AJ314" s="123" t="str">
        <f>IF('Main courante'!$A311=$AE$6,'Main courante'!$E311,"")</f>
        <v/>
      </c>
      <c r="AK314" s="122" t="str">
        <f>IF('Main courante'!$A311=$AE$6,DU314,"")</f>
        <v/>
      </c>
      <c r="AL314" s="125"/>
      <c r="AM314" s="120" t="str">
        <f>IF('Main courante'!$A311=$AM$6,MAX($AM$8:$AM313)+1,"")</f>
        <v/>
      </c>
      <c r="AN314" s="121" t="str">
        <f>IF('Main courante'!$A311=$AM$6,TEXT('Main courante'!$B311,"j mmm aa"),"")</f>
        <v/>
      </c>
      <c r="AO314" s="122" t="str">
        <f>IF('Main courante'!$A311=$AM$6,TEXT('Main courante'!$C311,"hh:mm"),"")</f>
        <v/>
      </c>
      <c r="AP314" s="122" t="str">
        <f>IF('Main courante'!$A311=$AM$6,TEXT('Main courante'!$D311,"hh:mm"),"")</f>
        <v/>
      </c>
      <c r="AQ314" s="123" t="str">
        <f>IF('Main courante'!$A311=$AM$6,MOD($AP314-$AO314,1),"")</f>
        <v/>
      </c>
      <c r="AR314" s="123" t="str">
        <f>IF('Main courante'!$A311=$AM$6,'Main courante'!$E311,"")</f>
        <v/>
      </c>
      <c r="AS314" s="122" t="str">
        <f>IF('Main courante'!$A311=$AM$6,DU314,"")</f>
        <v/>
      </c>
      <c r="AT314" s="125"/>
      <c r="AU314" s="120" t="str">
        <f>IF('Main courante'!$A311=$AU$6,MAX($AU$8:$AU313)+1,"")</f>
        <v/>
      </c>
      <c r="AV314" s="121" t="str">
        <f>IF('Main courante'!$A311=$AU$6,TEXT('Main courante'!$B311,"j mmm aa"),"")</f>
        <v/>
      </c>
      <c r="AW314" s="122" t="str">
        <f>IF('Main courante'!$A311=$AU$6,TEXT('Main courante'!$C311,"hh:mm"),"")</f>
        <v/>
      </c>
      <c r="AX314" s="122" t="str">
        <f>IF('Main courante'!$A311=$AU$6,TEXT('Main courante'!$D311,"hh:mm"),"")</f>
        <v/>
      </c>
      <c r="AY314" s="123" t="str">
        <f>IF('Main courante'!$A311=$AU$6,MOD($AX314-$AW314,1),"")</f>
        <v/>
      </c>
      <c r="AZ314" s="123" t="str">
        <f>IF('Main courante'!$A311=$AU$6,'Main courante'!$E311,"")</f>
        <v/>
      </c>
      <c r="BA314" s="122" t="str">
        <f>IF('Main courante'!$A311=$AU$6,DU314,"")</f>
        <v/>
      </c>
      <c r="BB314" s="125"/>
      <c r="BC314" s="120" t="str">
        <f>IF('Main courante'!$A311=$BC$6,MAX($BC$8:$BC313)+1,"")</f>
        <v/>
      </c>
      <c r="BD314" s="121" t="str">
        <f>IF('Main courante'!$A311=$BC$6,TEXT('Main courante'!$B311,"j mmm aa"),"")</f>
        <v/>
      </c>
      <c r="BE314" s="122" t="str">
        <f>IF('Main courante'!$A311=$BC$6,TEXT('Main courante'!$C311,"hh:mm"),"")</f>
        <v/>
      </c>
      <c r="BF314" s="122" t="str">
        <f>IF('Main courante'!$A311=$BC$6,TEXT('Main courante'!$D311,"hh:mm"),"")</f>
        <v/>
      </c>
      <c r="BG314" s="123" t="str">
        <f>IF('Main courante'!$A311=$BC$6,MOD($BF314-$BE314,1),"")</f>
        <v/>
      </c>
      <c r="BH314" s="123" t="str">
        <f>IF('Main courante'!$A311=$BC$6,'Main courante'!$E311,"")</f>
        <v/>
      </c>
      <c r="BI314" s="122" t="str">
        <f>IF('Main courante'!$A311=$BC$6,DU314,"")</f>
        <v/>
      </c>
      <c r="BJ314" s="125"/>
      <c r="BK314" s="120" t="str">
        <f>IF('Main courante'!$A311=$BK$6,MAX($BK$8:$BK313)+1,"")</f>
        <v/>
      </c>
      <c r="BL314" s="121" t="str">
        <f>IF('Main courante'!$A311=$BK$6,TEXT('Main courante'!$B311,"j mmm aa"),"")</f>
        <v/>
      </c>
      <c r="BM314" s="122" t="str">
        <f>IF('Main courante'!$A311=$BK$6,TEXT('Main courante'!$C311,"hh:mm"),"")</f>
        <v/>
      </c>
      <c r="BN314" s="122" t="str">
        <f>IF('Main courante'!$A311=$BK$6,TEXT('Main courante'!$D311,"hh:mm"),"")</f>
        <v/>
      </c>
      <c r="BO314" s="123" t="str">
        <f>IF('Main courante'!$A311=$BK$6,MOD($BN314-$BM314,1),"")</f>
        <v/>
      </c>
      <c r="BP314" s="123" t="str">
        <f>IF('Main courante'!$A311=$BK$6,'Main courante'!$E311,"")</f>
        <v/>
      </c>
      <c r="BQ314" s="122" t="str">
        <f>IF('Main courante'!$A311=$BK$6,DU314,"")</f>
        <v/>
      </c>
      <c r="BR314" s="125"/>
      <c r="BS314" s="120" t="str">
        <f>IF('Main courante'!$A311=$BS$6,MAX($BS$8:$BS313)+1,"")</f>
        <v/>
      </c>
      <c r="BT314" s="121" t="str">
        <f>IF('Main courante'!$A311=$BS$6,TEXT('Main courante'!$B311,"j mmm aa"),"")</f>
        <v/>
      </c>
      <c r="BU314" s="122" t="str">
        <f>IF('Main courante'!$A311=$BS$6,TEXT('Main courante'!$C311,"hh:mm"),"")</f>
        <v/>
      </c>
      <c r="BV314" s="122" t="str">
        <f>IF('Main courante'!$A311=$BS$6,TEXT('Main courante'!$D311,"hh:mm"),"")</f>
        <v/>
      </c>
      <c r="BW314" s="123" t="str">
        <f>IF('Main courante'!$A311=$BS$6,MOD($BV314-$BU314,1),"")</f>
        <v/>
      </c>
      <c r="BX314" s="123" t="str">
        <f>IF('Main courante'!$A311=$BS$6,'Main courante'!$E311,"")</f>
        <v/>
      </c>
      <c r="BY314" s="122" t="str">
        <f>IF('Main courante'!$A311=$BS$6,DU314,"")</f>
        <v/>
      </c>
      <c r="BZ314" s="125"/>
      <c r="CA314" s="120" t="str">
        <f>IF('Main courante'!$A311=$CA$6,MAX($CA$8:$CA313)+1,"")</f>
        <v/>
      </c>
      <c r="CB314" s="121" t="str">
        <f>IF('Main courante'!$A311=$CA$6,TEXT('Main courante'!$B311,"j mmm aa"),"")</f>
        <v/>
      </c>
      <c r="CC314" s="122" t="str">
        <f>IF('Main courante'!$A311=$CA$6,TEXT('Main courante'!$C311,"hh:mm"),"")</f>
        <v/>
      </c>
      <c r="CD314" s="122" t="str">
        <f>IF('Main courante'!$A311=$CA$6,TEXT('Main courante'!$D311,"hh:mm"),"")</f>
        <v/>
      </c>
      <c r="CE314" s="123" t="str">
        <f>IF('Main courante'!$A311=$CA$6,MOD($CD314-$CC314,1),"")</f>
        <v/>
      </c>
      <c r="CF314" s="123" t="str">
        <f>IF('Main courante'!$A311=$CA$6,'Main courante'!$E311,"")</f>
        <v/>
      </c>
      <c r="CG314" s="122" t="str">
        <f>IF('Main courante'!$A311=$CA$6,DU314,"")</f>
        <v/>
      </c>
      <c r="CH314" s="125"/>
      <c r="CI314" s="120" t="str">
        <f>IF('Main courante'!$A311=$CI$6,MAX($CI$8:$CI313)+1,"")</f>
        <v/>
      </c>
      <c r="CJ314" s="121" t="str">
        <f>IF('Main courante'!$A311=$CI$6,TEXT('Main courante'!$B311,"j mmm aa"),"")</f>
        <v/>
      </c>
      <c r="CK314" s="122" t="str">
        <f>IF('Main courante'!$A311=$CI$6,TEXT('Main courante'!$C311,"hh:mm"),"")</f>
        <v/>
      </c>
      <c r="CL314" s="122" t="str">
        <f>IF('Main courante'!$A311=$CI$6,TEXT('Main courante'!$D311,"hh:mm"),"")</f>
        <v/>
      </c>
      <c r="CM314" s="123" t="str">
        <f>IF('Main courante'!$A311=$CI$6,MOD($CL314-$CK314,1),"")</f>
        <v/>
      </c>
      <c r="CN314" s="123" t="str">
        <f>IF('Main courante'!$A311=$CI$6,'Main courante'!$E311,"")</f>
        <v/>
      </c>
      <c r="CO314" s="125"/>
      <c r="CP314" s="120" t="str">
        <f>IF('Main courante'!$A311=$CP$6,MAX($CP$8:$CP313)+1,"")</f>
        <v/>
      </c>
      <c r="CQ314" s="121" t="str">
        <f>IF('Main courante'!$A311=$CP$6,TEXT('Main courante'!$B311,"j mmm aa"),"")</f>
        <v/>
      </c>
      <c r="CR314" s="122" t="str">
        <f>IF('Main courante'!$A311=$CP$6,TEXT('Main courante'!$C311,"hh:mm"),"")</f>
        <v/>
      </c>
      <c r="CS314" s="122" t="str">
        <f>IF('Main courante'!$A311=$CP$6,TEXT('Main courante'!$D311,"hh:mm"),"")</f>
        <v/>
      </c>
      <c r="CT314" s="123" t="str">
        <f>IF('Main courante'!$A311=$CP$6,MOD($CS314-$CR314,1),"")</f>
        <v/>
      </c>
      <c r="CU314" s="123" t="str">
        <f>IF('Main courante'!$A311=$CP$6,'Main courante'!$E311,"")</f>
        <v/>
      </c>
      <c r="CV314" s="122" t="str">
        <f>IF('Main courante'!$A311=$CP$6,DU314,"")</f>
        <v/>
      </c>
      <c r="CW314" s="125"/>
      <c r="CX314" s="120" t="str">
        <f>IF('Main courante'!$A311=$CX$6,MAX($CX$8:$CX313)+1,"")</f>
        <v/>
      </c>
      <c r="CY314" s="121" t="str">
        <f>IF('Main courante'!$A311=$CX$6,TEXT('Main courante'!$B311,"j mmm aa"),"")</f>
        <v/>
      </c>
      <c r="CZ314" s="122" t="str">
        <f>IF('Main courante'!$A311=$CX$6,TEXT('Main courante'!$C311,"hh:mm"),"")</f>
        <v/>
      </c>
      <c r="DA314" s="122" t="str">
        <f>IF('Main courante'!$A311=$CX$6,TEXT('Main courante'!$D311,"hh:mm"),"")</f>
        <v/>
      </c>
      <c r="DB314" s="123" t="str">
        <f>IF('Main courante'!$A311=$CX$6,MOD($DA314-$CZ314,1),"")</f>
        <v/>
      </c>
      <c r="DC314" s="123" t="str">
        <f>IF('Main courante'!$A311=$CX$6,'Main courante'!$E311,"")</f>
        <v/>
      </c>
      <c r="DD314" s="122" t="str">
        <f>IF('Main courante'!$A311=$CX$6,DU314,"")</f>
        <v/>
      </c>
      <c r="DE314" s="125"/>
      <c r="DF314" s="120" t="str">
        <f>IF('Main courante'!$A311=$DF$6,MAX($DF$8:$DF313)+1,"")</f>
        <v/>
      </c>
      <c r="DG314" s="121" t="str">
        <f>IF('Main courante'!$A311=$DF$6,TEXT('Main courante'!$B311,"j mmm aa"),"")</f>
        <v/>
      </c>
      <c r="DH314" s="122" t="str">
        <f>IF('Main courante'!$A311=$DF$6,TEXT('Main courante'!$C311,"hh:mm"),"")</f>
        <v/>
      </c>
      <c r="DI314" s="122" t="str">
        <f>IF('Main courante'!$A311=$DF$6,TEXT('Main courante'!$D311,"hh:mm"),"")</f>
        <v/>
      </c>
      <c r="DJ314" s="123" t="str">
        <f>IF('Main courante'!$A311=$DF$6,MOD($DI314-$DH314,1),"")</f>
        <v/>
      </c>
      <c r="DK314" s="123" t="str">
        <f>IF('Main courante'!$A311=$DF$6,'Main courante'!$E311,"")</f>
        <v/>
      </c>
      <c r="DL314" s="128"/>
      <c r="DM314" s="120" t="str">
        <f>IF(OR('Main courante'!$F311&lt;&gt;"",'Main courante'!$K311&lt;&gt;""),MAX($DM$8:$DM313)+1,"")</f>
        <v/>
      </c>
      <c r="DN314" s="121" t="str">
        <f>IF('Main courante'!$F311,TEXT('Main courante'!$B311,"j mmm aa"),"")</f>
        <v/>
      </c>
      <c r="DO314" s="121" t="str">
        <f>IF('Main courante'!$F311,'Main courante'!$E311,"")</f>
        <v/>
      </c>
      <c r="DP314" s="121" t="str">
        <f>IF(OR('Main courante'!$F311&lt;&gt;"",'Main courante'!$K311&lt;&gt;""),IF('Main courante'!$F311&lt;&gt;"",TEXT('Main courante'!$F311,"hh:mm"),""),"")</f>
        <v/>
      </c>
      <c r="DQ314" s="121" t="str">
        <f>IF(OR('Main courante'!$F311&lt;&gt;"",'Main courante'!$K311&lt;&gt;""),IF('Main courante'!$G311&lt;&gt;"",TEXT('Main courante'!$G311,"hh:mm"),""),"")</f>
        <v/>
      </c>
      <c r="DR314" s="121" t="str">
        <f>IF(OR('Main courante'!$F311&lt;&gt;"",'Main courante'!$K311&lt;&gt;""),IF('Main courante'!$K311&lt;&gt;"",TEXT('Main courante'!$K311,"hh:mm"),""),"")</f>
        <v/>
      </c>
      <c r="DS314" s="121" t="str">
        <f>IF(OR('Main courante'!$F311&lt;&gt;"",'Main courante'!$K311&lt;&gt;""),IF('Main courante'!$L311&lt;&gt;"",TEXT('Main courante'!$L311,"hh:mm"),""),"")</f>
        <v/>
      </c>
      <c r="DT314" s="129">
        <f t="shared" si="16"/>
        <v>0</v>
      </c>
      <c r="DU314" s="130">
        <f>'Main courante'!$H311+'Main courante'!$M311</f>
        <v>0</v>
      </c>
      <c r="DV314" s="131">
        <f>'Main courante'!$J311+'Main courante'!$O311</f>
        <v>0</v>
      </c>
      <c r="DW314" s="131">
        <f>'Main courante'!$I311+'Main courante'!$N311</f>
        <v>0</v>
      </c>
      <c r="DX314" s="132" t="str">
        <f>IF('Main courante'!$P311&lt;&gt;"",'Main courante'!$P311,"")</f>
        <v/>
      </c>
      <c r="DY314" s="133" t="str">
        <f>IF('Main courante'!$Q311&lt;&gt;"",'Main courante'!$Q311,"")</f>
        <v/>
      </c>
      <c r="DZ314" s="133" t="str">
        <f>IF('Main courante'!$R311&lt;&gt;"",'Main courante'!$R311,"")</f>
        <v/>
      </c>
      <c r="EA314" s="129">
        <f t="shared" si="17"/>
        <v>0</v>
      </c>
      <c r="EB314" s="129">
        <f t="shared" si="18"/>
        <v>0</v>
      </c>
      <c r="ED314" s="120" t="str">
        <f>IF('Main courante'!$A311=$ED$6,MAX($ED$8:$ED313)+1,"")</f>
        <v/>
      </c>
      <c r="EE314" s="120" t="str">
        <f>IF('Main courante'!$A311=$ED$6,'Main courante'!$S311,"")</f>
        <v/>
      </c>
      <c r="EF314" s="120" t="str">
        <f>IF('Main courante'!$A311=$ED$6,'Main courante'!$T311,"")</f>
        <v/>
      </c>
      <c r="EG314" s="120" t="str">
        <f>IF('Main courante'!$A311=$ED$6,'Main courante'!$U311,"")</f>
        <v/>
      </c>
      <c r="EH314" s="134" t="str">
        <f>IF('Main courante'!$A311=$ED$6,'Main courante'!$V311,"")</f>
        <v/>
      </c>
      <c r="EJ314" s="120" t="str">
        <f>IF('Main courante'!$A311=$EJ$6,MAX($EJ$8:$EJ313)+1,"")</f>
        <v/>
      </c>
      <c r="EK314" s="120" t="str">
        <f>IF('Main courante'!$A311=$EJ$6,'Main courante'!$S311,"")</f>
        <v/>
      </c>
      <c r="EL314" s="120" t="str">
        <f>IF('Main courante'!$A311=$EJ$6,'Main courante'!$T311,"")</f>
        <v/>
      </c>
      <c r="EM314" s="120" t="str">
        <f>IF('Main courante'!$A311=$EJ$6,'Main courante'!$U311,"")</f>
        <v/>
      </c>
      <c r="EN314" s="134" t="str">
        <f>IF('Main courante'!$A311=$EJ$6,'Main courante'!$V311,"")</f>
        <v/>
      </c>
      <c r="EP314" s="120" t="str">
        <f>IF('Main courante'!$A311=$EP$6,MAX($EP$8:$EP313)+1,"")</f>
        <v/>
      </c>
      <c r="EQ314" s="120" t="str">
        <f>IF('Main courante'!$A311=$EP$6,'Main courante'!$S311,"")</f>
        <v/>
      </c>
      <c r="ER314" s="120" t="str">
        <f>IF('Main courante'!$A311=$EP$6,'Main courante'!$T311,"")</f>
        <v/>
      </c>
      <c r="ES314" s="120" t="str">
        <f>IF('Main courante'!$A311=$EP$6,'Main courante'!$U311,"")</f>
        <v/>
      </c>
      <c r="ET314" s="134" t="str">
        <f>IF('Main courante'!$A311=$EP$6,'Main courante'!$V311,"")</f>
        <v/>
      </c>
      <c r="EU314" s="125"/>
      <c r="EV314" s="120" t="str">
        <f>IF('Main courante'!$A311=$EV$6,MAX($EV$8:$EV313)+1,"")</f>
        <v/>
      </c>
      <c r="EW314" s="121" t="str">
        <f>IF('Main courante'!$A311=$EV$6,TEXT('Main courante'!$B311,"j mmm aa"),"")</f>
        <v/>
      </c>
      <c r="EX314" s="122" t="str">
        <f>IF('Main courante'!$A311=$EV$6,TEXT('Main courante'!$C311,"hh:mm"),"")</f>
        <v/>
      </c>
      <c r="EY314" s="122" t="str">
        <f>IF('Main courante'!$A311=$EV$6,TEXT('Main courante'!$D311,"hh:mm"),"")</f>
        <v/>
      </c>
      <c r="EZ314" s="123" t="str">
        <f>IF('Main courante'!$A311=$EV$6,MOD($EY314-$EX314,1),"")</f>
        <v/>
      </c>
      <c r="FA314" s="123" t="str">
        <f>IF('Main courante'!$A311=$EV$6,'Main courante'!$E311,"")</f>
        <v/>
      </c>
      <c r="FB314" s="128"/>
    </row>
    <row r="315" spans="1:158">
      <c r="A315" s="120" t="str">
        <f>IF('Main courante'!$A312=$A$6,MAX($A$8:$A314)+1,"")</f>
        <v/>
      </c>
      <c r="B315" s="121" t="str">
        <f>IF('Main courante'!$A312=$A$6,TEXT('Main courante'!$B312,"j mmm aa"),"")</f>
        <v/>
      </c>
      <c r="C315" s="122" t="str">
        <f>IF('Main courante'!$A312=$A$6,TEXT('Main courante'!$C312,"hh:mm"),"")</f>
        <v/>
      </c>
      <c r="D315" s="122" t="str">
        <f>IF('Main courante'!$A312=$A$6,TEXT('Main courante'!$D312,"hh:mm"),"")</f>
        <v/>
      </c>
      <c r="E315" s="123" t="str">
        <f>IF('Main courante'!$A312=$A$6,MOD($D315-$C315,1),"")</f>
        <v/>
      </c>
      <c r="F315" s="123" t="str">
        <f>IF('Main courante'!$A312=$A$6,'Main courante'!$E312,"")</f>
        <v/>
      </c>
      <c r="G315" s="125"/>
      <c r="H315" s="126" t="str">
        <f>IF('Main courante'!$A312=$H$6,MAX($H$8:$H314)+1,"")</f>
        <v/>
      </c>
      <c r="I315" s="121" t="str">
        <f>IF('Main courante'!$A312=$H$6,TEXT('Main courante'!$B312,"j mmm aa"),"")</f>
        <v/>
      </c>
      <c r="J315" s="122" t="str">
        <f>IF('Main courante'!$A312=$H$6,TEXT('Main courante'!$C312,"hh:mm"),"")</f>
        <v/>
      </c>
      <c r="K315" s="122" t="str">
        <f>IF('Main courante'!$A312=$H$6,TEXT('Main courante'!$D312,"hh:mm"),"")</f>
        <v/>
      </c>
      <c r="L315" s="123" t="str">
        <f>IF('Main courante'!$A312=$H$6,MOD($K315-$J315,1),"")</f>
        <v/>
      </c>
      <c r="M315" s="123" t="str">
        <f>IF('Main courante'!$A312=$H$6,'Main courante'!$E312,"")</f>
        <v/>
      </c>
      <c r="N315" s="125"/>
      <c r="O315" s="120" t="str">
        <f>IF('Main courante'!$A312=$O$6,MAX($O$8:$O314)+1,"")</f>
        <v/>
      </c>
      <c r="P315" s="121" t="str">
        <f>IF('Main courante'!$A312=$O$6,TEXT('Main courante'!$B312,"j mmm aa"),"")</f>
        <v/>
      </c>
      <c r="Q315" s="122" t="str">
        <f>IF('Main courante'!$A312=$O$6,TEXT('Main courante'!$C312,"hh:mm"),"")</f>
        <v/>
      </c>
      <c r="R315" s="122" t="str">
        <f>IF('Main courante'!$A312=$O$6,TEXT('Main courante'!$D312,"hh:mm"),"")</f>
        <v/>
      </c>
      <c r="S315" s="123" t="str">
        <f>IF('Main courante'!$A312=$O$6,MOD($R315-$Q315,1),"")</f>
        <v/>
      </c>
      <c r="T315" s="124" t="str">
        <f>IF('Main courante'!$A312=$O$6,'Main courante'!$E312,"")</f>
        <v/>
      </c>
      <c r="U315" s="127" t="str">
        <f>IF('Main courante'!$A312=$O$6,DU315,"")</f>
        <v/>
      </c>
      <c r="V315" s="125"/>
      <c r="W315" s="120" t="str">
        <f>IF('Main courante'!$A312=$W$6,MAX($W$8:$W314)+1,"")</f>
        <v/>
      </c>
      <c r="X315" s="121" t="str">
        <f>IF('Main courante'!$A312=$W$6,TEXT('Main courante'!$B312,"j mmm aa"),"")</f>
        <v/>
      </c>
      <c r="Y315" s="122" t="str">
        <f>IF('Main courante'!$A312=$W$6,TEXT('Main courante'!$C312,"hh:mm"),"")</f>
        <v/>
      </c>
      <c r="Z315" s="122" t="str">
        <f>IF('Main courante'!$A312=$W$6,TEXT('Main courante'!$D312,"hh:mm"),"")</f>
        <v/>
      </c>
      <c r="AA315" s="123" t="str">
        <f>IF('Main courante'!$A312=$W$6,MOD($Z315-$Y315,1),"")</f>
        <v/>
      </c>
      <c r="AB315" s="123" t="str">
        <f>IF('Main courante'!$A312=$W$6,'Main courante'!$E312,"")</f>
        <v/>
      </c>
      <c r="AC315" s="122" t="str">
        <f>IF('Main courante'!$A312=$W$6,DU315,"")</f>
        <v/>
      </c>
      <c r="AD315" s="125"/>
      <c r="AE315" s="120" t="str">
        <f>IF('Main courante'!$A312=$AE$6,MAX($AE$8:$AE314)+1,"")</f>
        <v/>
      </c>
      <c r="AF315" s="121" t="str">
        <f>IF('Main courante'!$A312=$AE$6,TEXT('Main courante'!$B312,"j mmm aa"),"")</f>
        <v/>
      </c>
      <c r="AG315" s="122" t="str">
        <f>IF('Main courante'!$A312=$AE$6,TEXT('Main courante'!$C312,"hh:mm"),"")</f>
        <v/>
      </c>
      <c r="AH315" s="122" t="str">
        <f>IF('Main courante'!$A312=$AE$6,TEXT('Main courante'!$D312,"hh:mm"),"")</f>
        <v/>
      </c>
      <c r="AI315" s="123" t="str">
        <f>IF('Main courante'!$A312=$AE$6,MOD($AH315-$AG315,1),"")</f>
        <v/>
      </c>
      <c r="AJ315" s="123" t="str">
        <f>IF('Main courante'!$A312=$AE$6,'Main courante'!$E312,"")</f>
        <v/>
      </c>
      <c r="AK315" s="122" t="str">
        <f>IF('Main courante'!$A312=$AE$6,DU315,"")</f>
        <v/>
      </c>
      <c r="AL315" s="125"/>
      <c r="AM315" s="120" t="str">
        <f>IF('Main courante'!$A312=$AM$6,MAX($AM$8:$AM314)+1,"")</f>
        <v/>
      </c>
      <c r="AN315" s="121" t="str">
        <f>IF('Main courante'!$A312=$AM$6,TEXT('Main courante'!$B312,"j mmm aa"),"")</f>
        <v/>
      </c>
      <c r="AO315" s="122" t="str">
        <f>IF('Main courante'!$A312=$AM$6,TEXT('Main courante'!$C312,"hh:mm"),"")</f>
        <v/>
      </c>
      <c r="AP315" s="122" t="str">
        <f>IF('Main courante'!$A312=$AM$6,TEXT('Main courante'!$D312,"hh:mm"),"")</f>
        <v/>
      </c>
      <c r="AQ315" s="123" t="str">
        <f>IF('Main courante'!$A312=$AM$6,MOD($AP315-$AO315,1),"")</f>
        <v/>
      </c>
      <c r="AR315" s="123" t="str">
        <f>IF('Main courante'!$A312=$AM$6,'Main courante'!$E312,"")</f>
        <v/>
      </c>
      <c r="AS315" s="122" t="str">
        <f>IF('Main courante'!$A312=$AM$6,DU315,"")</f>
        <v/>
      </c>
      <c r="AT315" s="125"/>
      <c r="AU315" s="120" t="str">
        <f>IF('Main courante'!$A312=$AU$6,MAX($AU$8:$AU314)+1,"")</f>
        <v/>
      </c>
      <c r="AV315" s="121" t="str">
        <f>IF('Main courante'!$A312=$AU$6,TEXT('Main courante'!$B312,"j mmm aa"),"")</f>
        <v/>
      </c>
      <c r="AW315" s="122" t="str">
        <f>IF('Main courante'!$A312=$AU$6,TEXT('Main courante'!$C312,"hh:mm"),"")</f>
        <v/>
      </c>
      <c r="AX315" s="122" t="str">
        <f>IF('Main courante'!$A312=$AU$6,TEXT('Main courante'!$D312,"hh:mm"),"")</f>
        <v/>
      </c>
      <c r="AY315" s="123" t="str">
        <f>IF('Main courante'!$A312=$AU$6,MOD($AX315-$AW315,1),"")</f>
        <v/>
      </c>
      <c r="AZ315" s="123" t="str">
        <f>IF('Main courante'!$A312=$AU$6,'Main courante'!$E312,"")</f>
        <v/>
      </c>
      <c r="BA315" s="122" t="str">
        <f>IF('Main courante'!$A312=$AU$6,DU315,"")</f>
        <v/>
      </c>
      <c r="BB315" s="125"/>
      <c r="BC315" s="120" t="str">
        <f>IF('Main courante'!$A312=$BC$6,MAX($BC$8:$BC314)+1,"")</f>
        <v/>
      </c>
      <c r="BD315" s="121" t="str">
        <f>IF('Main courante'!$A312=$BC$6,TEXT('Main courante'!$B312,"j mmm aa"),"")</f>
        <v/>
      </c>
      <c r="BE315" s="122" t="str">
        <f>IF('Main courante'!$A312=$BC$6,TEXT('Main courante'!$C312,"hh:mm"),"")</f>
        <v/>
      </c>
      <c r="BF315" s="122" t="str">
        <f>IF('Main courante'!$A312=$BC$6,TEXT('Main courante'!$D312,"hh:mm"),"")</f>
        <v/>
      </c>
      <c r="BG315" s="123" t="str">
        <f>IF('Main courante'!$A312=$BC$6,MOD($BF315-$BE315,1),"")</f>
        <v/>
      </c>
      <c r="BH315" s="123" t="str">
        <f>IF('Main courante'!$A312=$BC$6,'Main courante'!$E312,"")</f>
        <v/>
      </c>
      <c r="BI315" s="122" t="str">
        <f>IF('Main courante'!$A312=$BC$6,DU315,"")</f>
        <v/>
      </c>
      <c r="BJ315" s="125"/>
      <c r="BK315" s="120" t="str">
        <f>IF('Main courante'!$A312=$BK$6,MAX($BK$8:$BK314)+1,"")</f>
        <v/>
      </c>
      <c r="BL315" s="121" t="str">
        <f>IF('Main courante'!$A312=$BK$6,TEXT('Main courante'!$B312,"j mmm aa"),"")</f>
        <v/>
      </c>
      <c r="BM315" s="122" t="str">
        <f>IF('Main courante'!$A312=$BK$6,TEXT('Main courante'!$C312,"hh:mm"),"")</f>
        <v/>
      </c>
      <c r="BN315" s="122" t="str">
        <f>IF('Main courante'!$A312=$BK$6,TEXT('Main courante'!$D312,"hh:mm"),"")</f>
        <v/>
      </c>
      <c r="BO315" s="123" t="str">
        <f>IF('Main courante'!$A312=$BK$6,MOD($BN315-$BM315,1),"")</f>
        <v/>
      </c>
      <c r="BP315" s="123" t="str">
        <f>IF('Main courante'!$A312=$BK$6,'Main courante'!$E312,"")</f>
        <v/>
      </c>
      <c r="BQ315" s="122" t="str">
        <f>IF('Main courante'!$A312=$BK$6,DU315,"")</f>
        <v/>
      </c>
      <c r="BR315" s="125"/>
      <c r="BS315" s="120" t="str">
        <f>IF('Main courante'!$A312=$BS$6,MAX($BS$8:$BS314)+1,"")</f>
        <v/>
      </c>
      <c r="BT315" s="121" t="str">
        <f>IF('Main courante'!$A312=$BS$6,TEXT('Main courante'!$B312,"j mmm aa"),"")</f>
        <v/>
      </c>
      <c r="BU315" s="122" t="str">
        <f>IF('Main courante'!$A312=$BS$6,TEXT('Main courante'!$C312,"hh:mm"),"")</f>
        <v/>
      </c>
      <c r="BV315" s="122" t="str">
        <f>IF('Main courante'!$A312=$BS$6,TEXT('Main courante'!$D312,"hh:mm"),"")</f>
        <v/>
      </c>
      <c r="BW315" s="123" t="str">
        <f>IF('Main courante'!$A312=$BS$6,MOD($BV315-$BU315,1),"")</f>
        <v/>
      </c>
      <c r="BX315" s="123" t="str">
        <f>IF('Main courante'!$A312=$BS$6,'Main courante'!$E312,"")</f>
        <v/>
      </c>
      <c r="BY315" s="122" t="str">
        <f>IF('Main courante'!$A312=$BS$6,DU315,"")</f>
        <v/>
      </c>
      <c r="BZ315" s="125"/>
      <c r="CA315" s="120" t="str">
        <f>IF('Main courante'!$A312=$CA$6,MAX($CA$8:$CA314)+1,"")</f>
        <v/>
      </c>
      <c r="CB315" s="121" t="str">
        <f>IF('Main courante'!$A312=$CA$6,TEXT('Main courante'!$B312,"j mmm aa"),"")</f>
        <v/>
      </c>
      <c r="CC315" s="122" t="str">
        <f>IF('Main courante'!$A312=$CA$6,TEXT('Main courante'!$C312,"hh:mm"),"")</f>
        <v/>
      </c>
      <c r="CD315" s="122" t="str">
        <f>IF('Main courante'!$A312=$CA$6,TEXT('Main courante'!$D312,"hh:mm"),"")</f>
        <v/>
      </c>
      <c r="CE315" s="123" t="str">
        <f>IF('Main courante'!$A312=$CA$6,MOD($CD315-$CC315,1),"")</f>
        <v/>
      </c>
      <c r="CF315" s="123" t="str">
        <f>IF('Main courante'!$A312=$CA$6,'Main courante'!$E312,"")</f>
        <v/>
      </c>
      <c r="CG315" s="122" t="str">
        <f>IF('Main courante'!$A312=$CA$6,DU315,"")</f>
        <v/>
      </c>
      <c r="CH315" s="125"/>
      <c r="CI315" s="120" t="str">
        <f>IF('Main courante'!$A312=$CI$6,MAX($CI$8:$CI314)+1,"")</f>
        <v/>
      </c>
      <c r="CJ315" s="121" t="str">
        <f>IF('Main courante'!$A312=$CI$6,TEXT('Main courante'!$B312,"j mmm aa"),"")</f>
        <v/>
      </c>
      <c r="CK315" s="122" t="str">
        <f>IF('Main courante'!$A312=$CI$6,TEXT('Main courante'!$C312,"hh:mm"),"")</f>
        <v/>
      </c>
      <c r="CL315" s="122" t="str">
        <f>IF('Main courante'!$A312=$CI$6,TEXT('Main courante'!$D312,"hh:mm"),"")</f>
        <v/>
      </c>
      <c r="CM315" s="123" t="str">
        <f>IF('Main courante'!$A312=$CI$6,MOD($CL315-$CK315,1),"")</f>
        <v/>
      </c>
      <c r="CN315" s="123" t="str">
        <f>IF('Main courante'!$A312=$CI$6,'Main courante'!$E312,"")</f>
        <v/>
      </c>
      <c r="CO315" s="125"/>
      <c r="CP315" s="120" t="str">
        <f>IF('Main courante'!$A312=$CP$6,MAX($CP$8:$CP314)+1,"")</f>
        <v/>
      </c>
      <c r="CQ315" s="121" t="str">
        <f>IF('Main courante'!$A312=$CP$6,TEXT('Main courante'!$B312,"j mmm aa"),"")</f>
        <v/>
      </c>
      <c r="CR315" s="122" t="str">
        <f>IF('Main courante'!$A312=$CP$6,TEXT('Main courante'!$C312,"hh:mm"),"")</f>
        <v/>
      </c>
      <c r="CS315" s="122" t="str">
        <f>IF('Main courante'!$A312=$CP$6,TEXT('Main courante'!$D312,"hh:mm"),"")</f>
        <v/>
      </c>
      <c r="CT315" s="123" t="str">
        <f>IF('Main courante'!$A312=$CP$6,MOD($CS315-$CR315,1),"")</f>
        <v/>
      </c>
      <c r="CU315" s="123" t="str">
        <f>IF('Main courante'!$A312=$CP$6,'Main courante'!$E312,"")</f>
        <v/>
      </c>
      <c r="CV315" s="122" t="str">
        <f>IF('Main courante'!$A312=$CP$6,DU315,"")</f>
        <v/>
      </c>
      <c r="CW315" s="125"/>
      <c r="CX315" s="120" t="str">
        <f>IF('Main courante'!$A312=$CX$6,MAX($CX$8:$CX314)+1,"")</f>
        <v/>
      </c>
      <c r="CY315" s="121" t="str">
        <f>IF('Main courante'!$A312=$CX$6,TEXT('Main courante'!$B312,"j mmm aa"),"")</f>
        <v/>
      </c>
      <c r="CZ315" s="122" t="str">
        <f>IF('Main courante'!$A312=$CX$6,TEXT('Main courante'!$C312,"hh:mm"),"")</f>
        <v/>
      </c>
      <c r="DA315" s="122" t="str">
        <f>IF('Main courante'!$A312=$CX$6,TEXT('Main courante'!$D312,"hh:mm"),"")</f>
        <v/>
      </c>
      <c r="DB315" s="123" t="str">
        <f>IF('Main courante'!$A312=$CX$6,MOD($DA315-$CZ315,1),"")</f>
        <v/>
      </c>
      <c r="DC315" s="123" t="str">
        <f>IF('Main courante'!$A312=$CX$6,'Main courante'!$E312,"")</f>
        <v/>
      </c>
      <c r="DD315" s="122" t="str">
        <f>IF('Main courante'!$A312=$CX$6,DU315,"")</f>
        <v/>
      </c>
      <c r="DE315" s="125"/>
      <c r="DF315" s="120" t="str">
        <f>IF('Main courante'!$A312=$DF$6,MAX($DF$8:$DF314)+1,"")</f>
        <v/>
      </c>
      <c r="DG315" s="121" t="str">
        <f>IF('Main courante'!$A312=$DF$6,TEXT('Main courante'!$B312,"j mmm aa"),"")</f>
        <v/>
      </c>
      <c r="DH315" s="122" t="str">
        <f>IF('Main courante'!$A312=$DF$6,TEXT('Main courante'!$C312,"hh:mm"),"")</f>
        <v/>
      </c>
      <c r="DI315" s="122" t="str">
        <f>IF('Main courante'!$A312=$DF$6,TEXT('Main courante'!$D312,"hh:mm"),"")</f>
        <v/>
      </c>
      <c r="DJ315" s="123" t="str">
        <f>IF('Main courante'!$A312=$DF$6,MOD($DI315-$DH315,1),"")</f>
        <v/>
      </c>
      <c r="DK315" s="123" t="str">
        <f>IF('Main courante'!$A312=$DF$6,'Main courante'!$E312,"")</f>
        <v/>
      </c>
      <c r="DL315" s="128"/>
      <c r="DM315" s="120" t="str">
        <f>IF(OR('Main courante'!$F312&lt;&gt;"",'Main courante'!$K312&lt;&gt;""),MAX($DM$8:$DM314)+1,"")</f>
        <v/>
      </c>
      <c r="DN315" s="121" t="str">
        <f>IF('Main courante'!$F312,TEXT('Main courante'!$B312,"j mmm aa"),"")</f>
        <v/>
      </c>
      <c r="DO315" s="121" t="str">
        <f>IF('Main courante'!$F312,'Main courante'!$E312,"")</f>
        <v/>
      </c>
      <c r="DP315" s="121" t="str">
        <f>IF(OR('Main courante'!$F312&lt;&gt;"",'Main courante'!$K312&lt;&gt;""),IF('Main courante'!$F312&lt;&gt;"",TEXT('Main courante'!$F312,"hh:mm"),""),"")</f>
        <v/>
      </c>
      <c r="DQ315" s="121" t="str">
        <f>IF(OR('Main courante'!$F312&lt;&gt;"",'Main courante'!$K312&lt;&gt;""),IF('Main courante'!$G312&lt;&gt;"",TEXT('Main courante'!$G312,"hh:mm"),""),"")</f>
        <v/>
      </c>
      <c r="DR315" s="121" t="str">
        <f>IF(OR('Main courante'!$F312&lt;&gt;"",'Main courante'!$K312&lt;&gt;""),IF('Main courante'!$K312&lt;&gt;"",TEXT('Main courante'!$K312,"hh:mm"),""),"")</f>
        <v/>
      </c>
      <c r="DS315" s="121" t="str">
        <f>IF(OR('Main courante'!$F312&lt;&gt;"",'Main courante'!$K312&lt;&gt;""),IF('Main courante'!$L312&lt;&gt;"",TEXT('Main courante'!$L312,"hh:mm"),""),"")</f>
        <v/>
      </c>
      <c r="DT315" s="129">
        <f t="shared" si="16"/>
        <v>0</v>
      </c>
      <c r="DU315" s="130">
        <f>'Main courante'!$H312+'Main courante'!$M312</f>
        <v>0</v>
      </c>
      <c r="DV315" s="131">
        <f>'Main courante'!$J312+'Main courante'!$O312</f>
        <v>0</v>
      </c>
      <c r="DW315" s="131">
        <f>'Main courante'!$I312+'Main courante'!$N312</f>
        <v>0</v>
      </c>
      <c r="DX315" s="132" t="str">
        <f>IF('Main courante'!$P312&lt;&gt;"",'Main courante'!$P312,"")</f>
        <v/>
      </c>
      <c r="DY315" s="133" t="str">
        <f>IF('Main courante'!$Q312&lt;&gt;"",'Main courante'!$Q312,"")</f>
        <v/>
      </c>
      <c r="DZ315" s="133" t="str">
        <f>IF('Main courante'!$R312&lt;&gt;"",'Main courante'!$R312,"")</f>
        <v/>
      </c>
      <c r="EA315" s="129">
        <f t="shared" si="17"/>
        <v>0</v>
      </c>
      <c r="EB315" s="129">
        <f t="shared" si="18"/>
        <v>0</v>
      </c>
      <c r="ED315" s="120" t="str">
        <f>IF('Main courante'!$A312=$ED$6,MAX($ED$8:$ED314)+1,"")</f>
        <v/>
      </c>
      <c r="EE315" s="120" t="str">
        <f>IF('Main courante'!$A312=$ED$6,'Main courante'!$S312,"")</f>
        <v/>
      </c>
      <c r="EF315" s="120" t="str">
        <f>IF('Main courante'!$A312=$ED$6,'Main courante'!$T312,"")</f>
        <v/>
      </c>
      <c r="EG315" s="120" t="str">
        <f>IF('Main courante'!$A312=$ED$6,'Main courante'!$U312,"")</f>
        <v/>
      </c>
      <c r="EH315" s="134" t="str">
        <f>IF('Main courante'!$A312=$ED$6,'Main courante'!$V312,"")</f>
        <v/>
      </c>
      <c r="EJ315" s="120" t="str">
        <f>IF('Main courante'!$A312=$EJ$6,MAX($EJ$8:$EJ314)+1,"")</f>
        <v/>
      </c>
      <c r="EK315" s="120" t="str">
        <f>IF('Main courante'!$A312=$EJ$6,'Main courante'!$S312,"")</f>
        <v/>
      </c>
      <c r="EL315" s="120" t="str">
        <f>IF('Main courante'!$A312=$EJ$6,'Main courante'!$T312,"")</f>
        <v/>
      </c>
      <c r="EM315" s="120" t="str">
        <f>IF('Main courante'!$A312=$EJ$6,'Main courante'!$U312,"")</f>
        <v/>
      </c>
      <c r="EN315" s="134" t="str">
        <f>IF('Main courante'!$A312=$EJ$6,'Main courante'!$V312,"")</f>
        <v/>
      </c>
      <c r="EP315" s="120" t="str">
        <f>IF('Main courante'!$A312=$EP$6,MAX($EP$8:$EP314)+1,"")</f>
        <v/>
      </c>
      <c r="EQ315" s="120" t="str">
        <f>IF('Main courante'!$A312=$EP$6,'Main courante'!$S312,"")</f>
        <v/>
      </c>
      <c r="ER315" s="120" t="str">
        <f>IF('Main courante'!$A312=$EP$6,'Main courante'!$T312,"")</f>
        <v/>
      </c>
      <c r="ES315" s="120" t="str">
        <f>IF('Main courante'!$A312=$EP$6,'Main courante'!$U312,"")</f>
        <v/>
      </c>
      <c r="ET315" s="134" t="str">
        <f>IF('Main courante'!$A312=$EP$6,'Main courante'!$V312,"")</f>
        <v/>
      </c>
      <c r="EU315" s="125"/>
      <c r="EV315" s="120" t="str">
        <f>IF('Main courante'!$A312=$EV$6,MAX($EV$8:$EV314)+1,"")</f>
        <v/>
      </c>
      <c r="EW315" s="121" t="str">
        <f>IF('Main courante'!$A312=$EV$6,TEXT('Main courante'!$B312,"j mmm aa"),"")</f>
        <v/>
      </c>
      <c r="EX315" s="122" t="str">
        <f>IF('Main courante'!$A312=$EV$6,TEXT('Main courante'!$C312,"hh:mm"),"")</f>
        <v/>
      </c>
      <c r="EY315" s="122" t="str">
        <f>IF('Main courante'!$A312=$EV$6,TEXT('Main courante'!$D312,"hh:mm"),"")</f>
        <v/>
      </c>
      <c r="EZ315" s="123" t="str">
        <f>IF('Main courante'!$A312=$EV$6,MOD($EY315-$EX315,1),"")</f>
        <v/>
      </c>
      <c r="FA315" s="123" t="str">
        <f>IF('Main courante'!$A312=$EV$6,'Main courante'!$E312,"")</f>
        <v/>
      </c>
      <c r="FB315" s="128"/>
    </row>
    <row r="316" spans="1:158">
      <c r="A316" s="120" t="str">
        <f>IF('Main courante'!$A313=$A$6,MAX($A$8:$A315)+1,"")</f>
        <v/>
      </c>
      <c r="B316" s="121" t="str">
        <f>IF('Main courante'!$A313=$A$6,TEXT('Main courante'!$B313,"j mmm aa"),"")</f>
        <v/>
      </c>
      <c r="C316" s="122" t="str">
        <f>IF('Main courante'!$A313=$A$6,TEXT('Main courante'!$C313,"hh:mm"),"")</f>
        <v/>
      </c>
      <c r="D316" s="122" t="str">
        <f>IF('Main courante'!$A313=$A$6,TEXT('Main courante'!$D313,"hh:mm"),"")</f>
        <v/>
      </c>
      <c r="E316" s="123" t="str">
        <f>IF('Main courante'!$A313=$A$6,MOD($D316-$C316,1),"")</f>
        <v/>
      </c>
      <c r="F316" s="123" t="str">
        <f>IF('Main courante'!$A313=$A$6,'Main courante'!$E313,"")</f>
        <v/>
      </c>
      <c r="G316" s="125"/>
      <c r="H316" s="126" t="str">
        <f>IF('Main courante'!$A313=$H$6,MAX($H$8:$H315)+1,"")</f>
        <v/>
      </c>
      <c r="I316" s="121" t="str">
        <f>IF('Main courante'!$A313=$H$6,TEXT('Main courante'!$B313,"j mmm aa"),"")</f>
        <v/>
      </c>
      <c r="J316" s="122" t="str">
        <f>IF('Main courante'!$A313=$H$6,TEXT('Main courante'!$C313,"hh:mm"),"")</f>
        <v/>
      </c>
      <c r="K316" s="122" t="str">
        <f>IF('Main courante'!$A313=$H$6,TEXT('Main courante'!$D313,"hh:mm"),"")</f>
        <v/>
      </c>
      <c r="L316" s="123" t="str">
        <f>IF('Main courante'!$A313=$H$6,MOD($K316-$J316,1),"")</f>
        <v/>
      </c>
      <c r="M316" s="123" t="str">
        <f>IF('Main courante'!$A313=$H$6,'Main courante'!$E313,"")</f>
        <v/>
      </c>
      <c r="N316" s="125"/>
      <c r="O316" s="120" t="str">
        <f>IF('Main courante'!$A313=$O$6,MAX($O$8:$O315)+1,"")</f>
        <v/>
      </c>
      <c r="P316" s="121" t="str">
        <f>IF('Main courante'!$A313=$O$6,TEXT('Main courante'!$B313,"j mmm aa"),"")</f>
        <v/>
      </c>
      <c r="Q316" s="122" t="str">
        <f>IF('Main courante'!$A313=$O$6,TEXT('Main courante'!$C313,"hh:mm"),"")</f>
        <v/>
      </c>
      <c r="R316" s="122" t="str">
        <f>IF('Main courante'!$A313=$O$6,TEXT('Main courante'!$D313,"hh:mm"),"")</f>
        <v/>
      </c>
      <c r="S316" s="123" t="str">
        <f>IF('Main courante'!$A313=$O$6,MOD($R316-$Q316,1),"")</f>
        <v/>
      </c>
      <c r="T316" s="124" t="str">
        <f>IF('Main courante'!$A313=$O$6,'Main courante'!$E313,"")</f>
        <v/>
      </c>
      <c r="U316" s="127" t="str">
        <f>IF('Main courante'!$A313=$O$6,DU316,"")</f>
        <v/>
      </c>
      <c r="V316" s="125"/>
      <c r="W316" s="120" t="str">
        <f>IF('Main courante'!$A313=$W$6,MAX($W$8:$W315)+1,"")</f>
        <v/>
      </c>
      <c r="X316" s="121" t="str">
        <f>IF('Main courante'!$A313=$W$6,TEXT('Main courante'!$B313,"j mmm aa"),"")</f>
        <v/>
      </c>
      <c r="Y316" s="122" t="str">
        <f>IF('Main courante'!$A313=$W$6,TEXT('Main courante'!$C313,"hh:mm"),"")</f>
        <v/>
      </c>
      <c r="Z316" s="122" t="str">
        <f>IF('Main courante'!$A313=$W$6,TEXT('Main courante'!$D313,"hh:mm"),"")</f>
        <v/>
      </c>
      <c r="AA316" s="123" t="str">
        <f>IF('Main courante'!$A313=$W$6,MOD($Z316-$Y316,1),"")</f>
        <v/>
      </c>
      <c r="AB316" s="123" t="str">
        <f>IF('Main courante'!$A313=$W$6,'Main courante'!$E313,"")</f>
        <v/>
      </c>
      <c r="AC316" s="122" t="str">
        <f>IF('Main courante'!$A313=$W$6,DU316,"")</f>
        <v/>
      </c>
      <c r="AD316" s="125"/>
      <c r="AE316" s="120" t="str">
        <f>IF('Main courante'!$A313=$AE$6,MAX($AE$8:$AE315)+1,"")</f>
        <v/>
      </c>
      <c r="AF316" s="121" t="str">
        <f>IF('Main courante'!$A313=$AE$6,TEXT('Main courante'!$B313,"j mmm aa"),"")</f>
        <v/>
      </c>
      <c r="AG316" s="122" t="str">
        <f>IF('Main courante'!$A313=$AE$6,TEXT('Main courante'!$C313,"hh:mm"),"")</f>
        <v/>
      </c>
      <c r="AH316" s="122" t="str">
        <f>IF('Main courante'!$A313=$AE$6,TEXT('Main courante'!$D313,"hh:mm"),"")</f>
        <v/>
      </c>
      <c r="AI316" s="123" t="str">
        <f>IF('Main courante'!$A313=$AE$6,MOD($AH316-$AG316,1),"")</f>
        <v/>
      </c>
      <c r="AJ316" s="123" t="str">
        <f>IF('Main courante'!$A313=$AE$6,'Main courante'!$E313,"")</f>
        <v/>
      </c>
      <c r="AK316" s="122" t="str">
        <f>IF('Main courante'!$A313=$AE$6,DU316,"")</f>
        <v/>
      </c>
      <c r="AL316" s="125"/>
      <c r="AM316" s="120" t="str">
        <f>IF('Main courante'!$A313=$AM$6,MAX($AM$8:$AM315)+1,"")</f>
        <v/>
      </c>
      <c r="AN316" s="121" t="str">
        <f>IF('Main courante'!$A313=$AM$6,TEXT('Main courante'!$B313,"j mmm aa"),"")</f>
        <v/>
      </c>
      <c r="AO316" s="122" t="str">
        <f>IF('Main courante'!$A313=$AM$6,TEXT('Main courante'!$C313,"hh:mm"),"")</f>
        <v/>
      </c>
      <c r="AP316" s="122" t="str">
        <f>IF('Main courante'!$A313=$AM$6,TEXT('Main courante'!$D313,"hh:mm"),"")</f>
        <v/>
      </c>
      <c r="AQ316" s="123" t="str">
        <f>IF('Main courante'!$A313=$AM$6,MOD($AP316-$AO316,1),"")</f>
        <v/>
      </c>
      <c r="AR316" s="123" t="str">
        <f>IF('Main courante'!$A313=$AM$6,'Main courante'!$E313,"")</f>
        <v/>
      </c>
      <c r="AS316" s="122" t="str">
        <f>IF('Main courante'!$A313=$AM$6,DU316,"")</f>
        <v/>
      </c>
      <c r="AT316" s="125"/>
      <c r="AU316" s="120" t="str">
        <f>IF('Main courante'!$A313=$AU$6,MAX($AU$8:$AU315)+1,"")</f>
        <v/>
      </c>
      <c r="AV316" s="121" t="str">
        <f>IF('Main courante'!$A313=$AU$6,TEXT('Main courante'!$B313,"j mmm aa"),"")</f>
        <v/>
      </c>
      <c r="AW316" s="122" t="str">
        <f>IF('Main courante'!$A313=$AU$6,TEXT('Main courante'!$C313,"hh:mm"),"")</f>
        <v/>
      </c>
      <c r="AX316" s="122" t="str">
        <f>IF('Main courante'!$A313=$AU$6,TEXT('Main courante'!$D313,"hh:mm"),"")</f>
        <v/>
      </c>
      <c r="AY316" s="123" t="str">
        <f>IF('Main courante'!$A313=$AU$6,MOD($AX316-$AW316,1),"")</f>
        <v/>
      </c>
      <c r="AZ316" s="123" t="str">
        <f>IF('Main courante'!$A313=$AU$6,'Main courante'!$E313,"")</f>
        <v/>
      </c>
      <c r="BA316" s="122" t="str">
        <f>IF('Main courante'!$A313=$AU$6,DU316,"")</f>
        <v/>
      </c>
      <c r="BB316" s="125"/>
      <c r="BC316" s="120" t="str">
        <f>IF('Main courante'!$A313=$BC$6,MAX($BC$8:$BC315)+1,"")</f>
        <v/>
      </c>
      <c r="BD316" s="121" t="str">
        <f>IF('Main courante'!$A313=$BC$6,TEXT('Main courante'!$B313,"j mmm aa"),"")</f>
        <v/>
      </c>
      <c r="BE316" s="122" t="str">
        <f>IF('Main courante'!$A313=$BC$6,TEXT('Main courante'!$C313,"hh:mm"),"")</f>
        <v/>
      </c>
      <c r="BF316" s="122" t="str">
        <f>IF('Main courante'!$A313=$BC$6,TEXT('Main courante'!$D313,"hh:mm"),"")</f>
        <v/>
      </c>
      <c r="BG316" s="123" t="str">
        <f>IF('Main courante'!$A313=$BC$6,MOD($BF316-$BE316,1),"")</f>
        <v/>
      </c>
      <c r="BH316" s="123" t="str">
        <f>IF('Main courante'!$A313=$BC$6,'Main courante'!$E313,"")</f>
        <v/>
      </c>
      <c r="BI316" s="122" t="str">
        <f>IF('Main courante'!$A313=$BC$6,DU316,"")</f>
        <v/>
      </c>
      <c r="BJ316" s="125"/>
      <c r="BK316" s="120" t="str">
        <f>IF('Main courante'!$A313=$BK$6,MAX($BK$8:$BK315)+1,"")</f>
        <v/>
      </c>
      <c r="BL316" s="121" t="str">
        <f>IF('Main courante'!$A313=$BK$6,TEXT('Main courante'!$B313,"j mmm aa"),"")</f>
        <v/>
      </c>
      <c r="BM316" s="122" t="str">
        <f>IF('Main courante'!$A313=$BK$6,TEXT('Main courante'!$C313,"hh:mm"),"")</f>
        <v/>
      </c>
      <c r="BN316" s="122" t="str">
        <f>IF('Main courante'!$A313=$BK$6,TEXT('Main courante'!$D313,"hh:mm"),"")</f>
        <v/>
      </c>
      <c r="BO316" s="123" t="str">
        <f>IF('Main courante'!$A313=$BK$6,MOD($BN316-$BM316,1),"")</f>
        <v/>
      </c>
      <c r="BP316" s="123" t="str">
        <f>IF('Main courante'!$A313=$BK$6,'Main courante'!$E313,"")</f>
        <v/>
      </c>
      <c r="BQ316" s="122" t="str">
        <f>IF('Main courante'!$A313=$BK$6,DU316,"")</f>
        <v/>
      </c>
      <c r="BR316" s="125"/>
      <c r="BS316" s="120" t="str">
        <f>IF('Main courante'!$A313=$BS$6,MAX($BS$8:$BS315)+1,"")</f>
        <v/>
      </c>
      <c r="BT316" s="121" t="str">
        <f>IF('Main courante'!$A313=$BS$6,TEXT('Main courante'!$B313,"j mmm aa"),"")</f>
        <v/>
      </c>
      <c r="BU316" s="122" t="str">
        <f>IF('Main courante'!$A313=$BS$6,TEXT('Main courante'!$C313,"hh:mm"),"")</f>
        <v/>
      </c>
      <c r="BV316" s="122" t="str">
        <f>IF('Main courante'!$A313=$BS$6,TEXT('Main courante'!$D313,"hh:mm"),"")</f>
        <v/>
      </c>
      <c r="BW316" s="123" t="str">
        <f>IF('Main courante'!$A313=$BS$6,MOD($BV316-$BU316,1),"")</f>
        <v/>
      </c>
      <c r="BX316" s="123" t="str">
        <f>IF('Main courante'!$A313=$BS$6,'Main courante'!$E313,"")</f>
        <v/>
      </c>
      <c r="BY316" s="122" t="str">
        <f>IF('Main courante'!$A313=$BS$6,DU316,"")</f>
        <v/>
      </c>
      <c r="BZ316" s="125"/>
      <c r="CA316" s="120" t="str">
        <f>IF('Main courante'!$A313=$CA$6,MAX($CA$8:$CA315)+1,"")</f>
        <v/>
      </c>
      <c r="CB316" s="121" t="str">
        <f>IF('Main courante'!$A313=$CA$6,TEXT('Main courante'!$B313,"j mmm aa"),"")</f>
        <v/>
      </c>
      <c r="CC316" s="122" t="str">
        <f>IF('Main courante'!$A313=$CA$6,TEXT('Main courante'!$C313,"hh:mm"),"")</f>
        <v/>
      </c>
      <c r="CD316" s="122" t="str">
        <f>IF('Main courante'!$A313=$CA$6,TEXT('Main courante'!$D313,"hh:mm"),"")</f>
        <v/>
      </c>
      <c r="CE316" s="123" t="str">
        <f>IF('Main courante'!$A313=$CA$6,MOD($CD316-$CC316,1),"")</f>
        <v/>
      </c>
      <c r="CF316" s="123" t="str">
        <f>IF('Main courante'!$A313=$CA$6,'Main courante'!$E313,"")</f>
        <v/>
      </c>
      <c r="CG316" s="122" t="str">
        <f>IF('Main courante'!$A313=$CA$6,DU316,"")</f>
        <v/>
      </c>
      <c r="CH316" s="125"/>
      <c r="CI316" s="120" t="str">
        <f>IF('Main courante'!$A313=$CI$6,MAX($CI$8:$CI315)+1,"")</f>
        <v/>
      </c>
      <c r="CJ316" s="121" t="str">
        <f>IF('Main courante'!$A313=$CI$6,TEXT('Main courante'!$B313,"j mmm aa"),"")</f>
        <v/>
      </c>
      <c r="CK316" s="122" t="str">
        <f>IF('Main courante'!$A313=$CI$6,TEXT('Main courante'!$C313,"hh:mm"),"")</f>
        <v/>
      </c>
      <c r="CL316" s="122" t="str">
        <f>IF('Main courante'!$A313=$CI$6,TEXT('Main courante'!$D313,"hh:mm"),"")</f>
        <v/>
      </c>
      <c r="CM316" s="123" t="str">
        <f>IF('Main courante'!$A313=$CI$6,MOD($CL316-$CK316,1),"")</f>
        <v/>
      </c>
      <c r="CN316" s="123" t="str">
        <f>IF('Main courante'!$A313=$CI$6,'Main courante'!$E313,"")</f>
        <v/>
      </c>
      <c r="CO316" s="125"/>
      <c r="CP316" s="120" t="str">
        <f>IF('Main courante'!$A313=$CP$6,MAX($CP$8:$CP315)+1,"")</f>
        <v/>
      </c>
      <c r="CQ316" s="121" t="str">
        <f>IF('Main courante'!$A313=$CP$6,TEXT('Main courante'!$B313,"j mmm aa"),"")</f>
        <v/>
      </c>
      <c r="CR316" s="122" t="str">
        <f>IF('Main courante'!$A313=$CP$6,TEXT('Main courante'!$C313,"hh:mm"),"")</f>
        <v/>
      </c>
      <c r="CS316" s="122" t="str">
        <f>IF('Main courante'!$A313=$CP$6,TEXT('Main courante'!$D313,"hh:mm"),"")</f>
        <v/>
      </c>
      <c r="CT316" s="123" t="str">
        <f>IF('Main courante'!$A313=$CP$6,MOD($CS316-$CR316,1),"")</f>
        <v/>
      </c>
      <c r="CU316" s="123" t="str">
        <f>IF('Main courante'!$A313=$CP$6,'Main courante'!$E313,"")</f>
        <v/>
      </c>
      <c r="CV316" s="122" t="str">
        <f>IF('Main courante'!$A313=$CP$6,DU316,"")</f>
        <v/>
      </c>
      <c r="CW316" s="125"/>
      <c r="CX316" s="120" t="str">
        <f>IF('Main courante'!$A313=$CX$6,MAX($CX$8:$CX315)+1,"")</f>
        <v/>
      </c>
      <c r="CY316" s="121" t="str">
        <f>IF('Main courante'!$A313=$CX$6,TEXT('Main courante'!$B313,"j mmm aa"),"")</f>
        <v/>
      </c>
      <c r="CZ316" s="122" t="str">
        <f>IF('Main courante'!$A313=$CX$6,TEXT('Main courante'!$C313,"hh:mm"),"")</f>
        <v/>
      </c>
      <c r="DA316" s="122" t="str">
        <f>IF('Main courante'!$A313=$CX$6,TEXT('Main courante'!$D313,"hh:mm"),"")</f>
        <v/>
      </c>
      <c r="DB316" s="123" t="str">
        <f>IF('Main courante'!$A313=$CX$6,MOD($DA316-$CZ316,1),"")</f>
        <v/>
      </c>
      <c r="DC316" s="123" t="str">
        <f>IF('Main courante'!$A313=$CX$6,'Main courante'!$E313,"")</f>
        <v/>
      </c>
      <c r="DD316" s="122" t="str">
        <f>IF('Main courante'!$A313=$CX$6,DU316,"")</f>
        <v/>
      </c>
      <c r="DE316" s="125"/>
      <c r="DF316" s="120" t="str">
        <f>IF('Main courante'!$A313=$DF$6,MAX($DF$8:$DF315)+1,"")</f>
        <v/>
      </c>
      <c r="DG316" s="121" t="str">
        <f>IF('Main courante'!$A313=$DF$6,TEXT('Main courante'!$B313,"j mmm aa"),"")</f>
        <v/>
      </c>
      <c r="DH316" s="122" t="str">
        <f>IF('Main courante'!$A313=$DF$6,TEXT('Main courante'!$C313,"hh:mm"),"")</f>
        <v/>
      </c>
      <c r="DI316" s="122" t="str">
        <f>IF('Main courante'!$A313=$DF$6,TEXT('Main courante'!$D313,"hh:mm"),"")</f>
        <v/>
      </c>
      <c r="DJ316" s="123" t="str">
        <f>IF('Main courante'!$A313=$DF$6,MOD($DI316-$DH316,1),"")</f>
        <v/>
      </c>
      <c r="DK316" s="123" t="str">
        <f>IF('Main courante'!$A313=$DF$6,'Main courante'!$E313,"")</f>
        <v/>
      </c>
      <c r="DL316" s="128"/>
      <c r="DM316" s="120" t="str">
        <f>IF(OR('Main courante'!$F313&lt;&gt;"",'Main courante'!$K313&lt;&gt;""),MAX($DM$8:$DM315)+1,"")</f>
        <v/>
      </c>
      <c r="DN316" s="121" t="str">
        <f>IF('Main courante'!$F313,TEXT('Main courante'!$B313,"j mmm aa"),"")</f>
        <v/>
      </c>
      <c r="DO316" s="121" t="str">
        <f>IF('Main courante'!$F313,'Main courante'!$E313,"")</f>
        <v/>
      </c>
      <c r="DP316" s="121" t="str">
        <f>IF(OR('Main courante'!$F313&lt;&gt;"",'Main courante'!$K313&lt;&gt;""),IF('Main courante'!$F313&lt;&gt;"",TEXT('Main courante'!$F313,"hh:mm"),""),"")</f>
        <v/>
      </c>
      <c r="DQ316" s="121" t="str">
        <f>IF(OR('Main courante'!$F313&lt;&gt;"",'Main courante'!$K313&lt;&gt;""),IF('Main courante'!$G313&lt;&gt;"",TEXT('Main courante'!$G313,"hh:mm"),""),"")</f>
        <v/>
      </c>
      <c r="DR316" s="121" t="str">
        <f>IF(OR('Main courante'!$F313&lt;&gt;"",'Main courante'!$K313&lt;&gt;""),IF('Main courante'!$K313&lt;&gt;"",TEXT('Main courante'!$K313,"hh:mm"),""),"")</f>
        <v/>
      </c>
      <c r="DS316" s="121" t="str">
        <f>IF(OR('Main courante'!$F313&lt;&gt;"",'Main courante'!$K313&lt;&gt;""),IF('Main courante'!$L313&lt;&gt;"",TEXT('Main courante'!$L313,"hh:mm"),""),"")</f>
        <v/>
      </c>
      <c r="DT316" s="129">
        <f t="shared" si="16"/>
        <v>0</v>
      </c>
      <c r="DU316" s="130">
        <f>'Main courante'!$H313+'Main courante'!$M313</f>
        <v>0</v>
      </c>
      <c r="DV316" s="131">
        <f>'Main courante'!$J313+'Main courante'!$O313</f>
        <v>0</v>
      </c>
      <c r="DW316" s="131">
        <f>'Main courante'!$I313+'Main courante'!$N313</f>
        <v>0</v>
      </c>
      <c r="DX316" s="132" t="str">
        <f>IF('Main courante'!$P313&lt;&gt;"",'Main courante'!$P313,"")</f>
        <v/>
      </c>
      <c r="DY316" s="133" t="str">
        <f>IF('Main courante'!$Q313&lt;&gt;"",'Main courante'!$Q313,"")</f>
        <v/>
      </c>
      <c r="DZ316" s="133" t="str">
        <f>IF('Main courante'!$R313&lt;&gt;"",'Main courante'!$R313,"")</f>
        <v/>
      </c>
      <c r="EA316" s="129">
        <f t="shared" si="17"/>
        <v>0</v>
      </c>
      <c r="EB316" s="129">
        <f t="shared" si="18"/>
        <v>0</v>
      </c>
      <c r="ED316" s="120" t="str">
        <f>IF('Main courante'!$A313=$ED$6,MAX($ED$8:$ED315)+1,"")</f>
        <v/>
      </c>
      <c r="EE316" s="120" t="str">
        <f>IF('Main courante'!$A313=$ED$6,'Main courante'!$S313,"")</f>
        <v/>
      </c>
      <c r="EF316" s="120" t="str">
        <f>IF('Main courante'!$A313=$ED$6,'Main courante'!$T313,"")</f>
        <v/>
      </c>
      <c r="EG316" s="120" t="str">
        <f>IF('Main courante'!$A313=$ED$6,'Main courante'!$U313,"")</f>
        <v/>
      </c>
      <c r="EH316" s="134" t="str">
        <f>IF('Main courante'!$A313=$ED$6,'Main courante'!$V313,"")</f>
        <v/>
      </c>
      <c r="EJ316" s="120" t="str">
        <f>IF('Main courante'!$A313=$EJ$6,MAX($EJ$8:$EJ315)+1,"")</f>
        <v/>
      </c>
      <c r="EK316" s="120" t="str">
        <f>IF('Main courante'!$A313=$EJ$6,'Main courante'!$S313,"")</f>
        <v/>
      </c>
      <c r="EL316" s="120" t="str">
        <f>IF('Main courante'!$A313=$EJ$6,'Main courante'!$T313,"")</f>
        <v/>
      </c>
      <c r="EM316" s="120" t="str">
        <f>IF('Main courante'!$A313=$EJ$6,'Main courante'!$U313,"")</f>
        <v/>
      </c>
      <c r="EN316" s="134" t="str">
        <f>IF('Main courante'!$A313=$EJ$6,'Main courante'!$V313,"")</f>
        <v/>
      </c>
      <c r="EP316" s="120" t="str">
        <f>IF('Main courante'!$A313=$EP$6,MAX($EP$8:$EP315)+1,"")</f>
        <v/>
      </c>
      <c r="EQ316" s="120" t="str">
        <f>IF('Main courante'!$A313=$EP$6,'Main courante'!$S313,"")</f>
        <v/>
      </c>
      <c r="ER316" s="120" t="str">
        <f>IF('Main courante'!$A313=$EP$6,'Main courante'!$T313,"")</f>
        <v/>
      </c>
      <c r="ES316" s="120" t="str">
        <f>IF('Main courante'!$A313=$EP$6,'Main courante'!$U313,"")</f>
        <v/>
      </c>
      <c r="ET316" s="134" t="str">
        <f>IF('Main courante'!$A313=$EP$6,'Main courante'!$V313,"")</f>
        <v/>
      </c>
      <c r="EU316" s="125"/>
      <c r="EV316" s="120" t="str">
        <f>IF('Main courante'!$A313=$EV$6,MAX($EV$8:$EV315)+1,"")</f>
        <v/>
      </c>
      <c r="EW316" s="121" t="str">
        <f>IF('Main courante'!$A313=$EV$6,TEXT('Main courante'!$B313,"j mmm aa"),"")</f>
        <v/>
      </c>
      <c r="EX316" s="122" t="str">
        <f>IF('Main courante'!$A313=$EV$6,TEXT('Main courante'!$C313,"hh:mm"),"")</f>
        <v/>
      </c>
      <c r="EY316" s="122" t="str">
        <f>IF('Main courante'!$A313=$EV$6,TEXT('Main courante'!$D313,"hh:mm"),"")</f>
        <v/>
      </c>
      <c r="EZ316" s="123" t="str">
        <f>IF('Main courante'!$A313=$EV$6,MOD($EY316-$EX316,1),"")</f>
        <v/>
      </c>
      <c r="FA316" s="123" t="str">
        <f>IF('Main courante'!$A313=$EV$6,'Main courante'!$E313,"")</f>
        <v/>
      </c>
      <c r="FB316" s="128"/>
    </row>
    <row r="317" spans="1:158">
      <c r="A317" s="120" t="str">
        <f>IF('Main courante'!$A314=$A$6,MAX($A$8:$A316)+1,"")</f>
        <v/>
      </c>
      <c r="B317" s="121" t="str">
        <f>IF('Main courante'!$A314=$A$6,TEXT('Main courante'!$B314,"j mmm aa"),"")</f>
        <v/>
      </c>
      <c r="C317" s="122" t="str">
        <f>IF('Main courante'!$A314=$A$6,TEXT('Main courante'!$C314,"hh:mm"),"")</f>
        <v/>
      </c>
      <c r="D317" s="122" t="str">
        <f>IF('Main courante'!$A314=$A$6,TEXT('Main courante'!$D314,"hh:mm"),"")</f>
        <v/>
      </c>
      <c r="E317" s="123" t="str">
        <f>IF('Main courante'!$A314=$A$6,MOD($D317-$C317,1),"")</f>
        <v/>
      </c>
      <c r="F317" s="123" t="str">
        <f>IF('Main courante'!$A314=$A$6,'Main courante'!$E314,"")</f>
        <v/>
      </c>
      <c r="G317" s="125"/>
      <c r="H317" s="126" t="str">
        <f>IF('Main courante'!$A314=$H$6,MAX($H$8:$H316)+1,"")</f>
        <v/>
      </c>
      <c r="I317" s="121" t="str">
        <f>IF('Main courante'!$A314=$H$6,TEXT('Main courante'!$B314,"j mmm aa"),"")</f>
        <v/>
      </c>
      <c r="J317" s="122" t="str">
        <f>IF('Main courante'!$A314=$H$6,TEXT('Main courante'!$C314,"hh:mm"),"")</f>
        <v/>
      </c>
      <c r="K317" s="122" t="str">
        <f>IF('Main courante'!$A314=$H$6,TEXT('Main courante'!$D314,"hh:mm"),"")</f>
        <v/>
      </c>
      <c r="L317" s="123" t="str">
        <f>IF('Main courante'!$A314=$H$6,MOD($K317-$J317,1),"")</f>
        <v/>
      </c>
      <c r="M317" s="123" t="str">
        <f>IF('Main courante'!$A314=$H$6,'Main courante'!$E314,"")</f>
        <v/>
      </c>
      <c r="N317" s="125"/>
      <c r="O317" s="120" t="str">
        <f>IF('Main courante'!$A314=$O$6,MAX($O$8:$O316)+1,"")</f>
        <v/>
      </c>
      <c r="P317" s="121" t="str">
        <f>IF('Main courante'!$A314=$O$6,TEXT('Main courante'!$B314,"j mmm aa"),"")</f>
        <v/>
      </c>
      <c r="Q317" s="122" t="str">
        <f>IF('Main courante'!$A314=$O$6,TEXT('Main courante'!$C314,"hh:mm"),"")</f>
        <v/>
      </c>
      <c r="R317" s="122" t="str">
        <f>IF('Main courante'!$A314=$O$6,TEXT('Main courante'!$D314,"hh:mm"),"")</f>
        <v/>
      </c>
      <c r="S317" s="123" t="str">
        <f>IF('Main courante'!$A314=$O$6,MOD($R317-$Q317,1),"")</f>
        <v/>
      </c>
      <c r="T317" s="124" t="str">
        <f>IF('Main courante'!$A314=$O$6,'Main courante'!$E314,"")</f>
        <v/>
      </c>
      <c r="U317" s="127" t="str">
        <f>IF('Main courante'!$A314=$O$6,DU317,"")</f>
        <v/>
      </c>
      <c r="V317" s="125"/>
      <c r="W317" s="120" t="str">
        <f>IF('Main courante'!$A314=$W$6,MAX($W$8:$W316)+1,"")</f>
        <v/>
      </c>
      <c r="X317" s="121" t="str">
        <f>IF('Main courante'!$A314=$W$6,TEXT('Main courante'!$B314,"j mmm aa"),"")</f>
        <v/>
      </c>
      <c r="Y317" s="122" t="str">
        <f>IF('Main courante'!$A314=$W$6,TEXT('Main courante'!$C314,"hh:mm"),"")</f>
        <v/>
      </c>
      <c r="Z317" s="122" t="str">
        <f>IF('Main courante'!$A314=$W$6,TEXT('Main courante'!$D314,"hh:mm"),"")</f>
        <v/>
      </c>
      <c r="AA317" s="123" t="str">
        <f>IF('Main courante'!$A314=$W$6,MOD($Z317-$Y317,1),"")</f>
        <v/>
      </c>
      <c r="AB317" s="123" t="str">
        <f>IF('Main courante'!$A314=$W$6,'Main courante'!$E314,"")</f>
        <v/>
      </c>
      <c r="AC317" s="122" t="str">
        <f>IF('Main courante'!$A314=$W$6,DU317,"")</f>
        <v/>
      </c>
      <c r="AD317" s="125"/>
      <c r="AE317" s="120" t="str">
        <f>IF('Main courante'!$A314=$AE$6,MAX($AE$8:$AE316)+1,"")</f>
        <v/>
      </c>
      <c r="AF317" s="121" t="str">
        <f>IF('Main courante'!$A314=$AE$6,TEXT('Main courante'!$B314,"j mmm aa"),"")</f>
        <v/>
      </c>
      <c r="AG317" s="122" t="str">
        <f>IF('Main courante'!$A314=$AE$6,TEXT('Main courante'!$C314,"hh:mm"),"")</f>
        <v/>
      </c>
      <c r="AH317" s="122" t="str">
        <f>IF('Main courante'!$A314=$AE$6,TEXT('Main courante'!$D314,"hh:mm"),"")</f>
        <v/>
      </c>
      <c r="AI317" s="123" t="str">
        <f>IF('Main courante'!$A314=$AE$6,MOD($AH317-$AG317,1),"")</f>
        <v/>
      </c>
      <c r="AJ317" s="123" t="str">
        <f>IF('Main courante'!$A314=$AE$6,'Main courante'!$E314,"")</f>
        <v/>
      </c>
      <c r="AK317" s="122" t="str">
        <f>IF('Main courante'!$A314=$AE$6,DU317,"")</f>
        <v/>
      </c>
      <c r="AL317" s="125"/>
      <c r="AM317" s="120" t="str">
        <f>IF('Main courante'!$A314=$AM$6,MAX($AM$8:$AM316)+1,"")</f>
        <v/>
      </c>
      <c r="AN317" s="121" t="str">
        <f>IF('Main courante'!$A314=$AM$6,TEXT('Main courante'!$B314,"j mmm aa"),"")</f>
        <v/>
      </c>
      <c r="AO317" s="122" t="str">
        <f>IF('Main courante'!$A314=$AM$6,TEXT('Main courante'!$C314,"hh:mm"),"")</f>
        <v/>
      </c>
      <c r="AP317" s="122" t="str">
        <f>IF('Main courante'!$A314=$AM$6,TEXT('Main courante'!$D314,"hh:mm"),"")</f>
        <v/>
      </c>
      <c r="AQ317" s="123" t="str">
        <f>IF('Main courante'!$A314=$AM$6,MOD($AP317-$AO317,1),"")</f>
        <v/>
      </c>
      <c r="AR317" s="123" t="str">
        <f>IF('Main courante'!$A314=$AM$6,'Main courante'!$E314,"")</f>
        <v/>
      </c>
      <c r="AS317" s="122" t="str">
        <f>IF('Main courante'!$A314=$AM$6,DU317,"")</f>
        <v/>
      </c>
      <c r="AT317" s="125"/>
      <c r="AU317" s="120" t="str">
        <f>IF('Main courante'!$A314=$AU$6,MAX($AU$8:$AU316)+1,"")</f>
        <v/>
      </c>
      <c r="AV317" s="121" t="str">
        <f>IF('Main courante'!$A314=$AU$6,TEXT('Main courante'!$B314,"j mmm aa"),"")</f>
        <v/>
      </c>
      <c r="AW317" s="122" t="str">
        <f>IF('Main courante'!$A314=$AU$6,TEXT('Main courante'!$C314,"hh:mm"),"")</f>
        <v/>
      </c>
      <c r="AX317" s="122" t="str">
        <f>IF('Main courante'!$A314=$AU$6,TEXT('Main courante'!$D314,"hh:mm"),"")</f>
        <v/>
      </c>
      <c r="AY317" s="123" t="str">
        <f>IF('Main courante'!$A314=$AU$6,MOD($AX317-$AW317,1),"")</f>
        <v/>
      </c>
      <c r="AZ317" s="123" t="str">
        <f>IF('Main courante'!$A314=$AU$6,'Main courante'!$E314,"")</f>
        <v/>
      </c>
      <c r="BA317" s="122" t="str">
        <f>IF('Main courante'!$A314=$AU$6,DU317,"")</f>
        <v/>
      </c>
      <c r="BB317" s="125"/>
      <c r="BC317" s="120" t="str">
        <f>IF('Main courante'!$A314=$BC$6,MAX($BC$8:$BC316)+1,"")</f>
        <v/>
      </c>
      <c r="BD317" s="121" t="str">
        <f>IF('Main courante'!$A314=$BC$6,TEXT('Main courante'!$B314,"j mmm aa"),"")</f>
        <v/>
      </c>
      <c r="BE317" s="122" t="str">
        <f>IF('Main courante'!$A314=$BC$6,TEXT('Main courante'!$C314,"hh:mm"),"")</f>
        <v/>
      </c>
      <c r="BF317" s="122" t="str">
        <f>IF('Main courante'!$A314=$BC$6,TEXT('Main courante'!$D314,"hh:mm"),"")</f>
        <v/>
      </c>
      <c r="BG317" s="123" t="str">
        <f>IF('Main courante'!$A314=$BC$6,MOD($BF317-$BE317,1),"")</f>
        <v/>
      </c>
      <c r="BH317" s="123" t="str">
        <f>IF('Main courante'!$A314=$BC$6,'Main courante'!$E314,"")</f>
        <v/>
      </c>
      <c r="BI317" s="122" t="str">
        <f>IF('Main courante'!$A314=$BC$6,DU317,"")</f>
        <v/>
      </c>
      <c r="BJ317" s="125"/>
      <c r="BK317" s="120" t="str">
        <f>IF('Main courante'!$A314=$BK$6,MAX($BK$8:$BK316)+1,"")</f>
        <v/>
      </c>
      <c r="BL317" s="121" t="str">
        <f>IF('Main courante'!$A314=$BK$6,TEXT('Main courante'!$B314,"j mmm aa"),"")</f>
        <v/>
      </c>
      <c r="BM317" s="122" t="str">
        <f>IF('Main courante'!$A314=$BK$6,TEXT('Main courante'!$C314,"hh:mm"),"")</f>
        <v/>
      </c>
      <c r="BN317" s="122" t="str">
        <f>IF('Main courante'!$A314=$BK$6,TEXT('Main courante'!$D314,"hh:mm"),"")</f>
        <v/>
      </c>
      <c r="BO317" s="123" t="str">
        <f>IF('Main courante'!$A314=$BK$6,MOD($BN317-$BM317,1),"")</f>
        <v/>
      </c>
      <c r="BP317" s="123" t="str">
        <f>IF('Main courante'!$A314=$BK$6,'Main courante'!$E314,"")</f>
        <v/>
      </c>
      <c r="BQ317" s="122" t="str">
        <f>IF('Main courante'!$A314=$BK$6,DU317,"")</f>
        <v/>
      </c>
      <c r="BR317" s="125"/>
      <c r="BS317" s="120" t="str">
        <f>IF('Main courante'!$A314=$BS$6,MAX($BS$8:$BS316)+1,"")</f>
        <v/>
      </c>
      <c r="BT317" s="121" t="str">
        <f>IF('Main courante'!$A314=$BS$6,TEXT('Main courante'!$B314,"j mmm aa"),"")</f>
        <v/>
      </c>
      <c r="BU317" s="122" t="str">
        <f>IF('Main courante'!$A314=$BS$6,TEXT('Main courante'!$C314,"hh:mm"),"")</f>
        <v/>
      </c>
      <c r="BV317" s="122" t="str">
        <f>IF('Main courante'!$A314=$BS$6,TEXT('Main courante'!$D314,"hh:mm"),"")</f>
        <v/>
      </c>
      <c r="BW317" s="123" t="str">
        <f>IF('Main courante'!$A314=$BS$6,MOD($BV317-$BU317,1),"")</f>
        <v/>
      </c>
      <c r="BX317" s="123" t="str">
        <f>IF('Main courante'!$A314=$BS$6,'Main courante'!$E314,"")</f>
        <v/>
      </c>
      <c r="BY317" s="122" t="str">
        <f>IF('Main courante'!$A314=$BS$6,DU317,"")</f>
        <v/>
      </c>
      <c r="BZ317" s="125"/>
      <c r="CA317" s="120" t="str">
        <f>IF('Main courante'!$A314=$CA$6,MAX($CA$8:$CA316)+1,"")</f>
        <v/>
      </c>
      <c r="CB317" s="121" t="str">
        <f>IF('Main courante'!$A314=$CA$6,TEXT('Main courante'!$B314,"j mmm aa"),"")</f>
        <v/>
      </c>
      <c r="CC317" s="122" t="str">
        <f>IF('Main courante'!$A314=$CA$6,TEXT('Main courante'!$C314,"hh:mm"),"")</f>
        <v/>
      </c>
      <c r="CD317" s="122" t="str">
        <f>IF('Main courante'!$A314=$CA$6,TEXT('Main courante'!$D314,"hh:mm"),"")</f>
        <v/>
      </c>
      <c r="CE317" s="123" t="str">
        <f>IF('Main courante'!$A314=$CA$6,MOD($CD317-$CC317,1),"")</f>
        <v/>
      </c>
      <c r="CF317" s="123" t="str">
        <f>IF('Main courante'!$A314=$CA$6,'Main courante'!$E314,"")</f>
        <v/>
      </c>
      <c r="CG317" s="122" t="str">
        <f>IF('Main courante'!$A314=$CA$6,DU317,"")</f>
        <v/>
      </c>
      <c r="CH317" s="125"/>
      <c r="CI317" s="120" t="str">
        <f>IF('Main courante'!$A314=$CI$6,MAX($CI$8:$CI316)+1,"")</f>
        <v/>
      </c>
      <c r="CJ317" s="121" t="str">
        <f>IF('Main courante'!$A314=$CI$6,TEXT('Main courante'!$B314,"j mmm aa"),"")</f>
        <v/>
      </c>
      <c r="CK317" s="122" t="str">
        <f>IF('Main courante'!$A314=$CI$6,TEXT('Main courante'!$C314,"hh:mm"),"")</f>
        <v/>
      </c>
      <c r="CL317" s="122" t="str">
        <f>IF('Main courante'!$A314=$CI$6,TEXT('Main courante'!$D314,"hh:mm"),"")</f>
        <v/>
      </c>
      <c r="CM317" s="123" t="str">
        <f>IF('Main courante'!$A314=$CI$6,MOD($CL317-$CK317,1),"")</f>
        <v/>
      </c>
      <c r="CN317" s="123" t="str">
        <f>IF('Main courante'!$A314=$CI$6,'Main courante'!$E314,"")</f>
        <v/>
      </c>
      <c r="CO317" s="125"/>
      <c r="CP317" s="120" t="str">
        <f>IF('Main courante'!$A314=$CP$6,MAX($CP$8:$CP316)+1,"")</f>
        <v/>
      </c>
      <c r="CQ317" s="121" t="str">
        <f>IF('Main courante'!$A314=$CP$6,TEXT('Main courante'!$B314,"j mmm aa"),"")</f>
        <v/>
      </c>
      <c r="CR317" s="122" t="str">
        <f>IF('Main courante'!$A314=$CP$6,TEXT('Main courante'!$C314,"hh:mm"),"")</f>
        <v/>
      </c>
      <c r="CS317" s="122" t="str">
        <f>IF('Main courante'!$A314=$CP$6,TEXT('Main courante'!$D314,"hh:mm"),"")</f>
        <v/>
      </c>
      <c r="CT317" s="123" t="str">
        <f>IF('Main courante'!$A314=$CP$6,MOD($CS317-$CR317,1),"")</f>
        <v/>
      </c>
      <c r="CU317" s="123" t="str">
        <f>IF('Main courante'!$A314=$CP$6,'Main courante'!$E314,"")</f>
        <v/>
      </c>
      <c r="CV317" s="122" t="str">
        <f>IF('Main courante'!$A314=$CP$6,DU317,"")</f>
        <v/>
      </c>
      <c r="CW317" s="125"/>
      <c r="CX317" s="120" t="str">
        <f>IF('Main courante'!$A314=$CX$6,MAX($CX$8:$CX316)+1,"")</f>
        <v/>
      </c>
      <c r="CY317" s="121" t="str">
        <f>IF('Main courante'!$A314=$CX$6,TEXT('Main courante'!$B314,"j mmm aa"),"")</f>
        <v/>
      </c>
      <c r="CZ317" s="122" t="str">
        <f>IF('Main courante'!$A314=$CX$6,TEXT('Main courante'!$C314,"hh:mm"),"")</f>
        <v/>
      </c>
      <c r="DA317" s="122" t="str">
        <f>IF('Main courante'!$A314=$CX$6,TEXT('Main courante'!$D314,"hh:mm"),"")</f>
        <v/>
      </c>
      <c r="DB317" s="123" t="str">
        <f>IF('Main courante'!$A314=$CX$6,MOD($DA317-$CZ317,1),"")</f>
        <v/>
      </c>
      <c r="DC317" s="123" t="str">
        <f>IF('Main courante'!$A314=$CX$6,'Main courante'!$E314,"")</f>
        <v/>
      </c>
      <c r="DD317" s="122" t="str">
        <f>IF('Main courante'!$A314=$CX$6,DU317,"")</f>
        <v/>
      </c>
      <c r="DE317" s="125"/>
      <c r="DF317" s="120" t="str">
        <f>IF('Main courante'!$A314=$DF$6,MAX($DF$8:$DF316)+1,"")</f>
        <v/>
      </c>
      <c r="DG317" s="121" t="str">
        <f>IF('Main courante'!$A314=$DF$6,TEXT('Main courante'!$B314,"j mmm aa"),"")</f>
        <v/>
      </c>
      <c r="DH317" s="122" t="str">
        <f>IF('Main courante'!$A314=$DF$6,TEXT('Main courante'!$C314,"hh:mm"),"")</f>
        <v/>
      </c>
      <c r="DI317" s="122" t="str">
        <f>IF('Main courante'!$A314=$DF$6,TEXT('Main courante'!$D314,"hh:mm"),"")</f>
        <v/>
      </c>
      <c r="DJ317" s="123" t="str">
        <f>IF('Main courante'!$A314=$DF$6,MOD($DI317-$DH317,1),"")</f>
        <v/>
      </c>
      <c r="DK317" s="123" t="str">
        <f>IF('Main courante'!$A314=$DF$6,'Main courante'!$E314,"")</f>
        <v/>
      </c>
      <c r="DL317" s="128"/>
      <c r="DM317" s="120" t="str">
        <f>IF(OR('Main courante'!$F314&lt;&gt;"",'Main courante'!$K314&lt;&gt;""),MAX($DM$8:$DM316)+1,"")</f>
        <v/>
      </c>
      <c r="DN317" s="121" t="str">
        <f>IF('Main courante'!$F314,TEXT('Main courante'!$B314,"j mmm aa"),"")</f>
        <v/>
      </c>
      <c r="DO317" s="121" t="str">
        <f>IF('Main courante'!$F314,'Main courante'!$E314,"")</f>
        <v/>
      </c>
      <c r="DP317" s="121" t="str">
        <f>IF(OR('Main courante'!$F314&lt;&gt;"",'Main courante'!$K314&lt;&gt;""),IF('Main courante'!$F314&lt;&gt;"",TEXT('Main courante'!$F314,"hh:mm"),""),"")</f>
        <v/>
      </c>
      <c r="DQ317" s="121" t="str">
        <f>IF(OR('Main courante'!$F314&lt;&gt;"",'Main courante'!$K314&lt;&gt;""),IF('Main courante'!$G314&lt;&gt;"",TEXT('Main courante'!$G314,"hh:mm"),""),"")</f>
        <v/>
      </c>
      <c r="DR317" s="121" t="str">
        <f>IF(OR('Main courante'!$F314&lt;&gt;"",'Main courante'!$K314&lt;&gt;""),IF('Main courante'!$K314&lt;&gt;"",TEXT('Main courante'!$K314,"hh:mm"),""),"")</f>
        <v/>
      </c>
      <c r="DS317" s="121" t="str">
        <f>IF(OR('Main courante'!$F314&lt;&gt;"",'Main courante'!$K314&lt;&gt;""),IF('Main courante'!$L314&lt;&gt;"",TEXT('Main courante'!$L314,"hh:mm"),""),"")</f>
        <v/>
      </c>
      <c r="DT317" s="129">
        <f t="shared" si="16"/>
        <v>0</v>
      </c>
      <c r="DU317" s="130">
        <f>'Main courante'!$H314+'Main courante'!$M314</f>
        <v>0</v>
      </c>
      <c r="DV317" s="131">
        <f>'Main courante'!$J314+'Main courante'!$O314</f>
        <v>0</v>
      </c>
      <c r="DW317" s="131">
        <f>'Main courante'!$I314+'Main courante'!$N314</f>
        <v>0</v>
      </c>
      <c r="DX317" s="132" t="str">
        <f>IF('Main courante'!$P314&lt;&gt;"",'Main courante'!$P314,"")</f>
        <v/>
      </c>
      <c r="DY317" s="133" t="str">
        <f>IF('Main courante'!$Q314&lt;&gt;"",'Main courante'!$Q314,"")</f>
        <v/>
      </c>
      <c r="DZ317" s="133" t="str">
        <f>IF('Main courante'!$R314&lt;&gt;"",'Main courante'!$R314,"")</f>
        <v/>
      </c>
      <c r="EA317" s="129">
        <f t="shared" si="17"/>
        <v>0</v>
      </c>
      <c r="EB317" s="129">
        <f t="shared" si="18"/>
        <v>0</v>
      </c>
      <c r="ED317" s="120" t="str">
        <f>IF('Main courante'!$A314=$ED$6,MAX($ED$8:$ED316)+1,"")</f>
        <v/>
      </c>
      <c r="EE317" s="120" t="str">
        <f>IF('Main courante'!$A314=$ED$6,'Main courante'!$S314,"")</f>
        <v/>
      </c>
      <c r="EF317" s="120" t="str">
        <f>IF('Main courante'!$A314=$ED$6,'Main courante'!$T314,"")</f>
        <v/>
      </c>
      <c r="EG317" s="120" t="str">
        <f>IF('Main courante'!$A314=$ED$6,'Main courante'!$U314,"")</f>
        <v/>
      </c>
      <c r="EH317" s="134" t="str">
        <f>IF('Main courante'!$A314=$ED$6,'Main courante'!$V314,"")</f>
        <v/>
      </c>
      <c r="EJ317" s="120" t="str">
        <f>IF('Main courante'!$A314=$EJ$6,MAX($EJ$8:$EJ316)+1,"")</f>
        <v/>
      </c>
      <c r="EK317" s="120" t="str">
        <f>IF('Main courante'!$A314=$EJ$6,'Main courante'!$S314,"")</f>
        <v/>
      </c>
      <c r="EL317" s="120" t="str">
        <f>IF('Main courante'!$A314=$EJ$6,'Main courante'!$T314,"")</f>
        <v/>
      </c>
      <c r="EM317" s="120" t="str">
        <f>IF('Main courante'!$A314=$EJ$6,'Main courante'!$U314,"")</f>
        <v/>
      </c>
      <c r="EN317" s="134" t="str">
        <f>IF('Main courante'!$A314=$EJ$6,'Main courante'!$V314,"")</f>
        <v/>
      </c>
      <c r="EP317" s="120" t="str">
        <f>IF('Main courante'!$A314=$EP$6,MAX($EP$8:$EP316)+1,"")</f>
        <v/>
      </c>
      <c r="EQ317" s="120" t="str">
        <f>IF('Main courante'!$A314=$EP$6,'Main courante'!$S314,"")</f>
        <v/>
      </c>
      <c r="ER317" s="120" t="str">
        <f>IF('Main courante'!$A314=$EP$6,'Main courante'!$T314,"")</f>
        <v/>
      </c>
      <c r="ES317" s="120" t="str">
        <f>IF('Main courante'!$A314=$EP$6,'Main courante'!$U314,"")</f>
        <v/>
      </c>
      <c r="ET317" s="134" t="str">
        <f>IF('Main courante'!$A314=$EP$6,'Main courante'!$V314,"")</f>
        <v/>
      </c>
      <c r="EU317" s="125"/>
      <c r="EV317" s="120" t="str">
        <f>IF('Main courante'!$A314=$EV$6,MAX($EV$8:$EV316)+1,"")</f>
        <v/>
      </c>
      <c r="EW317" s="121" t="str">
        <f>IF('Main courante'!$A314=$EV$6,TEXT('Main courante'!$B314,"j mmm aa"),"")</f>
        <v/>
      </c>
      <c r="EX317" s="122" t="str">
        <f>IF('Main courante'!$A314=$EV$6,TEXT('Main courante'!$C314,"hh:mm"),"")</f>
        <v/>
      </c>
      <c r="EY317" s="122" t="str">
        <f>IF('Main courante'!$A314=$EV$6,TEXT('Main courante'!$D314,"hh:mm"),"")</f>
        <v/>
      </c>
      <c r="EZ317" s="123" t="str">
        <f>IF('Main courante'!$A314=$EV$6,MOD($EY317-$EX317,1),"")</f>
        <v/>
      </c>
      <c r="FA317" s="123" t="str">
        <f>IF('Main courante'!$A314=$EV$6,'Main courante'!$E314,"")</f>
        <v/>
      </c>
      <c r="FB317" s="128"/>
    </row>
    <row r="318" spans="1:158">
      <c r="A318" s="120" t="str">
        <f>IF('Main courante'!$A315=$A$6,MAX($A$8:$A317)+1,"")</f>
        <v/>
      </c>
      <c r="B318" s="121" t="str">
        <f>IF('Main courante'!$A315=$A$6,TEXT('Main courante'!$B315,"j mmm aa"),"")</f>
        <v/>
      </c>
      <c r="C318" s="122" t="str">
        <f>IF('Main courante'!$A315=$A$6,TEXT('Main courante'!$C315,"hh:mm"),"")</f>
        <v/>
      </c>
      <c r="D318" s="122" t="str">
        <f>IF('Main courante'!$A315=$A$6,TEXT('Main courante'!$D315,"hh:mm"),"")</f>
        <v/>
      </c>
      <c r="E318" s="123" t="str">
        <f>IF('Main courante'!$A315=$A$6,MOD($D318-$C318,1),"")</f>
        <v/>
      </c>
      <c r="F318" s="123" t="str">
        <f>IF('Main courante'!$A315=$A$6,'Main courante'!$E315,"")</f>
        <v/>
      </c>
      <c r="G318" s="125"/>
      <c r="H318" s="126" t="str">
        <f>IF('Main courante'!$A315=$H$6,MAX($H$8:$H317)+1,"")</f>
        <v/>
      </c>
      <c r="I318" s="121" t="str">
        <f>IF('Main courante'!$A315=$H$6,TEXT('Main courante'!$B315,"j mmm aa"),"")</f>
        <v/>
      </c>
      <c r="J318" s="122" t="str">
        <f>IF('Main courante'!$A315=$H$6,TEXT('Main courante'!$C315,"hh:mm"),"")</f>
        <v/>
      </c>
      <c r="K318" s="122" t="str">
        <f>IF('Main courante'!$A315=$H$6,TEXT('Main courante'!$D315,"hh:mm"),"")</f>
        <v/>
      </c>
      <c r="L318" s="123" t="str">
        <f>IF('Main courante'!$A315=$H$6,MOD($K318-$J318,1),"")</f>
        <v/>
      </c>
      <c r="M318" s="123" t="str">
        <f>IF('Main courante'!$A315=$H$6,'Main courante'!$E315,"")</f>
        <v/>
      </c>
      <c r="N318" s="125"/>
      <c r="O318" s="120" t="str">
        <f>IF('Main courante'!$A315=$O$6,MAX($O$8:$O317)+1,"")</f>
        <v/>
      </c>
      <c r="P318" s="121" t="str">
        <f>IF('Main courante'!$A315=$O$6,TEXT('Main courante'!$B315,"j mmm aa"),"")</f>
        <v/>
      </c>
      <c r="Q318" s="122" t="str">
        <f>IF('Main courante'!$A315=$O$6,TEXT('Main courante'!$C315,"hh:mm"),"")</f>
        <v/>
      </c>
      <c r="R318" s="122" t="str">
        <f>IF('Main courante'!$A315=$O$6,TEXT('Main courante'!$D315,"hh:mm"),"")</f>
        <v/>
      </c>
      <c r="S318" s="123" t="str">
        <f>IF('Main courante'!$A315=$O$6,MOD($R318-$Q318,1),"")</f>
        <v/>
      </c>
      <c r="T318" s="124" t="str">
        <f>IF('Main courante'!$A315=$O$6,'Main courante'!$E315,"")</f>
        <v/>
      </c>
      <c r="U318" s="127" t="str">
        <f>IF('Main courante'!$A315=$O$6,DU318,"")</f>
        <v/>
      </c>
      <c r="V318" s="125"/>
      <c r="W318" s="120" t="str">
        <f>IF('Main courante'!$A315=$W$6,MAX($W$8:$W317)+1,"")</f>
        <v/>
      </c>
      <c r="X318" s="121" t="str">
        <f>IF('Main courante'!$A315=$W$6,TEXT('Main courante'!$B315,"j mmm aa"),"")</f>
        <v/>
      </c>
      <c r="Y318" s="122" t="str">
        <f>IF('Main courante'!$A315=$W$6,TEXT('Main courante'!$C315,"hh:mm"),"")</f>
        <v/>
      </c>
      <c r="Z318" s="122" t="str">
        <f>IF('Main courante'!$A315=$W$6,TEXT('Main courante'!$D315,"hh:mm"),"")</f>
        <v/>
      </c>
      <c r="AA318" s="123" t="str">
        <f>IF('Main courante'!$A315=$W$6,MOD($Z318-$Y318,1),"")</f>
        <v/>
      </c>
      <c r="AB318" s="123" t="str">
        <f>IF('Main courante'!$A315=$W$6,'Main courante'!$E315,"")</f>
        <v/>
      </c>
      <c r="AC318" s="122" t="str">
        <f>IF('Main courante'!$A315=$W$6,DU318,"")</f>
        <v/>
      </c>
      <c r="AD318" s="125"/>
      <c r="AE318" s="120" t="str">
        <f>IF('Main courante'!$A315=$AE$6,MAX($AE$8:$AE317)+1,"")</f>
        <v/>
      </c>
      <c r="AF318" s="121" t="str">
        <f>IF('Main courante'!$A315=$AE$6,TEXT('Main courante'!$B315,"j mmm aa"),"")</f>
        <v/>
      </c>
      <c r="AG318" s="122" t="str">
        <f>IF('Main courante'!$A315=$AE$6,TEXT('Main courante'!$C315,"hh:mm"),"")</f>
        <v/>
      </c>
      <c r="AH318" s="122" t="str">
        <f>IF('Main courante'!$A315=$AE$6,TEXT('Main courante'!$D315,"hh:mm"),"")</f>
        <v/>
      </c>
      <c r="AI318" s="123" t="str">
        <f>IF('Main courante'!$A315=$AE$6,MOD($AH318-$AG318,1),"")</f>
        <v/>
      </c>
      <c r="AJ318" s="123" t="str">
        <f>IF('Main courante'!$A315=$AE$6,'Main courante'!$E315,"")</f>
        <v/>
      </c>
      <c r="AK318" s="122" t="str">
        <f>IF('Main courante'!$A315=$AE$6,DU318,"")</f>
        <v/>
      </c>
      <c r="AL318" s="125"/>
      <c r="AM318" s="120" t="str">
        <f>IF('Main courante'!$A315=$AM$6,MAX($AM$8:$AM317)+1,"")</f>
        <v/>
      </c>
      <c r="AN318" s="121" t="str">
        <f>IF('Main courante'!$A315=$AM$6,TEXT('Main courante'!$B315,"j mmm aa"),"")</f>
        <v/>
      </c>
      <c r="AO318" s="122" t="str">
        <f>IF('Main courante'!$A315=$AM$6,TEXT('Main courante'!$C315,"hh:mm"),"")</f>
        <v/>
      </c>
      <c r="AP318" s="122" t="str">
        <f>IF('Main courante'!$A315=$AM$6,TEXT('Main courante'!$D315,"hh:mm"),"")</f>
        <v/>
      </c>
      <c r="AQ318" s="123" t="str">
        <f>IF('Main courante'!$A315=$AM$6,MOD($AP318-$AO318,1),"")</f>
        <v/>
      </c>
      <c r="AR318" s="123" t="str">
        <f>IF('Main courante'!$A315=$AM$6,'Main courante'!$E315,"")</f>
        <v/>
      </c>
      <c r="AS318" s="122" t="str">
        <f>IF('Main courante'!$A315=$AM$6,DU318,"")</f>
        <v/>
      </c>
      <c r="AT318" s="125"/>
      <c r="AU318" s="120" t="str">
        <f>IF('Main courante'!$A315=$AU$6,MAX($AU$8:$AU317)+1,"")</f>
        <v/>
      </c>
      <c r="AV318" s="121" t="str">
        <f>IF('Main courante'!$A315=$AU$6,TEXT('Main courante'!$B315,"j mmm aa"),"")</f>
        <v/>
      </c>
      <c r="AW318" s="122" t="str">
        <f>IF('Main courante'!$A315=$AU$6,TEXT('Main courante'!$C315,"hh:mm"),"")</f>
        <v/>
      </c>
      <c r="AX318" s="122" t="str">
        <f>IF('Main courante'!$A315=$AU$6,TEXT('Main courante'!$D315,"hh:mm"),"")</f>
        <v/>
      </c>
      <c r="AY318" s="123" t="str">
        <f>IF('Main courante'!$A315=$AU$6,MOD($AX318-$AW318,1),"")</f>
        <v/>
      </c>
      <c r="AZ318" s="123" t="str">
        <f>IF('Main courante'!$A315=$AU$6,'Main courante'!$E315,"")</f>
        <v/>
      </c>
      <c r="BA318" s="122" t="str">
        <f>IF('Main courante'!$A315=$AU$6,DU318,"")</f>
        <v/>
      </c>
      <c r="BB318" s="125"/>
      <c r="BC318" s="120" t="str">
        <f>IF('Main courante'!$A315=$BC$6,MAX($BC$8:$BC317)+1,"")</f>
        <v/>
      </c>
      <c r="BD318" s="121" t="str">
        <f>IF('Main courante'!$A315=$BC$6,TEXT('Main courante'!$B315,"j mmm aa"),"")</f>
        <v/>
      </c>
      <c r="BE318" s="122" t="str">
        <f>IF('Main courante'!$A315=$BC$6,TEXT('Main courante'!$C315,"hh:mm"),"")</f>
        <v/>
      </c>
      <c r="BF318" s="122" t="str">
        <f>IF('Main courante'!$A315=$BC$6,TEXT('Main courante'!$D315,"hh:mm"),"")</f>
        <v/>
      </c>
      <c r="BG318" s="123" t="str">
        <f>IF('Main courante'!$A315=$BC$6,MOD($BF318-$BE318,1),"")</f>
        <v/>
      </c>
      <c r="BH318" s="123" t="str">
        <f>IF('Main courante'!$A315=$BC$6,'Main courante'!$E315,"")</f>
        <v/>
      </c>
      <c r="BI318" s="122" t="str">
        <f>IF('Main courante'!$A315=$BC$6,DU318,"")</f>
        <v/>
      </c>
      <c r="BJ318" s="125"/>
      <c r="BK318" s="120" t="str">
        <f>IF('Main courante'!$A315=$BK$6,MAX($BK$8:$BK317)+1,"")</f>
        <v/>
      </c>
      <c r="BL318" s="121" t="str">
        <f>IF('Main courante'!$A315=$BK$6,TEXT('Main courante'!$B315,"j mmm aa"),"")</f>
        <v/>
      </c>
      <c r="BM318" s="122" t="str">
        <f>IF('Main courante'!$A315=$BK$6,TEXT('Main courante'!$C315,"hh:mm"),"")</f>
        <v/>
      </c>
      <c r="BN318" s="122" t="str">
        <f>IF('Main courante'!$A315=$BK$6,TEXT('Main courante'!$D315,"hh:mm"),"")</f>
        <v/>
      </c>
      <c r="BO318" s="123" t="str">
        <f>IF('Main courante'!$A315=$BK$6,MOD($BN318-$BM318,1),"")</f>
        <v/>
      </c>
      <c r="BP318" s="123" t="str">
        <f>IF('Main courante'!$A315=$BK$6,'Main courante'!$E315,"")</f>
        <v/>
      </c>
      <c r="BQ318" s="122" t="str">
        <f>IF('Main courante'!$A315=$BK$6,DU318,"")</f>
        <v/>
      </c>
      <c r="BR318" s="125"/>
      <c r="BS318" s="120" t="str">
        <f>IF('Main courante'!$A315=$BS$6,MAX($BS$8:$BS317)+1,"")</f>
        <v/>
      </c>
      <c r="BT318" s="121" t="str">
        <f>IF('Main courante'!$A315=$BS$6,TEXT('Main courante'!$B315,"j mmm aa"),"")</f>
        <v/>
      </c>
      <c r="BU318" s="122" t="str">
        <f>IF('Main courante'!$A315=$BS$6,TEXT('Main courante'!$C315,"hh:mm"),"")</f>
        <v/>
      </c>
      <c r="BV318" s="122" t="str">
        <f>IF('Main courante'!$A315=$BS$6,TEXT('Main courante'!$D315,"hh:mm"),"")</f>
        <v/>
      </c>
      <c r="BW318" s="123" t="str">
        <f>IF('Main courante'!$A315=$BS$6,MOD($BV318-$BU318,1),"")</f>
        <v/>
      </c>
      <c r="BX318" s="123" t="str">
        <f>IF('Main courante'!$A315=$BS$6,'Main courante'!$E315,"")</f>
        <v/>
      </c>
      <c r="BY318" s="122" t="str">
        <f>IF('Main courante'!$A315=$BS$6,DU318,"")</f>
        <v/>
      </c>
      <c r="BZ318" s="125"/>
      <c r="CA318" s="120" t="str">
        <f>IF('Main courante'!$A315=$CA$6,MAX($CA$8:$CA317)+1,"")</f>
        <v/>
      </c>
      <c r="CB318" s="121" t="str">
        <f>IF('Main courante'!$A315=$CA$6,TEXT('Main courante'!$B315,"j mmm aa"),"")</f>
        <v/>
      </c>
      <c r="CC318" s="122" t="str">
        <f>IF('Main courante'!$A315=$CA$6,TEXT('Main courante'!$C315,"hh:mm"),"")</f>
        <v/>
      </c>
      <c r="CD318" s="122" t="str">
        <f>IF('Main courante'!$A315=$CA$6,TEXT('Main courante'!$D315,"hh:mm"),"")</f>
        <v/>
      </c>
      <c r="CE318" s="123" t="str">
        <f>IF('Main courante'!$A315=$CA$6,MOD($CD318-$CC318,1),"")</f>
        <v/>
      </c>
      <c r="CF318" s="123" t="str">
        <f>IF('Main courante'!$A315=$CA$6,'Main courante'!$E315,"")</f>
        <v/>
      </c>
      <c r="CG318" s="122" t="str">
        <f>IF('Main courante'!$A315=$CA$6,DU318,"")</f>
        <v/>
      </c>
      <c r="CH318" s="125"/>
      <c r="CI318" s="120" t="str">
        <f>IF('Main courante'!$A315=$CI$6,MAX($CI$8:$CI317)+1,"")</f>
        <v/>
      </c>
      <c r="CJ318" s="121" t="str">
        <f>IF('Main courante'!$A315=$CI$6,TEXT('Main courante'!$B315,"j mmm aa"),"")</f>
        <v/>
      </c>
      <c r="CK318" s="122" t="str">
        <f>IF('Main courante'!$A315=$CI$6,TEXT('Main courante'!$C315,"hh:mm"),"")</f>
        <v/>
      </c>
      <c r="CL318" s="122" t="str">
        <f>IF('Main courante'!$A315=$CI$6,TEXT('Main courante'!$D315,"hh:mm"),"")</f>
        <v/>
      </c>
      <c r="CM318" s="123" t="str">
        <f>IF('Main courante'!$A315=$CI$6,MOD($CL318-$CK318,1),"")</f>
        <v/>
      </c>
      <c r="CN318" s="123" t="str">
        <f>IF('Main courante'!$A315=$CI$6,'Main courante'!$E315,"")</f>
        <v/>
      </c>
      <c r="CO318" s="125"/>
      <c r="CP318" s="120" t="str">
        <f>IF('Main courante'!$A315=$CP$6,MAX($CP$8:$CP317)+1,"")</f>
        <v/>
      </c>
      <c r="CQ318" s="121" t="str">
        <f>IF('Main courante'!$A315=$CP$6,TEXT('Main courante'!$B315,"j mmm aa"),"")</f>
        <v/>
      </c>
      <c r="CR318" s="122" t="str">
        <f>IF('Main courante'!$A315=$CP$6,TEXT('Main courante'!$C315,"hh:mm"),"")</f>
        <v/>
      </c>
      <c r="CS318" s="122" t="str">
        <f>IF('Main courante'!$A315=$CP$6,TEXT('Main courante'!$D315,"hh:mm"),"")</f>
        <v/>
      </c>
      <c r="CT318" s="123" t="str">
        <f>IF('Main courante'!$A315=$CP$6,MOD($CS318-$CR318,1),"")</f>
        <v/>
      </c>
      <c r="CU318" s="123" t="str">
        <f>IF('Main courante'!$A315=$CP$6,'Main courante'!$E315,"")</f>
        <v/>
      </c>
      <c r="CV318" s="122" t="str">
        <f>IF('Main courante'!$A315=$CP$6,DU318,"")</f>
        <v/>
      </c>
      <c r="CW318" s="125"/>
      <c r="CX318" s="120" t="str">
        <f>IF('Main courante'!$A315=$CX$6,MAX($CX$8:$CX317)+1,"")</f>
        <v/>
      </c>
      <c r="CY318" s="121" t="str">
        <f>IF('Main courante'!$A315=$CX$6,TEXT('Main courante'!$B315,"j mmm aa"),"")</f>
        <v/>
      </c>
      <c r="CZ318" s="122" t="str">
        <f>IF('Main courante'!$A315=$CX$6,TEXT('Main courante'!$C315,"hh:mm"),"")</f>
        <v/>
      </c>
      <c r="DA318" s="122" t="str">
        <f>IF('Main courante'!$A315=$CX$6,TEXT('Main courante'!$D315,"hh:mm"),"")</f>
        <v/>
      </c>
      <c r="DB318" s="123" t="str">
        <f>IF('Main courante'!$A315=$CX$6,MOD($DA318-$CZ318,1),"")</f>
        <v/>
      </c>
      <c r="DC318" s="123" t="str">
        <f>IF('Main courante'!$A315=$CX$6,'Main courante'!$E315,"")</f>
        <v/>
      </c>
      <c r="DD318" s="122" t="str">
        <f>IF('Main courante'!$A315=$CX$6,DU318,"")</f>
        <v/>
      </c>
      <c r="DE318" s="125"/>
      <c r="DF318" s="120" t="str">
        <f>IF('Main courante'!$A315=$DF$6,MAX($DF$8:$DF317)+1,"")</f>
        <v/>
      </c>
      <c r="DG318" s="121" t="str">
        <f>IF('Main courante'!$A315=$DF$6,TEXT('Main courante'!$B315,"j mmm aa"),"")</f>
        <v/>
      </c>
      <c r="DH318" s="122" t="str">
        <f>IF('Main courante'!$A315=$DF$6,TEXT('Main courante'!$C315,"hh:mm"),"")</f>
        <v/>
      </c>
      <c r="DI318" s="122" t="str">
        <f>IF('Main courante'!$A315=$DF$6,TEXT('Main courante'!$D315,"hh:mm"),"")</f>
        <v/>
      </c>
      <c r="DJ318" s="123" t="str">
        <f>IF('Main courante'!$A315=$DF$6,MOD($DI318-$DH318,1),"")</f>
        <v/>
      </c>
      <c r="DK318" s="123" t="str">
        <f>IF('Main courante'!$A315=$DF$6,'Main courante'!$E315,"")</f>
        <v/>
      </c>
      <c r="DL318" s="128"/>
      <c r="DM318" s="120" t="str">
        <f>IF(OR('Main courante'!$F315&lt;&gt;"",'Main courante'!$K315&lt;&gt;""),MAX($DM$8:$DM317)+1,"")</f>
        <v/>
      </c>
      <c r="DN318" s="121" t="str">
        <f>IF('Main courante'!$F315,TEXT('Main courante'!$B315,"j mmm aa"),"")</f>
        <v/>
      </c>
      <c r="DO318" s="121" t="str">
        <f>IF('Main courante'!$F315,'Main courante'!$E315,"")</f>
        <v/>
      </c>
      <c r="DP318" s="121" t="str">
        <f>IF(OR('Main courante'!$F315&lt;&gt;"",'Main courante'!$K315&lt;&gt;""),IF('Main courante'!$F315&lt;&gt;"",TEXT('Main courante'!$F315,"hh:mm"),""),"")</f>
        <v/>
      </c>
      <c r="DQ318" s="121" t="str">
        <f>IF(OR('Main courante'!$F315&lt;&gt;"",'Main courante'!$K315&lt;&gt;""),IF('Main courante'!$G315&lt;&gt;"",TEXT('Main courante'!$G315,"hh:mm"),""),"")</f>
        <v/>
      </c>
      <c r="DR318" s="121" t="str">
        <f>IF(OR('Main courante'!$F315&lt;&gt;"",'Main courante'!$K315&lt;&gt;""),IF('Main courante'!$K315&lt;&gt;"",TEXT('Main courante'!$K315,"hh:mm"),""),"")</f>
        <v/>
      </c>
      <c r="DS318" s="121" t="str">
        <f>IF(OR('Main courante'!$F315&lt;&gt;"",'Main courante'!$K315&lt;&gt;""),IF('Main courante'!$L315&lt;&gt;"",TEXT('Main courante'!$L315,"hh:mm"),""),"")</f>
        <v/>
      </c>
      <c r="DT318" s="129">
        <f t="shared" si="16"/>
        <v>0</v>
      </c>
      <c r="DU318" s="130">
        <f>'Main courante'!$H315+'Main courante'!$M315</f>
        <v>0</v>
      </c>
      <c r="DV318" s="131">
        <f>'Main courante'!$J315+'Main courante'!$O315</f>
        <v>0</v>
      </c>
      <c r="DW318" s="131">
        <f>'Main courante'!$I315+'Main courante'!$N315</f>
        <v>0</v>
      </c>
      <c r="DX318" s="132" t="str">
        <f>IF('Main courante'!$P315&lt;&gt;"",'Main courante'!$P315,"")</f>
        <v/>
      </c>
      <c r="DY318" s="133" t="str">
        <f>IF('Main courante'!$Q315&lt;&gt;"",'Main courante'!$Q315,"")</f>
        <v/>
      </c>
      <c r="DZ318" s="133" t="str">
        <f>IF('Main courante'!$R315&lt;&gt;"",'Main courante'!$R315,"")</f>
        <v/>
      </c>
      <c r="EA318" s="129">
        <f t="shared" si="17"/>
        <v>0</v>
      </c>
      <c r="EB318" s="129">
        <f t="shared" si="18"/>
        <v>0</v>
      </c>
      <c r="ED318" s="120" t="str">
        <f>IF('Main courante'!$A315=$ED$6,MAX($ED$8:$ED317)+1,"")</f>
        <v/>
      </c>
      <c r="EE318" s="120" t="str">
        <f>IF('Main courante'!$A315=$ED$6,'Main courante'!$S315,"")</f>
        <v/>
      </c>
      <c r="EF318" s="120" t="str">
        <f>IF('Main courante'!$A315=$ED$6,'Main courante'!$T315,"")</f>
        <v/>
      </c>
      <c r="EG318" s="120" t="str">
        <f>IF('Main courante'!$A315=$ED$6,'Main courante'!$U315,"")</f>
        <v/>
      </c>
      <c r="EH318" s="134" t="str">
        <f>IF('Main courante'!$A315=$ED$6,'Main courante'!$V315,"")</f>
        <v/>
      </c>
      <c r="EJ318" s="120" t="str">
        <f>IF('Main courante'!$A315=$EJ$6,MAX($EJ$8:$EJ317)+1,"")</f>
        <v/>
      </c>
      <c r="EK318" s="120" t="str">
        <f>IF('Main courante'!$A315=$EJ$6,'Main courante'!$S315,"")</f>
        <v/>
      </c>
      <c r="EL318" s="120" t="str">
        <f>IF('Main courante'!$A315=$EJ$6,'Main courante'!$T315,"")</f>
        <v/>
      </c>
      <c r="EM318" s="120" t="str">
        <f>IF('Main courante'!$A315=$EJ$6,'Main courante'!$U315,"")</f>
        <v/>
      </c>
      <c r="EN318" s="134" t="str">
        <f>IF('Main courante'!$A315=$EJ$6,'Main courante'!$V315,"")</f>
        <v/>
      </c>
      <c r="EP318" s="120" t="str">
        <f>IF('Main courante'!$A315=$EP$6,MAX($EP$8:$EP317)+1,"")</f>
        <v/>
      </c>
      <c r="EQ318" s="120" t="str">
        <f>IF('Main courante'!$A315=$EP$6,'Main courante'!$S315,"")</f>
        <v/>
      </c>
      <c r="ER318" s="120" t="str">
        <f>IF('Main courante'!$A315=$EP$6,'Main courante'!$T315,"")</f>
        <v/>
      </c>
      <c r="ES318" s="120" t="str">
        <f>IF('Main courante'!$A315=$EP$6,'Main courante'!$U315,"")</f>
        <v/>
      </c>
      <c r="ET318" s="134" t="str">
        <f>IF('Main courante'!$A315=$EP$6,'Main courante'!$V315,"")</f>
        <v/>
      </c>
      <c r="EU318" s="125"/>
      <c r="EV318" s="120" t="str">
        <f>IF('Main courante'!$A315=$EV$6,MAX($EV$8:$EV317)+1,"")</f>
        <v/>
      </c>
      <c r="EW318" s="121" t="str">
        <f>IF('Main courante'!$A315=$EV$6,TEXT('Main courante'!$B315,"j mmm aa"),"")</f>
        <v/>
      </c>
      <c r="EX318" s="122" t="str">
        <f>IF('Main courante'!$A315=$EV$6,TEXT('Main courante'!$C315,"hh:mm"),"")</f>
        <v/>
      </c>
      <c r="EY318" s="122" t="str">
        <f>IF('Main courante'!$A315=$EV$6,TEXT('Main courante'!$D315,"hh:mm"),"")</f>
        <v/>
      </c>
      <c r="EZ318" s="123" t="str">
        <f>IF('Main courante'!$A315=$EV$6,MOD($EY318-$EX318,1),"")</f>
        <v/>
      </c>
      <c r="FA318" s="123" t="str">
        <f>IF('Main courante'!$A315=$EV$6,'Main courante'!$E315,"")</f>
        <v/>
      </c>
      <c r="FB318" s="128"/>
    </row>
    <row r="319" spans="1:158">
      <c r="A319" s="120" t="str">
        <f>IF('Main courante'!$A316=$A$6,MAX($A$8:$A318)+1,"")</f>
        <v/>
      </c>
      <c r="B319" s="121" t="str">
        <f>IF('Main courante'!$A316=$A$6,TEXT('Main courante'!$B316,"j mmm aa"),"")</f>
        <v/>
      </c>
      <c r="C319" s="122" t="str">
        <f>IF('Main courante'!$A316=$A$6,TEXT('Main courante'!$C316,"hh:mm"),"")</f>
        <v/>
      </c>
      <c r="D319" s="122" t="str">
        <f>IF('Main courante'!$A316=$A$6,TEXT('Main courante'!$D316,"hh:mm"),"")</f>
        <v/>
      </c>
      <c r="E319" s="123" t="str">
        <f>IF('Main courante'!$A316=$A$6,MOD($D319-$C319,1),"")</f>
        <v/>
      </c>
      <c r="F319" s="123" t="str">
        <f>IF('Main courante'!$A316=$A$6,'Main courante'!$E316,"")</f>
        <v/>
      </c>
      <c r="G319" s="125"/>
      <c r="H319" s="126" t="str">
        <f>IF('Main courante'!$A316=$H$6,MAX($H$8:$H318)+1,"")</f>
        <v/>
      </c>
      <c r="I319" s="121" t="str">
        <f>IF('Main courante'!$A316=$H$6,TEXT('Main courante'!$B316,"j mmm aa"),"")</f>
        <v/>
      </c>
      <c r="J319" s="122" t="str">
        <f>IF('Main courante'!$A316=$H$6,TEXT('Main courante'!$C316,"hh:mm"),"")</f>
        <v/>
      </c>
      <c r="K319" s="122" t="str">
        <f>IF('Main courante'!$A316=$H$6,TEXT('Main courante'!$D316,"hh:mm"),"")</f>
        <v/>
      </c>
      <c r="L319" s="123" t="str">
        <f>IF('Main courante'!$A316=$H$6,MOD($K319-$J319,1),"")</f>
        <v/>
      </c>
      <c r="M319" s="123" t="str">
        <f>IF('Main courante'!$A316=$H$6,'Main courante'!$E316,"")</f>
        <v/>
      </c>
      <c r="N319" s="125"/>
      <c r="O319" s="120" t="str">
        <f>IF('Main courante'!$A316=$O$6,MAX($O$8:$O318)+1,"")</f>
        <v/>
      </c>
      <c r="P319" s="121" t="str">
        <f>IF('Main courante'!$A316=$O$6,TEXT('Main courante'!$B316,"j mmm aa"),"")</f>
        <v/>
      </c>
      <c r="Q319" s="122" t="str">
        <f>IF('Main courante'!$A316=$O$6,TEXT('Main courante'!$C316,"hh:mm"),"")</f>
        <v/>
      </c>
      <c r="R319" s="122" t="str">
        <f>IF('Main courante'!$A316=$O$6,TEXT('Main courante'!$D316,"hh:mm"),"")</f>
        <v/>
      </c>
      <c r="S319" s="123" t="str">
        <f>IF('Main courante'!$A316=$O$6,MOD($R319-$Q319,1),"")</f>
        <v/>
      </c>
      <c r="T319" s="124" t="str">
        <f>IF('Main courante'!$A316=$O$6,'Main courante'!$E316,"")</f>
        <v/>
      </c>
      <c r="U319" s="127" t="str">
        <f>IF('Main courante'!$A316=$O$6,DU319,"")</f>
        <v/>
      </c>
      <c r="V319" s="125"/>
      <c r="W319" s="120" t="str">
        <f>IF('Main courante'!$A316=$W$6,MAX($W$8:$W318)+1,"")</f>
        <v/>
      </c>
      <c r="X319" s="121" t="str">
        <f>IF('Main courante'!$A316=$W$6,TEXT('Main courante'!$B316,"j mmm aa"),"")</f>
        <v/>
      </c>
      <c r="Y319" s="122" t="str">
        <f>IF('Main courante'!$A316=$W$6,TEXT('Main courante'!$C316,"hh:mm"),"")</f>
        <v/>
      </c>
      <c r="Z319" s="122" t="str">
        <f>IF('Main courante'!$A316=$W$6,TEXT('Main courante'!$D316,"hh:mm"),"")</f>
        <v/>
      </c>
      <c r="AA319" s="123" t="str">
        <f>IF('Main courante'!$A316=$W$6,MOD($Z319-$Y319,1),"")</f>
        <v/>
      </c>
      <c r="AB319" s="123" t="str">
        <f>IF('Main courante'!$A316=$W$6,'Main courante'!$E316,"")</f>
        <v/>
      </c>
      <c r="AC319" s="122" t="str">
        <f>IF('Main courante'!$A316=$W$6,DU319,"")</f>
        <v/>
      </c>
      <c r="AD319" s="125"/>
      <c r="AE319" s="120" t="str">
        <f>IF('Main courante'!$A316=$AE$6,MAX($AE$8:$AE318)+1,"")</f>
        <v/>
      </c>
      <c r="AF319" s="121" t="str">
        <f>IF('Main courante'!$A316=$AE$6,TEXT('Main courante'!$B316,"j mmm aa"),"")</f>
        <v/>
      </c>
      <c r="AG319" s="122" t="str">
        <f>IF('Main courante'!$A316=$AE$6,TEXT('Main courante'!$C316,"hh:mm"),"")</f>
        <v/>
      </c>
      <c r="AH319" s="122" t="str">
        <f>IF('Main courante'!$A316=$AE$6,TEXT('Main courante'!$D316,"hh:mm"),"")</f>
        <v/>
      </c>
      <c r="AI319" s="123" t="str">
        <f>IF('Main courante'!$A316=$AE$6,MOD($AH319-$AG319,1),"")</f>
        <v/>
      </c>
      <c r="AJ319" s="123" t="str">
        <f>IF('Main courante'!$A316=$AE$6,'Main courante'!$E316,"")</f>
        <v/>
      </c>
      <c r="AK319" s="122" t="str">
        <f>IF('Main courante'!$A316=$AE$6,DU319,"")</f>
        <v/>
      </c>
      <c r="AL319" s="125"/>
      <c r="AM319" s="120" t="str">
        <f>IF('Main courante'!$A316=$AM$6,MAX($AM$8:$AM318)+1,"")</f>
        <v/>
      </c>
      <c r="AN319" s="121" t="str">
        <f>IF('Main courante'!$A316=$AM$6,TEXT('Main courante'!$B316,"j mmm aa"),"")</f>
        <v/>
      </c>
      <c r="AO319" s="122" t="str">
        <f>IF('Main courante'!$A316=$AM$6,TEXT('Main courante'!$C316,"hh:mm"),"")</f>
        <v/>
      </c>
      <c r="AP319" s="122" t="str">
        <f>IF('Main courante'!$A316=$AM$6,TEXT('Main courante'!$D316,"hh:mm"),"")</f>
        <v/>
      </c>
      <c r="AQ319" s="123" t="str">
        <f>IF('Main courante'!$A316=$AM$6,MOD($AP319-$AO319,1),"")</f>
        <v/>
      </c>
      <c r="AR319" s="123" t="str">
        <f>IF('Main courante'!$A316=$AM$6,'Main courante'!$E316,"")</f>
        <v/>
      </c>
      <c r="AS319" s="122" t="str">
        <f>IF('Main courante'!$A316=$AM$6,DU319,"")</f>
        <v/>
      </c>
      <c r="AT319" s="125"/>
      <c r="AU319" s="120" t="str">
        <f>IF('Main courante'!$A316=$AU$6,MAX($AU$8:$AU318)+1,"")</f>
        <v/>
      </c>
      <c r="AV319" s="121" t="str">
        <f>IF('Main courante'!$A316=$AU$6,TEXT('Main courante'!$B316,"j mmm aa"),"")</f>
        <v/>
      </c>
      <c r="AW319" s="122" t="str">
        <f>IF('Main courante'!$A316=$AU$6,TEXT('Main courante'!$C316,"hh:mm"),"")</f>
        <v/>
      </c>
      <c r="AX319" s="122" t="str">
        <f>IF('Main courante'!$A316=$AU$6,TEXT('Main courante'!$D316,"hh:mm"),"")</f>
        <v/>
      </c>
      <c r="AY319" s="123" t="str">
        <f>IF('Main courante'!$A316=$AU$6,MOD($AX319-$AW319,1),"")</f>
        <v/>
      </c>
      <c r="AZ319" s="123" t="str">
        <f>IF('Main courante'!$A316=$AU$6,'Main courante'!$E316,"")</f>
        <v/>
      </c>
      <c r="BA319" s="122" t="str">
        <f>IF('Main courante'!$A316=$AU$6,DU319,"")</f>
        <v/>
      </c>
      <c r="BB319" s="125"/>
      <c r="BC319" s="120" t="str">
        <f>IF('Main courante'!$A316=$BC$6,MAX($BC$8:$BC318)+1,"")</f>
        <v/>
      </c>
      <c r="BD319" s="121" t="str">
        <f>IF('Main courante'!$A316=$BC$6,TEXT('Main courante'!$B316,"j mmm aa"),"")</f>
        <v/>
      </c>
      <c r="BE319" s="122" t="str">
        <f>IF('Main courante'!$A316=$BC$6,TEXT('Main courante'!$C316,"hh:mm"),"")</f>
        <v/>
      </c>
      <c r="BF319" s="122" t="str">
        <f>IF('Main courante'!$A316=$BC$6,TEXT('Main courante'!$D316,"hh:mm"),"")</f>
        <v/>
      </c>
      <c r="BG319" s="123" t="str">
        <f>IF('Main courante'!$A316=$BC$6,MOD($BF319-$BE319,1),"")</f>
        <v/>
      </c>
      <c r="BH319" s="123" t="str">
        <f>IF('Main courante'!$A316=$BC$6,'Main courante'!$E316,"")</f>
        <v/>
      </c>
      <c r="BI319" s="122" t="str">
        <f>IF('Main courante'!$A316=$BC$6,DU319,"")</f>
        <v/>
      </c>
      <c r="BJ319" s="125"/>
      <c r="BK319" s="120" t="str">
        <f>IF('Main courante'!$A316=$BK$6,MAX($BK$8:$BK318)+1,"")</f>
        <v/>
      </c>
      <c r="BL319" s="121" t="str">
        <f>IF('Main courante'!$A316=$BK$6,TEXT('Main courante'!$B316,"j mmm aa"),"")</f>
        <v/>
      </c>
      <c r="BM319" s="122" t="str">
        <f>IF('Main courante'!$A316=$BK$6,TEXT('Main courante'!$C316,"hh:mm"),"")</f>
        <v/>
      </c>
      <c r="BN319" s="122" t="str">
        <f>IF('Main courante'!$A316=$BK$6,TEXT('Main courante'!$D316,"hh:mm"),"")</f>
        <v/>
      </c>
      <c r="BO319" s="123" t="str">
        <f>IF('Main courante'!$A316=$BK$6,MOD($BN319-$BM319,1),"")</f>
        <v/>
      </c>
      <c r="BP319" s="123" t="str">
        <f>IF('Main courante'!$A316=$BK$6,'Main courante'!$E316,"")</f>
        <v/>
      </c>
      <c r="BQ319" s="122" t="str">
        <f>IF('Main courante'!$A316=$BK$6,DU319,"")</f>
        <v/>
      </c>
      <c r="BR319" s="125"/>
      <c r="BS319" s="120" t="str">
        <f>IF('Main courante'!$A316=$BS$6,MAX($BS$8:$BS318)+1,"")</f>
        <v/>
      </c>
      <c r="BT319" s="121" t="str">
        <f>IF('Main courante'!$A316=$BS$6,TEXT('Main courante'!$B316,"j mmm aa"),"")</f>
        <v/>
      </c>
      <c r="BU319" s="122" t="str">
        <f>IF('Main courante'!$A316=$BS$6,TEXT('Main courante'!$C316,"hh:mm"),"")</f>
        <v/>
      </c>
      <c r="BV319" s="122" t="str">
        <f>IF('Main courante'!$A316=$BS$6,TEXT('Main courante'!$D316,"hh:mm"),"")</f>
        <v/>
      </c>
      <c r="BW319" s="123" t="str">
        <f>IF('Main courante'!$A316=$BS$6,MOD($BV319-$BU319,1),"")</f>
        <v/>
      </c>
      <c r="BX319" s="123" t="str">
        <f>IF('Main courante'!$A316=$BS$6,'Main courante'!$E316,"")</f>
        <v/>
      </c>
      <c r="BY319" s="122" t="str">
        <f>IF('Main courante'!$A316=$BS$6,DU319,"")</f>
        <v/>
      </c>
      <c r="BZ319" s="125"/>
      <c r="CA319" s="120" t="str">
        <f>IF('Main courante'!$A316=$CA$6,MAX($CA$8:$CA318)+1,"")</f>
        <v/>
      </c>
      <c r="CB319" s="121" t="str">
        <f>IF('Main courante'!$A316=$CA$6,TEXT('Main courante'!$B316,"j mmm aa"),"")</f>
        <v/>
      </c>
      <c r="CC319" s="122" t="str">
        <f>IF('Main courante'!$A316=$CA$6,TEXT('Main courante'!$C316,"hh:mm"),"")</f>
        <v/>
      </c>
      <c r="CD319" s="122" t="str">
        <f>IF('Main courante'!$A316=$CA$6,TEXT('Main courante'!$D316,"hh:mm"),"")</f>
        <v/>
      </c>
      <c r="CE319" s="123" t="str">
        <f>IF('Main courante'!$A316=$CA$6,MOD($CD319-$CC319,1),"")</f>
        <v/>
      </c>
      <c r="CF319" s="123" t="str">
        <f>IF('Main courante'!$A316=$CA$6,'Main courante'!$E316,"")</f>
        <v/>
      </c>
      <c r="CG319" s="122" t="str">
        <f>IF('Main courante'!$A316=$CA$6,DU319,"")</f>
        <v/>
      </c>
      <c r="CH319" s="125"/>
      <c r="CI319" s="120" t="str">
        <f>IF('Main courante'!$A316=$CI$6,MAX($CI$8:$CI318)+1,"")</f>
        <v/>
      </c>
      <c r="CJ319" s="121" t="str">
        <f>IF('Main courante'!$A316=$CI$6,TEXT('Main courante'!$B316,"j mmm aa"),"")</f>
        <v/>
      </c>
      <c r="CK319" s="122" t="str">
        <f>IF('Main courante'!$A316=$CI$6,TEXT('Main courante'!$C316,"hh:mm"),"")</f>
        <v/>
      </c>
      <c r="CL319" s="122" t="str">
        <f>IF('Main courante'!$A316=$CI$6,TEXT('Main courante'!$D316,"hh:mm"),"")</f>
        <v/>
      </c>
      <c r="CM319" s="123" t="str">
        <f>IF('Main courante'!$A316=$CI$6,MOD($CL319-$CK319,1),"")</f>
        <v/>
      </c>
      <c r="CN319" s="123" t="str">
        <f>IF('Main courante'!$A316=$CI$6,'Main courante'!$E316,"")</f>
        <v/>
      </c>
      <c r="CO319" s="125"/>
      <c r="CP319" s="120" t="str">
        <f>IF('Main courante'!$A316=$CP$6,MAX($CP$8:$CP318)+1,"")</f>
        <v/>
      </c>
      <c r="CQ319" s="121" t="str">
        <f>IF('Main courante'!$A316=$CP$6,TEXT('Main courante'!$B316,"j mmm aa"),"")</f>
        <v/>
      </c>
      <c r="CR319" s="122" t="str">
        <f>IF('Main courante'!$A316=$CP$6,TEXT('Main courante'!$C316,"hh:mm"),"")</f>
        <v/>
      </c>
      <c r="CS319" s="122" t="str">
        <f>IF('Main courante'!$A316=$CP$6,TEXT('Main courante'!$D316,"hh:mm"),"")</f>
        <v/>
      </c>
      <c r="CT319" s="123" t="str">
        <f>IF('Main courante'!$A316=$CP$6,MOD($CS319-$CR319,1),"")</f>
        <v/>
      </c>
      <c r="CU319" s="123" t="str">
        <f>IF('Main courante'!$A316=$CP$6,'Main courante'!$E316,"")</f>
        <v/>
      </c>
      <c r="CV319" s="122" t="str">
        <f>IF('Main courante'!$A316=$CP$6,DU319,"")</f>
        <v/>
      </c>
      <c r="CW319" s="125"/>
      <c r="CX319" s="120" t="str">
        <f>IF('Main courante'!$A316=$CX$6,MAX($CX$8:$CX318)+1,"")</f>
        <v/>
      </c>
      <c r="CY319" s="121" t="str">
        <f>IF('Main courante'!$A316=$CX$6,TEXT('Main courante'!$B316,"j mmm aa"),"")</f>
        <v/>
      </c>
      <c r="CZ319" s="122" t="str">
        <f>IF('Main courante'!$A316=$CX$6,TEXT('Main courante'!$C316,"hh:mm"),"")</f>
        <v/>
      </c>
      <c r="DA319" s="122" t="str">
        <f>IF('Main courante'!$A316=$CX$6,TEXT('Main courante'!$D316,"hh:mm"),"")</f>
        <v/>
      </c>
      <c r="DB319" s="123" t="str">
        <f>IF('Main courante'!$A316=$CX$6,MOD($DA319-$CZ319,1),"")</f>
        <v/>
      </c>
      <c r="DC319" s="123" t="str">
        <f>IF('Main courante'!$A316=$CX$6,'Main courante'!$E316,"")</f>
        <v/>
      </c>
      <c r="DD319" s="122" t="str">
        <f>IF('Main courante'!$A316=$CX$6,DU319,"")</f>
        <v/>
      </c>
      <c r="DE319" s="125"/>
      <c r="DF319" s="120" t="str">
        <f>IF('Main courante'!$A316=$DF$6,MAX($DF$8:$DF318)+1,"")</f>
        <v/>
      </c>
      <c r="DG319" s="121" t="str">
        <f>IF('Main courante'!$A316=$DF$6,TEXT('Main courante'!$B316,"j mmm aa"),"")</f>
        <v/>
      </c>
      <c r="DH319" s="122" t="str">
        <f>IF('Main courante'!$A316=$DF$6,TEXT('Main courante'!$C316,"hh:mm"),"")</f>
        <v/>
      </c>
      <c r="DI319" s="122" t="str">
        <f>IF('Main courante'!$A316=$DF$6,TEXT('Main courante'!$D316,"hh:mm"),"")</f>
        <v/>
      </c>
      <c r="DJ319" s="123" t="str">
        <f>IF('Main courante'!$A316=$DF$6,MOD($DI319-$DH319,1),"")</f>
        <v/>
      </c>
      <c r="DK319" s="123" t="str">
        <f>IF('Main courante'!$A316=$DF$6,'Main courante'!$E316,"")</f>
        <v/>
      </c>
      <c r="DL319" s="128"/>
      <c r="DM319" s="120" t="str">
        <f>IF(OR('Main courante'!$F316&lt;&gt;"",'Main courante'!$K316&lt;&gt;""),MAX($DM$8:$DM318)+1,"")</f>
        <v/>
      </c>
      <c r="DN319" s="121" t="str">
        <f>IF('Main courante'!$F316,TEXT('Main courante'!$B316,"j mmm aa"),"")</f>
        <v/>
      </c>
      <c r="DO319" s="121" t="str">
        <f>IF('Main courante'!$F316,'Main courante'!$E316,"")</f>
        <v/>
      </c>
      <c r="DP319" s="121" t="str">
        <f>IF(OR('Main courante'!$F316&lt;&gt;"",'Main courante'!$K316&lt;&gt;""),IF('Main courante'!$F316&lt;&gt;"",TEXT('Main courante'!$F316,"hh:mm"),""),"")</f>
        <v/>
      </c>
      <c r="DQ319" s="121" t="str">
        <f>IF(OR('Main courante'!$F316&lt;&gt;"",'Main courante'!$K316&lt;&gt;""),IF('Main courante'!$G316&lt;&gt;"",TEXT('Main courante'!$G316,"hh:mm"),""),"")</f>
        <v/>
      </c>
      <c r="DR319" s="121" t="str">
        <f>IF(OR('Main courante'!$F316&lt;&gt;"",'Main courante'!$K316&lt;&gt;""),IF('Main courante'!$K316&lt;&gt;"",TEXT('Main courante'!$K316,"hh:mm"),""),"")</f>
        <v/>
      </c>
      <c r="DS319" s="121" t="str">
        <f>IF(OR('Main courante'!$F316&lt;&gt;"",'Main courante'!$K316&lt;&gt;""),IF('Main courante'!$L316&lt;&gt;"",TEXT('Main courante'!$L316,"hh:mm"),""),"")</f>
        <v/>
      </c>
      <c r="DT319" s="129">
        <f t="shared" si="16"/>
        <v>0</v>
      </c>
      <c r="DU319" s="130">
        <f>'Main courante'!$H316+'Main courante'!$M316</f>
        <v>0</v>
      </c>
      <c r="DV319" s="131">
        <f>'Main courante'!$J316+'Main courante'!$O316</f>
        <v>0</v>
      </c>
      <c r="DW319" s="131">
        <f>'Main courante'!$I316+'Main courante'!$N316</f>
        <v>0</v>
      </c>
      <c r="DX319" s="132" t="str">
        <f>IF('Main courante'!$P316&lt;&gt;"",'Main courante'!$P316,"")</f>
        <v/>
      </c>
      <c r="DY319" s="133" t="str">
        <f>IF('Main courante'!$Q316&lt;&gt;"",'Main courante'!$Q316,"")</f>
        <v/>
      </c>
      <c r="DZ319" s="133" t="str">
        <f>IF('Main courante'!$R316&lt;&gt;"",'Main courante'!$R316,"")</f>
        <v/>
      </c>
      <c r="EA319" s="129">
        <f t="shared" si="17"/>
        <v>0</v>
      </c>
      <c r="EB319" s="129">
        <f t="shared" si="18"/>
        <v>0</v>
      </c>
      <c r="ED319" s="120" t="str">
        <f>IF('Main courante'!$A316=$ED$6,MAX($ED$8:$ED318)+1,"")</f>
        <v/>
      </c>
      <c r="EE319" s="120" t="str">
        <f>IF('Main courante'!$A316=$ED$6,'Main courante'!$S316,"")</f>
        <v/>
      </c>
      <c r="EF319" s="120" t="str">
        <f>IF('Main courante'!$A316=$ED$6,'Main courante'!$T316,"")</f>
        <v/>
      </c>
      <c r="EG319" s="120" t="str">
        <f>IF('Main courante'!$A316=$ED$6,'Main courante'!$U316,"")</f>
        <v/>
      </c>
      <c r="EH319" s="134" t="str">
        <f>IF('Main courante'!$A316=$ED$6,'Main courante'!$V316,"")</f>
        <v/>
      </c>
      <c r="EJ319" s="120" t="str">
        <f>IF('Main courante'!$A316=$EJ$6,MAX($EJ$8:$EJ318)+1,"")</f>
        <v/>
      </c>
      <c r="EK319" s="120" t="str">
        <f>IF('Main courante'!$A316=$EJ$6,'Main courante'!$S316,"")</f>
        <v/>
      </c>
      <c r="EL319" s="120" t="str">
        <f>IF('Main courante'!$A316=$EJ$6,'Main courante'!$T316,"")</f>
        <v/>
      </c>
      <c r="EM319" s="120" t="str">
        <f>IF('Main courante'!$A316=$EJ$6,'Main courante'!$U316,"")</f>
        <v/>
      </c>
      <c r="EN319" s="134" t="str">
        <f>IF('Main courante'!$A316=$EJ$6,'Main courante'!$V316,"")</f>
        <v/>
      </c>
      <c r="EP319" s="120" t="str">
        <f>IF('Main courante'!$A316=$EP$6,MAX($EP$8:$EP318)+1,"")</f>
        <v/>
      </c>
      <c r="EQ319" s="120" t="str">
        <f>IF('Main courante'!$A316=$EP$6,'Main courante'!$S316,"")</f>
        <v/>
      </c>
      <c r="ER319" s="120" t="str">
        <f>IF('Main courante'!$A316=$EP$6,'Main courante'!$T316,"")</f>
        <v/>
      </c>
      <c r="ES319" s="120" t="str">
        <f>IF('Main courante'!$A316=$EP$6,'Main courante'!$U316,"")</f>
        <v/>
      </c>
      <c r="ET319" s="134" t="str">
        <f>IF('Main courante'!$A316=$EP$6,'Main courante'!$V316,"")</f>
        <v/>
      </c>
      <c r="EU319" s="125"/>
      <c r="EV319" s="120" t="str">
        <f>IF('Main courante'!$A316=$EV$6,MAX($EV$8:$EV318)+1,"")</f>
        <v/>
      </c>
      <c r="EW319" s="121" t="str">
        <f>IF('Main courante'!$A316=$EV$6,TEXT('Main courante'!$B316,"j mmm aa"),"")</f>
        <v/>
      </c>
      <c r="EX319" s="122" t="str">
        <f>IF('Main courante'!$A316=$EV$6,TEXT('Main courante'!$C316,"hh:mm"),"")</f>
        <v/>
      </c>
      <c r="EY319" s="122" t="str">
        <f>IF('Main courante'!$A316=$EV$6,TEXT('Main courante'!$D316,"hh:mm"),"")</f>
        <v/>
      </c>
      <c r="EZ319" s="123" t="str">
        <f>IF('Main courante'!$A316=$EV$6,MOD($EY319-$EX319,1),"")</f>
        <v/>
      </c>
      <c r="FA319" s="123" t="str">
        <f>IF('Main courante'!$A316=$EV$6,'Main courante'!$E316,"")</f>
        <v/>
      </c>
      <c r="FB319" s="128"/>
    </row>
    <row r="320" spans="1:158">
      <c r="A320" s="120" t="str">
        <f>IF('Main courante'!$A317=$A$6,MAX($A$8:$A319)+1,"")</f>
        <v/>
      </c>
      <c r="B320" s="121" t="str">
        <f>IF('Main courante'!$A317=$A$6,TEXT('Main courante'!$B317,"j mmm aa"),"")</f>
        <v/>
      </c>
      <c r="C320" s="122" t="str">
        <f>IF('Main courante'!$A317=$A$6,TEXT('Main courante'!$C317,"hh:mm"),"")</f>
        <v/>
      </c>
      <c r="D320" s="122" t="str">
        <f>IF('Main courante'!$A317=$A$6,TEXT('Main courante'!$D317,"hh:mm"),"")</f>
        <v/>
      </c>
      <c r="E320" s="123" t="str">
        <f>IF('Main courante'!$A317=$A$6,MOD($D320-$C320,1),"")</f>
        <v/>
      </c>
      <c r="F320" s="123" t="str">
        <f>IF('Main courante'!$A317=$A$6,'Main courante'!$E317,"")</f>
        <v/>
      </c>
      <c r="G320" s="125"/>
      <c r="H320" s="126" t="str">
        <f>IF('Main courante'!$A317=$H$6,MAX($H$8:$H319)+1,"")</f>
        <v/>
      </c>
      <c r="I320" s="121" t="str">
        <f>IF('Main courante'!$A317=$H$6,TEXT('Main courante'!$B317,"j mmm aa"),"")</f>
        <v/>
      </c>
      <c r="J320" s="122" t="str">
        <f>IF('Main courante'!$A317=$H$6,TEXT('Main courante'!$C317,"hh:mm"),"")</f>
        <v/>
      </c>
      <c r="K320" s="122" t="str">
        <f>IF('Main courante'!$A317=$H$6,TEXT('Main courante'!$D317,"hh:mm"),"")</f>
        <v/>
      </c>
      <c r="L320" s="123" t="str">
        <f>IF('Main courante'!$A317=$H$6,MOD($K320-$J320,1),"")</f>
        <v/>
      </c>
      <c r="M320" s="123" t="str">
        <f>IF('Main courante'!$A317=$H$6,'Main courante'!$E317,"")</f>
        <v/>
      </c>
      <c r="N320" s="125"/>
      <c r="O320" s="120" t="str">
        <f>IF('Main courante'!$A317=$O$6,MAX($O$8:$O319)+1,"")</f>
        <v/>
      </c>
      <c r="P320" s="121" t="str">
        <f>IF('Main courante'!$A317=$O$6,TEXT('Main courante'!$B317,"j mmm aa"),"")</f>
        <v/>
      </c>
      <c r="Q320" s="122" t="str">
        <f>IF('Main courante'!$A317=$O$6,TEXT('Main courante'!$C317,"hh:mm"),"")</f>
        <v/>
      </c>
      <c r="R320" s="122" t="str">
        <f>IF('Main courante'!$A317=$O$6,TEXT('Main courante'!$D317,"hh:mm"),"")</f>
        <v/>
      </c>
      <c r="S320" s="123" t="str">
        <f>IF('Main courante'!$A317=$O$6,MOD($R320-$Q320,1),"")</f>
        <v/>
      </c>
      <c r="T320" s="124" t="str">
        <f>IF('Main courante'!$A317=$O$6,'Main courante'!$E317,"")</f>
        <v/>
      </c>
      <c r="U320" s="127" t="str">
        <f>IF('Main courante'!$A317=$O$6,DU320,"")</f>
        <v/>
      </c>
      <c r="V320" s="125"/>
      <c r="W320" s="120" t="str">
        <f>IF('Main courante'!$A317=$W$6,MAX($W$8:$W319)+1,"")</f>
        <v/>
      </c>
      <c r="X320" s="121" t="str">
        <f>IF('Main courante'!$A317=$W$6,TEXT('Main courante'!$B317,"j mmm aa"),"")</f>
        <v/>
      </c>
      <c r="Y320" s="122" t="str">
        <f>IF('Main courante'!$A317=$W$6,TEXT('Main courante'!$C317,"hh:mm"),"")</f>
        <v/>
      </c>
      <c r="Z320" s="122" t="str">
        <f>IF('Main courante'!$A317=$W$6,TEXT('Main courante'!$D317,"hh:mm"),"")</f>
        <v/>
      </c>
      <c r="AA320" s="123" t="str">
        <f>IF('Main courante'!$A317=$W$6,MOD($Z320-$Y320,1),"")</f>
        <v/>
      </c>
      <c r="AB320" s="123" t="str">
        <f>IF('Main courante'!$A317=$W$6,'Main courante'!$E317,"")</f>
        <v/>
      </c>
      <c r="AC320" s="122" t="str">
        <f>IF('Main courante'!$A317=$W$6,DU320,"")</f>
        <v/>
      </c>
      <c r="AD320" s="125"/>
      <c r="AE320" s="120" t="str">
        <f>IF('Main courante'!$A317=$AE$6,MAX($AE$8:$AE319)+1,"")</f>
        <v/>
      </c>
      <c r="AF320" s="121" t="str">
        <f>IF('Main courante'!$A317=$AE$6,TEXT('Main courante'!$B317,"j mmm aa"),"")</f>
        <v/>
      </c>
      <c r="AG320" s="122" t="str">
        <f>IF('Main courante'!$A317=$AE$6,TEXT('Main courante'!$C317,"hh:mm"),"")</f>
        <v/>
      </c>
      <c r="AH320" s="122" t="str">
        <f>IF('Main courante'!$A317=$AE$6,TEXT('Main courante'!$D317,"hh:mm"),"")</f>
        <v/>
      </c>
      <c r="AI320" s="123" t="str">
        <f>IF('Main courante'!$A317=$AE$6,MOD($AH320-$AG320,1),"")</f>
        <v/>
      </c>
      <c r="AJ320" s="123" t="str">
        <f>IF('Main courante'!$A317=$AE$6,'Main courante'!$E317,"")</f>
        <v/>
      </c>
      <c r="AK320" s="122" t="str">
        <f>IF('Main courante'!$A317=$AE$6,DU320,"")</f>
        <v/>
      </c>
      <c r="AL320" s="125"/>
      <c r="AM320" s="120" t="str">
        <f>IF('Main courante'!$A317=$AM$6,MAX($AM$8:$AM319)+1,"")</f>
        <v/>
      </c>
      <c r="AN320" s="121" t="str">
        <f>IF('Main courante'!$A317=$AM$6,TEXT('Main courante'!$B317,"j mmm aa"),"")</f>
        <v/>
      </c>
      <c r="AO320" s="122" t="str">
        <f>IF('Main courante'!$A317=$AM$6,TEXT('Main courante'!$C317,"hh:mm"),"")</f>
        <v/>
      </c>
      <c r="AP320" s="122" t="str">
        <f>IF('Main courante'!$A317=$AM$6,TEXT('Main courante'!$D317,"hh:mm"),"")</f>
        <v/>
      </c>
      <c r="AQ320" s="123" t="str">
        <f>IF('Main courante'!$A317=$AM$6,MOD($AP320-$AO320,1),"")</f>
        <v/>
      </c>
      <c r="AR320" s="123" t="str">
        <f>IF('Main courante'!$A317=$AM$6,'Main courante'!$E317,"")</f>
        <v/>
      </c>
      <c r="AS320" s="122" t="str">
        <f>IF('Main courante'!$A317=$AM$6,DU320,"")</f>
        <v/>
      </c>
      <c r="AT320" s="125"/>
      <c r="AU320" s="120" t="str">
        <f>IF('Main courante'!$A317=$AU$6,MAX($AU$8:$AU319)+1,"")</f>
        <v/>
      </c>
      <c r="AV320" s="121" t="str">
        <f>IF('Main courante'!$A317=$AU$6,TEXT('Main courante'!$B317,"j mmm aa"),"")</f>
        <v/>
      </c>
      <c r="AW320" s="122" t="str">
        <f>IF('Main courante'!$A317=$AU$6,TEXT('Main courante'!$C317,"hh:mm"),"")</f>
        <v/>
      </c>
      <c r="AX320" s="122" t="str">
        <f>IF('Main courante'!$A317=$AU$6,TEXT('Main courante'!$D317,"hh:mm"),"")</f>
        <v/>
      </c>
      <c r="AY320" s="123" t="str">
        <f>IF('Main courante'!$A317=$AU$6,MOD($AX320-$AW320,1),"")</f>
        <v/>
      </c>
      <c r="AZ320" s="123" t="str">
        <f>IF('Main courante'!$A317=$AU$6,'Main courante'!$E317,"")</f>
        <v/>
      </c>
      <c r="BA320" s="122" t="str">
        <f>IF('Main courante'!$A317=$AU$6,DU320,"")</f>
        <v/>
      </c>
      <c r="BB320" s="125"/>
      <c r="BC320" s="120" t="str">
        <f>IF('Main courante'!$A317=$BC$6,MAX($BC$8:$BC319)+1,"")</f>
        <v/>
      </c>
      <c r="BD320" s="121" t="str">
        <f>IF('Main courante'!$A317=$BC$6,TEXT('Main courante'!$B317,"j mmm aa"),"")</f>
        <v/>
      </c>
      <c r="BE320" s="122" t="str">
        <f>IF('Main courante'!$A317=$BC$6,TEXT('Main courante'!$C317,"hh:mm"),"")</f>
        <v/>
      </c>
      <c r="BF320" s="122" t="str">
        <f>IF('Main courante'!$A317=$BC$6,TEXT('Main courante'!$D317,"hh:mm"),"")</f>
        <v/>
      </c>
      <c r="BG320" s="123" t="str">
        <f>IF('Main courante'!$A317=$BC$6,MOD($BF320-$BE320,1),"")</f>
        <v/>
      </c>
      <c r="BH320" s="123" t="str">
        <f>IF('Main courante'!$A317=$BC$6,'Main courante'!$E317,"")</f>
        <v/>
      </c>
      <c r="BI320" s="122" t="str">
        <f>IF('Main courante'!$A317=$BC$6,DU320,"")</f>
        <v/>
      </c>
      <c r="BJ320" s="125"/>
      <c r="BK320" s="120" t="str">
        <f>IF('Main courante'!$A317=$BK$6,MAX($BK$8:$BK319)+1,"")</f>
        <v/>
      </c>
      <c r="BL320" s="121" t="str">
        <f>IF('Main courante'!$A317=$BK$6,TEXT('Main courante'!$B317,"j mmm aa"),"")</f>
        <v/>
      </c>
      <c r="BM320" s="122" t="str">
        <f>IF('Main courante'!$A317=$BK$6,TEXT('Main courante'!$C317,"hh:mm"),"")</f>
        <v/>
      </c>
      <c r="BN320" s="122" t="str">
        <f>IF('Main courante'!$A317=$BK$6,TEXT('Main courante'!$D317,"hh:mm"),"")</f>
        <v/>
      </c>
      <c r="BO320" s="123" t="str">
        <f>IF('Main courante'!$A317=$BK$6,MOD($BN320-$BM320,1),"")</f>
        <v/>
      </c>
      <c r="BP320" s="123" t="str">
        <f>IF('Main courante'!$A317=$BK$6,'Main courante'!$E317,"")</f>
        <v/>
      </c>
      <c r="BQ320" s="122" t="str">
        <f>IF('Main courante'!$A317=$BK$6,DU320,"")</f>
        <v/>
      </c>
      <c r="BR320" s="125"/>
      <c r="BS320" s="120" t="str">
        <f>IF('Main courante'!$A317=$BS$6,MAX($BS$8:$BS319)+1,"")</f>
        <v/>
      </c>
      <c r="BT320" s="121" t="str">
        <f>IF('Main courante'!$A317=$BS$6,TEXT('Main courante'!$B317,"j mmm aa"),"")</f>
        <v/>
      </c>
      <c r="BU320" s="122" t="str">
        <f>IF('Main courante'!$A317=$BS$6,TEXT('Main courante'!$C317,"hh:mm"),"")</f>
        <v/>
      </c>
      <c r="BV320" s="122" t="str">
        <f>IF('Main courante'!$A317=$BS$6,TEXT('Main courante'!$D317,"hh:mm"),"")</f>
        <v/>
      </c>
      <c r="BW320" s="123" t="str">
        <f>IF('Main courante'!$A317=$BS$6,MOD($BV320-$BU320,1),"")</f>
        <v/>
      </c>
      <c r="BX320" s="123" t="str">
        <f>IF('Main courante'!$A317=$BS$6,'Main courante'!$E317,"")</f>
        <v/>
      </c>
      <c r="BY320" s="122" t="str">
        <f>IF('Main courante'!$A317=$BS$6,DU320,"")</f>
        <v/>
      </c>
      <c r="BZ320" s="125"/>
      <c r="CA320" s="120" t="str">
        <f>IF('Main courante'!$A317=$CA$6,MAX($CA$8:$CA319)+1,"")</f>
        <v/>
      </c>
      <c r="CB320" s="121" t="str">
        <f>IF('Main courante'!$A317=$CA$6,TEXT('Main courante'!$B317,"j mmm aa"),"")</f>
        <v/>
      </c>
      <c r="CC320" s="122" t="str">
        <f>IF('Main courante'!$A317=$CA$6,TEXT('Main courante'!$C317,"hh:mm"),"")</f>
        <v/>
      </c>
      <c r="CD320" s="122" t="str">
        <f>IF('Main courante'!$A317=$CA$6,TEXT('Main courante'!$D317,"hh:mm"),"")</f>
        <v/>
      </c>
      <c r="CE320" s="123" t="str">
        <f>IF('Main courante'!$A317=$CA$6,MOD($CD320-$CC320,1),"")</f>
        <v/>
      </c>
      <c r="CF320" s="123" t="str">
        <f>IF('Main courante'!$A317=$CA$6,'Main courante'!$E317,"")</f>
        <v/>
      </c>
      <c r="CG320" s="122" t="str">
        <f>IF('Main courante'!$A317=$CA$6,DU320,"")</f>
        <v/>
      </c>
      <c r="CH320" s="125"/>
      <c r="CI320" s="120" t="str">
        <f>IF('Main courante'!$A317=$CI$6,MAX($CI$8:$CI319)+1,"")</f>
        <v/>
      </c>
      <c r="CJ320" s="121" t="str">
        <f>IF('Main courante'!$A317=$CI$6,TEXT('Main courante'!$B317,"j mmm aa"),"")</f>
        <v/>
      </c>
      <c r="CK320" s="122" t="str">
        <f>IF('Main courante'!$A317=$CI$6,TEXT('Main courante'!$C317,"hh:mm"),"")</f>
        <v/>
      </c>
      <c r="CL320" s="122" t="str">
        <f>IF('Main courante'!$A317=$CI$6,TEXT('Main courante'!$D317,"hh:mm"),"")</f>
        <v/>
      </c>
      <c r="CM320" s="123" t="str">
        <f>IF('Main courante'!$A317=$CI$6,MOD($CL320-$CK320,1),"")</f>
        <v/>
      </c>
      <c r="CN320" s="123" t="str">
        <f>IF('Main courante'!$A317=$CI$6,'Main courante'!$E317,"")</f>
        <v/>
      </c>
      <c r="CO320" s="125"/>
      <c r="CP320" s="120" t="str">
        <f>IF('Main courante'!$A317=$CP$6,MAX($CP$8:$CP319)+1,"")</f>
        <v/>
      </c>
      <c r="CQ320" s="121" t="str">
        <f>IF('Main courante'!$A317=$CP$6,TEXT('Main courante'!$B317,"j mmm aa"),"")</f>
        <v/>
      </c>
      <c r="CR320" s="122" t="str">
        <f>IF('Main courante'!$A317=$CP$6,TEXT('Main courante'!$C317,"hh:mm"),"")</f>
        <v/>
      </c>
      <c r="CS320" s="122" t="str">
        <f>IF('Main courante'!$A317=$CP$6,TEXT('Main courante'!$D317,"hh:mm"),"")</f>
        <v/>
      </c>
      <c r="CT320" s="123" t="str">
        <f>IF('Main courante'!$A317=$CP$6,MOD($CS320-$CR320,1),"")</f>
        <v/>
      </c>
      <c r="CU320" s="123" t="str">
        <f>IF('Main courante'!$A317=$CP$6,'Main courante'!$E317,"")</f>
        <v/>
      </c>
      <c r="CV320" s="122" t="str">
        <f>IF('Main courante'!$A317=$CP$6,DU320,"")</f>
        <v/>
      </c>
      <c r="CW320" s="125"/>
      <c r="CX320" s="120" t="str">
        <f>IF('Main courante'!$A317=$CX$6,MAX($CX$8:$CX319)+1,"")</f>
        <v/>
      </c>
      <c r="CY320" s="121" t="str">
        <f>IF('Main courante'!$A317=$CX$6,TEXT('Main courante'!$B317,"j mmm aa"),"")</f>
        <v/>
      </c>
      <c r="CZ320" s="122" t="str">
        <f>IF('Main courante'!$A317=$CX$6,TEXT('Main courante'!$C317,"hh:mm"),"")</f>
        <v/>
      </c>
      <c r="DA320" s="122" t="str">
        <f>IF('Main courante'!$A317=$CX$6,TEXT('Main courante'!$D317,"hh:mm"),"")</f>
        <v/>
      </c>
      <c r="DB320" s="123" t="str">
        <f>IF('Main courante'!$A317=$CX$6,MOD($DA320-$CZ320,1),"")</f>
        <v/>
      </c>
      <c r="DC320" s="123" t="str">
        <f>IF('Main courante'!$A317=$CX$6,'Main courante'!$E317,"")</f>
        <v/>
      </c>
      <c r="DD320" s="122" t="str">
        <f>IF('Main courante'!$A317=$CX$6,DU320,"")</f>
        <v/>
      </c>
      <c r="DE320" s="125"/>
      <c r="DF320" s="120" t="str">
        <f>IF('Main courante'!$A317=$DF$6,MAX($DF$8:$DF319)+1,"")</f>
        <v/>
      </c>
      <c r="DG320" s="121" t="str">
        <f>IF('Main courante'!$A317=$DF$6,TEXT('Main courante'!$B317,"j mmm aa"),"")</f>
        <v/>
      </c>
      <c r="DH320" s="122" t="str">
        <f>IF('Main courante'!$A317=$DF$6,TEXT('Main courante'!$C317,"hh:mm"),"")</f>
        <v/>
      </c>
      <c r="DI320" s="122" t="str">
        <f>IF('Main courante'!$A317=$DF$6,TEXT('Main courante'!$D317,"hh:mm"),"")</f>
        <v/>
      </c>
      <c r="DJ320" s="123" t="str">
        <f>IF('Main courante'!$A317=$DF$6,MOD($DI320-$DH320,1),"")</f>
        <v/>
      </c>
      <c r="DK320" s="123" t="str">
        <f>IF('Main courante'!$A317=$DF$6,'Main courante'!$E317,"")</f>
        <v/>
      </c>
      <c r="DL320" s="128"/>
      <c r="DM320" s="120" t="str">
        <f>IF(OR('Main courante'!$F317&lt;&gt;"",'Main courante'!$K317&lt;&gt;""),MAX($DM$8:$DM319)+1,"")</f>
        <v/>
      </c>
      <c r="DN320" s="121" t="str">
        <f>IF('Main courante'!$F317,TEXT('Main courante'!$B317,"j mmm aa"),"")</f>
        <v/>
      </c>
      <c r="DO320" s="121" t="str">
        <f>IF('Main courante'!$F317,'Main courante'!$E317,"")</f>
        <v/>
      </c>
      <c r="DP320" s="121" t="str">
        <f>IF(OR('Main courante'!$F317&lt;&gt;"",'Main courante'!$K317&lt;&gt;""),IF('Main courante'!$F317&lt;&gt;"",TEXT('Main courante'!$F317,"hh:mm"),""),"")</f>
        <v/>
      </c>
      <c r="DQ320" s="121" t="str">
        <f>IF(OR('Main courante'!$F317&lt;&gt;"",'Main courante'!$K317&lt;&gt;""),IF('Main courante'!$G317&lt;&gt;"",TEXT('Main courante'!$G317,"hh:mm"),""),"")</f>
        <v/>
      </c>
      <c r="DR320" s="121" t="str">
        <f>IF(OR('Main courante'!$F317&lt;&gt;"",'Main courante'!$K317&lt;&gt;""),IF('Main courante'!$K317&lt;&gt;"",TEXT('Main courante'!$K317,"hh:mm"),""),"")</f>
        <v/>
      </c>
      <c r="DS320" s="121" t="str">
        <f>IF(OR('Main courante'!$F317&lt;&gt;"",'Main courante'!$K317&lt;&gt;""),IF('Main courante'!$L317&lt;&gt;"",TEXT('Main courante'!$L317,"hh:mm"),""),"")</f>
        <v/>
      </c>
      <c r="DT320" s="129">
        <f t="shared" si="16"/>
        <v>0</v>
      </c>
      <c r="DU320" s="130">
        <f>'Main courante'!$H317+'Main courante'!$M317</f>
        <v>0</v>
      </c>
      <c r="DV320" s="131">
        <f>'Main courante'!$J317+'Main courante'!$O317</f>
        <v>0</v>
      </c>
      <c r="DW320" s="131">
        <f>'Main courante'!$I317+'Main courante'!$N317</f>
        <v>0</v>
      </c>
      <c r="DX320" s="132" t="str">
        <f>IF('Main courante'!$P317&lt;&gt;"",'Main courante'!$P317,"")</f>
        <v/>
      </c>
      <c r="DY320" s="133" t="str">
        <f>IF('Main courante'!$Q317&lt;&gt;"",'Main courante'!$Q317,"")</f>
        <v/>
      </c>
      <c r="DZ320" s="133" t="str">
        <f>IF('Main courante'!$R317&lt;&gt;"",'Main courante'!$R317,"")</f>
        <v/>
      </c>
      <c r="EA320" s="129">
        <f t="shared" si="17"/>
        <v>0</v>
      </c>
      <c r="EB320" s="129">
        <f t="shared" si="18"/>
        <v>0</v>
      </c>
      <c r="ED320" s="120" t="str">
        <f>IF('Main courante'!$A317=$ED$6,MAX($ED$8:$ED319)+1,"")</f>
        <v/>
      </c>
      <c r="EE320" s="120" t="str">
        <f>IF('Main courante'!$A317=$ED$6,'Main courante'!$S317,"")</f>
        <v/>
      </c>
      <c r="EF320" s="120" t="str">
        <f>IF('Main courante'!$A317=$ED$6,'Main courante'!$T317,"")</f>
        <v/>
      </c>
      <c r="EG320" s="120" t="str">
        <f>IF('Main courante'!$A317=$ED$6,'Main courante'!$U317,"")</f>
        <v/>
      </c>
      <c r="EH320" s="134" t="str">
        <f>IF('Main courante'!$A317=$ED$6,'Main courante'!$V317,"")</f>
        <v/>
      </c>
      <c r="EJ320" s="120" t="str">
        <f>IF('Main courante'!$A317=$EJ$6,MAX($EJ$8:$EJ319)+1,"")</f>
        <v/>
      </c>
      <c r="EK320" s="120" t="str">
        <f>IF('Main courante'!$A317=$EJ$6,'Main courante'!$S317,"")</f>
        <v/>
      </c>
      <c r="EL320" s="120" t="str">
        <f>IF('Main courante'!$A317=$EJ$6,'Main courante'!$T317,"")</f>
        <v/>
      </c>
      <c r="EM320" s="120" t="str">
        <f>IF('Main courante'!$A317=$EJ$6,'Main courante'!$U317,"")</f>
        <v/>
      </c>
      <c r="EN320" s="134" t="str">
        <f>IF('Main courante'!$A317=$EJ$6,'Main courante'!$V317,"")</f>
        <v/>
      </c>
      <c r="EP320" s="120" t="str">
        <f>IF('Main courante'!$A317=$EP$6,MAX($EP$8:$EP319)+1,"")</f>
        <v/>
      </c>
      <c r="EQ320" s="120" t="str">
        <f>IF('Main courante'!$A317=$EP$6,'Main courante'!$S317,"")</f>
        <v/>
      </c>
      <c r="ER320" s="120" t="str">
        <f>IF('Main courante'!$A317=$EP$6,'Main courante'!$T317,"")</f>
        <v/>
      </c>
      <c r="ES320" s="120" t="str">
        <f>IF('Main courante'!$A317=$EP$6,'Main courante'!$U317,"")</f>
        <v/>
      </c>
      <c r="ET320" s="134" t="str">
        <f>IF('Main courante'!$A317=$EP$6,'Main courante'!$V317,"")</f>
        <v/>
      </c>
      <c r="EU320" s="125"/>
      <c r="EV320" s="120" t="str">
        <f>IF('Main courante'!$A317=$EV$6,MAX($EV$8:$EV319)+1,"")</f>
        <v/>
      </c>
      <c r="EW320" s="121" t="str">
        <f>IF('Main courante'!$A317=$EV$6,TEXT('Main courante'!$B317,"j mmm aa"),"")</f>
        <v/>
      </c>
      <c r="EX320" s="122" t="str">
        <f>IF('Main courante'!$A317=$EV$6,TEXT('Main courante'!$C317,"hh:mm"),"")</f>
        <v/>
      </c>
      <c r="EY320" s="122" t="str">
        <f>IF('Main courante'!$A317=$EV$6,TEXT('Main courante'!$D317,"hh:mm"),"")</f>
        <v/>
      </c>
      <c r="EZ320" s="123" t="str">
        <f>IF('Main courante'!$A317=$EV$6,MOD($EY320-$EX320,1),"")</f>
        <v/>
      </c>
      <c r="FA320" s="123" t="str">
        <f>IF('Main courante'!$A317=$EV$6,'Main courante'!$E317,"")</f>
        <v/>
      </c>
      <c r="FB320" s="128"/>
    </row>
    <row r="321" spans="1:158">
      <c r="A321" s="120" t="str">
        <f>IF('Main courante'!$A318=$A$6,MAX($A$8:$A320)+1,"")</f>
        <v/>
      </c>
      <c r="B321" s="121" t="str">
        <f>IF('Main courante'!$A318=$A$6,TEXT('Main courante'!$B318,"j mmm aa"),"")</f>
        <v/>
      </c>
      <c r="C321" s="122" t="str">
        <f>IF('Main courante'!$A318=$A$6,TEXT('Main courante'!$C318,"hh:mm"),"")</f>
        <v/>
      </c>
      <c r="D321" s="122" t="str">
        <f>IF('Main courante'!$A318=$A$6,TEXT('Main courante'!$D318,"hh:mm"),"")</f>
        <v/>
      </c>
      <c r="E321" s="123" t="str">
        <f>IF('Main courante'!$A318=$A$6,MOD($D321-$C321,1),"")</f>
        <v/>
      </c>
      <c r="F321" s="123" t="str">
        <f>IF('Main courante'!$A318=$A$6,'Main courante'!$E318,"")</f>
        <v/>
      </c>
      <c r="G321" s="125"/>
      <c r="H321" s="126" t="str">
        <f>IF('Main courante'!$A318=$H$6,MAX($H$8:$H320)+1,"")</f>
        <v/>
      </c>
      <c r="I321" s="121" t="str">
        <f>IF('Main courante'!$A318=$H$6,TEXT('Main courante'!$B318,"j mmm aa"),"")</f>
        <v/>
      </c>
      <c r="J321" s="122" t="str">
        <f>IF('Main courante'!$A318=$H$6,TEXT('Main courante'!$C318,"hh:mm"),"")</f>
        <v/>
      </c>
      <c r="K321" s="122" t="str">
        <f>IF('Main courante'!$A318=$H$6,TEXT('Main courante'!$D318,"hh:mm"),"")</f>
        <v/>
      </c>
      <c r="L321" s="123" t="str">
        <f>IF('Main courante'!$A318=$H$6,MOD($K321-$J321,1),"")</f>
        <v/>
      </c>
      <c r="M321" s="123" t="str">
        <f>IF('Main courante'!$A318=$H$6,'Main courante'!$E318,"")</f>
        <v/>
      </c>
      <c r="N321" s="125"/>
      <c r="O321" s="120" t="str">
        <f>IF('Main courante'!$A318=$O$6,MAX($O$8:$O320)+1,"")</f>
        <v/>
      </c>
      <c r="P321" s="121" t="str">
        <f>IF('Main courante'!$A318=$O$6,TEXT('Main courante'!$B318,"j mmm aa"),"")</f>
        <v/>
      </c>
      <c r="Q321" s="122" t="str">
        <f>IF('Main courante'!$A318=$O$6,TEXT('Main courante'!$C318,"hh:mm"),"")</f>
        <v/>
      </c>
      <c r="R321" s="122" t="str">
        <f>IF('Main courante'!$A318=$O$6,TEXT('Main courante'!$D318,"hh:mm"),"")</f>
        <v/>
      </c>
      <c r="S321" s="123" t="str">
        <f>IF('Main courante'!$A318=$O$6,MOD($R321-$Q321,1),"")</f>
        <v/>
      </c>
      <c r="T321" s="124" t="str">
        <f>IF('Main courante'!$A318=$O$6,'Main courante'!$E318,"")</f>
        <v/>
      </c>
      <c r="U321" s="127" t="str">
        <f>IF('Main courante'!$A318=$O$6,DU321,"")</f>
        <v/>
      </c>
      <c r="V321" s="125"/>
      <c r="W321" s="120" t="str">
        <f>IF('Main courante'!$A318=$W$6,MAX($W$8:$W320)+1,"")</f>
        <v/>
      </c>
      <c r="X321" s="121" t="str">
        <f>IF('Main courante'!$A318=$W$6,TEXT('Main courante'!$B318,"j mmm aa"),"")</f>
        <v/>
      </c>
      <c r="Y321" s="122" t="str">
        <f>IF('Main courante'!$A318=$W$6,TEXT('Main courante'!$C318,"hh:mm"),"")</f>
        <v/>
      </c>
      <c r="Z321" s="122" t="str">
        <f>IF('Main courante'!$A318=$W$6,TEXT('Main courante'!$D318,"hh:mm"),"")</f>
        <v/>
      </c>
      <c r="AA321" s="123" t="str">
        <f>IF('Main courante'!$A318=$W$6,MOD($Z321-$Y321,1),"")</f>
        <v/>
      </c>
      <c r="AB321" s="123" t="str">
        <f>IF('Main courante'!$A318=$W$6,'Main courante'!$E318,"")</f>
        <v/>
      </c>
      <c r="AC321" s="122" t="str">
        <f>IF('Main courante'!$A318=$W$6,DU321,"")</f>
        <v/>
      </c>
      <c r="AD321" s="125"/>
      <c r="AE321" s="120" t="str">
        <f>IF('Main courante'!$A318=$AE$6,MAX($AE$8:$AE320)+1,"")</f>
        <v/>
      </c>
      <c r="AF321" s="121" t="str">
        <f>IF('Main courante'!$A318=$AE$6,TEXT('Main courante'!$B318,"j mmm aa"),"")</f>
        <v/>
      </c>
      <c r="AG321" s="122" t="str">
        <f>IF('Main courante'!$A318=$AE$6,TEXT('Main courante'!$C318,"hh:mm"),"")</f>
        <v/>
      </c>
      <c r="AH321" s="122" t="str">
        <f>IF('Main courante'!$A318=$AE$6,TEXT('Main courante'!$D318,"hh:mm"),"")</f>
        <v/>
      </c>
      <c r="AI321" s="123" t="str">
        <f>IF('Main courante'!$A318=$AE$6,MOD($AH321-$AG321,1),"")</f>
        <v/>
      </c>
      <c r="AJ321" s="123" t="str">
        <f>IF('Main courante'!$A318=$AE$6,'Main courante'!$E318,"")</f>
        <v/>
      </c>
      <c r="AK321" s="122" t="str">
        <f>IF('Main courante'!$A318=$AE$6,DU321,"")</f>
        <v/>
      </c>
      <c r="AL321" s="125"/>
      <c r="AM321" s="120" t="str">
        <f>IF('Main courante'!$A318=$AM$6,MAX($AM$8:$AM320)+1,"")</f>
        <v/>
      </c>
      <c r="AN321" s="121" t="str">
        <f>IF('Main courante'!$A318=$AM$6,TEXT('Main courante'!$B318,"j mmm aa"),"")</f>
        <v/>
      </c>
      <c r="AO321" s="122" t="str">
        <f>IF('Main courante'!$A318=$AM$6,TEXT('Main courante'!$C318,"hh:mm"),"")</f>
        <v/>
      </c>
      <c r="AP321" s="122" t="str">
        <f>IF('Main courante'!$A318=$AM$6,TEXT('Main courante'!$D318,"hh:mm"),"")</f>
        <v/>
      </c>
      <c r="AQ321" s="123" t="str">
        <f>IF('Main courante'!$A318=$AM$6,MOD($AP321-$AO321,1),"")</f>
        <v/>
      </c>
      <c r="AR321" s="123" t="str">
        <f>IF('Main courante'!$A318=$AM$6,'Main courante'!$E318,"")</f>
        <v/>
      </c>
      <c r="AS321" s="122" t="str">
        <f>IF('Main courante'!$A318=$AM$6,DU321,"")</f>
        <v/>
      </c>
      <c r="AT321" s="125"/>
      <c r="AU321" s="120" t="str">
        <f>IF('Main courante'!$A318=$AU$6,MAX($AU$8:$AU320)+1,"")</f>
        <v/>
      </c>
      <c r="AV321" s="121" t="str">
        <f>IF('Main courante'!$A318=$AU$6,TEXT('Main courante'!$B318,"j mmm aa"),"")</f>
        <v/>
      </c>
      <c r="AW321" s="122" t="str">
        <f>IF('Main courante'!$A318=$AU$6,TEXT('Main courante'!$C318,"hh:mm"),"")</f>
        <v/>
      </c>
      <c r="AX321" s="122" t="str">
        <f>IF('Main courante'!$A318=$AU$6,TEXT('Main courante'!$D318,"hh:mm"),"")</f>
        <v/>
      </c>
      <c r="AY321" s="123" t="str">
        <f>IF('Main courante'!$A318=$AU$6,MOD($AX321-$AW321,1),"")</f>
        <v/>
      </c>
      <c r="AZ321" s="123" t="str">
        <f>IF('Main courante'!$A318=$AU$6,'Main courante'!$E318,"")</f>
        <v/>
      </c>
      <c r="BA321" s="122" t="str">
        <f>IF('Main courante'!$A318=$AU$6,DU321,"")</f>
        <v/>
      </c>
      <c r="BB321" s="125"/>
      <c r="BC321" s="120" t="str">
        <f>IF('Main courante'!$A318=$BC$6,MAX($BC$8:$BC320)+1,"")</f>
        <v/>
      </c>
      <c r="BD321" s="121" t="str">
        <f>IF('Main courante'!$A318=$BC$6,TEXT('Main courante'!$B318,"j mmm aa"),"")</f>
        <v/>
      </c>
      <c r="BE321" s="122" t="str">
        <f>IF('Main courante'!$A318=$BC$6,TEXT('Main courante'!$C318,"hh:mm"),"")</f>
        <v/>
      </c>
      <c r="BF321" s="122" t="str">
        <f>IF('Main courante'!$A318=$BC$6,TEXT('Main courante'!$D318,"hh:mm"),"")</f>
        <v/>
      </c>
      <c r="BG321" s="123" t="str">
        <f>IF('Main courante'!$A318=$BC$6,MOD($BF321-$BE321,1),"")</f>
        <v/>
      </c>
      <c r="BH321" s="123" t="str">
        <f>IF('Main courante'!$A318=$BC$6,'Main courante'!$E318,"")</f>
        <v/>
      </c>
      <c r="BI321" s="122" t="str">
        <f>IF('Main courante'!$A318=$BC$6,DU321,"")</f>
        <v/>
      </c>
      <c r="BJ321" s="125"/>
      <c r="BK321" s="120" t="str">
        <f>IF('Main courante'!$A318=$BK$6,MAX($BK$8:$BK320)+1,"")</f>
        <v/>
      </c>
      <c r="BL321" s="121" t="str">
        <f>IF('Main courante'!$A318=$BK$6,TEXT('Main courante'!$B318,"j mmm aa"),"")</f>
        <v/>
      </c>
      <c r="BM321" s="122" t="str">
        <f>IF('Main courante'!$A318=$BK$6,TEXT('Main courante'!$C318,"hh:mm"),"")</f>
        <v/>
      </c>
      <c r="BN321" s="122" t="str">
        <f>IF('Main courante'!$A318=$BK$6,TEXT('Main courante'!$D318,"hh:mm"),"")</f>
        <v/>
      </c>
      <c r="BO321" s="123" t="str">
        <f>IF('Main courante'!$A318=$BK$6,MOD($BN321-$BM321,1),"")</f>
        <v/>
      </c>
      <c r="BP321" s="123" t="str">
        <f>IF('Main courante'!$A318=$BK$6,'Main courante'!$E318,"")</f>
        <v/>
      </c>
      <c r="BQ321" s="122" t="str">
        <f>IF('Main courante'!$A318=$BK$6,DU321,"")</f>
        <v/>
      </c>
      <c r="BR321" s="125"/>
      <c r="BS321" s="120" t="str">
        <f>IF('Main courante'!$A318=$BS$6,MAX($BS$8:$BS320)+1,"")</f>
        <v/>
      </c>
      <c r="BT321" s="121" t="str">
        <f>IF('Main courante'!$A318=$BS$6,TEXT('Main courante'!$B318,"j mmm aa"),"")</f>
        <v/>
      </c>
      <c r="BU321" s="122" t="str">
        <f>IF('Main courante'!$A318=$BS$6,TEXT('Main courante'!$C318,"hh:mm"),"")</f>
        <v/>
      </c>
      <c r="BV321" s="122" t="str">
        <f>IF('Main courante'!$A318=$BS$6,TEXT('Main courante'!$D318,"hh:mm"),"")</f>
        <v/>
      </c>
      <c r="BW321" s="123" t="str">
        <f>IF('Main courante'!$A318=$BS$6,MOD($BV321-$BU321,1),"")</f>
        <v/>
      </c>
      <c r="BX321" s="123" t="str">
        <f>IF('Main courante'!$A318=$BS$6,'Main courante'!$E318,"")</f>
        <v/>
      </c>
      <c r="BY321" s="122" t="str">
        <f>IF('Main courante'!$A318=$BS$6,DU321,"")</f>
        <v/>
      </c>
      <c r="BZ321" s="125"/>
      <c r="CA321" s="120" t="str">
        <f>IF('Main courante'!$A318=$CA$6,MAX($CA$8:$CA320)+1,"")</f>
        <v/>
      </c>
      <c r="CB321" s="121" t="str">
        <f>IF('Main courante'!$A318=$CA$6,TEXT('Main courante'!$B318,"j mmm aa"),"")</f>
        <v/>
      </c>
      <c r="CC321" s="122" t="str">
        <f>IF('Main courante'!$A318=$CA$6,TEXT('Main courante'!$C318,"hh:mm"),"")</f>
        <v/>
      </c>
      <c r="CD321" s="122" t="str">
        <f>IF('Main courante'!$A318=$CA$6,TEXT('Main courante'!$D318,"hh:mm"),"")</f>
        <v/>
      </c>
      <c r="CE321" s="123" t="str">
        <f>IF('Main courante'!$A318=$CA$6,MOD($CD321-$CC321,1),"")</f>
        <v/>
      </c>
      <c r="CF321" s="123" t="str">
        <f>IF('Main courante'!$A318=$CA$6,'Main courante'!$E318,"")</f>
        <v/>
      </c>
      <c r="CG321" s="122" t="str">
        <f>IF('Main courante'!$A318=$CA$6,DU321,"")</f>
        <v/>
      </c>
      <c r="CH321" s="125"/>
      <c r="CI321" s="120" t="str">
        <f>IF('Main courante'!$A318=$CI$6,MAX($CI$8:$CI320)+1,"")</f>
        <v/>
      </c>
      <c r="CJ321" s="121" t="str">
        <f>IF('Main courante'!$A318=$CI$6,TEXT('Main courante'!$B318,"j mmm aa"),"")</f>
        <v/>
      </c>
      <c r="CK321" s="122" t="str">
        <f>IF('Main courante'!$A318=$CI$6,TEXT('Main courante'!$C318,"hh:mm"),"")</f>
        <v/>
      </c>
      <c r="CL321" s="122" t="str">
        <f>IF('Main courante'!$A318=$CI$6,TEXT('Main courante'!$D318,"hh:mm"),"")</f>
        <v/>
      </c>
      <c r="CM321" s="123" t="str">
        <f>IF('Main courante'!$A318=$CI$6,MOD($CL321-$CK321,1),"")</f>
        <v/>
      </c>
      <c r="CN321" s="123" t="str">
        <f>IF('Main courante'!$A318=$CI$6,'Main courante'!$E318,"")</f>
        <v/>
      </c>
      <c r="CO321" s="125"/>
      <c r="CP321" s="120" t="str">
        <f>IF('Main courante'!$A318=$CP$6,MAX($CP$8:$CP320)+1,"")</f>
        <v/>
      </c>
      <c r="CQ321" s="121" t="str">
        <f>IF('Main courante'!$A318=$CP$6,TEXT('Main courante'!$B318,"j mmm aa"),"")</f>
        <v/>
      </c>
      <c r="CR321" s="122" t="str">
        <f>IF('Main courante'!$A318=$CP$6,TEXT('Main courante'!$C318,"hh:mm"),"")</f>
        <v/>
      </c>
      <c r="CS321" s="122" t="str">
        <f>IF('Main courante'!$A318=$CP$6,TEXT('Main courante'!$D318,"hh:mm"),"")</f>
        <v/>
      </c>
      <c r="CT321" s="123" t="str">
        <f>IF('Main courante'!$A318=$CP$6,MOD($CS321-$CR321,1),"")</f>
        <v/>
      </c>
      <c r="CU321" s="123" t="str">
        <f>IF('Main courante'!$A318=$CP$6,'Main courante'!$E318,"")</f>
        <v/>
      </c>
      <c r="CV321" s="122" t="str">
        <f>IF('Main courante'!$A318=$CP$6,DU321,"")</f>
        <v/>
      </c>
      <c r="CW321" s="125"/>
      <c r="CX321" s="120" t="str">
        <f>IF('Main courante'!$A318=$CX$6,MAX($CX$8:$CX320)+1,"")</f>
        <v/>
      </c>
      <c r="CY321" s="121" t="str">
        <f>IF('Main courante'!$A318=$CX$6,TEXT('Main courante'!$B318,"j mmm aa"),"")</f>
        <v/>
      </c>
      <c r="CZ321" s="122" t="str">
        <f>IF('Main courante'!$A318=$CX$6,TEXT('Main courante'!$C318,"hh:mm"),"")</f>
        <v/>
      </c>
      <c r="DA321" s="122" t="str">
        <f>IF('Main courante'!$A318=$CX$6,TEXT('Main courante'!$D318,"hh:mm"),"")</f>
        <v/>
      </c>
      <c r="DB321" s="123" t="str">
        <f>IF('Main courante'!$A318=$CX$6,MOD($DA321-$CZ321,1),"")</f>
        <v/>
      </c>
      <c r="DC321" s="123" t="str">
        <f>IF('Main courante'!$A318=$CX$6,'Main courante'!$E318,"")</f>
        <v/>
      </c>
      <c r="DD321" s="122" t="str">
        <f>IF('Main courante'!$A318=$CX$6,DU321,"")</f>
        <v/>
      </c>
      <c r="DE321" s="125"/>
      <c r="DF321" s="120" t="str">
        <f>IF('Main courante'!$A318=$DF$6,MAX($DF$8:$DF320)+1,"")</f>
        <v/>
      </c>
      <c r="DG321" s="121" t="str">
        <f>IF('Main courante'!$A318=$DF$6,TEXT('Main courante'!$B318,"j mmm aa"),"")</f>
        <v/>
      </c>
      <c r="DH321" s="122" t="str">
        <f>IF('Main courante'!$A318=$DF$6,TEXT('Main courante'!$C318,"hh:mm"),"")</f>
        <v/>
      </c>
      <c r="DI321" s="122" t="str">
        <f>IF('Main courante'!$A318=$DF$6,TEXT('Main courante'!$D318,"hh:mm"),"")</f>
        <v/>
      </c>
      <c r="DJ321" s="123" t="str">
        <f>IF('Main courante'!$A318=$DF$6,MOD($DI321-$DH321,1),"")</f>
        <v/>
      </c>
      <c r="DK321" s="123" t="str">
        <f>IF('Main courante'!$A318=$DF$6,'Main courante'!$E318,"")</f>
        <v/>
      </c>
      <c r="DL321" s="128"/>
      <c r="DM321" s="120" t="str">
        <f>IF(OR('Main courante'!$F318&lt;&gt;"",'Main courante'!$K318&lt;&gt;""),MAX($DM$8:$DM320)+1,"")</f>
        <v/>
      </c>
      <c r="DN321" s="121" t="str">
        <f>IF('Main courante'!$F318,TEXT('Main courante'!$B318,"j mmm aa"),"")</f>
        <v/>
      </c>
      <c r="DO321" s="121" t="str">
        <f>IF('Main courante'!$F318,'Main courante'!$E318,"")</f>
        <v/>
      </c>
      <c r="DP321" s="121" t="str">
        <f>IF(OR('Main courante'!$F318&lt;&gt;"",'Main courante'!$K318&lt;&gt;""),IF('Main courante'!$F318&lt;&gt;"",TEXT('Main courante'!$F318,"hh:mm"),""),"")</f>
        <v/>
      </c>
      <c r="DQ321" s="121" t="str">
        <f>IF(OR('Main courante'!$F318&lt;&gt;"",'Main courante'!$K318&lt;&gt;""),IF('Main courante'!$G318&lt;&gt;"",TEXT('Main courante'!$G318,"hh:mm"),""),"")</f>
        <v/>
      </c>
      <c r="DR321" s="121" t="str">
        <f>IF(OR('Main courante'!$F318&lt;&gt;"",'Main courante'!$K318&lt;&gt;""),IF('Main courante'!$K318&lt;&gt;"",TEXT('Main courante'!$K318,"hh:mm"),""),"")</f>
        <v/>
      </c>
      <c r="DS321" s="121" t="str">
        <f>IF(OR('Main courante'!$F318&lt;&gt;"",'Main courante'!$K318&lt;&gt;""),IF('Main courante'!$L318&lt;&gt;"",TEXT('Main courante'!$L318,"hh:mm"),""),"")</f>
        <v/>
      </c>
      <c r="DT321" s="129">
        <f t="shared" si="16"/>
        <v>0</v>
      </c>
      <c r="DU321" s="130">
        <f>'Main courante'!$H318+'Main courante'!$M318</f>
        <v>0</v>
      </c>
      <c r="DV321" s="131">
        <f>'Main courante'!$J318+'Main courante'!$O318</f>
        <v>0</v>
      </c>
      <c r="DW321" s="131">
        <f>'Main courante'!$I318+'Main courante'!$N318</f>
        <v>0</v>
      </c>
      <c r="DX321" s="132" t="str">
        <f>IF('Main courante'!$P318&lt;&gt;"",'Main courante'!$P318,"")</f>
        <v/>
      </c>
      <c r="DY321" s="133" t="str">
        <f>IF('Main courante'!$Q318&lt;&gt;"",'Main courante'!$Q318,"")</f>
        <v/>
      </c>
      <c r="DZ321" s="133" t="str">
        <f>IF('Main courante'!$R318&lt;&gt;"",'Main courante'!$R318,"")</f>
        <v/>
      </c>
      <c r="EA321" s="129">
        <f t="shared" si="17"/>
        <v>0</v>
      </c>
      <c r="EB321" s="129">
        <f t="shared" si="18"/>
        <v>0</v>
      </c>
      <c r="ED321" s="120" t="str">
        <f>IF('Main courante'!$A318=$ED$6,MAX($ED$8:$ED320)+1,"")</f>
        <v/>
      </c>
      <c r="EE321" s="120" t="str">
        <f>IF('Main courante'!$A318=$ED$6,'Main courante'!$S318,"")</f>
        <v/>
      </c>
      <c r="EF321" s="120" t="str">
        <f>IF('Main courante'!$A318=$ED$6,'Main courante'!$T318,"")</f>
        <v/>
      </c>
      <c r="EG321" s="120" t="str">
        <f>IF('Main courante'!$A318=$ED$6,'Main courante'!$U318,"")</f>
        <v/>
      </c>
      <c r="EH321" s="134" t="str">
        <f>IF('Main courante'!$A318=$ED$6,'Main courante'!$V318,"")</f>
        <v/>
      </c>
      <c r="EJ321" s="120" t="str">
        <f>IF('Main courante'!$A318=$EJ$6,MAX($EJ$8:$EJ320)+1,"")</f>
        <v/>
      </c>
      <c r="EK321" s="120" t="str">
        <f>IF('Main courante'!$A318=$EJ$6,'Main courante'!$S318,"")</f>
        <v/>
      </c>
      <c r="EL321" s="120" t="str">
        <f>IF('Main courante'!$A318=$EJ$6,'Main courante'!$T318,"")</f>
        <v/>
      </c>
      <c r="EM321" s="120" t="str">
        <f>IF('Main courante'!$A318=$EJ$6,'Main courante'!$U318,"")</f>
        <v/>
      </c>
      <c r="EN321" s="134" t="str">
        <f>IF('Main courante'!$A318=$EJ$6,'Main courante'!$V318,"")</f>
        <v/>
      </c>
      <c r="EP321" s="120" t="str">
        <f>IF('Main courante'!$A318=$EP$6,MAX($EP$8:$EP320)+1,"")</f>
        <v/>
      </c>
      <c r="EQ321" s="120" t="str">
        <f>IF('Main courante'!$A318=$EP$6,'Main courante'!$S318,"")</f>
        <v/>
      </c>
      <c r="ER321" s="120" t="str">
        <f>IF('Main courante'!$A318=$EP$6,'Main courante'!$T318,"")</f>
        <v/>
      </c>
      <c r="ES321" s="120" t="str">
        <f>IF('Main courante'!$A318=$EP$6,'Main courante'!$U318,"")</f>
        <v/>
      </c>
      <c r="ET321" s="134" t="str">
        <f>IF('Main courante'!$A318=$EP$6,'Main courante'!$V318,"")</f>
        <v/>
      </c>
      <c r="EU321" s="125"/>
      <c r="EV321" s="120" t="str">
        <f>IF('Main courante'!$A318=$EV$6,MAX($EV$8:$EV320)+1,"")</f>
        <v/>
      </c>
      <c r="EW321" s="121" t="str">
        <f>IF('Main courante'!$A318=$EV$6,TEXT('Main courante'!$B318,"j mmm aa"),"")</f>
        <v/>
      </c>
      <c r="EX321" s="122" t="str">
        <f>IF('Main courante'!$A318=$EV$6,TEXT('Main courante'!$C318,"hh:mm"),"")</f>
        <v/>
      </c>
      <c r="EY321" s="122" t="str">
        <f>IF('Main courante'!$A318=$EV$6,TEXT('Main courante'!$D318,"hh:mm"),"")</f>
        <v/>
      </c>
      <c r="EZ321" s="123" t="str">
        <f>IF('Main courante'!$A318=$EV$6,MOD($EY321-$EX321,1),"")</f>
        <v/>
      </c>
      <c r="FA321" s="123" t="str">
        <f>IF('Main courante'!$A318=$EV$6,'Main courante'!$E318,"")</f>
        <v/>
      </c>
      <c r="FB321" s="128"/>
    </row>
    <row r="322" spans="1:158">
      <c r="A322" s="120" t="str">
        <f>IF('Main courante'!$A319=$A$6,MAX($A$8:$A321)+1,"")</f>
        <v/>
      </c>
      <c r="B322" s="121" t="str">
        <f>IF('Main courante'!$A319=$A$6,TEXT('Main courante'!$B319,"j mmm aa"),"")</f>
        <v/>
      </c>
      <c r="C322" s="122" t="str">
        <f>IF('Main courante'!$A319=$A$6,TEXT('Main courante'!$C319,"hh:mm"),"")</f>
        <v/>
      </c>
      <c r="D322" s="122" t="str">
        <f>IF('Main courante'!$A319=$A$6,TEXT('Main courante'!$D319,"hh:mm"),"")</f>
        <v/>
      </c>
      <c r="E322" s="123" t="str">
        <f>IF('Main courante'!$A319=$A$6,MOD($D322-$C322,1),"")</f>
        <v/>
      </c>
      <c r="F322" s="123" t="str">
        <f>IF('Main courante'!$A319=$A$6,'Main courante'!$E319,"")</f>
        <v/>
      </c>
      <c r="G322" s="125"/>
      <c r="H322" s="126" t="str">
        <f>IF('Main courante'!$A319=$H$6,MAX($H$8:$H321)+1,"")</f>
        <v/>
      </c>
      <c r="I322" s="121" t="str">
        <f>IF('Main courante'!$A319=$H$6,TEXT('Main courante'!$B319,"j mmm aa"),"")</f>
        <v/>
      </c>
      <c r="J322" s="122" t="str">
        <f>IF('Main courante'!$A319=$H$6,TEXT('Main courante'!$C319,"hh:mm"),"")</f>
        <v/>
      </c>
      <c r="K322" s="122" t="str">
        <f>IF('Main courante'!$A319=$H$6,TEXT('Main courante'!$D319,"hh:mm"),"")</f>
        <v/>
      </c>
      <c r="L322" s="123" t="str">
        <f>IF('Main courante'!$A319=$H$6,MOD($K322-$J322,1),"")</f>
        <v/>
      </c>
      <c r="M322" s="123" t="str">
        <f>IF('Main courante'!$A319=$H$6,'Main courante'!$E319,"")</f>
        <v/>
      </c>
      <c r="N322" s="125"/>
      <c r="O322" s="120" t="str">
        <f>IF('Main courante'!$A319=$O$6,MAX($O$8:$O321)+1,"")</f>
        <v/>
      </c>
      <c r="P322" s="121" t="str">
        <f>IF('Main courante'!$A319=$O$6,TEXT('Main courante'!$B319,"j mmm aa"),"")</f>
        <v/>
      </c>
      <c r="Q322" s="122" t="str">
        <f>IF('Main courante'!$A319=$O$6,TEXT('Main courante'!$C319,"hh:mm"),"")</f>
        <v/>
      </c>
      <c r="R322" s="122" t="str">
        <f>IF('Main courante'!$A319=$O$6,TEXT('Main courante'!$D319,"hh:mm"),"")</f>
        <v/>
      </c>
      <c r="S322" s="123" t="str">
        <f>IF('Main courante'!$A319=$O$6,MOD($R322-$Q322,1),"")</f>
        <v/>
      </c>
      <c r="T322" s="124" t="str">
        <f>IF('Main courante'!$A319=$O$6,'Main courante'!$E319,"")</f>
        <v/>
      </c>
      <c r="U322" s="127" t="str">
        <f>IF('Main courante'!$A319=$O$6,DU322,"")</f>
        <v/>
      </c>
      <c r="V322" s="125"/>
      <c r="W322" s="120" t="str">
        <f>IF('Main courante'!$A319=$W$6,MAX($W$8:$W321)+1,"")</f>
        <v/>
      </c>
      <c r="X322" s="121" t="str">
        <f>IF('Main courante'!$A319=$W$6,TEXT('Main courante'!$B319,"j mmm aa"),"")</f>
        <v/>
      </c>
      <c r="Y322" s="122" t="str">
        <f>IF('Main courante'!$A319=$W$6,TEXT('Main courante'!$C319,"hh:mm"),"")</f>
        <v/>
      </c>
      <c r="Z322" s="122" t="str">
        <f>IF('Main courante'!$A319=$W$6,TEXT('Main courante'!$D319,"hh:mm"),"")</f>
        <v/>
      </c>
      <c r="AA322" s="123" t="str">
        <f>IF('Main courante'!$A319=$W$6,MOD($Z322-$Y322,1),"")</f>
        <v/>
      </c>
      <c r="AB322" s="123" t="str">
        <f>IF('Main courante'!$A319=$W$6,'Main courante'!$E319,"")</f>
        <v/>
      </c>
      <c r="AC322" s="122" t="str">
        <f>IF('Main courante'!$A319=$W$6,DU322,"")</f>
        <v/>
      </c>
      <c r="AD322" s="125"/>
      <c r="AE322" s="120" t="str">
        <f>IF('Main courante'!$A319=$AE$6,MAX($AE$8:$AE321)+1,"")</f>
        <v/>
      </c>
      <c r="AF322" s="121" t="str">
        <f>IF('Main courante'!$A319=$AE$6,TEXT('Main courante'!$B319,"j mmm aa"),"")</f>
        <v/>
      </c>
      <c r="AG322" s="122" t="str">
        <f>IF('Main courante'!$A319=$AE$6,TEXT('Main courante'!$C319,"hh:mm"),"")</f>
        <v/>
      </c>
      <c r="AH322" s="122" t="str">
        <f>IF('Main courante'!$A319=$AE$6,TEXT('Main courante'!$D319,"hh:mm"),"")</f>
        <v/>
      </c>
      <c r="AI322" s="123" t="str">
        <f>IF('Main courante'!$A319=$AE$6,MOD($AH322-$AG322,1),"")</f>
        <v/>
      </c>
      <c r="AJ322" s="123" t="str">
        <f>IF('Main courante'!$A319=$AE$6,'Main courante'!$E319,"")</f>
        <v/>
      </c>
      <c r="AK322" s="122" t="str">
        <f>IF('Main courante'!$A319=$AE$6,DU322,"")</f>
        <v/>
      </c>
      <c r="AL322" s="125"/>
      <c r="AM322" s="120" t="str">
        <f>IF('Main courante'!$A319=$AM$6,MAX($AM$8:$AM321)+1,"")</f>
        <v/>
      </c>
      <c r="AN322" s="121" t="str">
        <f>IF('Main courante'!$A319=$AM$6,TEXT('Main courante'!$B319,"j mmm aa"),"")</f>
        <v/>
      </c>
      <c r="AO322" s="122" t="str">
        <f>IF('Main courante'!$A319=$AM$6,TEXT('Main courante'!$C319,"hh:mm"),"")</f>
        <v/>
      </c>
      <c r="AP322" s="122" t="str">
        <f>IF('Main courante'!$A319=$AM$6,TEXT('Main courante'!$D319,"hh:mm"),"")</f>
        <v/>
      </c>
      <c r="AQ322" s="123" t="str">
        <f>IF('Main courante'!$A319=$AM$6,MOD($AP322-$AO322,1),"")</f>
        <v/>
      </c>
      <c r="AR322" s="123" t="str">
        <f>IF('Main courante'!$A319=$AM$6,'Main courante'!$E319,"")</f>
        <v/>
      </c>
      <c r="AS322" s="122" t="str">
        <f>IF('Main courante'!$A319=$AM$6,DU322,"")</f>
        <v/>
      </c>
      <c r="AT322" s="125"/>
      <c r="AU322" s="120" t="str">
        <f>IF('Main courante'!$A319=$AU$6,MAX($AU$8:$AU321)+1,"")</f>
        <v/>
      </c>
      <c r="AV322" s="121" t="str">
        <f>IF('Main courante'!$A319=$AU$6,TEXT('Main courante'!$B319,"j mmm aa"),"")</f>
        <v/>
      </c>
      <c r="AW322" s="122" t="str">
        <f>IF('Main courante'!$A319=$AU$6,TEXT('Main courante'!$C319,"hh:mm"),"")</f>
        <v/>
      </c>
      <c r="AX322" s="122" t="str">
        <f>IF('Main courante'!$A319=$AU$6,TEXT('Main courante'!$D319,"hh:mm"),"")</f>
        <v/>
      </c>
      <c r="AY322" s="123" t="str">
        <f>IF('Main courante'!$A319=$AU$6,MOD($AX322-$AW322,1),"")</f>
        <v/>
      </c>
      <c r="AZ322" s="123" t="str">
        <f>IF('Main courante'!$A319=$AU$6,'Main courante'!$E319,"")</f>
        <v/>
      </c>
      <c r="BA322" s="122" t="str">
        <f>IF('Main courante'!$A319=$AU$6,DU322,"")</f>
        <v/>
      </c>
      <c r="BB322" s="125"/>
      <c r="BC322" s="120" t="str">
        <f>IF('Main courante'!$A319=$BC$6,MAX($BC$8:$BC321)+1,"")</f>
        <v/>
      </c>
      <c r="BD322" s="121" t="str">
        <f>IF('Main courante'!$A319=$BC$6,TEXT('Main courante'!$B319,"j mmm aa"),"")</f>
        <v/>
      </c>
      <c r="BE322" s="122" t="str">
        <f>IF('Main courante'!$A319=$BC$6,TEXT('Main courante'!$C319,"hh:mm"),"")</f>
        <v/>
      </c>
      <c r="BF322" s="122" t="str">
        <f>IF('Main courante'!$A319=$BC$6,TEXT('Main courante'!$D319,"hh:mm"),"")</f>
        <v/>
      </c>
      <c r="BG322" s="123" t="str">
        <f>IF('Main courante'!$A319=$BC$6,MOD($BF322-$BE322,1),"")</f>
        <v/>
      </c>
      <c r="BH322" s="123" t="str">
        <f>IF('Main courante'!$A319=$BC$6,'Main courante'!$E319,"")</f>
        <v/>
      </c>
      <c r="BI322" s="122" t="str">
        <f>IF('Main courante'!$A319=$BC$6,DU322,"")</f>
        <v/>
      </c>
      <c r="BJ322" s="125"/>
      <c r="BK322" s="120" t="str">
        <f>IF('Main courante'!$A319=$BK$6,MAX($BK$8:$BK321)+1,"")</f>
        <v/>
      </c>
      <c r="BL322" s="121" t="str">
        <f>IF('Main courante'!$A319=$BK$6,TEXT('Main courante'!$B319,"j mmm aa"),"")</f>
        <v/>
      </c>
      <c r="BM322" s="122" t="str">
        <f>IF('Main courante'!$A319=$BK$6,TEXT('Main courante'!$C319,"hh:mm"),"")</f>
        <v/>
      </c>
      <c r="BN322" s="122" t="str">
        <f>IF('Main courante'!$A319=$BK$6,TEXT('Main courante'!$D319,"hh:mm"),"")</f>
        <v/>
      </c>
      <c r="BO322" s="123" t="str">
        <f>IF('Main courante'!$A319=$BK$6,MOD($BN322-$BM322,1),"")</f>
        <v/>
      </c>
      <c r="BP322" s="123" t="str">
        <f>IF('Main courante'!$A319=$BK$6,'Main courante'!$E319,"")</f>
        <v/>
      </c>
      <c r="BQ322" s="122" t="str">
        <f>IF('Main courante'!$A319=$BK$6,DU322,"")</f>
        <v/>
      </c>
      <c r="BR322" s="125"/>
      <c r="BS322" s="120" t="str">
        <f>IF('Main courante'!$A319=$BS$6,MAX($BS$8:$BS321)+1,"")</f>
        <v/>
      </c>
      <c r="BT322" s="121" t="str">
        <f>IF('Main courante'!$A319=$BS$6,TEXT('Main courante'!$B319,"j mmm aa"),"")</f>
        <v/>
      </c>
      <c r="BU322" s="122" t="str">
        <f>IF('Main courante'!$A319=$BS$6,TEXT('Main courante'!$C319,"hh:mm"),"")</f>
        <v/>
      </c>
      <c r="BV322" s="122" t="str">
        <f>IF('Main courante'!$A319=$BS$6,TEXT('Main courante'!$D319,"hh:mm"),"")</f>
        <v/>
      </c>
      <c r="BW322" s="123" t="str">
        <f>IF('Main courante'!$A319=$BS$6,MOD($BV322-$BU322,1),"")</f>
        <v/>
      </c>
      <c r="BX322" s="123" t="str">
        <f>IF('Main courante'!$A319=$BS$6,'Main courante'!$E319,"")</f>
        <v/>
      </c>
      <c r="BY322" s="122" t="str">
        <f>IF('Main courante'!$A319=$BS$6,DU322,"")</f>
        <v/>
      </c>
      <c r="BZ322" s="125"/>
      <c r="CA322" s="120" t="str">
        <f>IF('Main courante'!$A319=$CA$6,MAX($CA$8:$CA321)+1,"")</f>
        <v/>
      </c>
      <c r="CB322" s="121" t="str">
        <f>IF('Main courante'!$A319=$CA$6,TEXT('Main courante'!$B319,"j mmm aa"),"")</f>
        <v/>
      </c>
      <c r="CC322" s="122" t="str">
        <f>IF('Main courante'!$A319=$CA$6,TEXT('Main courante'!$C319,"hh:mm"),"")</f>
        <v/>
      </c>
      <c r="CD322" s="122" t="str">
        <f>IF('Main courante'!$A319=$CA$6,TEXT('Main courante'!$D319,"hh:mm"),"")</f>
        <v/>
      </c>
      <c r="CE322" s="123" t="str">
        <f>IF('Main courante'!$A319=$CA$6,MOD($CD322-$CC322,1),"")</f>
        <v/>
      </c>
      <c r="CF322" s="123" t="str">
        <f>IF('Main courante'!$A319=$CA$6,'Main courante'!$E319,"")</f>
        <v/>
      </c>
      <c r="CG322" s="122" t="str">
        <f>IF('Main courante'!$A319=$CA$6,DU322,"")</f>
        <v/>
      </c>
      <c r="CH322" s="125"/>
      <c r="CI322" s="120" t="str">
        <f>IF('Main courante'!$A319=$CI$6,MAX($CI$8:$CI321)+1,"")</f>
        <v/>
      </c>
      <c r="CJ322" s="121" t="str">
        <f>IF('Main courante'!$A319=$CI$6,TEXT('Main courante'!$B319,"j mmm aa"),"")</f>
        <v/>
      </c>
      <c r="CK322" s="122" t="str">
        <f>IF('Main courante'!$A319=$CI$6,TEXT('Main courante'!$C319,"hh:mm"),"")</f>
        <v/>
      </c>
      <c r="CL322" s="122" t="str">
        <f>IF('Main courante'!$A319=$CI$6,TEXT('Main courante'!$D319,"hh:mm"),"")</f>
        <v/>
      </c>
      <c r="CM322" s="123" t="str">
        <f>IF('Main courante'!$A319=$CI$6,MOD($CL322-$CK322,1),"")</f>
        <v/>
      </c>
      <c r="CN322" s="123" t="str">
        <f>IF('Main courante'!$A319=$CI$6,'Main courante'!$E319,"")</f>
        <v/>
      </c>
      <c r="CO322" s="125"/>
      <c r="CP322" s="120" t="str">
        <f>IF('Main courante'!$A319=$CP$6,MAX($CP$8:$CP321)+1,"")</f>
        <v/>
      </c>
      <c r="CQ322" s="121" t="str">
        <f>IF('Main courante'!$A319=$CP$6,TEXT('Main courante'!$B319,"j mmm aa"),"")</f>
        <v/>
      </c>
      <c r="CR322" s="122" t="str">
        <f>IF('Main courante'!$A319=$CP$6,TEXT('Main courante'!$C319,"hh:mm"),"")</f>
        <v/>
      </c>
      <c r="CS322" s="122" t="str">
        <f>IF('Main courante'!$A319=$CP$6,TEXT('Main courante'!$D319,"hh:mm"),"")</f>
        <v/>
      </c>
      <c r="CT322" s="123" t="str">
        <f>IF('Main courante'!$A319=$CP$6,MOD($CS322-$CR322,1),"")</f>
        <v/>
      </c>
      <c r="CU322" s="123" t="str">
        <f>IF('Main courante'!$A319=$CP$6,'Main courante'!$E319,"")</f>
        <v/>
      </c>
      <c r="CV322" s="122" t="str">
        <f>IF('Main courante'!$A319=$CP$6,DU322,"")</f>
        <v/>
      </c>
      <c r="CW322" s="125"/>
      <c r="CX322" s="120" t="str">
        <f>IF('Main courante'!$A319=$CX$6,MAX($CX$8:$CX321)+1,"")</f>
        <v/>
      </c>
      <c r="CY322" s="121" t="str">
        <f>IF('Main courante'!$A319=$CX$6,TEXT('Main courante'!$B319,"j mmm aa"),"")</f>
        <v/>
      </c>
      <c r="CZ322" s="122" t="str">
        <f>IF('Main courante'!$A319=$CX$6,TEXT('Main courante'!$C319,"hh:mm"),"")</f>
        <v/>
      </c>
      <c r="DA322" s="122" t="str">
        <f>IF('Main courante'!$A319=$CX$6,TEXT('Main courante'!$D319,"hh:mm"),"")</f>
        <v/>
      </c>
      <c r="DB322" s="123" t="str">
        <f>IF('Main courante'!$A319=$CX$6,MOD($DA322-$CZ322,1),"")</f>
        <v/>
      </c>
      <c r="DC322" s="123" t="str">
        <f>IF('Main courante'!$A319=$CX$6,'Main courante'!$E319,"")</f>
        <v/>
      </c>
      <c r="DD322" s="122" t="str">
        <f>IF('Main courante'!$A319=$CX$6,DU322,"")</f>
        <v/>
      </c>
      <c r="DE322" s="125"/>
      <c r="DF322" s="120" t="str">
        <f>IF('Main courante'!$A319=$DF$6,MAX($DF$8:$DF321)+1,"")</f>
        <v/>
      </c>
      <c r="DG322" s="121" t="str">
        <f>IF('Main courante'!$A319=$DF$6,TEXT('Main courante'!$B319,"j mmm aa"),"")</f>
        <v/>
      </c>
      <c r="DH322" s="122" t="str">
        <f>IF('Main courante'!$A319=$DF$6,TEXT('Main courante'!$C319,"hh:mm"),"")</f>
        <v/>
      </c>
      <c r="DI322" s="122" t="str">
        <f>IF('Main courante'!$A319=$DF$6,TEXT('Main courante'!$D319,"hh:mm"),"")</f>
        <v/>
      </c>
      <c r="DJ322" s="123" t="str">
        <f>IF('Main courante'!$A319=$DF$6,MOD($DI322-$DH322,1),"")</f>
        <v/>
      </c>
      <c r="DK322" s="123" t="str">
        <f>IF('Main courante'!$A319=$DF$6,'Main courante'!$E319,"")</f>
        <v/>
      </c>
      <c r="DL322" s="128"/>
      <c r="DM322" s="120" t="str">
        <f>IF(OR('Main courante'!$F319&lt;&gt;"",'Main courante'!$K319&lt;&gt;""),MAX($DM$8:$DM321)+1,"")</f>
        <v/>
      </c>
      <c r="DN322" s="121" t="str">
        <f>IF('Main courante'!$F319,TEXT('Main courante'!$B319,"j mmm aa"),"")</f>
        <v/>
      </c>
      <c r="DO322" s="121" t="str">
        <f>IF('Main courante'!$F319,'Main courante'!$E319,"")</f>
        <v/>
      </c>
      <c r="DP322" s="121" t="str">
        <f>IF(OR('Main courante'!$F319&lt;&gt;"",'Main courante'!$K319&lt;&gt;""),IF('Main courante'!$F319&lt;&gt;"",TEXT('Main courante'!$F319,"hh:mm"),""),"")</f>
        <v/>
      </c>
      <c r="DQ322" s="121" t="str">
        <f>IF(OR('Main courante'!$F319&lt;&gt;"",'Main courante'!$K319&lt;&gt;""),IF('Main courante'!$G319&lt;&gt;"",TEXT('Main courante'!$G319,"hh:mm"),""),"")</f>
        <v/>
      </c>
      <c r="DR322" s="121" t="str">
        <f>IF(OR('Main courante'!$F319&lt;&gt;"",'Main courante'!$K319&lt;&gt;""),IF('Main courante'!$K319&lt;&gt;"",TEXT('Main courante'!$K319,"hh:mm"),""),"")</f>
        <v/>
      </c>
      <c r="DS322" s="121" t="str">
        <f>IF(OR('Main courante'!$F319&lt;&gt;"",'Main courante'!$K319&lt;&gt;""),IF('Main courante'!$L319&lt;&gt;"",TEXT('Main courante'!$L319,"hh:mm"),""),"")</f>
        <v/>
      </c>
      <c r="DT322" s="129">
        <f t="shared" si="16"/>
        <v>0</v>
      </c>
      <c r="DU322" s="130">
        <f>'Main courante'!$H319+'Main courante'!$M319</f>
        <v>0</v>
      </c>
      <c r="DV322" s="131">
        <f>'Main courante'!$J319+'Main courante'!$O319</f>
        <v>0</v>
      </c>
      <c r="DW322" s="131">
        <f>'Main courante'!$I319+'Main courante'!$N319</f>
        <v>0</v>
      </c>
      <c r="DX322" s="132" t="str">
        <f>IF('Main courante'!$P319&lt;&gt;"",'Main courante'!$P319,"")</f>
        <v/>
      </c>
      <c r="DY322" s="133" t="str">
        <f>IF('Main courante'!$Q319&lt;&gt;"",'Main courante'!$Q319,"")</f>
        <v/>
      </c>
      <c r="DZ322" s="133" t="str">
        <f>IF('Main courante'!$R319&lt;&gt;"",'Main courante'!$R319,"")</f>
        <v/>
      </c>
      <c r="EA322" s="129">
        <f t="shared" si="17"/>
        <v>0</v>
      </c>
      <c r="EB322" s="129">
        <f t="shared" si="18"/>
        <v>0</v>
      </c>
      <c r="ED322" s="120" t="str">
        <f>IF('Main courante'!$A319=$ED$6,MAX($ED$8:$ED321)+1,"")</f>
        <v/>
      </c>
      <c r="EE322" s="120" t="str">
        <f>IF('Main courante'!$A319=$ED$6,'Main courante'!$S319,"")</f>
        <v/>
      </c>
      <c r="EF322" s="120" t="str">
        <f>IF('Main courante'!$A319=$ED$6,'Main courante'!$T319,"")</f>
        <v/>
      </c>
      <c r="EG322" s="120" t="str">
        <f>IF('Main courante'!$A319=$ED$6,'Main courante'!$U319,"")</f>
        <v/>
      </c>
      <c r="EH322" s="134" t="str">
        <f>IF('Main courante'!$A319=$ED$6,'Main courante'!$V319,"")</f>
        <v/>
      </c>
      <c r="EJ322" s="120" t="str">
        <f>IF('Main courante'!$A319=$EJ$6,MAX($EJ$8:$EJ321)+1,"")</f>
        <v/>
      </c>
      <c r="EK322" s="120" t="str">
        <f>IF('Main courante'!$A319=$EJ$6,'Main courante'!$S319,"")</f>
        <v/>
      </c>
      <c r="EL322" s="120" t="str">
        <f>IF('Main courante'!$A319=$EJ$6,'Main courante'!$T319,"")</f>
        <v/>
      </c>
      <c r="EM322" s="120" t="str">
        <f>IF('Main courante'!$A319=$EJ$6,'Main courante'!$U319,"")</f>
        <v/>
      </c>
      <c r="EN322" s="134" t="str">
        <f>IF('Main courante'!$A319=$EJ$6,'Main courante'!$V319,"")</f>
        <v/>
      </c>
      <c r="EP322" s="120" t="str">
        <f>IF('Main courante'!$A319=$EP$6,MAX($EP$8:$EP321)+1,"")</f>
        <v/>
      </c>
      <c r="EQ322" s="120" t="str">
        <f>IF('Main courante'!$A319=$EP$6,'Main courante'!$S319,"")</f>
        <v/>
      </c>
      <c r="ER322" s="120" t="str">
        <f>IF('Main courante'!$A319=$EP$6,'Main courante'!$T319,"")</f>
        <v/>
      </c>
      <c r="ES322" s="120" t="str">
        <f>IF('Main courante'!$A319=$EP$6,'Main courante'!$U319,"")</f>
        <v/>
      </c>
      <c r="ET322" s="134" t="str">
        <f>IF('Main courante'!$A319=$EP$6,'Main courante'!$V319,"")</f>
        <v/>
      </c>
      <c r="EU322" s="125"/>
      <c r="EV322" s="120" t="str">
        <f>IF('Main courante'!$A319=$EV$6,MAX($EV$8:$EV321)+1,"")</f>
        <v/>
      </c>
      <c r="EW322" s="121" t="str">
        <f>IF('Main courante'!$A319=$EV$6,TEXT('Main courante'!$B319,"j mmm aa"),"")</f>
        <v/>
      </c>
      <c r="EX322" s="122" t="str">
        <f>IF('Main courante'!$A319=$EV$6,TEXT('Main courante'!$C319,"hh:mm"),"")</f>
        <v/>
      </c>
      <c r="EY322" s="122" t="str">
        <f>IF('Main courante'!$A319=$EV$6,TEXT('Main courante'!$D319,"hh:mm"),"")</f>
        <v/>
      </c>
      <c r="EZ322" s="123" t="str">
        <f>IF('Main courante'!$A319=$EV$6,MOD($EY322-$EX322,1),"")</f>
        <v/>
      </c>
      <c r="FA322" s="123" t="str">
        <f>IF('Main courante'!$A319=$EV$6,'Main courante'!$E319,"")</f>
        <v/>
      </c>
      <c r="FB322" s="128"/>
    </row>
    <row r="323" spans="1:158">
      <c r="A323" s="120" t="str">
        <f>IF('Main courante'!$A320=$A$6,MAX($A$8:$A322)+1,"")</f>
        <v/>
      </c>
      <c r="B323" s="121" t="str">
        <f>IF('Main courante'!$A320=$A$6,TEXT('Main courante'!$B320,"j mmm aa"),"")</f>
        <v/>
      </c>
      <c r="C323" s="122" t="str">
        <f>IF('Main courante'!$A320=$A$6,TEXT('Main courante'!$C320,"hh:mm"),"")</f>
        <v/>
      </c>
      <c r="D323" s="122" t="str">
        <f>IF('Main courante'!$A320=$A$6,TEXT('Main courante'!$D320,"hh:mm"),"")</f>
        <v/>
      </c>
      <c r="E323" s="123" t="str">
        <f>IF('Main courante'!$A320=$A$6,MOD($D323-$C323,1),"")</f>
        <v/>
      </c>
      <c r="F323" s="123" t="str">
        <f>IF('Main courante'!$A320=$A$6,'Main courante'!$E320,"")</f>
        <v/>
      </c>
      <c r="G323" s="125"/>
      <c r="H323" s="126" t="str">
        <f>IF('Main courante'!$A320=$H$6,MAX($H$8:$H322)+1,"")</f>
        <v/>
      </c>
      <c r="I323" s="121" t="str">
        <f>IF('Main courante'!$A320=$H$6,TEXT('Main courante'!$B320,"j mmm aa"),"")</f>
        <v/>
      </c>
      <c r="J323" s="122" t="str">
        <f>IF('Main courante'!$A320=$H$6,TEXT('Main courante'!$C320,"hh:mm"),"")</f>
        <v/>
      </c>
      <c r="K323" s="122" t="str">
        <f>IF('Main courante'!$A320=$H$6,TEXT('Main courante'!$D320,"hh:mm"),"")</f>
        <v/>
      </c>
      <c r="L323" s="123" t="str">
        <f>IF('Main courante'!$A320=$H$6,MOD($K323-$J323,1),"")</f>
        <v/>
      </c>
      <c r="M323" s="123" t="str">
        <f>IF('Main courante'!$A320=$H$6,'Main courante'!$E320,"")</f>
        <v/>
      </c>
      <c r="N323" s="125"/>
      <c r="O323" s="120" t="str">
        <f>IF('Main courante'!$A320=$O$6,MAX($O$8:$O322)+1,"")</f>
        <v/>
      </c>
      <c r="P323" s="121" t="str">
        <f>IF('Main courante'!$A320=$O$6,TEXT('Main courante'!$B320,"j mmm aa"),"")</f>
        <v/>
      </c>
      <c r="Q323" s="122" t="str">
        <f>IF('Main courante'!$A320=$O$6,TEXT('Main courante'!$C320,"hh:mm"),"")</f>
        <v/>
      </c>
      <c r="R323" s="122" t="str">
        <f>IF('Main courante'!$A320=$O$6,TEXT('Main courante'!$D320,"hh:mm"),"")</f>
        <v/>
      </c>
      <c r="S323" s="123" t="str">
        <f>IF('Main courante'!$A320=$O$6,MOD($R323-$Q323,1),"")</f>
        <v/>
      </c>
      <c r="T323" s="124" t="str">
        <f>IF('Main courante'!$A320=$O$6,'Main courante'!$E320,"")</f>
        <v/>
      </c>
      <c r="U323" s="127" t="str">
        <f>IF('Main courante'!$A320=$O$6,DU323,"")</f>
        <v/>
      </c>
      <c r="V323" s="125"/>
      <c r="W323" s="120" t="str">
        <f>IF('Main courante'!$A320=$W$6,MAX($W$8:$W322)+1,"")</f>
        <v/>
      </c>
      <c r="X323" s="121" t="str">
        <f>IF('Main courante'!$A320=$W$6,TEXT('Main courante'!$B320,"j mmm aa"),"")</f>
        <v/>
      </c>
      <c r="Y323" s="122" t="str">
        <f>IF('Main courante'!$A320=$W$6,TEXT('Main courante'!$C320,"hh:mm"),"")</f>
        <v/>
      </c>
      <c r="Z323" s="122" t="str">
        <f>IF('Main courante'!$A320=$W$6,TEXT('Main courante'!$D320,"hh:mm"),"")</f>
        <v/>
      </c>
      <c r="AA323" s="123" t="str">
        <f>IF('Main courante'!$A320=$W$6,MOD($Z323-$Y323,1),"")</f>
        <v/>
      </c>
      <c r="AB323" s="123" t="str">
        <f>IF('Main courante'!$A320=$W$6,'Main courante'!$E320,"")</f>
        <v/>
      </c>
      <c r="AC323" s="122" t="str">
        <f>IF('Main courante'!$A320=$W$6,DU323,"")</f>
        <v/>
      </c>
      <c r="AD323" s="125"/>
      <c r="AE323" s="120" t="str">
        <f>IF('Main courante'!$A320=$AE$6,MAX($AE$8:$AE322)+1,"")</f>
        <v/>
      </c>
      <c r="AF323" s="121" t="str">
        <f>IF('Main courante'!$A320=$AE$6,TEXT('Main courante'!$B320,"j mmm aa"),"")</f>
        <v/>
      </c>
      <c r="AG323" s="122" t="str">
        <f>IF('Main courante'!$A320=$AE$6,TEXT('Main courante'!$C320,"hh:mm"),"")</f>
        <v/>
      </c>
      <c r="AH323" s="122" t="str">
        <f>IF('Main courante'!$A320=$AE$6,TEXT('Main courante'!$D320,"hh:mm"),"")</f>
        <v/>
      </c>
      <c r="AI323" s="123" t="str">
        <f>IF('Main courante'!$A320=$AE$6,MOD($AH323-$AG323,1),"")</f>
        <v/>
      </c>
      <c r="AJ323" s="123" t="str">
        <f>IF('Main courante'!$A320=$AE$6,'Main courante'!$E320,"")</f>
        <v/>
      </c>
      <c r="AK323" s="122" t="str">
        <f>IF('Main courante'!$A320=$AE$6,DU323,"")</f>
        <v/>
      </c>
      <c r="AL323" s="125"/>
      <c r="AM323" s="120" t="str">
        <f>IF('Main courante'!$A320=$AM$6,MAX($AM$8:$AM322)+1,"")</f>
        <v/>
      </c>
      <c r="AN323" s="121" t="str">
        <f>IF('Main courante'!$A320=$AM$6,TEXT('Main courante'!$B320,"j mmm aa"),"")</f>
        <v/>
      </c>
      <c r="AO323" s="122" t="str">
        <f>IF('Main courante'!$A320=$AM$6,TEXT('Main courante'!$C320,"hh:mm"),"")</f>
        <v/>
      </c>
      <c r="AP323" s="122" t="str">
        <f>IF('Main courante'!$A320=$AM$6,TEXT('Main courante'!$D320,"hh:mm"),"")</f>
        <v/>
      </c>
      <c r="AQ323" s="123" t="str">
        <f>IF('Main courante'!$A320=$AM$6,MOD($AP323-$AO323,1),"")</f>
        <v/>
      </c>
      <c r="AR323" s="123" t="str">
        <f>IF('Main courante'!$A320=$AM$6,'Main courante'!$E320,"")</f>
        <v/>
      </c>
      <c r="AS323" s="122" t="str">
        <f>IF('Main courante'!$A320=$AM$6,DU323,"")</f>
        <v/>
      </c>
      <c r="AT323" s="125"/>
      <c r="AU323" s="120" t="str">
        <f>IF('Main courante'!$A320=$AU$6,MAX($AU$8:$AU322)+1,"")</f>
        <v/>
      </c>
      <c r="AV323" s="121" t="str">
        <f>IF('Main courante'!$A320=$AU$6,TEXT('Main courante'!$B320,"j mmm aa"),"")</f>
        <v/>
      </c>
      <c r="AW323" s="122" t="str">
        <f>IF('Main courante'!$A320=$AU$6,TEXT('Main courante'!$C320,"hh:mm"),"")</f>
        <v/>
      </c>
      <c r="AX323" s="122" t="str">
        <f>IF('Main courante'!$A320=$AU$6,TEXT('Main courante'!$D320,"hh:mm"),"")</f>
        <v/>
      </c>
      <c r="AY323" s="123" t="str">
        <f>IF('Main courante'!$A320=$AU$6,MOD($AX323-$AW323,1),"")</f>
        <v/>
      </c>
      <c r="AZ323" s="123" t="str">
        <f>IF('Main courante'!$A320=$AU$6,'Main courante'!$E320,"")</f>
        <v/>
      </c>
      <c r="BA323" s="122" t="str">
        <f>IF('Main courante'!$A320=$AU$6,DU323,"")</f>
        <v/>
      </c>
      <c r="BB323" s="125"/>
      <c r="BC323" s="120" t="str">
        <f>IF('Main courante'!$A320=$BC$6,MAX($BC$8:$BC322)+1,"")</f>
        <v/>
      </c>
      <c r="BD323" s="121" t="str">
        <f>IF('Main courante'!$A320=$BC$6,TEXT('Main courante'!$B320,"j mmm aa"),"")</f>
        <v/>
      </c>
      <c r="BE323" s="122" t="str">
        <f>IF('Main courante'!$A320=$BC$6,TEXT('Main courante'!$C320,"hh:mm"),"")</f>
        <v/>
      </c>
      <c r="BF323" s="122" t="str">
        <f>IF('Main courante'!$A320=$BC$6,TEXT('Main courante'!$D320,"hh:mm"),"")</f>
        <v/>
      </c>
      <c r="BG323" s="123" t="str">
        <f>IF('Main courante'!$A320=$BC$6,MOD($BF323-$BE323,1),"")</f>
        <v/>
      </c>
      <c r="BH323" s="123" t="str">
        <f>IF('Main courante'!$A320=$BC$6,'Main courante'!$E320,"")</f>
        <v/>
      </c>
      <c r="BI323" s="122" t="str">
        <f>IF('Main courante'!$A320=$BC$6,DU323,"")</f>
        <v/>
      </c>
      <c r="BJ323" s="125"/>
      <c r="BK323" s="120" t="str">
        <f>IF('Main courante'!$A320=$BK$6,MAX($BK$8:$BK322)+1,"")</f>
        <v/>
      </c>
      <c r="BL323" s="121" t="str">
        <f>IF('Main courante'!$A320=$BK$6,TEXT('Main courante'!$B320,"j mmm aa"),"")</f>
        <v/>
      </c>
      <c r="BM323" s="122" t="str">
        <f>IF('Main courante'!$A320=$BK$6,TEXT('Main courante'!$C320,"hh:mm"),"")</f>
        <v/>
      </c>
      <c r="BN323" s="122" t="str">
        <f>IF('Main courante'!$A320=$BK$6,TEXT('Main courante'!$D320,"hh:mm"),"")</f>
        <v/>
      </c>
      <c r="BO323" s="123" t="str">
        <f>IF('Main courante'!$A320=$BK$6,MOD($BN323-$BM323,1),"")</f>
        <v/>
      </c>
      <c r="BP323" s="123" t="str">
        <f>IF('Main courante'!$A320=$BK$6,'Main courante'!$E320,"")</f>
        <v/>
      </c>
      <c r="BQ323" s="122" t="str">
        <f>IF('Main courante'!$A320=$BK$6,DU323,"")</f>
        <v/>
      </c>
      <c r="BR323" s="125"/>
      <c r="BS323" s="120" t="str">
        <f>IF('Main courante'!$A320=$BS$6,MAX($BS$8:$BS322)+1,"")</f>
        <v/>
      </c>
      <c r="BT323" s="121" t="str">
        <f>IF('Main courante'!$A320=$BS$6,TEXT('Main courante'!$B320,"j mmm aa"),"")</f>
        <v/>
      </c>
      <c r="BU323" s="122" t="str">
        <f>IF('Main courante'!$A320=$BS$6,TEXT('Main courante'!$C320,"hh:mm"),"")</f>
        <v/>
      </c>
      <c r="BV323" s="122" t="str">
        <f>IF('Main courante'!$A320=$BS$6,TEXT('Main courante'!$D320,"hh:mm"),"")</f>
        <v/>
      </c>
      <c r="BW323" s="123" t="str">
        <f>IF('Main courante'!$A320=$BS$6,MOD($BV323-$BU323,1),"")</f>
        <v/>
      </c>
      <c r="BX323" s="123" t="str">
        <f>IF('Main courante'!$A320=$BS$6,'Main courante'!$E320,"")</f>
        <v/>
      </c>
      <c r="BY323" s="122" t="str">
        <f>IF('Main courante'!$A320=$BS$6,DU323,"")</f>
        <v/>
      </c>
      <c r="BZ323" s="125"/>
      <c r="CA323" s="120" t="str">
        <f>IF('Main courante'!$A320=$CA$6,MAX($CA$8:$CA322)+1,"")</f>
        <v/>
      </c>
      <c r="CB323" s="121" t="str">
        <f>IF('Main courante'!$A320=$CA$6,TEXT('Main courante'!$B320,"j mmm aa"),"")</f>
        <v/>
      </c>
      <c r="CC323" s="122" t="str">
        <f>IF('Main courante'!$A320=$CA$6,TEXT('Main courante'!$C320,"hh:mm"),"")</f>
        <v/>
      </c>
      <c r="CD323" s="122" t="str">
        <f>IF('Main courante'!$A320=$CA$6,TEXT('Main courante'!$D320,"hh:mm"),"")</f>
        <v/>
      </c>
      <c r="CE323" s="123" t="str">
        <f>IF('Main courante'!$A320=$CA$6,MOD($CD323-$CC323,1),"")</f>
        <v/>
      </c>
      <c r="CF323" s="123" t="str">
        <f>IF('Main courante'!$A320=$CA$6,'Main courante'!$E320,"")</f>
        <v/>
      </c>
      <c r="CG323" s="122" t="str">
        <f>IF('Main courante'!$A320=$CA$6,DU323,"")</f>
        <v/>
      </c>
      <c r="CH323" s="125"/>
      <c r="CI323" s="120" t="str">
        <f>IF('Main courante'!$A320=$CI$6,MAX($CI$8:$CI322)+1,"")</f>
        <v/>
      </c>
      <c r="CJ323" s="121" t="str">
        <f>IF('Main courante'!$A320=$CI$6,TEXT('Main courante'!$B320,"j mmm aa"),"")</f>
        <v/>
      </c>
      <c r="CK323" s="122" t="str">
        <f>IF('Main courante'!$A320=$CI$6,TEXT('Main courante'!$C320,"hh:mm"),"")</f>
        <v/>
      </c>
      <c r="CL323" s="122" t="str">
        <f>IF('Main courante'!$A320=$CI$6,TEXT('Main courante'!$D320,"hh:mm"),"")</f>
        <v/>
      </c>
      <c r="CM323" s="123" t="str">
        <f>IF('Main courante'!$A320=$CI$6,MOD($CL323-$CK323,1),"")</f>
        <v/>
      </c>
      <c r="CN323" s="123" t="str">
        <f>IF('Main courante'!$A320=$CI$6,'Main courante'!$E320,"")</f>
        <v/>
      </c>
      <c r="CO323" s="125"/>
      <c r="CP323" s="120" t="str">
        <f>IF('Main courante'!$A320=$CP$6,MAX($CP$8:$CP322)+1,"")</f>
        <v/>
      </c>
      <c r="CQ323" s="121" t="str">
        <f>IF('Main courante'!$A320=$CP$6,TEXT('Main courante'!$B320,"j mmm aa"),"")</f>
        <v/>
      </c>
      <c r="CR323" s="122" t="str">
        <f>IF('Main courante'!$A320=$CP$6,TEXT('Main courante'!$C320,"hh:mm"),"")</f>
        <v/>
      </c>
      <c r="CS323" s="122" t="str">
        <f>IF('Main courante'!$A320=$CP$6,TEXT('Main courante'!$D320,"hh:mm"),"")</f>
        <v/>
      </c>
      <c r="CT323" s="123" t="str">
        <f>IF('Main courante'!$A320=$CP$6,MOD($CS323-$CR323,1),"")</f>
        <v/>
      </c>
      <c r="CU323" s="123" t="str">
        <f>IF('Main courante'!$A320=$CP$6,'Main courante'!$E320,"")</f>
        <v/>
      </c>
      <c r="CV323" s="122" t="str">
        <f>IF('Main courante'!$A320=$CP$6,DU323,"")</f>
        <v/>
      </c>
      <c r="CW323" s="125"/>
      <c r="CX323" s="120" t="str">
        <f>IF('Main courante'!$A320=$CX$6,MAX($CX$8:$CX322)+1,"")</f>
        <v/>
      </c>
      <c r="CY323" s="121" t="str">
        <f>IF('Main courante'!$A320=$CX$6,TEXT('Main courante'!$B320,"j mmm aa"),"")</f>
        <v/>
      </c>
      <c r="CZ323" s="122" t="str">
        <f>IF('Main courante'!$A320=$CX$6,TEXT('Main courante'!$C320,"hh:mm"),"")</f>
        <v/>
      </c>
      <c r="DA323" s="122" t="str">
        <f>IF('Main courante'!$A320=$CX$6,TEXT('Main courante'!$D320,"hh:mm"),"")</f>
        <v/>
      </c>
      <c r="DB323" s="123" t="str">
        <f>IF('Main courante'!$A320=$CX$6,MOD($DA323-$CZ323,1),"")</f>
        <v/>
      </c>
      <c r="DC323" s="123" t="str">
        <f>IF('Main courante'!$A320=$CX$6,'Main courante'!$E320,"")</f>
        <v/>
      </c>
      <c r="DD323" s="122" t="str">
        <f>IF('Main courante'!$A320=$CX$6,DU323,"")</f>
        <v/>
      </c>
      <c r="DE323" s="125"/>
      <c r="DF323" s="120" t="str">
        <f>IF('Main courante'!$A320=$DF$6,MAX($DF$8:$DF322)+1,"")</f>
        <v/>
      </c>
      <c r="DG323" s="121" t="str">
        <f>IF('Main courante'!$A320=$DF$6,TEXT('Main courante'!$B320,"j mmm aa"),"")</f>
        <v/>
      </c>
      <c r="DH323" s="122" t="str">
        <f>IF('Main courante'!$A320=$DF$6,TEXT('Main courante'!$C320,"hh:mm"),"")</f>
        <v/>
      </c>
      <c r="DI323" s="122" t="str">
        <f>IF('Main courante'!$A320=$DF$6,TEXT('Main courante'!$D320,"hh:mm"),"")</f>
        <v/>
      </c>
      <c r="DJ323" s="123" t="str">
        <f>IF('Main courante'!$A320=$DF$6,MOD($DI323-$DH323,1),"")</f>
        <v/>
      </c>
      <c r="DK323" s="123" t="str">
        <f>IF('Main courante'!$A320=$DF$6,'Main courante'!$E320,"")</f>
        <v/>
      </c>
      <c r="DL323" s="128"/>
      <c r="DM323" s="120" t="str">
        <f>IF(OR('Main courante'!$F320&lt;&gt;"",'Main courante'!$K320&lt;&gt;""),MAX($DM$8:$DM322)+1,"")</f>
        <v/>
      </c>
      <c r="DN323" s="121" t="str">
        <f>IF('Main courante'!$F320,TEXT('Main courante'!$B320,"j mmm aa"),"")</f>
        <v/>
      </c>
      <c r="DO323" s="121" t="str">
        <f>IF('Main courante'!$F320,'Main courante'!$E320,"")</f>
        <v/>
      </c>
      <c r="DP323" s="121" t="str">
        <f>IF(OR('Main courante'!$F320&lt;&gt;"",'Main courante'!$K320&lt;&gt;""),IF('Main courante'!$F320&lt;&gt;"",TEXT('Main courante'!$F320,"hh:mm"),""),"")</f>
        <v/>
      </c>
      <c r="DQ323" s="121" t="str">
        <f>IF(OR('Main courante'!$F320&lt;&gt;"",'Main courante'!$K320&lt;&gt;""),IF('Main courante'!$G320&lt;&gt;"",TEXT('Main courante'!$G320,"hh:mm"),""),"")</f>
        <v/>
      </c>
      <c r="DR323" s="121" t="str">
        <f>IF(OR('Main courante'!$F320&lt;&gt;"",'Main courante'!$K320&lt;&gt;""),IF('Main courante'!$K320&lt;&gt;"",TEXT('Main courante'!$K320,"hh:mm"),""),"")</f>
        <v/>
      </c>
      <c r="DS323" s="121" t="str">
        <f>IF(OR('Main courante'!$F320&lt;&gt;"",'Main courante'!$K320&lt;&gt;""),IF('Main courante'!$L320&lt;&gt;"",TEXT('Main courante'!$L320,"hh:mm"),""),"")</f>
        <v/>
      </c>
      <c r="DT323" s="129">
        <f t="shared" si="16"/>
        <v>0</v>
      </c>
      <c r="DU323" s="130">
        <f>'Main courante'!$H320+'Main courante'!$M320</f>
        <v>0</v>
      </c>
      <c r="DV323" s="131">
        <f>'Main courante'!$J320+'Main courante'!$O320</f>
        <v>0</v>
      </c>
      <c r="DW323" s="131">
        <f>'Main courante'!$I320+'Main courante'!$N320</f>
        <v>0</v>
      </c>
      <c r="DX323" s="132" t="str">
        <f>IF('Main courante'!$P320&lt;&gt;"",'Main courante'!$P320,"")</f>
        <v/>
      </c>
      <c r="DY323" s="133" t="str">
        <f>IF('Main courante'!$Q320&lt;&gt;"",'Main courante'!$Q320,"")</f>
        <v/>
      </c>
      <c r="DZ323" s="133" t="str">
        <f>IF('Main courante'!$R320&lt;&gt;"",'Main courante'!$R320,"")</f>
        <v/>
      </c>
      <c r="EA323" s="129">
        <f t="shared" si="17"/>
        <v>0</v>
      </c>
      <c r="EB323" s="129">
        <f t="shared" si="18"/>
        <v>0</v>
      </c>
      <c r="ED323" s="120" t="str">
        <f>IF('Main courante'!$A320=$ED$6,MAX($ED$8:$ED322)+1,"")</f>
        <v/>
      </c>
      <c r="EE323" s="120" t="str">
        <f>IF('Main courante'!$A320=$ED$6,'Main courante'!$S320,"")</f>
        <v/>
      </c>
      <c r="EF323" s="120" t="str">
        <f>IF('Main courante'!$A320=$ED$6,'Main courante'!$T320,"")</f>
        <v/>
      </c>
      <c r="EG323" s="120" t="str">
        <f>IF('Main courante'!$A320=$ED$6,'Main courante'!$U320,"")</f>
        <v/>
      </c>
      <c r="EH323" s="134" t="str">
        <f>IF('Main courante'!$A320=$ED$6,'Main courante'!$V320,"")</f>
        <v/>
      </c>
      <c r="EJ323" s="120" t="str">
        <f>IF('Main courante'!$A320=$EJ$6,MAX($EJ$8:$EJ322)+1,"")</f>
        <v/>
      </c>
      <c r="EK323" s="120" t="str">
        <f>IF('Main courante'!$A320=$EJ$6,'Main courante'!$S320,"")</f>
        <v/>
      </c>
      <c r="EL323" s="120" t="str">
        <f>IF('Main courante'!$A320=$EJ$6,'Main courante'!$T320,"")</f>
        <v/>
      </c>
      <c r="EM323" s="120" t="str">
        <f>IF('Main courante'!$A320=$EJ$6,'Main courante'!$U320,"")</f>
        <v/>
      </c>
      <c r="EN323" s="134" t="str">
        <f>IF('Main courante'!$A320=$EJ$6,'Main courante'!$V320,"")</f>
        <v/>
      </c>
      <c r="EP323" s="120" t="str">
        <f>IF('Main courante'!$A320=$EP$6,MAX($EP$8:$EP322)+1,"")</f>
        <v/>
      </c>
      <c r="EQ323" s="120" t="str">
        <f>IF('Main courante'!$A320=$EP$6,'Main courante'!$S320,"")</f>
        <v/>
      </c>
      <c r="ER323" s="120" t="str">
        <f>IF('Main courante'!$A320=$EP$6,'Main courante'!$T320,"")</f>
        <v/>
      </c>
      <c r="ES323" s="120" t="str">
        <f>IF('Main courante'!$A320=$EP$6,'Main courante'!$U320,"")</f>
        <v/>
      </c>
      <c r="ET323" s="134" t="str">
        <f>IF('Main courante'!$A320=$EP$6,'Main courante'!$V320,"")</f>
        <v/>
      </c>
      <c r="EU323" s="125"/>
      <c r="EV323" s="120" t="str">
        <f>IF('Main courante'!$A320=$EV$6,MAX($EV$8:$EV322)+1,"")</f>
        <v/>
      </c>
      <c r="EW323" s="121" t="str">
        <f>IF('Main courante'!$A320=$EV$6,TEXT('Main courante'!$B320,"j mmm aa"),"")</f>
        <v/>
      </c>
      <c r="EX323" s="122" t="str">
        <f>IF('Main courante'!$A320=$EV$6,TEXT('Main courante'!$C320,"hh:mm"),"")</f>
        <v/>
      </c>
      <c r="EY323" s="122" t="str">
        <f>IF('Main courante'!$A320=$EV$6,TEXT('Main courante'!$D320,"hh:mm"),"")</f>
        <v/>
      </c>
      <c r="EZ323" s="123" t="str">
        <f>IF('Main courante'!$A320=$EV$6,MOD($EY323-$EX323,1),"")</f>
        <v/>
      </c>
      <c r="FA323" s="123" t="str">
        <f>IF('Main courante'!$A320=$EV$6,'Main courante'!$E320,"")</f>
        <v/>
      </c>
      <c r="FB323" s="128"/>
    </row>
    <row r="324" spans="1:158">
      <c r="A324" s="120" t="str">
        <f>IF('Main courante'!$A321=$A$6,MAX($A$8:$A323)+1,"")</f>
        <v/>
      </c>
      <c r="B324" s="121" t="str">
        <f>IF('Main courante'!$A321=$A$6,TEXT('Main courante'!$B321,"j mmm aa"),"")</f>
        <v/>
      </c>
      <c r="C324" s="122" t="str">
        <f>IF('Main courante'!$A321=$A$6,TEXT('Main courante'!$C321,"hh:mm"),"")</f>
        <v/>
      </c>
      <c r="D324" s="122" t="str">
        <f>IF('Main courante'!$A321=$A$6,TEXT('Main courante'!$D321,"hh:mm"),"")</f>
        <v/>
      </c>
      <c r="E324" s="123" t="str">
        <f>IF('Main courante'!$A321=$A$6,MOD($D324-$C324,1),"")</f>
        <v/>
      </c>
      <c r="F324" s="123" t="str">
        <f>IF('Main courante'!$A321=$A$6,'Main courante'!$E321,"")</f>
        <v/>
      </c>
      <c r="G324" s="125"/>
      <c r="H324" s="126" t="str">
        <f>IF('Main courante'!$A321=$H$6,MAX($H$8:$H323)+1,"")</f>
        <v/>
      </c>
      <c r="I324" s="121" t="str">
        <f>IF('Main courante'!$A321=$H$6,TEXT('Main courante'!$B321,"j mmm aa"),"")</f>
        <v/>
      </c>
      <c r="J324" s="122" t="str">
        <f>IF('Main courante'!$A321=$H$6,TEXT('Main courante'!$C321,"hh:mm"),"")</f>
        <v/>
      </c>
      <c r="K324" s="122" t="str">
        <f>IF('Main courante'!$A321=$H$6,TEXT('Main courante'!$D321,"hh:mm"),"")</f>
        <v/>
      </c>
      <c r="L324" s="123" t="str">
        <f>IF('Main courante'!$A321=$H$6,MOD($K324-$J324,1),"")</f>
        <v/>
      </c>
      <c r="M324" s="123" t="str">
        <f>IF('Main courante'!$A321=$H$6,'Main courante'!$E321,"")</f>
        <v/>
      </c>
      <c r="N324" s="125"/>
      <c r="O324" s="120" t="str">
        <f>IF('Main courante'!$A321=$O$6,MAX($O$8:$O323)+1,"")</f>
        <v/>
      </c>
      <c r="P324" s="121" t="str">
        <f>IF('Main courante'!$A321=$O$6,TEXT('Main courante'!$B321,"j mmm aa"),"")</f>
        <v/>
      </c>
      <c r="Q324" s="122" t="str">
        <f>IF('Main courante'!$A321=$O$6,TEXT('Main courante'!$C321,"hh:mm"),"")</f>
        <v/>
      </c>
      <c r="R324" s="122" t="str">
        <f>IF('Main courante'!$A321=$O$6,TEXT('Main courante'!$D321,"hh:mm"),"")</f>
        <v/>
      </c>
      <c r="S324" s="123" t="str">
        <f>IF('Main courante'!$A321=$O$6,MOD($R324-$Q324,1),"")</f>
        <v/>
      </c>
      <c r="T324" s="124" t="str">
        <f>IF('Main courante'!$A321=$O$6,'Main courante'!$E321,"")</f>
        <v/>
      </c>
      <c r="U324" s="127" t="str">
        <f>IF('Main courante'!$A321=$O$6,DU324,"")</f>
        <v/>
      </c>
      <c r="V324" s="125"/>
      <c r="W324" s="120" t="str">
        <f>IF('Main courante'!$A321=$W$6,MAX($W$8:$W323)+1,"")</f>
        <v/>
      </c>
      <c r="X324" s="121" t="str">
        <f>IF('Main courante'!$A321=$W$6,TEXT('Main courante'!$B321,"j mmm aa"),"")</f>
        <v/>
      </c>
      <c r="Y324" s="122" t="str">
        <f>IF('Main courante'!$A321=$W$6,TEXT('Main courante'!$C321,"hh:mm"),"")</f>
        <v/>
      </c>
      <c r="Z324" s="122" t="str">
        <f>IF('Main courante'!$A321=$W$6,TEXT('Main courante'!$D321,"hh:mm"),"")</f>
        <v/>
      </c>
      <c r="AA324" s="123" t="str">
        <f>IF('Main courante'!$A321=$W$6,MOD($Z324-$Y324,1),"")</f>
        <v/>
      </c>
      <c r="AB324" s="123" t="str">
        <f>IF('Main courante'!$A321=$W$6,'Main courante'!$E321,"")</f>
        <v/>
      </c>
      <c r="AC324" s="122" t="str">
        <f>IF('Main courante'!$A321=$W$6,DU324,"")</f>
        <v/>
      </c>
      <c r="AD324" s="125"/>
      <c r="AE324" s="120" t="str">
        <f>IF('Main courante'!$A321=$AE$6,MAX($AE$8:$AE323)+1,"")</f>
        <v/>
      </c>
      <c r="AF324" s="121" t="str">
        <f>IF('Main courante'!$A321=$AE$6,TEXT('Main courante'!$B321,"j mmm aa"),"")</f>
        <v/>
      </c>
      <c r="AG324" s="122" t="str">
        <f>IF('Main courante'!$A321=$AE$6,TEXT('Main courante'!$C321,"hh:mm"),"")</f>
        <v/>
      </c>
      <c r="AH324" s="122" t="str">
        <f>IF('Main courante'!$A321=$AE$6,TEXT('Main courante'!$D321,"hh:mm"),"")</f>
        <v/>
      </c>
      <c r="AI324" s="123" t="str">
        <f>IF('Main courante'!$A321=$AE$6,MOD($AH324-$AG324,1),"")</f>
        <v/>
      </c>
      <c r="AJ324" s="123" t="str">
        <f>IF('Main courante'!$A321=$AE$6,'Main courante'!$E321,"")</f>
        <v/>
      </c>
      <c r="AK324" s="122" t="str">
        <f>IF('Main courante'!$A321=$AE$6,DU324,"")</f>
        <v/>
      </c>
      <c r="AL324" s="125"/>
      <c r="AM324" s="120" t="str">
        <f>IF('Main courante'!$A321=$AM$6,MAX($AM$8:$AM323)+1,"")</f>
        <v/>
      </c>
      <c r="AN324" s="121" t="str">
        <f>IF('Main courante'!$A321=$AM$6,TEXT('Main courante'!$B321,"j mmm aa"),"")</f>
        <v/>
      </c>
      <c r="AO324" s="122" t="str">
        <f>IF('Main courante'!$A321=$AM$6,TEXT('Main courante'!$C321,"hh:mm"),"")</f>
        <v/>
      </c>
      <c r="AP324" s="122" t="str">
        <f>IF('Main courante'!$A321=$AM$6,TEXT('Main courante'!$D321,"hh:mm"),"")</f>
        <v/>
      </c>
      <c r="AQ324" s="123" t="str">
        <f>IF('Main courante'!$A321=$AM$6,MOD($AP324-$AO324,1),"")</f>
        <v/>
      </c>
      <c r="AR324" s="123" t="str">
        <f>IF('Main courante'!$A321=$AM$6,'Main courante'!$E321,"")</f>
        <v/>
      </c>
      <c r="AS324" s="122" t="str">
        <f>IF('Main courante'!$A321=$AM$6,DU324,"")</f>
        <v/>
      </c>
      <c r="AT324" s="125"/>
      <c r="AU324" s="120" t="str">
        <f>IF('Main courante'!$A321=$AU$6,MAX($AU$8:$AU323)+1,"")</f>
        <v/>
      </c>
      <c r="AV324" s="121" t="str">
        <f>IF('Main courante'!$A321=$AU$6,TEXT('Main courante'!$B321,"j mmm aa"),"")</f>
        <v/>
      </c>
      <c r="AW324" s="122" t="str">
        <f>IF('Main courante'!$A321=$AU$6,TEXT('Main courante'!$C321,"hh:mm"),"")</f>
        <v/>
      </c>
      <c r="AX324" s="122" t="str">
        <f>IF('Main courante'!$A321=$AU$6,TEXT('Main courante'!$D321,"hh:mm"),"")</f>
        <v/>
      </c>
      <c r="AY324" s="123" t="str">
        <f>IF('Main courante'!$A321=$AU$6,MOD($AX324-$AW324,1),"")</f>
        <v/>
      </c>
      <c r="AZ324" s="123" t="str">
        <f>IF('Main courante'!$A321=$AU$6,'Main courante'!$E321,"")</f>
        <v/>
      </c>
      <c r="BA324" s="122" t="str">
        <f>IF('Main courante'!$A321=$AU$6,DU324,"")</f>
        <v/>
      </c>
      <c r="BB324" s="125"/>
      <c r="BC324" s="120" t="str">
        <f>IF('Main courante'!$A321=$BC$6,MAX($BC$8:$BC323)+1,"")</f>
        <v/>
      </c>
      <c r="BD324" s="121" t="str">
        <f>IF('Main courante'!$A321=$BC$6,TEXT('Main courante'!$B321,"j mmm aa"),"")</f>
        <v/>
      </c>
      <c r="BE324" s="122" t="str">
        <f>IF('Main courante'!$A321=$BC$6,TEXT('Main courante'!$C321,"hh:mm"),"")</f>
        <v/>
      </c>
      <c r="BF324" s="122" t="str">
        <f>IF('Main courante'!$A321=$BC$6,TEXT('Main courante'!$D321,"hh:mm"),"")</f>
        <v/>
      </c>
      <c r="BG324" s="123" t="str">
        <f>IF('Main courante'!$A321=$BC$6,MOD($BF324-$BE324,1),"")</f>
        <v/>
      </c>
      <c r="BH324" s="123" t="str">
        <f>IF('Main courante'!$A321=$BC$6,'Main courante'!$E321,"")</f>
        <v/>
      </c>
      <c r="BI324" s="122" t="str">
        <f>IF('Main courante'!$A321=$BC$6,DU324,"")</f>
        <v/>
      </c>
      <c r="BJ324" s="125"/>
      <c r="BK324" s="120" t="str">
        <f>IF('Main courante'!$A321=$BK$6,MAX($BK$8:$BK323)+1,"")</f>
        <v/>
      </c>
      <c r="BL324" s="121" t="str">
        <f>IF('Main courante'!$A321=$BK$6,TEXT('Main courante'!$B321,"j mmm aa"),"")</f>
        <v/>
      </c>
      <c r="BM324" s="122" t="str">
        <f>IF('Main courante'!$A321=$BK$6,TEXT('Main courante'!$C321,"hh:mm"),"")</f>
        <v/>
      </c>
      <c r="BN324" s="122" t="str">
        <f>IF('Main courante'!$A321=$BK$6,TEXT('Main courante'!$D321,"hh:mm"),"")</f>
        <v/>
      </c>
      <c r="BO324" s="123" t="str">
        <f>IF('Main courante'!$A321=$BK$6,MOD($BN324-$BM324,1),"")</f>
        <v/>
      </c>
      <c r="BP324" s="123" t="str">
        <f>IF('Main courante'!$A321=$BK$6,'Main courante'!$E321,"")</f>
        <v/>
      </c>
      <c r="BQ324" s="122" t="str">
        <f>IF('Main courante'!$A321=$BK$6,DU324,"")</f>
        <v/>
      </c>
      <c r="BR324" s="125"/>
      <c r="BS324" s="120" t="str">
        <f>IF('Main courante'!$A321=$BS$6,MAX($BS$8:$BS323)+1,"")</f>
        <v/>
      </c>
      <c r="BT324" s="121" t="str">
        <f>IF('Main courante'!$A321=$BS$6,TEXT('Main courante'!$B321,"j mmm aa"),"")</f>
        <v/>
      </c>
      <c r="BU324" s="122" t="str">
        <f>IF('Main courante'!$A321=$BS$6,TEXT('Main courante'!$C321,"hh:mm"),"")</f>
        <v/>
      </c>
      <c r="BV324" s="122" t="str">
        <f>IF('Main courante'!$A321=$BS$6,TEXT('Main courante'!$D321,"hh:mm"),"")</f>
        <v/>
      </c>
      <c r="BW324" s="123" t="str">
        <f>IF('Main courante'!$A321=$BS$6,MOD($BV324-$BU324,1),"")</f>
        <v/>
      </c>
      <c r="BX324" s="123" t="str">
        <f>IF('Main courante'!$A321=$BS$6,'Main courante'!$E321,"")</f>
        <v/>
      </c>
      <c r="BY324" s="122" t="str">
        <f>IF('Main courante'!$A321=$BS$6,DU324,"")</f>
        <v/>
      </c>
      <c r="BZ324" s="125"/>
      <c r="CA324" s="120" t="str">
        <f>IF('Main courante'!$A321=$CA$6,MAX($CA$8:$CA323)+1,"")</f>
        <v/>
      </c>
      <c r="CB324" s="121" t="str">
        <f>IF('Main courante'!$A321=$CA$6,TEXT('Main courante'!$B321,"j mmm aa"),"")</f>
        <v/>
      </c>
      <c r="CC324" s="122" t="str">
        <f>IF('Main courante'!$A321=$CA$6,TEXT('Main courante'!$C321,"hh:mm"),"")</f>
        <v/>
      </c>
      <c r="CD324" s="122" t="str">
        <f>IF('Main courante'!$A321=$CA$6,TEXT('Main courante'!$D321,"hh:mm"),"")</f>
        <v/>
      </c>
      <c r="CE324" s="123" t="str">
        <f>IF('Main courante'!$A321=$CA$6,MOD($CD324-$CC324,1),"")</f>
        <v/>
      </c>
      <c r="CF324" s="123" t="str">
        <f>IF('Main courante'!$A321=$CA$6,'Main courante'!$E321,"")</f>
        <v/>
      </c>
      <c r="CG324" s="122" t="str">
        <f>IF('Main courante'!$A321=$CA$6,DU324,"")</f>
        <v/>
      </c>
      <c r="CH324" s="125"/>
      <c r="CI324" s="120" t="str">
        <f>IF('Main courante'!$A321=$CI$6,MAX($CI$8:$CI323)+1,"")</f>
        <v/>
      </c>
      <c r="CJ324" s="121" t="str">
        <f>IF('Main courante'!$A321=$CI$6,TEXT('Main courante'!$B321,"j mmm aa"),"")</f>
        <v/>
      </c>
      <c r="CK324" s="122" t="str">
        <f>IF('Main courante'!$A321=$CI$6,TEXT('Main courante'!$C321,"hh:mm"),"")</f>
        <v/>
      </c>
      <c r="CL324" s="122" t="str">
        <f>IF('Main courante'!$A321=$CI$6,TEXT('Main courante'!$D321,"hh:mm"),"")</f>
        <v/>
      </c>
      <c r="CM324" s="123" t="str">
        <f>IF('Main courante'!$A321=$CI$6,MOD($CL324-$CK324,1),"")</f>
        <v/>
      </c>
      <c r="CN324" s="123" t="str">
        <f>IF('Main courante'!$A321=$CI$6,'Main courante'!$E321,"")</f>
        <v/>
      </c>
      <c r="CO324" s="125"/>
      <c r="CP324" s="120" t="str">
        <f>IF('Main courante'!$A321=$CP$6,MAX($CP$8:$CP323)+1,"")</f>
        <v/>
      </c>
      <c r="CQ324" s="121" t="str">
        <f>IF('Main courante'!$A321=$CP$6,TEXT('Main courante'!$B321,"j mmm aa"),"")</f>
        <v/>
      </c>
      <c r="CR324" s="122" t="str">
        <f>IF('Main courante'!$A321=$CP$6,TEXT('Main courante'!$C321,"hh:mm"),"")</f>
        <v/>
      </c>
      <c r="CS324" s="122" t="str">
        <f>IF('Main courante'!$A321=$CP$6,TEXT('Main courante'!$D321,"hh:mm"),"")</f>
        <v/>
      </c>
      <c r="CT324" s="123" t="str">
        <f>IF('Main courante'!$A321=$CP$6,MOD($CS324-$CR324,1),"")</f>
        <v/>
      </c>
      <c r="CU324" s="123" t="str">
        <f>IF('Main courante'!$A321=$CP$6,'Main courante'!$E321,"")</f>
        <v/>
      </c>
      <c r="CV324" s="122" t="str">
        <f>IF('Main courante'!$A321=$CP$6,DU324,"")</f>
        <v/>
      </c>
      <c r="CW324" s="125"/>
      <c r="CX324" s="120" t="str">
        <f>IF('Main courante'!$A321=$CX$6,MAX($CX$8:$CX323)+1,"")</f>
        <v/>
      </c>
      <c r="CY324" s="121" t="str">
        <f>IF('Main courante'!$A321=$CX$6,TEXT('Main courante'!$B321,"j mmm aa"),"")</f>
        <v/>
      </c>
      <c r="CZ324" s="122" t="str">
        <f>IF('Main courante'!$A321=$CX$6,TEXT('Main courante'!$C321,"hh:mm"),"")</f>
        <v/>
      </c>
      <c r="DA324" s="122" t="str">
        <f>IF('Main courante'!$A321=$CX$6,TEXT('Main courante'!$D321,"hh:mm"),"")</f>
        <v/>
      </c>
      <c r="DB324" s="123" t="str">
        <f>IF('Main courante'!$A321=$CX$6,MOD($DA324-$CZ324,1),"")</f>
        <v/>
      </c>
      <c r="DC324" s="123" t="str">
        <f>IF('Main courante'!$A321=$CX$6,'Main courante'!$E321,"")</f>
        <v/>
      </c>
      <c r="DD324" s="122" t="str">
        <f>IF('Main courante'!$A321=$CX$6,DU324,"")</f>
        <v/>
      </c>
      <c r="DE324" s="125"/>
      <c r="DF324" s="120" t="str">
        <f>IF('Main courante'!$A321=$DF$6,MAX($DF$8:$DF323)+1,"")</f>
        <v/>
      </c>
      <c r="DG324" s="121" t="str">
        <f>IF('Main courante'!$A321=$DF$6,TEXT('Main courante'!$B321,"j mmm aa"),"")</f>
        <v/>
      </c>
      <c r="DH324" s="122" t="str">
        <f>IF('Main courante'!$A321=$DF$6,TEXT('Main courante'!$C321,"hh:mm"),"")</f>
        <v/>
      </c>
      <c r="DI324" s="122" t="str">
        <f>IF('Main courante'!$A321=$DF$6,TEXT('Main courante'!$D321,"hh:mm"),"")</f>
        <v/>
      </c>
      <c r="DJ324" s="123" t="str">
        <f>IF('Main courante'!$A321=$DF$6,MOD($DI324-$DH324,1),"")</f>
        <v/>
      </c>
      <c r="DK324" s="123" t="str">
        <f>IF('Main courante'!$A321=$DF$6,'Main courante'!$E321,"")</f>
        <v/>
      </c>
      <c r="DL324" s="128"/>
      <c r="DM324" s="120" t="str">
        <f>IF(OR('Main courante'!$F321&lt;&gt;"",'Main courante'!$K321&lt;&gt;""),MAX($DM$8:$DM323)+1,"")</f>
        <v/>
      </c>
      <c r="DN324" s="121" t="str">
        <f>IF('Main courante'!$F321,TEXT('Main courante'!$B321,"j mmm aa"),"")</f>
        <v/>
      </c>
      <c r="DO324" s="121" t="str">
        <f>IF('Main courante'!$F321,'Main courante'!$E321,"")</f>
        <v/>
      </c>
      <c r="DP324" s="121" t="str">
        <f>IF(OR('Main courante'!$F321&lt;&gt;"",'Main courante'!$K321&lt;&gt;""),IF('Main courante'!$F321&lt;&gt;"",TEXT('Main courante'!$F321,"hh:mm"),""),"")</f>
        <v/>
      </c>
      <c r="DQ324" s="121" t="str">
        <f>IF(OR('Main courante'!$F321&lt;&gt;"",'Main courante'!$K321&lt;&gt;""),IF('Main courante'!$G321&lt;&gt;"",TEXT('Main courante'!$G321,"hh:mm"),""),"")</f>
        <v/>
      </c>
      <c r="DR324" s="121" t="str">
        <f>IF(OR('Main courante'!$F321&lt;&gt;"",'Main courante'!$K321&lt;&gt;""),IF('Main courante'!$K321&lt;&gt;"",TEXT('Main courante'!$K321,"hh:mm"),""),"")</f>
        <v/>
      </c>
      <c r="DS324" s="121" t="str">
        <f>IF(OR('Main courante'!$F321&lt;&gt;"",'Main courante'!$K321&lt;&gt;""),IF('Main courante'!$L321&lt;&gt;"",TEXT('Main courante'!$L321,"hh:mm"),""),"")</f>
        <v/>
      </c>
      <c r="DT324" s="129">
        <f t="shared" si="16"/>
        <v>0</v>
      </c>
      <c r="DU324" s="130">
        <f>'Main courante'!$H321+'Main courante'!$M321</f>
        <v>0</v>
      </c>
      <c r="DV324" s="131">
        <f>'Main courante'!$J321+'Main courante'!$O321</f>
        <v>0</v>
      </c>
      <c r="DW324" s="131">
        <f>'Main courante'!$I321+'Main courante'!$N321</f>
        <v>0</v>
      </c>
      <c r="DX324" s="132" t="str">
        <f>IF('Main courante'!$P321&lt;&gt;"",'Main courante'!$P321,"")</f>
        <v/>
      </c>
      <c r="DY324" s="133" t="str">
        <f>IF('Main courante'!$Q321&lt;&gt;"",'Main courante'!$Q321,"")</f>
        <v/>
      </c>
      <c r="DZ324" s="133" t="str">
        <f>IF('Main courante'!$R321&lt;&gt;"",'Main courante'!$R321,"")</f>
        <v/>
      </c>
      <c r="EA324" s="129">
        <f t="shared" si="17"/>
        <v>0</v>
      </c>
      <c r="EB324" s="129">
        <f t="shared" si="18"/>
        <v>0</v>
      </c>
      <c r="ED324" s="120" t="str">
        <f>IF('Main courante'!$A321=$ED$6,MAX($ED$8:$ED323)+1,"")</f>
        <v/>
      </c>
      <c r="EE324" s="120" t="str">
        <f>IF('Main courante'!$A321=$ED$6,'Main courante'!$S321,"")</f>
        <v/>
      </c>
      <c r="EF324" s="120" t="str">
        <f>IF('Main courante'!$A321=$ED$6,'Main courante'!$T321,"")</f>
        <v/>
      </c>
      <c r="EG324" s="120" t="str">
        <f>IF('Main courante'!$A321=$ED$6,'Main courante'!$U321,"")</f>
        <v/>
      </c>
      <c r="EH324" s="134" t="str">
        <f>IF('Main courante'!$A321=$ED$6,'Main courante'!$V321,"")</f>
        <v/>
      </c>
      <c r="EJ324" s="120" t="str">
        <f>IF('Main courante'!$A321=$EJ$6,MAX($EJ$8:$EJ323)+1,"")</f>
        <v/>
      </c>
      <c r="EK324" s="120" t="str">
        <f>IF('Main courante'!$A321=$EJ$6,'Main courante'!$S321,"")</f>
        <v/>
      </c>
      <c r="EL324" s="120" t="str">
        <f>IF('Main courante'!$A321=$EJ$6,'Main courante'!$T321,"")</f>
        <v/>
      </c>
      <c r="EM324" s="120" t="str">
        <f>IF('Main courante'!$A321=$EJ$6,'Main courante'!$U321,"")</f>
        <v/>
      </c>
      <c r="EN324" s="134" t="str">
        <f>IF('Main courante'!$A321=$EJ$6,'Main courante'!$V321,"")</f>
        <v/>
      </c>
      <c r="EP324" s="120" t="str">
        <f>IF('Main courante'!$A321=$EP$6,MAX($EP$8:$EP323)+1,"")</f>
        <v/>
      </c>
      <c r="EQ324" s="120" t="str">
        <f>IF('Main courante'!$A321=$EP$6,'Main courante'!$S321,"")</f>
        <v/>
      </c>
      <c r="ER324" s="120" t="str">
        <f>IF('Main courante'!$A321=$EP$6,'Main courante'!$T321,"")</f>
        <v/>
      </c>
      <c r="ES324" s="120" t="str">
        <f>IF('Main courante'!$A321=$EP$6,'Main courante'!$U321,"")</f>
        <v/>
      </c>
      <c r="ET324" s="134" t="str">
        <f>IF('Main courante'!$A321=$EP$6,'Main courante'!$V321,"")</f>
        <v/>
      </c>
      <c r="EU324" s="125"/>
      <c r="EV324" s="120" t="str">
        <f>IF('Main courante'!$A321=$EV$6,MAX($EV$8:$EV323)+1,"")</f>
        <v/>
      </c>
      <c r="EW324" s="121" t="str">
        <f>IF('Main courante'!$A321=$EV$6,TEXT('Main courante'!$B321,"j mmm aa"),"")</f>
        <v/>
      </c>
      <c r="EX324" s="122" t="str">
        <f>IF('Main courante'!$A321=$EV$6,TEXT('Main courante'!$C321,"hh:mm"),"")</f>
        <v/>
      </c>
      <c r="EY324" s="122" t="str">
        <f>IF('Main courante'!$A321=$EV$6,TEXT('Main courante'!$D321,"hh:mm"),"")</f>
        <v/>
      </c>
      <c r="EZ324" s="123" t="str">
        <f>IF('Main courante'!$A321=$EV$6,MOD($EY324-$EX324,1),"")</f>
        <v/>
      </c>
      <c r="FA324" s="123" t="str">
        <f>IF('Main courante'!$A321=$EV$6,'Main courante'!$E321,"")</f>
        <v/>
      </c>
      <c r="FB324" s="128"/>
    </row>
    <row r="325" spans="1:158">
      <c r="A325" s="120" t="str">
        <f>IF('Main courante'!$A322=$A$6,MAX($A$8:$A324)+1,"")</f>
        <v/>
      </c>
      <c r="B325" s="121" t="str">
        <f>IF('Main courante'!$A322=$A$6,TEXT('Main courante'!$B322,"j mmm aa"),"")</f>
        <v/>
      </c>
      <c r="C325" s="122" t="str">
        <f>IF('Main courante'!$A322=$A$6,TEXT('Main courante'!$C322,"hh:mm"),"")</f>
        <v/>
      </c>
      <c r="D325" s="122" t="str">
        <f>IF('Main courante'!$A322=$A$6,TEXT('Main courante'!$D322,"hh:mm"),"")</f>
        <v/>
      </c>
      <c r="E325" s="123" t="str">
        <f>IF('Main courante'!$A322=$A$6,MOD($D325-$C325,1),"")</f>
        <v/>
      </c>
      <c r="F325" s="123" t="str">
        <f>IF('Main courante'!$A322=$A$6,'Main courante'!$E322,"")</f>
        <v/>
      </c>
      <c r="G325" s="125"/>
      <c r="H325" s="126" t="str">
        <f>IF('Main courante'!$A322=$H$6,MAX($H$8:$H324)+1,"")</f>
        <v/>
      </c>
      <c r="I325" s="121" t="str">
        <f>IF('Main courante'!$A322=$H$6,TEXT('Main courante'!$B322,"j mmm aa"),"")</f>
        <v/>
      </c>
      <c r="J325" s="122" t="str">
        <f>IF('Main courante'!$A322=$H$6,TEXT('Main courante'!$C322,"hh:mm"),"")</f>
        <v/>
      </c>
      <c r="K325" s="122" t="str">
        <f>IF('Main courante'!$A322=$H$6,TEXT('Main courante'!$D322,"hh:mm"),"")</f>
        <v/>
      </c>
      <c r="L325" s="123" t="str">
        <f>IF('Main courante'!$A322=$H$6,MOD($K325-$J325,1),"")</f>
        <v/>
      </c>
      <c r="M325" s="123" t="str">
        <f>IF('Main courante'!$A322=$H$6,'Main courante'!$E322,"")</f>
        <v/>
      </c>
      <c r="N325" s="125"/>
      <c r="O325" s="120" t="str">
        <f>IF('Main courante'!$A322=$O$6,MAX($O$8:$O324)+1,"")</f>
        <v/>
      </c>
      <c r="P325" s="121" t="str">
        <f>IF('Main courante'!$A322=$O$6,TEXT('Main courante'!$B322,"j mmm aa"),"")</f>
        <v/>
      </c>
      <c r="Q325" s="122" t="str">
        <f>IF('Main courante'!$A322=$O$6,TEXT('Main courante'!$C322,"hh:mm"),"")</f>
        <v/>
      </c>
      <c r="R325" s="122" t="str">
        <f>IF('Main courante'!$A322=$O$6,TEXT('Main courante'!$D322,"hh:mm"),"")</f>
        <v/>
      </c>
      <c r="S325" s="123" t="str">
        <f>IF('Main courante'!$A322=$O$6,MOD($R325-$Q325,1),"")</f>
        <v/>
      </c>
      <c r="T325" s="124" t="str">
        <f>IF('Main courante'!$A322=$O$6,'Main courante'!$E322,"")</f>
        <v/>
      </c>
      <c r="U325" s="127" t="str">
        <f>IF('Main courante'!$A322=$O$6,DU325,"")</f>
        <v/>
      </c>
      <c r="V325" s="125"/>
      <c r="W325" s="120" t="str">
        <f>IF('Main courante'!$A322=$W$6,MAX($W$8:$W324)+1,"")</f>
        <v/>
      </c>
      <c r="X325" s="121" t="str">
        <f>IF('Main courante'!$A322=$W$6,TEXT('Main courante'!$B322,"j mmm aa"),"")</f>
        <v/>
      </c>
      <c r="Y325" s="122" t="str">
        <f>IF('Main courante'!$A322=$W$6,TEXT('Main courante'!$C322,"hh:mm"),"")</f>
        <v/>
      </c>
      <c r="Z325" s="122" t="str">
        <f>IF('Main courante'!$A322=$W$6,TEXT('Main courante'!$D322,"hh:mm"),"")</f>
        <v/>
      </c>
      <c r="AA325" s="123" t="str">
        <f>IF('Main courante'!$A322=$W$6,MOD($Z325-$Y325,1),"")</f>
        <v/>
      </c>
      <c r="AB325" s="123" t="str">
        <f>IF('Main courante'!$A322=$W$6,'Main courante'!$E322,"")</f>
        <v/>
      </c>
      <c r="AC325" s="122" t="str">
        <f>IF('Main courante'!$A322=$W$6,DU325,"")</f>
        <v/>
      </c>
      <c r="AD325" s="125"/>
      <c r="AE325" s="120" t="str">
        <f>IF('Main courante'!$A322=$AE$6,MAX($AE$8:$AE324)+1,"")</f>
        <v/>
      </c>
      <c r="AF325" s="121" t="str">
        <f>IF('Main courante'!$A322=$AE$6,TEXT('Main courante'!$B322,"j mmm aa"),"")</f>
        <v/>
      </c>
      <c r="AG325" s="122" t="str">
        <f>IF('Main courante'!$A322=$AE$6,TEXT('Main courante'!$C322,"hh:mm"),"")</f>
        <v/>
      </c>
      <c r="AH325" s="122" t="str">
        <f>IF('Main courante'!$A322=$AE$6,TEXT('Main courante'!$D322,"hh:mm"),"")</f>
        <v/>
      </c>
      <c r="AI325" s="123" t="str">
        <f>IF('Main courante'!$A322=$AE$6,MOD($AH325-$AG325,1),"")</f>
        <v/>
      </c>
      <c r="AJ325" s="123" t="str">
        <f>IF('Main courante'!$A322=$AE$6,'Main courante'!$E322,"")</f>
        <v/>
      </c>
      <c r="AK325" s="122" t="str">
        <f>IF('Main courante'!$A322=$AE$6,DU325,"")</f>
        <v/>
      </c>
      <c r="AL325" s="125"/>
      <c r="AM325" s="120" t="str">
        <f>IF('Main courante'!$A322=$AM$6,MAX($AM$8:$AM324)+1,"")</f>
        <v/>
      </c>
      <c r="AN325" s="121" t="str">
        <f>IF('Main courante'!$A322=$AM$6,TEXT('Main courante'!$B322,"j mmm aa"),"")</f>
        <v/>
      </c>
      <c r="AO325" s="122" t="str">
        <f>IF('Main courante'!$A322=$AM$6,TEXT('Main courante'!$C322,"hh:mm"),"")</f>
        <v/>
      </c>
      <c r="AP325" s="122" t="str">
        <f>IF('Main courante'!$A322=$AM$6,TEXT('Main courante'!$D322,"hh:mm"),"")</f>
        <v/>
      </c>
      <c r="AQ325" s="123" t="str">
        <f>IF('Main courante'!$A322=$AM$6,MOD($AP325-$AO325,1),"")</f>
        <v/>
      </c>
      <c r="AR325" s="123" t="str">
        <f>IF('Main courante'!$A322=$AM$6,'Main courante'!$E322,"")</f>
        <v/>
      </c>
      <c r="AS325" s="122" t="str">
        <f>IF('Main courante'!$A322=$AM$6,DU325,"")</f>
        <v/>
      </c>
      <c r="AT325" s="125"/>
      <c r="AU325" s="120" t="str">
        <f>IF('Main courante'!$A322=$AU$6,MAX($AU$8:$AU324)+1,"")</f>
        <v/>
      </c>
      <c r="AV325" s="121" t="str">
        <f>IF('Main courante'!$A322=$AU$6,TEXT('Main courante'!$B322,"j mmm aa"),"")</f>
        <v/>
      </c>
      <c r="AW325" s="122" t="str">
        <f>IF('Main courante'!$A322=$AU$6,TEXT('Main courante'!$C322,"hh:mm"),"")</f>
        <v/>
      </c>
      <c r="AX325" s="122" t="str">
        <f>IF('Main courante'!$A322=$AU$6,TEXT('Main courante'!$D322,"hh:mm"),"")</f>
        <v/>
      </c>
      <c r="AY325" s="123" t="str">
        <f>IF('Main courante'!$A322=$AU$6,MOD($AX325-$AW325,1),"")</f>
        <v/>
      </c>
      <c r="AZ325" s="123" t="str">
        <f>IF('Main courante'!$A322=$AU$6,'Main courante'!$E322,"")</f>
        <v/>
      </c>
      <c r="BA325" s="122" t="str">
        <f>IF('Main courante'!$A322=$AU$6,DU325,"")</f>
        <v/>
      </c>
      <c r="BB325" s="125"/>
      <c r="BC325" s="120" t="str">
        <f>IF('Main courante'!$A322=$BC$6,MAX($BC$8:$BC324)+1,"")</f>
        <v/>
      </c>
      <c r="BD325" s="121" t="str">
        <f>IF('Main courante'!$A322=$BC$6,TEXT('Main courante'!$B322,"j mmm aa"),"")</f>
        <v/>
      </c>
      <c r="BE325" s="122" t="str">
        <f>IF('Main courante'!$A322=$BC$6,TEXT('Main courante'!$C322,"hh:mm"),"")</f>
        <v/>
      </c>
      <c r="BF325" s="122" t="str">
        <f>IF('Main courante'!$A322=$BC$6,TEXT('Main courante'!$D322,"hh:mm"),"")</f>
        <v/>
      </c>
      <c r="BG325" s="123" t="str">
        <f>IF('Main courante'!$A322=$BC$6,MOD($BF325-$BE325,1),"")</f>
        <v/>
      </c>
      <c r="BH325" s="123" t="str">
        <f>IF('Main courante'!$A322=$BC$6,'Main courante'!$E322,"")</f>
        <v/>
      </c>
      <c r="BI325" s="122" t="str">
        <f>IF('Main courante'!$A322=$BC$6,DU325,"")</f>
        <v/>
      </c>
      <c r="BJ325" s="125"/>
      <c r="BK325" s="120" t="str">
        <f>IF('Main courante'!$A322=$BK$6,MAX($BK$8:$BK324)+1,"")</f>
        <v/>
      </c>
      <c r="BL325" s="121" t="str">
        <f>IF('Main courante'!$A322=$BK$6,TEXT('Main courante'!$B322,"j mmm aa"),"")</f>
        <v/>
      </c>
      <c r="BM325" s="122" t="str">
        <f>IF('Main courante'!$A322=$BK$6,TEXT('Main courante'!$C322,"hh:mm"),"")</f>
        <v/>
      </c>
      <c r="BN325" s="122" t="str">
        <f>IF('Main courante'!$A322=$BK$6,TEXT('Main courante'!$D322,"hh:mm"),"")</f>
        <v/>
      </c>
      <c r="BO325" s="123" t="str">
        <f>IF('Main courante'!$A322=$BK$6,MOD($BN325-$BM325,1),"")</f>
        <v/>
      </c>
      <c r="BP325" s="123" t="str">
        <f>IF('Main courante'!$A322=$BK$6,'Main courante'!$E322,"")</f>
        <v/>
      </c>
      <c r="BQ325" s="122" t="str">
        <f>IF('Main courante'!$A322=$BK$6,DU325,"")</f>
        <v/>
      </c>
      <c r="BR325" s="125"/>
      <c r="BS325" s="120" t="str">
        <f>IF('Main courante'!$A322=$BS$6,MAX($BS$8:$BS324)+1,"")</f>
        <v/>
      </c>
      <c r="BT325" s="121" t="str">
        <f>IF('Main courante'!$A322=$BS$6,TEXT('Main courante'!$B322,"j mmm aa"),"")</f>
        <v/>
      </c>
      <c r="BU325" s="122" t="str">
        <f>IF('Main courante'!$A322=$BS$6,TEXT('Main courante'!$C322,"hh:mm"),"")</f>
        <v/>
      </c>
      <c r="BV325" s="122" t="str">
        <f>IF('Main courante'!$A322=$BS$6,TEXT('Main courante'!$D322,"hh:mm"),"")</f>
        <v/>
      </c>
      <c r="BW325" s="123" t="str">
        <f>IF('Main courante'!$A322=$BS$6,MOD($BV325-$BU325,1),"")</f>
        <v/>
      </c>
      <c r="BX325" s="123" t="str">
        <f>IF('Main courante'!$A322=$BS$6,'Main courante'!$E322,"")</f>
        <v/>
      </c>
      <c r="BY325" s="122" t="str">
        <f>IF('Main courante'!$A322=$BS$6,DU325,"")</f>
        <v/>
      </c>
      <c r="BZ325" s="125"/>
      <c r="CA325" s="120" t="str">
        <f>IF('Main courante'!$A322=$CA$6,MAX($CA$8:$CA324)+1,"")</f>
        <v/>
      </c>
      <c r="CB325" s="121" t="str">
        <f>IF('Main courante'!$A322=$CA$6,TEXT('Main courante'!$B322,"j mmm aa"),"")</f>
        <v/>
      </c>
      <c r="CC325" s="122" t="str">
        <f>IF('Main courante'!$A322=$CA$6,TEXT('Main courante'!$C322,"hh:mm"),"")</f>
        <v/>
      </c>
      <c r="CD325" s="122" t="str">
        <f>IF('Main courante'!$A322=$CA$6,TEXT('Main courante'!$D322,"hh:mm"),"")</f>
        <v/>
      </c>
      <c r="CE325" s="123" t="str">
        <f>IF('Main courante'!$A322=$CA$6,MOD($CD325-$CC325,1),"")</f>
        <v/>
      </c>
      <c r="CF325" s="123" t="str">
        <f>IF('Main courante'!$A322=$CA$6,'Main courante'!$E322,"")</f>
        <v/>
      </c>
      <c r="CG325" s="122" t="str">
        <f>IF('Main courante'!$A322=$CA$6,DU325,"")</f>
        <v/>
      </c>
      <c r="CH325" s="125"/>
      <c r="CI325" s="120" t="str">
        <f>IF('Main courante'!$A322=$CI$6,MAX($CI$8:$CI324)+1,"")</f>
        <v/>
      </c>
      <c r="CJ325" s="121" t="str">
        <f>IF('Main courante'!$A322=$CI$6,TEXT('Main courante'!$B322,"j mmm aa"),"")</f>
        <v/>
      </c>
      <c r="CK325" s="122" t="str">
        <f>IF('Main courante'!$A322=$CI$6,TEXT('Main courante'!$C322,"hh:mm"),"")</f>
        <v/>
      </c>
      <c r="CL325" s="122" t="str">
        <f>IF('Main courante'!$A322=$CI$6,TEXT('Main courante'!$D322,"hh:mm"),"")</f>
        <v/>
      </c>
      <c r="CM325" s="123" t="str">
        <f>IF('Main courante'!$A322=$CI$6,MOD($CL325-$CK325,1),"")</f>
        <v/>
      </c>
      <c r="CN325" s="123" t="str">
        <f>IF('Main courante'!$A322=$CI$6,'Main courante'!$E322,"")</f>
        <v/>
      </c>
      <c r="CO325" s="125"/>
      <c r="CP325" s="120" t="str">
        <f>IF('Main courante'!$A322=$CP$6,MAX($CP$8:$CP324)+1,"")</f>
        <v/>
      </c>
      <c r="CQ325" s="121" t="str">
        <f>IF('Main courante'!$A322=$CP$6,TEXT('Main courante'!$B322,"j mmm aa"),"")</f>
        <v/>
      </c>
      <c r="CR325" s="122" t="str">
        <f>IF('Main courante'!$A322=$CP$6,TEXT('Main courante'!$C322,"hh:mm"),"")</f>
        <v/>
      </c>
      <c r="CS325" s="122" t="str">
        <f>IF('Main courante'!$A322=$CP$6,TEXT('Main courante'!$D322,"hh:mm"),"")</f>
        <v/>
      </c>
      <c r="CT325" s="123" t="str">
        <f>IF('Main courante'!$A322=$CP$6,MOD($CS325-$CR325,1),"")</f>
        <v/>
      </c>
      <c r="CU325" s="123" t="str">
        <f>IF('Main courante'!$A322=$CP$6,'Main courante'!$E322,"")</f>
        <v/>
      </c>
      <c r="CV325" s="122" t="str">
        <f>IF('Main courante'!$A322=$CP$6,DU325,"")</f>
        <v/>
      </c>
      <c r="CW325" s="125"/>
      <c r="CX325" s="120" t="str">
        <f>IF('Main courante'!$A322=$CX$6,MAX($CX$8:$CX324)+1,"")</f>
        <v/>
      </c>
      <c r="CY325" s="121" t="str">
        <f>IF('Main courante'!$A322=$CX$6,TEXT('Main courante'!$B322,"j mmm aa"),"")</f>
        <v/>
      </c>
      <c r="CZ325" s="122" t="str">
        <f>IF('Main courante'!$A322=$CX$6,TEXT('Main courante'!$C322,"hh:mm"),"")</f>
        <v/>
      </c>
      <c r="DA325" s="122" t="str">
        <f>IF('Main courante'!$A322=$CX$6,TEXT('Main courante'!$D322,"hh:mm"),"")</f>
        <v/>
      </c>
      <c r="DB325" s="123" t="str">
        <f>IF('Main courante'!$A322=$CX$6,MOD($DA325-$CZ325,1),"")</f>
        <v/>
      </c>
      <c r="DC325" s="123" t="str">
        <f>IF('Main courante'!$A322=$CX$6,'Main courante'!$E322,"")</f>
        <v/>
      </c>
      <c r="DD325" s="122" t="str">
        <f>IF('Main courante'!$A322=$CX$6,DU325,"")</f>
        <v/>
      </c>
      <c r="DE325" s="125"/>
      <c r="DF325" s="120" t="str">
        <f>IF('Main courante'!$A322=$DF$6,MAX($DF$8:$DF324)+1,"")</f>
        <v/>
      </c>
      <c r="DG325" s="121" t="str">
        <f>IF('Main courante'!$A322=$DF$6,TEXT('Main courante'!$B322,"j mmm aa"),"")</f>
        <v/>
      </c>
      <c r="DH325" s="122" t="str">
        <f>IF('Main courante'!$A322=$DF$6,TEXT('Main courante'!$C322,"hh:mm"),"")</f>
        <v/>
      </c>
      <c r="DI325" s="122" t="str">
        <f>IF('Main courante'!$A322=$DF$6,TEXT('Main courante'!$D322,"hh:mm"),"")</f>
        <v/>
      </c>
      <c r="DJ325" s="123" t="str">
        <f>IF('Main courante'!$A322=$DF$6,MOD($DI325-$DH325,1),"")</f>
        <v/>
      </c>
      <c r="DK325" s="123" t="str">
        <f>IF('Main courante'!$A322=$DF$6,'Main courante'!$E322,"")</f>
        <v/>
      </c>
      <c r="DL325" s="128"/>
      <c r="DM325" s="120" t="str">
        <f>IF(OR('Main courante'!$F322&lt;&gt;"",'Main courante'!$K322&lt;&gt;""),MAX($DM$8:$DM324)+1,"")</f>
        <v/>
      </c>
      <c r="DN325" s="121" t="str">
        <f>IF('Main courante'!$F322,TEXT('Main courante'!$B322,"j mmm aa"),"")</f>
        <v/>
      </c>
      <c r="DO325" s="121" t="str">
        <f>IF('Main courante'!$F322,'Main courante'!$E322,"")</f>
        <v/>
      </c>
      <c r="DP325" s="121" t="str">
        <f>IF(OR('Main courante'!$F322&lt;&gt;"",'Main courante'!$K322&lt;&gt;""),IF('Main courante'!$F322&lt;&gt;"",TEXT('Main courante'!$F322,"hh:mm"),""),"")</f>
        <v/>
      </c>
      <c r="DQ325" s="121" t="str">
        <f>IF(OR('Main courante'!$F322&lt;&gt;"",'Main courante'!$K322&lt;&gt;""),IF('Main courante'!$G322&lt;&gt;"",TEXT('Main courante'!$G322,"hh:mm"),""),"")</f>
        <v/>
      </c>
      <c r="DR325" s="121" t="str">
        <f>IF(OR('Main courante'!$F322&lt;&gt;"",'Main courante'!$K322&lt;&gt;""),IF('Main courante'!$K322&lt;&gt;"",TEXT('Main courante'!$K322,"hh:mm"),""),"")</f>
        <v/>
      </c>
      <c r="DS325" s="121" t="str">
        <f>IF(OR('Main courante'!$F322&lt;&gt;"",'Main courante'!$K322&lt;&gt;""),IF('Main courante'!$L322&lt;&gt;"",TEXT('Main courante'!$L322,"hh:mm"),""),"")</f>
        <v/>
      </c>
      <c r="DT325" s="129">
        <f t="shared" si="16"/>
        <v>0</v>
      </c>
      <c r="DU325" s="130">
        <f>'Main courante'!$H322+'Main courante'!$M322</f>
        <v>0</v>
      </c>
      <c r="DV325" s="131">
        <f>'Main courante'!$J322+'Main courante'!$O322</f>
        <v>0</v>
      </c>
      <c r="DW325" s="131">
        <f>'Main courante'!$I322+'Main courante'!$N322</f>
        <v>0</v>
      </c>
      <c r="DX325" s="132" t="str">
        <f>IF('Main courante'!$P322&lt;&gt;"",'Main courante'!$P322,"")</f>
        <v/>
      </c>
      <c r="DY325" s="133" t="str">
        <f>IF('Main courante'!$Q322&lt;&gt;"",'Main courante'!$Q322,"")</f>
        <v/>
      </c>
      <c r="DZ325" s="133" t="str">
        <f>IF('Main courante'!$R322&lt;&gt;"",'Main courante'!$R322,"")</f>
        <v/>
      </c>
      <c r="EA325" s="129">
        <f t="shared" si="17"/>
        <v>0</v>
      </c>
      <c r="EB325" s="129">
        <f t="shared" si="18"/>
        <v>0</v>
      </c>
      <c r="ED325" s="120" t="str">
        <f>IF('Main courante'!$A322=$ED$6,MAX($ED$8:$ED324)+1,"")</f>
        <v/>
      </c>
      <c r="EE325" s="120" t="str">
        <f>IF('Main courante'!$A322=$ED$6,'Main courante'!$S322,"")</f>
        <v/>
      </c>
      <c r="EF325" s="120" t="str">
        <f>IF('Main courante'!$A322=$ED$6,'Main courante'!$T322,"")</f>
        <v/>
      </c>
      <c r="EG325" s="120" t="str">
        <f>IF('Main courante'!$A322=$ED$6,'Main courante'!$U322,"")</f>
        <v/>
      </c>
      <c r="EH325" s="134" t="str">
        <f>IF('Main courante'!$A322=$ED$6,'Main courante'!$V322,"")</f>
        <v/>
      </c>
      <c r="EJ325" s="120" t="str">
        <f>IF('Main courante'!$A322=$EJ$6,MAX($EJ$8:$EJ324)+1,"")</f>
        <v/>
      </c>
      <c r="EK325" s="120" t="str">
        <f>IF('Main courante'!$A322=$EJ$6,'Main courante'!$S322,"")</f>
        <v/>
      </c>
      <c r="EL325" s="120" t="str">
        <f>IF('Main courante'!$A322=$EJ$6,'Main courante'!$T322,"")</f>
        <v/>
      </c>
      <c r="EM325" s="120" t="str">
        <f>IF('Main courante'!$A322=$EJ$6,'Main courante'!$U322,"")</f>
        <v/>
      </c>
      <c r="EN325" s="134" t="str">
        <f>IF('Main courante'!$A322=$EJ$6,'Main courante'!$V322,"")</f>
        <v/>
      </c>
      <c r="EP325" s="120" t="str">
        <f>IF('Main courante'!$A322=$EP$6,MAX($EP$8:$EP324)+1,"")</f>
        <v/>
      </c>
      <c r="EQ325" s="120" t="str">
        <f>IF('Main courante'!$A322=$EP$6,'Main courante'!$S322,"")</f>
        <v/>
      </c>
      <c r="ER325" s="120" t="str">
        <f>IF('Main courante'!$A322=$EP$6,'Main courante'!$T322,"")</f>
        <v/>
      </c>
      <c r="ES325" s="120" t="str">
        <f>IF('Main courante'!$A322=$EP$6,'Main courante'!$U322,"")</f>
        <v/>
      </c>
      <c r="ET325" s="134" t="str">
        <f>IF('Main courante'!$A322=$EP$6,'Main courante'!$V322,"")</f>
        <v/>
      </c>
      <c r="EU325" s="125"/>
      <c r="EV325" s="120" t="str">
        <f>IF('Main courante'!$A322=$EV$6,MAX($EV$8:$EV324)+1,"")</f>
        <v/>
      </c>
      <c r="EW325" s="121" t="str">
        <f>IF('Main courante'!$A322=$EV$6,TEXT('Main courante'!$B322,"j mmm aa"),"")</f>
        <v/>
      </c>
      <c r="EX325" s="122" t="str">
        <f>IF('Main courante'!$A322=$EV$6,TEXT('Main courante'!$C322,"hh:mm"),"")</f>
        <v/>
      </c>
      <c r="EY325" s="122" t="str">
        <f>IF('Main courante'!$A322=$EV$6,TEXT('Main courante'!$D322,"hh:mm"),"")</f>
        <v/>
      </c>
      <c r="EZ325" s="123" t="str">
        <f>IF('Main courante'!$A322=$EV$6,MOD($EY325-$EX325,1),"")</f>
        <v/>
      </c>
      <c r="FA325" s="123" t="str">
        <f>IF('Main courante'!$A322=$EV$6,'Main courante'!$E322,"")</f>
        <v/>
      </c>
      <c r="FB325" s="128"/>
    </row>
    <row r="326" spans="1:158">
      <c r="A326" s="120" t="str">
        <f>IF('Main courante'!$A323=$A$6,MAX($A$8:$A325)+1,"")</f>
        <v/>
      </c>
      <c r="B326" s="121" t="str">
        <f>IF('Main courante'!$A323=$A$6,TEXT('Main courante'!$B323,"j mmm aa"),"")</f>
        <v/>
      </c>
      <c r="C326" s="122" t="str">
        <f>IF('Main courante'!$A323=$A$6,TEXT('Main courante'!$C323,"hh:mm"),"")</f>
        <v/>
      </c>
      <c r="D326" s="122" t="str">
        <f>IF('Main courante'!$A323=$A$6,TEXT('Main courante'!$D323,"hh:mm"),"")</f>
        <v/>
      </c>
      <c r="E326" s="123" t="str">
        <f>IF('Main courante'!$A323=$A$6,MOD($D326-$C326,1),"")</f>
        <v/>
      </c>
      <c r="F326" s="123" t="str">
        <f>IF('Main courante'!$A323=$A$6,'Main courante'!$E323,"")</f>
        <v/>
      </c>
      <c r="G326" s="125"/>
      <c r="H326" s="126" t="str">
        <f>IF('Main courante'!$A323=$H$6,MAX($H$8:$H325)+1,"")</f>
        <v/>
      </c>
      <c r="I326" s="121" t="str">
        <f>IF('Main courante'!$A323=$H$6,TEXT('Main courante'!$B323,"j mmm aa"),"")</f>
        <v/>
      </c>
      <c r="J326" s="122" t="str">
        <f>IF('Main courante'!$A323=$H$6,TEXT('Main courante'!$C323,"hh:mm"),"")</f>
        <v/>
      </c>
      <c r="K326" s="122" t="str">
        <f>IF('Main courante'!$A323=$H$6,TEXT('Main courante'!$D323,"hh:mm"),"")</f>
        <v/>
      </c>
      <c r="L326" s="123" t="str">
        <f>IF('Main courante'!$A323=$H$6,MOD($K326-$J326,1),"")</f>
        <v/>
      </c>
      <c r="M326" s="123" t="str">
        <f>IF('Main courante'!$A323=$H$6,'Main courante'!$E323,"")</f>
        <v/>
      </c>
      <c r="N326" s="125"/>
      <c r="O326" s="120" t="str">
        <f>IF('Main courante'!$A323=$O$6,MAX($O$8:$O325)+1,"")</f>
        <v/>
      </c>
      <c r="P326" s="121" t="str">
        <f>IF('Main courante'!$A323=$O$6,TEXT('Main courante'!$B323,"j mmm aa"),"")</f>
        <v/>
      </c>
      <c r="Q326" s="122" t="str">
        <f>IF('Main courante'!$A323=$O$6,TEXT('Main courante'!$C323,"hh:mm"),"")</f>
        <v/>
      </c>
      <c r="R326" s="122" t="str">
        <f>IF('Main courante'!$A323=$O$6,TEXT('Main courante'!$D323,"hh:mm"),"")</f>
        <v/>
      </c>
      <c r="S326" s="123" t="str">
        <f>IF('Main courante'!$A323=$O$6,MOD($R326-$Q326,1),"")</f>
        <v/>
      </c>
      <c r="T326" s="124" t="str">
        <f>IF('Main courante'!$A323=$O$6,'Main courante'!$E323,"")</f>
        <v/>
      </c>
      <c r="U326" s="127" t="str">
        <f>IF('Main courante'!$A323=$O$6,DU326,"")</f>
        <v/>
      </c>
      <c r="V326" s="125"/>
      <c r="W326" s="120" t="str">
        <f>IF('Main courante'!$A323=$W$6,MAX($W$8:$W325)+1,"")</f>
        <v/>
      </c>
      <c r="X326" s="121" t="str">
        <f>IF('Main courante'!$A323=$W$6,TEXT('Main courante'!$B323,"j mmm aa"),"")</f>
        <v/>
      </c>
      <c r="Y326" s="122" t="str">
        <f>IF('Main courante'!$A323=$W$6,TEXT('Main courante'!$C323,"hh:mm"),"")</f>
        <v/>
      </c>
      <c r="Z326" s="122" t="str">
        <f>IF('Main courante'!$A323=$W$6,TEXT('Main courante'!$D323,"hh:mm"),"")</f>
        <v/>
      </c>
      <c r="AA326" s="123" t="str">
        <f>IF('Main courante'!$A323=$W$6,MOD($Z326-$Y326,1),"")</f>
        <v/>
      </c>
      <c r="AB326" s="123" t="str">
        <f>IF('Main courante'!$A323=$W$6,'Main courante'!$E323,"")</f>
        <v/>
      </c>
      <c r="AC326" s="122" t="str">
        <f>IF('Main courante'!$A323=$W$6,DU326,"")</f>
        <v/>
      </c>
      <c r="AD326" s="125"/>
      <c r="AE326" s="120" t="str">
        <f>IF('Main courante'!$A323=$AE$6,MAX($AE$8:$AE325)+1,"")</f>
        <v/>
      </c>
      <c r="AF326" s="121" t="str">
        <f>IF('Main courante'!$A323=$AE$6,TEXT('Main courante'!$B323,"j mmm aa"),"")</f>
        <v/>
      </c>
      <c r="AG326" s="122" t="str">
        <f>IF('Main courante'!$A323=$AE$6,TEXT('Main courante'!$C323,"hh:mm"),"")</f>
        <v/>
      </c>
      <c r="AH326" s="122" t="str">
        <f>IF('Main courante'!$A323=$AE$6,TEXT('Main courante'!$D323,"hh:mm"),"")</f>
        <v/>
      </c>
      <c r="AI326" s="123" t="str">
        <f>IF('Main courante'!$A323=$AE$6,MOD($AH326-$AG326,1),"")</f>
        <v/>
      </c>
      <c r="AJ326" s="123" t="str">
        <f>IF('Main courante'!$A323=$AE$6,'Main courante'!$E323,"")</f>
        <v/>
      </c>
      <c r="AK326" s="122" t="str">
        <f>IF('Main courante'!$A323=$AE$6,DU326,"")</f>
        <v/>
      </c>
      <c r="AL326" s="125"/>
      <c r="AM326" s="120" t="str">
        <f>IF('Main courante'!$A323=$AM$6,MAX($AM$8:$AM325)+1,"")</f>
        <v/>
      </c>
      <c r="AN326" s="121" t="str">
        <f>IF('Main courante'!$A323=$AM$6,TEXT('Main courante'!$B323,"j mmm aa"),"")</f>
        <v/>
      </c>
      <c r="AO326" s="122" t="str">
        <f>IF('Main courante'!$A323=$AM$6,TEXT('Main courante'!$C323,"hh:mm"),"")</f>
        <v/>
      </c>
      <c r="AP326" s="122" t="str">
        <f>IF('Main courante'!$A323=$AM$6,TEXT('Main courante'!$D323,"hh:mm"),"")</f>
        <v/>
      </c>
      <c r="AQ326" s="123" t="str">
        <f>IF('Main courante'!$A323=$AM$6,MOD($AP326-$AO326,1),"")</f>
        <v/>
      </c>
      <c r="AR326" s="123" t="str">
        <f>IF('Main courante'!$A323=$AM$6,'Main courante'!$E323,"")</f>
        <v/>
      </c>
      <c r="AS326" s="122" t="str">
        <f>IF('Main courante'!$A323=$AM$6,DU326,"")</f>
        <v/>
      </c>
      <c r="AT326" s="125"/>
      <c r="AU326" s="120" t="str">
        <f>IF('Main courante'!$A323=$AU$6,MAX($AU$8:$AU325)+1,"")</f>
        <v/>
      </c>
      <c r="AV326" s="121" t="str">
        <f>IF('Main courante'!$A323=$AU$6,TEXT('Main courante'!$B323,"j mmm aa"),"")</f>
        <v/>
      </c>
      <c r="AW326" s="122" t="str">
        <f>IF('Main courante'!$A323=$AU$6,TEXT('Main courante'!$C323,"hh:mm"),"")</f>
        <v/>
      </c>
      <c r="AX326" s="122" t="str">
        <f>IF('Main courante'!$A323=$AU$6,TEXT('Main courante'!$D323,"hh:mm"),"")</f>
        <v/>
      </c>
      <c r="AY326" s="123" t="str">
        <f>IF('Main courante'!$A323=$AU$6,MOD($AX326-$AW326,1),"")</f>
        <v/>
      </c>
      <c r="AZ326" s="123" t="str">
        <f>IF('Main courante'!$A323=$AU$6,'Main courante'!$E323,"")</f>
        <v/>
      </c>
      <c r="BA326" s="122" t="str">
        <f>IF('Main courante'!$A323=$AU$6,DU326,"")</f>
        <v/>
      </c>
      <c r="BB326" s="125"/>
      <c r="BC326" s="120" t="str">
        <f>IF('Main courante'!$A323=$BC$6,MAX($BC$8:$BC325)+1,"")</f>
        <v/>
      </c>
      <c r="BD326" s="121" t="str">
        <f>IF('Main courante'!$A323=$BC$6,TEXT('Main courante'!$B323,"j mmm aa"),"")</f>
        <v/>
      </c>
      <c r="BE326" s="122" t="str">
        <f>IF('Main courante'!$A323=$BC$6,TEXT('Main courante'!$C323,"hh:mm"),"")</f>
        <v/>
      </c>
      <c r="BF326" s="122" t="str">
        <f>IF('Main courante'!$A323=$BC$6,TEXT('Main courante'!$D323,"hh:mm"),"")</f>
        <v/>
      </c>
      <c r="BG326" s="123" t="str">
        <f>IF('Main courante'!$A323=$BC$6,MOD($BF326-$BE326,1),"")</f>
        <v/>
      </c>
      <c r="BH326" s="123" t="str">
        <f>IF('Main courante'!$A323=$BC$6,'Main courante'!$E323,"")</f>
        <v/>
      </c>
      <c r="BI326" s="122" t="str">
        <f>IF('Main courante'!$A323=$BC$6,DU326,"")</f>
        <v/>
      </c>
      <c r="BJ326" s="125"/>
      <c r="BK326" s="120" t="str">
        <f>IF('Main courante'!$A323=$BK$6,MAX($BK$8:$BK325)+1,"")</f>
        <v/>
      </c>
      <c r="BL326" s="121" t="str">
        <f>IF('Main courante'!$A323=$BK$6,TEXT('Main courante'!$B323,"j mmm aa"),"")</f>
        <v/>
      </c>
      <c r="BM326" s="122" t="str">
        <f>IF('Main courante'!$A323=$BK$6,TEXT('Main courante'!$C323,"hh:mm"),"")</f>
        <v/>
      </c>
      <c r="BN326" s="122" t="str">
        <f>IF('Main courante'!$A323=$BK$6,TEXT('Main courante'!$D323,"hh:mm"),"")</f>
        <v/>
      </c>
      <c r="BO326" s="123" t="str">
        <f>IF('Main courante'!$A323=$BK$6,MOD($BN326-$BM326,1),"")</f>
        <v/>
      </c>
      <c r="BP326" s="123" t="str">
        <f>IF('Main courante'!$A323=$BK$6,'Main courante'!$E323,"")</f>
        <v/>
      </c>
      <c r="BQ326" s="122" t="str">
        <f>IF('Main courante'!$A323=$BK$6,DU326,"")</f>
        <v/>
      </c>
      <c r="BR326" s="125"/>
      <c r="BS326" s="120" t="str">
        <f>IF('Main courante'!$A323=$BS$6,MAX($BS$8:$BS325)+1,"")</f>
        <v/>
      </c>
      <c r="BT326" s="121" t="str">
        <f>IF('Main courante'!$A323=$BS$6,TEXT('Main courante'!$B323,"j mmm aa"),"")</f>
        <v/>
      </c>
      <c r="BU326" s="122" t="str">
        <f>IF('Main courante'!$A323=$BS$6,TEXT('Main courante'!$C323,"hh:mm"),"")</f>
        <v/>
      </c>
      <c r="BV326" s="122" t="str">
        <f>IF('Main courante'!$A323=$BS$6,TEXT('Main courante'!$D323,"hh:mm"),"")</f>
        <v/>
      </c>
      <c r="BW326" s="123" t="str">
        <f>IF('Main courante'!$A323=$BS$6,MOD($BV326-$BU326,1),"")</f>
        <v/>
      </c>
      <c r="BX326" s="123" t="str">
        <f>IF('Main courante'!$A323=$BS$6,'Main courante'!$E323,"")</f>
        <v/>
      </c>
      <c r="BY326" s="122" t="str">
        <f>IF('Main courante'!$A323=$BS$6,DU326,"")</f>
        <v/>
      </c>
      <c r="BZ326" s="125"/>
      <c r="CA326" s="120" t="str">
        <f>IF('Main courante'!$A323=$CA$6,MAX($CA$8:$CA325)+1,"")</f>
        <v/>
      </c>
      <c r="CB326" s="121" t="str">
        <f>IF('Main courante'!$A323=$CA$6,TEXT('Main courante'!$B323,"j mmm aa"),"")</f>
        <v/>
      </c>
      <c r="CC326" s="122" t="str">
        <f>IF('Main courante'!$A323=$CA$6,TEXT('Main courante'!$C323,"hh:mm"),"")</f>
        <v/>
      </c>
      <c r="CD326" s="122" t="str">
        <f>IF('Main courante'!$A323=$CA$6,TEXT('Main courante'!$D323,"hh:mm"),"")</f>
        <v/>
      </c>
      <c r="CE326" s="123" t="str">
        <f>IF('Main courante'!$A323=$CA$6,MOD($CD326-$CC326,1),"")</f>
        <v/>
      </c>
      <c r="CF326" s="123" t="str">
        <f>IF('Main courante'!$A323=$CA$6,'Main courante'!$E323,"")</f>
        <v/>
      </c>
      <c r="CG326" s="122" t="str">
        <f>IF('Main courante'!$A323=$CA$6,DU326,"")</f>
        <v/>
      </c>
      <c r="CH326" s="125"/>
      <c r="CI326" s="120" t="str">
        <f>IF('Main courante'!$A323=$CI$6,MAX($CI$8:$CI325)+1,"")</f>
        <v/>
      </c>
      <c r="CJ326" s="121" t="str">
        <f>IF('Main courante'!$A323=$CI$6,TEXT('Main courante'!$B323,"j mmm aa"),"")</f>
        <v/>
      </c>
      <c r="CK326" s="122" t="str">
        <f>IF('Main courante'!$A323=$CI$6,TEXT('Main courante'!$C323,"hh:mm"),"")</f>
        <v/>
      </c>
      <c r="CL326" s="122" t="str">
        <f>IF('Main courante'!$A323=$CI$6,TEXT('Main courante'!$D323,"hh:mm"),"")</f>
        <v/>
      </c>
      <c r="CM326" s="123" t="str">
        <f>IF('Main courante'!$A323=$CI$6,MOD($CL326-$CK326,1),"")</f>
        <v/>
      </c>
      <c r="CN326" s="123" t="str">
        <f>IF('Main courante'!$A323=$CI$6,'Main courante'!$E323,"")</f>
        <v/>
      </c>
      <c r="CO326" s="125"/>
      <c r="CP326" s="120" t="str">
        <f>IF('Main courante'!$A323=$CP$6,MAX($CP$8:$CP325)+1,"")</f>
        <v/>
      </c>
      <c r="CQ326" s="121" t="str">
        <f>IF('Main courante'!$A323=$CP$6,TEXT('Main courante'!$B323,"j mmm aa"),"")</f>
        <v/>
      </c>
      <c r="CR326" s="122" t="str">
        <f>IF('Main courante'!$A323=$CP$6,TEXT('Main courante'!$C323,"hh:mm"),"")</f>
        <v/>
      </c>
      <c r="CS326" s="122" t="str">
        <f>IF('Main courante'!$A323=$CP$6,TEXT('Main courante'!$D323,"hh:mm"),"")</f>
        <v/>
      </c>
      <c r="CT326" s="123" t="str">
        <f>IF('Main courante'!$A323=$CP$6,MOD($CS326-$CR326,1),"")</f>
        <v/>
      </c>
      <c r="CU326" s="123" t="str">
        <f>IF('Main courante'!$A323=$CP$6,'Main courante'!$E323,"")</f>
        <v/>
      </c>
      <c r="CV326" s="122" t="str">
        <f>IF('Main courante'!$A323=$CP$6,DU326,"")</f>
        <v/>
      </c>
      <c r="CW326" s="125"/>
      <c r="CX326" s="120" t="str">
        <f>IF('Main courante'!$A323=$CX$6,MAX($CX$8:$CX325)+1,"")</f>
        <v/>
      </c>
      <c r="CY326" s="121" t="str">
        <f>IF('Main courante'!$A323=$CX$6,TEXT('Main courante'!$B323,"j mmm aa"),"")</f>
        <v/>
      </c>
      <c r="CZ326" s="122" t="str">
        <f>IF('Main courante'!$A323=$CX$6,TEXT('Main courante'!$C323,"hh:mm"),"")</f>
        <v/>
      </c>
      <c r="DA326" s="122" t="str">
        <f>IF('Main courante'!$A323=$CX$6,TEXT('Main courante'!$D323,"hh:mm"),"")</f>
        <v/>
      </c>
      <c r="DB326" s="123" t="str">
        <f>IF('Main courante'!$A323=$CX$6,MOD($DA326-$CZ326,1),"")</f>
        <v/>
      </c>
      <c r="DC326" s="123" t="str">
        <f>IF('Main courante'!$A323=$CX$6,'Main courante'!$E323,"")</f>
        <v/>
      </c>
      <c r="DD326" s="122" t="str">
        <f>IF('Main courante'!$A323=$CX$6,DU326,"")</f>
        <v/>
      </c>
      <c r="DE326" s="125"/>
      <c r="DF326" s="120" t="str">
        <f>IF('Main courante'!$A323=$DF$6,MAX($DF$8:$DF325)+1,"")</f>
        <v/>
      </c>
      <c r="DG326" s="121" t="str">
        <f>IF('Main courante'!$A323=$DF$6,TEXT('Main courante'!$B323,"j mmm aa"),"")</f>
        <v/>
      </c>
      <c r="DH326" s="122" t="str">
        <f>IF('Main courante'!$A323=$DF$6,TEXT('Main courante'!$C323,"hh:mm"),"")</f>
        <v/>
      </c>
      <c r="DI326" s="122" t="str">
        <f>IF('Main courante'!$A323=$DF$6,TEXT('Main courante'!$D323,"hh:mm"),"")</f>
        <v/>
      </c>
      <c r="DJ326" s="123" t="str">
        <f>IF('Main courante'!$A323=$DF$6,MOD($DI326-$DH326,1),"")</f>
        <v/>
      </c>
      <c r="DK326" s="123" t="str">
        <f>IF('Main courante'!$A323=$DF$6,'Main courante'!$E323,"")</f>
        <v/>
      </c>
      <c r="DL326" s="128"/>
      <c r="DM326" s="120" t="str">
        <f>IF(OR('Main courante'!$F323&lt;&gt;"",'Main courante'!$K323&lt;&gt;""),MAX($DM$8:$DM325)+1,"")</f>
        <v/>
      </c>
      <c r="DN326" s="121" t="str">
        <f>IF('Main courante'!$F323,TEXT('Main courante'!$B323,"j mmm aa"),"")</f>
        <v/>
      </c>
      <c r="DO326" s="121" t="str">
        <f>IF('Main courante'!$F323,'Main courante'!$E323,"")</f>
        <v/>
      </c>
      <c r="DP326" s="121" t="str">
        <f>IF(OR('Main courante'!$F323&lt;&gt;"",'Main courante'!$K323&lt;&gt;""),IF('Main courante'!$F323&lt;&gt;"",TEXT('Main courante'!$F323,"hh:mm"),""),"")</f>
        <v/>
      </c>
      <c r="DQ326" s="121" t="str">
        <f>IF(OR('Main courante'!$F323&lt;&gt;"",'Main courante'!$K323&lt;&gt;""),IF('Main courante'!$G323&lt;&gt;"",TEXT('Main courante'!$G323,"hh:mm"),""),"")</f>
        <v/>
      </c>
      <c r="DR326" s="121" t="str">
        <f>IF(OR('Main courante'!$F323&lt;&gt;"",'Main courante'!$K323&lt;&gt;""),IF('Main courante'!$K323&lt;&gt;"",TEXT('Main courante'!$K323,"hh:mm"),""),"")</f>
        <v/>
      </c>
      <c r="DS326" s="121" t="str">
        <f>IF(OR('Main courante'!$F323&lt;&gt;"",'Main courante'!$K323&lt;&gt;""),IF('Main courante'!$L323&lt;&gt;"",TEXT('Main courante'!$L323,"hh:mm"),""),"")</f>
        <v/>
      </c>
      <c r="DT326" s="129">
        <f t="shared" si="16"/>
        <v>0</v>
      </c>
      <c r="DU326" s="130">
        <f>'Main courante'!$H323+'Main courante'!$M323</f>
        <v>0</v>
      </c>
      <c r="DV326" s="131">
        <f>'Main courante'!$J323+'Main courante'!$O323</f>
        <v>0</v>
      </c>
      <c r="DW326" s="131">
        <f>'Main courante'!$I323+'Main courante'!$N323</f>
        <v>0</v>
      </c>
      <c r="DX326" s="132" t="str">
        <f>IF('Main courante'!$P323&lt;&gt;"",'Main courante'!$P323,"")</f>
        <v/>
      </c>
      <c r="DY326" s="133" t="str">
        <f>IF('Main courante'!$Q323&lt;&gt;"",'Main courante'!$Q323,"")</f>
        <v/>
      </c>
      <c r="DZ326" s="133" t="str">
        <f>IF('Main courante'!$R323&lt;&gt;"",'Main courante'!$R323,"")</f>
        <v/>
      </c>
      <c r="EA326" s="129">
        <f t="shared" si="17"/>
        <v>0</v>
      </c>
      <c r="EB326" s="129">
        <f t="shared" si="18"/>
        <v>0</v>
      </c>
      <c r="ED326" s="120" t="str">
        <f>IF('Main courante'!$A323=$ED$6,MAX($ED$8:$ED325)+1,"")</f>
        <v/>
      </c>
      <c r="EE326" s="120" t="str">
        <f>IF('Main courante'!$A323=$ED$6,'Main courante'!$S323,"")</f>
        <v/>
      </c>
      <c r="EF326" s="120" t="str">
        <f>IF('Main courante'!$A323=$ED$6,'Main courante'!$T323,"")</f>
        <v/>
      </c>
      <c r="EG326" s="120" t="str">
        <f>IF('Main courante'!$A323=$ED$6,'Main courante'!$U323,"")</f>
        <v/>
      </c>
      <c r="EH326" s="134" t="str">
        <f>IF('Main courante'!$A323=$ED$6,'Main courante'!$V323,"")</f>
        <v/>
      </c>
      <c r="EJ326" s="120" t="str">
        <f>IF('Main courante'!$A323=$EJ$6,MAX($EJ$8:$EJ325)+1,"")</f>
        <v/>
      </c>
      <c r="EK326" s="120" t="str">
        <f>IF('Main courante'!$A323=$EJ$6,'Main courante'!$S323,"")</f>
        <v/>
      </c>
      <c r="EL326" s="120" t="str">
        <f>IF('Main courante'!$A323=$EJ$6,'Main courante'!$T323,"")</f>
        <v/>
      </c>
      <c r="EM326" s="120" t="str">
        <f>IF('Main courante'!$A323=$EJ$6,'Main courante'!$U323,"")</f>
        <v/>
      </c>
      <c r="EN326" s="134" t="str">
        <f>IF('Main courante'!$A323=$EJ$6,'Main courante'!$V323,"")</f>
        <v/>
      </c>
      <c r="EP326" s="120" t="str">
        <f>IF('Main courante'!$A323=$EP$6,MAX($EP$8:$EP325)+1,"")</f>
        <v/>
      </c>
      <c r="EQ326" s="120" t="str">
        <f>IF('Main courante'!$A323=$EP$6,'Main courante'!$S323,"")</f>
        <v/>
      </c>
      <c r="ER326" s="120" t="str">
        <f>IF('Main courante'!$A323=$EP$6,'Main courante'!$T323,"")</f>
        <v/>
      </c>
      <c r="ES326" s="120" t="str">
        <f>IF('Main courante'!$A323=$EP$6,'Main courante'!$U323,"")</f>
        <v/>
      </c>
      <c r="ET326" s="134" t="str">
        <f>IF('Main courante'!$A323=$EP$6,'Main courante'!$V323,"")</f>
        <v/>
      </c>
      <c r="EU326" s="125"/>
      <c r="EV326" s="120" t="str">
        <f>IF('Main courante'!$A323=$EV$6,MAX($EV$8:$EV325)+1,"")</f>
        <v/>
      </c>
      <c r="EW326" s="121" t="str">
        <f>IF('Main courante'!$A323=$EV$6,TEXT('Main courante'!$B323,"j mmm aa"),"")</f>
        <v/>
      </c>
      <c r="EX326" s="122" t="str">
        <f>IF('Main courante'!$A323=$EV$6,TEXT('Main courante'!$C323,"hh:mm"),"")</f>
        <v/>
      </c>
      <c r="EY326" s="122" t="str">
        <f>IF('Main courante'!$A323=$EV$6,TEXT('Main courante'!$D323,"hh:mm"),"")</f>
        <v/>
      </c>
      <c r="EZ326" s="123" t="str">
        <f>IF('Main courante'!$A323=$EV$6,MOD($EY326-$EX326,1),"")</f>
        <v/>
      </c>
      <c r="FA326" s="123" t="str">
        <f>IF('Main courante'!$A323=$EV$6,'Main courante'!$E323,"")</f>
        <v/>
      </c>
      <c r="FB326" s="128"/>
    </row>
    <row r="327" spans="1:158">
      <c r="A327" s="120" t="str">
        <f>IF('Main courante'!$A324=$A$6,MAX($A$8:$A326)+1,"")</f>
        <v/>
      </c>
      <c r="B327" s="121" t="str">
        <f>IF('Main courante'!$A324=$A$6,TEXT('Main courante'!$B324,"j mmm aa"),"")</f>
        <v/>
      </c>
      <c r="C327" s="122" t="str">
        <f>IF('Main courante'!$A324=$A$6,TEXT('Main courante'!$C324,"hh:mm"),"")</f>
        <v/>
      </c>
      <c r="D327" s="122" t="str">
        <f>IF('Main courante'!$A324=$A$6,TEXT('Main courante'!$D324,"hh:mm"),"")</f>
        <v/>
      </c>
      <c r="E327" s="123" t="str">
        <f>IF('Main courante'!$A324=$A$6,MOD($D327-$C327,1),"")</f>
        <v/>
      </c>
      <c r="F327" s="123" t="str">
        <f>IF('Main courante'!$A324=$A$6,'Main courante'!$E324,"")</f>
        <v/>
      </c>
      <c r="G327" s="125"/>
      <c r="H327" s="126" t="str">
        <f>IF('Main courante'!$A324=$H$6,MAX($H$8:$H326)+1,"")</f>
        <v/>
      </c>
      <c r="I327" s="121" t="str">
        <f>IF('Main courante'!$A324=$H$6,TEXT('Main courante'!$B324,"j mmm aa"),"")</f>
        <v/>
      </c>
      <c r="J327" s="122" t="str">
        <f>IF('Main courante'!$A324=$H$6,TEXT('Main courante'!$C324,"hh:mm"),"")</f>
        <v/>
      </c>
      <c r="K327" s="122" t="str">
        <f>IF('Main courante'!$A324=$H$6,TEXT('Main courante'!$D324,"hh:mm"),"")</f>
        <v/>
      </c>
      <c r="L327" s="123" t="str">
        <f>IF('Main courante'!$A324=$H$6,MOD($K327-$J327,1),"")</f>
        <v/>
      </c>
      <c r="M327" s="123" t="str">
        <f>IF('Main courante'!$A324=$H$6,'Main courante'!$E324,"")</f>
        <v/>
      </c>
      <c r="N327" s="125"/>
      <c r="O327" s="120" t="str">
        <f>IF('Main courante'!$A324=$O$6,MAX($O$8:$O326)+1,"")</f>
        <v/>
      </c>
      <c r="P327" s="121" t="str">
        <f>IF('Main courante'!$A324=$O$6,TEXT('Main courante'!$B324,"j mmm aa"),"")</f>
        <v/>
      </c>
      <c r="Q327" s="122" t="str">
        <f>IF('Main courante'!$A324=$O$6,TEXT('Main courante'!$C324,"hh:mm"),"")</f>
        <v/>
      </c>
      <c r="R327" s="122" t="str">
        <f>IF('Main courante'!$A324=$O$6,TEXT('Main courante'!$D324,"hh:mm"),"")</f>
        <v/>
      </c>
      <c r="S327" s="123" t="str">
        <f>IF('Main courante'!$A324=$O$6,MOD($R327-$Q327,1),"")</f>
        <v/>
      </c>
      <c r="T327" s="124" t="str">
        <f>IF('Main courante'!$A324=$O$6,'Main courante'!$E324,"")</f>
        <v/>
      </c>
      <c r="U327" s="127" t="str">
        <f>IF('Main courante'!$A324=$O$6,DU327,"")</f>
        <v/>
      </c>
      <c r="V327" s="125"/>
      <c r="W327" s="120" t="str">
        <f>IF('Main courante'!$A324=$W$6,MAX($W$8:$W326)+1,"")</f>
        <v/>
      </c>
      <c r="X327" s="121" t="str">
        <f>IF('Main courante'!$A324=$W$6,TEXT('Main courante'!$B324,"j mmm aa"),"")</f>
        <v/>
      </c>
      <c r="Y327" s="122" t="str">
        <f>IF('Main courante'!$A324=$W$6,TEXT('Main courante'!$C324,"hh:mm"),"")</f>
        <v/>
      </c>
      <c r="Z327" s="122" t="str">
        <f>IF('Main courante'!$A324=$W$6,TEXT('Main courante'!$D324,"hh:mm"),"")</f>
        <v/>
      </c>
      <c r="AA327" s="123" t="str">
        <f>IF('Main courante'!$A324=$W$6,MOD($Z327-$Y327,1),"")</f>
        <v/>
      </c>
      <c r="AB327" s="123" t="str">
        <f>IF('Main courante'!$A324=$W$6,'Main courante'!$E324,"")</f>
        <v/>
      </c>
      <c r="AC327" s="122" t="str">
        <f>IF('Main courante'!$A324=$W$6,DU327,"")</f>
        <v/>
      </c>
      <c r="AD327" s="125"/>
      <c r="AE327" s="120" t="str">
        <f>IF('Main courante'!$A324=$AE$6,MAX($AE$8:$AE326)+1,"")</f>
        <v/>
      </c>
      <c r="AF327" s="121" t="str">
        <f>IF('Main courante'!$A324=$AE$6,TEXT('Main courante'!$B324,"j mmm aa"),"")</f>
        <v/>
      </c>
      <c r="AG327" s="122" t="str">
        <f>IF('Main courante'!$A324=$AE$6,TEXT('Main courante'!$C324,"hh:mm"),"")</f>
        <v/>
      </c>
      <c r="AH327" s="122" t="str">
        <f>IF('Main courante'!$A324=$AE$6,TEXT('Main courante'!$D324,"hh:mm"),"")</f>
        <v/>
      </c>
      <c r="AI327" s="123" t="str">
        <f>IF('Main courante'!$A324=$AE$6,MOD($AH327-$AG327,1),"")</f>
        <v/>
      </c>
      <c r="AJ327" s="123" t="str">
        <f>IF('Main courante'!$A324=$AE$6,'Main courante'!$E324,"")</f>
        <v/>
      </c>
      <c r="AK327" s="122" t="str">
        <f>IF('Main courante'!$A324=$AE$6,DU327,"")</f>
        <v/>
      </c>
      <c r="AL327" s="125"/>
      <c r="AM327" s="120" t="str">
        <f>IF('Main courante'!$A324=$AM$6,MAX($AM$8:$AM326)+1,"")</f>
        <v/>
      </c>
      <c r="AN327" s="121" t="str">
        <f>IF('Main courante'!$A324=$AM$6,TEXT('Main courante'!$B324,"j mmm aa"),"")</f>
        <v/>
      </c>
      <c r="AO327" s="122" t="str">
        <f>IF('Main courante'!$A324=$AM$6,TEXT('Main courante'!$C324,"hh:mm"),"")</f>
        <v/>
      </c>
      <c r="AP327" s="122" t="str">
        <f>IF('Main courante'!$A324=$AM$6,TEXT('Main courante'!$D324,"hh:mm"),"")</f>
        <v/>
      </c>
      <c r="AQ327" s="123" t="str">
        <f>IF('Main courante'!$A324=$AM$6,MOD($AP327-$AO327,1),"")</f>
        <v/>
      </c>
      <c r="AR327" s="123" t="str">
        <f>IF('Main courante'!$A324=$AM$6,'Main courante'!$E324,"")</f>
        <v/>
      </c>
      <c r="AS327" s="122" t="str">
        <f>IF('Main courante'!$A324=$AM$6,DU327,"")</f>
        <v/>
      </c>
      <c r="AT327" s="125"/>
      <c r="AU327" s="120" t="str">
        <f>IF('Main courante'!$A324=$AU$6,MAX($AU$8:$AU326)+1,"")</f>
        <v/>
      </c>
      <c r="AV327" s="121" t="str">
        <f>IF('Main courante'!$A324=$AU$6,TEXT('Main courante'!$B324,"j mmm aa"),"")</f>
        <v/>
      </c>
      <c r="AW327" s="122" t="str">
        <f>IF('Main courante'!$A324=$AU$6,TEXT('Main courante'!$C324,"hh:mm"),"")</f>
        <v/>
      </c>
      <c r="AX327" s="122" t="str">
        <f>IF('Main courante'!$A324=$AU$6,TEXT('Main courante'!$D324,"hh:mm"),"")</f>
        <v/>
      </c>
      <c r="AY327" s="123" t="str">
        <f>IF('Main courante'!$A324=$AU$6,MOD($AX327-$AW327,1),"")</f>
        <v/>
      </c>
      <c r="AZ327" s="123" t="str">
        <f>IF('Main courante'!$A324=$AU$6,'Main courante'!$E324,"")</f>
        <v/>
      </c>
      <c r="BA327" s="122" t="str">
        <f>IF('Main courante'!$A324=$AU$6,DU327,"")</f>
        <v/>
      </c>
      <c r="BB327" s="125"/>
      <c r="BC327" s="120" t="str">
        <f>IF('Main courante'!$A324=$BC$6,MAX($BC$8:$BC326)+1,"")</f>
        <v/>
      </c>
      <c r="BD327" s="121" t="str">
        <f>IF('Main courante'!$A324=$BC$6,TEXT('Main courante'!$B324,"j mmm aa"),"")</f>
        <v/>
      </c>
      <c r="BE327" s="122" t="str">
        <f>IF('Main courante'!$A324=$BC$6,TEXT('Main courante'!$C324,"hh:mm"),"")</f>
        <v/>
      </c>
      <c r="BF327" s="122" t="str">
        <f>IF('Main courante'!$A324=$BC$6,TEXT('Main courante'!$D324,"hh:mm"),"")</f>
        <v/>
      </c>
      <c r="BG327" s="123" t="str">
        <f>IF('Main courante'!$A324=$BC$6,MOD($BF327-$BE327,1),"")</f>
        <v/>
      </c>
      <c r="BH327" s="123" t="str">
        <f>IF('Main courante'!$A324=$BC$6,'Main courante'!$E324,"")</f>
        <v/>
      </c>
      <c r="BI327" s="122" t="str">
        <f>IF('Main courante'!$A324=$BC$6,DU327,"")</f>
        <v/>
      </c>
      <c r="BJ327" s="125"/>
      <c r="BK327" s="120" t="str">
        <f>IF('Main courante'!$A324=$BK$6,MAX($BK$8:$BK326)+1,"")</f>
        <v/>
      </c>
      <c r="BL327" s="121" t="str">
        <f>IF('Main courante'!$A324=$BK$6,TEXT('Main courante'!$B324,"j mmm aa"),"")</f>
        <v/>
      </c>
      <c r="BM327" s="122" t="str">
        <f>IF('Main courante'!$A324=$BK$6,TEXT('Main courante'!$C324,"hh:mm"),"")</f>
        <v/>
      </c>
      <c r="BN327" s="122" t="str">
        <f>IF('Main courante'!$A324=$BK$6,TEXT('Main courante'!$D324,"hh:mm"),"")</f>
        <v/>
      </c>
      <c r="BO327" s="123" t="str">
        <f>IF('Main courante'!$A324=$BK$6,MOD($BN327-$BM327,1),"")</f>
        <v/>
      </c>
      <c r="BP327" s="123" t="str">
        <f>IF('Main courante'!$A324=$BK$6,'Main courante'!$E324,"")</f>
        <v/>
      </c>
      <c r="BQ327" s="122" t="str">
        <f>IF('Main courante'!$A324=$BK$6,DU327,"")</f>
        <v/>
      </c>
      <c r="BR327" s="125"/>
      <c r="BS327" s="120" t="str">
        <f>IF('Main courante'!$A324=$BS$6,MAX($BS$8:$BS326)+1,"")</f>
        <v/>
      </c>
      <c r="BT327" s="121" t="str">
        <f>IF('Main courante'!$A324=$BS$6,TEXT('Main courante'!$B324,"j mmm aa"),"")</f>
        <v/>
      </c>
      <c r="BU327" s="122" t="str">
        <f>IF('Main courante'!$A324=$BS$6,TEXT('Main courante'!$C324,"hh:mm"),"")</f>
        <v/>
      </c>
      <c r="BV327" s="122" t="str">
        <f>IF('Main courante'!$A324=$BS$6,TEXT('Main courante'!$D324,"hh:mm"),"")</f>
        <v/>
      </c>
      <c r="BW327" s="123" t="str">
        <f>IF('Main courante'!$A324=$BS$6,MOD($BV327-$BU327,1),"")</f>
        <v/>
      </c>
      <c r="BX327" s="123" t="str">
        <f>IF('Main courante'!$A324=$BS$6,'Main courante'!$E324,"")</f>
        <v/>
      </c>
      <c r="BY327" s="122" t="str">
        <f>IF('Main courante'!$A324=$BS$6,DU327,"")</f>
        <v/>
      </c>
      <c r="BZ327" s="125"/>
      <c r="CA327" s="120" t="str">
        <f>IF('Main courante'!$A324=$CA$6,MAX($CA$8:$CA326)+1,"")</f>
        <v/>
      </c>
      <c r="CB327" s="121" t="str">
        <f>IF('Main courante'!$A324=$CA$6,TEXT('Main courante'!$B324,"j mmm aa"),"")</f>
        <v/>
      </c>
      <c r="CC327" s="122" t="str">
        <f>IF('Main courante'!$A324=$CA$6,TEXT('Main courante'!$C324,"hh:mm"),"")</f>
        <v/>
      </c>
      <c r="CD327" s="122" t="str">
        <f>IF('Main courante'!$A324=$CA$6,TEXT('Main courante'!$D324,"hh:mm"),"")</f>
        <v/>
      </c>
      <c r="CE327" s="123" t="str">
        <f>IF('Main courante'!$A324=$CA$6,MOD($CD327-$CC327,1),"")</f>
        <v/>
      </c>
      <c r="CF327" s="123" t="str">
        <f>IF('Main courante'!$A324=$CA$6,'Main courante'!$E324,"")</f>
        <v/>
      </c>
      <c r="CG327" s="122" t="str">
        <f>IF('Main courante'!$A324=$CA$6,DU327,"")</f>
        <v/>
      </c>
      <c r="CH327" s="125"/>
      <c r="CI327" s="120" t="str">
        <f>IF('Main courante'!$A324=$CI$6,MAX($CI$8:$CI326)+1,"")</f>
        <v/>
      </c>
      <c r="CJ327" s="121" t="str">
        <f>IF('Main courante'!$A324=$CI$6,TEXT('Main courante'!$B324,"j mmm aa"),"")</f>
        <v/>
      </c>
      <c r="CK327" s="122" t="str">
        <f>IF('Main courante'!$A324=$CI$6,TEXT('Main courante'!$C324,"hh:mm"),"")</f>
        <v/>
      </c>
      <c r="CL327" s="122" t="str">
        <f>IF('Main courante'!$A324=$CI$6,TEXT('Main courante'!$D324,"hh:mm"),"")</f>
        <v/>
      </c>
      <c r="CM327" s="123" t="str">
        <f>IF('Main courante'!$A324=$CI$6,MOD($CL327-$CK327,1),"")</f>
        <v/>
      </c>
      <c r="CN327" s="123" t="str">
        <f>IF('Main courante'!$A324=$CI$6,'Main courante'!$E324,"")</f>
        <v/>
      </c>
      <c r="CO327" s="125"/>
      <c r="CP327" s="120" t="str">
        <f>IF('Main courante'!$A324=$CP$6,MAX($CP$8:$CP326)+1,"")</f>
        <v/>
      </c>
      <c r="CQ327" s="121" t="str">
        <f>IF('Main courante'!$A324=$CP$6,TEXT('Main courante'!$B324,"j mmm aa"),"")</f>
        <v/>
      </c>
      <c r="CR327" s="122" t="str">
        <f>IF('Main courante'!$A324=$CP$6,TEXT('Main courante'!$C324,"hh:mm"),"")</f>
        <v/>
      </c>
      <c r="CS327" s="122" t="str">
        <f>IF('Main courante'!$A324=$CP$6,TEXT('Main courante'!$D324,"hh:mm"),"")</f>
        <v/>
      </c>
      <c r="CT327" s="123" t="str">
        <f>IF('Main courante'!$A324=$CP$6,MOD($CS327-$CR327,1),"")</f>
        <v/>
      </c>
      <c r="CU327" s="123" t="str">
        <f>IF('Main courante'!$A324=$CP$6,'Main courante'!$E324,"")</f>
        <v/>
      </c>
      <c r="CV327" s="122" t="str">
        <f>IF('Main courante'!$A324=$CP$6,DU327,"")</f>
        <v/>
      </c>
      <c r="CW327" s="125"/>
      <c r="CX327" s="120" t="str">
        <f>IF('Main courante'!$A324=$CX$6,MAX($CX$8:$CX326)+1,"")</f>
        <v/>
      </c>
      <c r="CY327" s="121" t="str">
        <f>IF('Main courante'!$A324=$CX$6,TEXT('Main courante'!$B324,"j mmm aa"),"")</f>
        <v/>
      </c>
      <c r="CZ327" s="122" t="str">
        <f>IF('Main courante'!$A324=$CX$6,TEXT('Main courante'!$C324,"hh:mm"),"")</f>
        <v/>
      </c>
      <c r="DA327" s="122" t="str">
        <f>IF('Main courante'!$A324=$CX$6,TEXT('Main courante'!$D324,"hh:mm"),"")</f>
        <v/>
      </c>
      <c r="DB327" s="123" t="str">
        <f>IF('Main courante'!$A324=$CX$6,MOD($DA327-$CZ327,1),"")</f>
        <v/>
      </c>
      <c r="DC327" s="123" t="str">
        <f>IF('Main courante'!$A324=$CX$6,'Main courante'!$E324,"")</f>
        <v/>
      </c>
      <c r="DD327" s="122" t="str">
        <f>IF('Main courante'!$A324=$CX$6,DU327,"")</f>
        <v/>
      </c>
      <c r="DE327" s="125"/>
      <c r="DF327" s="120" t="str">
        <f>IF('Main courante'!$A324=$DF$6,MAX($DF$8:$DF326)+1,"")</f>
        <v/>
      </c>
      <c r="DG327" s="121" t="str">
        <f>IF('Main courante'!$A324=$DF$6,TEXT('Main courante'!$B324,"j mmm aa"),"")</f>
        <v/>
      </c>
      <c r="DH327" s="122" t="str">
        <f>IF('Main courante'!$A324=$DF$6,TEXT('Main courante'!$C324,"hh:mm"),"")</f>
        <v/>
      </c>
      <c r="DI327" s="122" t="str">
        <f>IF('Main courante'!$A324=$DF$6,TEXT('Main courante'!$D324,"hh:mm"),"")</f>
        <v/>
      </c>
      <c r="DJ327" s="123" t="str">
        <f>IF('Main courante'!$A324=$DF$6,MOD($DI327-$DH327,1),"")</f>
        <v/>
      </c>
      <c r="DK327" s="123" t="str">
        <f>IF('Main courante'!$A324=$DF$6,'Main courante'!$E324,"")</f>
        <v/>
      </c>
      <c r="DL327" s="128"/>
      <c r="DM327" s="120" t="str">
        <f>IF(OR('Main courante'!$F324&lt;&gt;"",'Main courante'!$K324&lt;&gt;""),MAX($DM$8:$DM326)+1,"")</f>
        <v/>
      </c>
      <c r="DN327" s="121" t="str">
        <f>IF('Main courante'!$F324,TEXT('Main courante'!$B324,"j mmm aa"),"")</f>
        <v/>
      </c>
      <c r="DO327" s="121" t="str">
        <f>IF('Main courante'!$F324,'Main courante'!$E324,"")</f>
        <v/>
      </c>
      <c r="DP327" s="121" t="str">
        <f>IF(OR('Main courante'!$F324&lt;&gt;"",'Main courante'!$K324&lt;&gt;""),IF('Main courante'!$F324&lt;&gt;"",TEXT('Main courante'!$F324,"hh:mm"),""),"")</f>
        <v/>
      </c>
      <c r="DQ327" s="121" t="str">
        <f>IF(OR('Main courante'!$F324&lt;&gt;"",'Main courante'!$K324&lt;&gt;""),IF('Main courante'!$G324&lt;&gt;"",TEXT('Main courante'!$G324,"hh:mm"),""),"")</f>
        <v/>
      </c>
      <c r="DR327" s="121" t="str">
        <f>IF(OR('Main courante'!$F324&lt;&gt;"",'Main courante'!$K324&lt;&gt;""),IF('Main courante'!$K324&lt;&gt;"",TEXT('Main courante'!$K324,"hh:mm"),""),"")</f>
        <v/>
      </c>
      <c r="DS327" s="121" t="str">
        <f>IF(OR('Main courante'!$F324&lt;&gt;"",'Main courante'!$K324&lt;&gt;""),IF('Main courante'!$L324&lt;&gt;"",TEXT('Main courante'!$L324,"hh:mm"),""),"")</f>
        <v/>
      </c>
      <c r="DT327" s="129">
        <f t="shared" si="16"/>
        <v>0</v>
      </c>
      <c r="DU327" s="130">
        <f>'Main courante'!$H324+'Main courante'!$M324</f>
        <v>0</v>
      </c>
      <c r="DV327" s="131">
        <f>'Main courante'!$J324+'Main courante'!$O324</f>
        <v>0</v>
      </c>
      <c r="DW327" s="131">
        <f>'Main courante'!$I324+'Main courante'!$N324</f>
        <v>0</v>
      </c>
      <c r="DX327" s="132" t="str">
        <f>IF('Main courante'!$P324&lt;&gt;"",'Main courante'!$P324,"")</f>
        <v/>
      </c>
      <c r="DY327" s="133" t="str">
        <f>IF('Main courante'!$Q324&lt;&gt;"",'Main courante'!$Q324,"")</f>
        <v/>
      </c>
      <c r="DZ327" s="133" t="str">
        <f>IF('Main courante'!$R324&lt;&gt;"",'Main courante'!$R324,"")</f>
        <v/>
      </c>
      <c r="EA327" s="129">
        <f t="shared" si="17"/>
        <v>0</v>
      </c>
      <c r="EB327" s="129">
        <f t="shared" si="18"/>
        <v>0</v>
      </c>
      <c r="ED327" s="120" t="str">
        <f>IF('Main courante'!$A324=$ED$6,MAX($ED$8:$ED326)+1,"")</f>
        <v/>
      </c>
      <c r="EE327" s="120" t="str">
        <f>IF('Main courante'!$A324=$ED$6,'Main courante'!$S324,"")</f>
        <v/>
      </c>
      <c r="EF327" s="120" t="str">
        <f>IF('Main courante'!$A324=$ED$6,'Main courante'!$T324,"")</f>
        <v/>
      </c>
      <c r="EG327" s="120" t="str">
        <f>IF('Main courante'!$A324=$ED$6,'Main courante'!$U324,"")</f>
        <v/>
      </c>
      <c r="EH327" s="134" t="str">
        <f>IF('Main courante'!$A324=$ED$6,'Main courante'!$V324,"")</f>
        <v/>
      </c>
      <c r="EJ327" s="120" t="str">
        <f>IF('Main courante'!$A324=$EJ$6,MAX($EJ$8:$EJ326)+1,"")</f>
        <v/>
      </c>
      <c r="EK327" s="120" t="str">
        <f>IF('Main courante'!$A324=$EJ$6,'Main courante'!$S324,"")</f>
        <v/>
      </c>
      <c r="EL327" s="120" t="str">
        <f>IF('Main courante'!$A324=$EJ$6,'Main courante'!$T324,"")</f>
        <v/>
      </c>
      <c r="EM327" s="120" t="str">
        <f>IF('Main courante'!$A324=$EJ$6,'Main courante'!$U324,"")</f>
        <v/>
      </c>
      <c r="EN327" s="134" t="str">
        <f>IF('Main courante'!$A324=$EJ$6,'Main courante'!$V324,"")</f>
        <v/>
      </c>
      <c r="EP327" s="120" t="str">
        <f>IF('Main courante'!$A324=$EP$6,MAX($EP$8:$EP326)+1,"")</f>
        <v/>
      </c>
      <c r="EQ327" s="120" t="str">
        <f>IF('Main courante'!$A324=$EP$6,'Main courante'!$S324,"")</f>
        <v/>
      </c>
      <c r="ER327" s="120" t="str">
        <f>IF('Main courante'!$A324=$EP$6,'Main courante'!$T324,"")</f>
        <v/>
      </c>
      <c r="ES327" s="120" t="str">
        <f>IF('Main courante'!$A324=$EP$6,'Main courante'!$U324,"")</f>
        <v/>
      </c>
      <c r="ET327" s="134" t="str">
        <f>IF('Main courante'!$A324=$EP$6,'Main courante'!$V324,"")</f>
        <v/>
      </c>
      <c r="EU327" s="125"/>
      <c r="EV327" s="120" t="str">
        <f>IF('Main courante'!$A324=$EV$6,MAX($EV$8:$EV326)+1,"")</f>
        <v/>
      </c>
      <c r="EW327" s="121" t="str">
        <f>IF('Main courante'!$A324=$EV$6,TEXT('Main courante'!$B324,"j mmm aa"),"")</f>
        <v/>
      </c>
      <c r="EX327" s="122" t="str">
        <f>IF('Main courante'!$A324=$EV$6,TEXT('Main courante'!$C324,"hh:mm"),"")</f>
        <v/>
      </c>
      <c r="EY327" s="122" t="str">
        <f>IF('Main courante'!$A324=$EV$6,TEXT('Main courante'!$D324,"hh:mm"),"")</f>
        <v/>
      </c>
      <c r="EZ327" s="123" t="str">
        <f>IF('Main courante'!$A324=$EV$6,MOD($EY327-$EX327,1),"")</f>
        <v/>
      </c>
      <c r="FA327" s="123" t="str">
        <f>IF('Main courante'!$A324=$EV$6,'Main courante'!$E324,"")</f>
        <v/>
      </c>
      <c r="FB327" s="128"/>
    </row>
    <row r="328" spans="1:158">
      <c r="A328" s="120" t="str">
        <f>IF('Main courante'!$A325=$A$6,MAX($A$8:$A327)+1,"")</f>
        <v/>
      </c>
      <c r="B328" s="121" t="str">
        <f>IF('Main courante'!$A325=$A$6,TEXT('Main courante'!$B325,"j mmm aa"),"")</f>
        <v/>
      </c>
      <c r="C328" s="122" t="str">
        <f>IF('Main courante'!$A325=$A$6,TEXT('Main courante'!$C325,"hh:mm"),"")</f>
        <v/>
      </c>
      <c r="D328" s="122" t="str">
        <f>IF('Main courante'!$A325=$A$6,TEXT('Main courante'!$D325,"hh:mm"),"")</f>
        <v/>
      </c>
      <c r="E328" s="123" t="str">
        <f>IF('Main courante'!$A325=$A$6,MOD($D328-$C328,1),"")</f>
        <v/>
      </c>
      <c r="F328" s="123" t="str">
        <f>IF('Main courante'!$A325=$A$6,'Main courante'!$E325,"")</f>
        <v/>
      </c>
      <c r="G328" s="125"/>
      <c r="H328" s="126" t="str">
        <f>IF('Main courante'!$A325=$H$6,MAX($H$8:$H327)+1,"")</f>
        <v/>
      </c>
      <c r="I328" s="121" t="str">
        <f>IF('Main courante'!$A325=$H$6,TEXT('Main courante'!$B325,"j mmm aa"),"")</f>
        <v/>
      </c>
      <c r="J328" s="122" t="str">
        <f>IF('Main courante'!$A325=$H$6,TEXT('Main courante'!$C325,"hh:mm"),"")</f>
        <v/>
      </c>
      <c r="K328" s="122" t="str">
        <f>IF('Main courante'!$A325=$H$6,TEXT('Main courante'!$D325,"hh:mm"),"")</f>
        <v/>
      </c>
      <c r="L328" s="123" t="str">
        <f>IF('Main courante'!$A325=$H$6,MOD($K328-$J328,1),"")</f>
        <v/>
      </c>
      <c r="M328" s="123" t="str">
        <f>IF('Main courante'!$A325=$H$6,'Main courante'!$E325,"")</f>
        <v/>
      </c>
      <c r="N328" s="125"/>
      <c r="O328" s="120" t="str">
        <f>IF('Main courante'!$A325=$O$6,MAX($O$8:$O327)+1,"")</f>
        <v/>
      </c>
      <c r="P328" s="121" t="str">
        <f>IF('Main courante'!$A325=$O$6,TEXT('Main courante'!$B325,"j mmm aa"),"")</f>
        <v/>
      </c>
      <c r="Q328" s="122" t="str">
        <f>IF('Main courante'!$A325=$O$6,TEXT('Main courante'!$C325,"hh:mm"),"")</f>
        <v/>
      </c>
      <c r="R328" s="122" t="str">
        <f>IF('Main courante'!$A325=$O$6,TEXT('Main courante'!$D325,"hh:mm"),"")</f>
        <v/>
      </c>
      <c r="S328" s="123" t="str">
        <f>IF('Main courante'!$A325=$O$6,MOD($R328-$Q328,1),"")</f>
        <v/>
      </c>
      <c r="T328" s="124" t="str">
        <f>IF('Main courante'!$A325=$O$6,'Main courante'!$E325,"")</f>
        <v/>
      </c>
      <c r="U328" s="127" t="str">
        <f>IF('Main courante'!$A325=$O$6,DU328,"")</f>
        <v/>
      </c>
      <c r="V328" s="125"/>
      <c r="W328" s="120" t="str">
        <f>IF('Main courante'!$A325=$W$6,MAX($W$8:$W327)+1,"")</f>
        <v/>
      </c>
      <c r="X328" s="121" t="str">
        <f>IF('Main courante'!$A325=$W$6,TEXT('Main courante'!$B325,"j mmm aa"),"")</f>
        <v/>
      </c>
      <c r="Y328" s="122" t="str">
        <f>IF('Main courante'!$A325=$W$6,TEXT('Main courante'!$C325,"hh:mm"),"")</f>
        <v/>
      </c>
      <c r="Z328" s="122" t="str">
        <f>IF('Main courante'!$A325=$W$6,TEXT('Main courante'!$D325,"hh:mm"),"")</f>
        <v/>
      </c>
      <c r="AA328" s="123" t="str">
        <f>IF('Main courante'!$A325=$W$6,MOD($Z328-$Y328,1),"")</f>
        <v/>
      </c>
      <c r="AB328" s="123" t="str">
        <f>IF('Main courante'!$A325=$W$6,'Main courante'!$E325,"")</f>
        <v/>
      </c>
      <c r="AC328" s="122" t="str">
        <f>IF('Main courante'!$A325=$W$6,DU328,"")</f>
        <v/>
      </c>
      <c r="AD328" s="125"/>
      <c r="AE328" s="120" t="str">
        <f>IF('Main courante'!$A325=$AE$6,MAX($AE$8:$AE327)+1,"")</f>
        <v/>
      </c>
      <c r="AF328" s="121" t="str">
        <f>IF('Main courante'!$A325=$AE$6,TEXT('Main courante'!$B325,"j mmm aa"),"")</f>
        <v/>
      </c>
      <c r="AG328" s="122" t="str">
        <f>IF('Main courante'!$A325=$AE$6,TEXT('Main courante'!$C325,"hh:mm"),"")</f>
        <v/>
      </c>
      <c r="AH328" s="122" t="str">
        <f>IF('Main courante'!$A325=$AE$6,TEXT('Main courante'!$D325,"hh:mm"),"")</f>
        <v/>
      </c>
      <c r="AI328" s="123" t="str">
        <f>IF('Main courante'!$A325=$AE$6,MOD($AH328-$AG328,1),"")</f>
        <v/>
      </c>
      <c r="AJ328" s="123" t="str">
        <f>IF('Main courante'!$A325=$AE$6,'Main courante'!$E325,"")</f>
        <v/>
      </c>
      <c r="AK328" s="122" t="str">
        <f>IF('Main courante'!$A325=$AE$6,DU328,"")</f>
        <v/>
      </c>
      <c r="AL328" s="125"/>
      <c r="AM328" s="120" t="str">
        <f>IF('Main courante'!$A325=$AM$6,MAX($AM$8:$AM327)+1,"")</f>
        <v/>
      </c>
      <c r="AN328" s="121" t="str">
        <f>IF('Main courante'!$A325=$AM$6,TEXT('Main courante'!$B325,"j mmm aa"),"")</f>
        <v/>
      </c>
      <c r="AO328" s="122" t="str">
        <f>IF('Main courante'!$A325=$AM$6,TEXT('Main courante'!$C325,"hh:mm"),"")</f>
        <v/>
      </c>
      <c r="AP328" s="122" t="str">
        <f>IF('Main courante'!$A325=$AM$6,TEXT('Main courante'!$D325,"hh:mm"),"")</f>
        <v/>
      </c>
      <c r="AQ328" s="123" t="str">
        <f>IF('Main courante'!$A325=$AM$6,MOD($AP328-$AO328,1),"")</f>
        <v/>
      </c>
      <c r="AR328" s="123" t="str">
        <f>IF('Main courante'!$A325=$AM$6,'Main courante'!$E325,"")</f>
        <v/>
      </c>
      <c r="AS328" s="122" t="str">
        <f>IF('Main courante'!$A325=$AM$6,DU328,"")</f>
        <v/>
      </c>
      <c r="AT328" s="125"/>
      <c r="AU328" s="120" t="str">
        <f>IF('Main courante'!$A325=$AU$6,MAX($AU$8:$AU327)+1,"")</f>
        <v/>
      </c>
      <c r="AV328" s="121" t="str">
        <f>IF('Main courante'!$A325=$AU$6,TEXT('Main courante'!$B325,"j mmm aa"),"")</f>
        <v/>
      </c>
      <c r="AW328" s="122" t="str">
        <f>IF('Main courante'!$A325=$AU$6,TEXT('Main courante'!$C325,"hh:mm"),"")</f>
        <v/>
      </c>
      <c r="AX328" s="122" t="str">
        <f>IF('Main courante'!$A325=$AU$6,TEXT('Main courante'!$D325,"hh:mm"),"")</f>
        <v/>
      </c>
      <c r="AY328" s="123" t="str">
        <f>IF('Main courante'!$A325=$AU$6,MOD($AX328-$AW328,1),"")</f>
        <v/>
      </c>
      <c r="AZ328" s="123" t="str">
        <f>IF('Main courante'!$A325=$AU$6,'Main courante'!$E325,"")</f>
        <v/>
      </c>
      <c r="BA328" s="122" t="str">
        <f>IF('Main courante'!$A325=$AU$6,DU328,"")</f>
        <v/>
      </c>
      <c r="BB328" s="125"/>
      <c r="BC328" s="120" t="str">
        <f>IF('Main courante'!$A325=$BC$6,MAX($BC$8:$BC327)+1,"")</f>
        <v/>
      </c>
      <c r="BD328" s="121" t="str">
        <f>IF('Main courante'!$A325=$BC$6,TEXT('Main courante'!$B325,"j mmm aa"),"")</f>
        <v/>
      </c>
      <c r="BE328" s="122" t="str">
        <f>IF('Main courante'!$A325=$BC$6,TEXT('Main courante'!$C325,"hh:mm"),"")</f>
        <v/>
      </c>
      <c r="BF328" s="122" t="str">
        <f>IF('Main courante'!$A325=$BC$6,TEXT('Main courante'!$D325,"hh:mm"),"")</f>
        <v/>
      </c>
      <c r="BG328" s="123" t="str">
        <f>IF('Main courante'!$A325=$BC$6,MOD($BF328-$BE328,1),"")</f>
        <v/>
      </c>
      <c r="BH328" s="123" t="str">
        <f>IF('Main courante'!$A325=$BC$6,'Main courante'!$E325,"")</f>
        <v/>
      </c>
      <c r="BI328" s="122" t="str">
        <f>IF('Main courante'!$A325=$BC$6,DU328,"")</f>
        <v/>
      </c>
      <c r="BJ328" s="125"/>
      <c r="BK328" s="120" t="str">
        <f>IF('Main courante'!$A325=$BK$6,MAX($BK$8:$BK327)+1,"")</f>
        <v/>
      </c>
      <c r="BL328" s="121" t="str">
        <f>IF('Main courante'!$A325=$BK$6,TEXT('Main courante'!$B325,"j mmm aa"),"")</f>
        <v/>
      </c>
      <c r="BM328" s="122" t="str">
        <f>IF('Main courante'!$A325=$BK$6,TEXT('Main courante'!$C325,"hh:mm"),"")</f>
        <v/>
      </c>
      <c r="BN328" s="122" t="str">
        <f>IF('Main courante'!$A325=$BK$6,TEXT('Main courante'!$D325,"hh:mm"),"")</f>
        <v/>
      </c>
      <c r="BO328" s="123" t="str">
        <f>IF('Main courante'!$A325=$BK$6,MOD($BN328-$BM328,1),"")</f>
        <v/>
      </c>
      <c r="BP328" s="123" t="str">
        <f>IF('Main courante'!$A325=$BK$6,'Main courante'!$E325,"")</f>
        <v/>
      </c>
      <c r="BQ328" s="122" t="str">
        <f>IF('Main courante'!$A325=$BK$6,DU328,"")</f>
        <v/>
      </c>
      <c r="BR328" s="125"/>
      <c r="BS328" s="120" t="str">
        <f>IF('Main courante'!$A325=$BS$6,MAX($BS$8:$BS327)+1,"")</f>
        <v/>
      </c>
      <c r="BT328" s="121" t="str">
        <f>IF('Main courante'!$A325=$BS$6,TEXT('Main courante'!$B325,"j mmm aa"),"")</f>
        <v/>
      </c>
      <c r="BU328" s="122" t="str">
        <f>IF('Main courante'!$A325=$BS$6,TEXT('Main courante'!$C325,"hh:mm"),"")</f>
        <v/>
      </c>
      <c r="BV328" s="122" t="str">
        <f>IF('Main courante'!$A325=$BS$6,TEXT('Main courante'!$D325,"hh:mm"),"")</f>
        <v/>
      </c>
      <c r="BW328" s="123" t="str">
        <f>IF('Main courante'!$A325=$BS$6,MOD($BV328-$BU328,1),"")</f>
        <v/>
      </c>
      <c r="BX328" s="123" t="str">
        <f>IF('Main courante'!$A325=$BS$6,'Main courante'!$E325,"")</f>
        <v/>
      </c>
      <c r="BY328" s="122" t="str">
        <f>IF('Main courante'!$A325=$BS$6,DU328,"")</f>
        <v/>
      </c>
      <c r="BZ328" s="125"/>
      <c r="CA328" s="120" t="str">
        <f>IF('Main courante'!$A325=$CA$6,MAX($CA$8:$CA327)+1,"")</f>
        <v/>
      </c>
      <c r="CB328" s="121" t="str">
        <f>IF('Main courante'!$A325=$CA$6,TEXT('Main courante'!$B325,"j mmm aa"),"")</f>
        <v/>
      </c>
      <c r="CC328" s="122" t="str">
        <f>IF('Main courante'!$A325=$CA$6,TEXT('Main courante'!$C325,"hh:mm"),"")</f>
        <v/>
      </c>
      <c r="CD328" s="122" t="str">
        <f>IF('Main courante'!$A325=$CA$6,TEXT('Main courante'!$D325,"hh:mm"),"")</f>
        <v/>
      </c>
      <c r="CE328" s="123" t="str">
        <f>IF('Main courante'!$A325=$CA$6,MOD($CD328-$CC328,1),"")</f>
        <v/>
      </c>
      <c r="CF328" s="123" t="str">
        <f>IF('Main courante'!$A325=$CA$6,'Main courante'!$E325,"")</f>
        <v/>
      </c>
      <c r="CG328" s="122" t="str">
        <f>IF('Main courante'!$A325=$CA$6,DU328,"")</f>
        <v/>
      </c>
      <c r="CH328" s="125"/>
      <c r="CI328" s="120" t="str">
        <f>IF('Main courante'!$A325=$CI$6,MAX($CI$8:$CI327)+1,"")</f>
        <v/>
      </c>
      <c r="CJ328" s="121" t="str">
        <f>IF('Main courante'!$A325=$CI$6,TEXT('Main courante'!$B325,"j mmm aa"),"")</f>
        <v/>
      </c>
      <c r="CK328" s="122" t="str">
        <f>IF('Main courante'!$A325=$CI$6,TEXT('Main courante'!$C325,"hh:mm"),"")</f>
        <v/>
      </c>
      <c r="CL328" s="122" t="str">
        <f>IF('Main courante'!$A325=$CI$6,TEXT('Main courante'!$D325,"hh:mm"),"")</f>
        <v/>
      </c>
      <c r="CM328" s="123" t="str">
        <f>IF('Main courante'!$A325=$CI$6,MOD($CL328-$CK328,1),"")</f>
        <v/>
      </c>
      <c r="CN328" s="123" t="str">
        <f>IF('Main courante'!$A325=$CI$6,'Main courante'!$E325,"")</f>
        <v/>
      </c>
      <c r="CO328" s="125"/>
      <c r="CP328" s="120" t="str">
        <f>IF('Main courante'!$A325=$CP$6,MAX($CP$8:$CP327)+1,"")</f>
        <v/>
      </c>
      <c r="CQ328" s="121" t="str">
        <f>IF('Main courante'!$A325=$CP$6,TEXT('Main courante'!$B325,"j mmm aa"),"")</f>
        <v/>
      </c>
      <c r="CR328" s="122" t="str">
        <f>IF('Main courante'!$A325=$CP$6,TEXT('Main courante'!$C325,"hh:mm"),"")</f>
        <v/>
      </c>
      <c r="CS328" s="122" t="str">
        <f>IF('Main courante'!$A325=$CP$6,TEXT('Main courante'!$D325,"hh:mm"),"")</f>
        <v/>
      </c>
      <c r="CT328" s="123" t="str">
        <f>IF('Main courante'!$A325=$CP$6,MOD($CS328-$CR328,1),"")</f>
        <v/>
      </c>
      <c r="CU328" s="123" t="str">
        <f>IF('Main courante'!$A325=$CP$6,'Main courante'!$E325,"")</f>
        <v/>
      </c>
      <c r="CV328" s="122" t="str">
        <f>IF('Main courante'!$A325=$CP$6,DU328,"")</f>
        <v/>
      </c>
      <c r="CW328" s="125"/>
      <c r="CX328" s="120" t="str">
        <f>IF('Main courante'!$A325=$CX$6,MAX($CX$8:$CX327)+1,"")</f>
        <v/>
      </c>
      <c r="CY328" s="121" t="str">
        <f>IF('Main courante'!$A325=$CX$6,TEXT('Main courante'!$B325,"j mmm aa"),"")</f>
        <v/>
      </c>
      <c r="CZ328" s="122" t="str">
        <f>IF('Main courante'!$A325=$CX$6,TEXT('Main courante'!$C325,"hh:mm"),"")</f>
        <v/>
      </c>
      <c r="DA328" s="122" t="str">
        <f>IF('Main courante'!$A325=$CX$6,TEXT('Main courante'!$D325,"hh:mm"),"")</f>
        <v/>
      </c>
      <c r="DB328" s="123" t="str">
        <f>IF('Main courante'!$A325=$CX$6,MOD($DA328-$CZ328,1),"")</f>
        <v/>
      </c>
      <c r="DC328" s="123" t="str">
        <f>IF('Main courante'!$A325=$CX$6,'Main courante'!$E325,"")</f>
        <v/>
      </c>
      <c r="DD328" s="122" t="str">
        <f>IF('Main courante'!$A325=$CX$6,DU328,"")</f>
        <v/>
      </c>
      <c r="DE328" s="125"/>
      <c r="DF328" s="120" t="str">
        <f>IF('Main courante'!$A325=$DF$6,MAX($DF$8:$DF327)+1,"")</f>
        <v/>
      </c>
      <c r="DG328" s="121" t="str">
        <f>IF('Main courante'!$A325=$DF$6,TEXT('Main courante'!$B325,"j mmm aa"),"")</f>
        <v/>
      </c>
      <c r="DH328" s="122" t="str">
        <f>IF('Main courante'!$A325=$DF$6,TEXT('Main courante'!$C325,"hh:mm"),"")</f>
        <v/>
      </c>
      <c r="DI328" s="122" t="str">
        <f>IF('Main courante'!$A325=$DF$6,TEXT('Main courante'!$D325,"hh:mm"),"")</f>
        <v/>
      </c>
      <c r="DJ328" s="123" t="str">
        <f>IF('Main courante'!$A325=$DF$6,MOD($DI328-$DH328,1),"")</f>
        <v/>
      </c>
      <c r="DK328" s="123" t="str">
        <f>IF('Main courante'!$A325=$DF$6,'Main courante'!$E325,"")</f>
        <v/>
      </c>
      <c r="DL328" s="128"/>
      <c r="DM328" s="120" t="str">
        <f>IF(OR('Main courante'!$F325&lt;&gt;"",'Main courante'!$K325&lt;&gt;""),MAX($DM$8:$DM327)+1,"")</f>
        <v/>
      </c>
      <c r="DN328" s="121" t="str">
        <f>IF('Main courante'!$F325,TEXT('Main courante'!$B325,"j mmm aa"),"")</f>
        <v/>
      </c>
      <c r="DO328" s="121" t="str">
        <f>IF('Main courante'!$F325,'Main courante'!$E325,"")</f>
        <v/>
      </c>
      <c r="DP328" s="121" t="str">
        <f>IF(OR('Main courante'!$F325&lt;&gt;"",'Main courante'!$K325&lt;&gt;""),IF('Main courante'!$F325&lt;&gt;"",TEXT('Main courante'!$F325,"hh:mm"),""),"")</f>
        <v/>
      </c>
      <c r="DQ328" s="121" t="str">
        <f>IF(OR('Main courante'!$F325&lt;&gt;"",'Main courante'!$K325&lt;&gt;""),IF('Main courante'!$G325&lt;&gt;"",TEXT('Main courante'!$G325,"hh:mm"),""),"")</f>
        <v/>
      </c>
      <c r="DR328" s="121" t="str">
        <f>IF(OR('Main courante'!$F325&lt;&gt;"",'Main courante'!$K325&lt;&gt;""),IF('Main courante'!$K325&lt;&gt;"",TEXT('Main courante'!$K325,"hh:mm"),""),"")</f>
        <v/>
      </c>
      <c r="DS328" s="121" t="str">
        <f>IF(OR('Main courante'!$F325&lt;&gt;"",'Main courante'!$K325&lt;&gt;""),IF('Main courante'!$L325&lt;&gt;"",TEXT('Main courante'!$L325,"hh:mm"),""),"")</f>
        <v/>
      </c>
      <c r="DT328" s="129">
        <f t="shared" ref="DT328:DT391" si="19">EA328+EB328</f>
        <v>0</v>
      </c>
      <c r="DU328" s="130">
        <f>'Main courante'!$H325+'Main courante'!$M325</f>
        <v>0</v>
      </c>
      <c r="DV328" s="131">
        <f>'Main courante'!$J325+'Main courante'!$O325</f>
        <v>0</v>
      </c>
      <c r="DW328" s="131">
        <f>'Main courante'!$I325+'Main courante'!$N325</f>
        <v>0</v>
      </c>
      <c r="DX328" s="132" t="str">
        <f>IF('Main courante'!$P325&lt;&gt;"",'Main courante'!$P325,"")</f>
        <v/>
      </c>
      <c r="DY328" s="133" t="str">
        <f>IF('Main courante'!$Q325&lt;&gt;"",'Main courante'!$Q325,"")</f>
        <v/>
      </c>
      <c r="DZ328" s="133" t="str">
        <f>IF('Main courante'!$R325&lt;&gt;"",'Main courante'!$R325,"")</f>
        <v/>
      </c>
      <c r="EA328" s="129">
        <f t="shared" ref="EA328:EA391" si="20">IF($DP328&lt;&gt;"",MOD($DQ328-$DP328,1),)</f>
        <v>0</v>
      </c>
      <c r="EB328" s="129">
        <f t="shared" ref="EB328:EB391" si="21">IF($DS328&lt;&gt;"",MOD($DS328-$DR328,1),)</f>
        <v>0</v>
      </c>
      <c r="ED328" s="120" t="str">
        <f>IF('Main courante'!$A325=$ED$6,MAX($ED$8:$ED327)+1,"")</f>
        <v/>
      </c>
      <c r="EE328" s="120" t="str">
        <f>IF('Main courante'!$A325=$ED$6,'Main courante'!$S325,"")</f>
        <v/>
      </c>
      <c r="EF328" s="120" t="str">
        <f>IF('Main courante'!$A325=$ED$6,'Main courante'!$T325,"")</f>
        <v/>
      </c>
      <c r="EG328" s="120" t="str">
        <f>IF('Main courante'!$A325=$ED$6,'Main courante'!$U325,"")</f>
        <v/>
      </c>
      <c r="EH328" s="134" t="str">
        <f>IF('Main courante'!$A325=$ED$6,'Main courante'!$V325,"")</f>
        <v/>
      </c>
      <c r="EJ328" s="120" t="str">
        <f>IF('Main courante'!$A325=$EJ$6,MAX($EJ$8:$EJ327)+1,"")</f>
        <v/>
      </c>
      <c r="EK328" s="120" t="str">
        <f>IF('Main courante'!$A325=$EJ$6,'Main courante'!$S325,"")</f>
        <v/>
      </c>
      <c r="EL328" s="120" t="str">
        <f>IF('Main courante'!$A325=$EJ$6,'Main courante'!$T325,"")</f>
        <v/>
      </c>
      <c r="EM328" s="120" t="str">
        <f>IF('Main courante'!$A325=$EJ$6,'Main courante'!$U325,"")</f>
        <v/>
      </c>
      <c r="EN328" s="134" t="str">
        <f>IF('Main courante'!$A325=$EJ$6,'Main courante'!$V325,"")</f>
        <v/>
      </c>
      <c r="EP328" s="120" t="str">
        <f>IF('Main courante'!$A325=$EP$6,MAX($EP$8:$EP327)+1,"")</f>
        <v/>
      </c>
      <c r="EQ328" s="120" t="str">
        <f>IF('Main courante'!$A325=$EP$6,'Main courante'!$S325,"")</f>
        <v/>
      </c>
      <c r="ER328" s="120" t="str">
        <f>IF('Main courante'!$A325=$EP$6,'Main courante'!$T325,"")</f>
        <v/>
      </c>
      <c r="ES328" s="120" t="str">
        <f>IF('Main courante'!$A325=$EP$6,'Main courante'!$U325,"")</f>
        <v/>
      </c>
      <c r="ET328" s="134" t="str">
        <f>IF('Main courante'!$A325=$EP$6,'Main courante'!$V325,"")</f>
        <v/>
      </c>
      <c r="EU328" s="125"/>
      <c r="EV328" s="120" t="str">
        <f>IF('Main courante'!$A325=$EV$6,MAX($EV$8:$EV327)+1,"")</f>
        <v/>
      </c>
      <c r="EW328" s="121" t="str">
        <f>IF('Main courante'!$A325=$EV$6,TEXT('Main courante'!$B325,"j mmm aa"),"")</f>
        <v/>
      </c>
      <c r="EX328" s="122" t="str">
        <f>IF('Main courante'!$A325=$EV$6,TEXT('Main courante'!$C325,"hh:mm"),"")</f>
        <v/>
      </c>
      <c r="EY328" s="122" t="str">
        <f>IF('Main courante'!$A325=$EV$6,TEXT('Main courante'!$D325,"hh:mm"),"")</f>
        <v/>
      </c>
      <c r="EZ328" s="123" t="str">
        <f>IF('Main courante'!$A325=$EV$6,MOD($EY328-$EX328,1),"")</f>
        <v/>
      </c>
      <c r="FA328" s="123" t="str">
        <f>IF('Main courante'!$A325=$EV$6,'Main courante'!$E325,"")</f>
        <v/>
      </c>
      <c r="FB328" s="128"/>
    </row>
    <row r="329" spans="1:158">
      <c r="A329" s="120" t="str">
        <f>IF('Main courante'!$A326=$A$6,MAX($A$8:$A328)+1,"")</f>
        <v/>
      </c>
      <c r="B329" s="121" t="str">
        <f>IF('Main courante'!$A326=$A$6,TEXT('Main courante'!$B326,"j mmm aa"),"")</f>
        <v/>
      </c>
      <c r="C329" s="122" t="str">
        <f>IF('Main courante'!$A326=$A$6,TEXT('Main courante'!$C326,"hh:mm"),"")</f>
        <v/>
      </c>
      <c r="D329" s="122" t="str">
        <f>IF('Main courante'!$A326=$A$6,TEXT('Main courante'!$D326,"hh:mm"),"")</f>
        <v/>
      </c>
      <c r="E329" s="123" t="str">
        <f>IF('Main courante'!$A326=$A$6,MOD($D329-$C329,1),"")</f>
        <v/>
      </c>
      <c r="F329" s="123" t="str">
        <f>IF('Main courante'!$A326=$A$6,'Main courante'!$E326,"")</f>
        <v/>
      </c>
      <c r="G329" s="125"/>
      <c r="H329" s="126" t="str">
        <f>IF('Main courante'!$A326=$H$6,MAX($H$8:$H328)+1,"")</f>
        <v/>
      </c>
      <c r="I329" s="121" t="str">
        <f>IF('Main courante'!$A326=$H$6,TEXT('Main courante'!$B326,"j mmm aa"),"")</f>
        <v/>
      </c>
      <c r="J329" s="122" t="str">
        <f>IF('Main courante'!$A326=$H$6,TEXT('Main courante'!$C326,"hh:mm"),"")</f>
        <v/>
      </c>
      <c r="K329" s="122" t="str">
        <f>IF('Main courante'!$A326=$H$6,TEXT('Main courante'!$D326,"hh:mm"),"")</f>
        <v/>
      </c>
      <c r="L329" s="123" t="str">
        <f>IF('Main courante'!$A326=$H$6,MOD($K329-$J329,1),"")</f>
        <v/>
      </c>
      <c r="M329" s="123" t="str">
        <f>IF('Main courante'!$A326=$H$6,'Main courante'!$E326,"")</f>
        <v/>
      </c>
      <c r="N329" s="125"/>
      <c r="O329" s="120" t="str">
        <f>IF('Main courante'!$A326=$O$6,MAX($O$8:$O328)+1,"")</f>
        <v/>
      </c>
      <c r="P329" s="121" t="str">
        <f>IF('Main courante'!$A326=$O$6,TEXT('Main courante'!$B326,"j mmm aa"),"")</f>
        <v/>
      </c>
      <c r="Q329" s="122" t="str">
        <f>IF('Main courante'!$A326=$O$6,TEXT('Main courante'!$C326,"hh:mm"),"")</f>
        <v/>
      </c>
      <c r="R329" s="122" t="str">
        <f>IF('Main courante'!$A326=$O$6,TEXT('Main courante'!$D326,"hh:mm"),"")</f>
        <v/>
      </c>
      <c r="S329" s="123" t="str">
        <f>IF('Main courante'!$A326=$O$6,MOD($R329-$Q329,1),"")</f>
        <v/>
      </c>
      <c r="T329" s="124" t="str">
        <f>IF('Main courante'!$A326=$O$6,'Main courante'!$E326,"")</f>
        <v/>
      </c>
      <c r="U329" s="127" t="str">
        <f>IF('Main courante'!$A326=$O$6,DU329,"")</f>
        <v/>
      </c>
      <c r="V329" s="125"/>
      <c r="W329" s="120" t="str">
        <f>IF('Main courante'!$A326=$W$6,MAX($W$8:$W328)+1,"")</f>
        <v/>
      </c>
      <c r="X329" s="121" t="str">
        <f>IF('Main courante'!$A326=$W$6,TEXT('Main courante'!$B326,"j mmm aa"),"")</f>
        <v/>
      </c>
      <c r="Y329" s="122" t="str">
        <f>IF('Main courante'!$A326=$W$6,TEXT('Main courante'!$C326,"hh:mm"),"")</f>
        <v/>
      </c>
      <c r="Z329" s="122" t="str">
        <f>IF('Main courante'!$A326=$W$6,TEXT('Main courante'!$D326,"hh:mm"),"")</f>
        <v/>
      </c>
      <c r="AA329" s="123" t="str">
        <f>IF('Main courante'!$A326=$W$6,MOD($Z329-$Y329,1),"")</f>
        <v/>
      </c>
      <c r="AB329" s="123" t="str">
        <f>IF('Main courante'!$A326=$W$6,'Main courante'!$E326,"")</f>
        <v/>
      </c>
      <c r="AC329" s="122" t="str">
        <f>IF('Main courante'!$A326=$W$6,DU329,"")</f>
        <v/>
      </c>
      <c r="AD329" s="125"/>
      <c r="AE329" s="120" t="str">
        <f>IF('Main courante'!$A326=$AE$6,MAX($AE$8:$AE328)+1,"")</f>
        <v/>
      </c>
      <c r="AF329" s="121" t="str">
        <f>IF('Main courante'!$A326=$AE$6,TEXT('Main courante'!$B326,"j mmm aa"),"")</f>
        <v/>
      </c>
      <c r="AG329" s="122" t="str">
        <f>IF('Main courante'!$A326=$AE$6,TEXT('Main courante'!$C326,"hh:mm"),"")</f>
        <v/>
      </c>
      <c r="AH329" s="122" t="str">
        <f>IF('Main courante'!$A326=$AE$6,TEXT('Main courante'!$D326,"hh:mm"),"")</f>
        <v/>
      </c>
      <c r="AI329" s="123" t="str">
        <f>IF('Main courante'!$A326=$AE$6,MOD($AH329-$AG329,1),"")</f>
        <v/>
      </c>
      <c r="AJ329" s="123" t="str">
        <f>IF('Main courante'!$A326=$AE$6,'Main courante'!$E326,"")</f>
        <v/>
      </c>
      <c r="AK329" s="122" t="str">
        <f>IF('Main courante'!$A326=$AE$6,DU329,"")</f>
        <v/>
      </c>
      <c r="AL329" s="125"/>
      <c r="AM329" s="120" t="str">
        <f>IF('Main courante'!$A326=$AM$6,MAX($AM$8:$AM328)+1,"")</f>
        <v/>
      </c>
      <c r="AN329" s="121" t="str">
        <f>IF('Main courante'!$A326=$AM$6,TEXT('Main courante'!$B326,"j mmm aa"),"")</f>
        <v/>
      </c>
      <c r="AO329" s="122" t="str">
        <f>IF('Main courante'!$A326=$AM$6,TEXT('Main courante'!$C326,"hh:mm"),"")</f>
        <v/>
      </c>
      <c r="AP329" s="122" t="str">
        <f>IF('Main courante'!$A326=$AM$6,TEXT('Main courante'!$D326,"hh:mm"),"")</f>
        <v/>
      </c>
      <c r="AQ329" s="123" t="str">
        <f>IF('Main courante'!$A326=$AM$6,MOD($AP329-$AO329,1),"")</f>
        <v/>
      </c>
      <c r="AR329" s="123" t="str">
        <f>IF('Main courante'!$A326=$AM$6,'Main courante'!$E326,"")</f>
        <v/>
      </c>
      <c r="AS329" s="122" t="str">
        <f>IF('Main courante'!$A326=$AM$6,DU329,"")</f>
        <v/>
      </c>
      <c r="AT329" s="125"/>
      <c r="AU329" s="120" t="str">
        <f>IF('Main courante'!$A326=$AU$6,MAX($AU$8:$AU328)+1,"")</f>
        <v/>
      </c>
      <c r="AV329" s="121" t="str">
        <f>IF('Main courante'!$A326=$AU$6,TEXT('Main courante'!$B326,"j mmm aa"),"")</f>
        <v/>
      </c>
      <c r="AW329" s="122" t="str">
        <f>IF('Main courante'!$A326=$AU$6,TEXT('Main courante'!$C326,"hh:mm"),"")</f>
        <v/>
      </c>
      <c r="AX329" s="122" t="str">
        <f>IF('Main courante'!$A326=$AU$6,TEXT('Main courante'!$D326,"hh:mm"),"")</f>
        <v/>
      </c>
      <c r="AY329" s="123" t="str">
        <f>IF('Main courante'!$A326=$AU$6,MOD($AX329-$AW329,1),"")</f>
        <v/>
      </c>
      <c r="AZ329" s="123" t="str">
        <f>IF('Main courante'!$A326=$AU$6,'Main courante'!$E326,"")</f>
        <v/>
      </c>
      <c r="BA329" s="122" t="str">
        <f>IF('Main courante'!$A326=$AU$6,DU329,"")</f>
        <v/>
      </c>
      <c r="BB329" s="125"/>
      <c r="BC329" s="120" t="str">
        <f>IF('Main courante'!$A326=$BC$6,MAX($BC$8:$BC328)+1,"")</f>
        <v/>
      </c>
      <c r="BD329" s="121" t="str">
        <f>IF('Main courante'!$A326=$BC$6,TEXT('Main courante'!$B326,"j mmm aa"),"")</f>
        <v/>
      </c>
      <c r="BE329" s="122" t="str">
        <f>IF('Main courante'!$A326=$BC$6,TEXT('Main courante'!$C326,"hh:mm"),"")</f>
        <v/>
      </c>
      <c r="BF329" s="122" t="str">
        <f>IF('Main courante'!$A326=$BC$6,TEXT('Main courante'!$D326,"hh:mm"),"")</f>
        <v/>
      </c>
      <c r="BG329" s="123" t="str">
        <f>IF('Main courante'!$A326=$BC$6,MOD($BF329-$BE329,1),"")</f>
        <v/>
      </c>
      <c r="BH329" s="123" t="str">
        <f>IF('Main courante'!$A326=$BC$6,'Main courante'!$E326,"")</f>
        <v/>
      </c>
      <c r="BI329" s="122" t="str">
        <f>IF('Main courante'!$A326=$BC$6,DU329,"")</f>
        <v/>
      </c>
      <c r="BJ329" s="125"/>
      <c r="BK329" s="120" t="str">
        <f>IF('Main courante'!$A326=$BK$6,MAX($BK$8:$BK328)+1,"")</f>
        <v/>
      </c>
      <c r="BL329" s="121" t="str">
        <f>IF('Main courante'!$A326=$BK$6,TEXT('Main courante'!$B326,"j mmm aa"),"")</f>
        <v/>
      </c>
      <c r="BM329" s="122" t="str">
        <f>IF('Main courante'!$A326=$BK$6,TEXT('Main courante'!$C326,"hh:mm"),"")</f>
        <v/>
      </c>
      <c r="BN329" s="122" t="str">
        <f>IF('Main courante'!$A326=$BK$6,TEXT('Main courante'!$D326,"hh:mm"),"")</f>
        <v/>
      </c>
      <c r="BO329" s="123" t="str">
        <f>IF('Main courante'!$A326=$BK$6,MOD($BN329-$BM329,1),"")</f>
        <v/>
      </c>
      <c r="BP329" s="123" t="str">
        <f>IF('Main courante'!$A326=$BK$6,'Main courante'!$E326,"")</f>
        <v/>
      </c>
      <c r="BQ329" s="122" t="str">
        <f>IF('Main courante'!$A326=$BK$6,DU329,"")</f>
        <v/>
      </c>
      <c r="BR329" s="125"/>
      <c r="BS329" s="120" t="str">
        <f>IF('Main courante'!$A326=$BS$6,MAX($BS$8:$BS328)+1,"")</f>
        <v/>
      </c>
      <c r="BT329" s="121" t="str">
        <f>IF('Main courante'!$A326=$BS$6,TEXT('Main courante'!$B326,"j mmm aa"),"")</f>
        <v/>
      </c>
      <c r="BU329" s="122" t="str">
        <f>IF('Main courante'!$A326=$BS$6,TEXT('Main courante'!$C326,"hh:mm"),"")</f>
        <v/>
      </c>
      <c r="BV329" s="122" t="str">
        <f>IF('Main courante'!$A326=$BS$6,TEXT('Main courante'!$D326,"hh:mm"),"")</f>
        <v/>
      </c>
      <c r="BW329" s="123" t="str">
        <f>IF('Main courante'!$A326=$BS$6,MOD($BV329-$BU329,1),"")</f>
        <v/>
      </c>
      <c r="BX329" s="123" t="str">
        <f>IF('Main courante'!$A326=$BS$6,'Main courante'!$E326,"")</f>
        <v/>
      </c>
      <c r="BY329" s="122" t="str">
        <f>IF('Main courante'!$A326=$BS$6,DU329,"")</f>
        <v/>
      </c>
      <c r="BZ329" s="125"/>
      <c r="CA329" s="120" t="str">
        <f>IF('Main courante'!$A326=$CA$6,MAX($CA$8:$CA328)+1,"")</f>
        <v/>
      </c>
      <c r="CB329" s="121" t="str">
        <f>IF('Main courante'!$A326=$CA$6,TEXT('Main courante'!$B326,"j mmm aa"),"")</f>
        <v/>
      </c>
      <c r="CC329" s="122" t="str">
        <f>IF('Main courante'!$A326=$CA$6,TEXT('Main courante'!$C326,"hh:mm"),"")</f>
        <v/>
      </c>
      <c r="CD329" s="122" t="str">
        <f>IF('Main courante'!$A326=$CA$6,TEXT('Main courante'!$D326,"hh:mm"),"")</f>
        <v/>
      </c>
      <c r="CE329" s="123" t="str">
        <f>IF('Main courante'!$A326=$CA$6,MOD($CD329-$CC329,1),"")</f>
        <v/>
      </c>
      <c r="CF329" s="123" t="str">
        <f>IF('Main courante'!$A326=$CA$6,'Main courante'!$E326,"")</f>
        <v/>
      </c>
      <c r="CG329" s="122" t="str">
        <f>IF('Main courante'!$A326=$CA$6,DU329,"")</f>
        <v/>
      </c>
      <c r="CH329" s="125"/>
      <c r="CI329" s="120" t="str">
        <f>IF('Main courante'!$A326=$CI$6,MAX($CI$8:$CI328)+1,"")</f>
        <v/>
      </c>
      <c r="CJ329" s="121" t="str">
        <f>IF('Main courante'!$A326=$CI$6,TEXT('Main courante'!$B326,"j mmm aa"),"")</f>
        <v/>
      </c>
      <c r="CK329" s="122" t="str">
        <f>IF('Main courante'!$A326=$CI$6,TEXT('Main courante'!$C326,"hh:mm"),"")</f>
        <v/>
      </c>
      <c r="CL329" s="122" t="str">
        <f>IF('Main courante'!$A326=$CI$6,TEXT('Main courante'!$D326,"hh:mm"),"")</f>
        <v/>
      </c>
      <c r="CM329" s="123" t="str">
        <f>IF('Main courante'!$A326=$CI$6,MOD($CL329-$CK329,1),"")</f>
        <v/>
      </c>
      <c r="CN329" s="123" t="str">
        <f>IF('Main courante'!$A326=$CI$6,'Main courante'!$E326,"")</f>
        <v/>
      </c>
      <c r="CO329" s="125"/>
      <c r="CP329" s="120" t="str">
        <f>IF('Main courante'!$A326=$CP$6,MAX($CP$8:$CP328)+1,"")</f>
        <v/>
      </c>
      <c r="CQ329" s="121" t="str">
        <f>IF('Main courante'!$A326=$CP$6,TEXT('Main courante'!$B326,"j mmm aa"),"")</f>
        <v/>
      </c>
      <c r="CR329" s="122" t="str">
        <f>IF('Main courante'!$A326=$CP$6,TEXT('Main courante'!$C326,"hh:mm"),"")</f>
        <v/>
      </c>
      <c r="CS329" s="122" t="str">
        <f>IF('Main courante'!$A326=$CP$6,TEXT('Main courante'!$D326,"hh:mm"),"")</f>
        <v/>
      </c>
      <c r="CT329" s="123" t="str">
        <f>IF('Main courante'!$A326=$CP$6,MOD($CS329-$CR329,1),"")</f>
        <v/>
      </c>
      <c r="CU329" s="123" t="str">
        <f>IF('Main courante'!$A326=$CP$6,'Main courante'!$E326,"")</f>
        <v/>
      </c>
      <c r="CV329" s="122" t="str">
        <f>IF('Main courante'!$A326=$CP$6,DU329,"")</f>
        <v/>
      </c>
      <c r="CW329" s="125"/>
      <c r="CX329" s="120" t="str">
        <f>IF('Main courante'!$A326=$CX$6,MAX($CX$8:$CX328)+1,"")</f>
        <v/>
      </c>
      <c r="CY329" s="121" t="str">
        <f>IF('Main courante'!$A326=$CX$6,TEXT('Main courante'!$B326,"j mmm aa"),"")</f>
        <v/>
      </c>
      <c r="CZ329" s="122" t="str">
        <f>IF('Main courante'!$A326=$CX$6,TEXT('Main courante'!$C326,"hh:mm"),"")</f>
        <v/>
      </c>
      <c r="DA329" s="122" t="str">
        <f>IF('Main courante'!$A326=$CX$6,TEXT('Main courante'!$D326,"hh:mm"),"")</f>
        <v/>
      </c>
      <c r="DB329" s="123" t="str">
        <f>IF('Main courante'!$A326=$CX$6,MOD($DA329-$CZ329,1),"")</f>
        <v/>
      </c>
      <c r="DC329" s="123" t="str">
        <f>IF('Main courante'!$A326=$CX$6,'Main courante'!$E326,"")</f>
        <v/>
      </c>
      <c r="DD329" s="122" t="str">
        <f>IF('Main courante'!$A326=$CX$6,DU329,"")</f>
        <v/>
      </c>
      <c r="DE329" s="125"/>
      <c r="DF329" s="120" t="str">
        <f>IF('Main courante'!$A326=$DF$6,MAX($DF$8:$DF328)+1,"")</f>
        <v/>
      </c>
      <c r="DG329" s="121" t="str">
        <f>IF('Main courante'!$A326=$DF$6,TEXT('Main courante'!$B326,"j mmm aa"),"")</f>
        <v/>
      </c>
      <c r="DH329" s="122" t="str">
        <f>IF('Main courante'!$A326=$DF$6,TEXT('Main courante'!$C326,"hh:mm"),"")</f>
        <v/>
      </c>
      <c r="DI329" s="122" t="str">
        <f>IF('Main courante'!$A326=$DF$6,TEXT('Main courante'!$D326,"hh:mm"),"")</f>
        <v/>
      </c>
      <c r="DJ329" s="123" t="str">
        <f>IF('Main courante'!$A326=$DF$6,MOD($DI329-$DH329,1),"")</f>
        <v/>
      </c>
      <c r="DK329" s="123" t="str">
        <f>IF('Main courante'!$A326=$DF$6,'Main courante'!$E326,"")</f>
        <v/>
      </c>
      <c r="DL329" s="128"/>
      <c r="DM329" s="120" t="str">
        <f>IF(OR('Main courante'!$F326&lt;&gt;"",'Main courante'!$K326&lt;&gt;""),MAX($DM$8:$DM328)+1,"")</f>
        <v/>
      </c>
      <c r="DN329" s="121" t="str">
        <f>IF('Main courante'!$F326,TEXT('Main courante'!$B326,"j mmm aa"),"")</f>
        <v/>
      </c>
      <c r="DO329" s="121" t="str">
        <f>IF('Main courante'!$F326,'Main courante'!$E326,"")</f>
        <v/>
      </c>
      <c r="DP329" s="121" t="str">
        <f>IF(OR('Main courante'!$F326&lt;&gt;"",'Main courante'!$K326&lt;&gt;""),IF('Main courante'!$F326&lt;&gt;"",TEXT('Main courante'!$F326,"hh:mm"),""),"")</f>
        <v/>
      </c>
      <c r="DQ329" s="121" t="str">
        <f>IF(OR('Main courante'!$F326&lt;&gt;"",'Main courante'!$K326&lt;&gt;""),IF('Main courante'!$G326&lt;&gt;"",TEXT('Main courante'!$G326,"hh:mm"),""),"")</f>
        <v/>
      </c>
      <c r="DR329" s="121" t="str">
        <f>IF(OR('Main courante'!$F326&lt;&gt;"",'Main courante'!$K326&lt;&gt;""),IF('Main courante'!$K326&lt;&gt;"",TEXT('Main courante'!$K326,"hh:mm"),""),"")</f>
        <v/>
      </c>
      <c r="DS329" s="121" t="str">
        <f>IF(OR('Main courante'!$F326&lt;&gt;"",'Main courante'!$K326&lt;&gt;""),IF('Main courante'!$L326&lt;&gt;"",TEXT('Main courante'!$L326,"hh:mm"),""),"")</f>
        <v/>
      </c>
      <c r="DT329" s="129">
        <f t="shared" si="19"/>
        <v>0</v>
      </c>
      <c r="DU329" s="130">
        <f>'Main courante'!$H326+'Main courante'!$M326</f>
        <v>0</v>
      </c>
      <c r="DV329" s="131">
        <f>'Main courante'!$J326+'Main courante'!$O326</f>
        <v>0</v>
      </c>
      <c r="DW329" s="131">
        <f>'Main courante'!$I326+'Main courante'!$N326</f>
        <v>0</v>
      </c>
      <c r="DX329" s="132" t="str">
        <f>IF('Main courante'!$P326&lt;&gt;"",'Main courante'!$P326,"")</f>
        <v/>
      </c>
      <c r="DY329" s="133" t="str">
        <f>IF('Main courante'!$Q326&lt;&gt;"",'Main courante'!$Q326,"")</f>
        <v/>
      </c>
      <c r="DZ329" s="133" t="str">
        <f>IF('Main courante'!$R326&lt;&gt;"",'Main courante'!$R326,"")</f>
        <v/>
      </c>
      <c r="EA329" s="129">
        <f t="shared" si="20"/>
        <v>0</v>
      </c>
      <c r="EB329" s="129">
        <f t="shared" si="21"/>
        <v>0</v>
      </c>
      <c r="ED329" s="120" t="str">
        <f>IF('Main courante'!$A326=$ED$6,MAX($ED$8:$ED328)+1,"")</f>
        <v/>
      </c>
      <c r="EE329" s="120" t="str">
        <f>IF('Main courante'!$A326=$ED$6,'Main courante'!$S326,"")</f>
        <v/>
      </c>
      <c r="EF329" s="120" t="str">
        <f>IF('Main courante'!$A326=$ED$6,'Main courante'!$T326,"")</f>
        <v/>
      </c>
      <c r="EG329" s="120" t="str">
        <f>IF('Main courante'!$A326=$ED$6,'Main courante'!$U326,"")</f>
        <v/>
      </c>
      <c r="EH329" s="134" t="str">
        <f>IF('Main courante'!$A326=$ED$6,'Main courante'!$V326,"")</f>
        <v/>
      </c>
      <c r="EJ329" s="120" t="str">
        <f>IF('Main courante'!$A326=$EJ$6,MAX($EJ$8:$EJ328)+1,"")</f>
        <v/>
      </c>
      <c r="EK329" s="120" t="str">
        <f>IF('Main courante'!$A326=$EJ$6,'Main courante'!$S326,"")</f>
        <v/>
      </c>
      <c r="EL329" s="120" t="str">
        <f>IF('Main courante'!$A326=$EJ$6,'Main courante'!$T326,"")</f>
        <v/>
      </c>
      <c r="EM329" s="120" t="str">
        <f>IF('Main courante'!$A326=$EJ$6,'Main courante'!$U326,"")</f>
        <v/>
      </c>
      <c r="EN329" s="134" t="str">
        <f>IF('Main courante'!$A326=$EJ$6,'Main courante'!$V326,"")</f>
        <v/>
      </c>
      <c r="EP329" s="120" t="str">
        <f>IF('Main courante'!$A326=$EP$6,MAX($EP$8:$EP328)+1,"")</f>
        <v/>
      </c>
      <c r="EQ329" s="120" t="str">
        <f>IF('Main courante'!$A326=$EP$6,'Main courante'!$S326,"")</f>
        <v/>
      </c>
      <c r="ER329" s="120" t="str">
        <f>IF('Main courante'!$A326=$EP$6,'Main courante'!$T326,"")</f>
        <v/>
      </c>
      <c r="ES329" s="120" t="str">
        <f>IF('Main courante'!$A326=$EP$6,'Main courante'!$U326,"")</f>
        <v/>
      </c>
      <c r="ET329" s="134" t="str">
        <f>IF('Main courante'!$A326=$EP$6,'Main courante'!$V326,"")</f>
        <v/>
      </c>
      <c r="EU329" s="125"/>
      <c r="EV329" s="120" t="str">
        <f>IF('Main courante'!$A326=$EV$6,MAX($EV$8:$EV328)+1,"")</f>
        <v/>
      </c>
      <c r="EW329" s="121" t="str">
        <f>IF('Main courante'!$A326=$EV$6,TEXT('Main courante'!$B326,"j mmm aa"),"")</f>
        <v/>
      </c>
      <c r="EX329" s="122" t="str">
        <f>IF('Main courante'!$A326=$EV$6,TEXT('Main courante'!$C326,"hh:mm"),"")</f>
        <v/>
      </c>
      <c r="EY329" s="122" t="str">
        <f>IF('Main courante'!$A326=$EV$6,TEXT('Main courante'!$D326,"hh:mm"),"")</f>
        <v/>
      </c>
      <c r="EZ329" s="123" t="str">
        <f>IF('Main courante'!$A326=$EV$6,MOD($EY329-$EX329,1),"")</f>
        <v/>
      </c>
      <c r="FA329" s="123" t="str">
        <f>IF('Main courante'!$A326=$EV$6,'Main courante'!$E326,"")</f>
        <v/>
      </c>
      <c r="FB329" s="128"/>
    </row>
    <row r="330" spans="1:158">
      <c r="A330" s="120" t="str">
        <f>IF('Main courante'!$A327=$A$6,MAX($A$8:$A329)+1,"")</f>
        <v/>
      </c>
      <c r="B330" s="121" t="str">
        <f>IF('Main courante'!$A327=$A$6,TEXT('Main courante'!$B327,"j mmm aa"),"")</f>
        <v/>
      </c>
      <c r="C330" s="122" t="str">
        <f>IF('Main courante'!$A327=$A$6,TEXT('Main courante'!$C327,"hh:mm"),"")</f>
        <v/>
      </c>
      <c r="D330" s="122" t="str">
        <f>IF('Main courante'!$A327=$A$6,TEXT('Main courante'!$D327,"hh:mm"),"")</f>
        <v/>
      </c>
      <c r="E330" s="123" t="str">
        <f>IF('Main courante'!$A327=$A$6,MOD($D330-$C330,1),"")</f>
        <v/>
      </c>
      <c r="F330" s="123" t="str">
        <f>IF('Main courante'!$A327=$A$6,'Main courante'!$E327,"")</f>
        <v/>
      </c>
      <c r="G330" s="125"/>
      <c r="H330" s="126" t="str">
        <f>IF('Main courante'!$A327=$H$6,MAX($H$8:$H329)+1,"")</f>
        <v/>
      </c>
      <c r="I330" s="121" t="str">
        <f>IF('Main courante'!$A327=$H$6,TEXT('Main courante'!$B327,"j mmm aa"),"")</f>
        <v/>
      </c>
      <c r="J330" s="122" t="str">
        <f>IF('Main courante'!$A327=$H$6,TEXT('Main courante'!$C327,"hh:mm"),"")</f>
        <v/>
      </c>
      <c r="K330" s="122" t="str">
        <f>IF('Main courante'!$A327=$H$6,TEXT('Main courante'!$D327,"hh:mm"),"")</f>
        <v/>
      </c>
      <c r="L330" s="123" t="str">
        <f>IF('Main courante'!$A327=$H$6,MOD($K330-$J330,1),"")</f>
        <v/>
      </c>
      <c r="M330" s="123" t="str">
        <f>IF('Main courante'!$A327=$H$6,'Main courante'!$E327,"")</f>
        <v/>
      </c>
      <c r="N330" s="125"/>
      <c r="O330" s="120" t="str">
        <f>IF('Main courante'!$A327=$O$6,MAX($O$8:$O329)+1,"")</f>
        <v/>
      </c>
      <c r="P330" s="121" t="str">
        <f>IF('Main courante'!$A327=$O$6,TEXT('Main courante'!$B327,"j mmm aa"),"")</f>
        <v/>
      </c>
      <c r="Q330" s="122" t="str">
        <f>IF('Main courante'!$A327=$O$6,TEXT('Main courante'!$C327,"hh:mm"),"")</f>
        <v/>
      </c>
      <c r="R330" s="122" t="str">
        <f>IF('Main courante'!$A327=$O$6,TEXT('Main courante'!$D327,"hh:mm"),"")</f>
        <v/>
      </c>
      <c r="S330" s="123" t="str">
        <f>IF('Main courante'!$A327=$O$6,MOD($R330-$Q330,1),"")</f>
        <v/>
      </c>
      <c r="T330" s="124" t="str">
        <f>IF('Main courante'!$A327=$O$6,'Main courante'!$E327,"")</f>
        <v/>
      </c>
      <c r="U330" s="127" t="str">
        <f>IF('Main courante'!$A327=$O$6,DU330,"")</f>
        <v/>
      </c>
      <c r="V330" s="125"/>
      <c r="W330" s="120" t="str">
        <f>IF('Main courante'!$A327=$W$6,MAX($W$8:$W329)+1,"")</f>
        <v/>
      </c>
      <c r="X330" s="121" t="str">
        <f>IF('Main courante'!$A327=$W$6,TEXT('Main courante'!$B327,"j mmm aa"),"")</f>
        <v/>
      </c>
      <c r="Y330" s="122" t="str">
        <f>IF('Main courante'!$A327=$W$6,TEXT('Main courante'!$C327,"hh:mm"),"")</f>
        <v/>
      </c>
      <c r="Z330" s="122" t="str">
        <f>IF('Main courante'!$A327=$W$6,TEXT('Main courante'!$D327,"hh:mm"),"")</f>
        <v/>
      </c>
      <c r="AA330" s="123" t="str">
        <f>IF('Main courante'!$A327=$W$6,MOD($Z330-$Y330,1),"")</f>
        <v/>
      </c>
      <c r="AB330" s="123" t="str">
        <f>IF('Main courante'!$A327=$W$6,'Main courante'!$E327,"")</f>
        <v/>
      </c>
      <c r="AC330" s="122" t="str">
        <f>IF('Main courante'!$A327=$W$6,DU330,"")</f>
        <v/>
      </c>
      <c r="AD330" s="125"/>
      <c r="AE330" s="120" t="str">
        <f>IF('Main courante'!$A327=$AE$6,MAX($AE$8:$AE329)+1,"")</f>
        <v/>
      </c>
      <c r="AF330" s="121" t="str">
        <f>IF('Main courante'!$A327=$AE$6,TEXT('Main courante'!$B327,"j mmm aa"),"")</f>
        <v/>
      </c>
      <c r="AG330" s="122" t="str">
        <f>IF('Main courante'!$A327=$AE$6,TEXT('Main courante'!$C327,"hh:mm"),"")</f>
        <v/>
      </c>
      <c r="AH330" s="122" t="str">
        <f>IF('Main courante'!$A327=$AE$6,TEXT('Main courante'!$D327,"hh:mm"),"")</f>
        <v/>
      </c>
      <c r="AI330" s="123" t="str">
        <f>IF('Main courante'!$A327=$AE$6,MOD($AH330-$AG330,1),"")</f>
        <v/>
      </c>
      <c r="AJ330" s="123" t="str">
        <f>IF('Main courante'!$A327=$AE$6,'Main courante'!$E327,"")</f>
        <v/>
      </c>
      <c r="AK330" s="122" t="str">
        <f>IF('Main courante'!$A327=$AE$6,DU330,"")</f>
        <v/>
      </c>
      <c r="AL330" s="125"/>
      <c r="AM330" s="120" t="str">
        <f>IF('Main courante'!$A327=$AM$6,MAX($AM$8:$AM329)+1,"")</f>
        <v/>
      </c>
      <c r="AN330" s="121" t="str">
        <f>IF('Main courante'!$A327=$AM$6,TEXT('Main courante'!$B327,"j mmm aa"),"")</f>
        <v/>
      </c>
      <c r="AO330" s="122" t="str">
        <f>IF('Main courante'!$A327=$AM$6,TEXT('Main courante'!$C327,"hh:mm"),"")</f>
        <v/>
      </c>
      <c r="AP330" s="122" t="str">
        <f>IF('Main courante'!$A327=$AM$6,TEXT('Main courante'!$D327,"hh:mm"),"")</f>
        <v/>
      </c>
      <c r="AQ330" s="123" t="str">
        <f>IF('Main courante'!$A327=$AM$6,MOD($AP330-$AO330,1),"")</f>
        <v/>
      </c>
      <c r="AR330" s="123" t="str">
        <f>IF('Main courante'!$A327=$AM$6,'Main courante'!$E327,"")</f>
        <v/>
      </c>
      <c r="AS330" s="122" t="str">
        <f>IF('Main courante'!$A327=$AM$6,DU330,"")</f>
        <v/>
      </c>
      <c r="AT330" s="125"/>
      <c r="AU330" s="120" t="str">
        <f>IF('Main courante'!$A327=$AU$6,MAX($AU$8:$AU329)+1,"")</f>
        <v/>
      </c>
      <c r="AV330" s="121" t="str">
        <f>IF('Main courante'!$A327=$AU$6,TEXT('Main courante'!$B327,"j mmm aa"),"")</f>
        <v/>
      </c>
      <c r="AW330" s="122" t="str">
        <f>IF('Main courante'!$A327=$AU$6,TEXT('Main courante'!$C327,"hh:mm"),"")</f>
        <v/>
      </c>
      <c r="AX330" s="122" t="str">
        <f>IF('Main courante'!$A327=$AU$6,TEXT('Main courante'!$D327,"hh:mm"),"")</f>
        <v/>
      </c>
      <c r="AY330" s="123" t="str">
        <f>IF('Main courante'!$A327=$AU$6,MOD($AX330-$AW330,1),"")</f>
        <v/>
      </c>
      <c r="AZ330" s="123" t="str">
        <f>IF('Main courante'!$A327=$AU$6,'Main courante'!$E327,"")</f>
        <v/>
      </c>
      <c r="BA330" s="122" t="str">
        <f>IF('Main courante'!$A327=$AU$6,DU330,"")</f>
        <v/>
      </c>
      <c r="BB330" s="125"/>
      <c r="BC330" s="120" t="str">
        <f>IF('Main courante'!$A327=$BC$6,MAX($BC$8:$BC329)+1,"")</f>
        <v/>
      </c>
      <c r="BD330" s="121" t="str">
        <f>IF('Main courante'!$A327=$BC$6,TEXT('Main courante'!$B327,"j mmm aa"),"")</f>
        <v/>
      </c>
      <c r="BE330" s="122" t="str">
        <f>IF('Main courante'!$A327=$BC$6,TEXT('Main courante'!$C327,"hh:mm"),"")</f>
        <v/>
      </c>
      <c r="BF330" s="122" t="str">
        <f>IF('Main courante'!$A327=$BC$6,TEXT('Main courante'!$D327,"hh:mm"),"")</f>
        <v/>
      </c>
      <c r="BG330" s="123" t="str">
        <f>IF('Main courante'!$A327=$BC$6,MOD($BF330-$BE330,1),"")</f>
        <v/>
      </c>
      <c r="BH330" s="123" t="str">
        <f>IF('Main courante'!$A327=$BC$6,'Main courante'!$E327,"")</f>
        <v/>
      </c>
      <c r="BI330" s="122" t="str">
        <f>IF('Main courante'!$A327=$BC$6,DU330,"")</f>
        <v/>
      </c>
      <c r="BJ330" s="125"/>
      <c r="BK330" s="120" t="str">
        <f>IF('Main courante'!$A327=$BK$6,MAX($BK$8:$BK329)+1,"")</f>
        <v/>
      </c>
      <c r="BL330" s="121" t="str">
        <f>IF('Main courante'!$A327=$BK$6,TEXT('Main courante'!$B327,"j mmm aa"),"")</f>
        <v/>
      </c>
      <c r="BM330" s="122" t="str">
        <f>IF('Main courante'!$A327=$BK$6,TEXT('Main courante'!$C327,"hh:mm"),"")</f>
        <v/>
      </c>
      <c r="BN330" s="122" t="str">
        <f>IF('Main courante'!$A327=$BK$6,TEXT('Main courante'!$D327,"hh:mm"),"")</f>
        <v/>
      </c>
      <c r="BO330" s="123" t="str">
        <f>IF('Main courante'!$A327=$BK$6,MOD($BN330-$BM330,1),"")</f>
        <v/>
      </c>
      <c r="BP330" s="123" t="str">
        <f>IF('Main courante'!$A327=$BK$6,'Main courante'!$E327,"")</f>
        <v/>
      </c>
      <c r="BQ330" s="122" t="str">
        <f>IF('Main courante'!$A327=$BK$6,DU330,"")</f>
        <v/>
      </c>
      <c r="BR330" s="125"/>
      <c r="BS330" s="120" t="str">
        <f>IF('Main courante'!$A327=$BS$6,MAX($BS$8:$BS329)+1,"")</f>
        <v/>
      </c>
      <c r="BT330" s="121" t="str">
        <f>IF('Main courante'!$A327=$BS$6,TEXT('Main courante'!$B327,"j mmm aa"),"")</f>
        <v/>
      </c>
      <c r="BU330" s="122" t="str">
        <f>IF('Main courante'!$A327=$BS$6,TEXT('Main courante'!$C327,"hh:mm"),"")</f>
        <v/>
      </c>
      <c r="BV330" s="122" t="str">
        <f>IF('Main courante'!$A327=$BS$6,TEXT('Main courante'!$D327,"hh:mm"),"")</f>
        <v/>
      </c>
      <c r="BW330" s="123" t="str">
        <f>IF('Main courante'!$A327=$BS$6,MOD($BV330-$BU330,1),"")</f>
        <v/>
      </c>
      <c r="BX330" s="123" t="str">
        <f>IF('Main courante'!$A327=$BS$6,'Main courante'!$E327,"")</f>
        <v/>
      </c>
      <c r="BY330" s="122" t="str">
        <f>IF('Main courante'!$A327=$BS$6,DU330,"")</f>
        <v/>
      </c>
      <c r="BZ330" s="125"/>
      <c r="CA330" s="120" t="str">
        <f>IF('Main courante'!$A327=$CA$6,MAX($CA$8:$CA329)+1,"")</f>
        <v/>
      </c>
      <c r="CB330" s="121" t="str">
        <f>IF('Main courante'!$A327=$CA$6,TEXT('Main courante'!$B327,"j mmm aa"),"")</f>
        <v/>
      </c>
      <c r="CC330" s="122" t="str">
        <f>IF('Main courante'!$A327=$CA$6,TEXT('Main courante'!$C327,"hh:mm"),"")</f>
        <v/>
      </c>
      <c r="CD330" s="122" t="str">
        <f>IF('Main courante'!$A327=$CA$6,TEXT('Main courante'!$D327,"hh:mm"),"")</f>
        <v/>
      </c>
      <c r="CE330" s="123" t="str">
        <f>IF('Main courante'!$A327=$CA$6,MOD($CD330-$CC330,1),"")</f>
        <v/>
      </c>
      <c r="CF330" s="123" t="str">
        <f>IF('Main courante'!$A327=$CA$6,'Main courante'!$E327,"")</f>
        <v/>
      </c>
      <c r="CG330" s="122" t="str">
        <f>IF('Main courante'!$A327=$CA$6,DU330,"")</f>
        <v/>
      </c>
      <c r="CH330" s="125"/>
      <c r="CI330" s="120" t="str">
        <f>IF('Main courante'!$A327=$CI$6,MAX($CI$8:$CI329)+1,"")</f>
        <v/>
      </c>
      <c r="CJ330" s="121" t="str">
        <f>IF('Main courante'!$A327=$CI$6,TEXT('Main courante'!$B327,"j mmm aa"),"")</f>
        <v/>
      </c>
      <c r="CK330" s="122" t="str">
        <f>IF('Main courante'!$A327=$CI$6,TEXT('Main courante'!$C327,"hh:mm"),"")</f>
        <v/>
      </c>
      <c r="CL330" s="122" t="str">
        <f>IF('Main courante'!$A327=$CI$6,TEXT('Main courante'!$D327,"hh:mm"),"")</f>
        <v/>
      </c>
      <c r="CM330" s="123" t="str">
        <f>IF('Main courante'!$A327=$CI$6,MOD($CL330-$CK330,1),"")</f>
        <v/>
      </c>
      <c r="CN330" s="123" t="str">
        <f>IF('Main courante'!$A327=$CI$6,'Main courante'!$E327,"")</f>
        <v/>
      </c>
      <c r="CO330" s="125"/>
      <c r="CP330" s="120" t="str">
        <f>IF('Main courante'!$A327=$CP$6,MAX($CP$8:$CP329)+1,"")</f>
        <v/>
      </c>
      <c r="CQ330" s="121" t="str">
        <f>IF('Main courante'!$A327=$CP$6,TEXT('Main courante'!$B327,"j mmm aa"),"")</f>
        <v/>
      </c>
      <c r="CR330" s="122" t="str">
        <f>IF('Main courante'!$A327=$CP$6,TEXT('Main courante'!$C327,"hh:mm"),"")</f>
        <v/>
      </c>
      <c r="CS330" s="122" t="str">
        <f>IF('Main courante'!$A327=$CP$6,TEXT('Main courante'!$D327,"hh:mm"),"")</f>
        <v/>
      </c>
      <c r="CT330" s="123" t="str">
        <f>IF('Main courante'!$A327=$CP$6,MOD($CS330-$CR330,1),"")</f>
        <v/>
      </c>
      <c r="CU330" s="123" t="str">
        <f>IF('Main courante'!$A327=$CP$6,'Main courante'!$E327,"")</f>
        <v/>
      </c>
      <c r="CV330" s="122" t="str">
        <f>IF('Main courante'!$A327=$CP$6,DU330,"")</f>
        <v/>
      </c>
      <c r="CW330" s="125"/>
      <c r="CX330" s="120" t="str">
        <f>IF('Main courante'!$A327=$CX$6,MAX($CX$8:$CX329)+1,"")</f>
        <v/>
      </c>
      <c r="CY330" s="121" t="str">
        <f>IF('Main courante'!$A327=$CX$6,TEXT('Main courante'!$B327,"j mmm aa"),"")</f>
        <v/>
      </c>
      <c r="CZ330" s="122" t="str">
        <f>IF('Main courante'!$A327=$CX$6,TEXT('Main courante'!$C327,"hh:mm"),"")</f>
        <v/>
      </c>
      <c r="DA330" s="122" t="str">
        <f>IF('Main courante'!$A327=$CX$6,TEXT('Main courante'!$D327,"hh:mm"),"")</f>
        <v/>
      </c>
      <c r="DB330" s="123" t="str">
        <f>IF('Main courante'!$A327=$CX$6,MOD($DA330-$CZ330,1),"")</f>
        <v/>
      </c>
      <c r="DC330" s="123" t="str">
        <f>IF('Main courante'!$A327=$CX$6,'Main courante'!$E327,"")</f>
        <v/>
      </c>
      <c r="DD330" s="122" t="str">
        <f>IF('Main courante'!$A327=$CX$6,DU330,"")</f>
        <v/>
      </c>
      <c r="DE330" s="125"/>
      <c r="DF330" s="120" t="str">
        <f>IF('Main courante'!$A327=$DF$6,MAX($DF$8:$DF329)+1,"")</f>
        <v/>
      </c>
      <c r="DG330" s="121" t="str">
        <f>IF('Main courante'!$A327=$DF$6,TEXT('Main courante'!$B327,"j mmm aa"),"")</f>
        <v/>
      </c>
      <c r="DH330" s="122" t="str">
        <f>IF('Main courante'!$A327=$DF$6,TEXT('Main courante'!$C327,"hh:mm"),"")</f>
        <v/>
      </c>
      <c r="DI330" s="122" t="str">
        <f>IF('Main courante'!$A327=$DF$6,TEXT('Main courante'!$D327,"hh:mm"),"")</f>
        <v/>
      </c>
      <c r="DJ330" s="123" t="str">
        <f>IF('Main courante'!$A327=$DF$6,MOD($DI330-$DH330,1),"")</f>
        <v/>
      </c>
      <c r="DK330" s="123" t="str">
        <f>IF('Main courante'!$A327=$DF$6,'Main courante'!$E327,"")</f>
        <v/>
      </c>
      <c r="DL330" s="128"/>
      <c r="DM330" s="120" t="str">
        <f>IF(OR('Main courante'!$F327&lt;&gt;"",'Main courante'!$K327&lt;&gt;""),MAX($DM$8:$DM329)+1,"")</f>
        <v/>
      </c>
      <c r="DN330" s="121" t="str">
        <f>IF('Main courante'!$F327,TEXT('Main courante'!$B327,"j mmm aa"),"")</f>
        <v/>
      </c>
      <c r="DO330" s="121" t="str">
        <f>IF('Main courante'!$F327,'Main courante'!$E327,"")</f>
        <v/>
      </c>
      <c r="DP330" s="121" t="str">
        <f>IF(OR('Main courante'!$F327&lt;&gt;"",'Main courante'!$K327&lt;&gt;""),IF('Main courante'!$F327&lt;&gt;"",TEXT('Main courante'!$F327,"hh:mm"),""),"")</f>
        <v/>
      </c>
      <c r="DQ330" s="121" t="str">
        <f>IF(OR('Main courante'!$F327&lt;&gt;"",'Main courante'!$K327&lt;&gt;""),IF('Main courante'!$G327&lt;&gt;"",TEXT('Main courante'!$G327,"hh:mm"),""),"")</f>
        <v/>
      </c>
      <c r="DR330" s="121" t="str">
        <f>IF(OR('Main courante'!$F327&lt;&gt;"",'Main courante'!$K327&lt;&gt;""),IF('Main courante'!$K327&lt;&gt;"",TEXT('Main courante'!$K327,"hh:mm"),""),"")</f>
        <v/>
      </c>
      <c r="DS330" s="121" t="str">
        <f>IF(OR('Main courante'!$F327&lt;&gt;"",'Main courante'!$K327&lt;&gt;""),IF('Main courante'!$L327&lt;&gt;"",TEXT('Main courante'!$L327,"hh:mm"),""),"")</f>
        <v/>
      </c>
      <c r="DT330" s="129">
        <f t="shared" si="19"/>
        <v>0</v>
      </c>
      <c r="DU330" s="130">
        <f>'Main courante'!$H327+'Main courante'!$M327</f>
        <v>0</v>
      </c>
      <c r="DV330" s="131">
        <f>'Main courante'!$J327+'Main courante'!$O327</f>
        <v>0</v>
      </c>
      <c r="DW330" s="131">
        <f>'Main courante'!$I327+'Main courante'!$N327</f>
        <v>0</v>
      </c>
      <c r="DX330" s="132" t="str">
        <f>IF('Main courante'!$P327&lt;&gt;"",'Main courante'!$P327,"")</f>
        <v/>
      </c>
      <c r="DY330" s="133" t="str">
        <f>IF('Main courante'!$Q327&lt;&gt;"",'Main courante'!$Q327,"")</f>
        <v/>
      </c>
      <c r="DZ330" s="133" t="str">
        <f>IF('Main courante'!$R327&lt;&gt;"",'Main courante'!$R327,"")</f>
        <v/>
      </c>
      <c r="EA330" s="129">
        <f t="shared" si="20"/>
        <v>0</v>
      </c>
      <c r="EB330" s="129">
        <f t="shared" si="21"/>
        <v>0</v>
      </c>
      <c r="ED330" s="120" t="str">
        <f>IF('Main courante'!$A327=$ED$6,MAX($ED$8:$ED329)+1,"")</f>
        <v/>
      </c>
      <c r="EE330" s="120" t="str">
        <f>IF('Main courante'!$A327=$ED$6,'Main courante'!$S327,"")</f>
        <v/>
      </c>
      <c r="EF330" s="120" t="str">
        <f>IF('Main courante'!$A327=$ED$6,'Main courante'!$T327,"")</f>
        <v/>
      </c>
      <c r="EG330" s="120" t="str">
        <f>IF('Main courante'!$A327=$ED$6,'Main courante'!$U327,"")</f>
        <v/>
      </c>
      <c r="EH330" s="134" t="str">
        <f>IF('Main courante'!$A327=$ED$6,'Main courante'!$V327,"")</f>
        <v/>
      </c>
      <c r="EJ330" s="120" t="str">
        <f>IF('Main courante'!$A327=$EJ$6,MAX($EJ$8:$EJ329)+1,"")</f>
        <v/>
      </c>
      <c r="EK330" s="120" t="str">
        <f>IF('Main courante'!$A327=$EJ$6,'Main courante'!$S327,"")</f>
        <v/>
      </c>
      <c r="EL330" s="120" t="str">
        <f>IF('Main courante'!$A327=$EJ$6,'Main courante'!$T327,"")</f>
        <v/>
      </c>
      <c r="EM330" s="120" t="str">
        <f>IF('Main courante'!$A327=$EJ$6,'Main courante'!$U327,"")</f>
        <v/>
      </c>
      <c r="EN330" s="134" t="str">
        <f>IF('Main courante'!$A327=$EJ$6,'Main courante'!$V327,"")</f>
        <v/>
      </c>
      <c r="EP330" s="120" t="str">
        <f>IF('Main courante'!$A327=$EP$6,MAX($EP$8:$EP329)+1,"")</f>
        <v/>
      </c>
      <c r="EQ330" s="120" t="str">
        <f>IF('Main courante'!$A327=$EP$6,'Main courante'!$S327,"")</f>
        <v/>
      </c>
      <c r="ER330" s="120" t="str">
        <f>IF('Main courante'!$A327=$EP$6,'Main courante'!$T327,"")</f>
        <v/>
      </c>
      <c r="ES330" s="120" t="str">
        <f>IF('Main courante'!$A327=$EP$6,'Main courante'!$U327,"")</f>
        <v/>
      </c>
      <c r="ET330" s="134" t="str">
        <f>IF('Main courante'!$A327=$EP$6,'Main courante'!$V327,"")</f>
        <v/>
      </c>
      <c r="EU330" s="125"/>
      <c r="EV330" s="120" t="str">
        <f>IF('Main courante'!$A327=$EV$6,MAX($EV$8:$EV329)+1,"")</f>
        <v/>
      </c>
      <c r="EW330" s="121" t="str">
        <f>IF('Main courante'!$A327=$EV$6,TEXT('Main courante'!$B327,"j mmm aa"),"")</f>
        <v/>
      </c>
      <c r="EX330" s="122" t="str">
        <f>IF('Main courante'!$A327=$EV$6,TEXT('Main courante'!$C327,"hh:mm"),"")</f>
        <v/>
      </c>
      <c r="EY330" s="122" t="str">
        <f>IF('Main courante'!$A327=$EV$6,TEXT('Main courante'!$D327,"hh:mm"),"")</f>
        <v/>
      </c>
      <c r="EZ330" s="123" t="str">
        <f>IF('Main courante'!$A327=$EV$6,MOD($EY330-$EX330,1),"")</f>
        <v/>
      </c>
      <c r="FA330" s="123" t="str">
        <f>IF('Main courante'!$A327=$EV$6,'Main courante'!$E327,"")</f>
        <v/>
      </c>
      <c r="FB330" s="128"/>
    </row>
    <row r="331" spans="1:158">
      <c r="A331" s="120" t="str">
        <f>IF('Main courante'!$A328=$A$6,MAX($A$8:$A330)+1,"")</f>
        <v/>
      </c>
      <c r="B331" s="121" t="str">
        <f>IF('Main courante'!$A328=$A$6,TEXT('Main courante'!$B328,"j mmm aa"),"")</f>
        <v/>
      </c>
      <c r="C331" s="122" t="str">
        <f>IF('Main courante'!$A328=$A$6,TEXT('Main courante'!$C328,"hh:mm"),"")</f>
        <v/>
      </c>
      <c r="D331" s="122" t="str">
        <f>IF('Main courante'!$A328=$A$6,TEXT('Main courante'!$D328,"hh:mm"),"")</f>
        <v/>
      </c>
      <c r="E331" s="123" t="str">
        <f>IF('Main courante'!$A328=$A$6,MOD($D331-$C331,1),"")</f>
        <v/>
      </c>
      <c r="F331" s="123" t="str">
        <f>IF('Main courante'!$A328=$A$6,'Main courante'!$E328,"")</f>
        <v/>
      </c>
      <c r="G331" s="125"/>
      <c r="H331" s="126" t="str">
        <f>IF('Main courante'!$A328=$H$6,MAX($H$8:$H330)+1,"")</f>
        <v/>
      </c>
      <c r="I331" s="121" t="str">
        <f>IF('Main courante'!$A328=$H$6,TEXT('Main courante'!$B328,"j mmm aa"),"")</f>
        <v/>
      </c>
      <c r="J331" s="122" t="str">
        <f>IF('Main courante'!$A328=$H$6,TEXT('Main courante'!$C328,"hh:mm"),"")</f>
        <v/>
      </c>
      <c r="K331" s="122" t="str">
        <f>IF('Main courante'!$A328=$H$6,TEXT('Main courante'!$D328,"hh:mm"),"")</f>
        <v/>
      </c>
      <c r="L331" s="123" t="str">
        <f>IF('Main courante'!$A328=$H$6,MOD($K331-$J331,1),"")</f>
        <v/>
      </c>
      <c r="M331" s="123" t="str">
        <f>IF('Main courante'!$A328=$H$6,'Main courante'!$E328,"")</f>
        <v/>
      </c>
      <c r="N331" s="125"/>
      <c r="O331" s="120" t="str">
        <f>IF('Main courante'!$A328=$O$6,MAX($O$8:$O330)+1,"")</f>
        <v/>
      </c>
      <c r="P331" s="121" t="str">
        <f>IF('Main courante'!$A328=$O$6,TEXT('Main courante'!$B328,"j mmm aa"),"")</f>
        <v/>
      </c>
      <c r="Q331" s="122" t="str">
        <f>IF('Main courante'!$A328=$O$6,TEXT('Main courante'!$C328,"hh:mm"),"")</f>
        <v/>
      </c>
      <c r="R331" s="122" t="str">
        <f>IF('Main courante'!$A328=$O$6,TEXT('Main courante'!$D328,"hh:mm"),"")</f>
        <v/>
      </c>
      <c r="S331" s="123" t="str">
        <f>IF('Main courante'!$A328=$O$6,MOD($R331-$Q331,1),"")</f>
        <v/>
      </c>
      <c r="T331" s="124" t="str">
        <f>IF('Main courante'!$A328=$O$6,'Main courante'!$E328,"")</f>
        <v/>
      </c>
      <c r="U331" s="127" t="str">
        <f>IF('Main courante'!$A328=$O$6,DU331,"")</f>
        <v/>
      </c>
      <c r="V331" s="125"/>
      <c r="W331" s="120" t="str">
        <f>IF('Main courante'!$A328=$W$6,MAX($W$8:$W330)+1,"")</f>
        <v/>
      </c>
      <c r="X331" s="121" t="str">
        <f>IF('Main courante'!$A328=$W$6,TEXT('Main courante'!$B328,"j mmm aa"),"")</f>
        <v/>
      </c>
      <c r="Y331" s="122" t="str">
        <f>IF('Main courante'!$A328=$W$6,TEXT('Main courante'!$C328,"hh:mm"),"")</f>
        <v/>
      </c>
      <c r="Z331" s="122" t="str">
        <f>IF('Main courante'!$A328=$W$6,TEXT('Main courante'!$D328,"hh:mm"),"")</f>
        <v/>
      </c>
      <c r="AA331" s="123" t="str">
        <f>IF('Main courante'!$A328=$W$6,MOD($Z331-$Y331,1),"")</f>
        <v/>
      </c>
      <c r="AB331" s="123" t="str">
        <f>IF('Main courante'!$A328=$W$6,'Main courante'!$E328,"")</f>
        <v/>
      </c>
      <c r="AC331" s="122" t="str">
        <f>IF('Main courante'!$A328=$W$6,DU331,"")</f>
        <v/>
      </c>
      <c r="AD331" s="125"/>
      <c r="AE331" s="120" t="str">
        <f>IF('Main courante'!$A328=$AE$6,MAX($AE$8:$AE330)+1,"")</f>
        <v/>
      </c>
      <c r="AF331" s="121" t="str">
        <f>IF('Main courante'!$A328=$AE$6,TEXT('Main courante'!$B328,"j mmm aa"),"")</f>
        <v/>
      </c>
      <c r="AG331" s="122" t="str">
        <f>IF('Main courante'!$A328=$AE$6,TEXT('Main courante'!$C328,"hh:mm"),"")</f>
        <v/>
      </c>
      <c r="AH331" s="122" t="str">
        <f>IF('Main courante'!$A328=$AE$6,TEXT('Main courante'!$D328,"hh:mm"),"")</f>
        <v/>
      </c>
      <c r="AI331" s="123" t="str">
        <f>IF('Main courante'!$A328=$AE$6,MOD($AH331-$AG331,1),"")</f>
        <v/>
      </c>
      <c r="AJ331" s="123" t="str">
        <f>IF('Main courante'!$A328=$AE$6,'Main courante'!$E328,"")</f>
        <v/>
      </c>
      <c r="AK331" s="122" t="str">
        <f>IF('Main courante'!$A328=$AE$6,DU331,"")</f>
        <v/>
      </c>
      <c r="AL331" s="125"/>
      <c r="AM331" s="120" t="str">
        <f>IF('Main courante'!$A328=$AM$6,MAX($AM$8:$AM330)+1,"")</f>
        <v/>
      </c>
      <c r="AN331" s="121" t="str">
        <f>IF('Main courante'!$A328=$AM$6,TEXT('Main courante'!$B328,"j mmm aa"),"")</f>
        <v/>
      </c>
      <c r="AO331" s="122" t="str">
        <f>IF('Main courante'!$A328=$AM$6,TEXT('Main courante'!$C328,"hh:mm"),"")</f>
        <v/>
      </c>
      <c r="AP331" s="122" t="str">
        <f>IF('Main courante'!$A328=$AM$6,TEXT('Main courante'!$D328,"hh:mm"),"")</f>
        <v/>
      </c>
      <c r="AQ331" s="123" t="str">
        <f>IF('Main courante'!$A328=$AM$6,MOD($AP331-$AO331,1),"")</f>
        <v/>
      </c>
      <c r="AR331" s="123" t="str">
        <f>IF('Main courante'!$A328=$AM$6,'Main courante'!$E328,"")</f>
        <v/>
      </c>
      <c r="AS331" s="122" t="str">
        <f>IF('Main courante'!$A328=$AM$6,DU331,"")</f>
        <v/>
      </c>
      <c r="AT331" s="125"/>
      <c r="AU331" s="120" t="str">
        <f>IF('Main courante'!$A328=$AU$6,MAX($AU$8:$AU330)+1,"")</f>
        <v/>
      </c>
      <c r="AV331" s="121" t="str">
        <f>IF('Main courante'!$A328=$AU$6,TEXT('Main courante'!$B328,"j mmm aa"),"")</f>
        <v/>
      </c>
      <c r="AW331" s="122" t="str">
        <f>IF('Main courante'!$A328=$AU$6,TEXT('Main courante'!$C328,"hh:mm"),"")</f>
        <v/>
      </c>
      <c r="AX331" s="122" t="str">
        <f>IF('Main courante'!$A328=$AU$6,TEXT('Main courante'!$D328,"hh:mm"),"")</f>
        <v/>
      </c>
      <c r="AY331" s="123" t="str">
        <f>IF('Main courante'!$A328=$AU$6,MOD($AX331-$AW331,1),"")</f>
        <v/>
      </c>
      <c r="AZ331" s="123" t="str">
        <f>IF('Main courante'!$A328=$AU$6,'Main courante'!$E328,"")</f>
        <v/>
      </c>
      <c r="BA331" s="122" t="str">
        <f>IF('Main courante'!$A328=$AU$6,DU331,"")</f>
        <v/>
      </c>
      <c r="BB331" s="125"/>
      <c r="BC331" s="120" t="str">
        <f>IF('Main courante'!$A328=$BC$6,MAX($BC$8:$BC330)+1,"")</f>
        <v/>
      </c>
      <c r="BD331" s="121" t="str">
        <f>IF('Main courante'!$A328=$BC$6,TEXT('Main courante'!$B328,"j mmm aa"),"")</f>
        <v/>
      </c>
      <c r="BE331" s="122" t="str">
        <f>IF('Main courante'!$A328=$BC$6,TEXT('Main courante'!$C328,"hh:mm"),"")</f>
        <v/>
      </c>
      <c r="BF331" s="122" t="str">
        <f>IF('Main courante'!$A328=$BC$6,TEXT('Main courante'!$D328,"hh:mm"),"")</f>
        <v/>
      </c>
      <c r="BG331" s="123" t="str">
        <f>IF('Main courante'!$A328=$BC$6,MOD($BF331-$BE331,1),"")</f>
        <v/>
      </c>
      <c r="BH331" s="123" t="str">
        <f>IF('Main courante'!$A328=$BC$6,'Main courante'!$E328,"")</f>
        <v/>
      </c>
      <c r="BI331" s="122" t="str">
        <f>IF('Main courante'!$A328=$BC$6,DU331,"")</f>
        <v/>
      </c>
      <c r="BJ331" s="125"/>
      <c r="BK331" s="120" t="str">
        <f>IF('Main courante'!$A328=$BK$6,MAX($BK$8:$BK330)+1,"")</f>
        <v/>
      </c>
      <c r="BL331" s="121" t="str">
        <f>IF('Main courante'!$A328=$BK$6,TEXT('Main courante'!$B328,"j mmm aa"),"")</f>
        <v/>
      </c>
      <c r="BM331" s="122" t="str">
        <f>IF('Main courante'!$A328=$BK$6,TEXT('Main courante'!$C328,"hh:mm"),"")</f>
        <v/>
      </c>
      <c r="BN331" s="122" t="str">
        <f>IF('Main courante'!$A328=$BK$6,TEXT('Main courante'!$D328,"hh:mm"),"")</f>
        <v/>
      </c>
      <c r="BO331" s="123" t="str">
        <f>IF('Main courante'!$A328=$BK$6,MOD($BN331-$BM331,1),"")</f>
        <v/>
      </c>
      <c r="BP331" s="123" t="str">
        <f>IF('Main courante'!$A328=$BK$6,'Main courante'!$E328,"")</f>
        <v/>
      </c>
      <c r="BQ331" s="122" t="str">
        <f>IF('Main courante'!$A328=$BK$6,DU331,"")</f>
        <v/>
      </c>
      <c r="BR331" s="125"/>
      <c r="BS331" s="120" t="str">
        <f>IF('Main courante'!$A328=$BS$6,MAX($BS$8:$BS330)+1,"")</f>
        <v/>
      </c>
      <c r="BT331" s="121" t="str">
        <f>IF('Main courante'!$A328=$BS$6,TEXT('Main courante'!$B328,"j mmm aa"),"")</f>
        <v/>
      </c>
      <c r="BU331" s="122" t="str">
        <f>IF('Main courante'!$A328=$BS$6,TEXT('Main courante'!$C328,"hh:mm"),"")</f>
        <v/>
      </c>
      <c r="BV331" s="122" t="str">
        <f>IF('Main courante'!$A328=$BS$6,TEXT('Main courante'!$D328,"hh:mm"),"")</f>
        <v/>
      </c>
      <c r="BW331" s="123" t="str">
        <f>IF('Main courante'!$A328=$BS$6,MOD($BV331-$BU331,1),"")</f>
        <v/>
      </c>
      <c r="BX331" s="123" t="str">
        <f>IF('Main courante'!$A328=$BS$6,'Main courante'!$E328,"")</f>
        <v/>
      </c>
      <c r="BY331" s="122" t="str">
        <f>IF('Main courante'!$A328=$BS$6,DU331,"")</f>
        <v/>
      </c>
      <c r="BZ331" s="125"/>
      <c r="CA331" s="120" t="str">
        <f>IF('Main courante'!$A328=$CA$6,MAX($CA$8:$CA330)+1,"")</f>
        <v/>
      </c>
      <c r="CB331" s="121" t="str">
        <f>IF('Main courante'!$A328=$CA$6,TEXT('Main courante'!$B328,"j mmm aa"),"")</f>
        <v/>
      </c>
      <c r="CC331" s="122" t="str">
        <f>IF('Main courante'!$A328=$CA$6,TEXT('Main courante'!$C328,"hh:mm"),"")</f>
        <v/>
      </c>
      <c r="CD331" s="122" t="str">
        <f>IF('Main courante'!$A328=$CA$6,TEXT('Main courante'!$D328,"hh:mm"),"")</f>
        <v/>
      </c>
      <c r="CE331" s="123" t="str">
        <f>IF('Main courante'!$A328=$CA$6,MOD($CD331-$CC331,1),"")</f>
        <v/>
      </c>
      <c r="CF331" s="123" t="str">
        <f>IF('Main courante'!$A328=$CA$6,'Main courante'!$E328,"")</f>
        <v/>
      </c>
      <c r="CG331" s="122" t="str">
        <f>IF('Main courante'!$A328=$CA$6,DU331,"")</f>
        <v/>
      </c>
      <c r="CH331" s="125"/>
      <c r="CI331" s="120" t="str">
        <f>IF('Main courante'!$A328=$CI$6,MAX($CI$8:$CI330)+1,"")</f>
        <v/>
      </c>
      <c r="CJ331" s="121" t="str">
        <f>IF('Main courante'!$A328=$CI$6,TEXT('Main courante'!$B328,"j mmm aa"),"")</f>
        <v/>
      </c>
      <c r="CK331" s="122" t="str">
        <f>IF('Main courante'!$A328=$CI$6,TEXT('Main courante'!$C328,"hh:mm"),"")</f>
        <v/>
      </c>
      <c r="CL331" s="122" t="str">
        <f>IF('Main courante'!$A328=$CI$6,TEXT('Main courante'!$D328,"hh:mm"),"")</f>
        <v/>
      </c>
      <c r="CM331" s="123" t="str">
        <f>IF('Main courante'!$A328=$CI$6,MOD($CL331-$CK331,1),"")</f>
        <v/>
      </c>
      <c r="CN331" s="123" t="str">
        <f>IF('Main courante'!$A328=$CI$6,'Main courante'!$E328,"")</f>
        <v/>
      </c>
      <c r="CO331" s="125"/>
      <c r="CP331" s="120" t="str">
        <f>IF('Main courante'!$A328=$CP$6,MAX($CP$8:$CP330)+1,"")</f>
        <v/>
      </c>
      <c r="CQ331" s="121" t="str">
        <f>IF('Main courante'!$A328=$CP$6,TEXT('Main courante'!$B328,"j mmm aa"),"")</f>
        <v/>
      </c>
      <c r="CR331" s="122" t="str">
        <f>IF('Main courante'!$A328=$CP$6,TEXT('Main courante'!$C328,"hh:mm"),"")</f>
        <v/>
      </c>
      <c r="CS331" s="122" t="str">
        <f>IF('Main courante'!$A328=$CP$6,TEXT('Main courante'!$D328,"hh:mm"),"")</f>
        <v/>
      </c>
      <c r="CT331" s="123" t="str">
        <f>IF('Main courante'!$A328=$CP$6,MOD($CS331-$CR331,1),"")</f>
        <v/>
      </c>
      <c r="CU331" s="123" t="str">
        <f>IF('Main courante'!$A328=$CP$6,'Main courante'!$E328,"")</f>
        <v/>
      </c>
      <c r="CV331" s="122" t="str">
        <f>IF('Main courante'!$A328=$CP$6,DU331,"")</f>
        <v/>
      </c>
      <c r="CW331" s="125"/>
      <c r="CX331" s="120" t="str">
        <f>IF('Main courante'!$A328=$CX$6,MAX($CX$8:$CX330)+1,"")</f>
        <v/>
      </c>
      <c r="CY331" s="121" t="str">
        <f>IF('Main courante'!$A328=$CX$6,TEXT('Main courante'!$B328,"j mmm aa"),"")</f>
        <v/>
      </c>
      <c r="CZ331" s="122" t="str">
        <f>IF('Main courante'!$A328=$CX$6,TEXT('Main courante'!$C328,"hh:mm"),"")</f>
        <v/>
      </c>
      <c r="DA331" s="122" t="str">
        <f>IF('Main courante'!$A328=$CX$6,TEXT('Main courante'!$D328,"hh:mm"),"")</f>
        <v/>
      </c>
      <c r="DB331" s="123" t="str">
        <f>IF('Main courante'!$A328=$CX$6,MOD($DA331-$CZ331,1),"")</f>
        <v/>
      </c>
      <c r="DC331" s="123" t="str">
        <f>IF('Main courante'!$A328=$CX$6,'Main courante'!$E328,"")</f>
        <v/>
      </c>
      <c r="DD331" s="122" t="str">
        <f>IF('Main courante'!$A328=$CX$6,DU331,"")</f>
        <v/>
      </c>
      <c r="DE331" s="125"/>
      <c r="DF331" s="120" t="str">
        <f>IF('Main courante'!$A328=$DF$6,MAX($DF$8:$DF330)+1,"")</f>
        <v/>
      </c>
      <c r="DG331" s="121" t="str">
        <f>IF('Main courante'!$A328=$DF$6,TEXT('Main courante'!$B328,"j mmm aa"),"")</f>
        <v/>
      </c>
      <c r="DH331" s="122" t="str">
        <f>IF('Main courante'!$A328=$DF$6,TEXT('Main courante'!$C328,"hh:mm"),"")</f>
        <v/>
      </c>
      <c r="DI331" s="122" t="str">
        <f>IF('Main courante'!$A328=$DF$6,TEXT('Main courante'!$D328,"hh:mm"),"")</f>
        <v/>
      </c>
      <c r="DJ331" s="123" t="str">
        <f>IF('Main courante'!$A328=$DF$6,MOD($DI331-$DH331,1),"")</f>
        <v/>
      </c>
      <c r="DK331" s="123" t="str">
        <f>IF('Main courante'!$A328=$DF$6,'Main courante'!$E328,"")</f>
        <v/>
      </c>
      <c r="DL331" s="128"/>
      <c r="DM331" s="120" t="str">
        <f>IF(OR('Main courante'!$F328&lt;&gt;"",'Main courante'!$K328&lt;&gt;""),MAX($DM$8:$DM330)+1,"")</f>
        <v/>
      </c>
      <c r="DN331" s="121" t="str">
        <f>IF('Main courante'!$F328,TEXT('Main courante'!$B328,"j mmm aa"),"")</f>
        <v/>
      </c>
      <c r="DO331" s="121" t="str">
        <f>IF('Main courante'!$F328,'Main courante'!$E328,"")</f>
        <v/>
      </c>
      <c r="DP331" s="121" t="str">
        <f>IF(OR('Main courante'!$F328&lt;&gt;"",'Main courante'!$K328&lt;&gt;""),IF('Main courante'!$F328&lt;&gt;"",TEXT('Main courante'!$F328,"hh:mm"),""),"")</f>
        <v/>
      </c>
      <c r="DQ331" s="121" t="str">
        <f>IF(OR('Main courante'!$F328&lt;&gt;"",'Main courante'!$K328&lt;&gt;""),IF('Main courante'!$G328&lt;&gt;"",TEXT('Main courante'!$G328,"hh:mm"),""),"")</f>
        <v/>
      </c>
      <c r="DR331" s="121" t="str">
        <f>IF(OR('Main courante'!$F328&lt;&gt;"",'Main courante'!$K328&lt;&gt;""),IF('Main courante'!$K328&lt;&gt;"",TEXT('Main courante'!$K328,"hh:mm"),""),"")</f>
        <v/>
      </c>
      <c r="DS331" s="121" t="str">
        <f>IF(OR('Main courante'!$F328&lt;&gt;"",'Main courante'!$K328&lt;&gt;""),IF('Main courante'!$L328&lt;&gt;"",TEXT('Main courante'!$L328,"hh:mm"),""),"")</f>
        <v/>
      </c>
      <c r="DT331" s="129">
        <f t="shared" si="19"/>
        <v>0</v>
      </c>
      <c r="DU331" s="130">
        <f>'Main courante'!$H328+'Main courante'!$M328</f>
        <v>0</v>
      </c>
      <c r="DV331" s="131">
        <f>'Main courante'!$J328+'Main courante'!$O328</f>
        <v>0</v>
      </c>
      <c r="DW331" s="131">
        <f>'Main courante'!$I328+'Main courante'!$N328</f>
        <v>0</v>
      </c>
      <c r="DX331" s="132" t="str">
        <f>IF('Main courante'!$P328&lt;&gt;"",'Main courante'!$P328,"")</f>
        <v/>
      </c>
      <c r="DY331" s="133" t="str">
        <f>IF('Main courante'!$Q328&lt;&gt;"",'Main courante'!$Q328,"")</f>
        <v/>
      </c>
      <c r="DZ331" s="133" t="str">
        <f>IF('Main courante'!$R328&lt;&gt;"",'Main courante'!$R328,"")</f>
        <v/>
      </c>
      <c r="EA331" s="129">
        <f t="shared" si="20"/>
        <v>0</v>
      </c>
      <c r="EB331" s="129">
        <f t="shared" si="21"/>
        <v>0</v>
      </c>
      <c r="ED331" s="120" t="str">
        <f>IF('Main courante'!$A328=$ED$6,MAX($ED$8:$ED330)+1,"")</f>
        <v/>
      </c>
      <c r="EE331" s="120" t="str">
        <f>IF('Main courante'!$A328=$ED$6,'Main courante'!$S328,"")</f>
        <v/>
      </c>
      <c r="EF331" s="120" t="str">
        <f>IF('Main courante'!$A328=$ED$6,'Main courante'!$T328,"")</f>
        <v/>
      </c>
      <c r="EG331" s="120" t="str">
        <f>IF('Main courante'!$A328=$ED$6,'Main courante'!$U328,"")</f>
        <v/>
      </c>
      <c r="EH331" s="134" t="str">
        <f>IF('Main courante'!$A328=$ED$6,'Main courante'!$V328,"")</f>
        <v/>
      </c>
      <c r="EJ331" s="120" t="str">
        <f>IF('Main courante'!$A328=$EJ$6,MAX($EJ$8:$EJ330)+1,"")</f>
        <v/>
      </c>
      <c r="EK331" s="120" t="str">
        <f>IF('Main courante'!$A328=$EJ$6,'Main courante'!$S328,"")</f>
        <v/>
      </c>
      <c r="EL331" s="120" t="str">
        <f>IF('Main courante'!$A328=$EJ$6,'Main courante'!$T328,"")</f>
        <v/>
      </c>
      <c r="EM331" s="120" t="str">
        <f>IF('Main courante'!$A328=$EJ$6,'Main courante'!$U328,"")</f>
        <v/>
      </c>
      <c r="EN331" s="134" t="str">
        <f>IF('Main courante'!$A328=$EJ$6,'Main courante'!$V328,"")</f>
        <v/>
      </c>
      <c r="EP331" s="120" t="str">
        <f>IF('Main courante'!$A328=$EP$6,MAX($EP$8:$EP330)+1,"")</f>
        <v/>
      </c>
      <c r="EQ331" s="120" t="str">
        <f>IF('Main courante'!$A328=$EP$6,'Main courante'!$S328,"")</f>
        <v/>
      </c>
      <c r="ER331" s="120" t="str">
        <f>IF('Main courante'!$A328=$EP$6,'Main courante'!$T328,"")</f>
        <v/>
      </c>
      <c r="ES331" s="120" t="str">
        <f>IF('Main courante'!$A328=$EP$6,'Main courante'!$U328,"")</f>
        <v/>
      </c>
      <c r="ET331" s="134" t="str">
        <f>IF('Main courante'!$A328=$EP$6,'Main courante'!$V328,"")</f>
        <v/>
      </c>
      <c r="EU331" s="125"/>
      <c r="EV331" s="120" t="str">
        <f>IF('Main courante'!$A328=$EV$6,MAX($EV$8:$EV330)+1,"")</f>
        <v/>
      </c>
      <c r="EW331" s="121" t="str">
        <f>IF('Main courante'!$A328=$EV$6,TEXT('Main courante'!$B328,"j mmm aa"),"")</f>
        <v/>
      </c>
      <c r="EX331" s="122" t="str">
        <f>IF('Main courante'!$A328=$EV$6,TEXT('Main courante'!$C328,"hh:mm"),"")</f>
        <v/>
      </c>
      <c r="EY331" s="122" t="str">
        <f>IF('Main courante'!$A328=$EV$6,TEXT('Main courante'!$D328,"hh:mm"),"")</f>
        <v/>
      </c>
      <c r="EZ331" s="123" t="str">
        <f>IF('Main courante'!$A328=$EV$6,MOD($EY331-$EX331,1),"")</f>
        <v/>
      </c>
      <c r="FA331" s="123" t="str">
        <f>IF('Main courante'!$A328=$EV$6,'Main courante'!$E328,"")</f>
        <v/>
      </c>
      <c r="FB331" s="128"/>
    </row>
    <row r="332" spans="1:158">
      <c r="A332" s="120" t="str">
        <f>IF('Main courante'!$A329=$A$6,MAX($A$8:$A331)+1,"")</f>
        <v/>
      </c>
      <c r="B332" s="121" t="str">
        <f>IF('Main courante'!$A329=$A$6,TEXT('Main courante'!$B329,"j mmm aa"),"")</f>
        <v/>
      </c>
      <c r="C332" s="122" t="str">
        <f>IF('Main courante'!$A329=$A$6,TEXT('Main courante'!$C329,"hh:mm"),"")</f>
        <v/>
      </c>
      <c r="D332" s="122" t="str">
        <f>IF('Main courante'!$A329=$A$6,TEXT('Main courante'!$D329,"hh:mm"),"")</f>
        <v/>
      </c>
      <c r="E332" s="123" t="str">
        <f>IF('Main courante'!$A329=$A$6,MOD($D332-$C332,1),"")</f>
        <v/>
      </c>
      <c r="F332" s="123" t="str">
        <f>IF('Main courante'!$A329=$A$6,'Main courante'!$E329,"")</f>
        <v/>
      </c>
      <c r="G332" s="125"/>
      <c r="H332" s="126" t="str">
        <f>IF('Main courante'!$A329=$H$6,MAX($H$8:$H331)+1,"")</f>
        <v/>
      </c>
      <c r="I332" s="121" t="str">
        <f>IF('Main courante'!$A329=$H$6,TEXT('Main courante'!$B329,"j mmm aa"),"")</f>
        <v/>
      </c>
      <c r="J332" s="122" t="str">
        <f>IF('Main courante'!$A329=$H$6,TEXT('Main courante'!$C329,"hh:mm"),"")</f>
        <v/>
      </c>
      <c r="K332" s="122" t="str">
        <f>IF('Main courante'!$A329=$H$6,TEXT('Main courante'!$D329,"hh:mm"),"")</f>
        <v/>
      </c>
      <c r="L332" s="123" t="str">
        <f>IF('Main courante'!$A329=$H$6,MOD($K332-$J332,1),"")</f>
        <v/>
      </c>
      <c r="M332" s="123" t="str">
        <f>IF('Main courante'!$A329=$H$6,'Main courante'!$E329,"")</f>
        <v/>
      </c>
      <c r="N332" s="125"/>
      <c r="O332" s="120" t="str">
        <f>IF('Main courante'!$A329=$O$6,MAX($O$8:$O331)+1,"")</f>
        <v/>
      </c>
      <c r="P332" s="121" t="str">
        <f>IF('Main courante'!$A329=$O$6,TEXT('Main courante'!$B329,"j mmm aa"),"")</f>
        <v/>
      </c>
      <c r="Q332" s="122" t="str">
        <f>IF('Main courante'!$A329=$O$6,TEXT('Main courante'!$C329,"hh:mm"),"")</f>
        <v/>
      </c>
      <c r="R332" s="122" t="str">
        <f>IF('Main courante'!$A329=$O$6,TEXT('Main courante'!$D329,"hh:mm"),"")</f>
        <v/>
      </c>
      <c r="S332" s="123" t="str">
        <f>IF('Main courante'!$A329=$O$6,MOD($R332-$Q332,1),"")</f>
        <v/>
      </c>
      <c r="T332" s="124" t="str">
        <f>IF('Main courante'!$A329=$O$6,'Main courante'!$E329,"")</f>
        <v/>
      </c>
      <c r="U332" s="127" t="str">
        <f>IF('Main courante'!$A329=$O$6,DU332,"")</f>
        <v/>
      </c>
      <c r="V332" s="125"/>
      <c r="W332" s="120" t="str">
        <f>IF('Main courante'!$A329=$W$6,MAX($W$8:$W331)+1,"")</f>
        <v/>
      </c>
      <c r="X332" s="121" t="str">
        <f>IF('Main courante'!$A329=$W$6,TEXT('Main courante'!$B329,"j mmm aa"),"")</f>
        <v/>
      </c>
      <c r="Y332" s="122" t="str">
        <f>IF('Main courante'!$A329=$W$6,TEXT('Main courante'!$C329,"hh:mm"),"")</f>
        <v/>
      </c>
      <c r="Z332" s="122" t="str">
        <f>IF('Main courante'!$A329=$W$6,TEXT('Main courante'!$D329,"hh:mm"),"")</f>
        <v/>
      </c>
      <c r="AA332" s="123" t="str">
        <f>IF('Main courante'!$A329=$W$6,MOD($Z332-$Y332,1),"")</f>
        <v/>
      </c>
      <c r="AB332" s="123" t="str">
        <f>IF('Main courante'!$A329=$W$6,'Main courante'!$E329,"")</f>
        <v/>
      </c>
      <c r="AC332" s="122" t="str">
        <f>IF('Main courante'!$A329=$W$6,DU332,"")</f>
        <v/>
      </c>
      <c r="AD332" s="125"/>
      <c r="AE332" s="120" t="str">
        <f>IF('Main courante'!$A329=$AE$6,MAX($AE$8:$AE331)+1,"")</f>
        <v/>
      </c>
      <c r="AF332" s="121" t="str">
        <f>IF('Main courante'!$A329=$AE$6,TEXT('Main courante'!$B329,"j mmm aa"),"")</f>
        <v/>
      </c>
      <c r="AG332" s="122" t="str">
        <f>IF('Main courante'!$A329=$AE$6,TEXT('Main courante'!$C329,"hh:mm"),"")</f>
        <v/>
      </c>
      <c r="AH332" s="122" t="str">
        <f>IF('Main courante'!$A329=$AE$6,TEXT('Main courante'!$D329,"hh:mm"),"")</f>
        <v/>
      </c>
      <c r="AI332" s="123" t="str">
        <f>IF('Main courante'!$A329=$AE$6,MOD($AH332-$AG332,1),"")</f>
        <v/>
      </c>
      <c r="AJ332" s="123" t="str">
        <f>IF('Main courante'!$A329=$AE$6,'Main courante'!$E329,"")</f>
        <v/>
      </c>
      <c r="AK332" s="122" t="str">
        <f>IF('Main courante'!$A329=$AE$6,DU332,"")</f>
        <v/>
      </c>
      <c r="AL332" s="125"/>
      <c r="AM332" s="120" t="str">
        <f>IF('Main courante'!$A329=$AM$6,MAX($AM$8:$AM331)+1,"")</f>
        <v/>
      </c>
      <c r="AN332" s="121" t="str">
        <f>IF('Main courante'!$A329=$AM$6,TEXT('Main courante'!$B329,"j mmm aa"),"")</f>
        <v/>
      </c>
      <c r="AO332" s="122" t="str">
        <f>IF('Main courante'!$A329=$AM$6,TEXT('Main courante'!$C329,"hh:mm"),"")</f>
        <v/>
      </c>
      <c r="AP332" s="122" t="str">
        <f>IF('Main courante'!$A329=$AM$6,TEXT('Main courante'!$D329,"hh:mm"),"")</f>
        <v/>
      </c>
      <c r="AQ332" s="123" t="str">
        <f>IF('Main courante'!$A329=$AM$6,MOD($AP332-$AO332,1),"")</f>
        <v/>
      </c>
      <c r="AR332" s="123" t="str">
        <f>IF('Main courante'!$A329=$AM$6,'Main courante'!$E329,"")</f>
        <v/>
      </c>
      <c r="AS332" s="122" t="str">
        <f>IF('Main courante'!$A329=$AM$6,DU332,"")</f>
        <v/>
      </c>
      <c r="AT332" s="125"/>
      <c r="AU332" s="120" t="str">
        <f>IF('Main courante'!$A329=$AU$6,MAX($AU$8:$AU331)+1,"")</f>
        <v/>
      </c>
      <c r="AV332" s="121" t="str">
        <f>IF('Main courante'!$A329=$AU$6,TEXT('Main courante'!$B329,"j mmm aa"),"")</f>
        <v/>
      </c>
      <c r="AW332" s="122" t="str">
        <f>IF('Main courante'!$A329=$AU$6,TEXT('Main courante'!$C329,"hh:mm"),"")</f>
        <v/>
      </c>
      <c r="AX332" s="122" t="str">
        <f>IF('Main courante'!$A329=$AU$6,TEXT('Main courante'!$D329,"hh:mm"),"")</f>
        <v/>
      </c>
      <c r="AY332" s="123" t="str">
        <f>IF('Main courante'!$A329=$AU$6,MOD($AX332-$AW332,1),"")</f>
        <v/>
      </c>
      <c r="AZ332" s="123" t="str">
        <f>IF('Main courante'!$A329=$AU$6,'Main courante'!$E329,"")</f>
        <v/>
      </c>
      <c r="BA332" s="122" t="str">
        <f>IF('Main courante'!$A329=$AU$6,DU332,"")</f>
        <v/>
      </c>
      <c r="BB332" s="125"/>
      <c r="BC332" s="120" t="str">
        <f>IF('Main courante'!$A329=$BC$6,MAX($BC$8:$BC331)+1,"")</f>
        <v/>
      </c>
      <c r="BD332" s="121" t="str">
        <f>IF('Main courante'!$A329=$BC$6,TEXT('Main courante'!$B329,"j mmm aa"),"")</f>
        <v/>
      </c>
      <c r="BE332" s="122" t="str">
        <f>IF('Main courante'!$A329=$BC$6,TEXT('Main courante'!$C329,"hh:mm"),"")</f>
        <v/>
      </c>
      <c r="BF332" s="122" t="str">
        <f>IF('Main courante'!$A329=$BC$6,TEXT('Main courante'!$D329,"hh:mm"),"")</f>
        <v/>
      </c>
      <c r="BG332" s="123" t="str">
        <f>IF('Main courante'!$A329=$BC$6,MOD($BF332-$BE332,1),"")</f>
        <v/>
      </c>
      <c r="BH332" s="123" t="str">
        <f>IF('Main courante'!$A329=$BC$6,'Main courante'!$E329,"")</f>
        <v/>
      </c>
      <c r="BI332" s="122" t="str">
        <f>IF('Main courante'!$A329=$BC$6,DU332,"")</f>
        <v/>
      </c>
      <c r="BJ332" s="125"/>
      <c r="BK332" s="120" t="str">
        <f>IF('Main courante'!$A329=$BK$6,MAX($BK$8:$BK331)+1,"")</f>
        <v/>
      </c>
      <c r="BL332" s="121" t="str">
        <f>IF('Main courante'!$A329=$BK$6,TEXT('Main courante'!$B329,"j mmm aa"),"")</f>
        <v/>
      </c>
      <c r="BM332" s="122" t="str">
        <f>IF('Main courante'!$A329=$BK$6,TEXT('Main courante'!$C329,"hh:mm"),"")</f>
        <v/>
      </c>
      <c r="BN332" s="122" t="str">
        <f>IF('Main courante'!$A329=$BK$6,TEXT('Main courante'!$D329,"hh:mm"),"")</f>
        <v/>
      </c>
      <c r="BO332" s="123" t="str">
        <f>IF('Main courante'!$A329=$BK$6,MOD($BN332-$BM332,1),"")</f>
        <v/>
      </c>
      <c r="BP332" s="123" t="str">
        <f>IF('Main courante'!$A329=$BK$6,'Main courante'!$E329,"")</f>
        <v/>
      </c>
      <c r="BQ332" s="122" t="str">
        <f>IF('Main courante'!$A329=$BK$6,DU332,"")</f>
        <v/>
      </c>
      <c r="BR332" s="125"/>
      <c r="BS332" s="120" t="str">
        <f>IF('Main courante'!$A329=$BS$6,MAX($BS$8:$BS331)+1,"")</f>
        <v/>
      </c>
      <c r="BT332" s="121" t="str">
        <f>IF('Main courante'!$A329=$BS$6,TEXT('Main courante'!$B329,"j mmm aa"),"")</f>
        <v/>
      </c>
      <c r="BU332" s="122" t="str">
        <f>IF('Main courante'!$A329=$BS$6,TEXT('Main courante'!$C329,"hh:mm"),"")</f>
        <v/>
      </c>
      <c r="BV332" s="122" t="str">
        <f>IF('Main courante'!$A329=$BS$6,TEXT('Main courante'!$D329,"hh:mm"),"")</f>
        <v/>
      </c>
      <c r="BW332" s="123" t="str">
        <f>IF('Main courante'!$A329=$BS$6,MOD($BV332-$BU332,1),"")</f>
        <v/>
      </c>
      <c r="BX332" s="123" t="str">
        <f>IF('Main courante'!$A329=$BS$6,'Main courante'!$E329,"")</f>
        <v/>
      </c>
      <c r="BY332" s="122" t="str">
        <f>IF('Main courante'!$A329=$BS$6,DU332,"")</f>
        <v/>
      </c>
      <c r="BZ332" s="125"/>
      <c r="CA332" s="120" t="str">
        <f>IF('Main courante'!$A329=$CA$6,MAX($CA$8:$CA331)+1,"")</f>
        <v/>
      </c>
      <c r="CB332" s="121" t="str">
        <f>IF('Main courante'!$A329=$CA$6,TEXT('Main courante'!$B329,"j mmm aa"),"")</f>
        <v/>
      </c>
      <c r="CC332" s="122" t="str">
        <f>IF('Main courante'!$A329=$CA$6,TEXT('Main courante'!$C329,"hh:mm"),"")</f>
        <v/>
      </c>
      <c r="CD332" s="122" t="str">
        <f>IF('Main courante'!$A329=$CA$6,TEXT('Main courante'!$D329,"hh:mm"),"")</f>
        <v/>
      </c>
      <c r="CE332" s="123" t="str">
        <f>IF('Main courante'!$A329=$CA$6,MOD($CD332-$CC332,1),"")</f>
        <v/>
      </c>
      <c r="CF332" s="123" t="str">
        <f>IF('Main courante'!$A329=$CA$6,'Main courante'!$E329,"")</f>
        <v/>
      </c>
      <c r="CG332" s="122" t="str">
        <f>IF('Main courante'!$A329=$CA$6,DU332,"")</f>
        <v/>
      </c>
      <c r="CH332" s="125"/>
      <c r="CI332" s="120" t="str">
        <f>IF('Main courante'!$A329=$CI$6,MAX($CI$8:$CI331)+1,"")</f>
        <v/>
      </c>
      <c r="CJ332" s="121" t="str">
        <f>IF('Main courante'!$A329=$CI$6,TEXT('Main courante'!$B329,"j mmm aa"),"")</f>
        <v/>
      </c>
      <c r="CK332" s="122" t="str">
        <f>IF('Main courante'!$A329=$CI$6,TEXT('Main courante'!$C329,"hh:mm"),"")</f>
        <v/>
      </c>
      <c r="CL332" s="122" t="str">
        <f>IF('Main courante'!$A329=$CI$6,TEXT('Main courante'!$D329,"hh:mm"),"")</f>
        <v/>
      </c>
      <c r="CM332" s="123" t="str">
        <f>IF('Main courante'!$A329=$CI$6,MOD($CL332-$CK332,1),"")</f>
        <v/>
      </c>
      <c r="CN332" s="123" t="str">
        <f>IF('Main courante'!$A329=$CI$6,'Main courante'!$E329,"")</f>
        <v/>
      </c>
      <c r="CO332" s="125"/>
      <c r="CP332" s="120" t="str">
        <f>IF('Main courante'!$A329=$CP$6,MAX($CP$8:$CP331)+1,"")</f>
        <v/>
      </c>
      <c r="CQ332" s="121" t="str">
        <f>IF('Main courante'!$A329=$CP$6,TEXT('Main courante'!$B329,"j mmm aa"),"")</f>
        <v/>
      </c>
      <c r="CR332" s="122" t="str">
        <f>IF('Main courante'!$A329=$CP$6,TEXT('Main courante'!$C329,"hh:mm"),"")</f>
        <v/>
      </c>
      <c r="CS332" s="122" t="str">
        <f>IF('Main courante'!$A329=$CP$6,TEXT('Main courante'!$D329,"hh:mm"),"")</f>
        <v/>
      </c>
      <c r="CT332" s="123" t="str">
        <f>IF('Main courante'!$A329=$CP$6,MOD($CS332-$CR332,1),"")</f>
        <v/>
      </c>
      <c r="CU332" s="123" t="str">
        <f>IF('Main courante'!$A329=$CP$6,'Main courante'!$E329,"")</f>
        <v/>
      </c>
      <c r="CV332" s="122" t="str">
        <f>IF('Main courante'!$A329=$CP$6,DU332,"")</f>
        <v/>
      </c>
      <c r="CW332" s="125"/>
      <c r="CX332" s="120" t="str">
        <f>IF('Main courante'!$A329=$CX$6,MAX($CX$8:$CX331)+1,"")</f>
        <v/>
      </c>
      <c r="CY332" s="121" t="str">
        <f>IF('Main courante'!$A329=$CX$6,TEXT('Main courante'!$B329,"j mmm aa"),"")</f>
        <v/>
      </c>
      <c r="CZ332" s="122" t="str">
        <f>IF('Main courante'!$A329=$CX$6,TEXT('Main courante'!$C329,"hh:mm"),"")</f>
        <v/>
      </c>
      <c r="DA332" s="122" t="str">
        <f>IF('Main courante'!$A329=$CX$6,TEXT('Main courante'!$D329,"hh:mm"),"")</f>
        <v/>
      </c>
      <c r="DB332" s="123" t="str">
        <f>IF('Main courante'!$A329=$CX$6,MOD($DA332-$CZ332,1),"")</f>
        <v/>
      </c>
      <c r="DC332" s="123" t="str">
        <f>IF('Main courante'!$A329=$CX$6,'Main courante'!$E329,"")</f>
        <v/>
      </c>
      <c r="DD332" s="122" t="str">
        <f>IF('Main courante'!$A329=$CX$6,DU332,"")</f>
        <v/>
      </c>
      <c r="DE332" s="125"/>
      <c r="DF332" s="120" t="str">
        <f>IF('Main courante'!$A329=$DF$6,MAX($DF$8:$DF331)+1,"")</f>
        <v/>
      </c>
      <c r="DG332" s="121" t="str">
        <f>IF('Main courante'!$A329=$DF$6,TEXT('Main courante'!$B329,"j mmm aa"),"")</f>
        <v/>
      </c>
      <c r="DH332" s="122" t="str">
        <f>IF('Main courante'!$A329=$DF$6,TEXT('Main courante'!$C329,"hh:mm"),"")</f>
        <v/>
      </c>
      <c r="DI332" s="122" t="str">
        <f>IF('Main courante'!$A329=$DF$6,TEXT('Main courante'!$D329,"hh:mm"),"")</f>
        <v/>
      </c>
      <c r="DJ332" s="123" t="str">
        <f>IF('Main courante'!$A329=$DF$6,MOD($DI332-$DH332,1),"")</f>
        <v/>
      </c>
      <c r="DK332" s="123" t="str">
        <f>IF('Main courante'!$A329=$DF$6,'Main courante'!$E329,"")</f>
        <v/>
      </c>
      <c r="DL332" s="128"/>
      <c r="DM332" s="120" t="str">
        <f>IF(OR('Main courante'!$F329&lt;&gt;"",'Main courante'!$K329&lt;&gt;""),MAX($DM$8:$DM331)+1,"")</f>
        <v/>
      </c>
      <c r="DN332" s="121" t="str">
        <f>IF('Main courante'!$F329,TEXT('Main courante'!$B329,"j mmm aa"),"")</f>
        <v/>
      </c>
      <c r="DO332" s="121" t="str">
        <f>IF('Main courante'!$F329,'Main courante'!$E329,"")</f>
        <v/>
      </c>
      <c r="DP332" s="121" t="str">
        <f>IF(OR('Main courante'!$F329&lt;&gt;"",'Main courante'!$K329&lt;&gt;""),IF('Main courante'!$F329&lt;&gt;"",TEXT('Main courante'!$F329,"hh:mm"),""),"")</f>
        <v/>
      </c>
      <c r="DQ332" s="121" t="str">
        <f>IF(OR('Main courante'!$F329&lt;&gt;"",'Main courante'!$K329&lt;&gt;""),IF('Main courante'!$G329&lt;&gt;"",TEXT('Main courante'!$G329,"hh:mm"),""),"")</f>
        <v/>
      </c>
      <c r="DR332" s="121" t="str">
        <f>IF(OR('Main courante'!$F329&lt;&gt;"",'Main courante'!$K329&lt;&gt;""),IF('Main courante'!$K329&lt;&gt;"",TEXT('Main courante'!$K329,"hh:mm"),""),"")</f>
        <v/>
      </c>
      <c r="DS332" s="121" t="str">
        <f>IF(OR('Main courante'!$F329&lt;&gt;"",'Main courante'!$K329&lt;&gt;""),IF('Main courante'!$L329&lt;&gt;"",TEXT('Main courante'!$L329,"hh:mm"),""),"")</f>
        <v/>
      </c>
      <c r="DT332" s="129">
        <f t="shared" si="19"/>
        <v>0</v>
      </c>
      <c r="DU332" s="130">
        <f>'Main courante'!$H329+'Main courante'!$M329</f>
        <v>0</v>
      </c>
      <c r="DV332" s="131">
        <f>'Main courante'!$J329+'Main courante'!$O329</f>
        <v>0</v>
      </c>
      <c r="DW332" s="131">
        <f>'Main courante'!$I329+'Main courante'!$N329</f>
        <v>0</v>
      </c>
      <c r="DX332" s="132" t="str">
        <f>IF('Main courante'!$P329&lt;&gt;"",'Main courante'!$P329,"")</f>
        <v/>
      </c>
      <c r="DY332" s="133" t="str">
        <f>IF('Main courante'!$Q329&lt;&gt;"",'Main courante'!$Q329,"")</f>
        <v/>
      </c>
      <c r="DZ332" s="133" t="str">
        <f>IF('Main courante'!$R329&lt;&gt;"",'Main courante'!$R329,"")</f>
        <v/>
      </c>
      <c r="EA332" s="129">
        <f t="shared" si="20"/>
        <v>0</v>
      </c>
      <c r="EB332" s="129">
        <f t="shared" si="21"/>
        <v>0</v>
      </c>
      <c r="ED332" s="120" t="str">
        <f>IF('Main courante'!$A329=$ED$6,MAX($ED$8:$ED331)+1,"")</f>
        <v/>
      </c>
      <c r="EE332" s="120" t="str">
        <f>IF('Main courante'!$A329=$ED$6,'Main courante'!$S329,"")</f>
        <v/>
      </c>
      <c r="EF332" s="120" t="str">
        <f>IF('Main courante'!$A329=$ED$6,'Main courante'!$T329,"")</f>
        <v/>
      </c>
      <c r="EG332" s="120" t="str">
        <f>IF('Main courante'!$A329=$ED$6,'Main courante'!$U329,"")</f>
        <v/>
      </c>
      <c r="EH332" s="134" t="str">
        <f>IF('Main courante'!$A329=$ED$6,'Main courante'!$V329,"")</f>
        <v/>
      </c>
      <c r="EJ332" s="120" t="str">
        <f>IF('Main courante'!$A329=$EJ$6,MAX($EJ$8:$EJ331)+1,"")</f>
        <v/>
      </c>
      <c r="EK332" s="120" t="str">
        <f>IF('Main courante'!$A329=$EJ$6,'Main courante'!$S329,"")</f>
        <v/>
      </c>
      <c r="EL332" s="120" t="str">
        <f>IF('Main courante'!$A329=$EJ$6,'Main courante'!$T329,"")</f>
        <v/>
      </c>
      <c r="EM332" s="120" t="str">
        <f>IF('Main courante'!$A329=$EJ$6,'Main courante'!$U329,"")</f>
        <v/>
      </c>
      <c r="EN332" s="134" t="str">
        <f>IF('Main courante'!$A329=$EJ$6,'Main courante'!$V329,"")</f>
        <v/>
      </c>
      <c r="EP332" s="120" t="str">
        <f>IF('Main courante'!$A329=$EP$6,MAX($EP$8:$EP331)+1,"")</f>
        <v/>
      </c>
      <c r="EQ332" s="120" t="str">
        <f>IF('Main courante'!$A329=$EP$6,'Main courante'!$S329,"")</f>
        <v/>
      </c>
      <c r="ER332" s="120" t="str">
        <f>IF('Main courante'!$A329=$EP$6,'Main courante'!$T329,"")</f>
        <v/>
      </c>
      <c r="ES332" s="120" t="str">
        <f>IF('Main courante'!$A329=$EP$6,'Main courante'!$U329,"")</f>
        <v/>
      </c>
      <c r="ET332" s="134" t="str">
        <f>IF('Main courante'!$A329=$EP$6,'Main courante'!$V329,"")</f>
        <v/>
      </c>
      <c r="EU332" s="125"/>
      <c r="EV332" s="120" t="str">
        <f>IF('Main courante'!$A329=$EV$6,MAX($EV$8:$EV331)+1,"")</f>
        <v/>
      </c>
      <c r="EW332" s="121" t="str">
        <f>IF('Main courante'!$A329=$EV$6,TEXT('Main courante'!$B329,"j mmm aa"),"")</f>
        <v/>
      </c>
      <c r="EX332" s="122" t="str">
        <f>IF('Main courante'!$A329=$EV$6,TEXT('Main courante'!$C329,"hh:mm"),"")</f>
        <v/>
      </c>
      <c r="EY332" s="122" t="str">
        <f>IF('Main courante'!$A329=$EV$6,TEXT('Main courante'!$D329,"hh:mm"),"")</f>
        <v/>
      </c>
      <c r="EZ332" s="123" t="str">
        <f>IF('Main courante'!$A329=$EV$6,MOD($EY332-$EX332,1),"")</f>
        <v/>
      </c>
      <c r="FA332" s="123" t="str">
        <f>IF('Main courante'!$A329=$EV$6,'Main courante'!$E329,"")</f>
        <v/>
      </c>
      <c r="FB332" s="128"/>
    </row>
    <row r="333" spans="1:158">
      <c r="A333" s="120" t="str">
        <f>IF('Main courante'!$A330=$A$6,MAX($A$8:$A332)+1,"")</f>
        <v/>
      </c>
      <c r="B333" s="121" t="str">
        <f>IF('Main courante'!$A330=$A$6,TEXT('Main courante'!$B330,"j mmm aa"),"")</f>
        <v/>
      </c>
      <c r="C333" s="122" t="str">
        <f>IF('Main courante'!$A330=$A$6,TEXT('Main courante'!$C330,"hh:mm"),"")</f>
        <v/>
      </c>
      <c r="D333" s="122" t="str">
        <f>IF('Main courante'!$A330=$A$6,TEXT('Main courante'!$D330,"hh:mm"),"")</f>
        <v/>
      </c>
      <c r="E333" s="123" t="str">
        <f>IF('Main courante'!$A330=$A$6,MOD($D333-$C333,1),"")</f>
        <v/>
      </c>
      <c r="F333" s="123" t="str">
        <f>IF('Main courante'!$A330=$A$6,'Main courante'!$E330,"")</f>
        <v/>
      </c>
      <c r="G333" s="125"/>
      <c r="H333" s="126" t="str">
        <f>IF('Main courante'!$A330=$H$6,MAX($H$8:$H332)+1,"")</f>
        <v/>
      </c>
      <c r="I333" s="121" t="str">
        <f>IF('Main courante'!$A330=$H$6,TEXT('Main courante'!$B330,"j mmm aa"),"")</f>
        <v/>
      </c>
      <c r="J333" s="122" t="str">
        <f>IF('Main courante'!$A330=$H$6,TEXT('Main courante'!$C330,"hh:mm"),"")</f>
        <v/>
      </c>
      <c r="K333" s="122" t="str">
        <f>IF('Main courante'!$A330=$H$6,TEXT('Main courante'!$D330,"hh:mm"),"")</f>
        <v/>
      </c>
      <c r="L333" s="123" t="str">
        <f>IF('Main courante'!$A330=$H$6,MOD($K333-$J333,1),"")</f>
        <v/>
      </c>
      <c r="M333" s="123" t="str">
        <f>IF('Main courante'!$A330=$H$6,'Main courante'!$E330,"")</f>
        <v/>
      </c>
      <c r="N333" s="125"/>
      <c r="O333" s="120" t="str">
        <f>IF('Main courante'!$A330=$O$6,MAX($O$8:$O332)+1,"")</f>
        <v/>
      </c>
      <c r="P333" s="121" t="str">
        <f>IF('Main courante'!$A330=$O$6,TEXT('Main courante'!$B330,"j mmm aa"),"")</f>
        <v/>
      </c>
      <c r="Q333" s="122" t="str">
        <f>IF('Main courante'!$A330=$O$6,TEXT('Main courante'!$C330,"hh:mm"),"")</f>
        <v/>
      </c>
      <c r="R333" s="122" t="str">
        <f>IF('Main courante'!$A330=$O$6,TEXT('Main courante'!$D330,"hh:mm"),"")</f>
        <v/>
      </c>
      <c r="S333" s="123" t="str">
        <f>IF('Main courante'!$A330=$O$6,MOD($R333-$Q333,1),"")</f>
        <v/>
      </c>
      <c r="T333" s="124" t="str">
        <f>IF('Main courante'!$A330=$O$6,'Main courante'!$E330,"")</f>
        <v/>
      </c>
      <c r="U333" s="127" t="str">
        <f>IF('Main courante'!$A330=$O$6,DU333,"")</f>
        <v/>
      </c>
      <c r="V333" s="125"/>
      <c r="W333" s="120" t="str">
        <f>IF('Main courante'!$A330=$W$6,MAX($W$8:$W332)+1,"")</f>
        <v/>
      </c>
      <c r="X333" s="121" t="str">
        <f>IF('Main courante'!$A330=$W$6,TEXT('Main courante'!$B330,"j mmm aa"),"")</f>
        <v/>
      </c>
      <c r="Y333" s="122" t="str">
        <f>IF('Main courante'!$A330=$W$6,TEXT('Main courante'!$C330,"hh:mm"),"")</f>
        <v/>
      </c>
      <c r="Z333" s="122" t="str">
        <f>IF('Main courante'!$A330=$W$6,TEXT('Main courante'!$D330,"hh:mm"),"")</f>
        <v/>
      </c>
      <c r="AA333" s="123" t="str">
        <f>IF('Main courante'!$A330=$W$6,MOD($Z333-$Y333,1),"")</f>
        <v/>
      </c>
      <c r="AB333" s="123" t="str">
        <f>IF('Main courante'!$A330=$W$6,'Main courante'!$E330,"")</f>
        <v/>
      </c>
      <c r="AC333" s="122" t="str">
        <f>IF('Main courante'!$A330=$W$6,DU333,"")</f>
        <v/>
      </c>
      <c r="AD333" s="125"/>
      <c r="AE333" s="120" t="str">
        <f>IF('Main courante'!$A330=$AE$6,MAX($AE$8:$AE332)+1,"")</f>
        <v/>
      </c>
      <c r="AF333" s="121" t="str">
        <f>IF('Main courante'!$A330=$AE$6,TEXT('Main courante'!$B330,"j mmm aa"),"")</f>
        <v/>
      </c>
      <c r="AG333" s="122" t="str">
        <f>IF('Main courante'!$A330=$AE$6,TEXT('Main courante'!$C330,"hh:mm"),"")</f>
        <v/>
      </c>
      <c r="AH333" s="122" t="str">
        <f>IF('Main courante'!$A330=$AE$6,TEXT('Main courante'!$D330,"hh:mm"),"")</f>
        <v/>
      </c>
      <c r="AI333" s="123" t="str">
        <f>IF('Main courante'!$A330=$AE$6,MOD($AH333-$AG333,1),"")</f>
        <v/>
      </c>
      <c r="AJ333" s="123" t="str">
        <f>IF('Main courante'!$A330=$AE$6,'Main courante'!$E330,"")</f>
        <v/>
      </c>
      <c r="AK333" s="122" t="str">
        <f>IF('Main courante'!$A330=$AE$6,DU333,"")</f>
        <v/>
      </c>
      <c r="AL333" s="125"/>
      <c r="AM333" s="120" t="str">
        <f>IF('Main courante'!$A330=$AM$6,MAX($AM$8:$AM332)+1,"")</f>
        <v/>
      </c>
      <c r="AN333" s="121" t="str">
        <f>IF('Main courante'!$A330=$AM$6,TEXT('Main courante'!$B330,"j mmm aa"),"")</f>
        <v/>
      </c>
      <c r="AO333" s="122" t="str">
        <f>IF('Main courante'!$A330=$AM$6,TEXT('Main courante'!$C330,"hh:mm"),"")</f>
        <v/>
      </c>
      <c r="AP333" s="122" t="str">
        <f>IF('Main courante'!$A330=$AM$6,TEXT('Main courante'!$D330,"hh:mm"),"")</f>
        <v/>
      </c>
      <c r="AQ333" s="123" t="str">
        <f>IF('Main courante'!$A330=$AM$6,MOD($AP333-$AO333,1),"")</f>
        <v/>
      </c>
      <c r="AR333" s="123" t="str">
        <f>IF('Main courante'!$A330=$AM$6,'Main courante'!$E330,"")</f>
        <v/>
      </c>
      <c r="AS333" s="122" t="str">
        <f>IF('Main courante'!$A330=$AM$6,DU333,"")</f>
        <v/>
      </c>
      <c r="AT333" s="125"/>
      <c r="AU333" s="120" t="str">
        <f>IF('Main courante'!$A330=$AU$6,MAX($AU$8:$AU332)+1,"")</f>
        <v/>
      </c>
      <c r="AV333" s="121" t="str">
        <f>IF('Main courante'!$A330=$AU$6,TEXT('Main courante'!$B330,"j mmm aa"),"")</f>
        <v/>
      </c>
      <c r="AW333" s="122" t="str">
        <f>IF('Main courante'!$A330=$AU$6,TEXT('Main courante'!$C330,"hh:mm"),"")</f>
        <v/>
      </c>
      <c r="AX333" s="122" t="str">
        <f>IF('Main courante'!$A330=$AU$6,TEXT('Main courante'!$D330,"hh:mm"),"")</f>
        <v/>
      </c>
      <c r="AY333" s="123" t="str">
        <f>IF('Main courante'!$A330=$AU$6,MOD($AX333-$AW333,1),"")</f>
        <v/>
      </c>
      <c r="AZ333" s="123" t="str">
        <f>IF('Main courante'!$A330=$AU$6,'Main courante'!$E330,"")</f>
        <v/>
      </c>
      <c r="BA333" s="122" t="str">
        <f>IF('Main courante'!$A330=$AU$6,DU333,"")</f>
        <v/>
      </c>
      <c r="BB333" s="125"/>
      <c r="BC333" s="120" t="str">
        <f>IF('Main courante'!$A330=$BC$6,MAX($BC$8:$BC332)+1,"")</f>
        <v/>
      </c>
      <c r="BD333" s="121" t="str">
        <f>IF('Main courante'!$A330=$BC$6,TEXT('Main courante'!$B330,"j mmm aa"),"")</f>
        <v/>
      </c>
      <c r="BE333" s="122" t="str">
        <f>IF('Main courante'!$A330=$BC$6,TEXT('Main courante'!$C330,"hh:mm"),"")</f>
        <v/>
      </c>
      <c r="BF333" s="122" t="str">
        <f>IF('Main courante'!$A330=$BC$6,TEXT('Main courante'!$D330,"hh:mm"),"")</f>
        <v/>
      </c>
      <c r="BG333" s="123" t="str">
        <f>IF('Main courante'!$A330=$BC$6,MOD($BF333-$BE333,1),"")</f>
        <v/>
      </c>
      <c r="BH333" s="123" t="str">
        <f>IF('Main courante'!$A330=$BC$6,'Main courante'!$E330,"")</f>
        <v/>
      </c>
      <c r="BI333" s="122" t="str">
        <f>IF('Main courante'!$A330=$BC$6,DU333,"")</f>
        <v/>
      </c>
      <c r="BJ333" s="125"/>
      <c r="BK333" s="120" t="str">
        <f>IF('Main courante'!$A330=$BK$6,MAX($BK$8:$BK332)+1,"")</f>
        <v/>
      </c>
      <c r="BL333" s="121" t="str">
        <f>IF('Main courante'!$A330=$BK$6,TEXT('Main courante'!$B330,"j mmm aa"),"")</f>
        <v/>
      </c>
      <c r="BM333" s="122" t="str">
        <f>IF('Main courante'!$A330=$BK$6,TEXT('Main courante'!$C330,"hh:mm"),"")</f>
        <v/>
      </c>
      <c r="BN333" s="122" t="str">
        <f>IF('Main courante'!$A330=$BK$6,TEXT('Main courante'!$D330,"hh:mm"),"")</f>
        <v/>
      </c>
      <c r="BO333" s="123" t="str">
        <f>IF('Main courante'!$A330=$BK$6,MOD($BN333-$BM333,1),"")</f>
        <v/>
      </c>
      <c r="BP333" s="123" t="str">
        <f>IF('Main courante'!$A330=$BK$6,'Main courante'!$E330,"")</f>
        <v/>
      </c>
      <c r="BQ333" s="122" t="str">
        <f>IF('Main courante'!$A330=$BK$6,DU333,"")</f>
        <v/>
      </c>
      <c r="BR333" s="125"/>
      <c r="BS333" s="120" t="str">
        <f>IF('Main courante'!$A330=$BS$6,MAX($BS$8:$BS332)+1,"")</f>
        <v/>
      </c>
      <c r="BT333" s="121" t="str">
        <f>IF('Main courante'!$A330=$BS$6,TEXT('Main courante'!$B330,"j mmm aa"),"")</f>
        <v/>
      </c>
      <c r="BU333" s="122" t="str">
        <f>IF('Main courante'!$A330=$BS$6,TEXT('Main courante'!$C330,"hh:mm"),"")</f>
        <v/>
      </c>
      <c r="BV333" s="122" t="str">
        <f>IF('Main courante'!$A330=$BS$6,TEXT('Main courante'!$D330,"hh:mm"),"")</f>
        <v/>
      </c>
      <c r="BW333" s="123" t="str">
        <f>IF('Main courante'!$A330=$BS$6,MOD($BV333-$BU333,1),"")</f>
        <v/>
      </c>
      <c r="BX333" s="123" t="str">
        <f>IF('Main courante'!$A330=$BS$6,'Main courante'!$E330,"")</f>
        <v/>
      </c>
      <c r="BY333" s="122" t="str">
        <f>IF('Main courante'!$A330=$BS$6,DU333,"")</f>
        <v/>
      </c>
      <c r="BZ333" s="125"/>
      <c r="CA333" s="120" t="str">
        <f>IF('Main courante'!$A330=$CA$6,MAX($CA$8:$CA332)+1,"")</f>
        <v/>
      </c>
      <c r="CB333" s="121" t="str">
        <f>IF('Main courante'!$A330=$CA$6,TEXT('Main courante'!$B330,"j mmm aa"),"")</f>
        <v/>
      </c>
      <c r="CC333" s="122" t="str">
        <f>IF('Main courante'!$A330=$CA$6,TEXT('Main courante'!$C330,"hh:mm"),"")</f>
        <v/>
      </c>
      <c r="CD333" s="122" t="str">
        <f>IF('Main courante'!$A330=$CA$6,TEXT('Main courante'!$D330,"hh:mm"),"")</f>
        <v/>
      </c>
      <c r="CE333" s="123" t="str">
        <f>IF('Main courante'!$A330=$CA$6,MOD($CD333-$CC333,1),"")</f>
        <v/>
      </c>
      <c r="CF333" s="123" t="str">
        <f>IF('Main courante'!$A330=$CA$6,'Main courante'!$E330,"")</f>
        <v/>
      </c>
      <c r="CG333" s="122" t="str">
        <f>IF('Main courante'!$A330=$CA$6,DU333,"")</f>
        <v/>
      </c>
      <c r="CH333" s="125"/>
      <c r="CI333" s="120" t="str">
        <f>IF('Main courante'!$A330=$CI$6,MAX($CI$8:$CI332)+1,"")</f>
        <v/>
      </c>
      <c r="CJ333" s="121" t="str">
        <f>IF('Main courante'!$A330=$CI$6,TEXT('Main courante'!$B330,"j mmm aa"),"")</f>
        <v/>
      </c>
      <c r="CK333" s="122" t="str">
        <f>IF('Main courante'!$A330=$CI$6,TEXT('Main courante'!$C330,"hh:mm"),"")</f>
        <v/>
      </c>
      <c r="CL333" s="122" t="str">
        <f>IF('Main courante'!$A330=$CI$6,TEXT('Main courante'!$D330,"hh:mm"),"")</f>
        <v/>
      </c>
      <c r="CM333" s="123" t="str">
        <f>IF('Main courante'!$A330=$CI$6,MOD($CL333-$CK333,1),"")</f>
        <v/>
      </c>
      <c r="CN333" s="123" t="str">
        <f>IF('Main courante'!$A330=$CI$6,'Main courante'!$E330,"")</f>
        <v/>
      </c>
      <c r="CO333" s="125"/>
      <c r="CP333" s="120" t="str">
        <f>IF('Main courante'!$A330=$CP$6,MAX($CP$8:$CP332)+1,"")</f>
        <v/>
      </c>
      <c r="CQ333" s="121" t="str">
        <f>IF('Main courante'!$A330=$CP$6,TEXT('Main courante'!$B330,"j mmm aa"),"")</f>
        <v/>
      </c>
      <c r="CR333" s="122" t="str">
        <f>IF('Main courante'!$A330=$CP$6,TEXT('Main courante'!$C330,"hh:mm"),"")</f>
        <v/>
      </c>
      <c r="CS333" s="122" t="str">
        <f>IF('Main courante'!$A330=$CP$6,TEXT('Main courante'!$D330,"hh:mm"),"")</f>
        <v/>
      </c>
      <c r="CT333" s="123" t="str">
        <f>IF('Main courante'!$A330=$CP$6,MOD($CS333-$CR333,1),"")</f>
        <v/>
      </c>
      <c r="CU333" s="123" t="str">
        <f>IF('Main courante'!$A330=$CP$6,'Main courante'!$E330,"")</f>
        <v/>
      </c>
      <c r="CV333" s="122" t="str">
        <f>IF('Main courante'!$A330=$CP$6,DU333,"")</f>
        <v/>
      </c>
      <c r="CW333" s="125"/>
      <c r="CX333" s="120" t="str">
        <f>IF('Main courante'!$A330=$CX$6,MAX($CX$8:$CX332)+1,"")</f>
        <v/>
      </c>
      <c r="CY333" s="121" t="str">
        <f>IF('Main courante'!$A330=$CX$6,TEXT('Main courante'!$B330,"j mmm aa"),"")</f>
        <v/>
      </c>
      <c r="CZ333" s="122" t="str">
        <f>IF('Main courante'!$A330=$CX$6,TEXT('Main courante'!$C330,"hh:mm"),"")</f>
        <v/>
      </c>
      <c r="DA333" s="122" t="str">
        <f>IF('Main courante'!$A330=$CX$6,TEXT('Main courante'!$D330,"hh:mm"),"")</f>
        <v/>
      </c>
      <c r="DB333" s="123" t="str">
        <f>IF('Main courante'!$A330=$CX$6,MOD($DA333-$CZ333,1),"")</f>
        <v/>
      </c>
      <c r="DC333" s="123" t="str">
        <f>IF('Main courante'!$A330=$CX$6,'Main courante'!$E330,"")</f>
        <v/>
      </c>
      <c r="DD333" s="122" t="str">
        <f>IF('Main courante'!$A330=$CX$6,DU333,"")</f>
        <v/>
      </c>
      <c r="DE333" s="125"/>
      <c r="DF333" s="120" t="str">
        <f>IF('Main courante'!$A330=$DF$6,MAX($DF$8:$DF332)+1,"")</f>
        <v/>
      </c>
      <c r="DG333" s="121" t="str">
        <f>IF('Main courante'!$A330=$DF$6,TEXT('Main courante'!$B330,"j mmm aa"),"")</f>
        <v/>
      </c>
      <c r="DH333" s="122" t="str">
        <f>IF('Main courante'!$A330=$DF$6,TEXT('Main courante'!$C330,"hh:mm"),"")</f>
        <v/>
      </c>
      <c r="DI333" s="122" t="str">
        <f>IF('Main courante'!$A330=$DF$6,TEXT('Main courante'!$D330,"hh:mm"),"")</f>
        <v/>
      </c>
      <c r="DJ333" s="123" t="str">
        <f>IF('Main courante'!$A330=$DF$6,MOD($DI333-$DH333,1),"")</f>
        <v/>
      </c>
      <c r="DK333" s="123" t="str">
        <f>IF('Main courante'!$A330=$DF$6,'Main courante'!$E330,"")</f>
        <v/>
      </c>
      <c r="DL333" s="128"/>
      <c r="DM333" s="120" t="str">
        <f>IF(OR('Main courante'!$F330&lt;&gt;"",'Main courante'!$K330&lt;&gt;""),MAX($DM$8:$DM332)+1,"")</f>
        <v/>
      </c>
      <c r="DN333" s="121" t="str">
        <f>IF('Main courante'!$F330,TEXT('Main courante'!$B330,"j mmm aa"),"")</f>
        <v/>
      </c>
      <c r="DO333" s="121" t="str">
        <f>IF('Main courante'!$F330,'Main courante'!$E330,"")</f>
        <v/>
      </c>
      <c r="DP333" s="121" t="str">
        <f>IF(OR('Main courante'!$F330&lt;&gt;"",'Main courante'!$K330&lt;&gt;""),IF('Main courante'!$F330&lt;&gt;"",TEXT('Main courante'!$F330,"hh:mm"),""),"")</f>
        <v/>
      </c>
      <c r="DQ333" s="121" t="str">
        <f>IF(OR('Main courante'!$F330&lt;&gt;"",'Main courante'!$K330&lt;&gt;""),IF('Main courante'!$G330&lt;&gt;"",TEXT('Main courante'!$G330,"hh:mm"),""),"")</f>
        <v/>
      </c>
      <c r="DR333" s="121" t="str">
        <f>IF(OR('Main courante'!$F330&lt;&gt;"",'Main courante'!$K330&lt;&gt;""),IF('Main courante'!$K330&lt;&gt;"",TEXT('Main courante'!$K330,"hh:mm"),""),"")</f>
        <v/>
      </c>
      <c r="DS333" s="121" t="str">
        <f>IF(OR('Main courante'!$F330&lt;&gt;"",'Main courante'!$K330&lt;&gt;""),IF('Main courante'!$L330&lt;&gt;"",TEXT('Main courante'!$L330,"hh:mm"),""),"")</f>
        <v/>
      </c>
      <c r="DT333" s="129">
        <f t="shared" si="19"/>
        <v>0</v>
      </c>
      <c r="DU333" s="130">
        <f>'Main courante'!$H330+'Main courante'!$M330</f>
        <v>0</v>
      </c>
      <c r="DV333" s="131">
        <f>'Main courante'!$J330+'Main courante'!$O330</f>
        <v>0</v>
      </c>
      <c r="DW333" s="131">
        <f>'Main courante'!$I330+'Main courante'!$N330</f>
        <v>0</v>
      </c>
      <c r="DX333" s="132" t="str">
        <f>IF('Main courante'!$P330&lt;&gt;"",'Main courante'!$P330,"")</f>
        <v/>
      </c>
      <c r="DY333" s="133" t="str">
        <f>IF('Main courante'!$Q330&lt;&gt;"",'Main courante'!$Q330,"")</f>
        <v/>
      </c>
      <c r="DZ333" s="133" t="str">
        <f>IF('Main courante'!$R330&lt;&gt;"",'Main courante'!$R330,"")</f>
        <v/>
      </c>
      <c r="EA333" s="129">
        <f t="shared" si="20"/>
        <v>0</v>
      </c>
      <c r="EB333" s="129">
        <f t="shared" si="21"/>
        <v>0</v>
      </c>
      <c r="ED333" s="120" t="str">
        <f>IF('Main courante'!$A330=$ED$6,MAX($ED$8:$ED332)+1,"")</f>
        <v/>
      </c>
      <c r="EE333" s="120" t="str">
        <f>IF('Main courante'!$A330=$ED$6,'Main courante'!$S330,"")</f>
        <v/>
      </c>
      <c r="EF333" s="120" t="str">
        <f>IF('Main courante'!$A330=$ED$6,'Main courante'!$T330,"")</f>
        <v/>
      </c>
      <c r="EG333" s="120" t="str">
        <f>IF('Main courante'!$A330=$ED$6,'Main courante'!$U330,"")</f>
        <v/>
      </c>
      <c r="EH333" s="134" t="str">
        <f>IF('Main courante'!$A330=$ED$6,'Main courante'!$V330,"")</f>
        <v/>
      </c>
      <c r="EJ333" s="120" t="str">
        <f>IF('Main courante'!$A330=$EJ$6,MAX($EJ$8:$EJ332)+1,"")</f>
        <v/>
      </c>
      <c r="EK333" s="120" t="str">
        <f>IF('Main courante'!$A330=$EJ$6,'Main courante'!$S330,"")</f>
        <v/>
      </c>
      <c r="EL333" s="120" t="str">
        <f>IF('Main courante'!$A330=$EJ$6,'Main courante'!$T330,"")</f>
        <v/>
      </c>
      <c r="EM333" s="120" t="str">
        <f>IF('Main courante'!$A330=$EJ$6,'Main courante'!$U330,"")</f>
        <v/>
      </c>
      <c r="EN333" s="134" t="str">
        <f>IF('Main courante'!$A330=$EJ$6,'Main courante'!$V330,"")</f>
        <v/>
      </c>
      <c r="EP333" s="120" t="str">
        <f>IF('Main courante'!$A330=$EP$6,MAX($EP$8:$EP332)+1,"")</f>
        <v/>
      </c>
      <c r="EQ333" s="120" t="str">
        <f>IF('Main courante'!$A330=$EP$6,'Main courante'!$S330,"")</f>
        <v/>
      </c>
      <c r="ER333" s="120" t="str">
        <f>IF('Main courante'!$A330=$EP$6,'Main courante'!$T330,"")</f>
        <v/>
      </c>
      <c r="ES333" s="120" t="str">
        <f>IF('Main courante'!$A330=$EP$6,'Main courante'!$U330,"")</f>
        <v/>
      </c>
      <c r="ET333" s="134" t="str">
        <f>IF('Main courante'!$A330=$EP$6,'Main courante'!$V330,"")</f>
        <v/>
      </c>
      <c r="EU333" s="125"/>
      <c r="EV333" s="120" t="str">
        <f>IF('Main courante'!$A330=$EV$6,MAX($EV$8:$EV332)+1,"")</f>
        <v/>
      </c>
      <c r="EW333" s="121" t="str">
        <f>IF('Main courante'!$A330=$EV$6,TEXT('Main courante'!$B330,"j mmm aa"),"")</f>
        <v/>
      </c>
      <c r="EX333" s="122" t="str">
        <f>IF('Main courante'!$A330=$EV$6,TEXT('Main courante'!$C330,"hh:mm"),"")</f>
        <v/>
      </c>
      <c r="EY333" s="122" t="str">
        <f>IF('Main courante'!$A330=$EV$6,TEXT('Main courante'!$D330,"hh:mm"),"")</f>
        <v/>
      </c>
      <c r="EZ333" s="123" t="str">
        <f>IF('Main courante'!$A330=$EV$6,MOD($EY333-$EX333,1),"")</f>
        <v/>
      </c>
      <c r="FA333" s="123" t="str">
        <f>IF('Main courante'!$A330=$EV$6,'Main courante'!$E330,"")</f>
        <v/>
      </c>
      <c r="FB333" s="128"/>
    </row>
    <row r="334" spans="1:158">
      <c r="A334" s="120" t="str">
        <f>IF('Main courante'!$A331=$A$6,MAX($A$8:$A333)+1,"")</f>
        <v/>
      </c>
      <c r="B334" s="121" t="str">
        <f>IF('Main courante'!$A331=$A$6,TEXT('Main courante'!$B331,"j mmm aa"),"")</f>
        <v/>
      </c>
      <c r="C334" s="122" t="str">
        <f>IF('Main courante'!$A331=$A$6,TEXT('Main courante'!$C331,"hh:mm"),"")</f>
        <v/>
      </c>
      <c r="D334" s="122" t="str">
        <f>IF('Main courante'!$A331=$A$6,TEXT('Main courante'!$D331,"hh:mm"),"")</f>
        <v/>
      </c>
      <c r="E334" s="123" t="str">
        <f>IF('Main courante'!$A331=$A$6,MOD($D334-$C334,1),"")</f>
        <v/>
      </c>
      <c r="F334" s="123" t="str">
        <f>IF('Main courante'!$A331=$A$6,'Main courante'!$E331,"")</f>
        <v/>
      </c>
      <c r="G334" s="125"/>
      <c r="H334" s="126" t="str">
        <f>IF('Main courante'!$A331=$H$6,MAX($H$8:$H333)+1,"")</f>
        <v/>
      </c>
      <c r="I334" s="121" t="str">
        <f>IF('Main courante'!$A331=$H$6,TEXT('Main courante'!$B331,"j mmm aa"),"")</f>
        <v/>
      </c>
      <c r="J334" s="122" t="str">
        <f>IF('Main courante'!$A331=$H$6,TEXT('Main courante'!$C331,"hh:mm"),"")</f>
        <v/>
      </c>
      <c r="K334" s="122" t="str">
        <f>IF('Main courante'!$A331=$H$6,TEXT('Main courante'!$D331,"hh:mm"),"")</f>
        <v/>
      </c>
      <c r="L334" s="123" t="str">
        <f>IF('Main courante'!$A331=$H$6,MOD($K334-$J334,1),"")</f>
        <v/>
      </c>
      <c r="M334" s="123" t="str">
        <f>IF('Main courante'!$A331=$H$6,'Main courante'!$E331,"")</f>
        <v/>
      </c>
      <c r="N334" s="125"/>
      <c r="O334" s="120" t="str">
        <f>IF('Main courante'!$A331=$O$6,MAX($O$8:$O333)+1,"")</f>
        <v/>
      </c>
      <c r="P334" s="121" t="str">
        <f>IF('Main courante'!$A331=$O$6,TEXT('Main courante'!$B331,"j mmm aa"),"")</f>
        <v/>
      </c>
      <c r="Q334" s="122" t="str">
        <f>IF('Main courante'!$A331=$O$6,TEXT('Main courante'!$C331,"hh:mm"),"")</f>
        <v/>
      </c>
      <c r="R334" s="122" t="str">
        <f>IF('Main courante'!$A331=$O$6,TEXT('Main courante'!$D331,"hh:mm"),"")</f>
        <v/>
      </c>
      <c r="S334" s="123" t="str">
        <f>IF('Main courante'!$A331=$O$6,MOD($R334-$Q334,1),"")</f>
        <v/>
      </c>
      <c r="T334" s="124" t="str">
        <f>IF('Main courante'!$A331=$O$6,'Main courante'!$E331,"")</f>
        <v/>
      </c>
      <c r="U334" s="127" t="str">
        <f>IF('Main courante'!$A331=$O$6,DU334,"")</f>
        <v/>
      </c>
      <c r="V334" s="125"/>
      <c r="W334" s="120" t="str">
        <f>IF('Main courante'!$A331=$W$6,MAX($W$8:$W333)+1,"")</f>
        <v/>
      </c>
      <c r="X334" s="121" t="str">
        <f>IF('Main courante'!$A331=$W$6,TEXT('Main courante'!$B331,"j mmm aa"),"")</f>
        <v/>
      </c>
      <c r="Y334" s="122" t="str">
        <f>IF('Main courante'!$A331=$W$6,TEXT('Main courante'!$C331,"hh:mm"),"")</f>
        <v/>
      </c>
      <c r="Z334" s="122" t="str">
        <f>IF('Main courante'!$A331=$W$6,TEXT('Main courante'!$D331,"hh:mm"),"")</f>
        <v/>
      </c>
      <c r="AA334" s="123" t="str">
        <f>IF('Main courante'!$A331=$W$6,MOD($Z334-$Y334,1),"")</f>
        <v/>
      </c>
      <c r="AB334" s="123" t="str">
        <f>IF('Main courante'!$A331=$W$6,'Main courante'!$E331,"")</f>
        <v/>
      </c>
      <c r="AC334" s="122" t="str">
        <f>IF('Main courante'!$A331=$W$6,DU334,"")</f>
        <v/>
      </c>
      <c r="AD334" s="125"/>
      <c r="AE334" s="120" t="str">
        <f>IF('Main courante'!$A331=$AE$6,MAX($AE$8:$AE333)+1,"")</f>
        <v/>
      </c>
      <c r="AF334" s="121" t="str">
        <f>IF('Main courante'!$A331=$AE$6,TEXT('Main courante'!$B331,"j mmm aa"),"")</f>
        <v/>
      </c>
      <c r="AG334" s="122" t="str">
        <f>IF('Main courante'!$A331=$AE$6,TEXT('Main courante'!$C331,"hh:mm"),"")</f>
        <v/>
      </c>
      <c r="AH334" s="122" t="str">
        <f>IF('Main courante'!$A331=$AE$6,TEXT('Main courante'!$D331,"hh:mm"),"")</f>
        <v/>
      </c>
      <c r="AI334" s="123" t="str">
        <f>IF('Main courante'!$A331=$AE$6,MOD($AH334-$AG334,1),"")</f>
        <v/>
      </c>
      <c r="AJ334" s="123" t="str">
        <f>IF('Main courante'!$A331=$AE$6,'Main courante'!$E331,"")</f>
        <v/>
      </c>
      <c r="AK334" s="122" t="str">
        <f>IF('Main courante'!$A331=$AE$6,DU334,"")</f>
        <v/>
      </c>
      <c r="AL334" s="125"/>
      <c r="AM334" s="120" t="str">
        <f>IF('Main courante'!$A331=$AM$6,MAX($AM$8:$AM333)+1,"")</f>
        <v/>
      </c>
      <c r="AN334" s="121" t="str">
        <f>IF('Main courante'!$A331=$AM$6,TEXT('Main courante'!$B331,"j mmm aa"),"")</f>
        <v/>
      </c>
      <c r="AO334" s="122" t="str">
        <f>IF('Main courante'!$A331=$AM$6,TEXT('Main courante'!$C331,"hh:mm"),"")</f>
        <v/>
      </c>
      <c r="AP334" s="122" t="str">
        <f>IF('Main courante'!$A331=$AM$6,TEXT('Main courante'!$D331,"hh:mm"),"")</f>
        <v/>
      </c>
      <c r="AQ334" s="123" t="str">
        <f>IF('Main courante'!$A331=$AM$6,MOD($AP334-$AO334,1),"")</f>
        <v/>
      </c>
      <c r="AR334" s="123" t="str">
        <f>IF('Main courante'!$A331=$AM$6,'Main courante'!$E331,"")</f>
        <v/>
      </c>
      <c r="AS334" s="122" t="str">
        <f>IF('Main courante'!$A331=$AM$6,DU334,"")</f>
        <v/>
      </c>
      <c r="AT334" s="125"/>
      <c r="AU334" s="120" t="str">
        <f>IF('Main courante'!$A331=$AU$6,MAX($AU$8:$AU333)+1,"")</f>
        <v/>
      </c>
      <c r="AV334" s="121" t="str">
        <f>IF('Main courante'!$A331=$AU$6,TEXT('Main courante'!$B331,"j mmm aa"),"")</f>
        <v/>
      </c>
      <c r="AW334" s="122" t="str">
        <f>IF('Main courante'!$A331=$AU$6,TEXT('Main courante'!$C331,"hh:mm"),"")</f>
        <v/>
      </c>
      <c r="AX334" s="122" t="str">
        <f>IF('Main courante'!$A331=$AU$6,TEXT('Main courante'!$D331,"hh:mm"),"")</f>
        <v/>
      </c>
      <c r="AY334" s="123" t="str">
        <f>IF('Main courante'!$A331=$AU$6,MOD($AX334-$AW334,1),"")</f>
        <v/>
      </c>
      <c r="AZ334" s="123" t="str">
        <f>IF('Main courante'!$A331=$AU$6,'Main courante'!$E331,"")</f>
        <v/>
      </c>
      <c r="BA334" s="122" t="str">
        <f>IF('Main courante'!$A331=$AU$6,DU334,"")</f>
        <v/>
      </c>
      <c r="BB334" s="125"/>
      <c r="BC334" s="120" t="str">
        <f>IF('Main courante'!$A331=$BC$6,MAX($BC$8:$BC333)+1,"")</f>
        <v/>
      </c>
      <c r="BD334" s="121" t="str">
        <f>IF('Main courante'!$A331=$BC$6,TEXT('Main courante'!$B331,"j mmm aa"),"")</f>
        <v/>
      </c>
      <c r="BE334" s="122" t="str">
        <f>IF('Main courante'!$A331=$BC$6,TEXT('Main courante'!$C331,"hh:mm"),"")</f>
        <v/>
      </c>
      <c r="BF334" s="122" t="str">
        <f>IF('Main courante'!$A331=$BC$6,TEXT('Main courante'!$D331,"hh:mm"),"")</f>
        <v/>
      </c>
      <c r="BG334" s="123" t="str">
        <f>IF('Main courante'!$A331=$BC$6,MOD($BF334-$BE334,1),"")</f>
        <v/>
      </c>
      <c r="BH334" s="123" t="str">
        <f>IF('Main courante'!$A331=$BC$6,'Main courante'!$E331,"")</f>
        <v/>
      </c>
      <c r="BI334" s="122" t="str">
        <f>IF('Main courante'!$A331=$BC$6,DU334,"")</f>
        <v/>
      </c>
      <c r="BJ334" s="125"/>
      <c r="BK334" s="120" t="str">
        <f>IF('Main courante'!$A331=$BK$6,MAX($BK$8:$BK333)+1,"")</f>
        <v/>
      </c>
      <c r="BL334" s="121" t="str">
        <f>IF('Main courante'!$A331=$BK$6,TEXT('Main courante'!$B331,"j mmm aa"),"")</f>
        <v/>
      </c>
      <c r="BM334" s="122" t="str">
        <f>IF('Main courante'!$A331=$BK$6,TEXT('Main courante'!$C331,"hh:mm"),"")</f>
        <v/>
      </c>
      <c r="BN334" s="122" t="str">
        <f>IF('Main courante'!$A331=$BK$6,TEXT('Main courante'!$D331,"hh:mm"),"")</f>
        <v/>
      </c>
      <c r="BO334" s="123" t="str">
        <f>IF('Main courante'!$A331=$BK$6,MOD($BN334-$BM334,1),"")</f>
        <v/>
      </c>
      <c r="BP334" s="123" t="str">
        <f>IF('Main courante'!$A331=$BK$6,'Main courante'!$E331,"")</f>
        <v/>
      </c>
      <c r="BQ334" s="122" t="str">
        <f>IF('Main courante'!$A331=$BK$6,DU334,"")</f>
        <v/>
      </c>
      <c r="BR334" s="125"/>
      <c r="BS334" s="120" t="str">
        <f>IF('Main courante'!$A331=$BS$6,MAX($BS$8:$BS333)+1,"")</f>
        <v/>
      </c>
      <c r="BT334" s="121" t="str">
        <f>IF('Main courante'!$A331=$BS$6,TEXT('Main courante'!$B331,"j mmm aa"),"")</f>
        <v/>
      </c>
      <c r="BU334" s="122" t="str">
        <f>IF('Main courante'!$A331=$BS$6,TEXT('Main courante'!$C331,"hh:mm"),"")</f>
        <v/>
      </c>
      <c r="BV334" s="122" t="str">
        <f>IF('Main courante'!$A331=$BS$6,TEXT('Main courante'!$D331,"hh:mm"),"")</f>
        <v/>
      </c>
      <c r="BW334" s="123" t="str">
        <f>IF('Main courante'!$A331=$BS$6,MOD($BV334-$BU334,1),"")</f>
        <v/>
      </c>
      <c r="BX334" s="123" t="str">
        <f>IF('Main courante'!$A331=$BS$6,'Main courante'!$E331,"")</f>
        <v/>
      </c>
      <c r="BY334" s="122" t="str">
        <f>IF('Main courante'!$A331=$BS$6,DU334,"")</f>
        <v/>
      </c>
      <c r="BZ334" s="125"/>
      <c r="CA334" s="120" t="str">
        <f>IF('Main courante'!$A331=$CA$6,MAX($CA$8:$CA333)+1,"")</f>
        <v/>
      </c>
      <c r="CB334" s="121" t="str">
        <f>IF('Main courante'!$A331=$CA$6,TEXT('Main courante'!$B331,"j mmm aa"),"")</f>
        <v/>
      </c>
      <c r="CC334" s="122" t="str">
        <f>IF('Main courante'!$A331=$CA$6,TEXT('Main courante'!$C331,"hh:mm"),"")</f>
        <v/>
      </c>
      <c r="CD334" s="122" t="str">
        <f>IF('Main courante'!$A331=$CA$6,TEXT('Main courante'!$D331,"hh:mm"),"")</f>
        <v/>
      </c>
      <c r="CE334" s="123" t="str">
        <f>IF('Main courante'!$A331=$CA$6,MOD($CD334-$CC334,1),"")</f>
        <v/>
      </c>
      <c r="CF334" s="123" t="str">
        <f>IF('Main courante'!$A331=$CA$6,'Main courante'!$E331,"")</f>
        <v/>
      </c>
      <c r="CG334" s="122" t="str">
        <f>IF('Main courante'!$A331=$CA$6,DU334,"")</f>
        <v/>
      </c>
      <c r="CH334" s="125"/>
      <c r="CI334" s="120" t="str">
        <f>IF('Main courante'!$A331=$CI$6,MAX($CI$8:$CI333)+1,"")</f>
        <v/>
      </c>
      <c r="CJ334" s="121" t="str">
        <f>IF('Main courante'!$A331=$CI$6,TEXT('Main courante'!$B331,"j mmm aa"),"")</f>
        <v/>
      </c>
      <c r="CK334" s="122" t="str">
        <f>IF('Main courante'!$A331=$CI$6,TEXT('Main courante'!$C331,"hh:mm"),"")</f>
        <v/>
      </c>
      <c r="CL334" s="122" t="str">
        <f>IF('Main courante'!$A331=$CI$6,TEXT('Main courante'!$D331,"hh:mm"),"")</f>
        <v/>
      </c>
      <c r="CM334" s="123" t="str">
        <f>IF('Main courante'!$A331=$CI$6,MOD($CL334-$CK334,1),"")</f>
        <v/>
      </c>
      <c r="CN334" s="123" t="str">
        <f>IF('Main courante'!$A331=$CI$6,'Main courante'!$E331,"")</f>
        <v/>
      </c>
      <c r="CO334" s="125"/>
      <c r="CP334" s="120" t="str">
        <f>IF('Main courante'!$A331=$CP$6,MAX($CP$8:$CP333)+1,"")</f>
        <v/>
      </c>
      <c r="CQ334" s="121" t="str">
        <f>IF('Main courante'!$A331=$CP$6,TEXT('Main courante'!$B331,"j mmm aa"),"")</f>
        <v/>
      </c>
      <c r="CR334" s="122" t="str">
        <f>IF('Main courante'!$A331=$CP$6,TEXT('Main courante'!$C331,"hh:mm"),"")</f>
        <v/>
      </c>
      <c r="CS334" s="122" t="str">
        <f>IF('Main courante'!$A331=$CP$6,TEXT('Main courante'!$D331,"hh:mm"),"")</f>
        <v/>
      </c>
      <c r="CT334" s="123" t="str">
        <f>IF('Main courante'!$A331=$CP$6,MOD($CS334-$CR334,1),"")</f>
        <v/>
      </c>
      <c r="CU334" s="123" t="str">
        <f>IF('Main courante'!$A331=$CP$6,'Main courante'!$E331,"")</f>
        <v/>
      </c>
      <c r="CV334" s="122" t="str">
        <f>IF('Main courante'!$A331=$CP$6,DU334,"")</f>
        <v/>
      </c>
      <c r="CW334" s="125"/>
      <c r="CX334" s="120" t="str">
        <f>IF('Main courante'!$A331=$CX$6,MAX($CX$8:$CX333)+1,"")</f>
        <v/>
      </c>
      <c r="CY334" s="121" t="str">
        <f>IF('Main courante'!$A331=$CX$6,TEXT('Main courante'!$B331,"j mmm aa"),"")</f>
        <v/>
      </c>
      <c r="CZ334" s="122" t="str">
        <f>IF('Main courante'!$A331=$CX$6,TEXT('Main courante'!$C331,"hh:mm"),"")</f>
        <v/>
      </c>
      <c r="DA334" s="122" t="str">
        <f>IF('Main courante'!$A331=$CX$6,TEXT('Main courante'!$D331,"hh:mm"),"")</f>
        <v/>
      </c>
      <c r="DB334" s="123" t="str">
        <f>IF('Main courante'!$A331=$CX$6,MOD($DA334-$CZ334,1),"")</f>
        <v/>
      </c>
      <c r="DC334" s="123" t="str">
        <f>IF('Main courante'!$A331=$CX$6,'Main courante'!$E331,"")</f>
        <v/>
      </c>
      <c r="DD334" s="122" t="str">
        <f>IF('Main courante'!$A331=$CX$6,DU334,"")</f>
        <v/>
      </c>
      <c r="DE334" s="125"/>
      <c r="DF334" s="120" t="str">
        <f>IF('Main courante'!$A331=$DF$6,MAX($DF$8:$DF333)+1,"")</f>
        <v/>
      </c>
      <c r="DG334" s="121" t="str">
        <f>IF('Main courante'!$A331=$DF$6,TEXT('Main courante'!$B331,"j mmm aa"),"")</f>
        <v/>
      </c>
      <c r="DH334" s="122" t="str">
        <f>IF('Main courante'!$A331=$DF$6,TEXT('Main courante'!$C331,"hh:mm"),"")</f>
        <v/>
      </c>
      <c r="DI334" s="122" t="str">
        <f>IF('Main courante'!$A331=$DF$6,TEXT('Main courante'!$D331,"hh:mm"),"")</f>
        <v/>
      </c>
      <c r="DJ334" s="123" t="str">
        <f>IF('Main courante'!$A331=$DF$6,MOD($DI334-$DH334,1),"")</f>
        <v/>
      </c>
      <c r="DK334" s="123" t="str">
        <f>IF('Main courante'!$A331=$DF$6,'Main courante'!$E331,"")</f>
        <v/>
      </c>
      <c r="DL334" s="128"/>
      <c r="DM334" s="120" t="str">
        <f>IF(OR('Main courante'!$F331&lt;&gt;"",'Main courante'!$K331&lt;&gt;""),MAX($DM$8:$DM333)+1,"")</f>
        <v/>
      </c>
      <c r="DN334" s="121" t="str">
        <f>IF('Main courante'!$F331,TEXT('Main courante'!$B331,"j mmm aa"),"")</f>
        <v/>
      </c>
      <c r="DO334" s="121" t="str">
        <f>IF('Main courante'!$F331,'Main courante'!$E331,"")</f>
        <v/>
      </c>
      <c r="DP334" s="121" t="str">
        <f>IF(OR('Main courante'!$F331&lt;&gt;"",'Main courante'!$K331&lt;&gt;""),IF('Main courante'!$F331&lt;&gt;"",TEXT('Main courante'!$F331,"hh:mm"),""),"")</f>
        <v/>
      </c>
      <c r="DQ334" s="121" t="str">
        <f>IF(OR('Main courante'!$F331&lt;&gt;"",'Main courante'!$K331&lt;&gt;""),IF('Main courante'!$G331&lt;&gt;"",TEXT('Main courante'!$G331,"hh:mm"),""),"")</f>
        <v/>
      </c>
      <c r="DR334" s="121" t="str">
        <f>IF(OR('Main courante'!$F331&lt;&gt;"",'Main courante'!$K331&lt;&gt;""),IF('Main courante'!$K331&lt;&gt;"",TEXT('Main courante'!$K331,"hh:mm"),""),"")</f>
        <v/>
      </c>
      <c r="DS334" s="121" t="str">
        <f>IF(OR('Main courante'!$F331&lt;&gt;"",'Main courante'!$K331&lt;&gt;""),IF('Main courante'!$L331&lt;&gt;"",TEXT('Main courante'!$L331,"hh:mm"),""),"")</f>
        <v/>
      </c>
      <c r="DT334" s="129">
        <f t="shared" si="19"/>
        <v>0</v>
      </c>
      <c r="DU334" s="130">
        <f>'Main courante'!$H331+'Main courante'!$M331</f>
        <v>0</v>
      </c>
      <c r="DV334" s="131">
        <f>'Main courante'!$J331+'Main courante'!$O331</f>
        <v>0</v>
      </c>
      <c r="DW334" s="131">
        <f>'Main courante'!$I331+'Main courante'!$N331</f>
        <v>0</v>
      </c>
      <c r="DX334" s="132" t="str">
        <f>IF('Main courante'!$P331&lt;&gt;"",'Main courante'!$P331,"")</f>
        <v/>
      </c>
      <c r="DY334" s="133" t="str">
        <f>IF('Main courante'!$Q331&lt;&gt;"",'Main courante'!$Q331,"")</f>
        <v/>
      </c>
      <c r="DZ334" s="133" t="str">
        <f>IF('Main courante'!$R331&lt;&gt;"",'Main courante'!$R331,"")</f>
        <v/>
      </c>
      <c r="EA334" s="129">
        <f t="shared" si="20"/>
        <v>0</v>
      </c>
      <c r="EB334" s="129">
        <f t="shared" si="21"/>
        <v>0</v>
      </c>
      <c r="ED334" s="120" t="str">
        <f>IF('Main courante'!$A331=$ED$6,MAX($ED$8:$ED333)+1,"")</f>
        <v/>
      </c>
      <c r="EE334" s="120" t="str">
        <f>IF('Main courante'!$A331=$ED$6,'Main courante'!$S331,"")</f>
        <v/>
      </c>
      <c r="EF334" s="120" t="str">
        <f>IF('Main courante'!$A331=$ED$6,'Main courante'!$T331,"")</f>
        <v/>
      </c>
      <c r="EG334" s="120" t="str">
        <f>IF('Main courante'!$A331=$ED$6,'Main courante'!$U331,"")</f>
        <v/>
      </c>
      <c r="EH334" s="134" t="str">
        <f>IF('Main courante'!$A331=$ED$6,'Main courante'!$V331,"")</f>
        <v/>
      </c>
      <c r="EJ334" s="120" t="str">
        <f>IF('Main courante'!$A331=$EJ$6,MAX($EJ$8:$EJ333)+1,"")</f>
        <v/>
      </c>
      <c r="EK334" s="120" t="str">
        <f>IF('Main courante'!$A331=$EJ$6,'Main courante'!$S331,"")</f>
        <v/>
      </c>
      <c r="EL334" s="120" t="str">
        <f>IF('Main courante'!$A331=$EJ$6,'Main courante'!$T331,"")</f>
        <v/>
      </c>
      <c r="EM334" s="120" t="str">
        <f>IF('Main courante'!$A331=$EJ$6,'Main courante'!$U331,"")</f>
        <v/>
      </c>
      <c r="EN334" s="134" t="str">
        <f>IF('Main courante'!$A331=$EJ$6,'Main courante'!$V331,"")</f>
        <v/>
      </c>
      <c r="EP334" s="120" t="str">
        <f>IF('Main courante'!$A331=$EP$6,MAX($EP$8:$EP333)+1,"")</f>
        <v/>
      </c>
      <c r="EQ334" s="120" t="str">
        <f>IF('Main courante'!$A331=$EP$6,'Main courante'!$S331,"")</f>
        <v/>
      </c>
      <c r="ER334" s="120" t="str">
        <f>IF('Main courante'!$A331=$EP$6,'Main courante'!$T331,"")</f>
        <v/>
      </c>
      <c r="ES334" s="120" t="str">
        <f>IF('Main courante'!$A331=$EP$6,'Main courante'!$U331,"")</f>
        <v/>
      </c>
      <c r="ET334" s="134" t="str">
        <f>IF('Main courante'!$A331=$EP$6,'Main courante'!$V331,"")</f>
        <v/>
      </c>
      <c r="EU334" s="125"/>
      <c r="EV334" s="120" t="str">
        <f>IF('Main courante'!$A331=$EV$6,MAX($EV$8:$EV333)+1,"")</f>
        <v/>
      </c>
      <c r="EW334" s="121" t="str">
        <f>IF('Main courante'!$A331=$EV$6,TEXT('Main courante'!$B331,"j mmm aa"),"")</f>
        <v/>
      </c>
      <c r="EX334" s="122" t="str">
        <f>IF('Main courante'!$A331=$EV$6,TEXT('Main courante'!$C331,"hh:mm"),"")</f>
        <v/>
      </c>
      <c r="EY334" s="122" t="str">
        <f>IF('Main courante'!$A331=$EV$6,TEXT('Main courante'!$D331,"hh:mm"),"")</f>
        <v/>
      </c>
      <c r="EZ334" s="123" t="str">
        <f>IF('Main courante'!$A331=$EV$6,MOD($EY334-$EX334,1),"")</f>
        <v/>
      </c>
      <c r="FA334" s="123" t="str">
        <f>IF('Main courante'!$A331=$EV$6,'Main courante'!$E331,"")</f>
        <v/>
      </c>
      <c r="FB334" s="128"/>
    </row>
    <row r="335" spans="1:158">
      <c r="A335" s="120" t="str">
        <f>IF('Main courante'!$A332=$A$6,MAX($A$8:$A334)+1,"")</f>
        <v/>
      </c>
      <c r="B335" s="121" t="str">
        <f>IF('Main courante'!$A332=$A$6,TEXT('Main courante'!$B332,"j mmm aa"),"")</f>
        <v/>
      </c>
      <c r="C335" s="122" t="str">
        <f>IF('Main courante'!$A332=$A$6,TEXT('Main courante'!$C332,"hh:mm"),"")</f>
        <v/>
      </c>
      <c r="D335" s="122" t="str">
        <f>IF('Main courante'!$A332=$A$6,TEXT('Main courante'!$D332,"hh:mm"),"")</f>
        <v/>
      </c>
      <c r="E335" s="123" t="str">
        <f>IF('Main courante'!$A332=$A$6,MOD($D335-$C335,1),"")</f>
        <v/>
      </c>
      <c r="F335" s="123" t="str">
        <f>IF('Main courante'!$A332=$A$6,'Main courante'!$E332,"")</f>
        <v/>
      </c>
      <c r="G335" s="125"/>
      <c r="H335" s="126" t="str">
        <f>IF('Main courante'!$A332=$H$6,MAX($H$8:$H334)+1,"")</f>
        <v/>
      </c>
      <c r="I335" s="121" t="str">
        <f>IF('Main courante'!$A332=$H$6,TEXT('Main courante'!$B332,"j mmm aa"),"")</f>
        <v/>
      </c>
      <c r="J335" s="122" t="str">
        <f>IF('Main courante'!$A332=$H$6,TEXT('Main courante'!$C332,"hh:mm"),"")</f>
        <v/>
      </c>
      <c r="K335" s="122" t="str">
        <f>IF('Main courante'!$A332=$H$6,TEXT('Main courante'!$D332,"hh:mm"),"")</f>
        <v/>
      </c>
      <c r="L335" s="123" t="str">
        <f>IF('Main courante'!$A332=$H$6,MOD($K335-$J335,1),"")</f>
        <v/>
      </c>
      <c r="M335" s="123" t="str">
        <f>IF('Main courante'!$A332=$H$6,'Main courante'!$E332,"")</f>
        <v/>
      </c>
      <c r="N335" s="125"/>
      <c r="O335" s="120" t="str">
        <f>IF('Main courante'!$A332=$O$6,MAX($O$8:$O334)+1,"")</f>
        <v/>
      </c>
      <c r="P335" s="121" t="str">
        <f>IF('Main courante'!$A332=$O$6,TEXT('Main courante'!$B332,"j mmm aa"),"")</f>
        <v/>
      </c>
      <c r="Q335" s="122" t="str">
        <f>IF('Main courante'!$A332=$O$6,TEXT('Main courante'!$C332,"hh:mm"),"")</f>
        <v/>
      </c>
      <c r="R335" s="122" t="str">
        <f>IF('Main courante'!$A332=$O$6,TEXT('Main courante'!$D332,"hh:mm"),"")</f>
        <v/>
      </c>
      <c r="S335" s="123" t="str">
        <f>IF('Main courante'!$A332=$O$6,MOD($R335-$Q335,1),"")</f>
        <v/>
      </c>
      <c r="T335" s="124" t="str">
        <f>IF('Main courante'!$A332=$O$6,'Main courante'!$E332,"")</f>
        <v/>
      </c>
      <c r="U335" s="127" t="str">
        <f>IF('Main courante'!$A332=$O$6,DU335,"")</f>
        <v/>
      </c>
      <c r="V335" s="125"/>
      <c r="W335" s="120" t="str">
        <f>IF('Main courante'!$A332=$W$6,MAX($W$8:$W334)+1,"")</f>
        <v/>
      </c>
      <c r="X335" s="121" t="str">
        <f>IF('Main courante'!$A332=$W$6,TEXT('Main courante'!$B332,"j mmm aa"),"")</f>
        <v/>
      </c>
      <c r="Y335" s="122" t="str">
        <f>IF('Main courante'!$A332=$W$6,TEXT('Main courante'!$C332,"hh:mm"),"")</f>
        <v/>
      </c>
      <c r="Z335" s="122" t="str">
        <f>IF('Main courante'!$A332=$W$6,TEXT('Main courante'!$D332,"hh:mm"),"")</f>
        <v/>
      </c>
      <c r="AA335" s="123" t="str">
        <f>IF('Main courante'!$A332=$W$6,MOD($Z335-$Y335,1),"")</f>
        <v/>
      </c>
      <c r="AB335" s="123" t="str">
        <f>IF('Main courante'!$A332=$W$6,'Main courante'!$E332,"")</f>
        <v/>
      </c>
      <c r="AC335" s="122" t="str">
        <f>IF('Main courante'!$A332=$W$6,DU335,"")</f>
        <v/>
      </c>
      <c r="AD335" s="125"/>
      <c r="AE335" s="120" t="str">
        <f>IF('Main courante'!$A332=$AE$6,MAX($AE$8:$AE334)+1,"")</f>
        <v/>
      </c>
      <c r="AF335" s="121" t="str">
        <f>IF('Main courante'!$A332=$AE$6,TEXT('Main courante'!$B332,"j mmm aa"),"")</f>
        <v/>
      </c>
      <c r="AG335" s="122" t="str">
        <f>IF('Main courante'!$A332=$AE$6,TEXT('Main courante'!$C332,"hh:mm"),"")</f>
        <v/>
      </c>
      <c r="AH335" s="122" t="str">
        <f>IF('Main courante'!$A332=$AE$6,TEXT('Main courante'!$D332,"hh:mm"),"")</f>
        <v/>
      </c>
      <c r="AI335" s="123" t="str">
        <f>IF('Main courante'!$A332=$AE$6,MOD($AH335-$AG335,1),"")</f>
        <v/>
      </c>
      <c r="AJ335" s="123" t="str">
        <f>IF('Main courante'!$A332=$AE$6,'Main courante'!$E332,"")</f>
        <v/>
      </c>
      <c r="AK335" s="122" t="str">
        <f>IF('Main courante'!$A332=$AE$6,DU335,"")</f>
        <v/>
      </c>
      <c r="AL335" s="125"/>
      <c r="AM335" s="120" t="str">
        <f>IF('Main courante'!$A332=$AM$6,MAX($AM$8:$AM334)+1,"")</f>
        <v/>
      </c>
      <c r="AN335" s="121" t="str">
        <f>IF('Main courante'!$A332=$AM$6,TEXT('Main courante'!$B332,"j mmm aa"),"")</f>
        <v/>
      </c>
      <c r="AO335" s="122" t="str">
        <f>IF('Main courante'!$A332=$AM$6,TEXT('Main courante'!$C332,"hh:mm"),"")</f>
        <v/>
      </c>
      <c r="AP335" s="122" t="str">
        <f>IF('Main courante'!$A332=$AM$6,TEXT('Main courante'!$D332,"hh:mm"),"")</f>
        <v/>
      </c>
      <c r="AQ335" s="123" t="str">
        <f>IF('Main courante'!$A332=$AM$6,MOD($AP335-$AO335,1),"")</f>
        <v/>
      </c>
      <c r="AR335" s="123" t="str">
        <f>IF('Main courante'!$A332=$AM$6,'Main courante'!$E332,"")</f>
        <v/>
      </c>
      <c r="AS335" s="122" t="str">
        <f>IF('Main courante'!$A332=$AM$6,DU335,"")</f>
        <v/>
      </c>
      <c r="AT335" s="125"/>
      <c r="AU335" s="120" t="str">
        <f>IF('Main courante'!$A332=$AU$6,MAX($AU$8:$AU334)+1,"")</f>
        <v/>
      </c>
      <c r="AV335" s="121" t="str">
        <f>IF('Main courante'!$A332=$AU$6,TEXT('Main courante'!$B332,"j mmm aa"),"")</f>
        <v/>
      </c>
      <c r="AW335" s="122" t="str">
        <f>IF('Main courante'!$A332=$AU$6,TEXT('Main courante'!$C332,"hh:mm"),"")</f>
        <v/>
      </c>
      <c r="AX335" s="122" t="str">
        <f>IF('Main courante'!$A332=$AU$6,TEXT('Main courante'!$D332,"hh:mm"),"")</f>
        <v/>
      </c>
      <c r="AY335" s="123" t="str">
        <f>IF('Main courante'!$A332=$AU$6,MOD($AX335-$AW335,1),"")</f>
        <v/>
      </c>
      <c r="AZ335" s="123" t="str">
        <f>IF('Main courante'!$A332=$AU$6,'Main courante'!$E332,"")</f>
        <v/>
      </c>
      <c r="BA335" s="122" t="str">
        <f>IF('Main courante'!$A332=$AU$6,DU335,"")</f>
        <v/>
      </c>
      <c r="BB335" s="125"/>
      <c r="BC335" s="120" t="str">
        <f>IF('Main courante'!$A332=$BC$6,MAX($BC$8:$BC334)+1,"")</f>
        <v/>
      </c>
      <c r="BD335" s="121" t="str">
        <f>IF('Main courante'!$A332=$BC$6,TEXT('Main courante'!$B332,"j mmm aa"),"")</f>
        <v/>
      </c>
      <c r="BE335" s="122" t="str">
        <f>IF('Main courante'!$A332=$BC$6,TEXT('Main courante'!$C332,"hh:mm"),"")</f>
        <v/>
      </c>
      <c r="BF335" s="122" t="str">
        <f>IF('Main courante'!$A332=$BC$6,TEXT('Main courante'!$D332,"hh:mm"),"")</f>
        <v/>
      </c>
      <c r="BG335" s="123" t="str">
        <f>IF('Main courante'!$A332=$BC$6,MOD($BF335-$BE335,1),"")</f>
        <v/>
      </c>
      <c r="BH335" s="123" t="str">
        <f>IF('Main courante'!$A332=$BC$6,'Main courante'!$E332,"")</f>
        <v/>
      </c>
      <c r="BI335" s="122" t="str">
        <f>IF('Main courante'!$A332=$BC$6,DU335,"")</f>
        <v/>
      </c>
      <c r="BJ335" s="125"/>
      <c r="BK335" s="120" t="str">
        <f>IF('Main courante'!$A332=$BK$6,MAX($BK$8:$BK334)+1,"")</f>
        <v/>
      </c>
      <c r="BL335" s="121" t="str">
        <f>IF('Main courante'!$A332=$BK$6,TEXT('Main courante'!$B332,"j mmm aa"),"")</f>
        <v/>
      </c>
      <c r="BM335" s="122" t="str">
        <f>IF('Main courante'!$A332=$BK$6,TEXT('Main courante'!$C332,"hh:mm"),"")</f>
        <v/>
      </c>
      <c r="BN335" s="122" t="str">
        <f>IF('Main courante'!$A332=$BK$6,TEXT('Main courante'!$D332,"hh:mm"),"")</f>
        <v/>
      </c>
      <c r="BO335" s="123" t="str">
        <f>IF('Main courante'!$A332=$BK$6,MOD($BN335-$BM335,1),"")</f>
        <v/>
      </c>
      <c r="BP335" s="123" t="str">
        <f>IF('Main courante'!$A332=$BK$6,'Main courante'!$E332,"")</f>
        <v/>
      </c>
      <c r="BQ335" s="122" t="str">
        <f>IF('Main courante'!$A332=$BK$6,DU335,"")</f>
        <v/>
      </c>
      <c r="BR335" s="125"/>
      <c r="BS335" s="120" t="str">
        <f>IF('Main courante'!$A332=$BS$6,MAX($BS$8:$BS334)+1,"")</f>
        <v/>
      </c>
      <c r="BT335" s="121" t="str">
        <f>IF('Main courante'!$A332=$BS$6,TEXT('Main courante'!$B332,"j mmm aa"),"")</f>
        <v/>
      </c>
      <c r="BU335" s="122" t="str">
        <f>IF('Main courante'!$A332=$BS$6,TEXT('Main courante'!$C332,"hh:mm"),"")</f>
        <v/>
      </c>
      <c r="BV335" s="122" t="str">
        <f>IF('Main courante'!$A332=$BS$6,TEXT('Main courante'!$D332,"hh:mm"),"")</f>
        <v/>
      </c>
      <c r="BW335" s="123" t="str">
        <f>IF('Main courante'!$A332=$BS$6,MOD($BV335-$BU335,1),"")</f>
        <v/>
      </c>
      <c r="BX335" s="123" t="str">
        <f>IF('Main courante'!$A332=$BS$6,'Main courante'!$E332,"")</f>
        <v/>
      </c>
      <c r="BY335" s="122" t="str">
        <f>IF('Main courante'!$A332=$BS$6,DU335,"")</f>
        <v/>
      </c>
      <c r="BZ335" s="125"/>
      <c r="CA335" s="120" t="str">
        <f>IF('Main courante'!$A332=$CA$6,MAX($CA$8:$CA334)+1,"")</f>
        <v/>
      </c>
      <c r="CB335" s="121" t="str">
        <f>IF('Main courante'!$A332=$CA$6,TEXT('Main courante'!$B332,"j mmm aa"),"")</f>
        <v/>
      </c>
      <c r="CC335" s="122" t="str">
        <f>IF('Main courante'!$A332=$CA$6,TEXT('Main courante'!$C332,"hh:mm"),"")</f>
        <v/>
      </c>
      <c r="CD335" s="122" t="str">
        <f>IF('Main courante'!$A332=$CA$6,TEXT('Main courante'!$D332,"hh:mm"),"")</f>
        <v/>
      </c>
      <c r="CE335" s="123" t="str">
        <f>IF('Main courante'!$A332=$CA$6,MOD($CD335-$CC335,1),"")</f>
        <v/>
      </c>
      <c r="CF335" s="123" t="str">
        <f>IF('Main courante'!$A332=$CA$6,'Main courante'!$E332,"")</f>
        <v/>
      </c>
      <c r="CG335" s="122" t="str">
        <f>IF('Main courante'!$A332=$CA$6,DU335,"")</f>
        <v/>
      </c>
      <c r="CH335" s="125"/>
      <c r="CI335" s="120" t="str">
        <f>IF('Main courante'!$A332=$CI$6,MAX($CI$8:$CI334)+1,"")</f>
        <v/>
      </c>
      <c r="CJ335" s="121" t="str">
        <f>IF('Main courante'!$A332=$CI$6,TEXT('Main courante'!$B332,"j mmm aa"),"")</f>
        <v/>
      </c>
      <c r="CK335" s="122" t="str">
        <f>IF('Main courante'!$A332=$CI$6,TEXT('Main courante'!$C332,"hh:mm"),"")</f>
        <v/>
      </c>
      <c r="CL335" s="122" t="str">
        <f>IF('Main courante'!$A332=$CI$6,TEXT('Main courante'!$D332,"hh:mm"),"")</f>
        <v/>
      </c>
      <c r="CM335" s="123" t="str">
        <f>IF('Main courante'!$A332=$CI$6,MOD($CL335-$CK335,1),"")</f>
        <v/>
      </c>
      <c r="CN335" s="123" t="str">
        <f>IF('Main courante'!$A332=$CI$6,'Main courante'!$E332,"")</f>
        <v/>
      </c>
      <c r="CO335" s="125"/>
      <c r="CP335" s="120" t="str">
        <f>IF('Main courante'!$A332=$CP$6,MAX($CP$8:$CP334)+1,"")</f>
        <v/>
      </c>
      <c r="CQ335" s="121" t="str">
        <f>IF('Main courante'!$A332=$CP$6,TEXT('Main courante'!$B332,"j mmm aa"),"")</f>
        <v/>
      </c>
      <c r="CR335" s="122" t="str">
        <f>IF('Main courante'!$A332=$CP$6,TEXT('Main courante'!$C332,"hh:mm"),"")</f>
        <v/>
      </c>
      <c r="CS335" s="122" t="str">
        <f>IF('Main courante'!$A332=$CP$6,TEXT('Main courante'!$D332,"hh:mm"),"")</f>
        <v/>
      </c>
      <c r="CT335" s="123" t="str">
        <f>IF('Main courante'!$A332=$CP$6,MOD($CS335-$CR335,1),"")</f>
        <v/>
      </c>
      <c r="CU335" s="123" t="str">
        <f>IF('Main courante'!$A332=$CP$6,'Main courante'!$E332,"")</f>
        <v/>
      </c>
      <c r="CV335" s="122" t="str">
        <f>IF('Main courante'!$A332=$CP$6,DU335,"")</f>
        <v/>
      </c>
      <c r="CW335" s="125"/>
      <c r="CX335" s="120" t="str">
        <f>IF('Main courante'!$A332=$CX$6,MAX($CX$8:$CX334)+1,"")</f>
        <v/>
      </c>
      <c r="CY335" s="121" t="str">
        <f>IF('Main courante'!$A332=$CX$6,TEXT('Main courante'!$B332,"j mmm aa"),"")</f>
        <v/>
      </c>
      <c r="CZ335" s="122" t="str">
        <f>IF('Main courante'!$A332=$CX$6,TEXT('Main courante'!$C332,"hh:mm"),"")</f>
        <v/>
      </c>
      <c r="DA335" s="122" t="str">
        <f>IF('Main courante'!$A332=$CX$6,TEXT('Main courante'!$D332,"hh:mm"),"")</f>
        <v/>
      </c>
      <c r="DB335" s="123" t="str">
        <f>IF('Main courante'!$A332=$CX$6,MOD($DA335-$CZ335,1),"")</f>
        <v/>
      </c>
      <c r="DC335" s="123" t="str">
        <f>IF('Main courante'!$A332=$CX$6,'Main courante'!$E332,"")</f>
        <v/>
      </c>
      <c r="DD335" s="122" t="str">
        <f>IF('Main courante'!$A332=$CX$6,DU335,"")</f>
        <v/>
      </c>
      <c r="DE335" s="125"/>
      <c r="DF335" s="120" t="str">
        <f>IF('Main courante'!$A332=$DF$6,MAX($DF$8:$DF334)+1,"")</f>
        <v/>
      </c>
      <c r="DG335" s="121" t="str">
        <f>IF('Main courante'!$A332=$DF$6,TEXT('Main courante'!$B332,"j mmm aa"),"")</f>
        <v/>
      </c>
      <c r="DH335" s="122" t="str">
        <f>IF('Main courante'!$A332=$DF$6,TEXT('Main courante'!$C332,"hh:mm"),"")</f>
        <v/>
      </c>
      <c r="DI335" s="122" t="str">
        <f>IF('Main courante'!$A332=$DF$6,TEXT('Main courante'!$D332,"hh:mm"),"")</f>
        <v/>
      </c>
      <c r="DJ335" s="123" t="str">
        <f>IF('Main courante'!$A332=$DF$6,MOD($DI335-$DH335,1),"")</f>
        <v/>
      </c>
      <c r="DK335" s="123" t="str">
        <f>IF('Main courante'!$A332=$DF$6,'Main courante'!$E332,"")</f>
        <v/>
      </c>
      <c r="DL335" s="128"/>
      <c r="DM335" s="120" t="str">
        <f>IF(OR('Main courante'!$F332&lt;&gt;"",'Main courante'!$K332&lt;&gt;""),MAX($DM$8:$DM334)+1,"")</f>
        <v/>
      </c>
      <c r="DN335" s="121" t="str">
        <f>IF('Main courante'!$F332,TEXT('Main courante'!$B332,"j mmm aa"),"")</f>
        <v/>
      </c>
      <c r="DO335" s="121" t="str">
        <f>IF('Main courante'!$F332,'Main courante'!$E332,"")</f>
        <v/>
      </c>
      <c r="DP335" s="121" t="str">
        <f>IF(OR('Main courante'!$F332&lt;&gt;"",'Main courante'!$K332&lt;&gt;""),IF('Main courante'!$F332&lt;&gt;"",TEXT('Main courante'!$F332,"hh:mm"),""),"")</f>
        <v/>
      </c>
      <c r="DQ335" s="121" t="str">
        <f>IF(OR('Main courante'!$F332&lt;&gt;"",'Main courante'!$K332&lt;&gt;""),IF('Main courante'!$G332&lt;&gt;"",TEXT('Main courante'!$G332,"hh:mm"),""),"")</f>
        <v/>
      </c>
      <c r="DR335" s="121" t="str">
        <f>IF(OR('Main courante'!$F332&lt;&gt;"",'Main courante'!$K332&lt;&gt;""),IF('Main courante'!$K332&lt;&gt;"",TEXT('Main courante'!$K332,"hh:mm"),""),"")</f>
        <v/>
      </c>
      <c r="DS335" s="121" t="str">
        <f>IF(OR('Main courante'!$F332&lt;&gt;"",'Main courante'!$K332&lt;&gt;""),IF('Main courante'!$L332&lt;&gt;"",TEXT('Main courante'!$L332,"hh:mm"),""),"")</f>
        <v/>
      </c>
      <c r="DT335" s="129">
        <f t="shared" si="19"/>
        <v>0</v>
      </c>
      <c r="DU335" s="130">
        <f>'Main courante'!$H332+'Main courante'!$M332</f>
        <v>0</v>
      </c>
      <c r="DV335" s="131">
        <f>'Main courante'!$J332+'Main courante'!$O332</f>
        <v>0</v>
      </c>
      <c r="DW335" s="131">
        <f>'Main courante'!$I332+'Main courante'!$N332</f>
        <v>0</v>
      </c>
      <c r="DX335" s="132" t="str">
        <f>IF('Main courante'!$P332&lt;&gt;"",'Main courante'!$P332,"")</f>
        <v/>
      </c>
      <c r="DY335" s="133" t="str">
        <f>IF('Main courante'!$Q332&lt;&gt;"",'Main courante'!$Q332,"")</f>
        <v/>
      </c>
      <c r="DZ335" s="133" t="str">
        <f>IF('Main courante'!$R332&lt;&gt;"",'Main courante'!$R332,"")</f>
        <v/>
      </c>
      <c r="EA335" s="129">
        <f t="shared" si="20"/>
        <v>0</v>
      </c>
      <c r="EB335" s="129">
        <f t="shared" si="21"/>
        <v>0</v>
      </c>
      <c r="ED335" s="120" t="str">
        <f>IF('Main courante'!$A332=$ED$6,MAX($ED$8:$ED334)+1,"")</f>
        <v/>
      </c>
      <c r="EE335" s="120" t="str">
        <f>IF('Main courante'!$A332=$ED$6,'Main courante'!$S332,"")</f>
        <v/>
      </c>
      <c r="EF335" s="120" t="str">
        <f>IF('Main courante'!$A332=$ED$6,'Main courante'!$T332,"")</f>
        <v/>
      </c>
      <c r="EG335" s="120" t="str">
        <f>IF('Main courante'!$A332=$ED$6,'Main courante'!$U332,"")</f>
        <v/>
      </c>
      <c r="EH335" s="134" t="str">
        <f>IF('Main courante'!$A332=$ED$6,'Main courante'!$V332,"")</f>
        <v/>
      </c>
      <c r="EJ335" s="120" t="str">
        <f>IF('Main courante'!$A332=$EJ$6,MAX($EJ$8:$EJ334)+1,"")</f>
        <v/>
      </c>
      <c r="EK335" s="120" t="str">
        <f>IF('Main courante'!$A332=$EJ$6,'Main courante'!$S332,"")</f>
        <v/>
      </c>
      <c r="EL335" s="120" t="str">
        <f>IF('Main courante'!$A332=$EJ$6,'Main courante'!$T332,"")</f>
        <v/>
      </c>
      <c r="EM335" s="120" t="str">
        <f>IF('Main courante'!$A332=$EJ$6,'Main courante'!$U332,"")</f>
        <v/>
      </c>
      <c r="EN335" s="134" t="str">
        <f>IF('Main courante'!$A332=$EJ$6,'Main courante'!$V332,"")</f>
        <v/>
      </c>
      <c r="EP335" s="120" t="str">
        <f>IF('Main courante'!$A332=$EP$6,MAX($EP$8:$EP334)+1,"")</f>
        <v/>
      </c>
      <c r="EQ335" s="120" t="str">
        <f>IF('Main courante'!$A332=$EP$6,'Main courante'!$S332,"")</f>
        <v/>
      </c>
      <c r="ER335" s="120" t="str">
        <f>IF('Main courante'!$A332=$EP$6,'Main courante'!$T332,"")</f>
        <v/>
      </c>
      <c r="ES335" s="120" t="str">
        <f>IF('Main courante'!$A332=$EP$6,'Main courante'!$U332,"")</f>
        <v/>
      </c>
      <c r="ET335" s="134" t="str">
        <f>IF('Main courante'!$A332=$EP$6,'Main courante'!$V332,"")</f>
        <v/>
      </c>
      <c r="EU335" s="125"/>
      <c r="EV335" s="120" t="str">
        <f>IF('Main courante'!$A332=$EV$6,MAX($EV$8:$EV334)+1,"")</f>
        <v/>
      </c>
      <c r="EW335" s="121" t="str">
        <f>IF('Main courante'!$A332=$EV$6,TEXT('Main courante'!$B332,"j mmm aa"),"")</f>
        <v/>
      </c>
      <c r="EX335" s="122" t="str">
        <f>IF('Main courante'!$A332=$EV$6,TEXT('Main courante'!$C332,"hh:mm"),"")</f>
        <v/>
      </c>
      <c r="EY335" s="122" t="str">
        <f>IF('Main courante'!$A332=$EV$6,TEXT('Main courante'!$D332,"hh:mm"),"")</f>
        <v/>
      </c>
      <c r="EZ335" s="123" t="str">
        <f>IF('Main courante'!$A332=$EV$6,MOD($EY335-$EX335,1),"")</f>
        <v/>
      </c>
      <c r="FA335" s="123" t="str">
        <f>IF('Main courante'!$A332=$EV$6,'Main courante'!$E332,"")</f>
        <v/>
      </c>
      <c r="FB335" s="128"/>
    </row>
    <row r="336" spans="1:158">
      <c r="A336" s="120" t="str">
        <f>IF('Main courante'!$A333=$A$6,MAX($A$8:$A335)+1,"")</f>
        <v/>
      </c>
      <c r="B336" s="121" t="str">
        <f>IF('Main courante'!$A333=$A$6,TEXT('Main courante'!$B333,"j mmm aa"),"")</f>
        <v/>
      </c>
      <c r="C336" s="122" t="str">
        <f>IF('Main courante'!$A333=$A$6,TEXT('Main courante'!$C333,"hh:mm"),"")</f>
        <v/>
      </c>
      <c r="D336" s="122" t="str">
        <f>IF('Main courante'!$A333=$A$6,TEXT('Main courante'!$D333,"hh:mm"),"")</f>
        <v/>
      </c>
      <c r="E336" s="123" t="str">
        <f>IF('Main courante'!$A333=$A$6,MOD($D336-$C336,1),"")</f>
        <v/>
      </c>
      <c r="F336" s="123" t="str">
        <f>IF('Main courante'!$A333=$A$6,'Main courante'!$E333,"")</f>
        <v/>
      </c>
      <c r="G336" s="125"/>
      <c r="H336" s="126" t="str">
        <f>IF('Main courante'!$A333=$H$6,MAX($H$8:$H335)+1,"")</f>
        <v/>
      </c>
      <c r="I336" s="121" t="str">
        <f>IF('Main courante'!$A333=$H$6,TEXT('Main courante'!$B333,"j mmm aa"),"")</f>
        <v/>
      </c>
      <c r="J336" s="122" t="str">
        <f>IF('Main courante'!$A333=$H$6,TEXT('Main courante'!$C333,"hh:mm"),"")</f>
        <v/>
      </c>
      <c r="K336" s="122" t="str">
        <f>IF('Main courante'!$A333=$H$6,TEXT('Main courante'!$D333,"hh:mm"),"")</f>
        <v/>
      </c>
      <c r="L336" s="123" t="str">
        <f>IF('Main courante'!$A333=$H$6,MOD($K336-$J336,1),"")</f>
        <v/>
      </c>
      <c r="M336" s="123" t="str">
        <f>IF('Main courante'!$A333=$H$6,'Main courante'!$E333,"")</f>
        <v/>
      </c>
      <c r="N336" s="125"/>
      <c r="O336" s="120" t="str">
        <f>IF('Main courante'!$A333=$O$6,MAX($O$8:$O335)+1,"")</f>
        <v/>
      </c>
      <c r="P336" s="121" t="str">
        <f>IF('Main courante'!$A333=$O$6,TEXT('Main courante'!$B333,"j mmm aa"),"")</f>
        <v/>
      </c>
      <c r="Q336" s="122" t="str">
        <f>IF('Main courante'!$A333=$O$6,TEXT('Main courante'!$C333,"hh:mm"),"")</f>
        <v/>
      </c>
      <c r="R336" s="122" t="str">
        <f>IF('Main courante'!$A333=$O$6,TEXT('Main courante'!$D333,"hh:mm"),"")</f>
        <v/>
      </c>
      <c r="S336" s="123" t="str">
        <f>IF('Main courante'!$A333=$O$6,MOD($R336-$Q336,1),"")</f>
        <v/>
      </c>
      <c r="T336" s="124" t="str">
        <f>IF('Main courante'!$A333=$O$6,'Main courante'!$E333,"")</f>
        <v/>
      </c>
      <c r="U336" s="127" t="str">
        <f>IF('Main courante'!$A333=$O$6,DU336,"")</f>
        <v/>
      </c>
      <c r="V336" s="125"/>
      <c r="W336" s="120" t="str">
        <f>IF('Main courante'!$A333=$W$6,MAX($W$8:$W335)+1,"")</f>
        <v/>
      </c>
      <c r="X336" s="121" t="str">
        <f>IF('Main courante'!$A333=$W$6,TEXT('Main courante'!$B333,"j mmm aa"),"")</f>
        <v/>
      </c>
      <c r="Y336" s="122" t="str">
        <f>IF('Main courante'!$A333=$W$6,TEXT('Main courante'!$C333,"hh:mm"),"")</f>
        <v/>
      </c>
      <c r="Z336" s="122" t="str">
        <f>IF('Main courante'!$A333=$W$6,TEXT('Main courante'!$D333,"hh:mm"),"")</f>
        <v/>
      </c>
      <c r="AA336" s="123" t="str">
        <f>IF('Main courante'!$A333=$W$6,MOD($Z336-$Y336,1),"")</f>
        <v/>
      </c>
      <c r="AB336" s="123" t="str">
        <f>IF('Main courante'!$A333=$W$6,'Main courante'!$E333,"")</f>
        <v/>
      </c>
      <c r="AC336" s="122" t="str">
        <f>IF('Main courante'!$A333=$W$6,DU336,"")</f>
        <v/>
      </c>
      <c r="AD336" s="125"/>
      <c r="AE336" s="120" t="str">
        <f>IF('Main courante'!$A333=$AE$6,MAX($AE$8:$AE335)+1,"")</f>
        <v/>
      </c>
      <c r="AF336" s="121" t="str">
        <f>IF('Main courante'!$A333=$AE$6,TEXT('Main courante'!$B333,"j mmm aa"),"")</f>
        <v/>
      </c>
      <c r="AG336" s="122" t="str">
        <f>IF('Main courante'!$A333=$AE$6,TEXT('Main courante'!$C333,"hh:mm"),"")</f>
        <v/>
      </c>
      <c r="AH336" s="122" t="str">
        <f>IF('Main courante'!$A333=$AE$6,TEXT('Main courante'!$D333,"hh:mm"),"")</f>
        <v/>
      </c>
      <c r="AI336" s="123" t="str">
        <f>IF('Main courante'!$A333=$AE$6,MOD($AH336-$AG336,1),"")</f>
        <v/>
      </c>
      <c r="AJ336" s="123" t="str">
        <f>IF('Main courante'!$A333=$AE$6,'Main courante'!$E333,"")</f>
        <v/>
      </c>
      <c r="AK336" s="122" t="str">
        <f>IF('Main courante'!$A333=$AE$6,DU336,"")</f>
        <v/>
      </c>
      <c r="AL336" s="125"/>
      <c r="AM336" s="120" t="str">
        <f>IF('Main courante'!$A333=$AM$6,MAX($AM$8:$AM335)+1,"")</f>
        <v/>
      </c>
      <c r="AN336" s="121" t="str">
        <f>IF('Main courante'!$A333=$AM$6,TEXT('Main courante'!$B333,"j mmm aa"),"")</f>
        <v/>
      </c>
      <c r="AO336" s="122" t="str">
        <f>IF('Main courante'!$A333=$AM$6,TEXT('Main courante'!$C333,"hh:mm"),"")</f>
        <v/>
      </c>
      <c r="AP336" s="122" t="str">
        <f>IF('Main courante'!$A333=$AM$6,TEXT('Main courante'!$D333,"hh:mm"),"")</f>
        <v/>
      </c>
      <c r="AQ336" s="123" t="str">
        <f>IF('Main courante'!$A333=$AM$6,MOD($AP336-$AO336,1),"")</f>
        <v/>
      </c>
      <c r="AR336" s="123" t="str">
        <f>IF('Main courante'!$A333=$AM$6,'Main courante'!$E333,"")</f>
        <v/>
      </c>
      <c r="AS336" s="122" t="str">
        <f>IF('Main courante'!$A333=$AM$6,DU336,"")</f>
        <v/>
      </c>
      <c r="AT336" s="125"/>
      <c r="AU336" s="120" t="str">
        <f>IF('Main courante'!$A333=$AU$6,MAX($AU$8:$AU335)+1,"")</f>
        <v/>
      </c>
      <c r="AV336" s="121" t="str">
        <f>IF('Main courante'!$A333=$AU$6,TEXT('Main courante'!$B333,"j mmm aa"),"")</f>
        <v/>
      </c>
      <c r="AW336" s="122" t="str">
        <f>IF('Main courante'!$A333=$AU$6,TEXT('Main courante'!$C333,"hh:mm"),"")</f>
        <v/>
      </c>
      <c r="AX336" s="122" t="str">
        <f>IF('Main courante'!$A333=$AU$6,TEXT('Main courante'!$D333,"hh:mm"),"")</f>
        <v/>
      </c>
      <c r="AY336" s="123" t="str">
        <f>IF('Main courante'!$A333=$AU$6,MOD($AX336-$AW336,1),"")</f>
        <v/>
      </c>
      <c r="AZ336" s="123" t="str">
        <f>IF('Main courante'!$A333=$AU$6,'Main courante'!$E333,"")</f>
        <v/>
      </c>
      <c r="BA336" s="122" t="str">
        <f>IF('Main courante'!$A333=$AU$6,DU336,"")</f>
        <v/>
      </c>
      <c r="BB336" s="125"/>
      <c r="BC336" s="120" t="str">
        <f>IF('Main courante'!$A333=$BC$6,MAX($BC$8:$BC335)+1,"")</f>
        <v/>
      </c>
      <c r="BD336" s="121" t="str">
        <f>IF('Main courante'!$A333=$BC$6,TEXT('Main courante'!$B333,"j mmm aa"),"")</f>
        <v/>
      </c>
      <c r="BE336" s="122" t="str">
        <f>IF('Main courante'!$A333=$BC$6,TEXT('Main courante'!$C333,"hh:mm"),"")</f>
        <v/>
      </c>
      <c r="BF336" s="122" t="str">
        <f>IF('Main courante'!$A333=$BC$6,TEXT('Main courante'!$D333,"hh:mm"),"")</f>
        <v/>
      </c>
      <c r="BG336" s="123" t="str">
        <f>IF('Main courante'!$A333=$BC$6,MOD($BF336-$BE336,1),"")</f>
        <v/>
      </c>
      <c r="BH336" s="123" t="str">
        <f>IF('Main courante'!$A333=$BC$6,'Main courante'!$E333,"")</f>
        <v/>
      </c>
      <c r="BI336" s="122" t="str">
        <f>IF('Main courante'!$A333=$BC$6,DU336,"")</f>
        <v/>
      </c>
      <c r="BJ336" s="125"/>
      <c r="BK336" s="120" t="str">
        <f>IF('Main courante'!$A333=$BK$6,MAX($BK$8:$BK335)+1,"")</f>
        <v/>
      </c>
      <c r="BL336" s="121" t="str">
        <f>IF('Main courante'!$A333=$BK$6,TEXT('Main courante'!$B333,"j mmm aa"),"")</f>
        <v/>
      </c>
      <c r="BM336" s="122" t="str">
        <f>IF('Main courante'!$A333=$BK$6,TEXT('Main courante'!$C333,"hh:mm"),"")</f>
        <v/>
      </c>
      <c r="BN336" s="122" t="str">
        <f>IF('Main courante'!$A333=$BK$6,TEXT('Main courante'!$D333,"hh:mm"),"")</f>
        <v/>
      </c>
      <c r="BO336" s="123" t="str">
        <f>IF('Main courante'!$A333=$BK$6,MOD($BN336-$BM336,1),"")</f>
        <v/>
      </c>
      <c r="BP336" s="123" t="str">
        <f>IF('Main courante'!$A333=$BK$6,'Main courante'!$E333,"")</f>
        <v/>
      </c>
      <c r="BQ336" s="122" t="str">
        <f>IF('Main courante'!$A333=$BK$6,DU336,"")</f>
        <v/>
      </c>
      <c r="BR336" s="125"/>
      <c r="BS336" s="120" t="str">
        <f>IF('Main courante'!$A333=$BS$6,MAX($BS$8:$BS335)+1,"")</f>
        <v/>
      </c>
      <c r="BT336" s="121" t="str">
        <f>IF('Main courante'!$A333=$BS$6,TEXT('Main courante'!$B333,"j mmm aa"),"")</f>
        <v/>
      </c>
      <c r="BU336" s="122" t="str">
        <f>IF('Main courante'!$A333=$BS$6,TEXT('Main courante'!$C333,"hh:mm"),"")</f>
        <v/>
      </c>
      <c r="BV336" s="122" t="str">
        <f>IF('Main courante'!$A333=$BS$6,TEXT('Main courante'!$D333,"hh:mm"),"")</f>
        <v/>
      </c>
      <c r="BW336" s="123" t="str">
        <f>IF('Main courante'!$A333=$BS$6,MOD($BV336-$BU336,1),"")</f>
        <v/>
      </c>
      <c r="BX336" s="123" t="str">
        <f>IF('Main courante'!$A333=$BS$6,'Main courante'!$E333,"")</f>
        <v/>
      </c>
      <c r="BY336" s="122" t="str">
        <f>IF('Main courante'!$A333=$BS$6,DU336,"")</f>
        <v/>
      </c>
      <c r="BZ336" s="125"/>
      <c r="CA336" s="120" t="str">
        <f>IF('Main courante'!$A333=$CA$6,MAX($CA$8:$CA335)+1,"")</f>
        <v/>
      </c>
      <c r="CB336" s="121" t="str">
        <f>IF('Main courante'!$A333=$CA$6,TEXT('Main courante'!$B333,"j mmm aa"),"")</f>
        <v/>
      </c>
      <c r="CC336" s="122" t="str">
        <f>IF('Main courante'!$A333=$CA$6,TEXT('Main courante'!$C333,"hh:mm"),"")</f>
        <v/>
      </c>
      <c r="CD336" s="122" t="str">
        <f>IF('Main courante'!$A333=$CA$6,TEXT('Main courante'!$D333,"hh:mm"),"")</f>
        <v/>
      </c>
      <c r="CE336" s="123" t="str">
        <f>IF('Main courante'!$A333=$CA$6,MOD($CD336-$CC336,1),"")</f>
        <v/>
      </c>
      <c r="CF336" s="123" t="str">
        <f>IF('Main courante'!$A333=$CA$6,'Main courante'!$E333,"")</f>
        <v/>
      </c>
      <c r="CG336" s="122" t="str">
        <f>IF('Main courante'!$A333=$CA$6,DU336,"")</f>
        <v/>
      </c>
      <c r="CH336" s="125"/>
      <c r="CI336" s="120" t="str">
        <f>IF('Main courante'!$A333=$CI$6,MAX($CI$8:$CI335)+1,"")</f>
        <v/>
      </c>
      <c r="CJ336" s="121" t="str">
        <f>IF('Main courante'!$A333=$CI$6,TEXT('Main courante'!$B333,"j mmm aa"),"")</f>
        <v/>
      </c>
      <c r="CK336" s="122" t="str">
        <f>IF('Main courante'!$A333=$CI$6,TEXT('Main courante'!$C333,"hh:mm"),"")</f>
        <v/>
      </c>
      <c r="CL336" s="122" t="str">
        <f>IF('Main courante'!$A333=$CI$6,TEXT('Main courante'!$D333,"hh:mm"),"")</f>
        <v/>
      </c>
      <c r="CM336" s="123" t="str">
        <f>IF('Main courante'!$A333=$CI$6,MOD($CL336-$CK336,1),"")</f>
        <v/>
      </c>
      <c r="CN336" s="123" t="str">
        <f>IF('Main courante'!$A333=$CI$6,'Main courante'!$E333,"")</f>
        <v/>
      </c>
      <c r="CO336" s="125"/>
      <c r="CP336" s="120" t="str">
        <f>IF('Main courante'!$A333=$CP$6,MAX($CP$8:$CP335)+1,"")</f>
        <v/>
      </c>
      <c r="CQ336" s="121" t="str">
        <f>IF('Main courante'!$A333=$CP$6,TEXT('Main courante'!$B333,"j mmm aa"),"")</f>
        <v/>
      </c>
      <c r="CR336" s="122" t="str">
        <f>IF('Main courante'!$A333=$CP$6,TEXT('Main courante'!$C333,"hh:mm"),"")</f>
        <v/>
      </c>
      <c r="CS336" s="122" t="str">
        <f>IF('Main courante'!$A333=$CP$6,TEXT('Main courante'!$D333,"hh:mm"),"")</f>
        <v/>
      </c>
      <c r="CT336" s="123" t="str">
        <f>IF('Main courante'!$A333=$CP$6,MOD($CS336-$CR336,1),"")</f>
        <v/>
      </c>
      <c r="CU336" s="123" t="str">
        <f>IF('Main courante'!$A333=$CP$6,'Main courante'!$E333,"")</f>
        <v/>
      </c>
      <c r="CV336" s="122" t="str">
        <f>IF('Main courante'!$A333=$CP$6,DU336,"")</f>
        <v/>
      </c>
      <c r="CW336" s="125"/>
      <c r="CX336" s="120" t="str">
        <f>IF('Main courante'!$A333=$CX$6,MAX($CX$8:$CX335)+1,"")</f>
        <v/>
      </c>
      <c r="CY336" s="121" t="str">
        <f>IF('Main courante'!$A333=$CX$6,TEXT('Main courante'!$B333,"j mmm aa"),"")</f>
        <v/>
      </c>
      <c r="CZ336" s="122" t="str">
        <f>IF('Main courante'!$A333=$CX$6,TEXT('Main courante'!$C333,"hh:mm"),"")</f>
        <v/>
      </c>
      <c r="DA336" s="122" t="str">
        <f>IF('Main courante'!$A333=$CX$6,TEXT('Main courante'!$D333,"hh:mm"),"")</f>
        <v/>
      </c>
      <c r="DB336" s="123" t="str">
        <f>IF('Main courante'!$A333=$CX$6,MOD($DA336-$CZ336,1),"")</f>
        <v/>
      </c>
      <c r="DC336" s="123" t="str">
        <f>IF('Main courante'!$A333=$CX$6,'Main courante'!$E333,"")</f>
        <v/>
      </c>
      <c r="DD336" s="122" t="str">
        <f>IF('Main courante'!$A333=$CX$6,DU336,"")</f>
        <v/>
      </c>
      <c r="DE336" s="125"/>
      <c r="DF336" s="120" t="str">
        <f>IF('Main courante'!$A333=$DF$6,MAX($DF$8:$DF335)+1,"")</f>
        <v/>
      </c>
      <c r="DG336" s="121" t="str">
        <f>IF('Main courante'!$A333=$DF$6,TEXT('Main courante'!$B333,"j mmm aa"),"")</f>
        <v/>
      </c>
      <c r="DH336" s="122" t="str">
        <f>IF('Main courante'!$A333=$DF$6,TEXT('Main courante'!$C333,"hh:mm"),"")</f>
        <v/>
      </c>
      <c r="DI336" s="122" t="str">
        <f>IF('Main courante'!$A333=$DF$6,TEXT('Main courante'!$D333,"hh:mm"),"")</f>
        <v/>
      </c>
      <c r="DJ336" s="123" t="str">
        <f>IF('Main courante'!$A333=$DF$6,MOD($DI336-$DH336,1),"")</f>
        <v/>
      </c>
      <c r="DK336" s="123" t="str">
        <f>IF('Main courante'!$A333=$DF$6,'Main courante'!$E333,"")</f>
        <v/>
      </c>
      <c r="DL336" s="128"/>
      <c r="DM336" s="120" t="str">
        <f>IF(OR('Main courante'!$F333&lt;&gt;"",'Main courante'!$K333&lt;&gt;""),MAX($DM$8:$DM335)+1,"")</f>
        <v/>
      </c>
      <c r="DN336" s="121" t="str">
        <f>IF('Main courante'!$F333,TEXT('Main courante'!$B333,"j mmm aa"),"")</f>
        <v/>
      </c>
      <c r="DO336" s="121" t="str">
        <f>IF('Main courante'!$F333,'Main courante'!$E333,"")</f>
        <v/>
      </c>
      <c r="DP336" s="121" t="str">
        <f>IF(OR('Main courante'!$F333&lt;&gt;"",'Main courante'!$K333&lt;&gt;""),IF('Main courante'!$F333&lt;&gt;"",TEXT('Main courante'!$F333,"hh:mm"),""),"")</f>
        <v/>
      </c>
      <c r="DQ336" s="121" t="str">
        <f>IF(OR('Main courante'!$F333&lt;&gt;"",'Main courante'!$K333&lt;&gt;""),IF('Main courante'!$G333&lt;&gt;"",TEXT('Main courante'!$G333,"hh:mm"),""),"")</f>
        <v/>
      </c>
      <c r="DR336" s="121" t="str">
        <f>IF(OR('Main courante'!$F333&lt;&gt;"",'Main courante'!$K333&lt;&gt;""),IF('Main courante'!$K333&lt;&gt;"",TEXT('Main courante'!$K333,"hh:mm"),""),"")</f>
        <v/>
      </c>
      <c r="DS336" s="121" t="str">
        <f>IF(OR('Main courante'!$F333&lt;&gt;"",'Main courante'!$K333&lt;&gt;""),IF('Main courante'!$L333&lt;&gt;"",TEXT('Main courante'!$L333,"hh:mm"),""),"")</f>
        <v/>
      </c>
      <c r="DT336" s="129">
        <f t="shared" si="19"/>
        <v>0</v>
      </c>
      <c r="DU336" s="130">
        <f>'Main courante'!$H333+'Main courante'!$M333</f>
        <v>0</v>
      </c>
      <c r="DV336" s="131">
        <f>'Main courante'!$J333+'Main courante'!$O333</f>
        <v>0</v>
      </c>
      <c r="DW336" s="131">
        <f>'Main courante'!$I333+'Main courante'!$N333</f>
        <v>0</v>
      </c>
      <c r="DX336" s="132" t="str">
        <f>IF('Main courante'!$P333&lt;&gt;"",'Main courante'!$P333,"")</f>
        <v/>
      </c>
      <c r="DY336" s="133" t="str">
        <f>IF('Main courante'!$Q333&lt;&gt;"",'Main courante'!$Q333,"")</f>
        <v/>
      </c>
      <c r="DZ336" s="133" t="str">
        <f>IF('Main courante'!$R333&lt;&gt;"",'Main courante'!$R333,"")</f>
        <v/>
      </c>
      <c r="EA336" s="129">
        <f t="shared" si="20"/>
        <v>0</v>
      </c>
      <c r="EB336" s="129">
        <f t="shared" si="21"/>
        <v>0</v>
      </c>
      <c r="ED336" s="120" t="str">
        <f>IF('Main courante'!$A333=$ED$6,MAX($ED$8:$ED335)+1,"")</f>
        <v/>
      </c>
      <c r="EE336" s="120" t="str">
        <f>IF('Main courante'!$A333=$ED$6,'Main courante'!$S333,"")</f>
        <v/>
      </c>
      <c r="EF336" s="120" t="str">
        <f>IF('Main courante'!$A333=$ED$6,'Main courante'!$T333,"")</f>
        <v/>
      </c>
      <c r="EG336" s="120" t="str">
        <f>IF('Main courante'!$A333=$ED$6,'Main courante'!$U333,"")</f>
        <v/>
      </c>
      <c r="EH336" s="134" t="str">
        <f>IF('Main courante'!$A333=$ED$6,'Main courante'!$V333,"")</f>
        <v/>
      </c>
      <c r="EJ336" s="120" t="str">
        <f>IF('Main courante'!$A333=$EJ$6,MAX($EJ$8:$EJ335)+1,"")</f>
        <v/>
      </c>
      <c r="EK336" s="120" t="str">
        <f>IF('Main courante'!$A333=$EJ$6,'Main courante'!$S333,"")</f>
        <v/>
      </c>
      <c r="EL336" s="120" t="str">
        <f>IF('Main courante'!$A333=$EJ$6,'Main courante'!$T333,"")</f>
        <v/>
      </c>
      <c r="EM336" s="120" t="str">
        <f>IF('Main courante'!$A333=$EJ$6,'Main courante'!$U333,"")</f>
        <v/>
      </c>
      <c r="EN336" s="134" t="str">
        <f>IF('Main courante'!$A333=$EJ$6,'Main courante'!$V333,"")</f>
        <v/>
      </c>
      <c r="EP336" s="120" t="str">
        <f>IF('Main courante'!$A333=$EP$6,MAX($EP$8:$EP335)+1,"")</f>
        <v/>
      </c>
      <c r="EQ336" s="120" t="str">
        <f>IF('Main courante'!$A333=$EP$6,'Main courante'!$S333,"")</f>
        <v/>
      </c>
      <c r="ER336" s="120" t="str">
        <f>IF('Main courante'!$A333=$EP$6,'Main courante'!$T333,"")</f>
        <v/>
      </c>
      <c r="ES336" s="120" t="str">
        <f>IF('Main courante'!$A333=$EP$6,'Main courante'!$U333,"")</f>
        <v/>
      </c>
      <c r="ET336" s="134" t="str">
        <f>IF('Main courante'!$A333=$EP$6,'Main courante'!$V333,"")</f>
        <v/>
      </c>
      <c r="EU336" s="125"/>
      <c r="EV336" s="120" t="str">
        <f>IF('Main courante'!$A333=$EV$6,MAX($EV$8:$EV335)+1,"")</f>
        <v/>
      </c>
      <c r="EW336" s="121" t="str">
        <f>IF('Main courante'!$A333=$EV$6,TEXT('Main courante'!$B333,"j mmm aa"),"")</f>
        <v/>
      </c>
      <c r="EX336" s="122" t="str">
        <f>IF('Main courante'!$A333=$EV$6,TEXT('Main courante'!$C333,"hh:mm"),"")</f>
        <v/>
      </c>
      <c r="EY336" s="122" t="str">
        <f>IF('Main courante'!$A333=$EV$6,TEXT('Main courante'!$D333,"hh:mm"),"")</f>
        <v/>
      </c>
      <c r="EZ336" s="123" t="str">
        <f>IF('Main courante'!$A333=$EV$6,MOD($EY336-$EX336,1),"")</f>
        <v/>
      </c>
      <c r="FA336" s="123" t="str">
        <f>IF('Main courante'!$A333=$EV$6,'Main courante'!$E333,"")</f>
        <v/>
      </c>
      <c r="FB336" s="128"/>
    </row>
    <row r="337" spans="1:158">
      <c r="A337" s="120" t="str">
        <f>IF('Main courante'!$A334=$A$6,MAX($A$8:$A336)+1,"")</f>
        <v/>
      </c>
      <c r="B337" s="121" t="str">
        <f>IF('Main courante'!$A334=$A$6,TEXT('Main courante'!$B334,"j mmm aa"),"")</f>
        <v/>
      </c>
      <c r="C337" s="122" t="str">
        <f>IF('Main courante'!$A334=$A$6,TEXT('Main courante'!$C334,"hh:mm"),"")</f>
        <v/>
      </c>
      <c r="D337" s="122" t="str">
        <f>IF('Main courante'!$A334=$A$6,TEXT('Main courante'!$D334,"hh:mm"),"")</f>
        <v/>
      </c>
      <c r="E337" s="123" t="str">
        <f>IF('Main courante'!$A334=$A$6,MOD($D337-$C337,1),"")</f>
        <v/>
      </c>
      <c r="F337" s="123" t="str">
        <f>IF('Main courante'!$A334=$A$6,'Main courante'!$E334,"")</f>
        <v/>
      </c>
      <c r="G337" s="125"/>
      <c r="H337" s="126" t="str">
        <f>IF('Main courante'!$A334=$H$6,MAX($H$8:$H336)+1,"")</f>
        <v/>
      </c>
      <c r="I337" s="121" t="str">
        <f>IF('Main courante'!$A334=$H$6,TEXT('Main courante'!$B334,"j mmm aa"),"")</f>
        <v/>
      </c>
      <c r="J337" s="122" t="str">
        <f>IF('Main courante'!$A334=$H$6,TEXT('Main courante'!$C334,"hh:mm"),"")</f>
        <v/>
      </c>
      <c r="K337" s="122" t="str">
        <f>IF('Main courante'!$A334=$H$6,TEXT('Main courante'!$D334,"hh:mm"),"")</f>
        <v/>
      </c>
      <c r="L337" s="123" t="str">
        <f>IF('Main courante'!$A334=$H$6,MOD($K337-$J337,1),"")</f>
        <v/>
      </c>
      <c r="M337" s="123" t="str">
        <f>IF('Main courante'!$A334=$H$6,'Main courante'!$E334,"")</f>
        <v/>
      </c>
      <c r="N337" s="125"/>
      <c r="O337" s="120" t="str">
        <f>IF('Main courante'!$A334=$O$6,MAX($O$8:$O336)+1,"")</f>
        <v/>
      </c>
      <c r="P337" s="121" t="str">
        <f>IF('Main courante'!$A334=$O$6,TEXT('Main courante'!$B334,"j mmm aa"),"")</f>
        <v/>
      </c>
      <c r="Q337" s="122" t="str">
        <f>IF('Main courante'!$A334=$O$6,TEXT('Main courante'!$C334,"hh:mm"),"")</f>
        <v/>
      </c>
      <c r="R337" s="122" t="str">
        <f>IF('Main courante'!$A334=$O$6,TEXT('Main courante'!$D334,"hh:mm"),"")</f>
        <v/>
      </c>
      <c r="S337" s="123" t="str">
        <f>IF('Main courante'!$A334=$O$6,MOD($R337-$Q337,1),"")</f>
        <v/>
      </c>
      <c r="T337" s="124" t="str">
        <f>IF('Main courante'!$A334=$O$6,'Main courante'!$E334,"")</f>
        <v/>
      </c>
      <c r="U337" s="127" t="str">
        <f>IF('Main courante'!$A334=$O$6,DU337,"")</f>
        <v/>
      </c>
      <c r="V337" s="125"/>
      <c r="W337" s="120" t="str">
        <f>IF('Main courante'!$A334=$W$6,MAX($W$8:$W336)+1,"")</f>
        <v/>
      </c>
      <c r="X337" s="121" t="str">
        <f>IF('Main courante'!$A334=$W$6,TEXT('Main courante'!$B334,"j mmm aa"),"")</f>
        <v/>
      </c>
      <c r="Y337" s="122" t="str">
        <f>IF('Main courante'!$A334=$W$6,TEXT('Main courante'!$C334,"hh:mm"),"")</f>
        <v/>
      </c>
      <c r="Z337" s="122" t="str">
        <f>IF('Main courante'!$A334=$W$6,TEXT('Main courante'!$D334,"hh:mm"),"")</f>
        <v/>
      </c>
      <c r="AA337" s="123" t="str">
        <f>IF('Main courante'!$A334=$W$6,MOD($Z337-$Y337,1),"")</f>
        <v/>
      </c>
      <c r="AB337" s="123" t="str">
        <f>IF('Main courante'!$A334=$W$6,'Main courante'!$E334,"")</f>
        <v/>
      </c>
      <c r="AC337" s="122" t="str">
        <f>IF('Main courante'!$A334=$W$6,DU337,"")</f>
        <v/>
      </c>
      <c r="AD337" s="125"/>
      <c r="AE337" s="120" t="str">
        <f>IF('Main courante'!$A334=$AE$6,MAX($AE$8:$AE336)+1,"")</f>
        <v/>
      </c>
      <c r="AF337" s="121" t="str">
        <f>IF('Main courante'!$A334=$AE$6,TEXT('Main courante'!$B334,"j mmm aa"),"")</f>
        <v/>
      </c>
      <c r="AG337" s="122" t="str">
        <f>IF('Main courante'!$A334=$AE$6,TEXT('Main courante'!$C334,"hh:mm"),"")</f>
        <v/>
      </c>
      <c r="AH337" s="122" t="str">
        <f>IF('Main courante'!$A334=$AE$6,TEXT('Main courante'!$D334,"hh:mm"),"")</f>
        <v/>
      </c>
      <c r="AI337" s="123" t="str">
        <f>IF('Main courante'!$A334=$AE$6,MOD($AH337-$AG337,1),"")</f>
        <v/>
      </c>
      <c r="AJ337" s="123" t="str">
        <f>IF('Main courante'!$A334=$AE$6,'Main courante'!$E334,"")</f>
        <v/>
      </c>
      <c r="AK337" s="122" t="str">
        <f>IF('Main courante'!$A334=$AE$6,DU337,"")</f>
        <v/>
      </c>
      <c r="AL337" s="125"/>
      <c r="AM337" s="120" t="str">
        <f>IF('Main courante'!$A334=$AM$6,MAX($AM$8:$AM336)+1,"")</f>
        <v/>
      </c>
      <c r="AN337" s="121" t="str">
        <f>IF('Main courante'!$A334=$AM$6,TEXT('Main courante'!$B334,"j mmm aa"),"")</f>
        <v/>
      </c>
      <c r="AO337" s="122" t="str">
        <f>IF('Main courante'!$A334=$AM$6,TEXT('Main courante'!$C334,"hh:mm"),"")</f>
        <v/>
      </c>
      <c r="AP337" s="122" t="str">
        <f>IF('Main courante'!$A334=$AM$6,TEXT('Main courante'!$D334,"hh:mm"),"")</f>
        <v/>
      </c>
      <c r="AQ337" s="123" t="str">
        <f>IF('Main courante'!$A334=$AM$6,MOD($AP337-$AO337,1),"")</f>
        <v/>
      </c>
      <c r="AR337" s="123" t="str">
        <f>IF('Main courante'!$A334=$AM$6,'Main courante'!$E334,"")</f>
        <v/>
      </c>
      <c r="AS337" s="122" t="str">
        <f>IF('Main courante'!$A334=$AM$6,DU337,"")</f>
        <v/>
      </c>
      <c r="AT337" s="125"/>
      <c r="AU337" s="120" t="str">
        <f>IF('Main courante'!$A334=$AU$6,MAX($AU$8:$AU336)+1,"")</f>
        <v/>
      </c>
      <c r="AV337" s="121" t="str">
        <f>IF('Main courante'!$A334=$AU$6,TEXT('Main courante'!$B334,"j mmm aa"),"")</f>
        <v/>
      </c>
      <c r="AW337" s="122" t="str">
        <f>IF('Main courante'!$A334=$AU$6,TEXT('Main courante'!$C334,"hh:mm"),"")</f>
        <v/>
      </c>
      <c r="AX337" s="122" t="str">
        <f>IF('Main courante'!$A334=$AU$6,TEXT('Main courante'!$D334,"hh:mm"),"")</f>
        <v/>
      </c>
      <c r="AY337" s="123" t="str">
        <f>IF('Main courante'!$A334=$AU$6,MOD($AX337-$AW337,1),"")</f>
        <v/>
      </c>
      <c r="AZ337" s="123" t="str">
        <f>IF('Main courante'!$A334=$AU$6,'Main courante'!$E334,"")</f>
        <v/>
      </c>
      <c r="BA337" s="122" t="str">
        <f>IF('Main courante'!$A334=$AU$6,DU337,"")</f>
        <v/>
      </c>
      <c r="BB337" s="125"/>
      <c r="BC337" s="120" t="str">
        <f>IF('Main courante'!$A334=$BC$6,MAX($BC$8:$BC336)+1,"")</f>
        <v/>
      </c>
      <c r="BD337" s="121" t="str">
        <f>IF('Main courante'!$A334=$BC$6,TEXT('Main courante'!$B334,"j mmm aa"),"")</f>
        <v/>
      </c>
      <c r="BE337" s="122" t="str">
        <f>IF('Main courante'!$A334=$BC$6,TEXT('Main courante'!$C334,"hh:mm"),"")</f>
        <v/>
      </c>
      <c r="BF337" s="122" t="str">
        <f>IF('Main courante'!$A334=$BC$6,TEXT('Main courante'!$D334,"hh:mm"),"")</f>
        <v/>
      </c>
      <c r="BG337" s="123" t="str">
        <f>IF('Main courante'!$A334=$BC$6,MOD($BF337-$BE337,1),"")</f>
        <v/>
      </c>
      <c r="BH337" s="123" t="str">
        <f>IF('Main courante'!$A334=$BC$6,'Main courante'!$E334,"")</f>
        <v/>
      </c>
      <c r="BI337" s="122" t="str">
        <f>IF('Main courante'!$A334=$BC$6,DU337,"")</f>
        <v/>
      </c>
      <c r="BJ337" s="125"/>
      <c r="BK337" s="120" t="str">
        <f>IF('Main courante'!$A334=$BK$6,MAX($BK$8:$BK336)+1,"")</f>
        <v/>
      </c>
      <c r="BL337" s="121" t="str">
        <f>IF('Main courante'!$A334=$BK$6,TEXT('Main courante'!$B334,"j mmm aa"),"")</f>
        <v/>
      </c>
      <c r="BM337" s="122" t="str">
        <f>IF('Main courante'!$A334=$BK$6,TEXT('Main courante'!$C334,"hh:mm"),"")</f>
        <v/>
      </c>
      <c r="BN337" s="122" t="str">
        <f>IF('Main courante'!$A334=$BK$6,TEXT('Main courante'!$D334,"hh:mm"),"")</f>
        <v/>
      </c>
      <c r="BO337" s="123" t="str">
        <f>IF('Main courante'!$A334=$BK$6,MOD($BN337-$BM337,1),"")</f>
        <v/>
      </c>
      <c r="BP337" s="123" t="str">
        <f>IF('Main courante'!$A334=$BK$6,'Main courante'!$E334,"")</f>
        <v/>
      </c>
      <c r="BQ337" s="122" t="str">
        <f>IF('Main courante'!$A334=$BK$6,DU337,"")</f>
        <v/>
      </c>
      <c r="BR337" s="125"/>
      <c r="BS337" s="120" t="str">
        <f>IF('Main courante'!$A334=$BS$6,MAX($BS$8:$BS336)+1,"")</f>
        <v/>
      </c>
      <c r="BT337" s="121" t="str">
        <f>IF('Main courante'!$A334=$BS$6,TEXT('Main courante'!$B334,"j mmm aa"),"")</f>
        <v/>
      </c>
      <c r="BU337" s="122" t="str">
        <f>IF('Main courante'!$A334=$BS$6,TEXT('Main courante'!$C334,"hh:mm"),"")</f>
        <v/>
      </c>
      <c r="BV337" s="122" t="str">
        <f>IF('Main courante'!$A334=$BS$6,TEXT('Main courante'!$D334,"hh:mm"),"")</f>
        <v/>
      </c>
      <c r="BW337" s="123" t="str">
        <f>IF('Main courante'!$A334=$BS$6,MOD($BV337-$BU337,1),"")</f>
        <v/>
      </c>
      <c r="BX337" s="123" t="str">
        <f>IF('Main courante'!$A334=$BS$6,'Main courante'!$E334,"")</f>
        <v/>
      </c>
      <c r="BY337" s="122" t="str">
        <f>IF('Main courante'!$A334=$BS$6,DU337,"")</f>
        <v/>
      </c>
      <c r="BZ337" s="125"/>
      <c r="CA337" s="120" t="str">
        <f>IF('Main courante'!$A334=$CA$6,MAX($CA$8:$CA336)+1,"")</f>
        <v/>
      </c>
      <c r="CB337" s="121" t="str">
        <f>IF('Main courante'!$A334=$CA$6,TEXT('Main courante'!$B334,"j mmm aa"),"")</f>
        <v/>
      </c>
      <c r="CC337" s="122" t="str">
        <f>IF('Main courante'!$A334=$CA$6,TEXT('Main courante'!$C334,"hh:mm"),"")</f>
        <v/>
      </c>
      <c r="CD337" s="122" t="str">
        <f>IF('Main courante'!$A334=$CA$6,TEXT('Main courante'!$D334,"hh:mm"),"")</f>
        <v/>
      </c>
      <c r="CE337" s="123" t="str">
        <f>IF('Main courante'!$A334=$CA$6,MOD($CD337-$CC337,1),"")</f>
        <v/>
      </c>
      <c r="CF337" s="123" t="str">
        <f>IF('Main courante'!$A334=$CA$6,'Main courante'!$E334,"")</f>
        <v/>
      </c>
      <c r="CG337" s="122" t="str">
        <f>IF('Main courante'!$A334=$CA$6,DU337,"")</f>
        <v/>
      </c>
      <c r="CH337" s="125"/>
      <c r="CI337" s="120" t="str">
        <f>IF('Main courante'!$A334=$CI$6,MAX($CI$8:$CI336)+1,"")</f>
        <v/>
      </c>
      <c r="CJ337" s="121" t="str">
        <f>IF('Main courante'!$A334=$CI$6,TEXT('Main courante'!$B334,"j mmm aa"),"")</f>
        <v/>
      </c>
      <c r="CK337" s="122" t="str">
        <f>IF('Main courante'!$A334=$CI$6,TEXT('Main courante'!$C334,"hh:mm"),"")</f>
        <v/>
      </c>
      <c r="CL337" s="122" t="str">
        <f>IF('Main courante'!$A334=$CI$6,TEXT('Main courante'!$D334,"hh:mm"),"")</f>
        <v/>
      </c>
      <c r="CM337" s="123" t="str">
        <f>IF('Main courante'!$A334=$CI$6,MOD($CL337-$CK337,1),"")</f>
        <v/>
      </c>
      <c r="CN337" s="123" t="str">
        <f>IF('Main courante'!$A334=$CI$6,'Main courante'!$E334,"")</f>
        <v/>
      </c>
      <c r="CO337" s="125"/>
      <c r="CP337" s="120" t="str">
        <f>IF('Main courante'!$A334=$CP$6,MAX($CP$8:$CP336)+1,"")</f>
        <v/>
      </c>
      <c r="CQ337" s="121" t="str">
        <f>IF('Main courante'!$A334=$CP$6,TEXT('Main courante'!$B334,"j mmm aa"),"")</f>
        <v/>
      </c>
      <c r="CR337" s="122" t="str">
        <f>IF('Main courante'!$A334=$CP$6,TEXT('Main courante'!$C334,"hh:mm"),"")</f>
        <v/>
      </c>
      <c r="CS337" s="122" t="str">
        <f>IF('Main courante'!$A334=$CP$6,TEXT('Main courante'!$D334,"hh:mm"),"")</f>
        <v/>
      </c>
      <c r="CT337" s="123" t="str">
        <f>IF('Main courante'!$A334=$CP$6,MOD($CS337-$CR337,1),"")</f>
        <v/>
      </c>
      <c r="CU337" s="123" t="str">
        <f>IF('Main courante'!$A334=$CP$6,'Main courante'!$E334,"")</f>
        <v/>
      </c>
      <c r="CV337" s="122" t="str">
        <f>IF('Main courante'!$A334=$CP$6,DU337,"")</f>
        <v/>
      </c>
      <c r="CW337" s="125"/>
      <c r="CX337" s="120" t="str">
        <f>IF('Main courante'!$A334=$CX$6,MAX($CX$8:$CX336)+1,"")</f>
        <v/>
      </c>
      <c r="CY337" s="121" t="str">
        <f>IF('Main courante'!$A334=$CX$6,TEXT('Main courante'!$B334,"j mmm aa"),"")</f>
        <v/>
      </c>
      <c r="CZ337" s="122" t="str">
        <f>IF('Main courante'!$A334=$CX$6,TEXT('Main courante'!$C334,"hh:mm"),"")</f>
        <v/>
      </c>
      <c r="DA337" s="122" t="str">
        <f>IF('Main courante'!$A334=$CX$6,TEXT('Main courante'!$D334,"hh:mm"),"")</f>
        <v/>
      </c>
      <c r="DB337" s="123" t="str">
        <f>IF('Main courante'!$A334=$CX$6,MOD($DA337-$CZ337,1),"")</f>
        <v/>
      </c>
      <c r="DC337" s="123" t="str">
        <f>IF('Main courante'!$A334=$CX$6,'Main courante'!$E334,"")</f>
        <v/>
      </c>
      <c r="DD337" s="122" t="str">
        <f>IF('Main courante'!$A334=$CX$6,DU337,"")</f>
        <v/>
      </c>
      <c r="DE337" s="125"/>
      <c r="DF337" s="120" t="str">
        <f>IF('Main courante'!$A334=$DF$6,MAX($DF$8:$DF336)+1,"")</f>
        <v/>
      </c>
      <c r="DG337" s="121" t="str">
        <f>IF('Main courante'!$A334=$DF$6,TEXT('Main courante'!$B334,"j mmm aa"),"")</f>
        <v/>
      </c>
      <c r="DH337" s="122" t="str">
        <f>IF('Main courante'!$A334=$DF$6,TEXT('Main courante'!$C334,"hh:mm"),"")</f>
        <v/>
      </c>
      <c r="DI337" s="122" t="str">
        <f>IF('Main courante'!$A334=$DF$6,TEXT('Main courante'!$D334,"hh:mm"),"")</f>
        <v/>
      </c>
      <c r="DJ337" s="123" t="str">
        <f>IF('Main courante'!$A334=$DF$6,MOD($DI337-$DH337,1),"")</f>
        <v/>
      </c>
      <c r="DK337" s="123" t="str">
        <f>IF('Main courante'!$A334=$DF$6,'Main courante'!$E334,"")</f>
        <v/>
      </c>
      <c r="DL337" s="128"/>
      <c r="DM337" s="120" t="str">
        <f>IF(OR('Main courante'!$F334&lt;&gt;"",'Main courante'!$K334&lt;&gt;""),MAX($DM$8:$DM336)+1,"")</f>
        <v/>
      </c>
      <c r="DN337" s="121" t="str">
        <f>IF('Main courante'!$F334,TEXT('Main courante'!$B334,"j mmm aa"),"")</f>
        <v/>
      </c>
      <c r="DO337" s="121" t="str">
        <f>IF('Main courante'!$F334,'Main courante'!$E334,"")</f>
        <v/>
      </c>
      <c r="DP337" s="121" t="str">
        <f>IF(OR('Main courante'!$F334&lt;&gt;"",'Main courante'!$K334&lt;&gt;""),IF('Main courante'!$F334&lt;&gt;"",TEXT('Main courante'!$F334,"hh:mm"),""),"")</f>
        <v/>
      </c>
      <c r="DQ337" s="121" t="str">
        <f>IF(OR('Main courante'!$F334&lt;&gt;"",'Main courante'!$K334&lt;&gt;""),IF('Main courante'!$G334&lt;&gt;"",TEXT('Main courante'!$G334,"hh:mm"),""),"")</f>
        <v/>
      </c>
      <c r="DR337" s="121" t="str">
        <f>IF(OR('Main courante'!$F334&lt;&gt;"",'Main courante'!$K334&lt;&gt;""),IF('Main courante'!$K334&lt;&gt;"",TEXT('Main courante'!$K334,"hh:mm"),""),"")</f>
        <v/>
      </c>
      <c r="DS337" s="121" t="str">
        <f>IF(OR('Main courante'!$F334&lt;&gt;"",'Main courante'!$K334&lt;&gt;""),IF('Main courante'!$L334&lt;&gt;"",TEXT('Main courante'!$L334,"hh:mm"),""),"")</f>
        <v/>
      </c>
      <c r="DT337" s="129">
        <f t="shared" si="19"/>
        <v>0</v>
      </c>
      <c r="DU337" s="130">
        <f>'Main courante'!$H334+'Main courante'!$M334</f>
        <v>0</v>
      </c>
      <c r="DV337" s="131">
        <f>'Main courante'!$J334+'Main courante'!$O334</f>
        <v>0</v>
      </c>
      <c r="DW337" s="131">
        <f>'Main courante'!$I334+'Main courante'!$N334</f>
        <v>0</v>
      </c>
      <c r="DX337" s="132" t="str">
        <f>IF('Main courante'!$P334&lt;&gt;"",'Main courante'!$P334,"")</f>
        <v/>
      </c>
      <c r="DY337" s="133" t="str">
        <f>IF('Main courante'!$Q334&lt;&gt;"",'Main courante'!$Q334,"")</f>
        <v/>
      </c>
      <c r="DZ337" s="133" t="str">
        <f>IF('Main courante'!$R334&lt;&gt;"",'Main courante'!$R334,"")</f>
        <v/>
      </c>
      <c r="EA337" s="129">
        <f t="shared" si="20"/>
        <v>0</v>
      </c>
      <c r="EB337" s="129">
        <f t="shared" si="21"/>
        <v>0</v>
      </c>
      <c r="ED337" s="120" t="str">
        <f>IF('Main courante'!$A334=$ED$6,MAX($ED$8:$ED336)+1,"")</f>
        <v/>
      </c>
      <c r="EE337" s="120" t="str">
        <f>IF('Main courante'!$A334=$ED$6,'Main courante'!$S334,"")</f>
        <v/>
      </c>
      <c r="EF337" s="120" t="str">
        <f>IF('Main courante'!$A334=$ED$6,'Main courante'!$T334,"")</f>
        <v/>
      </c>
      <c r="EG337" s="120" t="str">
        <f>IF('Main courante'!$A334=$ED$6,'Main courante'!$U334,"")</f>
        <v/>
      </c>
      <c r="EH337" s="134" t="str">
        <f>IF('Main courante'!$A334=$ED$6,'Main courante'!$V334,"")</f>
        <v/>
      </c>
      <c r="EJ337" s="120" t="str">
        <f>IF('Main courante'!$A334=$EJ$6,MAX($EJ$8:$EJ336)+1,"")</f>
        <v/>
      </c>
      <c r="EK337" s="120" t="str">
        <f>IF('Main courante'!$A334=$EJ$6,'Main courante'!$S334,"")</f>
        <v/>
      </c>
      <c r="EL337" s="120" t="str">
        <f>IF('Main courante'!$A334=$EJ$6,'Main courante'!$T334,"")</f>
        <v/>
      </c>
      <c r="EM337" s="120" t="str">
        <f>IF('Main courante'!$A334=$EJ$6,'Main courante'!$U334,"")</f>
        <v/>
      </c>
      <c r="EN337" s="134" t="str">
        <f>IF('Main courante'!$A334=$EJ$6,'Main courante'!$V334,"")</f>
        <v/>
      </c>
      <c r="EP337" s="120" t="str">
        <f>IF('Main courante'!$A334=$EP$6,MAX($EP$8:$EP336)+1,"")</f>
        <v/>
      </c>
      <c r="EQ337" s="120" t="str">
        <f>IF('Main courante'!$A334=$EP$6,'Main courante'!$S334,"")</f>
        <v/>
      </c>
      <c r="ER337" s="120" t="str">
        <f>IF('Main courante'!$A334=$EP$6,'Main courante'!$T334,"")</f>
        <v/>
      </c>
      <c r="ES337" s="120" t="str">
        <f>IF('Main courante'!$A334=$EP$6,'Main courante'!$U334,"")</f>
        <v/>
      </c>
      <c r="ET337" s="134" t="str">
        <f>IF('Main courante'!$A334=$EP$6,'Main courante'!$V334,"")</f>
        <v/>
      </c>
      <c r="EU337" s="125"/>
      <c r="EV337" s="120" t="str">
        <f>IF('Main courante'!$A334=$EV$6,MAX($EV$8:$EV336)+1,"")</f>
        <v/>
      </c>
      <c r="EW337" s="121" t="str">
        <f>IF('Main courante'!$A334=$EV$6,TEXT('Main courante'!$B334,"j mmm aa"),"")</f>
        <v/>
      </c>
      <c r="EX337" s="122" t="str">
        <f>IF('Main courante'!$A334=$EV$6,TEXT('Main courante'!$C334,"hh:mm"),"")</f>
        <v/>
      </c>
      <c r="EY337" s="122" t="str">
        <f>IF('Main courante'!$A334=$EV$6,TEXT('Main courante'!$D334,"hh:mm"),"")</f>
        <v/>
      </c>
      <c r="EZ337" s="123" t="str">
        <f>IF('Main courante'!$A334=$EV$6,MOD($EY337-$EX337,1),"")</f>
        <v/>
      </c>
      <c r="FA337" s="123" t="str">
        <f>IF('Main courante'!$A334=$EV$6,'Main courante'!$E334,"")</f>
        <v/>
      </c>
      <c r="FB337" s="128"/>
    </row>
    <row r="338" spans="1:158">
      <c r="A338" s="120" t="str">
        <f>IF('Main courante'!$A335=$A$6,MAX($A$8:$A337)+1,"")</f>
        <v/>
      </c>
      <c r="B338" s="121" t="str">
        <f>IF('Main courante'!$A335=$A$6,TEXT('Main courante'!$B335,"j mmm aa"),"")</f>
        <v/>
      </c>
      <c r="C338" s="122" t="str">
        <f>IF('Main courante'!$A335=$A$6,TEXT('Main courante'!$C335,"hh:mm"),"")</f>
        <v/>
      </c>
      <c r="D338" s="122" t="str">
        <f>IF('Main courante'!$A335=$A$6,TEXT('Main courante'!$D335,"hh:mm"),"")</f>
        <v/>
      </c>
      <c r="E338" s="123" t="str">
        <f>IF('Main courante'!$A335=$A$6,MOD($D338-$C338,1),"")</f>
        <v/>
      </c>
      <c r="F338" s="123" t="str">
        <f>IF('Main courante'!$A335=$A$6,'Main courante'!$E335,"")</f>
        <v/>
      </c>
      <c r="G338" s="125"/>
      <c r="H338" s="126" t="str">
        <f>IF('Main courante'!$A335=$H$6,MAX($H$8:$H337)+1,"")</f>
        <v/>
      </c>
      <c r="I338" s="121" t="str">
        <f>IF('Main courante'!$A335=$H$6,TEXT('Main courante'!$B335,"j mmm aa"),"")</f>
        <v/>
      </c>
      <c r="J338" s="122" t="str">
        <f>IF('Main courante'!$A335=$H$6,TEXT('Main courante'!$C335,"hh:mm"),"")</f>
        <v/>
      </c>
      <c r="K338" s="122" t="str">
        <f>IF('Main courante'!$A335=$H$6,TEXT('Main courante'!$D335,"hh:mm"),"")</f>
        <v/>
      </c>
      <c r="L338" s="123" t="str">
        <f>IF('Main courante'!$A335=$H$6,MOD($K338-$J338,1),"")</f>
        <v/>
      </c>
      <c r="M338" s="123" t="str">
        <f>IF('Main courante'!$A335=$H$6,'Main courante'!$E335,"")</f>
        <v/>
      </c>
      <c r="N338" s="125"/>
      <c r="O338" s="120" t="str">
        <f>IF('Main courante'!$A335=$O$6,MAX($O$8:$O337)+1,"")</f>
        <v/>
      </c>
      <c r="P338" s="121" t="str">
        <f>IF('Main courante'!$A335=$O$6,TEXT('Main courante'!$B335,"j mmm aa"),"")</f>
        <v/>
      </c>
      <c r="Q338" s="122" t="str">
        <f>IF('Main courante'!$A335=$O$6,TEXT('Main courante'!$C335,"hh:mm"),"")</f>
        <v/>
      </c>
      <c r="R338" s="122" t="str">
        <f>IF('Main courante'!$A335=$O$6,TEXT('Main courante'!$D335,"hh:mm"),"")</f>
        <v/>
      </c>
      <c r="S338" s="123" t="str">
        <f>IF('Main courante'!$A335=$O$6,MOD($R338-$Q338,1),"")</f>
        <v/>
      </c>
      <c r="T338" s="124" t="str">
        <f>IF('Main courante'!$A335=$O$6,'Main courante'!$E335,"")</f>
        <v/>
      </c>
      <c r="U338" s="127" t="str">
        <f>IF('Main courante'!$A335=$O$6,DU338,"")</f>
        <v/>
      </c>
      <c r="V338" s="125"/>
      <c r="W338" s="120" t="str">
        <f>IF('Main courante'!$A335=$W$6,MAX($W$8:$W337)+1,"")</f>
        <v/>
      </c>
      <c r="X338" s="121" t="str">
        <f>IF('Main courante'!$A335=$W$6,TEXT('Main courante'!$B335,"j mmm aa"),"")</f>
        <v/>
      </c>
      <c r="Y338" s="122" t="str">
        <f>IF('Main courante'!$A335=$W$6,TEXT('Main courante'!$C335,"hh:mm"),"")</f>
        <v/>
      </c>
      <c r="Z338" s="122" t="str">
        <f>IF('Main courante'!$A335=$W$6,TEXT('Main courante'!$D335,"hh:mm"),"")</f>
        <v/>
      </c>
      <c r="AA338" s="123" t="str">
        <f>IF('Main courante'!$A335=$W$6,MOD($Z338-$Y338,1),"")</f>
        <v/>
      </c>
      <c r="AB338" s="123" t="str">
        <f>IF('Main courante'!$A335=$W$6,'Main courante'!$E335,"")</f>
        <v/>
      </c>
      <c r="AC338" s="122" t="str">
        <f>IF('Main courante'!$A335=$W$6,DU338,"")</f>
        <v/>
      </c>
      <c r="AD338" s="125"/>
      <c r="AE338" s="120" t="str">
        <f>IF('Main courante'!$A335=$AE$6,MAX($AE$8:$AE337)+1,"")</f>
        <v/>
      </c>
      <c r="AF338" s="121" t="str">
        <f>IF('Main courante'!$A335=$AE$6,TEXT('Main courante'!$B335,"j mmm aa"),"")</f>
        <v/>
      </c>
      <c r="AG338" s="122" t="str">
        <f>IF('Main courante'!$A335=$AE$6,TEXT('Main courante'!$C335,"hh:mm"),"")</f>
        <v/>
      </c>
      <c r="AH338" s="122" t="str">
        <f>IF('Main courante'!$A335=$AE$6,TEXT('Main courante'!$D335,"hh:mm"),"")</f>
        <v/>
      </c>
      <c r="AI338" s="123" t="str">
        <f>IF('Main courante'!$A335=$AE$6,MOD($AH338-$AG338,1),"")</f>
        <v/>
      </c>
      <c r="AJ338" s="123" t="str">
        <f>IF('Main courante'!$A335=$AE$6,'Main courante'!$E335,"")</f>
        <v/>
      </c>
      <c r="AK338" s="122" t="str">
        <f>IF('Main courante'!$A335=$AE$6,DU338,"")</f>
        <v/>
      </c>
      <c r="AL338" s="125"/>
      <c r="AM338" s="120" t="str">
        <f>IF('Main courante'!$A335=$AM$6,MAX($AM$8:$AM337)+1,"")</f>
        <v/>
      </c>
      <c r="AN338" s="121" t="str">
        <f>IF('Main courante'!$A335=$AM$6,TEXT('Main courante'!$B335,"j mmm aa"),"")</f>
        <v/>
      </c>
      <c r="AO338" s="122" t="str">
        <f>IF('Main courante'!$A335=$AM$6,TEXT('Main courante'!$C335,"hh:mm"),"")</f>
        <v/>
      </c>
      <c r="AP338" s="122" t="str">
        <f>IF('Main courante'!$A335=$AM$6,TEXT('Main courante'!$D335,"hh:mm"),"")</f>
        <v/>
      </c>
      <c r="AQ338" s="123" t="str">
        <f>IF('Main courante'!$A335=$AM$6,MOD($AP338-$AO338,1),"")</f>
        <v/>
      </c>
      <c r="AR338" s="123" t="str">
        <f>IF('Main courante'!$A335=$AM$6,'Main courante'!$E335,"")</f>
        <v/>
      </c>
      <c r="AS338" s="122" t="str">
        <f>IF('Main courante'!$A335=$AM$6,DU338,"")</f>
        <v/>
      </c>
      <c r="AT338" s="125"/>
      <c r="AU338" s="120" t="str">
        <f>IF('Main courante'!$A335=$AU$6,MAX($AU$8:$AU337)+1,"")</f>
        <v/>
      </c>
      <c r="AV338" s="121" t="str">
        <f>IF('Main courante'!$A335=$AU$6,TEXT('Main courante'!$B335,"j mmm aa"),"")</f>
        <v/>
      </c>
      <c r="AW338" s="122" t="str">
        <f>IF('Main courante'!$A335=$AU$6,TEXT('Main courante'!$C335,"hh:mm"),"")</f>
        <v/>
      </c>
      <c r="AX338" s="122" t="str">
        <f>IF('Main courante'!$A335=$AU$6,TEXT('Main courante'!$D335,"hh:mm"),"")</f>
        <v/>
      </c>
      <c r="AY338" s="123" t="str">
        <f>IF('Main courante'!$A335=$AU$6,MOD($AX338-$AW338,1),"")</f>
        <v/>
      </c>
      <c r="AZ338" s="123" t="str">
        <f>IF('Main courante'!$A335=$AU$6,'Main courante'!$E335,"")</f>
        <v/>
      </c>
      <c r="BA338" s="122" t="str">
        <f>IF('Main courante'!$A335=$AU$6,DU338,"")</f>
        <v/>
      </c>
      <c r="BB338" s="125"/>
      <c r="BC338" s="120" t="str">
        <f>IF('Main courante'!$A335=$BC$6,MAX($BC$8:$BC337)+1,"")</f>
        <v/>
      </c>
      <c r="BD338" s="121" t="str">
        <f>IF('Main courante'!$A335=$BC$6,TEXT('Main courante'!$B335,"j mmm aa"),"")</f>
        <v/>
      </c>
      <c r="BE338" s="122" t="str">
        <f>IF('Main courante'!$A335=$BC$6,TEXT('Main courante'!$C335,"hh:mm"),"")</f>
        <v/>
      </c>
      <c r="BF338" s="122" t="str">
        <f>IF('Main courante'!$A335=$BC$6,TEXT('Main courante'!$D335,"hh:mm"),"")</f>
        <v/>
      </c>
      <c r="BG338" s="123" t="str">
        <f>IF('Main courante'!$A335=$BC$6,MOD($BF338-$BE338,1),"")</f>
        <v/>
      </c>
      <c r="BH338" s="123" t="str">
        <f>IF('Main courante'!$A335=$BC$6,'Main courante'!$E335,"")</f>
        <v/>
      </c>
      <c r="BI338" s="122" t="str">
        <f>IF('Main courante'!$A335=$BC$6,DU338,"")</f>
        <v/>
      </c>
      <c r="BJ338" s="125"/>
      <c r="BK338" s="120" t="str">
        <f>IF('Main courante'!$A335=$BK$6,MAX($BK$8:$BK337)+1,"")</f>
        <v/>
      </c>
      <c r="BL338" s="121" t="str">
        <f>IF('Main courante'!$A335=$BK$6,TEXT('Main courante'!$B335,"j mmm aa"),"")</f>
        <v/>
      </c>
      <c r="BM338" s="122" t="str">
        <f>IF('Main courante'!$A335=$BK$6,TEXT('Main courante'!$C335,"hh:mm"),"")</f>
        <v/>
      </c>
      <c r="BN338" s="122" t="str">
        <f>IF('Main courante'!$A335=$BK$6,TEXT('Main courante'!$D335,"hh:mm"),"")</f>
        <v/>
      </c>
      <c r="BO338" s="123" t="str">
        <f>IF('Main courante'!$A335=$BK$6,MOD($BN338-$BM338,1),"")</f>
        <v/>
      </c>
      <c r="BP338" s="123" t="str">
        <f>IF('Main courante'!$A335=$BK$6,'Main courante'!$E335,"")</f>
        <v/>
      </c>
      <c r="BQ338" s="122" t="str">
        <f>IF('Main courante'!$A335=$BK$6,DU338,"")</f>
        <v/>
      </c>
      <c r="BR338" s="125"/>
      <c r="BS338" s="120" t="str">
        <f>IF('Main courante'!$A335=$BS$6,MAX($BS$8:$BS337)+1,"")</f>
        <v/>
      </c>
      <c r="BT338" s="121" t="str">
        <f>IF('Main courante'!$A335=$BS$6,TEXT('Main courante'!$B335,"j mmm aa"),"")</f>
        <v/>
      </c>
      <c r="BU338" s="122" t="str">
        <f>IF('Main courante'!$A335=$BS$6,TEXT('Main courante'!$C335,"hh:mm"),"")</f>
        <v/>
      </c>
      <c r="BV338" s="122" t="str">
        <f>IF('Main courante'!$A335=$BS$6,TEXT('Main courante'!$D335,"hh:mm"),"")</f>
        <v/>
      </c>
      <c r="BW338" s="123" t="str">
        <f>IF('Main courante'!$A335=$BS$6,MOD($BV338-$BU338,1),"")</f>
        <v/>
      </c>
      <c r="BX338" s="123" t="str">
        <f>IF('Main courante'!$A335=$BS$6,'Main courante'!$E335,"")</f>
        <v/>
      </c>
      <c r="BY338" s="122" t="str">
        <f>IF('Main courante'!$A335=$BS$6,DU338,"")</f>
        <v/>
      </c>
      <c r="BZ338" s="125"/>
      <c r="CA338" s="120" t="str">
        <f>IF('Main courante'!$A335=$CA$6,MAX($CA$8:$CA337)+1,"")</f>
        <v/>
      </c>
      <c r="CB338" s="121" t="str">
        <f>IF('Main courante'!$A335=$CA$6,TEXT('Main courante'!$B335,"j mmm aa"),"")</f>
        <v/>
      </c>
      <c r="CC338" s="122" t="str">
        <f>IF('Main courante'!$A335=$CA$6,TEXT('Main courante'!$C335,"hh:mm"),"")</f>
        <v/>
      </c>
      <c r="CD338" s="122" t="str">
        <f>IF('Main courante'!$A335=$CA$6,TEXT('Main courante'!$D335,"hh:mm"),"")</f>
        <v/>
      </c>
      <c r="CE338" s="123" t="str">
        <f>IF('Main courante'!$A335=$CA$6,MOD($CD338-$CC338,1),"")</f>
        <v/>
      </c>
      <c r="CF338" s="123" t="str">
        <f>IF('Main courante'!$A335=$CA$6,'Main courante'!$E335,"")</f>
        <v/>
      </c>
      <c r="CG338" s="122" t="str">
        <f>IF('Main courante'!$A335=$CA$6,DU338,"")</f>
        <v/>
      </c>
      <c r="CH338" s="125"/>
      <c r="CI338" s="120" t="str">
        <f>IF('Main courante'!$A335=$CI$6,MAX($CI$8:$CI337)+1,"")</f>
        <v/>
      </c>
      <c r="CJ338" s="121" t="str">
        <f>IF('Main courante'!$A335=$CI$6,TEXT('Main courante'!$B335,"j mmm aa"),"")</f>
        <v/>
      </c>
      <c r="CK338" s="122" t="str">
        <f>IF('Main courante'!$A335=$CI$6,TEXT('Main courante'!$C335,"hh:mm"),"")</f>
        <v/>
      </c>
      <c r="CL338" s="122" t="str">
        <f>IF('Main courante'!$A335=$CI$6,TEXT('Main courante'!$D335,"hh:mm"),"")</f>
        <v/>
      </c>
      <c r="CM338" s="123" t="str">
        <f>IF('Main courante'!$A335=$CI$6,MOD($CL338-$CK338,1),"")</f>
        <v/>
      </c>
      <c r="CN338" s="123" t="str">
        <f>IF('Main courante'!$A335=$CI$6,'Main courante'!$E335,"")</f>
        <v/>
      </c>
      <c r="CO338" s="125"/>
      <c r="CP338" s="120" t="str">
        <f>IF('Main courante'!$A335=$CP$6,MAX($CP$8:$CP337)+1,"")</f>
        <v/>
      </c>
      <c r="CQ338" s="121" t="str">
        <f>IF('Main courante'!$A335=$CP$6,TEXT('Main courante'!$B335,"j mmm aa"),"")</f>
        <v/>
      </c>
      <c r="CR338" s="122" t="str">
        <f>IF('Main courante'!$A335=$CP$6,TEXT('Main courante'!$C335,"hh:mm"),"")</f>
        <v/>
      </c>
      <c r="CS338" s="122" t="str">
        <f>IF('Main courante'!$A335=$CP$6,TEXT('Main courante'!$D335,"hh:mm"),"")</f>
        <v/>
      </c>
      <c r="CT338" s="123" t="str">
        <f>IF('Main courante'!$A335=$CP$6,MOD($CS338-$CR338,1),"")</f>
        <v/>
      </c>
      <c r="CU338" s="123" t="str">
        <f>IF('Main courante'!$A335=$CP$6,'Main courante'!$E335,"")</f>
        <v/>
      </c>
      <c r="CV338" s="122" t="str">
        <f>IF('Main courante'!$A335=$CP$6,DU338,"")</f>
        <v/>
      </c>
      <c r="CW338" s="125"/>
      <c r="CX338" s="120" t="str">
        <f>IF('Main courante'!$A335=$CX$6,MAX($CX$8:$CX337)+1,"")</f>
        <v/>
      </c>
      <c r="CY338" s="121" t="str">
        <f>IF('Main courante'!$A335=$CX$6,TEXT('Main courante'!$B335,"j mmm aa"),"")</f>
        <v/>
      </c>
      <c r="CZ338" s="122" t="str">
        <f>IF('Main courante'!$A335=$CX$6,TEXT('Main courante'!$C335,"hh:mm"),"")</f>
        <v/>
      </c>
      <c r="DA338" s="122" t="str">
        <f>IF('Main courante'!$A335=$CX$6,TEXT('Main courante'!$D335,"hh:mm"),"")</f>
        <v/>
      </c>
      <c r="DB338" s="123" t="str">
        <f>IF('Main courante'!$A335=$CX$6,MOD($DA338-$CZ338,1),"")</f>
        <v/>
      </c>
      <c r="DC338" s="123" t="str">
        <f>IF('Main courante'!$A335=$CX$6,'Main courante'!$E335,"")</f>
        <v/>
      </c>
      <c r="DD338" s="122" t="str">
        <f>IF('Main courante'!$A335=$CX$6,DU338,"")</f>
        <v/>
      </c>
      <c r="DE338" s="125"/>
      <c r="DF338" s="120" t="str">
        <f>IF('Main courante'!$A335=$DF$6,MAX($DF$8:$DF337)+1,"")</f>
        <v/>
      </c>
      <c r="DG338" s="121" t="str">
        <f>IF('Main courante'!$A335=$DF$6,TEXT('Main courante'!$B335,"j mmm aa"),"")</f>
        <v/>
      </c>
      <c r="DH338" s="122" t="str">
        <f>IF('Main courante'!$A335=$DF$6,TEXT('Main courante'!$C335,"hh:mm"),"")</f>
        <v/>
      </c>
      <c r="DI338" s="122" t="str">
        <f>IF('Main courante'!$A335=$DF$6,TEXT('Main courante'!$D335,"hh:mm"),"")</f>
        <v/>
      </c>
      <c r="DJ338" s="123" t="str">
        <f>IF('Main courante'!$A335=$DF$6,MOD($DI338-$DH338,1),"")</f>
        <v/>
      </c>
      <c r="DK338" s="123" t="str">
        <f>IF('Main courante'!$A335=$DF$6,'Main courante'!$E335,"")</f>
        <v/>
      </c>
      <c r="DL338" s="128"/>
      <c r="DM338" s="120" t="str">
        <f>IF(OR('Main courante'!$F335&lt;&gt;"",'Main courante'!$K335&lt;&gt;""),MAX($DM$8:$DM337)+1,"")</f>
        <v/>
      </c>
      <c r="DN338" s="121" t="str">
        <f>IF('Main courante'!$F335,TEXT('Main courante'!$B335,"j mmm aa"),"")</f>
        <v/>
      </c>
      <c r="DO338" s="121" t="str">
        <f>IF('Main courante'!$F335,'Main courante'!$E335,"")</f>
        <v/>
      </c>
      <c r="DP338" s="121" t="str">
        <f>IF(OR('Main courante'!$F335&lt;&gt;"",'Main courante'!$K335&lt;&gt;""),IF('Main courante'!$F335&lt;&gt;"",TEXT('Main courante'!$F335,"hh:mm"),""),"")</f>
        <v/>
      </c>
      <c r="DQ338" s="121" t="str">
        <f>IF(OR('Main courante'!$F335&lt;&gt;"",'Main courante'!$K335&lt;&gt;""),IF('Main courante'!$G335&lt;&gt;"",TEXT('Main courante'!$G335,"hh:mm"),""),"")</f>
        <v/>
      </c>
      <c r="DR338" s="121" t="str">
        <f>IF(OR('Main courante'!$F335&lt;&gt;"",'Main courante'!$K335&lt;&gt;""),IF('Main courante'!$K335&lt;&gt;"",TEXT('Main courante'!$K335,"hh:mm"),""),"")</f>
        <v/>
      </c>
      <c r="DS338" s="121" t="str">
        <f>IF(OR('Main courante'!$F335&lt;&gt;"",'Main courante'!$K335&lt;&gt;""),IF('Main courante'!$L335&lt;&gt;"",TEXT('Main courante'!$L335,"hh:mm"),""),"")</f>
        <v/>
      </c>
      <c r="DT338" s="129">
        <f t="shared" si="19"/>
        <v>0</v>
      </c>
      <c r="DU338" s="130">
        <f>'Main courante'!$H335+'Main courante'!$M335</f>
        <v>0</v>
      </c>
      <c r="DV338" s="131">
        <f>'Main courante'!$J335+'Main courante'!$O335</f>
        <v>0</v>
      </c>
      <c r="DW338" s="131">
        <f>'Main courante'!$I335+'Main courante'!$N335</f>
        <v>0</v>
      </c>
      <c r="DX338" s="132" t="str">
        <f>IF('Main courante'!$P335&lt;&gt;"",'Main courante'!$P335,"")</f>
        <v/>
      </c>
      <c r="DY338" s="133" t="str">
        <f>IF('Main courante'!$Q335&lt;&gt;"",'Main courante'!$Q335,"")</f>
        <v/>
      </c>
      <c r="DZ338" s="133" t="str">
        <f>IF('Main courante'!$R335&lt;&gt;"",'Main courante'!$R335,"")</f>
        <v/>
      </c>
      <c r="EA338" s="129">
        <f t="shared" si="20"/>
        <v>0</v>
      </c>
      <c r="EB338" s="129">
        <f t="shared" si="21"/>
        <v>0</v>
      </c>
      <c r="ED338" s="120" t="str">
        <f>IF('Main courante'!$A335=$ED$6,MAX($ED$8:$ED337)+1,"")</f>
        <v/>
      </c>
      <c r="EE338" s="120" t="str">
        <f>IF('Main courante'!$A335=$ED$6,'Main courante'!$S335,"")</f>
        <v/>
      </c>
      <c r="EF338" s="120" t="str">
        <f>IF('Main courante'!$A335=$ED$6,'Main courante'!$T335,"")</f>
        <v/>
      </c>
      <c r="EG338" s="120" t="str">
        <f>IF('Main courante'!$A335=$ED$6,'Main courante'!$U335,"")</f>
        <v/>
      </c>
      <c r="EH338" s="134" t="str">
        <f>IF('Main courante'!$A335=$ED$6,'Main courante'!$V335,"")</f>
        <v/>
      </c>
      <c r="EJ338" s="120" t="str">
        <f>IF('Main courante'!$A335=$EJ$6,MAX($EJ$8:$EJ337)+1,"")</f>
        <v/>
      </c>
      <c r="EK338" s="120" t="str">
        <f>IF('Main courante'!$A335=$EJ$6,'Main courante'!$S335,"")</f>
        <v/>
      </c>
      <c r="EL338" s="120" t="str">
        <f>IF('Main courante'!$A335=$EJ$6,'Main courante'!$T335,"")</f>
        <v/>
      </c>
      <c r="EM338" s="120" t="str">
        <f>IF('Main courante'!$A335=$EJ$6,'Main courante'!$U335,"")</f>
        <v/>
      </c>
      <c r="EN338" s="134" t="str">
        <f>IF('Main courante'!$A335=$EJ$6,'Main courante'!$V335,"")</f>
        <v/>
      </c>
      <c r="EP338" s="120" t="str">
        <f>IF('Main courante'!$A335=$EP$6,MAX($EP$8:$EP337)+1,"")</f>
        <v/>
      </c>
      <c r="EQ338" s="120" t="str">
        <f>IF('Main courante'!$A335=$EP$6,'Main courante'!$S335,"")</f>
        <v/>
      </c>
      <c r="ER338" s="120" t="str">
        <f>IF('Main courante'!$A335=$EP$6,'Main courante'!$T335,"")</f>
        <v/>
      </c>
      <c r="ES338" s="120" t="str">
        <f>IF('Main courante'!$A335=$EP$6,'Main courante'!$U335,"")</f>
        <v/>
      </c>
      <c r="ET338" s="134" t="str">
        <f>IF('Main courante'!$A335=$EP$6,'Main courante'!$V335,"")</f>
        <v/>
      </c>
      <c r="EU338" s="125"/>
      <c r="EV338" s="120" t="str">
        <f>IF('Main courante'!$A335=$EV$6,MAX($EV$8:$EV337)+1,"")</f>
        <v/>
      </c>
      <c r="EW338" s="121" t="str">
        <f>IF('Main courante'!$A335=$EV$6,TEXT('Main courante'!$B335,"j mmm aa"),"")</f>
        <v/>
      </c>
      <c r="EX338" s="122" t="str">
        <f>IF('Main courante'!$A335=$EV$6,TEXT('Main courante'!$C335,"hh:mm"),"")</f>
        <v/>
      </c>
      <c r="EY338" s="122" t="str">
        <f>IF('Main courante'!$A335=$EV$6,TEXT('Main courante'!$D335,"hh:mm"),"")</f>
        <v/>
      </c>
      <c r="EZ338" s="123" t="str">
        <f>IF('Main courante'!$A335=$EV$6,MOD($EY338-$EX338,1),"")</f>
        <v/>
      </c>
      <c r="FA338" s="123" t="str">
        <f>IF('Main courante'!$A335=$EV$6,'Main courante'!$E335,"")</f>
        <v/>
      </c>
      <c r="FB338" s="128"/>
    </row>
    <row r="339" spans="1:158">
      <c r="A339" s="120" t="str">
        <f>IF('Main courante'!$A336=$A$6,MAX($A$8:$A338)+1,"")</f>
        <v/>
      </c>
      <c r="B339" s="121" t="str">
        <f>IF('Main courante'!$A336=$A$6,TEXT('Main courante'!$B336,"j mmm aa"),"")</f>
        <v/>
      </c>
      <c r="C339" s="122" t="str">
        <f>IF('Main courante'!$A336=$A$6,TEXT('Main courante'!$C336,"hh:mm"),"")</f>
        <v/>
      </c>
      <c r="D339" s="122" t="str">
        <f>IF('Main courante'!$A336=$A$6,TEXT('Main courante'!$D336,"hh:mm"),"")</f>
        <v/>
      </c>
      <c r="E339" s="123" t="str">
        <f>IF('Main courante'!$A336=$A$6,MOD($D339-$C339,1),"")</f>
        <v/>
      </c>
      <c r="F339" s="123" t="str">
        <f>IF('Main courante'!$A336=$A$6,'Main courante'!$E336,"")</f>
        <v/>
      </c>
      <c r="G339" s="125"/>
      <c r="H339" s="126" t="str">
        <f>IF('Main courante'!$A336=$H$6,MAX($H$8:$H338)+1,"")</f>
        <v/>
      </c>
      <c r="I339" s="121" t="str">
        <f>IF('Main courante'!$A336=$H$6,TEXT('Main courante'!$B336,"j mmm aa"),"")</f>
        <v/>
      </c>
      <c r="J339" s="122" t="str">
        <f>IF('Main courante'!$A336=$H$6,TEXT('Main courante'!$C336,"hh:mm"),"")</f>
        <v/>
      </c>
      <c r="K339" s="122" t="str">
        <f>IF('Main courante'!$A336=$H$6,TEXT('Main courante'!$D336,"hh:mm"),"")</f>
        <v/>
      </c>
      <c r="L339" s="123" t="str">
        <f>IF('Main courante'!$A336=$H$6,MOD($K339-$J339,1),"")</f>
        <v/>
      </c>
      <c r="M339" s="123" t="str">
        <f>IF('Main courante'!$A336=$H$6,'Main courante'!$E336,"")</f>
        <v/>
      </c>
      <c r="N339" s="125"/>
      <c r="O339" s="120" t="str">
        <f>IF('Main courante'!$A336=$O$6,MAX($O$8:$O338)+1,"")</f>
        <v/>
      </c>
      <c r="P339" s="121" t="str">
        <f>IF('Main courante'!$A336=$O$6,TEXT('Main courante'!$B336,"j mmm aa"),"")</f>
        <v/>
      </c>
      <c r="Q339" s="122" t="str">
        <f>IF('Main courante'!$A336=$O$6,TEXT('Main courante'!$C336,"hh:mm"),"")</f>
        <v/>
      </c>
      <c r="R339" s="122" t="str">
        <f>IF('Main courante'!$A336=$O$6,TEXT('Main courante'!$D336,"hh:mm"),"")</f>
        <v/>
      </c>
      <c r="S339" s="123" t="str">
        <f>IF('Main courante'!$A336=$O$6,MOD($R339-$Q339,1),"")</f>
        <v/>
      </c>
      <c r="T339" s="124" t="str">
        <f>IF('Main courante'!$A336=$O$6,'Main courante'!$E336,"")</f>
        <v/>
      </c>
      <c r="U339" s="127" t="str">
        <f>IF('Main courante'!$A336=$O$6,DU339,"")</f>
        <v/>
      </c>
      <c r="V339" s="125"/>
      <c r="W339" s="120" t="str">
        <f>IF('Main courante'!$A336=$W$6,MAX($W$8:$W338)+1,"")</f>
        <v/>
      </c>
      <c r="X339" s="121" t="str">
        <f>IF('Main courante'!$A336=$W$6,TEXT('Main courante'!$B336,"j mmm aa"),"")</f>
        <v/>
      </c>
      <c r="Y339" s="122" t="str">
        <f>IF('Main courante'!$A336=$W$6,TEXT('Main courante'!$C336,"hh:mm"),"")</f>
        <v/>
      </c>
      <c r="Z339" s="122" t="str">
        <f>IF('Main courante'!$A336=$W$6,TEXT('Main courante'!$D336,"hh:mm"),"")</f>
        <v/>
      </c>
      <c r="AA339" s="123" t="str">
        <f>IF('Main courante'!$A336=$W$6,MOD($Z339-$Y339,1),"")</f>
        <v/>
      </c>
      <c r="AB339" s="123" t="str">
        <f>IF('Main courante'!$A336=$W$6,'Main courante'!$E336,"")</f>
        <v/>
      </c>
      <c r="AC339" s="122" t="str">
        <f>IF('Main courante'!$A336=$W$6,DU339,"")</f>
        <v/>
      </c>
      <c r="AD339" s="125"/>
      <c r="AE339" s="120" t="str">
        <f>IF('Main courante'!$A336=$AE$6,MAX($AE$8:$AE338)+1,"")</f>
        <v/>
      </c>
      <c r="AF339" s="121" t="str">
        <f>IF('Main courante'!$A336=$AE$6,TEXT('Main courante'!$B336,"j mmm aa"),"")</f>
        <v/>
      </c>
      <c r="AG339" s="122" t="str">
        <f>IF('Main courante'!$A336=$AE$6,TEXT('Main courante'!$C336,"hh:mm"),"")</f>
        <v/>
      </c>
      <c r="AH339" s="122" t="str">
        <f>IF('Main courante'!$A336=$AE$6,TEXT('Main courante'!$D336,"hh:mm"),"")</f>
        <v/>
      </c>
      <c r="AI339" s="123" t="str">
        <f>IF('Main courante'!$A336=$AE$6,MOD($AH339-$AG339,1),"")</f>
        <v/>
      </c>
      <c r="AJ339" s="123" t="str">
        <f>IF('Main courante'!$A336=$AE$6,'Main courante'!$E336,"")</f>
        <v/>
      </c>
      <c r="AK339" s="122" t="str">
        <f>IF('Main courante'!$A336=$AE$6,DU339,"")</f>
        <v/>
      </c>
      <c r="AL339" s="125"/>
      <c r="AM339" s="120" t="str">
        <f>IF('Main courante'!$A336=$AM$6,MAX($AM$8:$AM338)+1,"")</f>
        <v/>
      </c>
      <c r="AN339" s="121" t="str">
        <f>IF('Main courante'!$A336=$AM$6,TEXT('Main courante'!$B336,"j mmm aa"),"")</f>
        <v/>
      </c>
      <c r="AO339" s="122" t="str">
        <f>IF('Main courante'!$A336=$AM$6,TEXT('Main courante'!$C336,"hh:mm"),"")</f>
        <v/>
      </c>
      <c r="AP339" s="122" t="str">
        <f>IF('Main courante'!$A336=$AM$6,TEXT('Main courante'!$D336,"hh:mm"),"")</f>
        <v/>
      </c>
      <c r="AQ339" s="123" t="str">
        <f>IF('Main courante'!$A336=$AM$6,MOD($AP339-$AO339,1),"")</f>
        <v/>
      </c>
      <c r="AR339" s="123" t="str">
        <f>IF('Main courante'!$A336=$AM$6,'Main courante'!$E336,"")</f>
        <v/>
      </c>
      <c r="AS339" s="122" t="str">
        <f>IF('Main courante'!$A336=$AM$6,DU339,"")</f>
        <v/>
      </c>
      <c r="AT339" s="125"/>
      <c r="AU339" s="120" t="str">
        <f>IF('Main courante'!$A336=$AU$6,MAX($AU$8:$AU338)+1,"")</f>
        <v/>
      </c>
      <c r="AV339" s="121" t="str">
        <f>IF('Main courante'!$A336=$AU$6,TEXT('Main courante'!$B336,"j mmm aa"),"")</f>
        <v/>
      </c>
      <c r="AW339" s="122" t="str">
        <f>IF('Main courante'!$A336=$AU$6,TEXT('Main courante'!$C336,"hh:mm"),"")</f>
        <v/>
      </c>
      <c r="AX339" s="122" t="str">
        <f>IF('Main courante'!$A336=$AU$6,TEXT('Main courante'!$D336,"hh:mm"),"")</f>
        <v/>
      </c>
      <c r="AY339" s="123" t="str">
        <f>IF('Main courante'!$A336=$AU$6,MOD($AX339-$AW339,1),"")</f>
        <v/>
      </c>
      <c r="AZ339" s="123" t="str">
        <f>IF('Main courante'!$A336=$AU$6,'Main courante'!$E336,"")</f>
        <v/>
      </c>
      <c r="BA339" s="122" t="str">
        <f>IF('Main courante'!$A336=$AU$6,DU339,"")</f>
        <v/>
      </c>
      <c r="BB339" s="125"/>
      <c r="BC339" s="120" t="str">
        <f>IF('Main courante'!$A336=$BC$6,MAX($BC$8:$BC338)+1,"")</f>
        <v/>
      </c>
      <c r="BD339" s="121" t="str">
        <f>IF('Main courante'!$A336=$BC$6,TEXT('Main courante'!$B336,"j mmm aa"),"")</f>
        <v/>
      </c>
      <c r="BE339" s="122" t="str">
        <f>IF('Main courante'!$A336=$BC$6,TEXT('Main courante'!$C336,"hh:mm"),"")</f>
        <v/>
      </c>
      <c r="BF339" s="122" t="str">
        <f>IF('Main courante'!$A336=$BC$6,TEXT('Main courante'!$D336,"hh:mm"),"")</f>
        <v/>
      </c>
      <c r="BG339" s="123" t="str">
        <f>IF('Main courante'!$A336=$BC$6,MOD($BF339-$BE339,1),"")</f>
        <v/>
      </c>
      <c r="BH339" s="123" t="str">
        <f>IF('Main courante'!$A336=$BC$6,'Main courante'!$E336,"")</f>
        <v/>
      </c>
      <c r="BI339" s="122" t="str">
        <f>IF('Main courante'!$A336=$BC$6,DU339,"")</f>
        <v/>
      </c>
      <c r="BJ339" s="125"/>
      <c r="BK339" s="120" t="str">
        <f>IF('Main courante'!$A336=$BK$6,MAX($BK$8:$BK338)+1,"")</f>
        <v/>
      </c>
      <c r="BL339" s="121" t="str">
        <f>IF('Main courante'!$A336=$BK$6,TEXT('Main courante'!$B336,"j mmm aa"),"")</f>
        <v/>
      </c>
      <c r="BM339" s="122" t="str">
        <f>IF('Main courante'!$A336=$BK$6,TEXT('Main courante'!$C336,"hh:mm"),"")</f>
        <v/>
      </c>
      <c r="BN339" s="122" t="str">
        <f>IF('Main courante'!$A336=$BK$6,TEXT('Main courante'!$D336,"hh:mm"),"")</f>
        <v/>
      </c>
      <c r="BO339" s="123" t="str">
        <f>IF('Main courante'!$A336=$BK$6,MOD($BN339-$BM339,1),"")</f>
        <v/>
      </c>
      <c r="BP339" s="123" t="str">
        <f>IF('Main courante'!$A336=$BK$6,'Main courante'!$E336,"")</f>
        <v/>
      </c>
      <c r="BQ339" s="122" t="str">
        <f>IF('Main courante'!$A336=$BK$6,DU339,"")</f>
        <v/>
      </c>
      <c r="BR339" s="125"/>
      <c r="BS339" s="120" t="str">
        <f>IF('Main courante'!$A336=$BS$6,MAX($BS$8:$BS338)+1,"")</f>
        <v/>
      </c>
      <c r="BT339" s="121" t="str">
        <f>IF('Main courante'!$A336=$BS$6,TEXT('Main courante'!$B336,"j mmm aa"),"")</f>
        <v/>
      </c>
      <c r="BU339" s="122" t="str">
        <f>IF('Main courante'!$A336=$BS$6,TEXT('Main courante'!$C336,"hh:mm"),"")</f>
        <v/>
      </c>
      <c r="BV339" s="122" t="str">
        <f>IF('Main courante'!$A336=$BS$6,TEXT('Main courante'!$D336,"hh:mm"),"")</f>
        <v/>
      </c>
      <c r="BW339" s="123" t="str">
        <f>IF('Main courante'!$A336=$BS$6,MOD($BV339-$BU339,1),"")</f>
        <v/>
      </c>
      <c r="BX339" s="123" t="str">
        <f>IF('Main courante'!$A336=$BS$6,'Main courante'!$E336,"")</f>
        <v/>
      </c>
      <c r="BY339" s="122" t="str">
        <f>IF('Main courante'!$A336=$BS$6,DU339,"")</f>
        <v/>
      </c>
      <c r="BZ339" s="125"/>
      <c r="CA339" s="120" t="str">
        <f>IF('Main courante'!$A336=$CA$6,MAX($CA$8:$CA338)+1,"")</f>
        <v/>
      </c>
      <c r="CB339" s="121" t="str">
        <f>IF('Main courante'!$A336=$CA$6,TEXT('Main courante'!$B336,"j mmm aa"),"")</f>
        <v/>
      </c>
      <c r="CC339" s="122" t="str">
        <f>IF('Main courante'!$A336=$CA$6,TEXT('Main courante'!$C336,"hh:mm"),"")</f>
        <v/>
      </c>
      <c r="CD339" s="122" t="str">
        <f>IF('Main courante'!$A336=$CA$6,TEXT('Main courante'!$D336,"hh:mm"),"")</f>
        <v/>
      </c>
      <c r="CE339" s="123" t="str">
        <f>IF('Main courante'!$A336=$CA$6,MOD($CD339-$CC339,1),"")</f>
        <v/>
      </c>
      <c r="CF339" s="123" t="str">
        <f>IF('Main courante'!$A336=$CA$6,'Main courante'!$E336,"")</f>
        <v/>
      </c>
      <c r="CG339" s="122" t="str">
        <f>IF('Main courante'!$A336=$CA$6,DU339,"")</f>
        <v/>
      </c>
      <c r="CH339" s="125"/>
      <c r="CI339" s="120" t="str">
        <f>IF('Main courante'!$A336=$CI$6,MAX($CI$8:$CI338)+1,"")</f>
        <v/>
      </c>
      <c r="CJ339" s="121" t="str">
        <f>IF('Main courante'!$A336=$CI$6,TEXT('Main courante'!$B336,"j mmm aa"),"")</f>
        <v/>
      </c>
      <c r="CK339" s="122" t="str">
        <f>IF('Main courante'!$A336=$CI$6,TEXT('Main courante'!$C336,"hh:mm"),"")</f>
        <v/>
      </c>
      <c r="CL339" s="122" t="str">
        <f>IF('Main courante'!$A336=$CI$6,TEXT('Main courante'!$D336,"hh:mm"),"")</f>
        <v/>
      </c>
      <c r="CM339" s="123" t="str">
        <f>IF('Main courante'!$A336=$CI$6,MOD($CL339-$CK339,1),"")</f>
        <v/>
      </c>
      <c r="CN339" s="123" t="str">
        <f>IF('Main courante'!$A336=$CI$6,'Main courante'!$E336,"")</f>
        <v/>
      </c>
      <c r="CO339" s="125"/>
      <c r="CP339" s="120" t="str">
        <f>IF('Main courante'!$A336=$CP$6,MAX($CP$8:$CP338)+1,"")</f>
        <v/>
      </c>
      <c r="CQ339" s="121" t="str">
        <f>IF('Main courante'!$A336=$CP$6,TEXT('Main courante'!$B336,"j mmm aa"),"")</f>
        <v/>
      </c>
      <c r="CR339" s="122" t="str">
        <f>IF('Main courante'!$A336=$CP$6,TEXT('Main courante'!$C336,"hh:mm"),"")</f>
        <v/>
      </c>
      <c r="CS339" s="122" t="str">
        <f>IF('Main courante'!$A336=$CP$6,TEXT('Main courante'!$D336,"hh:mm"),"")</f>
        <v/>
      </c>
      <c r="CT339" s="123" t="str">
        <f>IF('Main courante'!$A336=$CP$6,MOD($CS339-$CR339,1),"")</f>
        <v/>
      </c>
      <c r="CU339" s="123" t="str">
        <f>IF('Main courante'!$A336=$CP$6,'Main courante'!$E336,"")</f>
        <v/>
      </c>
      <c r="CV339" s="122" t="str">
        <f>IF('Main courante'!$A336=$CP$6,DU339,"")</f>
        <v/>
      </c>
      <c r="CW339" s="125"/>
      <c r="CX339" s="120" t="str">
        <f>IF('Main courante'!$A336=$CX$6,MAX($CX$8:$CX338)+1,"")</f>
        <v/>
      </c>
      <c r="CY339" s="121" t="str">
        <f>IF('Main courante'!$A336=$CX$6,TEXT('Main courante'!$B336,"j mmm aa"),"")</f>
        <v/>
      </c>
      <c r="CZ339" s="122" t="str">
        <f>IF('Main courante'!$A336=$CX$6,TEXT('Main courante'!$C336,"hh:mm"),"")</f>
        <v/>
      </c>
      <c r="DA339" s="122" t="str">
        <f>IF('Main courante'!$A336=$CX$6,TEXT('Main courante'!$D336,"hh:mm"),"")</f>
        <v/>
      </c>
      <c r="DB339" s="123" t="str">
        <f>IF('Main courante'!$A336=$CX$6,MOD($DA339-$CZ339,1),"")</f>
        <v/>
      </c>
      <c r="DC339" s="123" t="str">
        <f>IF('Main courante'!$A336=$CX$6,'Main courante'!$E336,"")</f>
        <v/>
      </c>
      <c r="DD339" s="122" t="str">
        <f>IF('Main courante'!$A336=$CX$6,DU339,"")</f>
        <v/>
      </c>
      <c r="DE339" s="125"/>
      <c r="DF339" s="120" t="str">
        <f>IF('Main courante'!$A336=$DF$6,MAX($DF$8:$DF338)+1,"")</f>
        <v/>
      </c>
      <c r="DG339" s="121" t="str">
        <f>IF('Main courante'!$A336=$DF$6,TEXT('Main courante'!$B336,"j mmm aa"),"")</f>
        <v/>
      </c>
      <c r="DH339" s="122" t="str">
        <f>IF('Main courante'!$A336=$DF$6,TEXT('Main courante'!$C336,"hh:mm"),"")</f>
        <v/>
      </c>
      <c r="DI339" s="122" t="str">
        <f>IF('Main courante'!$A336=$DF$6,TEXT('Main courante'!$D336,"hh:mm"),"")</f>
        <v/>
      </c>
      <c r="DJ339" s="123" t="str">
        <f>IF('Main courante'!$A336=$DF$6,MOD($DI339-$DH339,1),"")</f>
        <v/>
      </c>
      <c r="DK339" s="123" t="str">
        <f>IF('Main courante'!$A336=$DF$6,'Main courante'!$E336,"")</f>
        <v/>
      </c>
      <c r="DL339" s="128"/>
      <c r="DM339" s="120" t="str">
        <f>IF(OR('Main courante'!$F336&lt;&gt;"",'Main courante'!$K336&lt;&gt;""),MAX($DM$8:$DM338)+1,"")</f>
        <v/>
      </c>
      <c r="DN339" s="121" t="str">
        <f>IF('Main courante'!$F336,TEXT('Main courante'!$B336,"j mmm aa"),"")</f>
        <v/>
      </c>
      <c r="DO339" s="121" t="str">
        <f>IF('Main courante'!$F336,'Main courante'!$E336,"")</f>
        <v/>
      </c>
      <c r="DP339" s="121" t="str">
        <f>IF(OR('Main courante'!$F336&lt;&gt;"",'Main courante'!$K336&lt;&gt;""),IF('Main courante'!$F336&lt;&gt;"",TEXT('Main courante'!$F336,"hh:mm"),""),"")</f>
        <v/>
      </c>
      <c r="DQ339" s="121" t="str">
        <f>IF(OR('Main courante'!$F336&lt;&gt;"",'Main courante'!$K336&lt;&gt;""),IF('Main courante'!$G336&lt;&gt;"",TEXT('Main courante'!$G336,"hh:mm"),""),"")</f>
        <v/>
      </c>
      <c r="DR339" s="121" t="str">
        <f>IF(OR('Main courante'!$F336&lt;&gt;"",'Main courante'!$K336&lt;&gt;""),IF('Main courante'!$K336&lt;&gt;"",TEXT('Main courante'!$K336,"hh:mm"),""),"")</f>
        <v/>
      </c>
      <c r="DS339" s="121" t="str">
        <f>IF(OR('Main courante'!$F336&lt;&gt;"",'Main courante'!$K336&lt;&gt;""),IF('Main courante'!$L336&lt;&gt;"",TEXT('Main courante'!$L336,"hh:mm"),""),"")</f>
        <v/>
      </c>
      <c r="DT339" s="129">
        <f t="shared" si="19"/>
        <v>0</v>
      </c>
      <c r="DU339" s="130">
        <f>'Main courante'!$H336+'Main courante'!$M336</f>
        <v>0</v>
      </c>
      <c r="DV339" s="131">
        <f>'Main courante'!$J336+'Main courante'!$O336</f>
        <v>0</v>
      </c>
      <c r="DW339" s="131">
        <f>'Main courante'!$I336+'Main courante'!$N336</f>
        <v>0</v>
      </c>
      <c r="DX339" s="132" t="str">
        <f>IF('Main courante'!$P336&lt;&gt;"",'Main courante'!$P336,"")</f>
        <v/>
      </c>
      <c r="DY339" s="133" t="str">
        <f>IF('Main courante'!$Q336&lt;&gt;"",'Main courante'!$Q336,"")</f>
        <v/>
      </c>
      <c r="DZ339" s="133" t="str">
        <f>IF('Main courante'!$R336&lt;&gt;"",'Main courante'!$R336,"")</f>
        <v/>
      </c>
      <c r="EA339" s="129">
        <f t="shared" si="20"/>
        <v>0</v>
      </c>
      <c r="EB339" s="129">
        <f t="shared" si="21"/>
        <v>0</v>
      </c>
      <c r="ED339" s="120" t="str">
        <f>IF('Main courante'!$A336=$ED$6,MAX($ED$8:$ED338)+1,"")</f>
        <v/>
      </c>
      <c r="EE339" s="120" t="str">
        <f>IF('Main courante'!$A336=$ED$6,'Main courante'!$S336,"")</f>
        <v/>
      </c>
      <c r="EF339" s="120" t="str">
        <f>IF('Main courante'!$A336=$ED$6,'Main courante'!$T336,"")</f>
        <v/>
      </c>
      <c r="EG339" s="120" t="str">
        <f>IF('Main courante'!$A336=$ED$6,'Main courante'!$U336,"")</f>
        <v/>
      </c>
      <c r="EH339" s="134" t="str">
        <f>IF('Main courante'!$A336=$ED$6,'Main courante'!$V336,"")</f>
        <v/>
      </c>
      <c r="EJ339" s="120" t="str">
        <f>IF('Main courante'!$A336=$EJ$6,MAX($EJ$8:$EJ338)+1,"")</f>
        <v/>
      </c>
      <c r="EK339" s="120" t="str">
        <f>IF('Main courante'!$A336=$EJ$6,'Main courante'!$S336,"")</f>
        <v/>
      </c>
      <c r="EL339" s="120" t="str">
        <f>IF('Main courante'!$A336=$EJ$6,'Main courante'!$T336,"")</f>
        <v/>
      </c>
      <c r="EM339" s="120" t="str">
        <f>IF('Main courante'!$A336=$EJ$6,'Main courante'!$U336,"")</f>
        <v/>
      </c>
      <c r="EN339" s="134" t="str">
        <f>IF('Main courante'!$A336=$EJ$6,'Main courante'!$V336,"")</f>
        <v/>
      </c>
      <c r="EP339" s="120" t="str">
        <f>IF('Main courante'!$A336=$EP$6,MAX($EP$8:$EP338)+1,"")</f>
        <v/>
      </c>
      <c r="EQ339" s="120" t="str">
        <f>IF('Main courante'!$A336=$EP$6,'Main courante'!$S336,"")</f>
        <v/>
      </c>
      <c r="ER339" s="120" t="str">
        <f>IF('Main courante'!$A336=$EP$6,'Main courante'!$T336,"")</f>
        <v/>
      </c>
      <c r="ES339" s="120" t="str">
        <f>IF('Main courante'!$A336=$EP$6,'Main courante'!$U336,"")</f>
        <v/>
      </c>
      <c r="ET339" s="134" t="str">
        <f>IF('Main courante'!$A336=$EP$6,'Main courante'!$V336,"")</f>
        <v/>
      </c>
      <c r="EU339" s="125"/>
      <c r="EV339" s="120" t="str">
        <f>IF('Main courante'!$A336=$EV$6,MAX($EV$8:$EV338)+1,"")</f>
        <v/>
      </c>
      <c r="EW339" s="121" t="str">
        <f>IF('Main courante'!$A336=$EV$6,TEXT('Main courante'!$B336,"j mmm aa"),"")</f>
        <v/>
      </c>
      <c r="EX339" s="122" t="str">
        <f>IF('Main courante'!$A336=$EV$6,TEXT('Main courante'!$C336,"hh:mm"),"")</f>
        <v/>
      </c>
      <c r="EY339" s="122" t="str">
        <f>IF('Main courante'!$A336=$EV$6,TEXT('Main courante'!$D336,"hh:mm"),"")</f>
        <v/>
      </c>
      <c r="EZ339" s="123" t="str">
        <f>IF('Main courante'!$A336=$EV$6,MOD($EY339-$EX339,1),"")</f>
        <v/>
      </c>
      <c r="FA339" s="123" t="str">
        <f>IF('Main courante'!$A336=$EV$6,'Main courante'!$E336,"")</f>
        <v/>
      </c>
      <c r="FB339" s="128"/>
    </row>
    <row r="340" spans="1:158">
      <c r="A340" s="120" t="str">
        <f>IF('Main courante'!$A337=$A$6,MAX($A$8:$A339)+1,"")</f>
        <v/>
      </c>
      <c r="B340" s="121" t="str">
        <f>IF('Main courante'!$A337=$A$6,TEXT('Main courante'!$B337,"j mmm aa"),"")</f>
        <v/>
      </c>
      <c r="C340" s="122" t="str">
        <f>IF('Main courante'!$A337=$A$6,TEXT('Main courante'!$C337,"hh:mm"),"")</f>
        <v/>
      </c>
      <c r="D340" s="122" t="str">
        <f>IF('Main courante'!$A337=$A$6,TEXT('Main courante'!$D337,"hh:mm"),"")</f>
        <v/>
      </c>
      <c r="E340" s="123" t="str">
        <f>IF('Main courante'!$A337=$A$6,MOD($D340-$C340,1),"")</f>
        <v/>
      </c>
      <c r="F340" s="123" t="str">
        <f>IF('Main courante'!$A337=$A$6,'Main courante'!$E337,"")</f>
        <v/>
      </c>
      <c r="G340" s="125"/>
      <c r="H340" s="126" t="str">
        <f>IF('Main courante'!$A337=$H$6,MAX($H$8:$H339)+1,"")</f>
        <v/>
      </c>
      <c r="I340" s="121" t="str">
        <f>IF('Main courante'!$A337=$H$6,TEXT('Main courante'!$B337,"j mmm aa"),"")</f>
        <v/>
      </c>
      <c r="J340" s="122" t="str">
        <f>IF('Main courante'!$A337=$H$6,TEXT('Main courante'!$C337,"hh:mm"),"")</f>
        <v/>
      </c>
      <c r="K340" s="122" t="str">
        <f>IF('Main courante'!$A337=$H$6,TEXT('Main courante'!$D337,"hh:mm"),"")</f>
        <v/>
      </c>
      <c r="L340" s="123" t="str">
        <f>IF('Main courante'!$A337=$H$6,MOD($K340-$J340,1),"")</f>
        <v/>
      </c>
      <c r="M340" s="123" t="str">
        <f>IF('Main courante'!$A337=$H$6,'Main courante'!$E337,"")</f>
        <v/>
      </c>
      <c r="N340" s="125"/>
      <c r="O340" s="120" t="str">
        <f>IF('Main courante'!$A337=$O$6,MAX($O$8:$O339)+1,"")</f>
        <v/>
      </c>
      <c r="P340" s="121" t="str">
        <f>IF('Main courante'!$A337=$O$6,TEXT('Main courante'!$B337,"j mmm aa"),"")</f>
        <v/>
      </c>
      <c r="Q340" s="122" t="str">
        <f>IF('Main courante'!$A337=$O$6,TEXT('Main courante'!$C337,"hh:mm"),"")</f>
        <v/>
      </c>
      <c r="R340" s="122" t="str">
        <f>IF('Main courante'!$A337=$O$6,TEXT('Main courante'!$D337,"hh:mm"),"")</f>
        <v/>
      </c>
      <c r="S340" s="123" t="str">
        <f>IF('Main courante'!$A337=$O$6,MOD($R340-$Q340,1),"")</f>
        <v/>
      </c>
      <c r="T340" s="124" t="str">
        <f>IF('Main courante'!$A337=$O$6,'Main courante'!$E337,"")</f>
        <v/>
      </c>
      <c r="U340" s="127" t="str">
        <f>IF('Main courante'!$A337=$O$6,DU340,"")</f>
        <v/>
      </c>
      <c r="V340" s="125"/>
      <c r="W340" s="120" t="str">
        <f>IF('Main courante'!$A337=$W$6,MAX($W$8:$W339)+1,"")</f>
        <v/>
      </c>
      <c r="X340" s="121" t="str">
        <f>IF('Main courante'!$A337=$W$6,TEXT('Main courante'!$B337,"j mmm aa"),"")</f>
        <v/>
      </c>
      <c r="Y340" s="122" t="str">
        <f>IF('Main courante'!$A337=$W$6,TEXT('Main courante'!$C337,"hh:mm"),"")</f>
        <v/>
      </c>
      <c r="Z340" s="122" t="str">
        <f>IF('Main courante'!$A337=$W$6,TEXT('Main courante'!$D337,"hh:mm"),"")</f>
        <v/>
      </c>
      <c r="AA340" s="123" t="str">
        <f>IF('Main courante'!$A337=$W$6,MOD($Z340-$Y340,1),"")</f>
        <v/>
      </c>
      <c r="AB340" s="123" t="str">
        <f>IF('Main courante'!$A337=$W$6,'Main courante'!$E337,"")</f>
        <v/>
      </c>
      <c r="AC340" s="122" t="str">
        <f>IF('Main courante'!$A337=$W$6,DU340,"")</f>
        <v/>
      </c>
      <c r="AD340" s="125"/>
      <c r="AE340" s="120" t="str">
        <f>IF('Main courante'!$A337=$AE$6,MAX($AE$8:$AE339)+1,"")</f>
        <v/>
      </c>
      <c r="AF340" s="121" t="str">
        <f>IF('Main courante'!$A337=$AE$6,TEXT('Main courante'!$B337,"j mmm aa"),"")</f>
        <v/>
      </c>
      <c r="AG340" s="122" t="str">
        <f>IF('Main courante'!$A337=$AE$6,TEXT('Main courante'!$C337,"hh:mm"),"")</f>
        <v/>
      </c>
      <c r="AH340" s="122" t="str">
        <f>IF('Main courante'!$A337=$AE$6,TEXT('Main courante'!$D337,"hh:mm"),"")</f>
        <v/>
      </c>
      <c r="AI340" s="123" t="str">
        <f>IF('Main courante'!$A337=$AE$6,MOD($AH340-$AG340,1),"")</f>
        <v/>
      </c>
      <c r="AJ340" s="123" t="str">
        <f>IF('Main courante'!$A337=$AE$6,'Main courante'!$E337,"")</f>
        <v/>
      </c>
      <c r="AK340" s="122" t="str">
        <f>IF('Main courante'!$A337=$AE$6,DU340,"")</f>
        <v/>
      </c>
      <c r="AL340" s="125"/>
      <c r="AM340" s="120" t="str">
        <f>IF('Main courante'!$A337=$AM$6,MAX($AM$8:$AM339)+1,"")</f>
        <v/>
      </c>
      <c r="AN340" s="121" t="str">
        <f>IF('Main courante'!$A337=$AM$6,TEXT('Main courante'!$B337,"j mmm aa"),"")</f>
        <v/>
      </c>
      <c r="AO340" s="122" t="str">
        <f>IF('Main courante'!$A337=$AM$6,TEXT('Main courante'!$C337,"hh:mm"),"")</f>
        <v/>
      </c>
      <c r="AP340" s="122" t="str">
        <f>IF('Main courante'!$A337=$AM$6,TEXT('Main courante'!$D337,"hh:mm"),"")</f>
        <v/>
      </c>
      <c r="AQ340" s="123" t="str">
        <f>IF('Main courante'!$A337=$AM$6,MOD($AP340-$AO340,1),"")</f>
        <v/>
      </c>
      <c r="AR340" s="123" t="str">
        <f>IF('Main courante'!$A337=$AM$6,'Main courante'!$E337,"")</f>
        <v/>
      </c>
      <c r="AS340" s="122" t="str">
        <f>IF('Main courante'!$A337=$AM$6,DU340,"")</f>
        <v/>
      </c>
      <c r="AT340" s="125"/>
      <c r="AU340" s="120" t="str">
        <f>IF('Main courante'!$A337=$AU$6,MAX($AU$8:$AU339)+1,"")</f>
        <v/>
      </c>
      <c r="AV340" s="121" t="str">
        <f>IF('Main courante'!$A337=$AU$6,TEXT('Main courante'!$B337,"j mmm aa"),"")</f>
        <v/>
      </c>
      <c r="AW340" s="122" t="str">
        <f>IF('Main courante'!$A337=$AU$6,TEXT('Main courante'!$C337,"hh:mm"),"")</f>
        <v/>
      </c>
      <c r="AX340" s="122" t="str">
        <f>IF('Main courante'!$A337=$AU$6,TEXT('Main courante'!$D337,"hh:mm"),"")</f>
        <v/>
      </c>
      <c r="AY340" s="123" t="str">
        <f>IF('Main courante'!$A337=$AU$6,MOD($AX340-$AW340,1),"")</f>
        <v/>
      </c>
      <c r="AZ340" s="123" t="str">
        <f>IF('Main courante'!$A337=$AU$6,'Main courante'!$E337,"")</f>
        <v/>
      </c>
      <c r="BA340" s="122" t="str">
        <f>IF('Main courante'!$A337=$AU$6,DU340,"")</f>
        <v/>
      </c>
      <c r="BB340" s="125"/>
      <c r="BC340" s="120" t="str">
        <f>IF('Main courante'!$A337=$BC$6,MAX($BC$8:$BC339)+1,"")</f>
        <v/>
      </c>
      <c r="BD340" s="121" t="str">
        <f>IF('Main courante'!$A337=$BC$6,TEXT('Main courante'!$B337,"j mmm aa"),"")</f>
        <v/>
      </c>
      <c r="BE340" s="122" t="str">
        <f>IF('Main courante'!$A337=$BC$6,TEXT('Main courante'!$C337,"hh:mm"),"")</f>
        <v/>
      </c>
      <c r="BF340" s="122" t="str">
        <f>IF('Main courante'!$A337=$BC$6,TEXT('Main courante'!$D337,"hh:mm"),"")</f>
        <v/>
      </c>
      <c r="BG340" s="123" t="str">
        <f>IF('Main courante'!$A337=$BC$6,MOD($BF340-$BE340,1),"")</f>
        <v/>
      </c>
      <c r="BH340" s="123" t="str">
        <f>IF('Main courante'!$A337=$BC$6,'Main courante'!$E337,"")</f>
        <v/>
      </c>
      <c r="BI340" s="122" t="str">
        <f>IF('Main courante'!$A337=$BC$6,DU340,"")</f>
        <v/>
      </c>
      <c r="BJ340" s="125"/>
      <c r="BK340" s="120" t="str">
        <f>IF('Main courante'!$A337=$BK$6,MAX($BK$8:$BK339)+1,"")</f>
        <v/>
      </c>
      <c r="BL340" s="121" t="str">
        <f>IF('Main courante'!$A337=$BK$6,TEXT('Main courante'!$B337,"j mmm aa"),"")</f>
        <v/>
      </c>
      <c r="BM340" s="122" t="str">
        <f>IF('Main courante'!$A337=$BK$6,TEXT('Main courante'!$C337,"hh:mm"),"")</f>
        <v/>
      </c>
      <c r="BN340" s="122" t="str">
        <f>IF('Main courante'!$A337=$BK$6,TEXT('Main courante'!$D337,"hh:mm"),"")</f>
        <v/>
      </c>
      <c r="BO340" s="123" t="str">
        <f>IF('Main courante'!$A337=$BK$6,MOD($BN340-$BM340,1),"")</f>
        <v/>
      </c>
      <c r="BP340" s="123" t="str">
        <f>IF('Main courante'!$A337=$BK$6,'Main courante'!$E337,"")</f>
        <v/>
      </c>
      <c r="BQ340" s="122" t="str">
        <f>IF('Main courante'!$A337=$BK$6,DU340,"")</f>
        <v/>
      </c>
      <c r="BR340" s="125"/>
      <c r="BS340" s="120" t="str">
        <f>IF('Main courante'!$A337=$BS$6,MAX($BS$8:$BS339)+1,"")</f>
        <v/>
      </c>
      <c r="BT340" s="121" t="str">
        <f>IF('Main courante'!$A337=$BS$6,TEXT('Main courante'!$B337,"j mmm aa"),"")</f>
        <v/>
      </c>
      <c r="BU340" s="122" t="str">
        <f>IF('Main courante'!$A337=$BS$6,TEXT('Main courante'!$C337,"hh:mm"),"")</f>
        <v/>
      </c>
      <c r="BV340" s="122" t="str">
        <f>IF('Main courante'!$A337=$BS$6,TEXT('Main courante'!$D337,"hh:mm"),"")</f>
        <v/>
      </c>
      <c r="BW340" s="123" t="str">
        <f>IF('Main courante'!$A337=$BS$6,MOD($BV340-$BU340,1),"")</f>
        <v/>
      </c>
      <c r="BX340" s="123" t="str">
        <f>IF('Main courante'!$A337=$BS$6,'Main courante'!$E337,"")</f>
        <v/>
      </c>
      <c r="BY340" s="122" t="str">
        <f>IF('Main courante'!$A337=$BS$6,DU340,"")</f>
        <v/>
      </c>
      <c r="BZ340" s="125"/>
      <c r="CA340" s="120" t="str">
        <f>IF('Main courante'!$A337=$CA$6,MAX($CA$8:$CA339)+1,"")</f>
        <v/>
      </c>
      <c r="CB340" s="121" t="str">
        <f>IF('Main courante'!$A337=$CA$6,TEXT('Main courante'!$B337,"j mmm aa"),"")</f>
        <v/>
      </c>
      <c r="CC340" s="122" t="str">
        <f>IF('Main courante'!$A337=$CA$6,TEXT('Main courante'!$C337,"hh:mm"),"")</f>
        <v/>
      </c>
      <c r="CD340" s="122" t="str">
        <f>IF('Main courante'!$A337=$CA$6,TEXT('Main courante'!$D337,"hh:mm"),"")</f>
        <v/>
      </c>
      <c r="CE340" s="123" t="str">
        <f>IF('Main courante'!$A337=$CA$6,MOD($CD340-$CC340,1),"")</f>
        <v/>
      </c>
      <c r="CF340" s="123" t="str">
        <f>IF('Main courante'!$A337=$CA$6,'Main courante'!$E337,"")</f>
        <v/>
      </c>
      <c r="CG340" s="122" t="str">
        <f>IF('Main courante'!$A337=$CA$6,DU340,"")</f>
        <v/>
      </c>
      <c r="CH340" s="125"/>
      <c r="CI340" s="120" t="str">
        <f>IF('Main courante'!$A337=$CI$6,MAX($CI$8:$CI339)+1,"")</f>
        <v/>
      </c>
      <c r="CJ340" s="121" t="str">
        <f>IF('Main courante'!$A337=$CI$6,TEXT('Main courante'!$B337,"j mmm aa"),"")</f>
        <v/>
      </c>
      <c r="CK340" s="122" t="str">
        <f>IF('Main courante'!$A337=$CI$6,TEXT('Main courante'!$C337,"hh:mm"),"")</f>
        <v/>
      </c>
      <c r="CL340" s="122" t="str">
        <f>IF('Main courante'!$A337=$CI$6,TEXT('Main courante'!$D337,"hh:mm"),"")</f>
        <v/>
      </c>
      <c r="CM340" s="123" t="str">
        <f>IF('Main courante'!$A337=$CI$6,MOD($CL340-$CK340,1),"")</f>
        <v/>
      </c>
      <c r="CN340" s="123" t="str">
        <f>IF('Main courante'!$A337=$CI$6,'Main courante'!$E337,"")</f>
        <v/>
      </c>
      <c r="CO340" s="125"/>
      <c r="CP340" s="120" t="str">
        <f>IF('Main courante'!$A337=$CP$6,MAX($CP$8:$CP339)+1,"")</f>
        <v/>
      </c>
      <c r="CQ340" s="121" t="str">
        <f>IF('Main courante'!$A337=$CP$6,TEXT('Main courante'!$B337,"j mmm aa"),"")</f>
        <v/>
      </c>
      <c r="CR340" s="122" t="str">
        <f>IF('Main courante'!$A337=$CP$6,TEXT('Main courante'!$C337,"hh:mm"),"")</f>
        <v/>
      </c>
      <c r="CS340" s="122" t="str">
        <f>IF('Main courante'!$A337=$CP$6,TEXT('Main courante'!$D337,"hh:mm"),"")</f>
        <v/>
      </c>
      <c r="CT340" s="123" t="str">
        <f>IF('Main courante'!$A337=$CP$6,MOD($CS340-$CR340,1),"")</f>
        <v/>
      </c>
      <c r="CU340" s="123" t="str">
        <f>IF('Main courante'!$A337=$CP$6,'Main courante'!$E337,"")</f>
        <v/>
      </c>
      <c r="CV340" s="122" t="str">
        <f>IF('Main courante'!$A337=$CP$6,DU340,"")</f>
        <v/>
      </c>
      <c r="CW340" s="125"/>
      <c r="CX340" s="120" t="str">
        <f>IF('Main courante'!$A337=$CX$6,MAX($CX$8:$CX339)+1,"")</f>
        <v/>
      </c>
      <c r="CY340" s="121" t="str">
        <f>IF('Main courante'!$A337=$CX$6,TEXT('Main courante'!$B337,"j mmm aa"),"")</f>
        <v/>
      </c>
      <c r="CZ340" s="122" t="str">
        <f>IF('Main courante'!$A337=$CX$6,TEXT('Main courante'!$C337,"hh:mm"),"")</f>
        <v/>
      </c>
      <c r="DA340" s="122" t="str">
        <f>IF('Main courante'!$A337=$CX$6,TEXT('Main courante'!$D337,"hh:mm"),"")</f>
        <v/>
      </c>
      <c r="DB340" s="123" t="str">
        <f>IF('Main courante'!$A337=$CX$6,MOD($DA340-$CZ340,1),"")</f>
        <v/>
      </c>
      <c r="DC340" s="123" t="str">
        <f>IF('Main courante'!$A337=$CX$6,'Main courante'!$E337,"")</f>
        <v/>
      </c>
      <c r="DD340" s="122" t="str">
        <f>IF('Main courante'!$A337=$CX$6,DU340,"")</f>
        <v/>
      </c>
      <c r="DE340" s="125"/>
      <c r="DF340" s="120" t="str">
        <f>IF('Main courante'!$A337=$DF$6,MAX($DF$8:$DF339)+1,"")</f>
        <v/>
      </c>
      <c r="DG340" s="121" t="str">
        <f>IF('Main courante'!$A337=$DF$6,TEXT('Main courante'!$B337,"j mmm aa"),"")</f>
        <v/>
      </c>
      <c r="DH340" s="122" t="str">
        <f>IF('Main courante'!$A337=$DF$6,TEXT('Main courante'!$C337,"hh:mm"),"")</f>
        <v/>
      </c>
      <c r="DI340" s="122" t="str">
        <f>IF('Main courante'!$A337=$DF$6,TEXT('Main courante'!$D337,"hh:mm"),"")</f>
        <v/>
      </c>
      <c r="DJ340" s="123" t="str">
        <f>IF('Main courante'!$A337=$DF$6,MOD($DI340-$DH340,1),"")</f>
        <v/>
      </c>
      <c r="DK340" s="123" t="str">
        <f>IF('Main courante'!$A337=$DF$6,'Main courante'!$E337,"")</f>
        <v/>
      </c>
      <c r="DL340" s="128"/>
      <c r="DM340" s="120" t="str">
        <f>IF(OR('Main courante'!$F337&lt;&gt;"",'Main courante'!$K337&lt;&gt;""),MAX($DM$8:$DM339)+1,"")</f>
        <v/>
      </c>
      <c r="DN340" s="121" t="str">
        <f>IF('Main courante'!$F337,TEXT('Main courante'!$B337,"j mmm aa"),"")</f>
        <v/>
      </c>
      <c r="DO340" s="121" t="str">
        <f>IF('Main courante'!$F337,'Main courante'!$E337,"")</f>
        <v/>
      </c>
      <c r="DP340" s="121" t="str">
        <f>IF(OR('Main courante'!$F337&lt;&gt;"",'Main courante'!$K337&lt;&gt;""),IF('Main courante'!$F337&lt;&gt;"",TEXT('Main courante'!$F337,"hh:mm"),""),"")</f>
        <v/>
      </c>
      <c r="DQ340" s="121" t="str">
        <f>IF(OR('Main courante'!$F337&lt;&gt;"",'Main courante'!$K337&lt;&gt;""),IF('Main courante'!$G337&lt;&gt;"",TEXT('Main courante'!$G337,"hh:mm"),""),"")</f>
        <v/>
      </c>
      <c r="DR340" s="121" t="str">
        <f>IF(OR('Main courante'!$F337&lt;&gt;"",'Main courante'!$K337&lt;&gt;""),IF('Main courante'!$K337&lt;&gt;"",TEXT('Main courante'!$K337,"hh:mm"),""),"")</f>
        <v/>
      </c>
      <c r="DS340" s="121" t="str">
        <f>IF(OR('Main courante'!$F337&lt;&gt;"",'Main courante'!$K337&lt;&gt;""),IF('Main courante'!$L337&lt;&gt;"",TEXT('Main courante'!$L337,"hh:mm"),""),"")</f>
        <v/>
      </c>
      <c r="DT340" s="129">
        <f t="shared" si="19"/>
        <v>0</v>
      </c>
      <c r="DU340" s="130">
        <f>'Main courante'!$H337+'Main courante'!$M337</f>
        <v>0</v>
      </c>
      <c r="DV340" s="131">
        <f>'Main courante'!$J337+'Main courante'!$O337</f>
        <v>0</v>
      </c>
      <c r="DW340" s="131">
        <f>'Main courante'!$I337+'Main courante'!$N337</f>
        <v>0</v>
      </c>
      <c r="DX340" s="132" t="str">
        <f>IF('Main courante'!$P337&lt;&gt;"",'Main courante'!$P337,"")</f>
        <v/>
      </c>
      <c r="DY340" s="133" t="str">
        <f>IF('Main courante'!$Q337&lt;&gt;"",'Main courante'!$Q337,"")</f>
        <v/>
      </c>
      <c r="DZ340" s="133" t="str">
        <f>IF('Main courante'!$R337&lt;&gt;"",'Main courante'!$R337,"")</f>
        <v/>
      </c>
      <c r="EA340" s="129">
        <f t="shared" si="20"/>
        <v>0</v>
      </c>
      <c r="EB340" s="129">
        <f t="shared" si="21"/>
        <v>0</v>
      </c>
      <c r="ED340" s="120" t="str">
        <f>IF('Main courante'!$A337=$ED$6,MAX($ED$8:$ED339)+1,"")</f>
        <v/>
      </c>
      <c r="EE340" s="120" t="str">
        <f>IF('Main courante'!$A337=$ED$6,'Main courante'!$S337,"")</f>
        <v/>
      </c>
      <c r="EF340" s="120" t="str">
        <f>IF('Main courante'!$A337=$ED$6,'Main courante'!$T337,"")</f>
        <v/>
      </c>
      <c r="EG340" s="120" t="str">
        <f>IF('Main courante'!$A337=$ED$6,'Main courante'!$U337,"")</f>
        <v/>
      </c>
      <c r="EH340" s="134" t="str">
        <f>IF('Main courante'!$A337=$ED$6,'Main courante'!$V337,"")</f>
        <v/>
      </c>
      <c r="EJ340" s="120" t="str">
        <f>IF('Main courante'!$A337=$EJ$6,MAX($EJ$8:$EJ339)+1,"")</f>
        <v/>
      </c>
      <c r="EK340" s="120" t="str">
        <f>IF('Main courante'!$A337=$EJ$6,'Main courante'!$S337,"")</f>
        <v/>
      </c>
      <c r="EL340" s="120" t="str">
        <f>IF('Main courante'!$A337=$EJ$6,'Main courante'!$T337,"")</f>
        <v/>
      </c>
      <c r="EM340" s="120" t="str">
        <f>IF('Main courante'!$A337=$EJ$6,'Main courante'!$U337,"")</f>
        <v/>
      </c>
      <c r="EN340" s="134" t="str">
        <f>IF('Main courante'!$A337=$EJ$6,'Main courante'!$V337,"")</f>
        <v/>
      </c>
      <c r="EP340" s="120" t="str">
        <f>IF('Main courante'!$A337=$EP$6,MAX($EP$8:$EP339)+1,"")</f>
        <v/>
      </c>
      <c r="EQ340" s="120" t="str">
        <f>IF('Main courante'!$A337=$EP$6,'Main courante'!$S337,"")</f>
        <v/>
      </c>
      <c r="ER340" s="120" t="str">
        <f>IF('Main courante'!$A337=$EP$6,'Main courante'!$T337,"")</f>
        <v/>
      </c>
      <c r="ES340" s="120" t="str">
        <f>IF('Main courante'!$A337=$EP$6,'Main courante'!$U337,"")</f>
        <v/>
      </c>
      <c r="ET340" s="134" t="str">
        <f>IF('Main courante'!$A337=$EP$6,'Main courante'!$V337,"")</f>
        <v/>
      </c>
      <c r="EU340" s="125"/>
      <c r="EV340" s="120" t="str">
        <f>IF('Main courante'!$A337=$EV$6,MAX($EV$8:$EV339)+1,"")</f>
        <v/>
      </c>
      <c r="EW340" s="121" t="str">
        <f>IF('Main courante'!$A337=$EV$6,TEXT('Main courante'!$B337,"j mmm aa"),"")</f>
        <v/>
      </c>
      <c r="EX340" s="122" t="str">
        <f>IF('Main courante'!$A337=$EV$6,TEXT('Main courante'!$C337,"hh:mm"),"")</f>
        <v/>
      </c>
      <c r="EY340" s="122" t="str">
        <f>IF('Main courante'!$A337=$EV$6,TEXT('Main courante'!$D337,"hh:mm"),"")</f>
        <v/>
      </c>
      <c r="EZ340" s="123" t="str">
        <f>IF('Main courante'!$A337=$EV$6,MOD($EY340-$EX340,1),"")</f>
        <v/>
      </c>
      <c r="FA340" s="123" t="str">
        <f>IF('Main courante'!$A337=$EV$6,'Main courante'!$E337,"")</f>
        <v/>
      </c>
      <c r="FB340" s="128"/>
    </row>
    <row r="341" spans="1:158">
      <c r="A341" s="120" t="str">
        <f>IF('Main courante'!$A338=$A$6,MAX($A$8:$A340)+1,"")</f>
        <v/>
      </c>
      <c r="B341" s="121" t="str">
        <f>IF('Main courante'!$A338=$A$6,TEXT('Main courante'!$B338,"j mmm aa"),"")</f>
        <v/>
      </c>
      <c r="C341" s="122" t="str">
        <f>IF('Main courante'!$A338=$A$6,TEXT('Main courante'!$C338,"hh:mm"),"")</f>
        <v/>
      </c>
      <c r="D341" s="122" t="str">
        <f>IF('Main courante'!$A338=$A$6,TEXT('Main courante'!$D338,"hh:mm"),"")</f>
        <v/>
      </c>
      <c r="E341" s="123" t="str">
        <f>IF('Main courante'!$A338=$A$6,MOD($D341-$C341,1),"")</f>
        <v/>
      </c>
      <c r="F341" s="123" t="str">
        <f>IF('Main courante'!$A338=$A$6,'Main courante'!$E338,"")</f>
        <v/>
      </c>
      <c r="G341" s="125"/>
      <c r="H341" s="126" t="str">
        <f>IF('Main courante'!$A338=$H$6,MAX($H$8:$H340)+1,"")</f>
        <v/>
      </c>
      <c r="I341" s="121" t="str">
        <f>IF('Main courante'!$A338=$H$6,TEXT('Main courante'!$B338,"j mmm aa"),"")</f>
        <v/>
      </c>
      <c r="J341" s="122" t="str">
        <f>IF('Main courante'!$A338=$H$6,TEXT('Main courante'!$C338,"hh:mm"),"")</f>
        <v/>
      </c>
      <c r="K341" s="122" t="str">
        <f>IF('Main courante'!$A338=$H$6,TEXT('Main courante'!$D338,"hh:mm"),"")</f>
        <v/>
      </c>
      <c r="L341" s="123" t="str">
        <f>IF('Main courante'!$A338=$H$6,MOD($K341-$J341,1),"")</f>
        <v/>
      </c>
      <c r="M341" s="123" t="str">
        <f>IF('Main courante'!$A338=$H$6,'Main courante'!$E338,"")</f>
        <v/>
      </c>
      <c r="N341" s="125"/>
      <c r="O341" s="120" t="str">
        <f>IF('Main courante'!$A338=$O$6,MAX($O$8:$O340)+1,"")</f>
        <v/>
      </c>
      <c r="P341" s="121" t="str">
        <f>IF('Main courante'!$A338=$O$6,TEXT('Main courante'!$B338,"j mmm aa"),"")</f>
        <v/>
      </c>
      <c r="Q341" s="122" t="str">
        <f>IF('Main courante'!$A338=$O$6,TEXT('Main courante'!$C338,"hh:mm"),"")</f>
        <v/>
      </c>
      <c r="R341" s="122" t="str">
        <f>IF('Main courante'!$A338=$O$6,TEXT('Main courante'!$D338,"hh:mm"),"")</f>
        <v/>
      </c>
      <c r="S341" s="123" t="str">
        <f>IF('Main courante'!$A338=$O$6,MOD($R341-$Q341,1),"")</f>
        <v/>
      </c>
      <c r="T341" s="124" t="str">
        <f>IF('Main courante'!$A338=$O$6,'Main courante'!$E338,"")</f>
        <v/>
      </c>
      <c r="U341" s="127" t="str">
        <f>IF('Main courante'!$A338=$O$6,DU341,"")</f>
        <v/>
      </c>
      <c r="V341" s="125"/>
      <c r="W341" s="120" t="str">
        <f>IF('Main courante'!$A338=$W$6,MAX($W$8:$W340)+1,"")</f>
        <v/>
      </c>
      <c r="X341" s="121" t="str">
        <f>IF('Main courante'!$A338=$W$6,TEXT('Main courante'!$B338,"j mmm aa"),"")</f>
        <v/>
      </c>
      <c r="Y341" s="122" t="str">
        <f>IF('Main courante'!$A338=$W$6,TEXT('Main courante'!$C338,"hh:mm"),"")</f>
        <v/>
      </c>
      <c r="Z341" s="122" t="str">
        <f>IF('Main courante'!$A338=$W$6,TEXT('Main courante'!$D338,"hh:mm"),"")</f>
        <v/>
      </c>
      <c r="AA341" s="123" t="str">
        <f>IF('Main courante'!$A338=$W$6,MOD($Z341-$Y341,1),"")</f>
        <v/>
      </c>
      <c r="AB341" s="123" t="str">
        <f>IF('Main courante'!$A338=$W$6,'Main courante'!$E338,"")</f>
        <v/>
      </c>
      <c r="AC341" s="122" t="str">
        <f>IF('Main courante'!$A338=$W$6,DU341,"")</f>
        <v/>
      </c>
      <c r="AD341" s="125"/>
      <c r="AE341" s="120" t="str">
        <f>IF('Main courante'!$A338=$AE$6,MAX($AE$8:$AE340)+1,"")</f>
        <v/>
      </c>
      <c r="AF341" s="121" t="str">
        <f>IF('Main courante'!$A338=$AE$6,TEXT('Main courante'!$B338,"j mmm aa"),"")</f>
        <v/>
      </c>
      <c r="AG341" s="122" t="str">
        <f>IF('Main courante'!$A338=$AE$6,TEXT('Main courante'!$C338,"hh:mm"),"")</f>
        <v/>
      </c>
      <c r="AH341" s="122" t="str">
        <f>IF('Main courante'!$A338=$AE$6,TEXT('Main courante'!$D338,"hh:mm"),"")</f>
        <v/>
      </c>
      <c r="AI341" s="123" t="str">
        <f>IF('Main courante'!$A338=$AE$6,MOD($AH341-$AG341,1),"")</f>
        <v/>
      </c>
      <c r="AJ341" s="123" t="str">
        <f>IF('Main courante'!$A338=$AE$6,'Main courante'!$E338,"")</f>
        <v/>
      </c>
      <c r="AK341" s="122" t="str">
        <f>IF('Main courante'!$A338=$AE$6,DU341,"")</f>
        <v/>
      </c>
      <c r="AL341" s="125"/>
      <c r="AM341" s="120" t="str">
        <f>IF('Main courante'!$A338=$AM$6,MAX($AM$8:$AM340)+1,"")</f>
        <v/>
      </c>
      <c r="AN341" s="121" t="str">
        <f>IF('Main courante'!$A338=$AM$6,TEXT('Main courante'!$B338,"j mmm aa"),"")</f>
        <v/>
      </c>
      <c r="AO341" s="122" t="str">
        <f>IF('Main courante'!$A338=$AM$6,TEXT('Main courante'!$C338,"hh:mm"),"")</f>
        <v/>
      </c>
      <c r="AP341" s="122" t="str">
        <f>IF('Main courante'!$A338=$AM$6,TEXT('Main courante'!$D338,"hh:mm"),"")</f>
        <v/>
      </c>
      <c r="AQ341" s="123" t="str">
        <f>IF('Main courante'!$A338=$AM$6,MOD($AP341-$AO341,1),"")</f>
        <v/>
      </c>
      <c r="AR341" s="123" t="str">
        <f>IF('Main courante'!$A338=$AM$6,'Main courante'!$E338,"")</f>
        <v/>
      </c>
      <c r="AS341" s="122" t="str">
        <f>IF('Main courante'!$A338=$AM$6,DU341,"")</f>
        <v/>
      </c>
      <c r="AT341" s="125"/>
      <c r="AU341" s="120" t="str">
        <f>IF('Main courante'!$A338=$AU$6,MAX($AU$8:$AU340)+1,"")</f>
        <v/>
      </c>
      <c r="AV341" s="121" t="str">
        <f>IF('Main courante'!$A338=$AU$6,TEXT('Main courante'!$B338,"j mmm aa"),"")</f>
        <v/>
      </c>
      <c r="AW341" s="122" t="str">
        <f>IF('Main courante'!$A338=$AU$6,TEXT('Main courante'!$C338,"hh:mm"),"")</f>
        <v/>
      </c>
      <c r="AX341" s="122" t="str">
        <f>IF('Main courante'!$A338=$AU$6,TEXT('Main courante'!$D338,"hh:mm"),"")</f>
        <v/>
      </c>
      <c r="AY341" s="123" t="str">
        <f>IF('Main courante'!$A338=$AU$6,MOD($AX341-$AW341,1),"")</f>
        <v/>
      </c>
      <c r="AZ341" s="123" t="str">
        <f>IF('Main courante'!$A338=$AU$6,'Main courante'!$E338,"")</f>
        <v/>
      </c>
      <c r="BA341" s="122" t="str">
        <f>IF('Main courante'!$A338=$AU$6,DU341,"")</f>
        <v/>
      </c>
      <c r="BB341" s="125"/>
      <c r="BC341" s="120" t="str">
        <f>IF('Main courante'!$A338=$BC$6,MAX($BC$8:$BC340)+1,"")</f>
        <v/>
      </c>
      <c r="BD341" s="121" t="str">
        <f>IF('Main courante'!$A338=$BC$6,TEXT('Main courante'!$B338,"j mmm aa"),"")</f>
        <v/>
      </c>
      <c r="BE341" s="122" t="str">
        <f>IF('Main courante'!$A338=$BC$6,TEXT('Main courante'!$C338,"hh:mm"),"")</f>
        <v/>
      </c>
      <c r="BF341" s="122" t="str">
        <f>IF('Main courante'!$A338=$BC$6,TEXT('Main courante'!$D338,"hh:mm"),"")</f>
        <v/>
      </c>
      <c r="BG341" s="123" t="str">
        <f>IF('Main courante'!$A338=$BC$6,MOD($BF341-$BE341,1),"")</f>
        <v/>
      </c>
      <c r="BH341" s="123" t="str">
        <f>IF('Main courante'!$A338=$BC$6,'Main courante'!$E338,"")</f>
        <v/>
      </c>
      <c r="BI341" s="122" t="str">
        <f>IF('Main courante'!$A338=$BC$6,DU341,"")</f>
        <v/>
      </c>
      <c r="BJ341" s="125"/>
      <c r="BK341" s="120" t="str">
        <f>IF('Main courante'!$A338=$BK$6,MAX($BK$8:$BK340)+1,"")</f>
        <v/>
      </c>
      <c r="BL341" s="121" t="str">
        <f>IF('Main courante'!$A338=$BK$6,TEXT('Main courante'!$B338,"j mmm aa"),"")</f>
        <v/>
      </c>
      <c r="BM341" s="122" t="str">
        <f>IF('Main courante'!$A338=$BK$6,TEXT('Main courante'!$C338,"hh:mm"),"")</f>
        <v/>
      </c>
      <c r="BN341" s="122" t="str">
        <f>IF('Main courante'!$A338=$BK$6,TEXT('Main courante'!$D338,"hh:mm"),"")</f>
        <v/>
      </c>
      <c r="BO341" s="123" t="str">
        <f>IF('Main courante'!$A338=$BK$6,MOD($BN341-$BM341,1),"")</f>
        <v/>
      </c>
      <c r="BP341" s="123" t="str">
        <f>IF('Main courante'!$A338=$BK$6,'Main courante'!$E338,"")</f>
        <v/>
      </c>
      <c r="BQ341" s="122" t="str">
        <f>IF('Main courante'!$A338=$BK$6,DU341,"")</f>
        <v/>
      </c>
      <c r="BR341" s="125"/>
      <c r="BS341" s="120" t="str">
        <f>IF('Main courante'!$A338=$BS$6,MAX($BS$8:$BS340)+1,"")</f>
        <v/>
      </c>
      <c r="BT341" s="121" t="str">
        <f>IF('Main courante'!$A338=$BS$6,TEXT('Main courante'!$B338,"j mmm aa"),"")</f>
        <v/>
      </c>
      <c r="BU341" s="122" t="str">
        <f>IF('Main courante'!$A338=$BS$6,TEXT('Main courante'!$C338,"hh:mm"),"")</f>
        <v/>
      </c>
      <c r="BV341" s="122" t="str">
        <f>IF('Main courante'!$A338=$BS$6,TEXT('Main courante'!$D338,"hh:mm"),"")</f>
        <v/>
      </c>
      <c r="BW341" s="123" t="str">
        <f>IF('Main courante'!$A338=$BS$6,MOD($BV341-$BU341,1),"")</f>
        <v/>
      </c>
      <c r="BX341" s="123" t="str">
        <f>IF('Main courante'!$A338=$BS$6,'Main courante'!$E338,"")</f>
        <v/>
      </c>
      <c r="BY341" s="122" t="str">
        <f>IF('Main courante'!$A338=$BS$6,DU341,"")</f>
        <v/>
      </c>
      <c r="BZ341" s="125"/>
      <c r="CA341" s="120" t="str">
        <f>IF('Main courante'!$A338=$CA$6,MAX($CA$8:$CA340)+1,"")</f>
        <v/>
      </c>
      <c r="CB341" s="121" t="str">
        <f>IF('Main courante'!$A338=$CA$6,TEXT('Main courante'!$B338,"j mmm aa"),"")</f>
        <v/>
      </c>
      <c r="CC341" s="122" t="str">
        <f>IF('Main courante'!$A338=$CA$6,TEXT('Main courante'!$C338,"hh:mm"),"")</f>
        <v/>
      </c>
      <c r="CD341" s="122" t="str">
        <f>IF('Main courante'!$A338=$CA$6,TEXT('Main courante'!$D338,"hh:mm"),"")</f>
        <v/>
      </c>
      <c r="CE341" s="123" t="str">
        <f>IF('Main courante'!$A338=$CA$6,MOD($CD341-$CC341,1),"")</f>
        <v/>
      </c>
      <c r="CF341" s="123" t="str">
        <f>IF('Main courante'!$A338=$CA$6,'Main courante'!$E338,"")</f>
        <v/>
      </c>
      <c r="CG341" s="122" t="str">
        <f>IF('Main courante'!$A338=$CA$6,DU341,"")</f>
        <v/>
      </c>
      <c r="CH341" s="125"/>
      <c r="CI341" s="120" t="str">
        <f>IF('Main courante'!$A338=$CI$6,MAX($CI$8:$CI340)+1,"")</f>
        <v/>
      </c>
      <c r="CJ341" s="121" t="str">
        <f>IF('Main courante'!$A338=$CI$6,TEXT('Main courante'!$B338,"j mmm aa"),"")</f>
        <v/>
      </c>
      <c r="CK341" s="122" t="str">
        <f>IF('Main courante'!$A338=$CI$6,TEXT('Main courante'!$C338,"hh:mm"),"")</f>
        <v/>
      </c>
      <c r="CL341" s="122" t="str">
        <f>IF('Main courante'!$A338=$CI$6,TEXT('Main courante'!$D338,"hh:mm"),"")</f>
        <v/>
      </c>
      <c r="CM341" s="123" t="str">
        <f>IF('Main courante'!$A338=$CI$6,MOD($CL341-$CK341,1),"")</f>
        <v/>
      </c>
      <c r="CN341" s="123" t="str">
        <f>IF('Main courante'!$A338=$CI$6,'Main courante'!$E338,"")</f>
        <v/>
      </c>
      <c r="CO341" s="125"/>
      <c r="CP341" s="120" t="str">
        <f>IF('Main courante'!$A338=$CP$6,MAX($CP$8:$CP340)+1,"")</f>
        <v/>
      </c>
      <c r="CQ341" s="121" t="str">
        <f>IF('Main courante'!$A338=$CP$6,TEXT('Main courante'!$B338,"j mmm aa"),"")</f>
        <v/>
      </c>
      <c r="CR341" s="122" t="str">
        <f>IF('Main courante'!$A338=$CP$6,TEXT('Main courante'!$C338,"hh:mm"),"")</f>
        <v/>
      </c>
      <c r="CS341" s="122" t="str">
        <f>IF('Main courante'!$A338=$CP$6,TEXT('Main courante'!$D338,"hh:mm"),"")</f>
        <v/>
      </c>
      <c r="CT341" s="123" t="str">
        <f>IF('Main courante'!$A338=$CP$6,MOD($CS341-$CR341,1),"")</f>
        <v/>
      </c>
      <c r="CU341" s="123" t="str">
        <f>IF('Main courante'!$A338=$CP$6,'Main courante'!$E338,"")</f>
        <v/>
      </c>
      <c r="CV341" s="122" t="str">
        <f>IF('Main courante'!$A338=$CP$6,DU341,"")</f>
        <v/>
      </c>
      <c r="CW341" s="125"/>
      <c r="CX341" s="120" t="str">
        <f>IF('Main courante'!$A338=$CX$6,MAX($CX$8:$CX340)+1,"")</f>
        <v/>
      </c>
      <c r="CY341" s="121" t="str">
        <f>IF('Main courante'!$A338=$CX$6,TEXT('Main courante'!$B338,"j mmm aa"),"")</f>
        <v/>
      </c>
      <c r="CZ341" s="122" t="str">
        <f>IF('Main courante'!$A338=$CX$6,TEXT('Main courante'!$C338,"hh:mm"),"")</f>
        <v/>
      </c>
      <c r="DA341" s="122" t="str">
        <f>IF('Main courante'!$A338=$CX$6,TEXT('Main courante'!$D338,"hh:mm"),"")</f>
        <v/>
      </c>
      <c r="DB341" s="123" t="str">
        <f>IF('Main courante'!$A338=$CX$6,MOD($DA341-$CZ341,1),"")</f>
        <v/>
      </c>
      <c r="DC341" s="123" t="str">
        <f>IF('Main courante'!$A338=$CX$6,'Main courante'!$E338,"")</f>
        <v/>
      </c>
      <c r="DD341" s="122" t="str">
        <f>IF('Main courante'!$A338=$CX$6,DU341,"")</f>
        <v/>
      </c>
      <c r="DE341" s="125"/>
      <c r="DF341" s="120" t="str">
        <f>IF('Main courante'!$A338=$DF$6,MAX($DF$8:$DF340)+1,"")</f>
        <v/>
      </c>
      <c r="DG341" s="121" t="str">
        <f>IF('Main courante'!$A338=$DF$6,TEXT('Main courante'!$B338,"j mmm aa"),"")</f>
        <v/>
      </c>
      <c r="DH341" s="122" t="str">
        <f>IF('Main courante'!$A338=$DF$6,TEXT('Main courante'!$C338,"hh:mm"),"")</f>
        <v/>
      </c>
      <c r="DI341" s="122" t="str">
        <f>IF('Main courante'!$A338=$DF$6,TEXT('Main courante'!$D338,"hh:mm"),"")</f>
        <v/>
      </c>
      <c r="DJ341" s="123" t="str">
        <f>IF('Main courante'!$A338=$DF$6,MOD($DI341-$DH341,1),"")</f>
        <v/>
      </c>
      <c r="DK341" s="123" t="str">
        <f>IF('Main courante'!$A338=$DF$6,'Main courante'!$E338,"")</f>
        <v/>
      </c>
      <c r="DL341" s="128"/>
      <c r="DM341" s="120" t="str">
        <f>IF(OR('Main courante'!$F338&lt;&gt;"",'Main courante'!$K338&lt;&gt;""),MAX($DM$8:$DM340)+1,"")</f>
        <v/>
      </c>
      <c r="DN341" s="121" t="str">
        <f>IF('Main courante'!$F338,TEXT('Main courante'!$B338,"j mmm aa"),"")</f>
        <v/>
      </c>
      <c r="DO341" s="121" t="str">
        <f>IF('Main courante'!$F338,'Main courante'!$E338,"")</f>
        <v/>
      </c>
      <c r="DP341" s="121" t="str">
        <f>IF(OR('Main courante'!$F338&lt;&gt;"",'Main courante'!$K338&lt;&gt;""),IF('Main courante'!$F338&lt;&gt;"",TEXT('Main courante'!$F338,"hh:mm"),""),"")</f>
        <v/>
      </c>
      <c r="DQ341" s="121" t="str">
        <f>IF(OR('Main courante'!$F338&lt;&gt;"",'Main courante'!$K338&lt;&gt;""),IF('Main courante'!$G338&lt;&gt;"",TEXT('Main courante'!$G338,"hh:mm"),""),"")</f>
        <v/>
      </c>
      <c r="DR341" s="121" t="str">
        <f>IF(OR('Main courante'!$F338&lt;&gt;"",'Main courante'!$K338&lt;&gt;""),IF('Main courante'!$K338&lt;&gt;"",TEXT('Main courante'!$K338,"hh:mm"),""),"")</f>
        <v/>
      </c>
      <c r="DS341" s="121" t="str">
        <f>IF(OR('Main courante'!$F338&lt;&gt;"",'Main courante'!$K338&lt;&gt;""),IF('Main courante'!$L338&lt;&gt;"",TEXT('Main courante'!$L338,"hh:mm"),""),"")</f>
        <v/>
      </c>
      <c r="DT341" s="129">
        <f t="shared" si="19"/>
        <v>0</v>
      </c>
      <c r="DU341" s="130">
        <f>'Main courante'!$H338+'Main courante'!$M338</f>
        <v>0</v>
      </c>
      <c r="DV341" s="131">
        <f>'Main courante'!$J338+'Main courante'!$O338</f>
        <v>0</v>
      </c>
      <c r="DW341" s="131">
        <f>'Main courante'!$I338+'Main courante'!$N338</f>
        <v>0</v>
      </c>
      <c r="DX341" s="132" t="str">
        <f>IF('Main courante'!$P338&lt;&gt;"",'Main courante'!$P338,"")</f>
        <v/>
      </c>
      <c r="DY341" s="133" t="str">
        <f>IF('Main courante'!$Q338&lt;&gt;"",'Main courante'!$Q338,"")</f>
        <v/>
      </c>
      <c r="DZ341" s="133" t="str">
        <f>IF('Main courante'!$R338&lt;&gt;"",'Main courante'!$R338,"")</f>
        <v/>
      </c>
      <c r="EA341" s="129">
        <f t="shared" si="20"/>
        <v>0</v>
      </c>
      <c r="EB341" s="129">
        <f t="shared" si="21"/>
        <v>0</v>
      </c>
      <c r="ED341" s="120" t="str">
        <f>IF('Main courante'!$A338=$ED$6,MAX($ED$8:$ED340)+1,"")</f>
        <v/>
      </c>
      <c r="EE341" s="120" t="str">
        <f>IF('Main courante'!$A338=$ED$6,'Main courante'!$S338,"")</f>
        <v/>
      </c>
      <c r="EF341" s="120" t="str">
        <f>IF('Main courante'!$A338=$ED$6,'Main courante'!$T338,"")</f>
        <v/>
      </c>
      <c r="EG341" s="120" t="str">
        <f>IF('Main courante'!$A338=$ED$6,'Main courante'!$U338,"")</f>
        <v/>
      </c>
      <c r="EH341" s="134" t="str">
        <f>IF('Main courante'!$A338=$ED$6,'Main courante'!$V338,"")</f>
        <v/>
      </c>
      <c r="EJ341" s="120" t="str">
        <f>IF('Main courante'!$A338=$EJ$6,MAX($EJ$8:$EJ340)+1,"")</f>
        <v/>
      </c>
      <c r="EK341" s="120" t="str">
        <f>IF('Main courante'!$A338=$EJ$6,'Main courante'!$S338,"")</f>
        <v/>
      </c>
      <c r="EL341" s="120" t="str">
        <f>IF('Main courante'!$A338=$EJ$6,'Main courante'!$T338,"")</f>
        <v/>
      </c>
      <c r="EM341" s="120" t="str">
        <f>IF('Main courante'!$A338=$EJ$6,'Main courante'!$U338,"")</f>
        <v/>
      </c>
      <c r="EN341" s="134" t="str">
        <f>IF('Main courante'!$A338=$EJ$6,'Main courante'!$V338,"")</f>
        <v/>
      </c>
      <c r="EP341" s="120" t="str">
        <f>IF('Main courante'!$A338=$EP$6,MAX($EP$8:$EP340)+1,"")</f>
        <v/>
      </c>
      <c r="EQ341" s="120" t="str">
        <f>IF('Main courante'!$A338=$EP$6,'Main courante'!$S338,"")</f>
        <v/>
      </c>
      <c r="ER341" s="120" t="str">
        <f>IF('Main courante'!$A338=$EP$6,'Main courante'!$T338,"")</f>
        <v/>
      </c>
      <c r="ES341" s="120" t="str">
        <f>IF('Main courante'!$A338=$EP$6,'Main courante'!$U338,"")</f>
        <v/>
      </c>
      <c r="ET341" s="134" t="str">
        <f>IF('Main courante'!$A338=$EP$6,'Main courante'!$V338,"")</f>
        <v/>
      </c>
      <c r="EU341" s="125"/>
      <c r="EV341" s="120" t="str">
        <f>IF('Main courante'!$A338=$EV$6,MAX($EV$8:$EV340)+1,"")</f>
        <v/>
      </c>
      <c r="EW341" s="121" t="str">
        <f>IF('Main courante'!$A338=$EV$6,TEXT('Main courante'!$B338,"j mmm aa"),"")</f>
        <v/>
      </c>
      <c r="EX341" s="122" t="str">
        <f>IF('Main courante'!$A338=$EV$6,TEXT('Main courante'!$C338,"hh:mm"),"")</f>
        <v/>
      </c>
      <c r="EY341" s="122" t="str">
        <f>IF('Main courante'!$A338=$EV$6,TEXT('Main courante'!$D338,"hh:mm"),"")</f>
        <v/>
      </c>
      <c r="EZ341" s="123" t="str">
        <f>IF('Main courante'!$A338=$EV$6,MOD($EY341-$EX341,1),"")</f>
        <v/>
      </c>
      <c r="FA341" s="123" t="str">
        <f>IF('Main courante'!$A338=$EV$6,'Main courante'!$E338,"")</f>
        <v/>
      </c>
      <c r="FB341" s="128"/>
    </row>
    <row r="342" spans="1:158">
      <c r="A342" s="120" t="str">
        <f>IF('Main courante'!$A339=$A$6,MAX($A$8:$A341)+1,"")</f>
        <v/>
      </c>
      <c r="B342" s="121" t="str">
        <f>IF('Main courante'!$A339=$A$6,TEXT('Main courante'!$B339,"j mmm aa"),"")</f>
        <v/>
      </c>
      <c r="C342" s="122" t="str">
        <f>IF('Main courante'!$A339=$A$6,TEXT('Main courante'!$C339,"hh:mm"),"")</f>
        <v/>
      </c>
      <c r="D342" s="122" t="str">
        <f>IF('Main courante'!$A339=$A$6,TEXT('Main courante'!$D339,"hh:mm"),"")</f>
        <v/>
      </c>
      <c r="E342" s="123" t="str">
        <f>IF('Main courante'!$A339=$A$6,MOD($D342-$C342,1),"")</f>
        <v/>
      </c>
      <c r="F342" s="123" t="str">
        <f>IF('Main courante'!$A339=$A$6,'Main courante'!$E339,"")</f>
        <v/>
      </c>
      <c r="G342" s="125"/>
      <c r="H342" s="126" t="str">
        <f>IF('Main courante'!$A339=$H$6,MAX($H$8:$H341)+1,"")</f>
        <v/>
      </c>
      <c r="I342" s="121" t="str">
        <f>IF('Main courante'!$A339=$H$6,TEXT('Main courante'!$B339,"j mmm aa"),"")</f>
        <v/>
      </c>
      <c r="J342" s="122" t="str">
        <f>IF('Main courante'!$A339=$H$6,TEXT('Main courante'!$C339,"hh:mm"),"")</f>
        <v/>
      </c>
      <c r="K342" s="122" t="str">
        <f>IF('Main courante'!$A339=$H$6,TEXT('Main courante'!$D339,"hh:mm"),"")</f>
        <v/>
      </c>
      <c r="L342" s="123" t="str">
        <f>IF('Main courante'!$A339=$H$6,MOD($K342-$J342,1),"")</f>
        <v/>
      </c>
      <c r="M342" s="123" t="str">
        <f>IF('Main courante'!$A339=$H$6,'Main courante'!$E339,"")</f>
        <v/>
      </c>
      <c r="N342" s="125"/>
      <c r="O342" s="120" t="str">
        <f>IF('Main courante'!$A339=$O$6,MAX($O$8:$O341)+1,"")</f>
        <v/>
      </c>
      <c r="P342" s="121" t="str">
        <f>IF('Main courante'!$A339=$O$6,TEXT('Main courante'!$B339,"j mmm aa"),"")</f>
        <v/>
      </c>
      <c r="Q342" s="122" t="str">
        <f>IF('Main courante'!$A339=$O$6,TEXT('Main courante'!$C339,"hh:mm"),"")</f>
        <v/>
      </c>
      <c r="R342" s="122" t="str">
        <f>IF('Main courante'!$A339=$O$6,TEXT('Main courante'!$D339,"hh:mm"),"")</f>
        <v/>
      </c>
      <c r="S342" s="123" t="str">
        <f>IF('Main courante'!$A339=$O$6,MOD($R342-$Q342,1),"")</f>
        <v/>
      </c>
      <c r="T342" s="124" t="str">
        <f>IF('Main courante'!$A339=$O$6,'Main courante'!$E339,"")</f>
        <v/>
      </c>
      <c r="U342" s="127" t="str">
        <f>IF('Main courante'!$A339=$O$6,DU342,"")</f>
        <v/>
      </c>
      <c r="V342" s="125"/>
      <c r="W342" s="120" t="str">
        <f>IF('Main courante'!$A339=$W$6,MAX($W$8:$W341)+1,"")</f>
        <v/>
      </c>
      <c r="X342" s="121" t="str">
        <f>IF('Main courante'!$A339=$W$6,TEXT('Main courante'!$B339,"j mmm aa"),"")</f>
        <v/>
      </c>
      <c r="Y342" s="122" t="str">
        <f>IF('Main courante'!$A339=$W$6,TEXT('Main courante'!$C339,"hh:mm"),"")</f>
        <v/>
      </c>
      <c r="Z342" s="122" t="str">
        <f>IF('Main courante'!$A339=$W$6,TEXT('Main courante'!$D339,"hh:mm"),"")</f>
        <v/>
      </c>
      <c r="AA342" s="123" t="str">
        <f>IF('Main courante'!$A339=$W$6,MOD($Z342-$Y342,1),"")</f>
        <v/>
      </c>
      <c r="AB342" s="123" t="str">
        <f>IF('Main courante'!$A339=$W$6,'Main courante'!$E339,"")</f>
        <v/>
      </c>
      <c r="AC342" s="122" t="str">
        <f>IF('Main courante'!$A339=$W$6,DU342,"")</f>
        <v/>
      </c>
      <c r="AD342" s="125"/>
      <c r="AE342" s="120" t="str">
        <f>IF('Main courante'!$A339=$AE$6,MAX($AE$8:$AE341)+1,"")</f>
        <v/>
      </c>
      <c r="AF342" s="121" t="str">
        <f>IF('Main courante'!$A339=$AE$6,TEXT('Main courante'!$B339,"j mmm aa"),"")</f>
        <v/>
      </c>
      <c r="AG342" s="122" t="str">
        <f>IF('Main courante'!$A339=$AE$6,TEXT('Main courante'!$C339,"hh:mm"),"")</f>
        <v/>
      </c>
      <c r="AH342" s="122" t="str">
        <f>IF('Main courante'!$A339=$AE$6,TEXT('Main courante'!$D339,"hh:mm"),"")</f>
        <v/>
      </c>
      <c r="AI342" s="123" t="str">
        <f>IF('Main courante'!$A339=$AE$6,MOD($AH342-$AG342,1),"")</f>
        <v/>
      </c>
      <c r="AJ342" s="123" t="str">
        <f>IF('Main courante'!$A339=$AE$6,'Main courante'!$E339,"")</f>
        <v/>
      </c>
      <c r="AK342" s="122" t="str">
        <f>IF('Main courante'!$A339=$AE$6,DU342,"")</f>
        <v/>
      </c>
      <c r="AL342" s="125"/>
      <c r="AM342" s="120" t="str">
        <f>IF('Main courante'!$A339=$AM$6,MAX($AM$8:$AM341)+1,"")</f>
        <v/>
      </c>
      <c r="AN342" s="121" t="str">
        <f>IF('Main courante'!$A339=$AM$6,TEXT('Main courante'!$B339,"j mmm aa"),"")</f>
        <v/>
      </c>
      <c r="AO342" s="122" t="str">
        <f>IF('Main courante'!$A339=$AM$6,TEXT('Main courante'!$C339,"hh:mm"),"")</f>
        <v/>
      </c>
      <c r="AP342" s="122" t="str">
        <f>IF('Main courante'!$A339=$AM$6,TEXT('Main courante'!$D339,"hh:mm"),"")</f>
        <v/>
      </c>
      <c r="AQ342" s="123" t="str">
        <f>IF('Main courante'!$A339=$AM$6,MOD($AP342-$AO342,1),"")</f>
        <v/>
      </c>
      <c r="AR342" s="123" t="str">
        <f>IF('Main courante'!$A339=$AM$6,'Main courante'!$E339,"")</f>
        <v/>
      </c>
      <c r="AS342" s="122" t="str">
        <f>IF('Main courante'!$A339=$AM$6,DU342,"")</f>
        <v/>
      </c>
      <c r="AT342" s="125"/>
      <c r="AU342" s="120" t="str">
        <f>IF('Main courante'!$A339=$AU$6,MAX($AU$8:$AU341)+1,"")</f>
        <v/>
      </c>
      <c r="AV342" s="121" t="str">
        <f>IF('Main courante'!$A339=$AU$6,TEXT('Main courante'!$B339,"j mmm aa"),"")</f>
        <v/>
      </c>
      <c r="AW342" s="122" t="str">
        <f>IF('Main courante'!$A339=$AU$6,TEXT('Main courante'!$C339,"hh:mm"),"")</f>
        <v/>
      </c>
      <c r="AX342" s="122" t="str">
        <f>IF('Main courante'!$A339=$AU$6,TEXT('Main courante'!$D339,"hh:mm"),"")</f>
        <v/>
      </c>
      <c r="AY342" s="123" t="str">
        <f>IF('Main courante'!$A339=$AU$6,MOD($AX342-$AW342,1),"")</f>
        <v/>
      </c>
      <c r="AZ342" s="123" t="str">
        <f>IF('Main courante'!$A339=$AU$6,'Main courante'!$E339,"")</f>
        <v/>
      </c>
      <c r="BA342" s="122" t="str">
        <f>IF('Main courante'!$A339=$AU$6,DU342,"")</f>
        <v/>
      </c>
      <c r="BB342" s="125"/>
      <c r="BC342" s="120" t="str">
        <f>IF('Main courante'!$A339=$BC$6,MAX($BC$8:$BC341)+1,"")</f>
        <v/>
      </c>
      <c r="BD342" s="121" t="str">
        <f>IF('Main courante'!$A339=$BC$6,TEXT('Main courante'!$B339,"j mmm aa"),"")</f>
        <v/>
      </c>
      <c r="BE342" s="122" t="str">
        <f>IF('Main courante'!$A339=$BC$6,TEXT('Main courante'!$C339,"hh:mm"),"")</f>
        <v/>
      </c>
      <c r="BF342" s="122" t="str">
        <f>IF('Main courante'!$A339=$BC$6,TEXT('Main courante'!$D339,"hh:mm"),"")</f>
        <v/>
      </c>
      <c r="BG342" s="123" t="str">
        <f>IF('Main courante'!$A339=$BC$6,MOD($BF342-$BE342,1),"")</f>
        <v/>
      </c>
      <c r="BH342" s="123" t="str">
        <f>IF('Main courante'!$A339=$BC$6,'Main courante'!$E339,"")</f>
        <v/>
      </c>
      <c r="BI342" s="122" t="str">
        <f>IF('Main courante'!$A339=$BC$6,DU342,"")</f>
        <v/>
      </c>
      <c r="BJ342" s="125"/>
      <c r="BK342" s="120" t="str">
        <f>IF('Main courante'!$A339=$BK$6,MAX($BK$8:$BK341)+1,"")</f>
        <v/>
      </c>
      <c r="BL342" s="121" t="str">
        <f>IF('Main courante'!$A339=$BK$6,TEXT('Main courante'!$B339,"j mmm aa"),"")</f>
        <v/>
      </c>
      <c r="BM342" s="122" t="str">
        <f>IF('Main courante'!$A339=$BK$6,TEXT('Main courante'!$C339,"hh:mm"),"")</f>
        <v/>
      </c>
      <c r="BN342" s="122" t="str">
        <f>IF('Main courante'!$A339=$BK$6,TEXT('Main courante'!$D339,"hh:mm"),"")</f>
        <v/>
      </c>
      <c r="BO342" s="123" t="str">
        <f>IF('Main courante'!$A339=$BK$6,MOD($BN342-$BM342,1),"")</f>
        <v/>
      </c>
      <c r="BP342" s="123" t="str">
        <f>IF('Main courante'!$A339=$BK$6,'Main courante'!$E339,"")</f>
        <v/>
      </c>
      <c r="BQ342" s="122" t="str">
        <f>IF('Main courante'!$A339=$BK$6,DU342,"")</f>
        <v/>
      </c>
      <c r="BR342" s="125"/>
      <c r="BS342" s="120" t="str">
        <f>IF('Main courante'!$A339=$BS$6,MAX($BS$8:$BS341)+1,"")</f>
        <v/>
      </c>
      <c r="BT342" s="121" t="str">
        <f>IF('Main courante'!$A339=$BS$6,TEXT('Main courante'!$B339,"j mmm aa"),"")</f>
        <v/>
      </c>
      <c r="BU342" s="122" t="str">
        <f>IF('Main courante'!$A339=$BS$6,TEXT('Main courante'!$C339,"hh:mm"),"")</f>
        <v/>
      </c>
      <c r="BV342" s="122" t="str">
        <f>IF('Main courante'!$A339=$BS$6,TEXT('Main courante'!$D339,"hh:mm"),"")</f>
        <v/>
      </c>
      <c r="BW342" s="123" t="str">
        <f>IF('Main courante'!$A339=$BS$6,MOD($BV342-$BU342,1),"")</f>
        <v/>
      </c>
      <c r="BX342" s="123" t="str">
        <f>IF('Main courante'!$A339=$BS$6,'Main courante'!$E339,"")</f>
        <v/>
      </c>
      <c r="BY342" s="122" t="str">
        <f>IF('Main courante'!$A339=$BS$6,DU342,"")</f>
        <v/>
      </c>
      <c r="BZ342" s="125"/>
      <c r="CA342" s="120" t="str">
        <f>IF('Main courante'!$A339=$CA$6,MAX($CA$8:$CA341)+1,"")</f>
        <v/>
      </c>
      <c r="CB342" s="121" t="str">
        <f>IF('Main courante'!$A339=$CA$6,TEXT('Main courante'!$B339,"j mmm aa"),"")</f>
        <v/>
      </c>
      <c r="CC342" s="122" t="str">
        <f>IF('Main courante'!$A339=$CA$6,TEXT('Main courante'!$C339,"hh:mm"),"")</f>
        <v/>
      </c>
      <c r="CD342" s="122" t="str">
        <f>IF('Main courante'!$A339=$CA$6,TEXT('Main courante'!$D339,"hh:mm"),"")</f>
        <v/>
      </c>
      <c r="CE342" s="123" t="str">
        <f>IF('Main courante'!$A339=$CA$6,MOD($CD342-$CC342,1),"")</f>
        <v/>
      </c>
      <c r="CF342" s="123" t="str">
        <f>IF('Main courante'!$A339=$CA$6,'Main courante'!$E339,"")</f>
        <v/>
      </c>
      <c r="CG342" s="122" t="str">
        <f>IF('Main courante'!$A339=$CA$6,DU342,"")</f>
        <v/>
      </c>
      <c r="CH342" s="125"/>
      <c r="CI342" s="120" t="str">
        <f>IF('Main courante'!$A339=$CI$6,MAX($CI$8:$CI341)+1,"")</f>
        <v/>
      </c>
      <c r="CJ342" s="121" t="str">
        <f>IF('Main courante'!$A339=$CI$6,TEXT('Main courante'!$B339,"j mmm aa"),"")</f>
        <v/>
      </c>
      <c r="CK342" s="122" t="str">
        <f>IF('Main courante'!$A339=$CI$6,TEXT('Main courante'!$C339,"hh:mm"),"")</f>
        <v/>
      </c>
      <c r="CL342" s="122" t="str">
        <f>IF('Main courante'!$A339=$CI$6,TEXT('Main courante'!$D339,"hh:mm"),"")</f>
        <v/>
      </c>
      <c r="CM342" s="123" t="str">
        <f>IF('Main courante'!$A339=$CI$6,MOD($CL342-$CK342,1),"")</f>
        <v/>
      </c>
      <c r="CN342" s="123" t="str">
        <f>IF('Main courante'!$A339=$CI$6,'Main courante'!$E339,"")</f>
        <v/>
      </c>
      <c r="CO342" s="125"/>
      <c r="CP342" s="120" t="str">
        <f>IF('Main courante'!$A339=$CP$6,MAX($CP$8:$CP341)+1,"")</f>
        <v/>
      </c>
      <c r="CQ342" s="121" t="str">
        <f>IF('Main courante'!$A339=$CP$6,TEXT('Main courante'!$B339,"j mmm aa"),"")</f>
        <v/>
      </c>
      <c r="CR342" s="122" t="str">
        <f>IF('Main courante'!$A339=$CP$6,TEXT('Main courante'!$C339,"hh:mm"),"")</f>
        <v/>
      </c>
      <c r="CS342" s="122" t="str">
        <f>IF('Main courante'!$A339=$CP$6,TEXT('Main courante'!$D339,"hh:mm"),"")</f>
        <v/>
      </c>
      <c r="CT342" s="123" t="str">
        <f>IF('Main courante'!$A339=$CP$6,MOD($CS342-$CR342,1),"")</f>
        <v/>
      </c>
      <c r="CU342" s="123" t="str">
        <f>IF('Main courante'!$A339=$CP$6,'Main courante'!$E339,"")</f>
        <v/>
      </c>
      <c r="CV342" s="122" t="str">
        <f>IF('Main courante'!$A339=$CP$6,DU342,"")</f>
        <v/>
      </c>
      <c r="CW342" s="125"/>
      <c r="CX342" s="120" t="str">
        <f>IF('Main courante'!$A339=$CX$6,MAX($CX$8:$CX341)+1,"")</f>
        <v/>
      </c>
      <c r="CY342" s="121" t="str">
        <f>IF('Main courante'!$A339=$CX$6,TEXT('Main courante'!$B339,"j mmm aa"),"")</f>
        <v/>
      </c>
      <c r="CZ342" s="122" t="str">
        <f>IF('Main courante'!$A339=$CX$6,TEXT('Main courante'!$C339,"hh:mm"),"")</f>
        <v/>
      </c>
      <c r="DA342" s="122" t="str">
        <f>IF('Main courante'!$A339=$CX$6,TEXT('Main courante'!$D339,"hh:mm"),"")</f>
        <v/>
      </c>
      <c r="DB342" s="123" t="str">
        <f>IF('Main courante'!$A339=$CX$6,MOD($DA342-$CZ342,1),"")</f>
        <v/>
      </c>
      <c r="DC342" s="123" t="str">
        <f>IF('Main courante'!$A339=$CX$6,'Main courante'!$E339,"")</f>
        <v/>
      </c>
      <c r="DD342" s="122" t="str">
        <f>IF('Main courante'!$A339=$CX$6,DU342,"")</f>
        <v/>
      </c>
      <c r="DE342" s="125"/>
      <c r="DF342" s="120" t="str">
        <f>IF('Main courante'!$A339=$DF$6,MAX($DF$8:$DF341)+1,"")</f>
        <v/>
      </c>
      <c r="DG342" s="121" t="str">
        <f>IF('Main courante'!$A339=$DF$6,TEXT('Main courante'!$B339,"j mmm aa"),"")</f>
        <v/>
      </c>
      <c r="DH342" s="122" t="str">
        <f>IF('Main courante'!$A339=$DF$6,TEXT('Main courante'!$C339,"hh:mm"),"")</f>
        <v/>
      </c>
      <c r="DI342" s="122" t="str">
        <f>IF('Main courante'!$A339=$DF$6,TEXT('Main courante'!$D339,"hh:mm"),"")</f>
        <v/>
      </c>
      <c r="DJ342" s="123" t="str">
        <f>IF('Main courante'!$A339=$DF$6,MOD($DI342-$DH342,1),"")</f>
        <v/>
      </c>
      <c r="DK342" s="123" t="str">
        <f>IF('Main courante'!$A339=$DF$6,'Main courante'!$E339,"")</f>
        <v/>
      </c>
      <c r="DL342" s="128"/>
      <c r="DM342" s="120" t="str">
        <f>IF(OR('Main courante'!$F339&lt;&gt;"",'Main courante'!$K339&lt;&gt;""),MAX($DM$8:$DM341)+1,"")</f>
        <v/>
      </c>
      <c r="DN342" s="121" t="str">
        <f>IF('Main courante'!$F339,TEXT('Main courante'!$B339,"j mmm aa"),"")</f>
        <v/>
      </c>
      <c r="DO342" s="121" t="str">
        <f>IF('Main courante'!$F339,'Main courante'!$E339,"")</f>
        <v/>
      </c>
      <c r="DP342" s="121" t="str">
        <f>IF(OR('Main courante'!$F339&lt;&gt;"",'Main courante'!$K339&lt;&gt;""),IF('Main courante'!$F339&lt;&gt;"",TEXT('Main courante'!$F339,"hh:mm"),""),"")</f>
        <v/>
      </c>
      <c r="DQ342" s="121" t="str">
        <f>IF(OR('Main courante'!$F339&lt;&gt;"",'Main courante'!$K339&lt;&gt;""),IF('Main courante'!$G339&lt;&gt;"",TEXT('Main courante'!$G339,"hh:mm"),""),"")</f>
        <v/>
      </c>
      <c r="DR342" s="121" t="str">
        <f>IF(OR('Main courante'!$F339&lt;&gt;"",'Main courante'!$K339&lt;&gt;""),IF('Main courante'!$K339&lt;&gt;"",TEXT('Main courante'!$K339,"hh:mm"),""),"")</f>
        <v/>
      </c>
      <c r="DS342" s="121" t="str">
        <f>IF(OR('Main courante'!$F339&lt;&gt;"",'Main courante'!$K339&lt;&gt;""),IF('Main courante'!$L339&lt;&gt;"",TEXT('Main courante'!$L339,"hh:mm"),""),"")</f>
        <v/>
      </c>
      <c r="DT342" s="129">
        <f t="shared" si="19"/>
        <v>0</v>
      </c>
      <c r="DU342" s="130">
        <f>'Main courante'!$H339+'Main courante'!$M339</f>
        <v>0</v>
      </c>
      <c r="DV342" s="131">
        <f>'Main courante'!$J339+'Main courante'!$O339</f>
        <v>0</v>
      </c>
      <c r="DW342" s="131">
        <f>'Main courante'!$I339+'Main courante'!$N339</f>
        <v>0</v>
      </c>
      <c r="DX342" s="132" t="str">
        <f>IF('Main courante'!$P339&lt;&gt;"",'Main courante'!$P339,"")</f>
        <v/>
      </c>
      <c r="DY342" s="133" t="str">
        <f>IF('Main courante'!$Q339&lt;&gt;"",'Main courante'!$Q339,"")</f>
        <v/>
      </c>
      <c r="DZ342" s="133" t="str">
        <f>IF('Main courante'!$R339&lt;&gt;"",'Main courante'!$R339,"")</f>
        <v/>
      </c>
      <c r="EA342" s="129">
        <f t="shared" si="20"/>
        <v>0</v>
      </c>
      <c r="EB342" s="129">
        <f t="shared" si="21"/>
        <v>0</v>
      </c>
      <c r="ED342" s="120" t="str">
        <f>IF('Main courante'!$A339=$ED$6,MAX($ED$8:$ED341)+1,"")</f>
        <v/>
      </c>
      <c r="EE342" s="120" t="str">
        <f>IF('Main courante'!$A339=$ED$6,'Main courante'!$S339,"")</f>
        <v/>
      </c>
      <c r="EF342" s="120" t="str">
        <f>IF('Main courante'!$A339=$ED$6,'Main courante'!$T339,"")</f>
        <v/>
      </c>
      <c r="EG342" s="120" t="str">
        <f>IF('Main courante'!$A339=$ED$6,'Main courante'!$U339,"")</f>
        <v/>
      </c>
      <c r="EH342" s="134" t="str">
        <f>IF('Main courante'!$A339=$ED$6,'Main courante'!$V339,"")</f>
        <v/>
      </c>
      <c r="EJ342" s="120" t="str">
        <f>IF('Main courante'!$A339=$EJ$6,MAX($EJ$8:$EJ341)+1,"")</f>
        <v/>
      </c>
      <c r="EK342" s="120" t="str">
        <f>IF('Main courante'!$A339=$EJ$6,'Main courante'!$S339,"")</f>
        <v/>
      </c>
      <c r="EL342" s="120" t="str">
        <f>IF('Main courante'!$A339=$EJ$6,'Main courante'!$T339,"")</f>
        <v/>
      </c>
      <c r="EM342" s="120" t="str">
        <f>IF('Main courante'!$A339=$EJ$6,'Main courante'!$U339,"")</f>
        <v/>
      </c>
      <c r="EN342" s="134" t="str">
        <f>IF('Main courante'!$A339=$EJ$6,'Main courante'!$V339,"")</f>
        <v/>
      </c>
      <c r="EP342" s="120" t="str">
        <f>IF('Main courante'!$A339=$EP$6,MAX($EP$8:$EP341)+1,"")</f>
        <v/>
      </c>
      <c r="EQ342" s="120" t="str">
        <f>IF('Main courante'!$A339=$EP$6,'Main courante'!$S339,"")</f>
        <v/>
      </c>
      <c r="ER342" s="120" t="str">
        <f>IF('Main courante'!$A339=$EP$6,'Main courante'!$T339,"")</f>
        <v/>
      </c>
      <c r="ES342" s="120" t="str">
        <f>IF('Main courante'!$A339=$EP$6,'Main courante'!$U339,"")</f>
        <v/>
      </c>
      <c r="ET342" s="134" t="str">
        <f>IF('Main courante'!$A339=$EP$6,'Main courante'!$V339,"")</f>
        <v/>
      </c>
      <c r="EU342" s="125"/>
      <c r="EV342" s="120" t="str">
        <f>IF('Main courante'!$A339=$EV$6,MAX($EV$8:$EV341)+1,"")</f>
        <v/>
      </c>
      <c r="EW342" s="121" t="str">
        <f>IF('Main courante'!$A339=$EV$6,TEXT('Main courante'!$B339,"j mmm aa"),"")</f>
        <v/>
      </c>
      <c r="EX342" s="122" t="str">
        <f>IF('Main courante'!$A339=$EV$6,TEXT('Main courante'!$C339,"hh:mm"),"")</f>
        <v/>
      </c>
      <c r="EY342" s="122" t="str">
        <f>IF('Main courante'!$A339=$EV$6,TEXT('Main courante'!$D339,"hh:mm"),"")</f>
        <v/>
      </c>
      <c r="EZ342" s="123" t="str">
        <f>IF('Main courante'!$A339=$EV$6,MOD($EY342-$EX342,1),"")</f>
        <v/>
      </c>
      <c r="FA342" s="123" t="str">
        <f>IF('Main courante'!$A339=$EV$6,'Main courante'!$E339,"")</f>
        <v/>
      </c>
      <c r="FB342" s="128"/>
    </row>
    <row r="343" spans="1:158">
      <c r="A343" s="120" t="str">
        <f>IF('Main courante'!$A340=$A$6,MAX($A$8:$A342)+1,"")</f>
        <v/>
      </c>
      <c r="B343" s="121" t="str">
        <f>IF('Main courante'!$A340=$A$6,TEXT('Main courante'!$B340,"j mmm aa"),"")</f>
        <v/>
      </c>
      <c r="C343" s="122" t="str">
        <f>IF('Main courante'!$A340=$A$6,TEXT('Main courante'!$C340,"hh:mm"),"")</f>
        <v/>
      </c>
      <c r="D343" s="122" t="str">
        <f>IF('Main courante'!$A340=$A$6,TEXT('Main courante'!$D340,"hh:mm"),"")</f>
        <v/>
      </c>
      <c r="E343" s="123" t="str">
        <f>IF('Main courante'!$A340=$A$6,MOD($D343-$C343,1),"")</f>
        <v/>
      </c>
      <c r="F343" s="123" t="str">
        <f>IF('Main courante'!$A340=$A$6,'Main courante'!$E340,"")</f>
        <v/>
      </c>
      <c r="G343" s="125"/>
      <c r="H343" s="126" t="str">
        <f>IF('Main courante'!$A340=$H$6,MAX($H$8:$H342)+1,"")</f>
        <v/>
      </c>
      <c r="I343" s="121" t="str">
        <f>IF('Main courante'!$A340=$H$6,TEXT('Main courante'!$B340,"j mmm aa"),"")</f>
        <v/>
      </c>
      <c r="J343" s="122" t="str">
        <f>IF('Main courante'!$A340=$H$6,TEXT('Main courante'!$C340,"hh:mm"),"")</f>
        <v/>
      </c>
      <c r="K343" s="122" t="str">
        <f>IF('Main courante'!$A340=$H$6,TEXT('Main courante'!$D340,"hh:mm"),"")</f>
        <v/>
      </c>
      <c r="L343" s="123" t="str">
        <f>IF('Main courante'!$A340=$H$6,MOD($K343-$J343,1),"")</f>
        <v/>
      </c>
      <c r="M343" s="123" t="str">
        <f>IF('Main courante'!$A340=$H$6,'Main courante'!$E340,"")</f>
        <v/>
      </c>
      <c r="N343" s="125"/>
      <c r="O343" s="120" t="str">
        <f>IF('Main courante'!$A340=$O$6,MAX($O$8:$O342)+1,"")</f>
        <v/>
      </c>
      <c r="P343" s="121" t="str">
        <f>IF('Main courante'!$A340=$O$6,TEXT('Main courante'!$B340,"j mmm aa"),"")</f>
        <v/>
      </c>
      <c r="Q343" s="122" t="str">
        <f>IF('Main courante'!$A340=$O$6,TEXT('Main courante'!$C340,"hh:mm"),"")</f>
        <v/>
      </c>
      <c r="R343" s="122" t="str">
        <f>IF('Main courante'!$A340=$O$6,TEXT('Main courante'!$D340,"hh:mm"),"")</f>
        <v/>
      </c>
      <c r="S343" s="123" t="str">
        <f>IF('Main courante'!$A340=$O$6,MOD($R343-$Q343,1),"")</f>
        <v/>
      </c>
      <c r="T343" s="124" t="str">
        <f>IF('Main courante'!$A340=$O$6,'Main courante'!$E340,"")</f>
        <v/>
      </c>
      <c r="U343" s="127" t="str">
        <f>IF('Main courante'!$A340=$O$6,DU343,"")</f>
        <v/>
      </c>
      <c r="V343" s="125"/>
      <c r="W343" s="120" t="str">
        <f>IF('Main courante'!$A340=$W$6,MAX($W$8:$W342)+1,"")</f>
        <v/>
      </c>
      <c r="X343" s="121" t="str">
        <f>IF('Main courante'!$A340=$W$6,TEXT('Main courante'!$B340,"j mmm aa"),"")</f>
        <v/>
      </c>
      <c r="Y343" s="122" t="str">
        <f>IF('Main courante'!$A340=$W$6,TEXT('Main courante'!$C340,"hh:mm"),"")</f>
        <v/>
      </c>
      <c r="Z343" s="122" t="str">
        <f>IF('Main courante'!$A340=$W$6,TEXT('Main courante'!$D340,"hh:mm"),"")</f>
        <v/>
      </c>
      <c r="AA343" s="123" t="str">
        <f>IF('Main courante'!$A340=$W$6,MOD($Z343-$Y343,1),"")</f>
        <v/>
      </c>
      <c r="AB343" s="123" t="str">
        <f>IF('Main courante'!$A340=$W$6,'Main courante'!$E340,"")</f>
        <v/>
      </c>
      <c r="AC343" s="122" t="str">
        <f>IF('Main courante'!$A340=$W$6,DU343,"")</f>
        <v/>
      </c>
      <c r="AD343" s="125"/>
      <c r="AE343" s="120" t="str">
        <f>IF('Main courante'!$A340=$AE$6,MAX($AE$8:$AE342)+1,"")</f>
        <v/>
      </c>
      <c r="AF343" s="121" t="str">
        <f>IF('Main courante'!$A340=$AE$6,TEXT('Main courante'!$B340,"j mmm aa"),"")</f>
        <v/>
      </c>
      <c r="AG343" s="122" t="str">
        <f>IF('Main courante'!$A340=$AE$6,TEXT('Main courante'!$C340,"hh:mm"),"")</f>
        <v/>
      </c>
      <c r="AH343" s="122" t="str">
        <f>IF('Main courante'!$A340=$AE$6,TEXT('Main courante'!$D340,"hh:mm"),"")</f>
        <v/>
      </c>
      <c r="AI343" s="123" t="str">
        <f>IF('Main courante'!$A340=$AE$6,MOD($AH343-$AG343,1),"")</f>
        <v/>
      </c>
      <c r="AJ343" s="123" t="str">
        <f>IF('Main courante'!$A340=$AE$6,'Main courante'!$E340,"")</f>
        <v/>
      </c>
      <c r="AK343" s="122" t="str">
        <f>IF('Main courante'!$A340=$AE$6,DU343,"")</f>
        <v/>
      </c>
      <c r="AL343" s="125"/>
      <c r="AM343" s="120" t="str">
        <f>IF('Main courante'!$A340=$AM$6,MAX($AM$8:$AM342)+1,"")</f>
        <v/>
      </c>
      <c r="AN343" s="121" t="str">
        <f>IF('Main courante'!$A340=$AM$6,TEXT('Main courante'!$B340,"j mmm aa"),"")</f>
        <v/>
      </c>
      <c r="AO343" s="122" t="str">
        <f>IF('Main courante'!$A340=$AM$6,TEXT('Main courante'!$C340,"hh:mm"),"")</f>
        <v/>
      </c>
      <c r="AP343" s="122" t="str">
        <f>IF('Main courante'!$A340=$AM$6,TEXT('Main courante'!$D340,"hh:mm"),"")</f>
        <v/>
      </c>
      <c r="AQ343" s="123" t="str">
        <f>IF('Main courante'!$A340=$AM$6,MOD($AP343-$AO343,1),"")</f>
        <v/>
      </c>
      <c r="AR343" s="123" t="str">
        <f>IF('Main courante'!$A340=$AM$6,'Main courante'!$E340,"")</f>
        <v/>
      </c>
      <c r="AS343" s="122" t="str">
        <f>IF('Main courante'!$A340=$AM$6,DU343,"")</f>
        <v/>
      </c>
      <c r="AT343" s="125"/>
      <c r="AU343" s="120" t="str">
        <f>IF('Main courante'!$A340=$AU$6,MAX($AU$8:$AU342)+1,"")</f>
        <v/>
      </c>
      <c r="AV343" s="121" t="str">
        <f>IF('Main courante'!$A340=$AU$6,TEXT('Main courante'!$B340,"j mmm aa"),"")</f>
        <v/>
      </c>
      <c r="AW343" s="122" t="str">
        <f>IF('Main courante'!$A340=$AU$6,TEXT('Main courante'!$C340,"hh:mm"),"")</f>
        <v/>
      </c>
      <c r="AX343" s="122" t="str">
        <f>IF('Main courante'!$A340=$AU$6,TEXT('Main courante'!$D340,"hh:mm"),"")</f>
        <v/>
      </c>
      <c r="AY343" s="123" t="str">
        <f>IF('Main courante'!$A340=$AU$6,MOD($AX343-$AW343,1),"")</f>
        <v/>
      </c>
      <c r="AZ343" s="123" t="str">
        <f>IF('Main courante'!$A340=$AU$6,'Main courante'!$E340,"")</f>
        <v/>
      </c>
      <c r="BA343" s="122" t="str">
        <f>IF('Main courante'!$A340=$AU$6,DU343,"")</f>
        <v/>
      </c>
      <c r="BB343" s="125"/>
      <c r="BC343" s="120" t="str">
        <f>IF('Main courante'!$A340=$BC$6,MAX($BC$8:$BC342)+1,"")</f>
        <v/>
      </c>
      <c r="BD343" s="121" t="str">
        <f>IF('Main courante'!$A340=$BC$6,TEXT('Main courante'!$B340,"j mmm aa"),"")</f>
        <v/>
      </c>
      <c r="BE343" s="122" t="str">
        <f>IF('Main courante'!$A340=$BC$6,TEXT('Main courante'!$C340,"hh:mm"),"")</f>
        <v/>
      </c>
      <c r="BF343" s="122" t="str">
        <f>IF('Main courante'!$A340=$BC$6,TEXT('Main courante'!$D340,"hh:mm"),"")</f>
        <v/>
      </c>
      <c r="BG343" s="123" t="str">
        <f>IF('Main courante'!$A340=$BC$6,MOD($BF343-$BE343,1),"")</f>
        <v/>
      </c>
      <c r="BH343" s="123" t="str">
        <f>IF('Main courante'!$A340=$BC$6,'Main courante'!$E340,"")</f>
        <v/>
      </c>
      <c r="BI343" s="122" t="str">
        <f>IF('Main courante'!$A340=$BC$6,DU343,"")</f>
        <v/>
      </c>
      <c r="BJ343" s="125"/>
      <c r="BK343" s="120" t="str">
        <f>IF('Main courante'!$A340=$BK$6,MAX($BK$8:$BK342)+1,"")</f>
        <v/>
      </c>
      <c r="BL343" s="121" t="str">
        <f>IF('Main courante'!$A340=$BK$6,TEXT('Main courante'!$B340,"j mmm aa"),"")</f>
        <v/>
      </c>
      <c r="BM343" s="122" t="str">
        <f>IF('Main courante'!$A340=$BK$6,TEXT('Main courante'!$C340,"hh:mm"),"")</f>
        <v/>
      </c>
      <c r="BN343" s="122" t="str">
        <f>IF('Main courante'!$A340=$BK$6,TEXT('Main courante'!$D340,"hh:mm"),"")</f>
        <v/>
      </c>
      <c r="BO343" s="123" t="str">
        <f>IF('Main courante'!$A340=$BK$6,MOD($BN343-$BM343,1),"")</f>
        <v/>
      </c>
      <c r="BP343" s="123" t="str">
        <f>IF('Main courante'!$A340=$BK$6,'Main courante'!$E340,"")</f>
        <v/>
      </c>
      <c r="BQ343" s="122" t="str">
        <f>IF('Main courante'!$A340=$BK$6,DU343,"")</f>
        <v/>
      </c>
      <c r="BR343" s="125"/>
      <c r="BS343" s="120" t="str">
        <f>IF('Main courante'!$A340=$BS$6,MAX($BS$8:$BS342)+1,"")</f>
        <v/>
      </c>
      <c r="BT343" s="121" t="str">
        <f>IF('Main courante'!$A340=$BS$6,TEXT('Main courante'!$B340,"j mmm aa"),"")</f>
        <v/>
      </c>
      <c r="BU343" s="122" t="str">
        <f>IF('Main courante'!$A340=$BS$6,TEXT('Main courante'!$C340,"hh:mm"),"")</f>
        <v/>
      </c>
      <c r="BV343" s="122" t="str">
        <f>IF('Main courante'!$A340=$BS$6,TEXT('Main courante'!$D340,"hh:mm"),"")</f>
        <v/>
      </c>
      <c r="BW343" s="123" t="str">
        <f>IF('Main courante'!$A340=$BS$6,MOD($BV343-$BU343,1),"")</f>
        <v/>
      </c>
      <c r="BX343" s="123" t="str">
        <f>IF('Main courante'!$A340=$BS$6,'Main courante'!$E340,"")</f>
        <v/>
      </c>
      <c r="BY343" s="122" t="str">
        <f>IF('Main courante'!$A340=$BS$6,DU343,"")</f>
        <v/>
      </c>
      <c r="BZ343" s="125"/>
      <c r="CA343" s="120" t="str">
        <f>IF('Main courante'!$A340=$CA$6,MAX($CA$8:$CA342)+1,"")</f>
        <v/>
      </c>
      <c r="CB343" s="121" t="str">
        <f>IF('Main courante'!$A340=$CA$6,TEXT('Main courante'!$B340,"j mmm aa"),"")</f>
        <v/>
      </c>
      <c r="CC343" s="122" t="str">
        <f>IF('Main courante'!$A340=$CA$6,TEXT('Main courante'!$C340,"hh:mm"),"")</f>
        <v/>
      </c>
      <c r="CD343" s="122" t="str">
        <f>IF('Main courante'!$A340=$CA$6,TEXT('Main courante'!$D340,"hh:mm"),"")</f>
        <v/>
      </c>
      <c r="CE343" s="123" t="str">
        <f>IF('Main courante'!$A340=$CA$6,MOD($CD343-$CC343,1),"")</f>
        <v/>
      </c>
      <c r="CF343" s="123" t="str">
        <f>IF('Main courante'!$A340=$CA$6,'Main courante'!$E340,"")</f>
        <v/>
      </c>
      <c r="CG343" s="122" t="str">
        <f>IF('Main courante'!$A340=$CA$6,DU343,"")</f>
        <v/>
      </c>
      <c r="CH343" s="125"/>
      <c r="CI343" s="120" t="str">
        <f>IF('Main courante'!$A340=$CI$6,MAX($CI$8:$CI342)+1,"")</f>
        <v/>
      </c>
      <c r="CJ343" s="121" t="str">
        <f>IF('Main courante'!$A340=$CI$6,TEXT('Main courante'!$B340,"j mmm aa"),"")</f>
        <v/>
      </c>
      <c r="CK343" s="122" t="str">
        <f>IF('Main courante'!$A340=$CI$6,TEXT('Main courante'!$C340,"hh:mm"),"")</f>
        <v/>
      </c>
      <c r="CL343" s="122" t="str">
        <f>IF('Main courante'!$A340=$CI$6,TEXT('Main courante'!$D340,"hh:mm"),"")</f>
        <v/>
      </c>
      <c r="CM343" s="123" t="str">
        <f>IF('Main courante'!$A340=$CI$6,MOD($CL343-$CK343,1),"")</f>
        <v/>
      </c>
      <c r="CN343" s="123" t="str">
        <f>IF('Main courante'!$A340=$CI$6,'Main courante'!$E340,"")</f>
        <v/>
      </c>
      <c r="CO343" s="125"/>
      <c r="CP343" s="120" t="str">
        <f>IF('Main courante'!$A340=$CP$6,MAX($CP$8:$CP342)+1,"")</f>
        <v/>
      </c>
      <c r="CQ343" s="121" t="str">
        <f>IF('Main courante'!$A340=$CP$6,TEXT('Main courante'!$B340,"j mmm aa"),"")</f>
        <v/>
      </c>
      <c r="CR343" s="122" t="str">
        <f>IF('Main courante'!$A340=$CP$6,TEXT('Main courante'!$C340,"hh:mm"),"")</f>
        <v/>
      </c>
      <c r="CS343" s="122" t="str">
        <f>IF('Main courante'!$A340=$CP$6,TEXT('Main courante'!$D340,"hh:mm"),"")</f>
        <v/>
      </c>
      <c r="CT343" s="123" t="str">
        <f>IF('Main courante'!$A340=$CP$6,MOD($CS343-$CR343,1),"")</f>
        <v/>
      </c>
      <c r="CU343" s="123" t="str">
        <f>IF('Main courante'!$A340=$CP$6,'Main courante'!$E340,"")</f>
        <v/>
      </c>
      <c r="CV343" s="122" t="str">
        <f>IF('Main courante'!$A340=$CP$6,DU343,"")</f>
        <v/>
      </c>
      <c r="CW343" s="125"/>
      <c r="CX343" s="120" t="str">
        <f>IF('Main courante'!$A340=$CX$6,MAX($CX$8:$CX342)+1,"")</f>
        <v/>
      </c>
      <c r="CY343" s="121" t="str">
        <f>IF('Main courante'!$A340=$CX$6,TEXT('Main courante'!$B340,"j mmm aa"),"")</f>
        <v/>
      </c>
      <c r="CZ343" s="122" t="str">
        <f>IF('Main courante'!$A340=$CX$6,TEXT('Main courante'!$C340,"hh:mm"),"")</f>
        <v/>
      </c>
      <c r="DA343" s="122" t="str">
        <f>IF('Main courante'!$A340=$CX$6,TEXT('Main courante'!$D340,"hh:mm"),"")</f>
        <v/>
      </c>
      <c r="DB343" s="123" t="str">
        <f>IF('Main courante'!$A340=$CX$6,MOD($DA343-$CZ343,1),"")</f>
        <v/>
      </c>
      <c r="DC343" s="123" t="str">
        <f>IF('Main courante'!$A340=$CX$6,'Main courante'!$E340,"")</f>
        <v/>
      </c>
      <c r="DD343" s="122" t="str">
        <f>IF('Main courante'!$A340=$CX$6,DU343,"")</f>
        <v/>
      </c>
      <c r="DE343" s="125"/>
      <c r="DF343" s="120" t="str">
        <f>IF('Main courante'!$A340=$DF$6,MAX($DF$8:$DF342)+1,"")</f>
        <v/>
      </c>
      <c r="DG343" s="121" t="str">
        <f>IF('Main courante'!$A340=$DF$6,TEXT('Main courante'!$B340,"j mmm aa"),"")</f>
        <v/>
      </c>
      <c r="DH343" s="122" t="str">
        <f>IF('Main courante'!$A340=$DF$6,TEXT('Main courante'!$C340,"hh:mm"),"")</f>
        <v/>
      </c>
      <c r="DI343" s="122" t="str">
        <f>IF('Main courante'!$A340=$DF$6,TEXT('Main courante'!$D340,"hh:mm"),"")</f>
        <v/>
      </c>
      <c r="DJ343" s="123" t="str">
        <f>IF('Main courante'!$A340=$DF$6,MOD($DI343-$DH343,1),"")</f>
        <v/>
      </c>
      <c r="DK343" s="123" t="str">
        <f>IF('Main courante'!$A340=$DF$6,'Main courante'!$E340,"")</f>
        <v/>
      </c>
      <c r="DL343" s="128"/>
      <c r="DM343" s="120" t="str">
        <f>IF(OR('Main courante'!$F340&lt;&gt;"",'Main courante'!$K340&lt;&gt;""),MAX($DM$8:$DM342)+1,"")</f>
        <v/>
      </c>
      <c r="DN343" s="121" t="str">
        <f>IF('Main courante'!$F340,TEXT('Main courante'!$B340,"j mmm aa"),"")</f>
        <v/>
      </c>
      <c r="DO343" s="121" t="str">
        <f>IF('Main courante'!$F340,'Main courante'!$E340,"")</f>
        <v/>
      </c>
      <c r="DP343" s="121" t="str">
        <f>IF(OR('Main courante'!$F340&lt;&gt;"",'Main courante'!$K340&lt;&gt;""),IF('Main courante'!$F340&lt;&gt;"",TEXT('Main courante'!$F340,"hh:mm"),""),"")</f>
        <v/>
      </c>
      <c r="DQ343" s="121" t="str">
        <f>IF(OR('Main courante'!$F340&lt;&gt;"",'Main courante'!$K340&lt;&gt;""),IF('Main courante'!$G340&lt;&gt;"",TEXT('Main courante'!$G340,"hh:mm"),""),"")</f>
        <v/>
      </c>
      <c r="DR343" s="121" t="str">
        <f>IF(OR('Main courante'!$F340&lt;&gt;"",'Main courante'!$K340&lt;&gt;""),IF('Main courante'!$K340&lt;&gt;"",TEXT('Main courante'!$K340,"hh:mm"),""),"")</f>
        <v/>
      </c>
      <c r="DS343" s="121" t="str">
        <f>IF(OR('Main courante'!$F340&lt;&gt;"",'Main courante'!$K340&lt;&gt;""),IF('Main courante'!$L340&lt;&gt;"",TEXT('Main courante'!$L340,"hh:mm"),""),"")</f>
        <v/>
      </c>
      <c r="DT343" s="129">
        <f t="shared" si="19"/>
        <v>0</v>
      </c>
      <c r="DU343" s="130">
        <f>'Main courante'!$H340+'Main courante'!$M340</f>
        <v>0</v>
      </c>
      <c r="DV343" s="131">
        <f>'Main courante'!$J340+'Main courante'!$O340</f>
        <v>0</v>
      </c>
      <c r="DW343" s="131">
        <f>'Main courante'!$I340+'Main courante'!$N340</f>
        <v>0</v>
      </c>
      <c r="DX343" s="132" t="str">
        <f>IF('Main courante'!$P340&lt;&gt;"",'Main courante'!$P340,"")</f>
        <v/>
      </c>
      <c r="DY343" s="133" t="str">
        <f>IF('Main courante'!$Q340&lt;&gt;"",'Main courante'!$Q340,"")</f>
        <v/>
      </c>
      <c r="DZ343" s="133" t="str">
        <f>IF('Main courante'!$R340&lt;&gt;"",'Main courante'!$R340,"")</f>
        <v/>
      </c>
      <c r="EA343" s="129">
        <f t="shared" si="20"/>
        <v>0</v>
      </c>
      <c r="EB343" s="129">
        <f t="shared" si="21"/>
        <v>0</v>
      </c>
      <c r="ED343" s="120" t="str">
        <f>IF('Main courante'!$A340=$ED$6,MAX($ED$8:$ED342)+1,"")</f>
        <v/>
      </c>
      <c r="EE343" s="120" t="str">
        <f>IF('Main courante'!$A340=$ED$6,'Main courante'!$S340,"")</f>
        <v/>
      </c>
      <c r="EF343" s="120" t="str">
        <f>IF('Main courante'!$A340=$ED$6,'Main courante'!$T340,"")</f>
        <v/>
      </c>
      <c r="EG343" s="120" t="str">
        <f>IF('Main courante'!$A340=$ED$6,'Main courante'!$U340,"")</f>
        <v/>
      </c>
      <c r="EH343" s="134" t="str">
        <f>IF('Main courante'!$A340=$ED$6,'Main courante'!$V340,"")</f>
        <v/>
      </c>
      <c r="EJ343" s="120" t="str">
        <f>IF('Main courante'!$A340=$EJ$6,MAX($EJ$8:$EJ342)+1,"")</f>
        <v/>
      </c>
      <c r="EK343" s="120" t="str">
        <f>IF('Main courante'!$A340=$EJ$6,'Main courante'!$S340,"")</f>
        <v/>
      </c>
      <c r="EL343" s="120" t="str">
        <f>IF('Main courante'!$A340=$EJ$6,'Main courante'!$T340,"")</f>
        <v/>
      </c>
      <c r="EM343" s="120" t="str">
        <f>IF('Main courante'!$A340=$EJ$6,'Main courante'!$U340,"")</f>
        <v/>
      </c>
      <c r="EN343" s="134" t="str">
        <f>IF('Main courante'!$A340=$EJ$6,'Main courante'!$V340,"")</f>
        <v/>
      </c>
      <c r="EP343" s="120" t="str">
        <f>IF('Main courante'!$A340=$EP$6,MAX($EP$8:$EP342)+1,"")</f>
        <v/>
      </c>
      <c r="EQ343" s="120" t="str">
        <f>IF('Main courante'!$A340=$EP$6,'Main courante'!$S340,"")</f>
        <v/>
      </c>
      <c r="ER343" s="120" t="str">
        <f>IF('Main courante'!$A340=$EP$6,'Main courante'!$T340,"")</f>
        <v/>
      </c>
      <c r="ES343" s="120" t="str">
        <f>IF('Main courante'!$A340=$EP$6,'Main courante'!$U340,"")</f>
        <v/>
      </c>
      <c r="ET343" s="134" t="str">
        <f>IF('Main courante'!$A340=$EP$6,'Main courante'!$V340,"")</f>
        <v/>
      </c>
      <c r="EU343" s="125"/>
      <c r="EV343" s="120" t="str">
        <f>IF('Main courante'!$A340=$EV$6,MAX($EV$8:$EV342)+1,"")</f>
        <v/>
      </c>
      <c r="EW343" s="121" t="str">
        <f>IF('Main courante'!$A340=$EV$6,TEXT('Main courante'!$B340,"j mmm aa"),"")</f>
        <v/>
      </c>
      <c r="EX343" s="122" t="str">
        <f>IF('Main courante'!$A340=$EV$6,TEXT('Main courante'!$C340,"hh:mm"),"")</f>
        <v/>
      </c>
      <c r="EY343" s="122" t="str">
        <f>IF('Main courante'!$A340=$EV$6,TEXT('Main courante'!$D340,"hh:mm"),"")</f>
        <v/>
      </c>
      <c r="EZ343" s="123" t="str">
        <f>IF('Main courante'!$A340=$EV$6,MOD($EY343-$EX343,1),"")</f>
        <v/>
      </c>
      <c r="FA343" s="123" t="str">
        <f>IF('Main courante'!$A340=$EV$6,'Main courante'!$E340,"")</f>
        <v/>
      </c>
      <c r="FB343" s="128"/>
    </row>
    <row r="344" spans="1:158">
      <c r="A344" s="120" t="str">
        <f>IF('Main courante'!$A341=$A$6,MAX($A$8:$A343)+1,"")</f>
        <v/>
      </c>
      <c r="B344" s="121" t="str">
        <f>IF('Main courante'!$A341=$A$6,TEXT('Main courante'!$B341,"j mmm aa"),"")</f>
        <v/>
      </c>
      <c r="C344" s="122" t="str">
        <f>IF('Main courante'!$A341=$A$6,TEXT('Main courante'!$C341,"hh:mm"),"")</f>
        <v/>
      </c>
      <c r="D344" s="122" t="str">
        <f>IF('Main courante'!$A341=$A$6,TEXT('Main courante'!$D341,"hh:mm"),"")</f>
        <v/>
      </c>
      <c r="E344" s="123" t="str">
        <f>IF('Main courante'!$A341=$A$6,MOD($D344-$C344,1),"")</f>
        <v/>
      </c>
      <c r="F344" s="123" t="str">
        <f>IF('Main courante'!$A341=$A$6,'Main courante'!$E341,"")</f>
        <v/>
      </c>
      <c r="G344" s="125"/>
      <c r="H344" s="126" t="str">
        <f>IF('Main courante'!$A341=$H$6,MAX($H$8:$H343)+1,"")</f>
        <v/>
      </c>
      <c r="I344" s="121" t="str">
        <f>IF('Main courante'!$A341=$H$6,TEXT('Main courante'!$B341,"j mmm aa"),"")</f>
        <v/>
      </c>
      <c r="J344" s="122" t="str">
        <f>IF('Main courante'!$A341=$H$6,TEXT('Main courante'!$C341,"hh:mm"),"")</f>
        <v/>
      </c>
      <c r="K344" s="122" t="str">
        <f>IF('Main courante'!$A341=$H$6,TEXT('Main courante'!$D341,"hh:mm"),"")</f>
        <v/>
      </c>
      <c r="L344" s="123" t="str">
        <f>IF('Main courante'!$A341=$H$6,MOD($K344-$J344,1),"")</f>
        <v/>
      </c>
      <c r="M344" s="123" t="str">
        <f>IF('Main courante'!$A341=$H$6,'Main courante'!$E341,"")</f>
        <v/>
      </c>
      <c r="N344" s="125"/>
      <c r="O344" s="120" t="str">
        <f>IF('Main courante'!$A341=$O$6,MAX($O$8:$O343)+1,"")</f>
        <v/>
      </c>
      <c r="P344" s="121" t="str">
        <f>IF('Main courante'!$A341=$O$6,TEXT('Main courante'!$B341,"j mmm aa"),"")</f>
        <v/>
      </c>
      <c r="Q344" s="122" t="str">
        <f>IF('Main courante'!$A341=$O$6,TEXT('Main courante'!$C341,"hh:mm"),"")</f>
        <v/>
      </c>
      <c r="R344" s="122" t="str">
        <f>IF('Main courante'!$A341=$O$6,TEXT('Main courante'!$D341,"hh:mm"),"")</f>
        <v/>
      </c>
      <c r="S344" s="123" t="str">
        <f>IF('Main courante'!$A341=$O$6,MOD($R344-$Q344,1),"")</f>
        <v/>
      </c>
      <c r="T344" s="124" t="str">
        <f>IF('Main courante'!$A341=$O$6,'Main courante'!$E341,"")</f>
        <v/>
      </c>
      <c r="U344" s="127" t="str">
        <f>IF('Main courante'!$A341=$O$6,DU344,"")</f>
        <v/>
      </c>
      <c r="V344" s="125"/>
      <c r="W344" s="120" t="str">
        <f>IF('Main courante'!$A341=$W$6,MAX($W$8:$W343)+1,"")</f>
        <v/>
      </c>
      <c r="X344" s="121" t="str">
        <f>IF('Main courante'!$A341=$W$6,TEXT('Main courante'!$B341,"j mmm aa"),"")</f>
        <v/>
      </c>
      <c r="Y344" s="122" t="str">
        <f>IF('Main courante'!$A341=$W$6,TEXT('Main courante'!$C341,"hh:mm"),"")</f>
        <v/>
      </c>
      <c r="Z344" s="122" t="str">
        <f>IF('Main courante'!$A341=$W$6,TEXT('Main courante'!$D341,"hh:mm"),"")</f>
        <v/>
      </c>
      <c r="AA344" s="123" t="str">
        <f>IF('Main courante'!$A341=$W$6,MOD($Z344-$Y344,1),"")</f>
        <v/>
      </c>
      <c r="AB344" s="123" t="str">
        <f>IF('Main courante'!$A341=$W$6,'Main courante'!$E341,"")</f>
        <v/>
      </c>
      <c r="AC344" s="122" t="str">
        <f>IF('Main courante'!$A341=$W$6,DU344,"")</f>
        <v/>
      </c>
      <c r="AD344" s="125"/>
      <c r="AE344" s="120" t="str">
        <f>IF('Main courante'!$A341=$AE$6,MAX($AE$8:$AE343)+1,"")</f>
        <v/>
      </c>
      <c r="AF344" s="121" t="str">
        <f>IF('Main courante'!$A341=$AE$6,TEXT('Main courante'!$B341,"j mmm aa"),"")</f>
        <v/>
      </c>
      <c r="AG344" s="122" t="str">
        <f>IF('Main courante'!$A341=$AE$6,TEXT('Main courante'!$C341,"hh:mm"),"")</f>
        <v/>
      </c>
      <c r="AH344" s="122" t="str">
        <f>IF('Main courante'!$A341=$AE$6,TEXT('Main courante'!$D341,"hh:mm"),"")</f>
        <v/>
      </c>
      <c r="AI344" s="123" t="str">
        <f>IF('Main courante'!$A341=$AE$6,MOD($AH344-$AG344,1),"")</f>
        <v/>
      </c>
      <c r="AJ344" s="123" t="str">
        <f>IF('Main courante'!$A341=$AE$6,'Main courante'!$E341,"")</f>
        <v/>
      </c>
      <c r="AK344" s="122" t="str">
        <f>IF('Main courante'!$A341=$AE$6,DU344,"")</f>
        <v/>
      </c>
      <c r="AL344" s="125"/>
      <c r="AM344" s="120" t="str">
        <f>IF('Main courante'!$A341=$AM$6,MAX($AM$8:$AM343)+1,"")</f>
        <v/>
      </c>
      <c r="AN344" s="121" t="str">
        <f>IF('Main courante'!$A341=$AM$6,TEXT('Main courante'!$B341,"j mmm aa"),"")</f>
        <v/>
      </c>
      <c r="AO344" s="122" t="str">
        <f>IF('Main courante'!$A341=$AM$6,TEXT('Main courante'!$C341,"hh:mm"),"")</f>
        <v/>
      </c>
      <c r="AP344" s="122" t="str">
        <f>IF('Main courante'!$A341=$AM$6,TEXT('Main courante'!$D341,"hh:mm"),"")</f>
        <v/>
      </c>
      <c r="AQ344" s="123" t="str">
        <f>IF('Main courante'!$A341=$AM$6,MOD($AP344-$AO344,1),"")</f>
        <v/>
      </c>
      <c r="AR344" s="123" t="str">
        <f>IF('Main courante'!$A341=$AM$6,'Main courante'!$E341,"")</f>
        <v/>
      </c>
      <c r="AS344" s="122" t="str">
        <f>IF('Main courante'!$A341=$AM$6,DU344,"")</f>
        <v/>
      </c>
      <c r="AT344" s="125"/>
      <c r="AU344" s="120" t="str">
        <f>IF('Main courante'!$A341=$AU$6,MAX($AU$8:$AU343)+1,"")</f>
        <v/>
      </c>
      <c r="AV344" s="121" t="str">
        <f>IF('Main courante'!$A341=$AU$6,TEXT('Main courante'!$B341,"j mmm aa"),"")</f>
        <v/>
      </c>
      <c r="AW344" s="122" t="str">
        <f>IF('Main courante'!$A341=$AU$6,TEXT('Main courante'!$C341,"hh:mm"),"")</f>
        <v/>
      </c>
      <c r="AX344" s="122" t="str">
        <f>IF('Main courante'!$A341=$AU$6,TEXT('Main courante'!$D341,"hh:mm"),"")</f>
        <v/>
      </c>
      <c r="AY344" s="123" t="str">
        <f>IF('Main courante'!$A341=$AU$6,MOD($AX344-$AW344,1),"")</f>
        <v/>
      </c>
      <c r="AZ344" s="123" t="str">
        <f>IF('Main courante'!$A341=$AU$6,'Main courante'!$E341,"")</f>
        <v/>
      </c>
      <c r="BA344" s="122" t="str">
        <f>IF('Main courante'!$A341=$AU$6,DU344,"")</f>
        <v/>
      </c>
      <c r="BB344" s="125"/>
      <c r="BC344" s="120" t="str">
        <f>IF('Main courante'!$A341=$BC$6,MAX($BC$8:$BC343)+1,"")</f>
        <v/>
      </c>
      <c r="BD344" s="121" t="str">
        <f>IF('Main courante'!$A341=$BC$6,TEXT('Main courante'!$B341,"j mmm aa"),"")</f>
        <v/>
      </c>
      <c r="BE344" s="122" t="str">
        <f>IF('Main courante'!$A341=$BC$6,TEXT('Main courante'!$C341,"hh:mm"),"")</f>
        <v/>
      </c>
      <c r="BF344" s="122" t="str">
        <f>IF('Main courante'!$A341=$BC$6,TEXT('Main courante'!$D341,"hh:mm"),"")</f>
        <v/>
      </c>
      <c r="BG344" s="123" t="str">
        <f>IF('Main courante'!$A341=$BC$6,MOD($BF344-$BE344,1),"")</f>
        <v/>
      </c>
      <c r="BH344" s="123" t="str">
        <f>IF('Main courante'!$A341=$BC$6,'Main courante'!$E341,"")</f>
        <v/>
      </c>
      <c r="BI344" s="122" t="str">
        <f>IF('Main courante'!$A341=$BC$6,DU344,"")</f>
        <v/>
      </c>
      <c r="BJ344" s="125"/>
      <c r="BK344" s="120" t="str">
        <f>IF('Main courante'!$A341=$BK$6,MAX($BK$8:$BK343)+1,"")</f>
        <v/>
      </c>
      <c r="BL344" s="121" t="str">
        <f>IF('Main courante'!$A341=$BK$6,TEXT('Main courante'!$B341,"j mmm aa"),"")</f>
        <v/>
      </c>
      <c r="BM344" s="122" t="str">
        <f>IF('Main courante'!$A341=$BK$6,TEXT('Main courante'!$C341,"hh:mm"),"")</f>
        <v/>
      </c>
      <c r="BN344" s="122" t="str">
        <f>IF('Main courante'!$A341=$BK$6,TEXT('Main courante'!$D341,"hh:mm"),"")</f>
        <v/>
      </c>
      <c r="BO344" s="123" t="str">
        <f>IF('Main courante'!$A341=$BK$6,MOD($BN344-$BM344,1),"")</f>
        <v/>
      </c>
      <c r="BP344" s="123" t="str">
        <f>IF('Main courante'!$A341=$BK$6,'Main courante'!$E341,"")</f>
        <v/>
      </c>
      <c r="BQ344" s="122" t="str">
        <f>IF('Main courante'!$A341=$BK$6,DU344,"")</f>
        <v/>
      </c>
      <c r="BR344" s="125"/>
      <c r="BS344" s="120" t="str">
        <f>IF('Main courante'!$A341=$BS$6,MAX($BS$8:$BS343)+1,"")</f>
        <v/>
      </c>
      <c r="BT344" s="121" t="str">
        <f>IF('Main courante'!$A341=$BS$6,TEXT('Main courante'!$B341,"j mmm aa"),"")</f>
        <v/>
      </c>
      <c r="BU344" s="122" t="str">
        <f>IF('Main courante'!$A341=$BS$6,TEXT('Main courante'!$C341,"hh:mm"),"")</f>
        <v/>
      </c>
      <c r="BV344" s="122" t="str">
        <f>IF('Main courante'!$A341=$BS$6,TEXT('Main courante'!$D341,"hh:mm"),"")</f>
        <v/>
      </c>
      <c r="BW344" s="123" t="str">
        <f>IF('Main courante'!$A341=$BS$6,MOD($BV344-$BU344,1),"")</f>
        <v/>
      </c>
      <c r="BX344" s="123" t="str">
        <f>IF('Main courante'!$A341=$BS$6,'Main courante'!$E341,"")</f>
        <v/>
      </c>
      <c r="BY344" s="122" t="str">
        <f>IF('Main courante'!$A341=$BS$6,DU344,"")</f>
        <v/>
      </c>
      <c r="BZ344" s="125"/>
      <c r="CA344" s="120" t="str">
        <f>IF('Main courante'!$A341=$CA$6,MAX($CA$8:$CA343)+1,"")</f>
        <v/>
      </c>
      <c r="CB344" s="121" t="str">
        <f>IF('Main courante'!$A341=$CA$6,TEXT('Main courante'!$B341,"j mmm aa"),"")</f>
        <v/>
      </c>
      <c r="CC344" s="122" t="str">
        <f>IF('Main courante'!$A341=$CA$6,TEXT('Main courante'!$C341,"hh:mm"),"")</f>
        <v/>
      </c>
      <c r="CD344" s="122" t="str">
        <f>IF('Main courante'!$A341=$CA$6,TEXT('Main courante'!$D341,"hh:mm"),"")</f>
        <v/>
      </c>
      <c r="CE344" s="123" t="str">
        <f>IF('Main courante'!$A341=$CA$6,MOD($CD344-$CC344,1),"")</f>
        <v/>
      </c>
      <c r="CF344" s="123" t="str">
        <f>IF('Main courante'!$A341=$CA$6,'Main courante'!$E341,"")</f>
        <v/>
      </c>
      <c r="CG344" s="122" t="str">
        <f>IF('Main courante'!$A341=$CA$6,DU344,"")</f>
        <v/>
      </c>
      <c r="CH344" s="125"/>
      <c r="CI344" s="120" t="str">
        <f>IF('Main courante'!$A341=$CI$6,MAX($CI$8:$CI343)+1,"")</f>
        <v/>
      </c>
      <c r="CJ344" s="121" t="str">
        <f>IF('Main courante'!$A341=$CI$6,TEXT('Main courante'!$B341,"j mmm aa"),"")</f>
        <v/>
      </c>
      <c r="CK344" s="122" t="str">
        <f>IF('Main courante'!$A341=$CI$6,TEXT('Main courante'!$C341,"hh:mm"),"")</f>
        <v/>
      </c>
      <c r="CL344" s="122" t="str">
        <f>IF('Main courante'!$A341=$CI$6,TEXT('Main courante'!$D341,"hh:mm"),"")</f>
        <v/>
      </c>
      <c r="CM344" s="123" t="str">
        <f>IF('Main courante'!$A341=$CI$6,MOD($CL344-$CK344,1),"")</f>
        <v/>
      </c>
      <c r="CN344" s="123" t="str">
        <f>IF('Main courante'!$A341=$CI$6,'Main courante'!$E341,"")</f>
        <v/>
      </c>
      <c r="CO344" s="125"/>
      <c r="CP344" s="120" t="str">
        <f>IF('Main courante'!$A341=$CP$6,MAX($CP$8:$CP343)+1,"")</f>
        <v/>
      </c>
      <c r="CQ344" s="121" t="str">
        <f>IF('Main courante'!$A341=$CP$6,TEXT('Main courante'!$B341,"j mmm aa"),"")</f>
        <v/>
      </c>
      <c r="CR344" s="122" t="str">
        <f>IF('Main courante'!$A341=$CP$6,TEXT('Main courante'!$C341,"hh:mm"),"")</f>
        <v/>
      </c>
      <c r="CS344" s="122" t="str">
        <f>IF('Main courante'!$A341=$CP$6,TEXT('Main courante'!$D341,"hh:mm"),"")</f>
        <v/>
      </c>
      <c r="CT344" s="123" t="str">
        <f>IF('Main courante'!$A341=$CP$6,MOD($CS344-$CR344,1),"")</f>
        <v/>
      </c>
      <c r="CU344" s="123" t="str">
        <f>IF('Main courante'!$A341=$CP$6,'Main courante'!$E341,"")</f>
        <v/>
      </c>
      <c r="CV344" s="122" t="str">
        <f>IF('Main courante'!$A341=$CP$6,DU344,"")</f>
        <v/>
      </c>
      <c r="CW344" s="125"/>
      <c r="CX344" s="120" t="str">
        <f>IF('Main courante'!$A341=$CX$6,MAX($CX$8:$CX343)+1,"")</f>
        <v/>
      </c>
      <c r="CY344" s="121" t="str">
        <f>IF('Main courante'!$A341=$CX$6,TEXT('Main courante'!$B341,"j mmm aa"),"")</f>
        <v/>
      </c>
      <c r="CZ344" s="122" t="str">
        <f>IF('Main courante'!$A341=$CX$6,TEXT('Main courante'!$C341,"hh:mm"),"")</f>
        <v/>
      </c>
      <c r="DA344" s="122" t="str">
        <f>IF('Main courante'!$A341=$CX$6,TEXT('Main courante'!$D341,"hh:mm"),"")</f>
        <v/>
      </c>
      <c r="DB344" s="123" t="str">
        <f>IF('Main courante'!$A341=$CX$6,MOD($DA344-$CZ344,1),"")</f>
        <v/>
      </c>
      <c r="DC344" s="123" t="str">
        <f>IF('Main courante'!$A341=$CX$6,'Main courante'!$E341,"")</f>
        <v/>
      </c>
      <c r="DD344" s="122" t="str">
        <f>IF('Main courante'!$A341=$CX$6,DU344,"")</f>
        <v/>
      </c>
      <c r="DE344" s="125"/>
      <c r="DF344" s="120" t="str">
        <f>IF('Main courante'!$A341=$DF$6,MAX($DF$8:$DF343)+1,"")</f>
        <v/>
      </c>
      <c r="DG344" s="121" t="str">
        <f>IF('Main courante'!$A341=$DF$6,TEXT('Main courante'!$B341,"j mmm aa"),"")</f>
        <v/>
      </c>
      <c r="DH344" s="122" t="str">
        <f>IF('Main courante'!$A341=$DF$6,TEXT('Main courante'!$C341,"hh:mm"),"")</f>
        <v/>
      </c>
      <c r="DI344" s="122" t="str">
        <f>IF('Main courante'!$A341=$DF$6,TEXT('Main courante'!$D341,"hh:mm"),"")</f>
        <v/>
      </c>
      <c r="DJ344" s="123" t="str">
        <f>IF('Main courante'!$A341=$DF$6,MOD($DI344-$DH344,1),"")</f>
        <v/>
      </c>
      <c r="DK344" s="123" t="str">
        <f>IF('Main courante'!$A341=$DF$6,'Main courante'!$E341,"")</f>
        <v/>
      </c>
      <c r="DL344" s="128"/>
      <c r="DM344" s="120" t="str">
        <f>IF(OR('Main courante'!$F341&lt;&gt;"",'Main courante'!$K341&lt;&gt;""),MAX($DM$8:$DM343)+1,"")</f>
        <v/>
      </c>
      <c r="DN344" s="121" t="str">
        <f>IF('Main courante'!$F341,TEXT('Main courante'!$B341,"j mmm aa"),"")</f>
        <v/>
      </c>
      <c r="DO344" s="121" t="str">
        <f>IF('Main courante'!$F341,'Main courante'!$E341,"")</f>
        <v/>
      </c>
      <c r="DP344" s="121" t="str">
        <f>IF(OR('Main courante'!$F341&lt;&gt;"",'Main courante'!$K341&lt;&gt;""),IF('Main courante'!$F341&lt;&gt;"",TEXT('Main courante'!$F341,"hh:mm"),""),"")</f>
        <v/>
      </c>
      <c r="DQ344" s="121" t="str">
        <f>IF(OR('Main courante'!$F341&lt;&gt;"",'Main courante'!$K341&lt;&gt;""),IF('Main courante'!$G341&lt;&gt;"",TEXT('Main courante'!$G341,"hh:mm"),""),"")</f>
        <v/>
      </c>
      <c r="DR344" s="121" t="str">
        <f>IF(OR('Main courante'!$F341&lt;&gt;"",'Main courante'!$K341&lt;&gt;""),IF('Main courante'!$K341&lt;&gt;"",TEXT('Main courante'!$K341,"hh:mm"),""),"")</f>
        <v/>
      </c>
      <c r="DS344" s="121" t="str">
        <f>IF(OR('Main courante'!$F341&lt;&gt;"",'Main courante'!$K341&lt;&gt;""),IF('Main courante'!$L341&lt;&gt;"",TEXT('Main courante'!$L341,"hh:mm"),""),"")</f>
        <v/>
      </c>
      <c r="DT344" s="129">
        <f t="shared" si="19"/>
        <v>0</v>
      </c>
      <c r="DU344" s="130">
        <f>'Main courante'!$H341+'Main courante'!$M341</f>
        <v>0</v>
      </c>
      <c r="DV344" s="131">
        <f>'Main courante'!$J341+'Main courante'!$O341</f>
        <v>0</v>
      </c>
      <c r="DW344" s="131">
        <f>'Main courante'!$I341+'Main courante'!$N341</f>
        <v>0</v>
      </c>
      <c r="DX344" s="132" t="str">
        <f>IF('Main courante'!$P341&lt;&gt;"",'Main courante'!$P341,"")</f>
        <v/>
      </c>
      <c r="DY344" s="133" t="str">
        <f>IF('Main courante'!$Q341&lt;&gt;"",'Main courante'!$Q341,"")</f>
        <v/>
      </c>
      <c r="DZ344" s="133" t="str">
        <f>IF('Main courante'!$R341&lt;&gt;"",'Main courante'!$R341,"")</f>
        <v/>
      </c>
      <c r="EA344" s="129">
        <f t="shared" si="20"/>
        <v>0</v>
      </c>
      <c r="EB344" s="129">
        <f t="shared" si="21"/>
        <v>0</v>
      </c>
      <c r="ED344" s="120" t="str">
        <f>IF('Main courante'!$A341=$ED$6,MAX($ED$8:$ED343)+1,"")</f>
        <v/>
      </c>
      <c r="EE344" s="120" t="str">
        <f>IF('Main courante'!$A341=$ED$6,'Main courante'!$S341,"")</f>
        <v/>
      </c>
      <c r="EF344" s="120" t="str">
        <f>IF('Main courante'!$A341=$ED$6,'Main courante'!$T341,"")</f>
        <v/>
      </c>
      <c r="EG344" s="120" t="str">
        <f>IF('Main courante'!$A341=$ED$6,'Main courante'!$U341,"")</f>
        <v/>
      </c>
      <c r="EH344" s="134" t="str">
        <f>IF('Main courante'!$A341=$ED$6,'Main courante'!$V341,"")</f>
        <v/>
      </c>
      <c r="EJ344" s="120" t="str">
        <f>IF('Main courante'!$A341=$EJ$6,MAX($EJ$8:$EJ343)+1,"")</f>
        <v/>
      </c>
      <c r="EK344" s="120" t="str">
        <f>IF('Main courante'!$A341=$EJ$6,'Main courante'!$S341,"")</f>
        <v/>
      </c>
      <c r="EL344" s="120" t="str">
        <f>IF('Main courante'!$A341=$EJ$6,'Main courante'!$T341,"")</f>
        <v/>
      </c>
      <c r="EM344" s="120" t="str">
        <f>IF('Main courante'!$A341=$EJ$6,'Main courante'!$U341,"")</f>
        <v/>
      </c>
      <c r="EN344" s="134" t="str">
        <f>IF('Main courante'!$A341=$EJ$6,'Main courante'!$V341,"")</f>
        <v/>
      </c>
      <c r="EP344" s="120" t="str">
        <f>IF('Main courante'!$A341=$EP$6,MAX($EP$8:$EP343)+1,"")</f>
        <v/>
      </c>
      <c r="EQ344" s="120" t="str">
        <f>IF('Main courante'!$A341=$EP$6,'Main courante'!$S341,"")</f>
        <v/>
      </c>
      <c r="ER344" s="120" t="str">
        <f>IF('Main courante'!$A341=$EP$6,'Main courante'!$T341,"")</f>
        <v/>
      </c>
      <c r="ES344" s="120" t="str">
        <f>IF('Main courante'!$A341=$EP$6,'Main courante'!$U341,"")</f>
        <v/>
      </c>
      <c r="ET344" s="134" t="str">
        <f>IF('Main courante'!$A341=$EP$6,'Main courante'!$V341,"")</f>
        <v/>
      </c>
      <c r="EU344" s="125"/>
      <c r="EV344" s="120" t="str">
        <f>IF('Main courante'!$A341=$EV$6,MAX($EV$8:$EV343)+1,"")</f>
        <v/>
      </c>
      <c r="EW344" s="121" t="str">
        <f>IF('Main courante'!$A341=$EV$6,TEXT('Main courante'!$B341,"j mmm aa"),"")</f>
        <v/>
      </c>
      <c r="EX344" s="122" t="str">
        <f>IF('Main courante'!$A341=$EV$6,TEXT('Main courante'!$C341,"hh:mm"),"")</f>
        <v/>
      </c>
      <c r="EY344" s="122" t="str">
        <f>IF('Main courante'!$A341=$EV$6,TEXT('Main courante'!$D341,"hh:mm"),"")</f>
        <v/>
      </c>
      <c r="EZ344" s="123" t="str">
        <f>IF('Main courante'!$A341=$EV$6,MOD($EY344-$EX344,1),"")</f>
        <v/>
      </c>
      <c r="FA344" s="123" t="str">
        <f>IF('Main courante'!$A341=$EV$6,'Main courante'!$E341,"")</f>
        <v/>
      </c>
      <c r="FB344" s="128"/>
    </row>
    <row r="345" spans="1:158">
      <c r="A345" s="120" t="str">
        <f>IF('Main courante'!$A342=$A$6,MAX($A$8:$A344)+1,"")</f>
        <v/>
      </c>
      <c r="B345" s="121" t="str">
        <f>IF('Main courante'!$A342=$A$6,TEXT('Main courante'!$B342,"j mmm aa"),"")</f>
        <v/>
      </c>
      <c r="C345" s="122" t="str">
        <f>IF('Main courante'!$A342=$A$6,TEXT('Main courante'!$C342,"hh:mm"),"")</f>
        <v/>
      </c>
      <c r="D345" s="122" t="str">
        <f>IF('Main courante'!$A342=$A$6,TEXT('Main courante'!$D342,"hh:mm"),"")</f>
        <v/>
      </c>
      <c r="E345" s="123" t="str">
        <f>IF('Main courante'!$A342=$A$6,MOD($D345-$C345,1),"")</f>
        <v/>
      </c>
      <c r="F345" s="123" t="str">
        <f>IF('Main courante'!$A342=$A$6,'Main courante'!$E342,"")</f>
        <v/>
      </c>
      <c r="G345" s="125"/>
      <c r="H345" s="126" t="str">
        <f>IF('Main courante'!$A342=$H$6,MAX($H$8:$H344)+1,"")</f>
        <v/>
      </c>
      <c r="I345" s="121" t="str">
        <f>IF('Main courante'!$A342=$H$6,TEXT('Main courante'!$B342,"j mmm aa"),"")</f>
        <v/>
      </c>
      <c r="J345" s="122" t="str">
        <f>IF('Main courante'!$A342=$H$6,TEXT('Main courante'!$C342,"hh:mm"),"")</f>
        <v/>
      </c>
      <c r="K345" s="122" t="str">
        <f>IF('Main courante'!$A342=$H$6,TEXT('Main courante'!$D342,"hh:mm"),"")</f>
        <v/>
      </c>
      <c r="L345" s="123" t="str">
        <f>IF('Main courante'!$A342=$H$6,MOD($K345-$J345,1),"")</f>
        <v/>
      </c>
      <c r="M345" s="123" t="str">
        <f>IF('Main courante'!$A342=$H$6,'Main courante'!$E342,"")</f>
        <v/>
      </c>
      <c r="N345" s="125"/>
      <c r="O345" s="120" t="str">
        <f>IF('Main courante'!$A342=$O$6,MAX($O$8:$O344)+1,"")</f>
        <v/>
      </c>
      <c r="P345" s="121" t="str">
        <f>IF('Main courante'!$A342=$O$6,TEXT('Main courante'!$B342,"j mmm aa"),"")</f>
        <v/>
      </c>
      <c r="Q345" s="122" t="str">
        <f>IF('Main courante'!$A342=$O$6,TEXT('Main courante'!$C342,"hh:mm"),"")</f>
        <v/>
      </c>
      <c r="R345" s="122" t="str">
        <f>IF('Main courante'!$A342=$O$6,TEXT('Main courante'!$D342,"hh:mm"),"")</f>
        <v/>
      </c>
      <c r="S345" s="123" t="str">
        <f>IF('Main courante'!$A342=$O$6,MOD($R345-$Q345,1),"")</f>
        <v/>
      </c>
      <c r="T345" s="124" t="str">
        <f>IF('Main courante'!$A342=$O$6,'Main courante'!$E342,"")</f>
        <v/>
      </c>
      <c r="U345" s="127" t="str">
        <f>IF('Main courante'!$A342=$O$6,DU345,"")</f>
        <v/>
      </c>
      <c r="V345" s="125"/>
      <c r="W345" s="120" t="str">
        <f>IF('Main courante'!$A342=$W$6,MAX($W$8:$W344)+1,"")</f>
        <v/>
      </c>
      <c r="X345" s="121" t="str">
        <f>IF('Main courante'!$A342=$W$6,TEXT('Main courante'!$B342,"j mmm aa"),"")</f>
        <v/>
      </c>
      <c r="Y345" s="122" t="str">
        <f>IF('Main courante'!$A342=$W$6,TEXT('Main courante'!$C342,"hh:mm"),"")</f>
        <v/>
      </c>
      <c r="Z345" s="122" t="str">
        <f>IF('Main courante'!$A342=$W$6,TEXT('Main courante'!$D342,"hh:mm"),"")</f>
        <v/>
      </c>
      <c r="AA345" s="123" t="str">
        <f>IF('Main courante'!$A342=$W$6,MOD($Z345-$Y345,1),"")</f>
        <v/>
      </c>
      <c r="AB345" s="123" t="str">
        <f>IF('Main courante'!$A342=$W$6,'Main courante'!$E342,"")</f>
        <v/>
      </c>
      <c r="AC345" s="122" t="str">
        <f>IF('Main courante'!$A342=$W$6,DU345,"")</f>
        <v/>
      </c>
      <c r="AD345" s="125"/>
      <c r="AE345" s="120" t="str">
        <f>IF('Main courante'!$A342=$AE$6,MAX($AE$8:$AE344)+1,"")</f>
        <v/>
      </c>
      <c r="AF345" s="121" t="str">
        <f>IF('Main courante'!$A342=$AE$6,TEXT('Main courante'!$B342,"j mmm aa"),"")</f>
        <v/>
      </c>
      <c r="AG345" s="122" t="str">
        <f>IF('Main courante'!$A342=$AE$6,TEXT('Main courante'!$C342,"hh:mm"),"")</f>
        <v/>
      </c>
      <c r="AH345" s="122" t="str">
        <f>IF('Main courante'!$A342=$AE$6,TEXT('Main courante'!$D342,"hh:mm"),"")</f>
        <v/>
      </c>
      <c r="AI345" s="123" t="str">
        <f>IF('Main courante'!$A342=$AE$6,MOD($AH345-$AG345,1),"")</f>
        <v/>
      </c>
      <c r="AJ345" s="123" t="str">
        <f>IF('Main courante'!$A342=$AE$6,'Main courante'!$E342,"")</f>
        <v/>
      </c>
      <c r="AK345" s="122" t="str">
        <f>IF('Main courante'!$A342=$AE$6,DU345,"")</f>
        <v/>
      </c>
      <c r="AL345" s="125"/>
      <c r="AM345" s="120" t="str">
        <f>IF('Main courante'!$A342=$AM$6,MAX($AM$8:$AM344)+1,"")</f>
        <v/>
      </c>
      <c r="AN345" s="121" t="str">
        <f>IF('Main courante'!$A342=$AM$6,TEXT('Main courante'!$B342,"j mmm aa"),"")</f>
        <v/>
      </c>
      <c r="AO345" s="122" t="str">
        <f>IF('Main courante'!$A342=$AM$6,TEXT('Main courante'!$C342,"hh:mm"),"")</f>
        <v/>
      </c>
      <c r="AP345" s="122" t="str">
        <f>IF('Main courante'!$A342=$AM$6,TEXT('Main courante'!$D342,"hh:mm"),"")</f>
        <v/>
      </c>
      <c r="AQ345" s="123" t="str">
        <f>IF('Main courante'!$A342=$AM$6,MOD($AP345-$AO345,1),"")</f>
        <v/>
      </c>
      <c r="AR345" s="123" t="str">
        <f>IF('Main courante'!$A342=$AM$6,'Main courante'!$E342,"")</f>
        <v/>
      </c>
      <c r="AS345" s="122" t="str">
        <f>IF('Main courante'!$A342=$AM$6,DU345,"")</f>
        <v/>
      </c>
      <c r="AT345" s="125"/>
      <c r="AU345" s="120" t="str">
        <f>IF('Main courante'!$A342=$AU$6,MAX($AU$8:$AU344)+1,"")</f>
        <v/>
      </c>
      <c r="AV345" s="121" t="str">
        <f>IF('Main courante'!$A342=$AU$6,TEXT('Main courante'!$B342,"j mmm aa"),"")</f>
        <v/>
      </c>
      <c r="AW345" s="122" t="str">
        <f>IF('Main courante'!$A342=$AU$6,TEXT('Main courante'!$C342,"hh:mm"),"")</f>
        <v/>
      </c>
      <c r="AX345" s="122" t="str">
        <f>IF('Main courante'!$A342=$AU$6,TEXT('Main courante'!$D342,"hh:mm"),"")</f>
        <v/>
      </c>
      <c r="AY345" s="123" t="str">
        <f>IF('Main courante'!$A342=$AU$6,MOD($AX345-$AW345,1),"")</f>
        <v/>
      </c>
      <c r="AZ345" s="123" t="str">
        <f>IF('Main courante'!$A342=$AU$6,'Main courante'!$E342,"")</f>
        <v/>
      </c>
      <c r="BA345" s="122" t="str">
        <f>IF('Main courante'!$A342=$AU$6,DU345,"")</f>
        <v/>
      </c>
      <c r="BB345" s="125"/>
      <c r="BC345" s="120" t="str">
        <f>IF('Main courante'!$A342=$BC$6,MAX($BC$8:$BC344)+1,"")</f>
        <v/>
      </c>
      <c r="BD345" s="121" t="str">
        <f>IF('Main courante'!$A342=$BC$6,TEXT('Main courante'!$B342,"j mmm aa"),"")</f>
        <v/>
      </c>
      <c r="BE345" s="122" t="str">
        <f>IF('Main courante'!$A342=$BC$6,TEXT('Main courante'!$C342,"hh:mm"),"")</f>
        <v/>
      </c>
      <c r="BF345" s="122" t="str">
        <f>IF('Main courante'!$A342=$BC$6,TEXT('Main courante'!$D342,"hh:mm"),"")</f>
        <v/>
      </c>
      <c r="BG345" s="123" t="str">
        <f>IF('Main courante'!$A342=$BC$6,MOD($BF345-$BE345,1),"")</f>
        <v/>
      </c>
      <c r="BH345" s="123" t="str">
        <f>IF('Main courante'!$A342=$BC$6,'Main courante'!$E342,"")</f>
        <v/>
      </c>
      <c r="BI345" s="122" t="str">
        <f>IF('Main courante'!$A342=$BC$6,DU345,"")</f>
        <v/>
      </c>
      <c r="BJ345" s="125"/>
      <c r="BK345" s="120" t="str">
        <f>IF('Main courante'!$A342=$BK$6,MAX($BK$8:$BK344)+1,"")</f>
        <v/>
      </c>
      <c r="BL345" s="121" t="str">
        <f>IF('Main courante'!$A342=$BK$6,TEXT('Main courante'!$B342,"j mmm aa"),"")</f>
        <v/>
      </c>
      <c r="BM345" s="122" t="str">
        <f>IF('Main courante'!$A342=$BK$6,TEXT('Main courante'!$C342,"hh:mm"),"")</f>
        <v/>
      </c>
      <c r="BN345" s="122" t="str">
        <f>IF('Main courante'!$A342=$BK$6,TEXT('Main courante'!$D342,"hh:mm"),"")</f>
        <v/>
      </c>
      <c r="BO345" s="123" t="str">
        <f>IF('Main courante'!$A342=$BK$6,MOD($BN345-$BM345,1),"")</f>
        <v/>
      </c>
      <c r="BP345" s="123" t="str">
        <f>IF('Main courante'!$A342=$BK$6,'Main courante'!$E342,"")</f>
        <v/>
      </c>
      <c r="BQ345" s="122" t="str">
        <f>IF('Main courante'!$A342=$BK$6,DU345,"")</f>
        <v/>
      </c>
      <c r="BR345" s="125"/>
      <c r="BS345" s="120" t="str">
        <f>IF('Main courante'!$A342=$BS$6,MAX($BS$8:$BS344)+1,"")</f>
        <v/>
      </c>
      <c r="BT345" s="121" t="str">
        <f>IF('Main courante'!$A342=$BS$6,TEXT('Main courante'!$B342,"j mmm aa"),"")</f>
        <v/>
      </c>
      <c r="BU345" s="122" t="str">
        <f>IF('Main courante'!$A342=$BS$6,TEXT('Main courante'!$C342,"hh:mm"),"")</f>
        <v/>
      </c>
      <c r="BV345" s="122" t="str">
        <f>IF('Main courante'!$A342=$BS$6,TEXT('Main courante'!$D342,"hh:mm"),"")</f>
        <v/>
      </c>
      <c r="BW345" s="123" t="str">
        <f>IF('Main courante'!$A342=$BS$6,MOD($BV345-$BU345,1),"")</f>
        <v/>
      </c>
      <c r="BX345" s="123" t="str">
        <f>IF('Main courante'!$A342=$BS$6,'Main courante'!$E342,"")</f>
        <v/>
      </c>
      <c r="BY345" s="122" t="str">
        <f>IF('Main courante'!$A342=$BS$6,DU345,"")</f>
        <v/>
      </c>
      <c r="BZ345" s="125"/>
      <c r="CA345" s="120" t="str">
        <f>IF('Main courante'!$A342=$CA$6,MAX($CA$8:$CA344)+1,"")</f>
        <v/>
      </c>
      <c r="CB345" s="121" t="str">
        <f>IF('Main courante'!$A342=$CA$6,TEXT('Main courante'!$B342,"j mmm aa"),"")</f>
        <v/>
      </c>
      <c r="CC345" s="122" t="str">
        <f>IF('Main courante'!$A342=$CA$6,TEXT('Main courante'!$C342,"hh:mm"),"")</f>
        <v/>
      </c>
      <c r="CD345" s="122" t="str">
        <f>IF('Main courante'!$A342=$CA$6,TEXT('Main courante'!$D342,"hh:mm"),"")</f>
        <v/>
      </c>
      <c r="CE345" s="123" t="str">
        <f>IF('Main courante'!$A342=$CA$6,MOD($CD345-$CC345,1),"")</f>
        <v/>
      </c>
      <c r="CF345" s="123" t="str">
        <f>IF('Main courante'!$A342=$CA$6,'Main courante'!$E342,"")</f>
        <v/>
      </c>
      <c r="CG345" s="122" t="str">
        <f>IF('Main courante'!$A342=$CA$6,DU345,"")</f>
        <v/>
      </c>
      <c r="CH345" s="125"/>
      <c r="CI345" s="120" t="str">
        <f>IF('Main courante'!$A342=$CI$6,MAX($CI$8:$CI344)+1,"")</f>
        <v/>
      </c>
      <c r="CJ345" s="121" t="str">
        <f>IF('Main courante'!$A342=$CI$6,TEXT('Main courante'!$B342,"j mmm aa"),"")</f>
        <v/>
      </c>
      <c r="CK345" s="122" t="str">
        <f>IF('Main courante'!$A342=$CI$6,TEXT('Main courante'!$C342,"hh:mm"),"")</f>
        <v/>
      </c>
      <c r="CL345" s="122" t="str">
        <f>IF('Main courante'!$A342=$CI$6,TEXT('Main courante'!$D342,"hh:mm"),"")</f>
        <v/>
      </c>
      <c r="CM345" s="123" t="str">
        <f>IF('Main courante'!$A342=$CI$6,MOD($CL345-$CK345,1),"")</f>
        <v/>
      </c>
      <c r="CN345" s="123" t="str">
        <f>IF('Main courante'!$A342=$CI$6,'Main courante'!$E342,"")</f>
        <v/>
      </c>
      <c r="CO345" s="125"/>
      <c r="CP345" s="120" t="str">
        <f>IF('Main courante'!$A342=$CP$6,MAX($CP$8:$CP344)+1,"")</f>
        <v/>
      </c>
      <c r="CQ345" s="121" t="str">
        <f>IF('Main courante'!$A342=$CP$6,TEXT('Main courante'!$B342,"j mmm aa"),"")</f>
        <v/>
      </c>
      <c r="CR345" s="122" t="str">
        <f>IF('Main courante'!$A342=$CP$6,TEXT('Main courante'!$C342,"hh:mm"),"")</f>
        <v/>
      </c>
      <c r="CS345" s="122" t="str">
        <f>IF('Main courante'!$A342=$CP$6,TEXT('Main courante'!$D342,"hh:mm"),"")</f>
        <v/>
      </c>
      <c r="CT345" s="123" t="str">
        <f>IF('Main courante'!$A342=$CP$6,MOD($CS345-$CR345,1),"")</f>
        <v/>
      </c>
      <c r="CU345" s="123" t="str">
        <f>IF('Main courante'!$A342=$CP$6,'Main courante'!$E342,"")</f>
        <v/>
      </c>
      <c r="CV345" s="122" t="str">
        <f>IF('Main courante'!$A342=$CP$6,DU345,"")</f>
        <v/>
      </c>
      <c r="CW345" s="125"/>
      <c r="CX345" s="120" t="str">
        <f>IF('Main courante'!$A342=$CX$6,MAX($CX$8:$CX344)+1,"")</f>
        <v/>
      </c>
      <c r="CY345" s="121" t="str">
        <f>IF('Main courante'!$A342=$CX$6,TEXT('Main courante'!$B342,"j mmm aa"),"")</f>
        <v/>
      </c>
      <c r="CZ345" s="122" t="str">
        <f>IF('Main courante'!$A342=$CX$6,TEXT('Main courante'!$C342,"hh:mm"),"")</f>
        <v/>
      </c>
      <c r="DA345" s="122" t="str">
        <f>IF('Main courante'!$A342=$CX$6,TEXT('Main courante'!$D342,"hh:mm"),"")</f>
        <v/>
      </c>
      <c r="DB345" s="123" t="str">
        <f>IF('Main courante'!$A342=$CX$6,MOD($DA345-$CZ345,1),"")</f>
        <v/>
      </c>
      <c r="DC345" s="123" t="str">
        <f>IF('Main courante'!$A342=$CX$6,'Main courante'!$E342,"")</f>
        <v/>
      </c>
      <c r="DD345" s="122" t="str">
        <f>IF('Main courante'!$A342=$CX$6,DU345,"")</f>
        <v/>
      </c>
      <c r="DE345" s="125"/>
      <c r="DF345" s="120" t="str">
        <f>IF('Main courante'!$A342=$DF$6,MAX($DF$8:$DF344)+1,"")</f>
        <v/>
      </c>
      <c r="DG345" s="121" t="str">
        <f>IF('Main courante'!$A342=$DF$6,TEXT('Main courante'!$B342,"j mmm aa"),"")</f>
        <v/>
      </c>
      <c r="DH345" s="122" t="str">
        <f>IF('Main courante'!$A342=$DF$6,TEXT('Main courante'!$C342,"hh:mm"),"")</f>
        <v/>
      </c>
      <c r="DI345" s="122" t="str">
        <f>IF('Main courante'!$A342=$DF$6,TEXT('Main courante'!$D342,"hh:mm"),"")</f>
        <v/>
      </c>
      <c r="DJ345" s="123" t="str">
        <f>IF('Main courante'!$A342=$DF$6,MOD($DI345-$DH345,1),"")</f>
        <v/>
      </c>
      <c r="DK345" s="123" t="str">
        <f>IF('Main courante'!$A342=$DF$6,'Main courante'!$E342,"")</f>
        <v/>
      </c>
      <c r="DL345" s="128"/>
      <c r="DM345" s="120" t="str">
        <f>IF(OR('Main courante'!$F342&lt;&gt;"",'Main courante'!$K342&lt;&gt;""),MAX($DM$8:$DM344)+1,"")</f>
        <v/>
      </c>
      <c r="DN345" s="121" t="str">
        <f>IF('Main courante'!$F342,TEXT('Main courante'!$B342,"j mmm aa"),"")</f>
        <v/>
      </c>
      <c r="DO345" s="121" t="str">
        <f>IF('Main courante'!$F342,'Main courante'!$E342,"")</f>
        <v/>
      </c>
      <c r="DP345" s="121" t="str">
        <f>IF(OR('Main courante'!$F342&lt;&gt;"",'Main courante'!$K342&lt;&gt;""),IF('Main courante'!$F342&lt;&gt;"",TEXT('Main courante'!$F342,"hh:mm"),""),"")</f>
        <v/>
      </c>
      <c r="DQ345" s="121" t="str">
        <f>IF(OR('Main courante'!$F342&lt;&gt;"",'Main courante'!$K342&lt;&gt;""),IF('Main courante'!$G342&lt;&gt;"",TEXT('Main courante'!$G342,"hh:mm"),""),"")</f>
        <v/>
      </c>
      <c r="DR345" s="121" t="str">
        <f>IF(OR('Main courante'!$F342&lt;&gt;"",'Main courante'!$K342&lt;&gt;""),IF('Main courante'!$K342&lt;&gt;"",TEXT('Main courante'!$K342,"hh:mm"),""),"")</f>
        <v/>
      </c>
      <c r="DS345" s="121" t="str">
        <f>IF(OR('Main courante'!$F342&lt;&gt;"",'Main courante'!$K342&lt;&gt;""),IF('Main courante'!$L342&lt;&gt;"",TEXT('Main courante'!$L342,"hh:mm"),""),"")</f>
        <v/>
      </c>
      <c r="DT345" s="129">
        <f t="shared" si="19"/>
        <v>0</v>
      </c>
      <c r="DU345" s="130">
        <f>'Main courante'!$H342+'Main courante'!$M342</f>
        <v>0</v>
      </c>
      <c r="DV345" s="131">
        <f>'Main courante'!$J342+'Main courante'!$O342</f>
        <v>0</v>
      </c>
      <c r="DW345" s="131">
        <f>'Main courante'!$I342+'Main courante'!$N342</f>
        <v>0</v>
      </c>
      <c r="DX345" s="132" t="str">
        <f>IF('Main courante'!$P342&lt;&gt;"",'Main courante'!$P342,"")</f>
        <v/>
      </c>
      <c r="DY345" s="133" t="str">
        <f>IF('Main courante'!$Q342&lt;&gt;"",'Main courante'!$Q342,"")</f>
        <v/>
      </c>
      <c r="DZ345" s="133" t="str">
        <f>IF('Main courante'!$R342&lt;&gt;"",'Main courante'!$R342,"")</f>
        <v/>
      </c>
      <c r="EA345" s="129">
        <f t="shared" si="20"/>
        <v>0</v>
      </c>
      <c r="EB345" s="129">
        <f t="shared" si="21"/>
        <v>0</v>
      </c>
      <c r="ED345" s="120" t="str">
        <f>IF('Main courante'!$A342=$ED$6,MAX($ED$8:$ED344)+1,"")</f>
        <v/>
      </c>
      <c r="EE345" s="120" t="str">
        <f>IF('Main courante'!$A342=$ED$6,'Main courante'!$S342,"")</f>
        <v/>
      </c>
      <c r="EF345" s="120" t="str">
        <f>IF('Main courante'!$A342=$ED$6,'Main courante'!$T342,"")</f>
        <v/>
      </c>
      <c r="EG345" s="120" t="str">
        <f>IF('Main courante'!$A342=$ED$6,'Main courante'!$U342,"")</f>
        <v/>
      </c>
      <c r="EH345" s="134" t="str">
        <f>IF('Main courante'!$A342=$ED$6,'Main courante'!$V342,"")</f>
        <v/>
      </c>
      <c r="EJ345" s="120" t="str">
        <f>IF('Main courante'!$A342=$EJ$6,MAX($EJ$8:$EJ344)+1,"")</f>
        <v/>
      </c>
      <c r="EK345" s="120" t="str">
        <f>IF('Main courante'!$A342=$EJ$6,'Main courante'!$S342,"")</f>
        <v/>
      </c>
      <c r="EL345" s="120" t="str">
        <f>IF('Main courante'!$A342=$EJ$6,'Main courante'!$T342,"")</f>
        <v/>
      </c>
      <c r="EM345" s="120" t="str">
        <f>IF('Main courante'!$A342=$EJ$6,'Main courante'!$U342,"")</f>
        <v/>
      </c>
      <c r="EN345" s="134" t="str">
        <f>IF('Main courante'!$A342=$EJ$6,'Main courante'!$V342,"")</f>
        <v/>
      </c>
      <c r="EP345" s="120" t="str">
        <f>IF('Main courante'!$A342=$EP$6,MAX($EP$8:$EP344)+1,"")</f>
        <v/>
      </c>
      <c r="EQ345" s="120" t="str">
        <f>IF('Main courante'!$A342=$EP$6,'Main courante'!$S342,"")</f>
        <v/>
      </c>
      <c r="ER345" s="120" t="str">
        <f>IF('Main courante'!$A342=$EP$6,'Main courante'!$T342,"")</f>
        <v/>
      </c>
      <c r="ES345" s="120" t="str">
        <f>IF('Main courante'!$A342=$EP$6,'Main courante'!$U342,"")</f>
        <v/>
      </c>
      <c r="ET345" s="134" t="str">
        <f>IF('Main courante'!$A342=$EP$6,'Main courante'!$V342,"")</f>
        <v/>
      </c>
      <c r="EU345" s="125"/>
      <c r="EV345" s="120" t="str">
        <f>IF('Main courante'!$A342=$EV$6,MAX($EV$8:$EV344)+1,"")</f>
        <v/>
      </c>
      <c r="EW345" s="121" t="str">
        <f>IF('Main courante'!$A342=$EV$6,TEXT('Main courante'!$B342,"j mmm aa"),"")</f>
        <v/>
      </c>
      <c r="EX345" s="122" t="str">
        <f>IF('Main courante'!$A342=$EV$6,TEXT('Main courante'!$C342,"hh:mm"),"")</f>
        <v/>
      </c>
      <c r="EY345" s="122" t="str">
        <f>IF('Main courante'!$A342=$EV$6,TEXT('Main courante'!$D342,"hh:mm"),"")</f>
        <v/>
      </c>
      <c r="EZ345" s="123" t="str">
        <f>IF('Main courante'!$A342=$EV$6,MOD($EY345-$EX345,1),"")</f>
        <v/>
      </c>
      <c r="FA345" s="123" t="str">
        <f>IF('Main courante'!$A342=$EV$6,'Main courante'!$E342,"")</f>
        <v/>
      </c>
      <c r="FB345" s="128"/>
    </row>
    <row r="346" spans="1:158">
      <c r="A346" s="120" t="str">
        <f>IF('Main courante'!$A343=$A$6,MAX($A$8:$A345)+1,"")</f>
        <v/>
      </c>
      <c r="B346" s="121" t="str">
        <f>IF('Main courante'!$A343=$A$6,TEXT('Main courante'!$B343,"j mmm aa"),"")</f>
        <v/>
      </c>
      <c r="C346" s="122" t="str">
        <f>IF('Main courante'!$A343=$A$6,TEXT('Main courante'!$C343,"hh:mm"),"")</f>
        <v/>
      </c>
      <c r="D346" s="122" t="str">
        <f>IF('Main courante'!$A343=$A$6,TEXT('Main courante'!$D343,"hh:mm"),"")</f>
        <v/>
      </c>
      <c r="E346" s="123" t="str">
        <f>IF('Main courante'!$A343=$A$6,MOD($D346-$C346,1),"")</f>
        <v/>
      </c>
      <c r="F346" s="123" t="str">
        <f>IF('Main courante'!$A343=$A$6,'Main courante'!$E343,"")</f>
        <v/>
      </c>
      <c r="G346" s="125"/>
      <c r="H346" s="126" t="str">
        <f>IF('Main courante'!$A343=$H$6,MAX($H$8:$H345)+1,"")</f>
        <v/>
      </c>
      <c r="I346" s="121" t="str">
        <f>IF('Main courante'!$A343=$H$6,TEXT('Main courante'!$B343,"j mmm aa"),"")</f>
        <v/>
      </c>
      <c r="J346" s="122" t="str">
        <f>IF('Main courante'!$A343=$H$6,TEXT('Main courante'!$C343,"hh:mm"),"")</f>
        <v/>
      </c>
      <c r="K346" s="122" t="str">
        <f>IF('Main courante'!$A343=$H$6,TEXT('Main courante'!$D343,"hh:mm"),"")</f>
        <v/>
      </c>
      <c r="L346" s="123" t="str">
        <f>IF('Main courante'!$A343=$H$6,MOD($K346-$J346,1),"")</f>
        <v/>
      </c>
      <c r="M346" s="123" t="str">
        <f>IF('Main courante'!$A343=$H$6,'Main courante'!$E343,"")</f>
        <v/>
      </c>
      <c r="N346" s="125"/>
      <c r="O346" s="120" t="str">
        <f>IF('Main courante'!$A343=$O$6,MAX($O$8:$O345)+1,"")</f>
        <v/>
      </c>
      <c r="P346" s="121" t="str">
        <f>IF('Main courante'!$A343=$O$6,TEXT('Main courante'!$B343,"j mmm aa"),"")</f>
        <v/>
      </c>
      <c r="Q346" s="122" t="str">
        <f>IF('Main courante'!$A343=$O$6,TEXT('Main courante'!$C343,"hh:mm"),"")</f>
        <v/>
      </c>
      <c r="R346" s="122" t="str">
        <f>IF('Main courante'!$A343=$O$6,TEXT('Main courante'!$D343,"hh:mm"),"")</f>
        <v/>
      </c>
      <c r="S346" s="123" t="str">
        <f>IF('Main courante'!$A343=$O$6,MOD($R346-$Q346,1),"")</f>
        <v/>
      </c>
      <c r="T346" s="124" t="str">
        <f>IF('Main courante'!$A343=$O$6,'Main courante'!$E343,"")</f>
        <v/>
      </c>
      <c r="U346" s="127" t="str">
        <f>IF('Main courante'!$A343=$O$6,DU346,"")</f>
        <v/>
      </c>
      <c r="V346" s="125"/>
      <c r="W346" s="120" t="str">
        <f>IF('Main courante'!$A343=$W$6,MAX($W$8:$W345)+1,"")</f>
        <v/>
      </c>
      <c r="X346" s="121" t="str">
        <f>IF('Main courante'!$A343=$W$6,TEXT('Main courante'!$B343,"j mmm aa"),"")</f>
        <v/>
      </c>
      <c r="Y346" s="122" t="str">
        <f>IF('Main courante'!$A343=$W$6,TEXT('Main courante'!$C343,"hh:mm"),"")</f>
        <v/>
      </c>
      <c r="Z346" s="122" t="str">
        <f>IF('Main courante'!$A343=$W$6,TEXT('Main courante'!$D343,"hh:mm"),"")</f>
        <v/>
      </c>
      <c r="AA346" s="123" t="str">
        <f>IF('Main courante'!$A343=$W$6,MOD($Z346-$Y346,1),"")</f>
        <v/>
      </c>
      <c r="AB346" s="123" t="str">
        <f>IF('Main courante'!$A343=$W$6,'Main courante'!$E343,"")</f>
        <v/>
      </c>
      <c r="AC346" s="122" t="str">
        <f>IF('Main courante'!$A343=$W$6,DU346,"")</f>
        <v/>
      </c>
      <c r="AD346" s="125"/>
      <c r="AE346" s="120" t="str">
        <f>IF('Main courante'!$A343=$AE$6,MAX($AE$8:$AE345)+1,"")</f>
        <v/>
      </c>
      <c r="AF346" s="121" t="str">
        <f>IF('Main courante'!$A343=$AE$6,TEXT('Main courante'!$B343,"j mmm aa"),"")</f>
        <v/>
      </c>
      <c r="AG346" s="122" t="str">
        <f>IF('Main courante'!$A343=$AE$6,TEXT('Main courante'!$C343,"hh:mm"),"")</f>
        <v/>
      </c>
      <c r="AH346" s="122" t="str">
        <f>IF('Main courante'!$A343=$AE$6,TEXT('Main courante'!$D343,"hh:mm"),"")</f>
        <v/>
      </c>
      <c r="AI346" s="123" t="str">
        <f>IF('Main courante'!$A343=$AE$6,MOD($AH346-$AG346,1),"")</f>
        <v/>
      </c>
      <c r="AJ346" s="123" t="str">
        <f>IF('Main courante'!$A343=$AE$6,'Main courante'!$E343,"")</f>
        <v/>
      </c>
      <c r="AK346" s="122" t="str">
        <f>IF('Main courante'!$A343=$AE$6,DU346,"")</f>
        <v/>
      </c>
      <c r="AL346" s="125"/>
      <c r="AM346" s="120" t="str">
        <f>IF('Main courante'!$A343=$AM$6,MAX($AM$8:$AM345)+1,"")</f>
        <v/>
      </c>
      <c r="AN346" s="121" t="str">
        <f>IF('Main courante'!$A343=$AM$6,TEXT('Main courante'!$B343,"j mmm aa"),"")</f>
        <v/>
      </c>
      <c r="AO346" s="122" t="str">
        <f>IF('Main courante'!$A343=$AM$6,TEXT('Main courante'!$C343,"hh:mm"),"")</f>
        <v/>
      </c>
      <c r="AP346" s="122" t="str">
        <f>IF('Main courante'!$A343=$AM$6,TEXT('Main courante'!$D343,"hh:mm"),"")</f>
        <v/>
      </c>
      <c r="AQ346" s="123" t="str">
        <f>IF('Main courante'!$A343=$AM$6,MOD($AP346-$AO346,1),"")</f>
        <v/>
      </c>
      <c r="AR346" s="123" t="str">
        <f>IF('Main courante'!$A343=$AM$6,'Main courante'!$E343,"")</f>
        <v/>
      </c>
      <c r="AS346" s="122" t="str">
        <f>IF('Main courante'!$A343=$AM$6,DU346,"")</f>
        <v/>
      </c>
      <c r="AT346" s="125"/>
      <c r="AU346" s="120" t="str">
        <f>IF('Main courante'!$A343=$AU$6,MAX($AU$8:$AU345)+1,"")</f>
        <v/>
      </c>
      <c r="AV346" s="121" t="str">
        <f>IF('Main courante'!$A343=$AU$6,TEXT('Main courante'!$B343,"j mmm aa"),"")</f>
        <v/>
      </c>
      <c r="AW346" s="122" t="str">
        <f>IF('Main courante'!$A343=$AU$6,TEXT('Main courante'!$C343,"hh:mm"),"")</f>
        <v/>
      </c>
      <c r="AX346" s="122" t="str">
        <f>IF('Main courante'!$A343=$AU$6,TEXT('Main courante'!$D343,"hh:mm"),"")</f>
        <v/>
      </c>
      <c r="AY346" s="123" t="str">
        <f>IF('Main courante'!$A343=$AU$6,MOD($AX346-$AW346,1),"")</f>
        <v/>
      </c>
      <c r="AZ346" s="123" t="str">
        <f>IF('Main courante'!$A343=$AU$6,'Main courante'!$E343,"")</f>
        <v/>
      </c>
      <c r="BA346" s="122" t="str">
        <f>IF('Main courante'!$A343=$AU$6,DU346,"")</f>
        <v/>
      </c>
      <c r="BB346" s="125"/>
      <c r="BC346" s="120" t="str">
        <f>IF('Main courante'!$A343=$BC$6,MAX($BC$8:$BC345)+1,"")</f>
        <v/>
      </c>
      <c r="BD346" s="121" t="str">
        <f>IF('Main courante'!$A343=$BC$6,TEXT('Main courante'!$B343,"j mmm aa"),"")</f>
        <v/>
      </c>
      <c r="BE346" s="122" t="str">
        <f>IF('Main courante'!$A343=$BC$6,TEXT('Main courante'!$C343,"hh:mm"),"")</f>
        <v/>
      </c>
      <c r="BF346" s="122" t="str">
        <f>IF('Main courante'!$A343=$BC$6,TEXT('Main courante'!$D343,"hh:mm"),"")</f>
        <v/>
      </c>
      <c r="BG346" s="123" t="str">
        <f>IF('Main courante'!$A343=$BC$6,MOD($BF346-$BE346,1),"")</f>
        <v/>
      </c>
      <c r="BH346" s="123" t="str">
        <f>IF('Main courante'!$A343=$BC$6,'Main courante'!$E343,"")</f>
        <v/>
      </c>
      <c r="BI346" s="122" t="str">
        <f>IF('Main courante'!$A343=$BC$6,DU346,"")</f>
        <v/>
      </c>
      <c r="BJ346" s="125"/>
      <c r="BK346" s="120" t="str">
        <f>IF('Main courante'!$A343=$BK$6,MAX($BK$8:$BK345)+1,"")</f>
        <v/>
      </c>
      <c r="BL346" s="121" t="str">
        <f>IF('Main courante'!$A343=$BK$6,TEXT('Main courante'!$B343,"j mmm aa"),"")</f>
        <v/>
      </c>
      <c r="BM346" s="122" t="str">
        <f>IF('Main courante'!$A343=$BK$6,TEXT('Main courante'!$C343,"hh:mm"),"")</f>
        <v/>
      </c>
      <c r="BN346" s="122" t="str">
        <f>IF('Main courante'!$A343=$BK$6,TEXT('Main courante'!$D343,"hh:mm"),"")</f>
        <v/>
      </c>
      <c r="BO346" s="123" t="str">
        <f>IF('Main courante'!$A343=$BK$6,MOD($BN346-$BM346,1),"")</f>
        <v/>
      </c>
      <c r="BP346" s="123" t="str">
        <f>IF('Main courante'!$A343=$BK$6,'Main courante'!$E343,"")</f>
        <v/>
      </c>
      <c r="BQ346" s="122" t="str">
        <f>IF('Main courante'!$A343=$BK$6,DU346,"")</f>
        <v/>
      </c>
      <c r="BR346" s="125"/>
      <c r="BS346" s="120" t="str">
        <f>IF('Main courante'!$A343=$BS$6,MAX($BS$8:$BS345)+1,"")</f>
        <v/>
      </c>
      <c r="BT346" s="121" t="str">
        <f>IF('Main courante'!$A343=$BS$6,TEXT('Main courante'!$B343,"j mmm aa"),"")</f>
        <v/>
      </c>
      <c r="BU346" s="122" t="str">
        <f>IF('Main courante'!$A343=$BS$6,TEXT('Main courante'!$C343,"hh:mm"),"")</f>
        <v/>
      </c>
      <c r="BV346" s="122" t="str">
        <f>IF('Main courante'!$A343=$BS$6,TEXT('Main courante'!$D343,"hh:mm"),"")</f>
        <v/>
      </c>
      <c r="BW346" s="123" t="str">
        <f>IF('Main courante'!$A343=$BS$6,MOD($BV346-$BU346,1),"")</f>
        <v/>
      </c>
      <c r="BX346" s="123" t="str">
        <f>IF('Main courante'!$A343=$BS$6,'Main courante'!$E343,"")</f>
        <v/>
      </c>
      <c r="BY346" s="122" t="str">
        <f>IF('Main courante'!$A343=$BS$6,DU346,"")</f>
        <v/>
      </c>
      <c r="BZ346" s="125"/>
      <c r="CA346" s="120" t="str">
        <f>IF('Main courante'!$A343=$CA$6,MAX($CA$8:$CA345)+1,"")</f>
        <v/>
      </c>
      <c r="CB346" s="121" t="str">
        <f>IF('Main courante'!$A343=$CA$6,TEXT('Main courante'!$B343,"j mmm aa"),"")</f>
        <v/>
      </c>
      <c r="CC346" s="122" t="str">
        <f>IF('Main courante'!$A343=$CA$6,TEXT('Main courante'!$C343,"hh:mm"),"")</f>
        <v/>
      </c>
      <c r="CD346" s="122" t="str">
        <f>IF('Main courante'!$A343=$CA$6,TEXT('Main courante'!$D343,"hh:mm"),"")</f>
        <v/>
      </c>
      <c r="CE346" s="123" t="str">
        <f>IF('Main courante'!$A343=$CA$6,MOD($CD346-$CC346,1),"")</f>
        <v/>
      </c>
      <c r="CF346" s="123" t="str">
        <f>IF('Main courante'!$A343=$CA$6,'Main courante'!$E343,"")</f>
        <v/>
      </c>
      <c r="CG346" s="122" t="str">
        <f>IF('Main courante'!$A343=$CA$6,DU346,"")</f>
        <v/>
      </c>
      <c r="CH346" s="125"/>
      <c r="CI346" s="120" t="str">
        <f>IF('Main courante'!$A343=$CI$6,MAX($CI$8:$CI345)+1,"")</f>
        <v/>
      </c>
      <c r="CJ346" s="121" t="str">
        <f>IF('Main courante'!$A343=$CI$6,TEXT('Main courante'!$B343,"j mmm aa"),"")</f>
        <v/>
      </c>
      <c r="CK346" s="122" t="str">
        <f>IF('Main courante'!$A343=$CI$6,TEXT('Main courante'!$C343,"hh:mm"),"")</f>
        <v/>
      </c>
      <c r="CL346" s="122" t="str">
        <f>IF('Main courante'!$A343=$CI$6,TEXT('Main courante'!$D343,"hh:mm"),"")</f>
        <v/>
      </c>
      <c r="CM346" s="123" t="str">
        <f>IF('Main courante'!$A343=$CI$6,MOD($CL346-$CK346,1),"")</f>
        <v/>
      </c>
      <c r="CN346" s="123" t="str">
        <f>IF('Main courante'!$A343=$CI$6,'Main courante'!$E343,"")</f>
        <v/>
      </c>
      <c r="CO346" s="125"/>
      <c r="CP346" s="120" t="str">
        <f>IF('Main courante'!$A343=$CP$6,MAX($CP$8:$CP345)+1,"")</f>
        <v/>
      </c>
      <c r="CQ346" s="121" t="str">
        <f>IF('Main courante'!$A343=$CP$6,TEXT('Main courante'!$B343,"j mmm aa"),"")</f>
        <v/>
      </c>
      <c r="CR346" s="122" t="str">
        <f>IF('Main courante'!$A343=$CP$6,TEXT('Main courante'!$C343,"hh:mm"),"")</f>
        <v/>
      </c>
      <c r="CS346" s="122" t="str">
        <f>IF('Main courante'!$A343=$CP$6,TEXT('Main courante'!$D343,"hh:mm"),"")</f>
        <v/>
      </c>
      <c r="CT346" s="123" t="str">
        <f>IF('Main courante'!$A343=$CP$6,MOD($CS346-$CR346,1),"")</f>
        <v/>
      </c>
      <c r="CU346" s="123" t="str">
        <f>IF('Main courante'!$A343=$CP$6,'Main courante'!$E343,"")</f>
        <v/>
      </c>
      <c r="CV346" s="122" t="str">
        <f>IF('Main courante'!$A343=$CP$6,DU346,"")</f>
        <v/>
      </c>
      <c r="CW346" s="125"/>
      <c r="CX346" s="120" t="str">
        <f>IF('Main courante'!$A343=$CX$6,MAX($CX$8:$CX345)+1,"")</f>
        <v/>
      </c>
      <c r="CY346" s="121" t="str">
        <f>IF('Main courante'!$A343=$CX$6,TEXT('Main courante'!$B343,"j mmm aa"),"")</f>
        <v/>
      </c>
      <c r="CZ346" s="122" t="str">
        <f>IF('Main courante'!$A343=$CX$6,TEXT('Main courante'!$C343,"hh:mm"),"")</f>
        <v/>
      </c>
      <c r="DA346" s="122" t="str">
        <f>IF('Main courante'!$A343=$CX$6,TEXT('Main courante'!$D343,"hh:mm"),"")</f>
        <v/>
      </c>
      <c r="DB346" s="123" t="str">
        <f>IF('Main courante'!$A343=$CX$6,MOD($DA346-$CZ346,1),"")</f>
        <v/>
      </c>
      <c r="DC346" s="123" t="str">
        <f>IF('Main courante'!$A343=$CX$6,'Main courante'!$E343,"")</f>
        <v/>
      </c>
      <c r="DD346" s="122" t="str">
        <f>IF('Main courante'!$A343=$CX$6,DU346,"")</f>
        <v/>
      </c>
      <c r="DE346" s="125"/>
      <c r="DF346" s="120" t="str">
        <f>IF('Main courante'!$A343=$DF$6,MAX($DF$8:$DF345)+1,"")</f>
        <v/>
      </c>
      <c r="DG346" s="121" t="str">
        <f>IF('Main courante'!$A343=$DF$6,TEXT('Main courante'!$B343,"j mmm aa"),"")</f>
        <v/>
      </c>
      <c r="DH346" s="122" t="str">
        <f>IF('Main courante'!$A343=$DF$6,TEXT('Main courante'!$C343,"hh:mm"),"")</f>
        <v/>
      </c>
      <c r="DI346" s="122" t="str">
        <f>IF('Main courante'!$A343=$DF$6,TEXT('Main courante'!$D343,"hh:mm"),"")</f>
        <v/>
      </c>
      <c r="DJ346" s="123" t="str">
        <f>IF('Main courante'!$A343=$DF$6,MOD($DI346-$DH346,1),"")</f>
        <v/>
      </c>
      <c r="DK346" s="123" t="str">
        <f>IF('Main courante'!$A343=$DF$6,'Main courante'!$E343,"")</f>
        <v/>
      </c>
      <c r="DL346" s="128"/>
      <c r="DM346" s="120" t="str">
        <f>IF(OR('Main courante'!$F343&lt;&gt;"",'Main courante'!$K343&lt;&gt;""),MAX($DM$8:$DM345)+1,"")</f>
        <v/>
      </c>
      <c r="DN346" s="121" t="str">
        <f>IF('Main courante'!$F343,TEXT('Main courante'!$B343,"j mmm aa"),"")</f>
        <v/>
      </c>
      <c r="DO346" s="121" t="str">
        <f>IF('Main courante'!$F343,'Main courante'!$E343,"")</f>
        <v/>
      </c>
      <c r="DP346" s="121" t="str">
        <f>IF(OR('Main courante'!$F343&lt;&gt;"",'Main courante'!$K343&lt;&gt;""),IF('Main courante'!$F343&lt;&gt;"",TEXT('Main courante'!$F343,"hh:mm"),""),"")</f>
        <v/>
      </c>
      <c r="DQ346" s="121" t="str">
        <f>IF(OR('Main courante'!$F343&lt;&gt;"",'Main courante'!$K343&lt;&gt;""),IF('Main courante'!$G343&lt;&gt;"",TEXT('Main courante'!$G343,"hh:mm"),""),"")</f>
        <v/>
      </c>
      <c r="DR346" s="121" t="str">
        <f>IF(OR('Main courante'!$F343&lt;&gt;"",'Main courante'!$K343&lt;&gt;""),IF('Main courante'!$K343&lt;&gt;"",TEXT('Main courante'!$K343,"hh:mm"),""),"")</f>
        <v/>
      </c>
      <c r="DS346" s="121" t="str">
        <f>IF(OR('Main courante'!$F343&lt;&gt;"",'Main courante'!$K343&lt;&gt;""),IF('Main courante'!$L343&lt;&gt;"",TEXT('Main courante'!$L343,"hh:mm"),""),"")</f>
        <v/>
      </c>
      <c r="DT346" s="129">
        <f t="shared" si="19"/>
        <v>0</v>
      </c>
      <c r="DU346" s="130">
        <f>'Main courante'!$H343+'Main courante'!$M343</f>
        <v>0</v>
      </c>
      <c r="DV346" s="131">
        <f>'Main courante'!$J343+'Main courante'!$O343</f>
        <v>0</v>
      </c>
      <c r="DW346" s="131">
        <f>'Main courante'!$I343+'Main courante'!$N343</f>
        <v>0</v>
      </c>
      <c r="DX346" s="132" t="str">
        <f>IF('Main courante'!$P343&lt;&gt;"",'Main courante'!$P343,"")</f>
        <v/>
      </c>
      <c r="DY346" s="133" t="str">
        <f>IF('Main courante'!$Q343&lt;&gt;"",'Main courante'!$Q343,"")</f>
        <v/>
      </c>
      <c r="DZ346" s="133" t="str">
        <f>IF('Main courante'!$R343&lt;&gt;"",'Main courante'!$R343,"")</f>
        <v/>
      </c>
      <c r="EA346" s="129">
        <f t="shared" si="20"/>
        <v>0</v>
      </c>
      <c r="EB346" s="129">
        <f t="shared" si="21"/>
        <v>0</v>
      </c>
      <c r="ED346" s="120" t="str">
        <f>IF('Main courante'!$A343=$ED$6,MAX($ED$8:$ED345)+1,"")</f>
        <v/>
      </c>
      <c r="EE346" s="120" t="str">
        <f>IF('Main courante'!$A343=$ED$6,'Main courante'!$S343,"")</f>
        <v/>
      </c>
      <c r="EF346" s="120" t="str">
        <f>IF('Main courante'!$A343=$ED$6,'Main courante'!$T343,"")</f>
        <v/>
      </c>
      <c r="EG346" s="120" t="str">
        <f>IF('Main courante'!$A343=$ED$6,'Main courante'!$U343,"")</f>
        <v/>
      </c>
      <c r="EH346" s="134" t="str">
        <f>IF('Main courante'!$A343=$ED$6,'Main courante'!$V343,"")</f>
        <v/>
      </c>
      <c r="EJ346" s="120" t="str">
        <f>IF('Main courante'!$A343=$EJ$6,MAX($EJ$8:$EJ345)+1,"")</f>
        <v/>
      </c>
      <c r="EK346" s="120" t="str">
        <f>IF('Main courante'!$A343=$EJ$6,'Main courante'!$S343,"")</f>
        <v/>
      </c>
      <c r="EL346" s="120" t="str">
        <f>IF('Main courante'!$A343=$EJ$6,'Main courante'!$T343,"")</f>
        <v/>
      </c>
      <c r="EM346" s="120" t="str">
        <f>IF('Main courante'!$A343=$EJ$6,'Main courante'!$U343,"")</f>
        <v/>
      </c>
      <c r="EN346" s="134" t="str">
        <f>IF('Main courante'!$A343=$EJ$6,'Main courante'!$V343,"")</f>
        <v/>
      </c>
      <c r="EP346" s="120" t="str">
        <f>IF('Main courante'!$A343=$EP$6,MAX($EP$8:$EP345)+1,"")</f>
        <v/>
      </c>
      <c r="EQ346" s="120" t="str">
        <f>IF('Main courante'!$A343=$EP$6,'Main courante'!$S343,"")</f>
        <v/>
      </c>
      <c r="ER346" s="120" t="str">
        <f>IF('Main courante'!$A343=$EP$6,'Main courante'!$T343,"")</f>
        <v/>
      </c>
      <c r="ES346" s="120" t="str">
        <f>IF('Main courante'!$A343=$EP$6,'Main courante'!$U343,"")</f>
        <v/>
      </c>
      <c r="ET346" s="134" t="str">
        <f>IF('Main courante'!$A343=$EP$6,'Main courante'!$V343,"")</f>
        <v/>
      </c>
      <c r="EU346" s="125"/>
      <c r="EV346" s="120" t="str">
        <f>IF('Main courante'!$A343=$EV$6,MAX($EV$8:$EV345)+1,"")</f>
        <v/>
      </c>
      <c r="EW346" s="121" t="str">
        <f>IF('Main courante'!$A343=$EV$6,TEXT('Main courante'!$B343,"j mmm aa"),"")</f>
        <v/>
      </c>
      <c r="EX346" s="122" t="str">
        <f>IF('Main courante'!$A343=$EV$6,TEXT('Main courante'!$C343,"hh:mm"),"")</f>
        <v/>
      </c>
      <c r="EY346" s="122" t="str">
        <f>IF('Main courante'!$A343=$EV$6,TEXT('Main courante'!$D343,"hh:mm"),"")</f>
        <v/>
      </c>
      <c r="EZ346" s="123" t="str">
        <f>IF('Main courante'!$A343=$EV$6,MOD($EY346-$EX346,1),"")</f>
        <v/>
      </c>
      <c r="FA346" s="123" t="str">
        <f>IF('Main courante'!$A343=$EV$6,'Main courante'!$E343,"")</f>
        <v/>
      </c>
      <c r="FB346" s="128"/>
    </row>
    <row r="347" spans="1:158">
      <c r="A347" s="120" t="str">
        <f>IF('Main courante'!$A344=$A$6,MAX($A$8:$A346)+1,"")</f>
        <v/>
      </c>
      <c r="B347" s="121" t="str">
        <f>IF('Main courante'!$A344=$A$6,TEXT('Main courante'!$B344,"j mmm aa"),"")</f>
        <v/>
      </c>
      <c r="C347" s="122" t="str">
        <f>IF('Main courante'!$A344=$A$6,TEXT('Main courante'!$C344,"hh:mm"),"")</f>
        <v/>
      </c>
      <c r="D347" s="122" t="str">
        <f>IF('Main courante'!$A344=$A$6,TEXT('Main courante'!$D344,"hh:mm"),"")</f>
        <v/>
      </c>
      <c r="E347" s="123" t="str">
        <f>IF('Main courante'!$A344=$A$6,MOD($D347-$C347,1),"")</f>
        <v/>
      </c>
      <c r="F347" s="123" t="str">
        <f>IF('Main courante'!$A344=$A$6,'Main courante'!$E344,"")</f>
        <v/>
      </c>
      <c r="G347" s="125"/>
      <c r="H347" s="126" t="str">
        <f>IF('Main courante'!$A344=$H$6,MAX($H$8:$H346)+1,"")</f>
        <v/>
      </c>
      <c r="I347" s="121" t="str">
        <f>IF('Main courante'!$A344=$H$6,TEXT('Main courante'!$B344,"j mmm aa"),"")</f>
        <v/>
      </c>
      <c r="J347" s="122" t="str">
        <f>IF('Main courante'!$A344=$H$6,TEXT('Main courante'!$C344,"hh:mm"),"")</f>
        <v/>
      </c>
      <c r="K347" s="122" t="str">
        <f>IF('Main courante'!$A344=$H$6,TEXT('Main courante'!$D344,"hh:mm"),"")</f>
        <v/>
      </c>
      <c r="L347" s="123" t="str">
        <f>IF('Main courante'!$A344=$H$6,MOD($K347-$J347,1),"")</f>
        <v/>
      </c>
      <c r="M347" s="123" t="str">
        <f>IF('Main courante'!$A344=$H$6,'Main courante'!$E344,"")</f>
        <v/>
      </c>
      <c r="N347" s="125"/>
      <c r="O347" s="120" t="str">
        <f>IF('Main courante'!$A344=$O$6,MAX($O$8:$O346)+1,"")</f>
        <v/>
      </c>
      <c r="P347" s="121" t="str">
        <f>IF('Main courante'!$A344=$O$6,TEXT('Main courante'!$B344,"j mmm aa"),"")</f>
        <v/>
      </c>
      <c r="Q347" s="122" t="str">
        <f>IF('Main courante'!$A344=$O$6,TEXT('Main courante'!$C344,"hh:mm"),"")</f>
        <v/>
      </c>
      <c r="R347" s="122" t="str">
        <f>IF('Main courante'!$A344=$O$6,TEXT('Main courante'!$D344,"hh:mm"),"")</f>
        <v/>
      </c>
      <c r="S347" s="123" t="str">
        <f>IF('Main courante'!$A344=$O$6,MOD($R347-$Q347,1),"")</f>
        <v/>
      </c>
      <c r="T347" s="124" t="str">
        <f>IF('Main courante'!$A344=$O$6,'Main courante'!$E344,"")</f>
        <v/>
      </c>
      <c r="U347" s="127" t="str">
        <f>IF('Main courante'!$A344=$O$6,DU347,"")</f>
        <v/>
      </c>
      <c r="V347" s="125"/>
      <c r="W347" s="120" t="str">
        <f>IF('Main courante'!$A344=$W$6,MAX($W$8:$W346)+1,"")</f>
        <v/>
      </c>
      <c r="X347" s="121" t="str">
        <f>IF('Main courante'!$A344=$W$6,TEXT('Main courante'!$B344,"j mmm aa"),"")</f>
        <v/>
      </c>
      <c r="Y347" s="122" t="str">
        <f>IF('Main courante'!$A344=$W$6,TEXT('Main courante'!$C344,"hh:mm"),"")</f>
        <v/>
      </c>
      <c r="Z347" s="122" t="str">
        <f>IF('Main courante'!$A344=$W$6,TEXT('Main courante'!$D344,"hh:mm"),"")</f>
        <v/>
      </c>
      <c r="AA347" s="123" t="str">
        <f>IF('Main courante'!$A344=$W$6,MOD($Z347-$Y347,1),"")</f>
        <v/>
      </c>
      <c r="AB347" s="123" t="str">
        <f>IF('Main courante'!$A344=$W$6,'Main courante'!$E344,"")</f>
        <v/>
      </c>
      <c r="AC347" s="122" t="str">
        <f>IF('Main courante'!$A344=$W$6,DU347,"")</f>
        <v/>
      </c>
      <c r="AD347" s="125"/>
      <c r="AE347" s="120" t="str">
        <f>IF('Main courante'!$A344=$AE$6,MAX($AE$8:$AE346)+1,"")</f>
        <v/>
      </c>
      <c r="AF347" s="121" t="str">
        <f>IF('Main courante'!$A344=$AE$6,TEXT('Main courante'!$B344,"j mmm aa"),"")</f>
        <v/>
      </c>
      <c r="AG347" s="122" t="str">
        <f>IF('Main courante'!$A344=$AE$6,TEXT('Main courante'!$C344,"hh:mm"),"")</f>
        <v/>
      </c>
      <c r="AH347" s="122" t="str">
        <f>IF('Main courante'!$A344=$AE$6,TEXT('Main courante'!$D344,"hh:mm"),"")</f>
        <v/>
      </c>
      <c r="AI347" s="123" t="str">
        <f>IF('Main courante'!$A344=$AE$6,MOD($AH347-$AG347,1),"")</f>
        <v/>
      </c>
      <c r="AJ347" s="123" t="str">
        <f>IF('Main courante'!$A344=$AE$6,'Main courante'!$E344,"")</f>
        <v/>
      </c>
      <c r="AK347" s="122" t="str">
        <f>IF('Main courante'!$A344=$AE$6,DU347,"")</f>
        <v/>
      </c>
      <c r="AL347" s="125"/>
      <c r="AM347" s="120" t="str">
        <f>IF('Main courante'!$A344=$AM$6,MAX($AM$8:$AM346)+1,"")</f>
        <v/>
      </c>
      <c r="AN347" s="121" t="str">
        <f>IF('Main courante'!$A344=$AM$6,TEXT('Main courante'!$B344,"j mmm aa"),"")</f>
        <v/>
      </c>
      <c r="AO347" s="122" t="str">
        <f>IF('Main courante'!$A344=$AM$6,TEXT('Main courante'!$C344,"hh:mm"),"")</f>
        <v/>
      </c>
      <c r="AP347" s="122" t="str">
        <f>IF('Main courante'!$A344=$AM$6,TEXT('Main courante'!$D344,"hh:mm"),"")</f>
        <v/>
      </c>
      <c r="AQ347" s="123" t="str">
        <f>IF('Main courante'!$A344=$AM$6,MOD($AP347-$AO347,1),"")</f>
        <v/>
      </c>
      <c r="AR347" s="123" t="str">
        <f>IF('Main courante'!$A344=$AM$6,'Main courante'!$E344,"")</f>
        <v/>
      </c>
      <c r="AS347" s="122" t="str">
        <f>IF('Main courante'!$A344=$AM$6,DU347,"")</f>
        <v/>
      </c>
      <c r="AT347" s="125"/>
      <c r="AU347" s="120" t="str">
        <f>IF('Main courante'!$A344=$AU$6,MAX($AU$8:$AU346)+1,"")</f>
        <v/>
      </c>
      <c r="AV347" s="121" t="str">
        <f>IF('Main courante'!$A344=$AU$6,TEXT('Main courante'!$B344,"j mmm aa"),"")</f>
        <v/>
      </c>
      <c r="AW347" s="122" t="str">
        <f>IF('Main courante'!$A344=$AU$6,TEXT('Main courante'!$C344,"hh:mm"),"")</f>
        <v/>
      </c>
      <c r="AX347" s="122" t="str">
        <f>IF('Main courante'!$A344=$AU$6,TEXT('Main courante'!$D344,"hh:mm"),"")</f>
        <v/>
      </c>
      <c r="AY347" s="123" t="str">
        <f>IF('Main courante'!$A344=$AU$6,MOD($AX347-$AW347,1),"")</f>
        <v/>
      </c>
      <c r="AZ347" s="123" t="str">
        <f>IF('Main courante'!$A344=$AU$6,'Main courante'!$E344,"")</f>
        <v/>
      </c>
      <c r="BA347" s="122" t="str">
        <f>IF('Main courante'!$A344=$AU$6,DU347,"")</f>
        <v/>
      </c>
      <c r="BB347" s="125"/>
      <c r="BC347" s="120" t="str">
        <f>IF('Main courante'!$A344=$BC$6,MAX($BC$8:$BC346)+1,"")</f>
        <v/>
      </c>
      <c r="BD347" s="121" t="str">
        <f>IF('Main courante'!$A344=$BC$6,TEXT('Main courante'!$B344,"j mmm aa"),"")</f>
        <v/>
      </c>
      <c r="BE347" s="122" t="str">
        <f>IF('Main courante'!$A344=$BC$6,TEXT('Main courante'!$C344,"hh:mm"),"")</f>
        <v/>
      </c>
      <c r="BF347" s="122" t="str">
        <f>IF('Main courante'!$A344=$BC$6,TEXT('Main courante'!$D344,"hh:mm"),"")</f>
        <v/>
      </c>
      <c r="BG347" s="123" t="str">
        <f>IF('Main courante'!$A344=$BC$6,MOD($BF347-$BE347,1),"")</f>
        <v/>
      </c>
      <c r="BH347" s="123" t="str">
        <f>IF('Main courante'!$A344=$BC$6,'Main courante'!$E344,"")</f>
        <v/>
      </c>
      <c r="BI347" s="122" t="str">
        <f>IF('Main courante'!$A344=$BC$6,DU347,"")</f>
        <v/>
      </c>
      <c r="BJ347" s="125"/>
      <c r="BK347" s="120" t="str">
        <f>IF('Main courante'!$A344=$BK$6,MAX($BK$8:$BK346)+1,"")</f>
        <v/>
      </c>
      <c r="BL347" s="121" t="str">
        <f>IF('Main courante'!$A344=$BK$6,TEXT('Main courante'!$B344,"j mmm aa"),"")</f>
        <v/>
      </c>
      <c r="BM347" s="122" t="str">
        <f>IF('Main courante'!$A344=$BK$6,TEXT('Main courante'!$C344,"hh:mm"),"")</f>
        <v/>
      </c>
      <c r="BN347" s="122" t="str">
        <f>IF('Main courante'!$A344=$BK$6,TEXT('Main courante'!$D344,"hh:mm"),"")</f>
        <v/>
      </c>
      <c r="BO347" s="123" t="str">
        <f>IF('Main courante'!$A344=$BK$6,MOD($BN347-$BM347,1),"")</f>
        <v/>
      </c>
      <c r="BP347" s="123" t="str">
        <f>IF('Main courante'!$A344=$BK$6,'Main courante'!$E344,"")</f>
        <v/>
      </c>
      <c r="BQ347" s="122" t="str">
        <f>IF('Main courante'!$A344=$BK$6,DU347,"")</f>
        <v/>
      </c>
      <c r="BR347" s="125"/>
      <c r="BS347" s="120" t="str">
        <f>IF('Main courante'!$A344=$BS$6,MAX($BS$8:$BS346)+1,"")</f>
        <v/>
      </c>
      <c r="BT347" s="121" t="str">
        <f>IF('Main courante'!$A344=$BS$6,TEXT('Main courante'!$B344,"j mmm aa"),"")</f>
        <v/>
      </c>
      <c r="BU347" s="122" t="str">
        <f>IF('Main courante'!$A344=$BS$6,TEXT('Main courante'!$C344,"hh:mm"),"")</f>
        <v/>
      </c>
      <c r="BV347" s="122" t="str">
        <f>IF('Main courante'!$A344=$BS$6,TEXT('Main courante'!$D344,"hh:mm"),"")</f>
        <v/>
      </c>
      <c r="BW347" s="123" t="str">
        <f>IF('Main courante'!$A344=$BS$6,MOD($BV347-$BU347,1),"")</f>
        <v/>
      </c>
      <c r="BX347" s="123" t="str">
        <f>IF('Main courante'!$A344=$BS$6,'Main courante'!$E344,"")</f>
        <v/>
      </c>
      <c r="BY347" s="122" t="str">
        <f>IF('Main courante'!$A344=$BS$6,DU347,"")</f>
        <v/>
      </c>
      <c r="BZ347" s="125"/>
      <c r="CA347" s="120" t="str">
        <f>IF('Main courante'!$A344=$CA$6,MAX($CA$8:$CA346)+1,"")</f>
        <v/>
      </c>
      <c r="CB347" s="121" t="str">
        <f>IF('Main courante'!$A344=$CA$6,TEXT('Main courante'!$B344,"j mmm aa"),"")</f>
        <v/>
      </c>
      <c r="CC347" s="122" t="str">
        <f>IF('Main courante'!$A344=$CA$6,TEXT('Main courante'!$C344,"hh:mm"),"")</f>
        <v/>
      </c>
      <c r="CD347" s="122" t="str">
        <f>IF('Main courante'!$A344=$CA$6,TEXT('Main courante'!$D344,"hh:mm"),"")</f>
        <v/>
      </c>
      <c r="CE347" s="123" t="str">
        <f>IF('Main courante'!$A344=$CA$6,MOD($CD347-$CC347,1),"")</f>
        <v/>
      </c>
      <c r="CF347" s="123" t="str">
        <f>IF('Main courante'!$A344=$CA$6,'Main courante'!$E344,"")</f>
        <v/>
      </c>
      <c r="CG347" s="122" t="str">
        <f>IF('Main courante'!$A344=$CA$6,DU347,"")</f>
        <v/>
      </c>
      <c r="CH347" s="125"/>
      <c r="CI347" s="120" t="str">
        <f>IF('Main courante'!$A344=$CI$6,MAX($CI$8:$CI346)+1,"")</f>
        <v/>
      </c>
      <c r="CJ347" s="121" t="str">
        <f>IF('Main courante'!$A344=$CI$6,TEXT('Main courante'!$B344,"j mmm aa"),"")</f>
        <v/>
      </c>
      <c r="CK347" s="122" t="str">
        <f>IF('Main courante'!$A344=$CI$6,TEXT('Main courante'!$C344,"hh:mm"),"")</f>
        <v/>
      </c>
      <c r="CL347" s="122" t="str">
        <f>IF('Main courante'!$A344=$CI$6,TEXT('Main courante'!$D344,"hh:mm"),"")</f>
        <v/>
      </c>
      <c r="CM347" s="123" t="str">
        <f>IF('Main courante'!$A344=$CI$6,MOD($CL347-$CK347,1),"")</f>
        <v/>
      </c>
      <c r="CN347" s="123" t="str">
        <f>IF('Main courante'!$A344=$CI$6,'Main courante'!$E344,"")</f>
        <v/>
      </c>
      <c r="CO347" s="125"/>
      <c r="CP347" s="120" t="str">
        <f>IF('Main courante'!$A344=$CP$6,MAX($CP$8:$CP346)+1,"")</f>
        <v/>
      </c>
      <c r="CQ347" s="121" t="str">
        <f>IF('Main courante'!$A344=$CP$6,TEXT('Main courante'!$B344,"j mmm aa"),"")</f>
        <v/>
      </c>
      <c r="CR347" s="122" t="str">
        <f>IF('Main courante'!$A344=$CP$6,TEXT('Main courante'!$C344,"hh:mm"),"")</f>
        <v/>
      </c>
      <c r="CS347" s="122" t="str">
        <f>IF('Main courante'!$A344=$CP$6,TEXT('Main courante'!$D344,"hh:mm"),"")</f>
        <v/>
      </c>
      <c r="CT347" s="123" t="str">
        <f>IF('Main courante'!$A344=$CP$6,MOD($CS347-$CR347,1),"")</f>
        <v/>
      </c>
      <c r="CU347" s="123" t="str">
        <f>IF('Main courante'!$A344=$CP$6,'Main courante'!$E344,"")</f>
        <v/>
      </c>
      <c r="CV347" s="122" t="str">
        <f>IF('Main courante'!$A344=$CP$6,DU347,"")</f>
        <v/>
      </c>
      <c r="CW347" s="125"/>
      <c r="CX347" s="120" t="str">
        <f>IF('Main courante'!$A344=$CX$6,MAX($CX$8:$CX346)+1,"")</f>
        <v/>
      </c>
      <c r="CY347" s="121" t="str">
        <f>IF('Main courante'!$A344=$CX$6,TEXT('Main courante'!$B344,"j mmm aa"),"")</f>
        <v/>
      </c>
      <c r="CZ347" s="122" t="str">
        <f>IF('Main courante'!$A344=$CX$6,TEXT('Main courante'!$C344,"hh:mm"),"")</f>
        <v/>
      </c>
      <c r="DA347" s="122" t="str">
        <f>IF('Main courante'!$A344=$CX$6,TEXT('Main courante'!$D344,"hh:mm"),"")</f>
        <v/>
      </c>
      <c r="DB347" s="123" t="str">
        <f>IF('Main courante'!$A344=$CX$6,MOD($DA347-$CZ347,1),"")</f>
        <v/>
      </c>
      <c r="DC347" s="123" t="str">
        <f>IF('Main courante'!$A344=$CX$6,'Main courante'!$E344,"")</f>
        <v/>
      </c>
      <c r="DD347" s="122" t="str">
        <f>IF('Main courante'!$A344=$CX$6,DU347,"")</f>
        <v/>
      </c>
      <c r="DE347" s="125"/>
      <c r="DF347" s="120" t="str">
        <f>IF('Main courante'!$A344=$DF$6,MAX($DF$8:$DF346)+1,"")</f>
        <v/>
      </c>
      <c r="DG347" s="121" t="str">
        <f>IF('Main courante'!$A344=$DF$6,TEXT('Main courante'!$B344,"j mmm aa"),"")</f>
        <v/>
      </c>
      <c r="DH347" s="122" t="str">
        <f>IF('Main courante'!$A344=$DF$6,TEXT('Main courante'!$C344,"hh:mm"),"")</f>
        <v/>
      </c>
      <c r="DI347" s="122" t="str">
        <f>IF('Main courante'!$A344=$DF$6,TEXT('Main courante'!$D344,"hh:mm"),"")</f>
        <v/>
      </c>
      <c r="DJ347" s="123" t="str">
        <f>IF('Main courante'!$A344=$DF$6,MOD($DI347-$DH347,1),"")</f>
        <v/>
      </c>
      <c r="DK347" s="123" t="str">
        <f>IF('Main courante'!$A344=$DF$6,'Main courante'!$E344,"")</f>
        <v/>
      </c>
      <c r="DL347" s="128"/>
      <c r="DM347" s="120" t="str">
        <f>IF(OR('Main courante'!$F344&lt;&gt;"",'Main courante'!$K344&lt;&gt;""),MAX($DM$8:$DM346)+1,"")</f>
        <v/>
      </c>
      <c r="DN347" s="121" t="str">
        <f>IF('Main courante'!$F344,TEXT('Main courante'!$B344,"j mmm aa"),"")</f>
        <v/>
      </c>
      <c r="DO347" s="121" t="str">
        <f>IF('Main courante'!$F344,'Main courante'!$E344,"")</f>
        <v/>
      </c>
      <c r="DP347" s="121" t="str">
        <f>IF(OR('Main courante'!$F344&lt;&gt;"",'Main courante'!$K344&lt;&gt;""),IF('Main courante'!$F344&lt;&gt;"",TEXT('Main courante'!$F344,"hh:mm"),""),"")</f>
        <v/>
      </c>
      <c r="DQ347" s="121" t="str">
        <f>IF(OR('Main courante'!$F344&lt;&gt;"",'Main courante'!$K344&lt;&gt;""),IF('Main courante'!$G344&lt;&gt;"",TEXT('Main courante'!$G344,"hh:mm"),""),"")</f>
        <v/>
      </c>
      <c r="DR347" s="121" t="str">
        <f>IF(OR('Main courante'!$F344&lt;&gt;"",'Main courante'!$K344&lt;&gt;""),IF('Main courante'!$K344&lt;&gt;"",TEXT('Main courante'!$K344,"hh:mm"),""),"")</f>
        <v/>
      </c>
      <c r="DS347" s="121" t="str">
        <f>IF(OR('Main courante'!$F344&lt;&gt;"",'Main courante'!$K344&lt;&gt;""),IF('Main courante'!$L344&lt;&gt;"",TEXT('Main courante'!$L344,"hh:mm"),""),"")</f>
        <v/>
      </c>
      <c r="DT347" s="129">
        <f t="shared" si="19"/>
        <v>0</v>
      </c>
      <c r="DU347" s="130">
        <f>'Main courante'!$H344+'Main courante'!$M344</f>
        <v>0</v>
      </c>
      <c r="DV347" s="131">
        <f>'Main courante'!$J344+'Main courante'!$O344</f>
        <v>0</v>
      </c>
      <c r="DW347" s="131">
        <f>'Main courante'!$I344+'Main courante'!$N344</f>
        <v>0</v>
      </c>
      <c r="DX347" s="132" t="str">
        <f>IF('Main courante'!$P344&lt;&gt;"",'Main courante'!$P344,"")</f>
        <v/>
      </c>
      <c r="DY347" s="133" t="str">
        <f>IF('Main courante'!$Q344&lt;&gt;"",'Main courante'!$Q344,"")</f>
        <v/>
      </c>
      <c r="DZ347" s="133" t="str">
        <f>IF('Main courante'!$R344&lt;&gt;"",'Main courante'!$R344,"")</f>
        <v/>
      </c>
      <c r="EA347" s="129">
        <f t="shared" si="20"/>
        <v>0</v>
      </c>
      <c r="EB347" s="129">
        <f t="shared" si="21"/>
        <v>0</v>
      </c>
      <c r="ED347" s="120" t="str">
        <f>IF('Main courante'!$A344=$ED$6,MAX($ED$8:$ED346)+1,"")</f>
        <v/>
      </c>
      <c r="EE347" s="120" t="str">
        <f>IF('Main courante'!$A344=$ED$6,'Main courante'!$S344,"")</f>
        <v/>
      </c>
      <c r="EF347" s="120" t="str">
        <f>IF('Main courante'!$A344=$ED$6,'Main courante'!$T344,"")</f>
        <v/>
      </c>
      <c r="EG347" s="120" t="str">
        <f>IF('Main courante'!$A344=$ED$6,'Main courante'!$U344,"")</f>
        <v/>
      </c>
      <c r="EH347" s="134" t="str">
        <f>IF('Main courante'!$A344=$ED$6,'Main courante'!$V344,"")</f>
        <v/>
      </c>
      <c r="EJ347" s="120" t="str">
        <f>IF('Main courante'!$A344=$EJ$6,MAX($EJ$8:$EJ346)+1,"")</f>
        <v/>
      </c>
      <c r="EK347" s="120" t="str">
        <f>IF('Main courante'!$A344=$EJ$6,'Main courante'!$S344,"")</f>
        <v/>
      </c>
      <c r="EL347" s="120" t="str">
        <f>IF('Main courante'!$A344=$EJ$6,'Main courante'!$T344,"")</f>
        <v/>
      </c>
      <c r="EM347" s="120" t="str">
        <f>IF('Main courante'!$A344=$EJ$6,'Main courante'!$U344,"")</f>
        <v/>
      </c>
      <c r="EN347" s="134" t="str">
        <f>IF('Main courante'!$A344=$EJ$6,'Main courante'!$V344,"")</f>
        <v/>
      </c>
      <c r="EP347" s="120" t="str">
        <f>IF('Main courante'!$A344=$EP$6,MAX($EP$8:$EP346)+1,"")</f>
        <v/>
      </c>
      <c r="EQ347" s="120" t="str">
        <f>IF('Main courante'!$A344=$EP$6,'Main courante'!$S344,"")</f>
        <v/>
      </c>
      <c r="ER347" s="120" t="str">
        <f>IF('Main courante'!$A344=$EP$6,'Main courante'!$T344,"")</f>
        <v/>
      </c>
      <c r="ES347" s="120" t="str">
        <f>IF('Main courante'!$A344=$EP$6,'Main courante'!$U344,"")</f>
        <v/>
      </c>
      <c r="ET347" s="134" t="str">
        <f>IF('Main courante'!$A344=$EP$6,'Main courante'!$V344,"")</f>
        <v/>
      </c>
      <c r="EU347" s="125"/>
      <c r="EV347" s="120" t="str">
        <f>IF('Main courante'!$A344=$EV$6,MAX($EV$8:$EV346)+1,"")</f>
        <v/>
      </c>
      <c r="EW347" s="121" t="str">
        <f>IF('Main courante'!$A344=$EV$6,TEXT('Main courante'!$B344,"j mmm aa"),"")</f>
        <v/>
      </c>
      <c r="EX347" s="122" t="str">
        <f>IF('Main courante'!$A344=$EV$6,TEXT('Main courante'!$C344,"hh:mm"),"")</f>
        <v/>
      </c>
      <c r="EY347" s="122" t="str">
        <f>IF('Main courante'!$A344=$EV$6,TEXT('Main courante'!$D344,"hh:mm"),"")</f>
        <v/>
      </c>
      <c r="EZ347" s="123" t="str">
        <f>IF('Main courante'!$A344=$EV$6,MOD($EY347-$EX347,1),"")</f>
        <v/>
      </c>
      <c r="FA347" s="123" t="str">
        <f>IF('Main courante'!$A344=$EV$6,'Main courante'!$E344,"")</f>
        <v/>
      </c>
      <c r="FB347" s="128"/>
    </row>
    <row r="348" spans="1:158">
      <c r="A348" s="120" t="str">
        <f>IF('Main courante'!$A345=$A$6,MAX($A$8:$A347)+1,"")</f>
        <v/>
      </c>
      <c r="B348" s="121" t="str">
        <f>IF('Main courante'!$A345=$A$6,TEXT('Main courante'!$B345,"j mmm aa"),"")</f>
        <v/>
      </c>
      <c r="C348" s="122" t="str">
        <f>IF('Main courante'!$A345=$A$6,TEXT('Main courante'!$C345,"hh:mm"),"")</f>
        <v/>
      </c>
      <c r="D348" s="122" t="str">
        <f>IF('Main courante'!$A345=$A$6,TEXT('Main courante'!$D345,"hh:mm"),"")</f>
        <v/>
      </c>
      <c r="E348" s="123" t="str">
        <f>IF('Main courante'!$A345=$A$6,MOD($D348-$C348,1),"")</f>
        <v/>
      </c>
      <c r="F348" s="123" t="str">
        <f>IF('Main courante'!$A345=$A$6,'Main courante'!$E345,"")</f>
        <v/>
      </c>
      <c r="G348" s="125"/>
      <c r="H348" s="126" t="str">
        <f>IF('Main courante'!$A345=$H$6,MAX($H$8:$H347)+1,"")</f>
        <v/>
      </c>
      <c r="I348" s="121" t="str">
        <f>IF('Main courante'!$A345=$H$6,TEXT('Main courante'!$B345,"j mmm aa"),"")</f>
        <v/>
      </c>
      <c r="J348" s="122" t="str">
        <f>IF('Main courante'!$A345=$H$6,TEXT('Main courante'!$C345,"hh:mm"),"")</f>
        <v/>
      </c>
      <c r="K348" s="122" t="str">
        <f>IF('Main courante'!$A345=$H$6,TEXT('Main courante'!$D345,"hh:mm"),"")</f>
        <v/>
      </c>
      <c r="L348" s="123" t="str">
        <f>IF('Main courante'!$A345=$H$6,MOD($K348-$J348,1),"")</f>
        <v/>
      </c>
      <c r="M348" s="123" t="str">
        <f>IF('Main courante'!$A345=$H$6,'Main courante'!$E345,"")</f>
        <v/>
      </c>
      <c r="N348" s="125"/>
      <c r="O348" s="120" t="str">
        <f>IF('Main courante'!$A345=$O$6,MAX($O$8:$O347)+1,"")</f>
        <v/>
      </c>
      <c r="P348" s="121" t="str">
        <f>IF('Main courante'!$A345=$O$6,TEXT('Main courante'!$B345,"j mmm aa"),"")</f>
        <v/>
      </c>
      <c r="Q348" s="122" t="str">
        <f>IF('Main courante'!$A345=$O$6,TEXT('Main courante'!$C345,"hh:mm"),"")</f>
        <v/>
      </c>
      <c r="R348" s="122" t="str">
        <f>IF('Main courante'!$A345=$O$6,TEXT('Main courante'!$D345,"hh:mm"),"")</f>
        <v/>
      </c>
      <c r="S348" s="123" t="str">
        <f>IF('Main courante'!$A345=$O$6,MOD($R348-$Q348,1),"")</f>
        <v/>
      </c>
      <c r="T348" s="124" t="str">
        <f>IF('Main courante'!$A345=$O$6,'Main courante'!$E345,"")</f>
        <v/>
      </c>
      <c r="U348" s="127" t="str">
        <f>IF('Main courante'!$A345=$O$6,DU348,"")</f>
        <v/>
      </c>
      <c r="V348" s="125"/>
      <c r="W348" s="120" t="str">
        <f>IF('Main courante'!$A345=$W$6,MAX($W$8:$W347)+1,"")</f>
        <v/>
      </c>
      <c r="X348" s="121" t="str">
        <f>IF('Main courante'!$A345=$W$6,TEXT('Main courante'!$B345,"j mmm aa"),"")</f>
        <v/>
      </c>
      <c r="Y348" s="122" t="str">
        <f>IF('Main courante'!$A345=$W$6,TEXT('Main courante'!$C345,"hh:mm"),"")</f>
        <v/>
      </c>
      <c r="Z348" s="122" t="str">
        <f>IF('Main courante'!$A345=$W$6,TEXT('Main courante'!$D345,"hh:mm"),"")</f>
        <v/>
      </c>
      <c r="AA348" s="123" t="str">
        <f>IF('Main courante'!$A345=$W$6,MOD($Z348-$Y348,1),"")</f>
        <v/>
      </c>
      <c r="AB348" s="123" t="str">
        <f>IF('Main courante'!$A345=$W$6,'Main courante'!$E345,"")</f>
        <v/>
      </c>
      <c r="AC348" s="122" t="str">
        <f>IF('Main courante'!$A345=$W$6,DU348,"")</f>
        <v/>
      </c>
      <c r="AD348" s="125"/>
      <c r="AE348" s="120" t="str">
        <f>IF('Main courante'!$A345=$AE$6,MAX($AE$8:$AE347)+1,"")</f>
        <v/>
      </c>
      <c r="AF348" s="121" t="str">
        <f>IF('Main courante'!$A345=$AE$6,TEXT('Main courante'!$B345,"j mmm aa"),"")</f>
        <v/>
      </c>
      <c r="AG348" s="122" t="str">
        <f>IF('Main courante'!$A345=$AE$6,TEXT('Main courante'!$C345,"hh:mm"),"")</f>
        <v/>
      </c>
      <c r="AH348" s="122" t="str">
        <f>IF('Main courante'!$A345=$AE$6,TEXT('Main courante'!$D345,"hh:mm"),"")</f>
        <v/>
      </c>
      <c r="AI348" s="123" t="str">
        <f>IF('Main courante'!$A345=$AE$6,MOD($AH348-$AG348,1),"")</f>
        <v/>
      </c>
      <c r="AJ348" s="123" t="str">
        <f>IF('Main courante'!$A345=$AE$6,'Main courante'!$E345,"")</f>
        <v/>
      </c>
      <c r="AK348" s="122" t="str">
        <f>IF('Main courante'!$A345=$AE$6,DU348,"")</f>
        <v/>
      </c>
      <c r="AL348" s="125"/>
      <c r="AM348" s="120" t="str">
        <f>IF('Main courante'!$A345=$AM$6,MAX($AM$8:$AM347)+1,"")</f>
        <v/>
      </c>
      <c r="AN348" s="121" t="str">
        <f>IF('Main courante'!$A345=$AM$6,TEXT('Main courante'!$B345,"j mmm aa"),"")</f>
        <v/>
      </c>
      <c r="AO348" s="122" t="str">
        <f>IF('Main courante'!$A345=$AM$6,TEXT('Main courante'!$C345,"hh:mm"),"")</f>
        <v/>
      </c>
      <c r="AP348" s="122" t="str">
        <f>IF('Main courante'!$A345=$AM$6,TEXT('Main courante'!$D345,"hh:mm"),"")</f>
        <v/>
      </c>
      <c r="AQ348" s="123" t="str">
        <f>IF('Main courante'!$A345=$AM$6,MOD($AP348-$AO348,1),"")</f>
        <v/>
      </c>
      <c r="AR348" s="123" t="str">
        <f>IF('Main courante'!$A345=$AM$6,'Main courante'!$E345,"")</f>
        <v/>
      </c>
      <c r="AS348" s="122" t="str">
        <f>IF('Main courante'!$A345=$AM$6,DU348,"")</f>
        <v/>
      </c>
      <c r="AT348" s="125"/>
      <c r="AU348" s="120" t="str">
        <f>IF('Main courante'!$A345=$AU$6,MAX($AU$8:$AU347)+1,"")</f>
        <v/>
      </c>
      <c r="AV348" s="121" t="str">
        <f>IF('Main courante'!$A345=$AU$6,TEXT('Main courante'!$B345,"j mmm aa"),"")</f>
        <v/>
      </c>
      <c r="AW348" s="122" t="str">
        <f>IF('Main courante'!$A345=$AU$6,TEXT('Main courante'!$C345,"hh:mm"),"")</f>
        <v/>
      </c>
      <c r="AX348" s="122" t="str">
        <f>IF('Main courante'!$A345=$AU$6,TEXT('Main courante'!$D345,"hh:mm"),"")</f>
        <v/>
      </c>
      <c r="AY348" s="123" t="str">
        <f>IF('Main courante'!$A345=$AU$6,MOD($AX348-$AW348,1),"")</f>
        <v/>
      </c>
      <c r="AZ348" s="123" t="str">
        <f>IF('Main courante'!$A345=$AU$6,'Main courante'!$E345,"")</f>
        <v/>
      </c>
      <c r="BA348" s="122" t="str">
        <f>IF('Main courante'!$A345=$AU$6,DU348,"")</f>
        <v/>
      </c>
      <c r="BB348" s="125"/>
      <c r="BC348" s="120" t="str">
        <f>IF('Main courante'!$A345=$BC$6,MAX($BC$8:$BC347)+1,"")</f>
        <v/>
      </c>
      <c r="BD348" s="121" t="str">
        <f>IF('Main courante'!$A345=$BC$6,TEXT('Main courante'!$B345,"j mmm aa"),"")</f>
        <v/>
      </c>
      <c r="BE348" s="122" t="str">
        <f>IF('Main courante'!$A345=$BC$6,TEXT('Main courante'!$C345,"hh:mm"),"")</f>
        <v/>
      </c>
      <c r="BF348" s="122" t="str">
        <f>IF('Main courante'!$A345=$BC$6,TEXT('Main courante'!$D345,"hh:mm"),"")</f>
        <v/>
      </c>
      <c r="BG348" s="123" t="str">
        <f>IF('Main courante'!$A345=$BC$6,MOD($BF348-$BE348,1),"")</f>
        <v/>
      </c>
      <c r="BH348" s="123" t="str">
        <f>IF('Main courante'!$A345=$BC$6,'Main courante'!$E345,"")</f>
        <v/>
      </c>
      <c r="BI348" s="122" t="str">
        <f>IF('Main courante'!$A345=$BC$6,DU348,"")</f>
        <v/>
      </c>
      <c r="BJ348" s="125"/>
      <c r="BK348" s="120" t="str">
        <f>IF('Main courante'!$A345=$BK$6,MAX($BK$8:$BK347)+1,"")</f>
        <v/>
      </c>
      <c r="BL348" s="121" t="str">
        <f>IF('Main courante'!$A345=$BK$6,TEXT('Main courante'!$B345,"j mmm aa"),"")</f>
        <v/>
      </c>
      <c r="BM348" s="122" t="str">
        <f>IF('Main courante'!$A345=$BK$6,TEXT('Main courante'!$C345,"hh:mm"),"")</f>
        <v/>
      </c>
      <c r="BN348" s="122" t="str">
        <f>IF('Main courante'!$A345=$BK$6,TEXT('Main courante'!$D345,"hh:mm"),"")</f>
        <v/>
      </c>
      <c r="BO348" s="123" t="str">
        <f>IF('Main courante'!$A345=$BK$6,MOD($BN348-$BM348,1),"")</f>
        <v/>
      </c>
      <c r="BP348" s="123" t="str">
        <f>IF('Main courante'!$A345=$BK$6,'Main courante'!$E345,"")</f>
        <v/>
      </c>
      <c r="BQ348" s="122" t="str">
        <f>IF('Main courante'!$A345=$BK$6,DU348,"")</f>
        <v/>
      </c>
      <c r="BR348" s="125"/>
      <c r="BS348" s="120" t="str">
        <f>IF('Main courante'!$A345=$BS$6,MAX($BS$8:$BS347)+1,"")</f>
        <v/>
      </c>
      <c r="BT348" s="121" t="str">
        <f>IF('Main courante'!$A345=$BS$6,TEXT('Main courante'!$B345,"j mmm aa"),"")</f>
        <v/>
      </c>
      <c r="BU348" s="122" t="str">
        <f>IF('Main courante'!$A345=$BS$6,TEXT('Main courante'!$C345,"hh:mm"),"")</f>
        <v/>
      </c>
      <c r="BV348" s="122" t="str">
        <f>IF('Main courante'!$A345=$BS$6,TEXT('Main courante'!$D345,"hh:mm"),"")</f>
        <v/>
      </c>
      <c r="BW348" s="123" t="str">
        <f>IF('Main courante'!$A345=$BS$6,MOD($BV348-$BU348,1),"")</f>
        <v/>
      </c>
      <c r="BX348" s="123" t="str">
        <f>IF('Main courante'!$A345=$BS$6,'Main courante'!$E345,"")</f>
        <v/>
      </c>
      <c r="BY348" s="122" t="str">
        <f>IF('Main courante'!$A345=$BS$6,DU348,"")</f>
        <v/>
      </c>
      <c r="BZ348" s="125"/>
      <c r="CA348" s="120" t="str">
        <f>IF('Main courante'!$A345=$CA$6,MAX($CA$8:$CA347)+1,"")</f>
        <v/>
      </c>
      <c r="CB348" s="121" t="str">
        <f>IF('Main courante'!$A345=$CA$6,TEXT('Main courante'!$B345,"j mmm aa"),"")</f>
        <v/>
      </c>
      <c r="CC348" s="122" t="str">
        <f>IF('Main courante'!$A345=$CA$6,TEXT('Main courante'!$C345,"hh:mm"),"")</f>
        <v/>
      </c>
      <c r="CD348" s="122" t="str">
        <f>IF('Main courante'!$A345=$CA$6,TEXT('Main courante'!$D345,"hh:mm"),"")</f>
        <v/>
      </c>
      <c r="CE348" s="123" t="str">
        <f>IF('Main courante'!$A345=$CA$6,MOD($CD348-$CC348,1),"")</f>
        <v/>
      </c>
      <c r="CF348" s="123" t="str">
        <f>IF('Main courante'!$A345=$CA$6,'Main courante'!$E345,"")</f>
        <v/>
      </c>
      <c r="CG348" s="122" t="str">
        <f>IF('Main courante'!$A345=$CA$6,DU348,"")</f>
        <v/>
      </c>
      <c r="CH348" s="125"/>
      <c r="CI348" s="120" t="str">
        <f>IF('Main courante'!$A345=$CI$6,MAX($CI$8:$CI347)+1,"")</f>
        <v/>
      </c>
      <c r="CJ348" s="121" t="str">
        <f>IF('Main courante'!$A345=$CI$6,TEXT('Main courante'!$B345,"j mmm aa"),"")</f>
        <v/>
      </c>
      <c r="CK348" s="122" t="str">
        <f>IF('Main courante'!$A345=$CI$6,TEXT('Main courante'!$C345,"hh:mm"),"")</f>
        <v/>
      </c>
      <c r="CL348" s="122" t="str">
        <f>IF('Main courante'!$A345=$CI$6,TEXT('Main courante'!$D345,"hh:mm"),"")</f>
        <v/>
      </c>
      <c r="CM348" s="123" t="str">
        <f>IF('Main courante'!$A345=$CI$6,MOD($CL348-$CK348,1),"")</f>
        <v/>
      </c>
      <c r="CN348" s="123" t="str">
        <f>IF('Main courante'!$A345=$CI$6,'Main courante'!$E345,"")</f>
        <v/>
      </c>
      <c r="CO348" s="125"/>
      <c r="CP348" s="120" t="str">
        <f>IF('Main courante'!$A345=$CP$6,MAX($CP$8:$CP347)+1,"")</f>
        <v/>
      </c>
      <c r="CQ348" s="121" t="str">
        <f>IF('Main courante'!$A345=$CP$6,TEXT('Main courante'!$B345,"j mmm aa"),"")</f>
        <v/>
      </c>
      <c r="CR348" s="122" t="str">
        <f>IF('Main courante'!$A345=$CP$6,TEXT('Main courante'!$C345,"hh:mm"),"")</f>
        <v/>
      </c>
      <c r="CS348" s="122" t="str">
        <f>IF('Main courante'!$A345=$CP$6,TEXT('Main courante'!$D345,"hh:mm"),"")</f>
        <v/>
      </c>
      <c r="CT348" s="123" t="str">
        <f>IF('Main courante'!$A345=$CP$6,MOD($CS348-$CR348,1),"")</f>
        <v/>
      </c>
      <c r="CU348" s="123" t="str">
        <f>IF('Main courante'!$A345=$CP$6,'Main courante'!$E345,"")</f>
        <v/>
      </c>
      <c r="CV348" s="122" t="str">
        <f>IF('Main courante'!$A345=$CP$6,DU348,"")</f>
        <v/>
      </c>
      <c r="CW348" s="125"/>
      <c r="CX348" s="120" t="str">
        <f>IF('Main courante'!$A345=$CX$6,MAX($CX$8:$CX347)+1,"")</f>
        <v/>
      </c>
      <c r="CY348" s="121" t="str">
        <f>IF('Main courante'!$A345=$CX$6,TEXT('Main courante'!$B345,"j mmm aa"),"")</f>
        <v/>
      </c>
      <c r="CZ348" s="122" t="str">
        <f>IF('Main courante'!$A345=$CX$6,TEXT('Main courante'!$C345,"hh:mm"),"")</f>
        <v/>
      </c>
      <c r="DA348" s="122" t="str">
        <f>IF('Main courante'!$A345=$CX$6,TEXT('Main courante'!$D345,"hh:mm"),"")</f>
        <v/>
      </c>
      <c r="DB348" s="123" t="str">
        <f>IF('Main courante'!$A345=$CX$6,MOD($DA348-$CZ348,1),"")</f>
        <v/>
      </c>
      <c r="DC348" s="123" t="str">
        <f>IF('Main courante'!$A345=$CX$6,'Main courante'!$E345,"")</f>
        <v/>
      </c>
      <c r="DD348" s="122" t="str">
        <f>IF('Main courante'!$A345=$CX$6,DU348,"")</f>
        <v/>
      </c>
      <c r="DE348" s="125"/>
      <c r="DF348" s="120" t="str">
        <f>IF('Main courante'!$A345=$DF$6,MAX($DF$8:$DF347)+1,"")</f>
        <v/>
      </c>
      <c r="DG348" s="121" t="str">
        <f>IF('Main courante'!$A345=$DF$6,TEXT('Main courante'!$B345,"j mmm aa"),"")</f>
        <v/>
      </c>
      <c r="DH348" s="122" t="str">
        <f>IF('Main courante'!$A345=$DF$6,TEXT('Main courante'!$C345,"hh:mm"),"")</f>
        <v/>
      </c>
      <c r="DI348" s="122" t="str">
        <f>IF('Main courante'!$A345=$DF$6,TEXT('Main courante'!$D345,"hh:mm"),"")</f>
        <v/>
      </c>
      <c r="DJ348" s="123" t="str">
        <f>IF('Main courante'!$A345=$DF$6,MOD($DI348-$DH348,1),"")</f>
        <v/>
      </c>
      <c r="DK348" s="123" t="str">
        <f>IF('Main courante'!$A345=$DF$6,'Main courante'!$E345,"")</f>
        <v/>
      </c>
      <c r="DL348" s="128"/>
      <c r="DM348" s="120" t="str">
        <f>IF(OR('Main courante'!$F345&lt;&gt;"",'Main courante'!$K345&lt;&gt;""),MAX($DM$8:$DM347)+1,"")</f>
        <v/>
      </c>
      <c r="DN348" s="121" t="str">
        <f>IF('Main courante'!$F345,TEXT('Main courante'!$B345,"j mmm aa"),"")</f>
        <v/>
      </c>
      <c r="DO348" s="121" t="str">
        <f>IF('Main courante'!$F345,'Main courante'!$E345,"")</f>
        <v/>
      </c>
      <c r="DP348" s="121" t="str">
        <f>IF(OR('Main courante'!$F345&lt;&gt;"",'Main courante'!$K345&lt;&gt;""),IF('Main courante'!$F345&lt;&gt;"",TEXT('Main courante'!$F345,"hh:mm"),""),"")</f>
        <v/>
      </c>
      <c r="DQ348" s="121" t="str">
        <f>IF(OR('Main courante'!$F345&lt;&gt;"",'Main courante'!$K345&lt;&gt;""),IF('Main courante'!$G345&lt;&gt;"",TEXT('Main courante'!$G345,"hh:mm"),""),"")</f>
        <v/>
      </c>
      <c r="DR348" s="121" t="str">
        <f>IF(OR('Main courante'!$F345&lt;&gt;"",'Main courante'!$K345&lt;&gt;""),IF('Main courante'!$K345&lt;&gt;"",TEXT('Main courante'!$K345,"hh:mm"),""),"")</f>
        <v/>
      </c>
      <c r="DS348" s="121" t="str">
        <f>IF(OR('Main courante'!$F345&lt;&gt;"",'Main courante'!$K345&lt;&gt;""),IF('Main courante'!$L345&lt;&gt;"",TEXT('Main courante'!$L345,"hh:mm"),""),"")</f>
        <v/>
      </c>
      <c r="DT348" s="129">
        <f t="shared" si="19"/>
        <v>0</v>
      </c>
      <c r="DU348" s="130">
        <f>'Main courante'!$H345+'Main courante'!$M345</f>
        <v>0</v>
      </c>
      <c r="DV348" s="131">
        <f>'Main courante'!$J345+'Main courante'!$O345</f>
        <v>0</v>
      </c>
      <c r="DW348" s="131">
        <f>'Main courante'!$I345+'Main courante'!$N345</f>
        <v>0</v>
      </c>
      <c r="DX348" s="132" t="str">
        <f>IF('Main courante'!$P345&lt;&gt;"",'Main courante'!$P345,"")</f>
        <v/>
      </c>
      <c r="DY348" s="133" t="str">
        <f>IF('Main courante'!$Q345&lt;&gt;"",'Main courante'!$Q345,"")</f>
        <v/>
      </c>
      <c r="DZ348" s="133" t="str">
        <f>IF('Main courante'!$R345&lt;&gt;"",'Main courante'!$R345,"")</f>
        <v/>
      </c>
      <c r="EA348" s="129">
        <f t="shared" si="20"/>
        <v>0</v>
      </c>
      <c r="EB348" s="129">
        <f t="shared" si="21"/>
        <v>0</v>
      </c>
      <c r="ED348" s="120" t="str">
        <f>IF('Main courante'!$A345=$ED$6,MAX($ED$8:$ED347)+1,"")</f>
        <v/>
      </c>
      <c r="EE348" s="120" t="str">
        <f>IF('Main courante'!$A345=$ED$6,'Main courante'!$S345,"")</f>
        <v/>
      </c>
      <c r="EF348" s="120" t="str">
        <f>IF('Main courante'!$A345=$ED$6,'Main courante'!$T345,"")</f>
        <v/>
      </c>
      <c r="EG348" s="120" t="str">
        <f>IF('Main courante'!$A345=$ED$6,'Main courante'!$U345,"")</f>
        <v/>
      </c>
      <c r="EH348" s="134" t="str">
        <f>IF('Main courante'!$A345=$ED$6,'Main courante'!$V345,"")</f>
        <v/>
      </c>
      <c r="EJ348" s="120" t="str">
        <f>IF('Main courante'!$A345=$EJ$6,MAX($EJ$8:$EJ347)+1,"")</f>
        <v/>
      </c>
      <c r="EK348" s="120" t="str">
        <f>IF('Main courante'!$A345=$EJ$6,'Main courante'!$S345,"")</f>
        <v/>
      </c>
      <c r="EL348" s="120" t="str">
        <f>IF('Main courante'!$A345=$EJ$6,'Main courante'!$T345,"")</f>
        <v/>
      </c>
      <c r="EM348" s="120" t="str">
        <f>IF('Main courante'!$A345=$EJ$6,'Main courante'!$U345,"")</f>
        <v/>
      </c>
      <c r="EN348" s="134" t="str">
        <f>IF('Main courante'!$A345=$EJ$6,'Main courante'!$V345,"")</f>
        <v/>
      </c>
      <c r="EP348" s="120" t="str">
        <f>IF('Main courante'!$A345=$EP$6,MAX($EP$8:$EP347)+1,"")</f>
        <v/>
      </c>
      <c r="EQ348" s="120" t="str">
        <f>IF('Main courante'!$A345=$EP$6,'Main courante'!$S345,"")</f>
        <v/>
      </c>
      <c r="ER348" s="120" t="str">
        <f>IF('Main courante'!$A345=$EP$6,'Main courante'!$T345,"")</f>
        <v/>
      </c>
      <c r="ES348" s="120" t="str">
        <f>IF('Main courante'!$A345=$EP$6,'Main courante'!$U345,"")</f>
        <v/>
      </c>
      <c r="ET348" s="134" t="str">
        <f>IF('Main courante'!$A345=$EP$6,'Main courante'!$V345,"")</f>
        <v/>
      </c>
      <c r="EU348" s="125"/>
      <c r="EV348" s="120" t="str">
        <f>IF('Main courante'!$A345=$EV$6,MAX($EV$8:$EV347)+1,"")</f>
        <v/>
      </c>
      <c r="EW348" s="121" t="str">
        <f>IF('Main courante'!$A345=$EV$6,TEXT('Main courante'!$B345,"j mmm aa"),"")</f>
        <v/>
      </c>
      <c r="EX348" s="122" t="str">
        <f>IF('Main courante'!$A345=$EV$6,TEXT('Main courante'!$C345,"hh:mm"),"")</f>
        <v/>
      </c>
      <c r="EY348" s="122" t="str">
        <f>IF('Main courante'!$A345=$EV$6,TEXT('Main courante'!$D345,"hh:mm"),"")</f>
        <v/>
      </c>
      <c r="EZ348" s="123" t="str">
        <f>IF('Main courante'!$A345=$EV$6,MOD($EY348-$EX348,1),"")</f>
        <v/>
      </c>
      <c r="FA348" s="123" t="str">
        <f>IF('Main courante'!$A345=$EV$6,'Main courante'!$E345,"")</f>
        <v/>
      </c>
      <c r="FB348" s="128"/>
    </row>
    <row r="349" spans="1:158">
      <c r="A349" s="120" t="str">
        <f>IF('Main courante'!$A346=$A$6,MAX($A$8:$A348)+1,"")</f>
        <v/>
      </c>
      <c r="B349" s="121" t="str">
        <f>IF('Main courante'!$A346=$A$6,TEXT('Main courante'!$B346,"j mmm aa"),"")</f>
        <v/>
      </c>
      <c r="C349" s="122" t="str">
        <f>IF('Main courante'!$A346=$A$6,TEXT('Main courante'!$C346,"hh:mm"),"")</f>
        <v/>
      </c>
      <c r="D349" s="122" t="str">
        <f>IF('Main courante'!$A346=$A$6,TEXT('Main courante'!$D346,"hh:mm"),"")</f>
        <v/>
      </c>
      <c r="E349" s="123" t="str">
        <f>IF('Main courante'!$A346=$A$6,MOD($D349-$C349,1),"")</f>
        <v/>
      </c>
      <c r="F349" s="123" t="str">
        <f>IF('Main courante'!$A346=$A$6,'Main courante'!$E346,"")</f>
        <v/>
      </c>
      <c r="G349" s="125"/>
      <c r="H349" s="126" t="str">
        <f>IF('Main courante'!$A346=$H$6,MAX($H$8:$H348)+1,"")</f>
        <v/>
      </c>
      <c r="I349" s="121" t="str">
        <f>IF('Main courante'!$A346=$H$6,TEXT('Main courante'!$B346,"j mmm aa"),"")</f>
        <v/>
      </c>
      <c r="J349" s="122" t="str">
        <f>IF('Main courante'!$A346=$H$6,TEXT('Main courante'!$C346,"hh:mm"),"")</f>
        <v/>
      </c>
      <c r="K349" s="122" t="str">
        <f>IF('Main courante'!$A346=$H$6,TEXT('Main courante'!$D346,"hh:mm"),"")</f>
        <v/>
      </c>
      <c r="L349" s="123" t="str">
        <f>IF('Main courante'!$A346=$H$6,MOD($K349-$J349,1),"")</f>
        <v/>
      </c>
      <c r="M349" s="123" t="str">
        <f>IF('Main courante'!$A346=$H$6,'Main courante'!$E346,"")</f>
        <v/>
      </c>
      <c r="N349" s="125"/>
      <c r="O349" s="120" t="str">
        <f>IF('Main courante'!$A346=$O$6,MAX($O$8:$O348)+1,"")</f>
        <v/>
      </c>
      <c r="P349" s="121" t="str">
        <f>IF('Main courante'!$A346=$O$6,TEXT('Main courante'!$B346,"j mmm aa"),"")</f>
        <v/>
      </c>
      <c r="Q349" s="122" t="str">
        <f>IF('Main courante'!$A346=$O$6,TEXT('Main courante'!$C346,"hh:mm"),"")</f>
        <v/>
      </c>
      <c r="R349" s="122" t="str">
        <f>IF('Main courante'!$A346=$O$6,TEXT('Main courante'!$D346,"hh:mm"),"")</f>
        <v/>
      </c>
      <c r="S349" s="123" t="str">
        <f>IF('Main courante'!$A346=$O$6,MOD($R349-$Q349,1),"")</f>
        <v/>
      </c>
      <c r="T349" s="124" t="str">
        <f>IF('Main courante'!$A346=$O$6,'Main courante'!$E346,"")</f>
        <v/>
      </c>
      <c r="U349" s="127" t="str">
        <f>IF('Main courante'!$A346=$O$6,DU349,"")</f>
        <v/>
      </c>
      <c r="V349" s="125"/>
      <c r="W349" s="120" t="str">
        <f>IF('Main courante'!$A346=$W$6,MAX($W$8:$W348)+1,"")</f>
        <v/>
      </c>
      <c r="X349" s="121" t="str">
        <f>IF('Main courante'!$A346=$W$6,TEXT('Main courante'!$B346,"j mmm aa"),"")</f>
        <v/>
      </c>
      <c r="Y349" s="122" t="str">
        <f>IF('Main courante'!$A346=$W$6,TEXT('Main courante'!$C346,"hh:mm"),"")</f>
        <v/>
      </c>
      <c r="Z349" s="122" t="str">
        <f>IF('Main courante'!$A346=$W$6,TEXT('Main courante'!$D346,"hh:mm"),"")</f>
        <v/>
      </c>
      <c r="AA349" s="123" t="str">
        <f>IF('Main courante'!$A346=$W$6,MOD($Z349-$Y349,1),"")</f>
        <v/>
      </c>
      <c r="AB349" s="123" t="str">
        <f>IF('Main courante'!$A346=$W$6,'Main courante'!$E346,"")</f>
        <v/>
      </c>
      <c r="AC349" s="122" t="str">
        <f>IF('Main courante'!$A346=$W$6,DU349,"")</f>
        <v/>
      </c>
      <c r="AD349" s="125"/>
      <c r="AE349" s="120" t="str">
        <f>IF('Main courante'!$A346=$AE$6,MAX($AE$8:$AE348)+1,"")</f>
        <v/>
      </c>
      <c r="AF349" s="121" t="str">
        <f>IF('Main courante'!$A346=$AE$6,TEXT('Main courante'!$B346,"j mmm aa"),"")</f>
        <v/>
      </c>
      <c r="AG349" s="122" t="str">
        <f>IF('Main courante'!$A346=$AE$6,TEXT('Main courante'!$C346,"hh:mm"),"")</f>
        <v/>
      </c>
      <c r="AH349" s="122" t="str">
        <f>IF('Main courante'!$A346=$AE$6,TEXT('Main courante'!$D346,"hh:mm"),"")</f>
        <v/>
      </c>
      <c r="AI349" s="123" t="str">
        <f>IF('Main courante'!$A346=$AE$6,MOD($AH349-$AG349,1),"")</f>
        <v/>
      </c>
      <c r="AJ349" s="123" t="str">
        <f>IF('Main courante'!$A346=$AE$6,'Main courante'!$E346,"")</f>
        <v/>
      </c>
      <c r="AK349" s="122" t="str">
        <f>IF('Main courante'!$A346=$AE$6,DU349,"")</f>
        <v/>
      </c>
      <c r="AL349" s="125"/>
      <c r="AM349" s="120" t="str">
        <f>IF('Main courante'!$A346=$AM$6,MAX($AM$8:$AM348)+1,"")</f>
        <v/>
      </c>
      <c r="AN349" s="121" t="str">
        <f>IF('Main courante'!$A346=$AM$6,TEXT('Main courante'!$B346,"j mmm aa"),"")</f>
        <v/>
      </c>
      <c r="AO349" s="122" t="str">
        <f>IF('Main courante'!$A346=$AM$6,TEXT('Main courante'!$C346,"hh:mm"),"")</f>
        <v/>
      </c>
      <c r="AP349" s="122" t="str">
        <f>IF('Main courante'!$A346=$AM$6,TEXT('Main courante'!$D346,"hh:mm"),"")</f>
        <v/>
      </c>
      <c r="AQ349" s="123" t="str">
        <f>IF('Main courante'!$A346=$AM$6,MOD($AP349-$AO349,1),"")</f>
        <v/>
      </c>
      <c r="AR349" s="123" t="str">
        <f>IF('Main courante'!$A346=$AM$6,'Main courante'!$E346,"")</f>
        <v/>
      </c>
      <c r="AS349" s="122" t="str">
        <f>IF('Main courante'!$A346=$AM$6,DU349,"")</f>
        <v/>
      </c>
      <c r="AT349" s="125"/>
      <c r="AU349" s="120" t="str">
        <f>IF('Main courante'!$A346=$AU$6,MAX($AU$8:$AU348)+1,"")</f>
        <v/>
      </c>
      <c r="AV349" s="121" t="str">
        <f>IF('Main courante'!$A346=$AU$6,TEXT('Main courante'!$B346,"j mmm aa"),"")</f>
        <v/>
      </c>
      <c r="AW349" s="122" t="str">
        <f>IF('Main courante'!$A346=$AU$6,TEXT('Main courante'!$C346,"hh:mm"),"")</f>
        <v/>
      </c>
      <c r="AX349" s="122" t="str">
        <f>IF('Main courante'!$A346=$AU$6,TEXT('Main courante'!$D346,"hh:mm"),"")</f>
        <v/>
      </c>
      <c r="AY349" s="123" t="str">
        <f>IF('Main courante'!$A346=$AU$6,MOD($AX349-$AW349,1),"")</f>
        <v/>
      </c>
      <c r="AZ349" s="123" t="str">
        <f>IF('Main courante'!$A346=$AU$6,'Main courante'!$E346,"")</f>
        <v/>
      </c>
      <c r="BA349" s="122" t="str">
        <f>IF('Main courante'!$A346=$AU$6,DU349,"")</f>
        <v/>
      </c>
      <c r="BB349" s="125"/>
      <c r="BC349" s="120" t="str">
        <f>IF('Main courante'!$A346=$BC$6,MAX($BC$8:$BC348)+1,"")</f>
        <v/>
      </c>
      <c r="BD349" s="121" t="str">
        <f>IF('Main courante'!$A346=$BC$6,TEXT('Main courante'!$B346,"j mmm aa"),"")</f>
        <v/>
      </c>
      <c r="BE349" s="122" t="str">
        <f>IF('Main courante'!$A346=$BC$6,TEXT('Main courante'!$C346,"hh:mm"),"")</f>
        <v/>
      </c>
      <c r="BF349" s="122" t="str">
        <f>IF('Main courante'!$A346=$BC$6,TEXT('Main courante'!$D346,"hh:mm"),"")</f>
        <v/>
      </c>
      <c r="BG349" s="123" t="str">
        <f>IF('Main courante'!$A346=$BC$6,MOD($BF349-$BE349,1),"")</f>
        <v/>
      </c>
      <c r="BH349" s="123" t="str">
        <f>IF('Main courante'!$A346=$BC$6,'Main courante'!$E346,"")</f>
        <v/>
      </c>
      <c r="BI349" s="122" t="str">
        <f>IF('Main courante'!$A346=$BC$6,DU349,"")</f>
        <v/>
      </c>
      <c r="BJ349" s="125"/>
      <c r="BK349" s="120" t="str">
        <f>IF('Main courante'!$A346=$BK$6,MAX($BK$8:$BK348)+1,"")</f>
        <v/>
      </c>
      <c r="BL349" s="121" t="str">
        <f>IF('Main courante'!$A346=$BK$6,TEXT('Main courante'!$B346,"j mmm aa"),"")</f>
        <v/>
      </c>
      <c r="BM349" s="122" t="str">
        <f>IF('Main courante'!$A346=$BK$6,TEXT('Main courante'!$C346,"hh:mm"),"")</f>
        <v/>
      </c>
      <c r="BN349" s="122" t="str">
        <f>IF('Main courante'!$A346=$BK$6,TEXT('Main courante'!$D346,"hh:mm"),"")</f>
        <v/>
      </c>
      <c r="BO349" s="123" t="str">
        <f>IF('Main courante'!$A346=$BK$6,MOD($BN349-$BM349,1),"")</f>
        <v/>
      </c>
      <c r="BP349" s="123" t="str">
        <f>IF('Main courante'!$A346=$BK$6,'Main courante'!$E346,"")</f>
        <v/>
      </c>
      <c r="BQ349" s="122" t="str">
        <f>IF('Main courante'!$A346=$BK$6,DU349,"")</f>
        <v/>
      </c>
      <c r="BR349" s="125"/>
      <c r="BS349" s="120" t="str">
        <f>IF('Main courante'!$A346=$BS$6,MAX($BS$8:$BS348)+1,"")</f>
        <v/>
      </c>
      <c r="BT349" s="121" t="str">
        <f>IF('Main courante'!$A346=$BS$6,TEXT('Main courante'!$B346,"j mmm aa"),"")</f>
        <v/>
      </c>
      <c r="BU349" s="122" t="str">
        <f>IF('Main courante'!$A346=$BS$6,TEXT('Main courante'!$C346,"hh:mm"),"")</f>
        <v/>
      </c>
      <c r="BV349" s="122" t="str">
        <f>IF('Main courante'!$A346=$BS$6,TEXT('Main courante'!$D346,"hh:mm"),"")</f>
        <v/>
      </c>
      <c r="BW349" s="123" t="str">
        <f>IF('Main courante'!$A346=$BS$6,MOD($BV349-$BU349,1),"")</f>
        <v/>
      </c>
      <c r="BX349" s="123" t="str">
        <f>IF('Main courante'!$A346=$BS$6,'Main courante'!$E346,"")</f>
        <v/>
      </c>
      <c r="BY349" s="122" t="str">
        <f>IF('Main courante'!$A346=$BS$6,DU349,"")</f>
        <v/>
      </c>
      <c r="BZ349" s="125"/>
      <c r="CA349" s="120" t="str">
        <f>IF('Main courante'!$A346=$CA$6,MAX($CA$8:$CA348)+1,"")</f>
        <v/>
      </c>
      <c r="CB349" s="121" t="str">
        <f>IF('Main courante'!$A346=$CA$6,TEXT('Main courante'!$B346,"j mmm aa"),"")</f>
        <v/>
      </c>
      <c r="CC349" s="122" t="str">
        <f>IF('Main courante'!$A346=$CA$6,TEXT('Main courante'!$C346,"hh:mm"),"")</f>
        <v/>
      </c>
      <c r="CD349" s="122" t="str">
        <f>IF('Main courante'!$A346=$CA$6,TEXT('Main courante'!$D346,"hh:mm"),"")</f>
        <v/>
      </c>
      <c r="CE349" s="123" t="str">
        <f>IF('Main courante'!$A346=$CA$6,MOD($CD349-$CC349,1),"")</f>
        <v/>
      </c>
      <c r="CF349" s="123" t="str">
        <f>IF('Main courante'!$A346=$CA$6,'Main courante'!$E346,"")</f>
        <v/>
      </c>
      <c r="CG349" s="122" t="str">
        <f>IF('Main courante'!$A346=$CA$6,DU349,"")</f>
        <v/>
      </c>
      <c r="CH349" s="125"/>
      <c r="CI349" s="120" t="str">
        <f>IF('Main courante'!$A346=$CI$6,MAX($CI$8:$CI348)+1,"")</f>
        <v/>
      </c>
      <c r="CJ349" s="121" t="str">
        <f>IF('Main courante'!$A346=$CI$6,TEXT('Main courante'!$B346,"j mmm aa"),"")</f>
        <v/>
      </c>
      <c r="CK349" s="122" t="str">
        <f>IF('Main courante'!$A346=$CI$6,TEXT('Main courante'!$C346,"hh:mm"),"")</f>
        <v/>
      </c>
      <c r="CL349" s="122" t="str">
        <f>IF('Main courante'!$A346=$CI$6,TEXT('Main courante'!$D346,"hh:mm"),"")</f>
        <v/>
      </c>
      <c r="CM349" s="123" t="str">
        <f>IF('Main courante'!$A346=$CI$6,MOD($CL349-$CK349,1),"")</f>
        <v/>
      </c>
      <c r="CN349" s="123" t="str">
        <f>IF('Main courante'!$A346=$CI$6,'Main courante'!$E346,"")</f>
        <v/>
      </c>
      <c r="CO349" s="125"/>
      <c r="CP349" s="120" t="str">
        <f>IF('Main courante'!$A346=$CP$6,MAX($CP$8:$CP348)+1,"")</f>
        <v/>
      </c>
      <c r="CQ349" s="121" t="str">
        <f>IF('Main courante'!$A346=$CP$6,TEXT('Main courante'!$B346,"j mmm aa"),"")</f>
        <v/>
      </c>
      <c r="CR349" s="122" t="str">
        <f>IF('Main courante'!$A346=$CP$6,TEXT('Main courante'!$C346,"hh:mm"),"")</f>
        <v/>
      </c>
      <c r="CS349" s="122" t="str">
        <f>IF('Main courante'!$A346=$CP$6,TEXT('Main courante'!$D346,"hh:mm"),"")</f>
        <v/>
      </c>
      <c r="CT349" s="123" t="str">
        <f>IF('Main courante'!$A346=$CP$6,MOD($CS349-$CR349,1),"")</f>
        <v/>
      </c>
      <c r="CU349" s="123" t="str">
        <f>IF('Main courante'!$A346=$CP$6,'Main courante'!$E346,"")</f>
        <v/>
      </c>
      <c r="CV349" s="122" t="str">
        <f>IF('Main courante'!$A346=$CP$6,DU349,"")</f>
        <v/>
      </c>
      <c r="CW349" s="125"/>
      <c r="CX349" s="120" t="str">
        <f>IF('Main courante'!$A346=$CX$6,MAX($CX$8:$CX348)+1,"")</f>
        <v/>
      </c>
      <c r="CY349" s="121" t="str">
        <f>IF('Main courante'!$A346=$CX$6,TEXT('Main courante'!$B346,"j mmm aa"),"")</f>
        <v/>
      </c>
      <c r="CZ349" s="122" t="str">
        <f>IF('Main courante'!$A346=$CX$6,TEXT('Main courante'!$C346,"hh:mm"),"")</f>
        <v/>
      </c>
      <c r="DA349" s="122" t="str">
        <f>IF('Main courante'!$A346=$CX$6,TEXT('Main courante'!$D346,"hh:mm"),"")</f>
        <v/>
      </c>
      <c r="DB349" s="123" t="str">
        <f>IF('Main courante'!$A346=$CX$6,MOD($DA349-$CZ349,1),"")</f>
        <v/>
      </c>
      <c r="DC349" s="123" t="str">
        <f>IF('Main courante'!$A346=$CX$6,'Main courante'!$E346,"")</f>
        <v/>
      </c>
      <c r="DD349" s="122" t="str">
        <f>IF('Main courante'!$A346=$CX$6,DU349,"")</f>
        <v/>
      </c>
      <c r="DE349" s="125"/>
      <c r="DF349" s="120" t="str">
        <f>IF('Main courante'!$A346=$DF$6,MAX($DF$8:$DF348)+1,"")</f>
        <v/>
      </c>
      <c r="DG349" s="121" t="str">
        <f>IF('Main courante'!$A346=$DF$6,TEXT('Main courante'!$B346,"j mmm aa"),"")</f>
        <v/>
      </c>
      <c r="DH349" s="122" t="str">
        <f>IF('Main courante'!$A346=$DF$6,TEXT('Main courante'!$C346,"hh:mm"),"")</f>
        <v/>
      </c>
      <c r="DI349" s="122" t="str">
        <f>IF('Main courante'!$A346=$DF$6,TEXT('Main courante'!$D346,"hh:mm"),"")</f>
        <v/>
      </c>
      <c r="DJ349" s="123" t="str">
        <f>IF('Main courante'!$A346=$DF$6,MOD($DI349-$DH349,1),"")</f>
        <v/>
      </c>
      <c r="DK349" s="123" t="str">
        <f>IF('Main courante'!$A346=$DF$6,'Main courante'!$E346,"")</f>
        <v/>
      </c>
      <c r="DL349" s="128"/>
      <c r="DM349" s="120" t="str">
        <f>IF(OR('Main courante'!$F346&lt;&gt;"",'Main courante'!$K346&lt;&gt;""),MAX($DM$8:$DM348)+1,"")</f>
        <v/>
      </c>
      <c r="DN349" s="121" t="str">
        <f>IF('Main courante'!$F346,TEXT('Main courante'!$B346,"j mmm aa"),"")</f>
        <v/>
      </c>
      <c r="DO349" s="121" t="str">
        <f>IF('Main courante'!$F346,'Main courante'!$E346,"")</f>
        <v/>
      </c>
      <c r="DP349" s="121" t="str">
        <f>IF(OR('Main courante'!$F346&lt;&gt;"",'Main courante'!$K346&lt;&gt;""),IF('Main courante'!$F346&lt;&gt;"",TEXT('Main courante'!$F346,"hh:mm"),""),"")</f>
        <v/>
      </c>
      <c r="DQ349" s="121" t="str">
        <f>IF(OR('Main courante'!$F346&lt;&gt;"",'Main courante'!$K346&lt;&gt;""),IF('Main courante'!$G346&lt;&gt;"",TEXT('Main courante'!$G346,"hh:mm"),""),"")</f>
        <v/>
      </c>
      <c r="DR349" s="121" t="str">
        <f>IF(OR('Main courante'!$F346&lt;&gt;"",'Main courante'!$K346&lt;&gt;""),IF('Main courante'!$K346&lt;&gt;"",TEXT('Main courante'!$K346,"hh:mm"),""),"")</f>
        <v/>
      </c>
      <c r="DS349" s="121" t="str">
        <f>IF(OR('Main courante'!$F346&lt;&gt;"",'Main courante'!$K346&lt;&gt;""),IF('Main courante'!$L346&lt;&gt;"",TEXT('Main courante'!$L346,"hh:mm"),""),"")</f>
        <v/>
      </c>
      <c r="DT349" s="129">
        <f t="shared" si="19"/>
        <v>0</v>
      </c>
      <c r="DU349" s="130">
        <f>'Main courante'!$H346+'Main courante'!$M346</f>
        <v>0</v>
      </c>
      <c r="DV349" s="131">
        <f>'Main courante'!$J346+'Main courante'!$O346</f>
        <v>0</v>
      </c>
      <c r="DW349" s="131">
        <f>'Main courante'!$I346+'Main courante'!$N346</f>
        <v>0</v>
      </c>
      <c r="DX349" s="132" t="str">
        <f>IF('Main courante'!$P346&lt;&gt;"",'Main courante'!$P346,"")</f>
        <v/>
      </c>
      <c r="DY349" s="133" t="str">
        <f>IF('Main courante'!$Q346&lt;&gt;"",'Main courante'!$Q346,"")</f>
        <v/>
      </c>
      <c r="DZ349" s="133" t="str">
        <f>IF('Main courante'!$R346&lt;&gt;"",'Main courante'!$R346,"")</f>
        <v/>
      </c>
      <c r="EA349" s="129">
        <f t="shared" si="20"/>
        <v>0</v>
      </c>
      <c r="EB349" s="129">
        <f t="shared" si="21"/>
        <v>0</v>
      </c>
      <c r="ED349" s="120" t="str">
        <f>IF('Main courante'!$A346=$ED$6,MAX($ED$8:$ED348)+1,"")</f>
        <v/>
      </c>
      <c r="EE349" s="120" t="str">
        <f>IF('Main courante'!$A346=$ED$6,'Main courante'!$S346,"")</f>
        <v/>
      </c>
      <c r="EF349" s="120" t="str">
        <f>IF('Main courante'!$A346=$ED$6,'Main courante'!$T346,"")</f>
        <v/>
      </c>
      <c r="EG349" s="120" t="str">
        <f>IF('Main courante'!$A346=$ED$6,'Main courante'!$U346,"")</f>
        <v/>
      </c>
      <c r="EH349" s="134" t="str">
        <f>IF('Main courante'!$A346=$ED$6,'Main courante'!$V346,"")</f>
        <v/>
      </c>
      <c r="EJ349" s="120" t="str">
        <f>IF('Main courante'!$A346=$EJ$6,MAX($EJ$8:$EJ348)+1,"")</f>
        <v/>
      </c>
      <c r="EK349" s="120" t="str">
        <f>IF('Main courante'!$A346=$EJ$6,'Main courante'!$S346,"")</f>
        <v/>
      </c>
      <c r="EL349" s="120" t="str">
        <f>IF('Main courante'!$A346=$EJ$6,'Main courante'!$T346,"")</f>
        <v/>
      </c>
      <c r="EM349" s="120" t="str">
        <f>IF('Main courante'!$A346=$EJ$6,'Main courante'!$U346,"")</f>
        <v/>
      </c>
      <c r="EN349" s="134" t="str">
        <f>IF('Main courante'!$A346=$EJ$6,'Main courante'!$V346,"")</f>
        <v/>
      </c>
      <c r="EP349" s="120" t="str">
        <f>IF('Main courante'!$A346=$EP$6,MAX($EP$8:$EP348)+1,"")</f>
        <v/>
      </c>
      <c r="EQ349" s="120" t="str">
        <f>IF('Main courante'!$A346=$EP$6,'Main courante'!$S346,"")</f>
        <v/>
      </c>
      <c r="ER349" s="120" t="str">
        <f>IF('Main courante'!$A346=$EP$6,'Main courante'!$T346,"")</f>
        <v/>
      </c>
      <c r="ES349" s="120" t="str">
        <f>IF('Main courante'!$A346=$EP$6,'Main courante'!$U346,"")</f>
        <v/>
      </c>
      <c r="ET349" s="134" t="str">
        <f>IF('Main courante'!$A346=$EP$6,'Main courante'!$V346,"")</f>
        <v/>
      </c>
      <c r="EU349" s="125"/>
      <c r="EV349" s="120" t="str">
        <f>IF('Main courante'!$A346=$EV$6,MAX($EV$8:$EV348)+1,"")</f>
        <v/>
      </c>
      <c r="EW349" s="121" t="str">
        <f>IF('Main courante'!$A346=$EV$6,TEXT('Main courante'!$B346,"j mmm aa"),"")</f>
        <v/>
      </c>
      <c r="EX349" s="122" t="str">
        <f>IF('Main courante'!$A346=$EV$6,TEXT('Main courante'!$C346,"hh:mm"),"")</f>
        <v/>
      </c>
      <c r="EY349" s="122" t="str">
        <f>IF('Main courante'!$A346=$EV$6,TEXT('Main courante'!$D346,"hh:mm"),"")</f>
        <v/>
      </c>
      <c r="EZ349" s="123" t="str">
        <f>IF('Main courante'!$A346=$EV$6,MOD($EY349-$EX349,1),"")</f>
        <v/>
      </c>
      <c r="FA349" s="123" t="str">
        <f>IF('Main courante'!$A346=$EV$6,'Main courante'!$E346,"")</f>
        <v/>
      </c>
      <c r="FB349" s="128"/>
    </row>
    <row r="350" spans="1:158">
      <c r="A350" s="120" t="str">
        <f>IF('Main courante'!$A347=$A$6,MAX($A$8:$A349)+1,"")</f>
        <v/>
      </c>
      <c r="B350" s="121" t="str">
        <f>IF('Main courante'!$A347=$A$6,TEXT('Main courante'!$B347,"j mmm aa"),"")</f>
        <v/>
      </c>
      <c r="C350" s="122" t="str">
        <f>IF('Main courante'!$A347=$A$6,TEXT('Main courante'!$C347,"hh:mm"),"")</f>
        <v/>
      </c>
      <c r="D350" s="122" t="str">
        <f>IF('Main courante'!$A347=$A$6,TEXT('Main courante'!$D347,"hh:mm"),"")</f>
        <v/>
      </c>
      <c r="E350" s="123" t="str">
        <f>IF('Main courante'!$A347=$A$6,MOD($D350-$C350,1),"")</f>
        <v/>
      </c>
      <c r="F350" s="123" t="str">
        <f>IF('Main courante'!$A347=$A$6,'Main courante'!$E347,"")</f>
        <v/>
      </c>
      <c r="G350" s="125"/>
      <c r="H350" s="126" t="str">
        <f>IF('Main courante'!$A347=$H$6,MAX($H$8:$H349)+1,"")</f>
        <v/>
      </c>
      <c r="I350" s="121" t="str">
        <f>IF('Main courante'!$A347=$H$6,TEXT('Main courante'!$B347,"j mmm aa"),"")</f>
        <v/>
      </c>
      <c r="J350" s="122" t="str">
        <f>IF('Main courante'!$A347=$H$6,TEXT('Main courante'!$C347,"hh:mm"),"")</f>
        <v/>
      </c>
      <c r="K350" s="122" t="str">
        <f>IF('Main courante'!$A347=$H$6,TEXT('Main courante'!$D347,"hh:mm"),"")</f>
        <v/>
      </c>
      <c r="L350" s="123" t="str">
        <f>IF('Main courante'!$A347=$H$6,MOD($K350-$J350,1),"")</f>
        <v/>
      </c>
      <c r="M350" s="123" t="str">
        <f>IF('Main courante'!$A347=$H$6,'Main courante'!$E347,"")</f>
        <v/>
      </c>
      <c r="N350" s="125"/>
      <c r="O350" s="120" t="str">
        <f>IF('Main courante'!$A347=$O$6,MAX($O$8:$O349)+1,"")</f>
        <v/>
      </c>
      <c r="P350" s="121" t="str">
        <f>IF('Main courante'!$A347=$O$6,TEXT('Main courante'!$B347,"j mmm aa"),"")</f>
        <v/>
      </c>
      <c r="Q350" s="122" t="str">
        <f>IF('Main courante'!$A347=$O$6,TEXT('Main courante'!$C347,"hh:mm"),"")</f>
        <v/>
      </c>
      <c r="R350" s="122" t="str">
        <f>IF('Main courante'!$A347=$O$6,TEXT('Main courante'!$D347,"hh:mm"),"")</f>
        <v/>
      </c>
      <c r="S350" s="123" t="str">
        <f>IF('Main courante'!$A347=$O$6,MOD($R350-$Q350,1),"")</f>
        <v/>
      </c>
      <c r="T350" s="124" t="str">
        <f>IF('Main courante'!$A347=$O$6,'Main courante'!$E347,"")</f>
        <v/>
      </c>
      <c r="U350" s="127" t="str">
        <f>IF('Main courante'!$A347=$O$6,DU350,"")</f>
        <v/>
      </c>
      <c r="V350" s="125"/>
      <c r="W350" s="120" t="str">
        <f>IF('Main courante'!$A347=$W$6,MAX($W$8:$W349)+1,"")</f>
        <v/>
      </c>
      <c r="X350" s="121" t="str">
        <f>IF('Main courante'!$A347=$W$6,TEXT('Main courante'!$B347,"j mmm aa"),"")</f>
        <v/>
      </c>
      <c r="Y350" s="122" t="str">
        <f>IF('Main courante'!$A347=$W$6,TEXT('Main courante'!$C347,"hh:mm"),"")</f>
        <v/>
      </c>
      <c r="Z350" s="122" t="str">
        <f>IF('Main courante'!$A347=$W$6,TEXT('Main courante'!$D347,"hh:mm"),"")</f>
        <v/>
      </c>
      <c r="AA350" s="123" t="str">
        <f>IF('Main courante'!$A347=$W$6,MOD($Z350-$Y350,1),"")</f>
        <v/>
      </c>
      <c r="AB350" s="123" t="str">
        <f>IF('Main courante'!$A347=$W$6,'Main courante'!$E347,"")</f>
        <v/>
      </c>
      <c r="AC350" s="122" t="str">
        <f>IF('Main courante'!$A347=$W$6,DU350,"")</f>
        <v/>
      </c>
      <c r="AD350" s="125"/>
      <c r="AE350" s="120" t="str">
        <f>IF('Main courante'!$A347=$AE$6,MAX($AE$8:$AE349)+1,"")</f>
        <v/>
      </c>
      <c r="AF350" s="121" t="str">
        <f>IF('Main courante'!$A347=$AE$6,TEXT('Main courante'!$B347,"j mmm aa"),"")</f>
        <v/>
      </c>
      <c r="AG350" s="122" t="str">
        <f>IF('Main courante'!$A347=$AE$6,TEXT('Main courante'!$C347,"hh:mm"),"")</f>
        <v/>
      </c>
      <c r="AH350" s="122" t="str">
        <f>IF('Main courante'!$A347=$AE$6,TEXT('Main courante'!$D347,"hh:mm"),"")</f>
        <v/>
      </c>
      <c r="AI350" s="123" t="str">
        <f>IF('Main courante'!$A347=$AE$6,MOD($AH350-$AG350,1),"")</f>
        <v/>
      </c>
      <c r="AJ350" s="123" t="str">
        <f>IF('Main courante'!$A347=$AE$6,'Main courante'!$E347,"")</f>
        <v/>
      </c>
      <c r="AK350" s="122" t="str">
        <f>IF('Main courante'!$A347=$AE$6,DU350,"")</f>
        <v/>
      </c>
      <c r="AL350" s="125"/>
      <c r="AM350" s="120" t="str">
        <f>IF('Main courante'!$A347=$AM$6,MAX($AM$8:$AM349)+1,"")</f>
        <v/>
      </c>
      <c r="AN350" s="121" t="str">
        <f>IF('Main courante'!$A347=$AM$6,TEXT('Main courante'!$B347,"j mmm aa"),"")</f>
        <v/>
      </c>
      <c r="AO350" s="122" t="str">
        <f>IF('Main courante'!$A347=$AM$6,TEXT('Main courante'!$C347,"hh:mm"),"")</f>
        <v/>
      </c>
      <c r="AP350" s="122" t="str">
        <f>IF('Main courante'!$A347=$AM$6,TEXT('Main courante'!$D347,"hh:mm"),"")</f>
        <v/>
      </c>
      <c r="AQ350" s="123" t="str">
        <f>IF('Main courante'!$A347=$AM$6,MOD($AP350-$AO350,1),"")</f>
        <v/>
      </c>
      <c r="AR350" s="123" t="str">
        <f>IF('Main courante'!$A347=$AM$6,'Main courante'!$E347,"")</f>
        <v/>
      </c>
      <c r="AS350" s="122" t="str">
        <f>IF('Main courante'!$A347=$AM$6,DU350,"")</f>
        <v/>
      </c>
      <c r="AT350" s="125"/>
      <c r="AU350" s="120" t="str">
        <f>IF('Main courante'!$A347=$AU$6,MAX($AU$8:$AU349)+1,"")</f>
        <v/>
      </c>
      <c r="AV350" s="121" t="str">
        <f>IF('Main courante'!$A347=$AU$6,TEXT('Main courante'!$B347,"j mmm aa"),"")</f>
        <v/>
      </c>
      <c r="AW350" s="122" t="str">
        <f>IF('Main courante'!$A347=$AU$6,TEXT('Main courante'!$C347,"hh:mm"),"")</f>
        <v/>
      </c>
      <c r="AX350" s="122" t="str">
        <f>IF('Main courante'!$A347=$AU$6,TEXT('Main courante'!$D347,"hh:mm"),"")</f>
        <v/>
      </c>
      <c r="AY350" s="123" t="str">
        <f>IF('Main courante'!$A347=$AU$6,MOD($AX350-$AW350,1),"")</f>
        <v/>
      </c>
      <c r="AZ350" s="123" t="str">
        <f>IF('Main courante'!$A347=$AU$6,'Main courante'!$E347,"")</f>
        <v/>
      </c>
      <c r="BA350" s="122" t="str">
        <f>IF('Main courante'!$A347=$AU$6,DU350,"")</f>
        <v/>
      </c>
      <c r="BB350" s="125"/>
      <c r="BC350" s="120" t="str">
        <f>IF('Main courante'!$A347=$BC$6,MAX($BC$8:$BC349)+1,"")</f>
        <v/>
      </c>
      <c r="BD350" s="121" t="str">
        <f>IF('Main courante'!$A347=$BC$6,TEXT('Main courante'!$B347,"j mmm aa"),"")</f>
        <v/>
      </c>
      <c r="BE350" s="122" t="str">
        <f>IF('Main courante'!$A347=$BC$6,TEXT('Main courante'!$C347,"hh:mm"),"")</f>
        <v/>
      </c>
      <c r="BF350" s="122" t="str">
        <f>IF('Main courante'!$A347=$BC$6,TEXT('Main courante'!$D347,"hh:mm"),"")</f>
        <v/>
      </c>
      <c r="BG350" s="123" t="str">
        <f>IF('Main courante'!$A347=$BC$6,MOD($BF350-$BE350,1),"")</f>
        <v/>
      </c>
      <c r="BH350" s="123" t="str">
        <f>IF('Main courante'!$A347=$BC$6,'Main courante'!$E347,"")</f>
        <v/>
      </c>
      <c r="BI350" s="122" t="str">
        <f>IF('Main courante'!$A347=$BC$6,DU350,"")</f>
        <v/>
      </c>
      <c r="BJ350" s="125"/>
      <c r="BK350" s="120" t="str">
        <f>IF('Main courante'!$A347=$BK$6,MAX($BK$8:$BK349)+1,"")</f>
        <v/>
      </c>
      <c r="BL350" s="121" t="str">
        <f>IF('Main courante'!$A347=$BK$6,TEXT('Main courante'!$B347,"j mmm aa"),"")</f>
        <v/>
      </c>
      <c r="BM350" s="122" t="str">
        <f>IF('Main courante'!$A347=$BK$6,TEXT('Main courante'!$C347,"hh:mm"),"")</f>
        <v/>
      </c>
      <c r="BN350" s="122" t="str">
        <f>IF('Main courante'!$A347=$BK$6,TEXT('Main courante'!$D347,"hh:mm"),"")</f>
        <v/>
      </c>
      <c r="BO350" s="123" t="str">
        <f>IF('Main courante'!$A347=$BK$6,MOD($BN350-$BM350,1),"")</f>
        <v/>
      </c>
      <c r="BP350" s="123" t="str">
        <f>IF('Main courante'!$A347=$BK$6,'Main courante'!$E347,"")</f>
        <v/>
      </c>
      <c r="BQ350" s="122" t="str">
        <f>IF('Main courante'!$A347=$BK$6,DU350,"")</f>
        <v/>
      </c>
      <c r="BR350" s="125"/>
      <c r="BS350" s="120" t="str">
        <f>IF('Main courante'!$A347=$BS$6,MAX($BS$8:$BS349)+1,"")</f>
        <v/>
      </c>
      <c r="BT350" s="121" t="str">
        <f>IF('Main courante'!$A347=$BS$6,TEXT('Main courante'!$B347,"j mmm aa"),"")</f>
        <v/>
      </c>
      <c r="BU350" s="122" t="str">
        <f>IF('Main courante'!$A347=$BS$6,TEXT('Main courante'!$C347,"hh:mm"),"")</f>
        <v/>
      </c>
      <c r="BV350" s="122" t="str">
        <f>IF('Main courante'!$A347=$BS$6,TEXT('Main courante'!$D347,"hh:mm"),"")</f>
        <v/>
      </c>
      <c r="BW350" s="123" t="str">
        <f>IF('Main courante'!$A347=$BS$6,MOD($BV350-$BU350,1),"")</f>
        <v/>
      </c>
      <c r="BX350" s="123" t="str">
        <f>IF('Main courante'!$A347=$BS$6,'Main courante'!$E347,"")</f>
        <v/>
      </c>
      <c r="BY350" s="122" t="str">
        <f>IF('Main courante'!$A347=$BS$6,DU350,"")</f>
        <v/>
      </c>
      <c r="BZ350" s="125"/>
      <c r="CA350" s="120" t="str">
        <f>IF('Main courante'!$A347=$CA$6,MAX($CA$8:$CA349)+1,"")</f>
        <v/>
      </c>
      <c r="CB350" s="121" t="str">
        <f>IF('Main courante'!$A347=$CA$6,TEXT('Main courante'!$B347,"j mmm aa"),"")</f>
        <v/>
      </c>
      <c r="CC350" s="122" t="str">
        <f>IF('Main courante'!$A347=$CA$6,TEXT('Main courante'!$C347,"hh:mm"),"")</f>
        <v/>
      </c>
      <c r="CD350" s="122" t="str">
        <f>IF('Main courante'!$A347=$CA$6,TEXT('Main courante'!$D347,"hh:mm"),"")</f>
        <v/>
      </c>
      <c r="CE350" s="123" t="str">
        <f>IF('Main courante'!$A347=$CA$6,MOD($CD350-$CC350,1),"")</f>
        <v/>
      </c>
      <c r="CF350" s="123" t="str">
        <f>IF('Main courante'!$A347=$CA$6,'Main courante'!$E347,"")</f>
        <v/>
      </c>
      <c r="CG350" s="122" t="str">
        <f>IF('Main courante'!$A347=$CA$6,DU350,"")</f>
        <v/>
      </c>
      <c r="CH350" s="125"/>
      <c r="CI350" s="120" t="str">
        <f>IF('Main courante'!$A347=$CI$6,MAX($CI$8:$CI349)+1,"")</f>
        <v/>
      </c>
      <c r="CJ350" s="121" t="str">
        <f>IF('Main courante'!$A347=$CI$6,TEXT('Main courante'!$B347,"j mmm aa"),"")</f>
        <v/>
      </c>
      <c r="CK350" s="122" t="str">
        <f>IF('Main courante'!$A347=$CI$6,TEXT('Main courante'!$C347,"hh:mm"),"")</f>
        <v/>
      </c>
      <c r="CL350" s="122" t="str">
        <f>IF('Main courante'!$A347=$CI$6,TEXT('Main courante'!$D347,"hh:mm"),"")</f>
        <v/>
      </c>
      <c r="CM350" s="123" t="str">
        <f>IF('Main courante'!$A347=$CI$6,MOD($CL350-$CK350,1),"")</f>
        <v/>
      </c>
      <c r="CN350" s="123" t="str">
        <f>IF('Main courante'!$A347=$CI$6,'Main courante'!$E347,"")</f>
        <v/>
      </c>
      <c r="CO350" s="125"/>
      <c r="CP350" s="120" t="str">
        <f>IF('Main courante'!$A347=$CP$6,MAX($CP$8:$CP349)+1,"")</f>
        <v/>
      </c>
      <c r="CQ350" s="121" t="str">
        <f>IF('Main courante'!$A347=$CP$6,TEXT('Main courante'!$B347,"j mmm aa"),"")</f>
        <v/>
      </c>
      <c r="CR350" s="122" t="str">
        <f>IF('Main courante'!$A347=$CP$6,TEXT('Main courante'!$C347,"hh:mm"),"")</f>
        <v/>
      </c>
      <c r="CS350" s="122" t="str">
        <f>IF('Main courante'!$A347=$CP$6,TEXT('Main courante'!$D347,"hh:mm"),"")</f>
        <v/>
      </c>
      <c r="CT350" s="123" t="str">
        <f>IF('Main courante'!$A347=$CP$6,MOD($CS350-$CR350,1),"")</f>
        <v/>
      </c>
      <c r="CU350" s="123" t="str">
        <f>IF('Main courante'!$A347=$CP$6,'Main courante'!$E347,"")</f>
        <v/>
      </c>
      <c r="CV350" s="122" t="str">
        <f>IF('Main courante'!$A347=$CP$6,DU350,"")</f>
        <v/>
      </c>
      <c r="CW350" s="125"/>
      <c r="CX350" s="120" t="str">
        <f>IF('Main courante'!$A347=$CX$6,MAX($CX$8:$CX349)+1,"")</f>
        <v/>
      </c>
      <c r="CY350" s="121" t="str">
        <f>IF('Main courante'!$A347=$CX$6,TEXT('Main courante'!$B347,"j mmm aa"),"")</f>
        <v/>
      </c>
      <c r="CZ350" s="122" t="str">
        <f>IF('Main courante'!$A347=$CX$6,TEXT('Main courante'!$C347,"hh:mm"),"")</f>
        <v/>
      </c>
      <c r="DA350" s="122" t="str">
        <f>IF('Main courante'!$A347=$CX$6,TEXT('Main courante'!$D347,"hh:mm"),"")</f>
        <v/>
      </c>
      <c r="DB350" s="123" t="str">
        <f>IF('Main courante'!$A347=$CX$6,MOD($DA350-$CZ350,1),"")</f>
        <v/>
      </c>
      <c r="DC350" s="123" t="str">
        <f>IF('Main courante'!$A347=$CX$6,'Main courante'!$E347,"")</f>
        <v/>
      </c>
      <c r="DD350" s="122" t="str">
        <f>IF('Main courante'!$A347=$CX$6,DU350,"")</f>
        <v/>
      </c>
      <c r="DE350" s="125"/>
      <c r="DF350" s="120" t="str">
        <f>IF('Main courante'!$A347=$DF$6,MAX($DF$8:$DF349)+1,"")</f>
        <v/>
      </c>
      <c r="DG350" s="121" t="str">
        <f>IF('Main courante'!$A347=$DF$6,TEXT('Main courante'!$B347,"j mmm aa"),"")</f>
        <v/>
      </c>
      <c r="DH350" s="122" t="str">
        <f>IF('Main courante'!$A347=$DF$6,TEXT('Main courante'!$C347,"hh:mm"),"")</f>
        <v/>
      </c>
      <c r="DI350" s="122" t="str">
        <f>IF('Main courante'!$A347=$DF$6,TEXT('Main courante'!$D347,"hh:mm"),"")</f>
        <v/>
      </c>
      <c r="DJ350" s="123" t="str">
        <f>IF('Main courante'!$A347=$DF$6,MOD($DI350-$DH350,1),"")</f>
        <v/>
      </c>
      <c r="DK350" s="123" t="str">
        <f>IF('Main courante'!$A347=$DF$6,'Main courante'!$E347,"")</f>
        <v/>
      </c>
      <c r="DL350" s="128"/>
      <c r="DM350" s="120" t="str">
        <f>IF(OR('Main courante'!$F347&lt;&gt;"",'Main courante'!$K347&lt;&gt;""),MAX($DM$8:$DM349)+1,"")</f>
        <v/>
      </c>
      <c r="DN350" s="121" t="str">
        <f>IF('Main courante'!$F347,TEXT('Main courante'!$B347,"j mmm aa"),"")</f>
        <v/>
      </c>
      <c r="DO350" s="121" t="str">
        <f>IF('Main courante'!$F347,'Main courante'!$E347,"")</f>
        <v/>
      </c>
      <c r="DP350" s="121" t="str">
        <f>IF(OR('Main courante'!$F347&lt;&gt;"",'Main courante'!$K347&lt;&gt;""),IF('Main courante'!$F347&lt;&gt;"",TEXT('Main courante'!$F347,"hh:mm"),""),"")</f>
        <v/>
      </c>
      <c r="DQ350" s="121" t="str">
        <f>IF(OR('Main courante'!$F347&lt;&gt;"",'Main courante'!$K347&lt;&gt;""),IF('Main courante'!$G347&lt;&gt;"",TEXT('Main courante'!$G347,"hh:mm"),""),"")</f>
        <v/>
      </c>
      <c r="DR350" s="121" t="str">
        <f>IF(OR('Main courante'!$F347&lt;&gt;"",'Main courante'!$K347&lt;&gt;""),IF('Main courante'!$K347&lt;&gt;"",TEXT('Main courante'!$K347,"hh:mm"),""),"")</f>
        <v/>
      </c>
      <c r="DS350" s="121" t="str">
        <f>IF(OR('Main courante'!$F347&lt;&gt;"",'Main courante'!$K347&lt;&gt;""),IF('Main courante'!$L347&lt;&gt;"",TEXT('Main courante'!$L347,"hh:mm"),""),"")</f>
        <v/>
      </c>
      <c r="DT350" s="129">
        <f t="shared" si="19"/>
        <v>0</v>
      </c>
      <c r="DU350" s="130">
        <f>'Main courante'!$H347+'Main courante'!$M347</f>
        <v>0</v>
      </c>
      <c r="DV350" s="131">
        <f>'Main courante'!$J347+'Main courante'!$O347</f>
        <v>0</v>
      </c>
      <c r="DW350" s="131">
        <f>'Main courante'!$I347+'Main courante'!$N347</f>
        <v>0</v>
      </c>
      <c r="DX350" s="132" t="str">
        <f>IF('Main courante'!$P347&lt;&gt;"",'Main courante'!$P347,"")</f>
        <v/>
      </c>
      <c r="DY350" s="133" t="str">
        <f>IF('Main courante'!$Q347&lt;&gt;"",'Main courante'!$Q347,"")</f>
        <v/>
      </c>
      <c r="DZ350" s="133" t="str">
        <f>IF('Main courante'!$R347&lt;&gt;"",'Main courante'!$R347,"")</f>
        <v/>
      </c>
      <c r="EA350" s="129">
        <f t="shared" si="20"/>
        <v>0</v>
      </c>
      <c r="EB350" s="129">
        <f t="shared" si="21"/>
        <v>0</v>
      </c>
      <c r="ED350" s="120" t="str">
        <f>IF('Main courante'!$A347=$ED$6,MAX($ED$8:$ED349)+1,"")</f>
        <v/>
      </c>
      <c r="EE350" s="120" t="str">
        <f>IF('Main courante'!$A347=$ED$6,'Main courante'!$S347,"")</f>
        <v/>
      </c>
      <c r="EF350" s="120" t="str">
        <f>IF('Main courante'!$A347=$ED$6,'Main courante'!$T347,"")</f>
        <v/>
      </c>
      <c r="EG350" s="120" t="str">
        <f>IF('Main courante'!$A347=$ED$6,'Main courante'!$U347,"")</f>
        <v/>
      </c>
      <c r="EH350" s="134" t="str">
        <f>IF('Main courante'!$A347=$ED$6,'Main courante'!$V347,"")</f>
        <v/>
      </c>
      <c r="EJ350" s="120" t="str">
        <f>IF('Main courante'!$A347=$EJ$6,MAX($EJ$8:$EJ349)+1,"")</f>
        <v/>
      </c>
      <c r="EK350" s="120" t="str">
        <f>IF('Main courante'!$A347=$EJ$6,'Main courante'!$S347,"")</f>
        <v/>
      </c>
      <c r="EL350" s="120" t="str">
        <f>IF('Main courante'!$A347=$EJ$6,'Main courante'!$T347,"")</f>
        <v/>
      </c>
      <c r="EM350" s="120" t="str">
        <f>IF('Main courante'!$A347=$EJ$6,'Main courante'!$U347,"")</f>
        <v/>
      </c>
      <c r="EN350" s="134" t="str">
        <f>IF('Main courante'!$A347=$EJ$6,'Main courante'!$V347,"")</f>
        <v/>
      </c>
      <c r="EP350" s="120" t="str">
        <f>IF('Main courante'!$A347=$EP$6,MAX($EP$8:$EP349)+1,"")</f>
        <v/>
      </c>
      <c r="EQ350" s="120" t="str">
        <f>IF('Main courante'!$A347=$EP$6,'Main courante'!$S347,"")</f>
        <v/>
      </c>
      <c r="ER350" s="120" t="str">
        <f>IF('Main courante'!$A347=$EP$6,'Main courante'!$T347,"")</f>
        <v/>
      </c>
      <c r="ES350" s="120" t="str">
        <f>IF('Main courante'!$A347=$EP$6,'Main courante'!$U347,"")</f>
        <v/>
      </c>
      <c r="ET350" s="134" t="str">
        <f>IF('Main courante'!$A347=$EP$6,'Main courante'!$V347,"")</f>
        <v/>
      </c>
      <c r="EU350" s="125"/>
      <c r="EV350" s="120" t="str">
        <f>IF('Main courante'!$A347=$EV$6,MAX($EV$8:$EV349)+1,"")</f>
        <v/>
      </c>
      <c r="EW350" s="121" t="str">
        <f>IF('Main courante'!$A347=$EV$6,TEXT('Main courante'!$B347,"j mmm aa"),"")</f>
        <v/>
      </c>
      <c r="EX350" s="122" t="str">
        <f>IF('Main courante'!$A347=$EV$6,TEXT('Main courante'!$C347,"hh:mm"),"")</f>
        <v/>
      </c>
      <c r="EY350" s="122" t="str">
        <f>IF('Main courante'!$A347=$EV$6,TEXT('Main courante'!$D347,"hh:mm"),"")</f>
        <v/>
      </c>
      <c r="EZ350" s="123" t="str">
        <f>IF('Main courante'!$A347=$EV$6,MOD($EY350-$EX350,1),"")</f>
        <v/>
      </c>
      <c r="FA350" s="123" t="str">
        <f>IF('Main courante'!$A347=$EV$6,'Main courante'!$E347,"")</f>
        <v/>
      </c>
      <c r="FB350" s="128"/>
    </row>
    <row r="351" spans="1:158">
      <c r="A351" s="120" t="str">
        <f>IF('Main courante'!$A348=$A$6,MAX($A$8:$A350)+1,"")</f>
        <v/>
      </c>
      <c r="B351" s="121" t="str">
        <f>IF('Main courante'!$A348=$A$6,TEXT('Main courante'!$B348,"j mmm aa"),"")</f>
        <v/>
      </c>
      <c r="C351" s="122" t="str">
        <f>IF('Main courante'!$A348=$A$6,TEXT('Main courante'!$C348,"hh:mm"),"")</f>
        <v/>
      </c>
      <c r="D351" s="122" t="str">
        <f>IF('Main courante'!$A348=$A$6,TEXT('Main courante'!$D348,"hh:mm"),"")</f>
        <v/>
      </c>
      <c r="E351" s="123" t="str">
        <f>IF('Main courante'!$A348=$A$6,MOD($D351-$C351,1),"")</f>
        <v/>
      </c>
      <c r="F351" s="123" t="str">
        <f>IF('Main courante'!$A348=$A$6,'Main courante'!$E348,"")</f>
        <v/>
      </c>
      <c r="G351" s="125"/>
      <c r="H351" s="126" t="str">
        <f>IF('Main courante'!$A348=$H$6,MAX($H$8:$H350)+1,"")</f>
        <v/>
      </c>
      <c r="I351" s="121" t="str">
        <f>IF('Main courante'!$A348=$H$6,TEXT('Main courante'!$B348,"j mmm aa"),"")</f>
        <v/>
      </c>
      <c r="J351" s="122" t="str">
        <f>IF('Main courante'!$A348=$H$6,TEXT('Main courante'!$C348,"hh:mm"),"")</f>
        <v/>
      </c>
      <c r="K351" s="122" t="str">
        <f>IF('Main courante'!$A348=$H$6,TEXT('Main courante'!$D348,"hh:mm"),"")</f>
        <v/>
      </c>
      <c r="L351" s="123" t="str">
        <f>IF('Main courante'!$A348=$H$6,MOD($K351-$J351,1),"")</f>
        <v/>
      </c>
      <c r="M351" s="123" t="str">
        <f>IF('Main courante'!$A348=$H$6,'Main courante'!$E348,"")</f>
        <v/>
      </c>
      <c r="N351" s="125"/>
      <c r="O351" s="120" t="str">
        <f>IF('Main courante'!$A348=$O$6,MAX($O$8:$O350)+1,"")</f>
        <v/>
      </c>
      <c r="P351" s="121" t="str">
        <f>IF('Main courante'!$A348=$O$6,TEXT('Main courante'!$B348,"j mmm aa"),"")</f>
        <v/>
      </c>
      <c r="Q351" s="122" t="str">
        <f>IF('Main courante'!$A348=$O$6,TEXT('Main courante'!$C348,"hh:mm"),"")</f>
        <v/>
      </c>
      <c r="R351" s="122" t="str">
        <f>IF('Main courante'!$A348=$O$6,TEXT('Main courante'!$D348,"hh:mm"),"")</f>
        <v/>
      </c>
      <c r="S351" s="123" t="str">
        <f>IF('Main courante'!$A348=$O$6,MOD($R351-$Q351,1),"")</f>
        <v/>
      </c>
      <c r="T351" s="124" t="str">
        <f>IF('Main courante'!$A348=$O$6,'Main courante'!$E348,"")</f>
        <v/>
      </c>
      <c r="U351" s="127" t="str">
        <f>IF('Main courante'!$A348=$O$6,DU351,"")</f>
        <v/>
      </c>
      <c r="V351" s="125"/>
      <c r="W351" s="120" t="str">
        <f>IF('Main courante'!$A348=$W$6,MAX($W$8:$W350)+1,"")</f>
        <v/>
      </c>
      <c r="X351" s="121" t="str">
        <f>IF('Main courante'!$A348=$W$6,TEXT('Main courante'!$B348,"j mmm aa"),"")</f>
        <v/>
      </c>
      <c r="Y351" s="122" t="str">
        <f>IF('Main courante'!$A348=$W$6,TEXT('Main courante'!$C348,"hh:mm"),"")</f>
        <v/>
      </c>
      <c r="Z351" s="122" t="str">
        <f>IF('Main courante'!$A348=$W$6,TEXT('Main courante'!$D348,"hh:mm"),"")</f>
        <v/>
      </c>
      <c r="AA351" s="123" t="str">
        <f>IF('Main courante'!$A348=$W$6,MOD($Z351-$Y351,1),"")</f>
        <v/>
      </c>
      <c r="AB351" s="123" t="str">
        <f>IF('Main courante'!$A348=$W$6,'Main courante'!$E348,"")</f>
        <v/>
      </c>
      <c r="AC351" s="122" t="str">
        <f>IF('Main courante'!$A348=$W$6,DU351,"")</f>
        <v/>
      </c>
      <c r="AD351" s="125"/>
      <c r="AE351" s="120" t="str">
        <f>IF('Main courante'!$A348=$AE$6,MAX($AE$8:$AE350)+1,"")</f>
        <v/>
      </c>
      <c r="AF351" s="121" t="str">
        <f>IF('Main courante'!$A348=$AE$6,TEXT('Main courante'!$B348,"j mmm aa"),"")</f>
        <v/>
      </c>
      <c r="AG351" s="122" t="str">
        <f>IF('Main courante'!$A348=$AE$6,TEXT('Main courante'!$C348,"hh:mm"),"")</f>
        <v/>
      </c>
      <c r="AH351" s="122" t="str">
        <f>IF('Main courante'!$A348=$AE$6,TEXT('Main courante'!$D348,"hh:mm"),"")</f>
        <v/>
      </c>
      <c r="AI351" s="123" t="str">
        <f>IF('Main courante'!$A348=$AE$6,MOD($AH351-$AG351,1),"")</f>
        <v/>
      </c>
      <c r="AJ351" s="123" t="str">
        <f>IF('Main courante'!$A348=$AE$6,'Main courante'!$E348,"")</f>
        <v/>
      </c>
      <c r="AK351" s="122" t="str">
        <f>IF('Main courante'!$A348=$AE$6,DU351,"")</f>
        <v/>
      </c>
      <c r="AL351" s="125"/>
      <c r="AM351" s="120" t="str">
        <f>IF('Main courante'!$A348=$AM$6,MAX($AM$8:$AM350)+1,"")</f>
        <v/>
      </c>
      <c r="AN351" s="121" t="str">
        <f>IF('Main courante'!$A348=$AM$6,TEXT('Main courante'!$B348,"j mmm aa"),"")</f>
        <v/>
      </c>
      <c r="AO351" s="122" t="str">
        <f>IF('Main courante'!$A348=$AM$6,TEXT('Main courante'!$C348,"hh:mm"),"")</f>
        <v/>
      </c>
      <c r="AP351" s="122" t="str">
        <f>IF('Main courante'!$A348=$AM$6,TEXT('Main courante'!$D348,"hh:mm"),"")</f>
        <v/>
      </c>
      <c r="AQ351" s="123" t="str">
        <f>IF('Main courante'!$A348=$AM$6,MOD($AP351-$AO351,1),"")</f>
        <v/>
      </c>
      <c r="AR351" s="123" t="str">
        <f>IF('Main courante'!$A348=$AM$6,'Main courante'!$E348,"")</f>
        <v/>
      </c>
      <c r="AS351" s="122" t="str">
        <f>IF('Main courante'!$A348=$AM$6,DU351,"")</f>
        <v/>
      </c>
      <c r="AT351" s="125"/>
      <c r="AU351" s="120" t="str">
        <f>IF('Main courante'!$A348=$AU$6,MAX($AU$8:$AU350)+1,"")</f>
        <v/>
      </c>
      <c r="AV351" s="121" t="str">
        <f>IF('Main courante'!$A348=$AU$6,TEXT('Main courante'!$B348,"j mmm aa"),"")</f>
        <v/>
      </c>
      <c r="AW351" s="122" t="str">
        <f>IF('Main courante'!$A348=$AU$6,TEXT('Main courante'!$C348,"hh:mm"),"")</f>
        <v/>
      </c>
      <c r="AX351" s="122" t="str">
        <f>IF('Main courante'!$A348=$AU$6,TEXT('Main courante'!$D348,"hh:mm"),"")</f>
        <v/>
      </c>
      <c r="AY351" s="123" t="str">
        <f>IF('Main courante'!$A348=$AU$6,MOD($AX351-$AW351,1),"")</f>
        <v/>
      </c>
      <c r="AZ351" s="123" t="str">
        <f>IF('Main courante'!$A348=$AU$6,'Main courante'!$E348,"")</f>
        <v/>
      </c>
      <c r="BA351" s="122" t="str">
        <f>IF('Main courante'!$A348=$AU$6,DU351,"")</f>
        <v/>
      </c>
      <c r="BB351" s="125"/>
      <c r="BC351" s="120" t="str">
        <f>IF('Main courante'!$A348=$BC$6,MAX($BC$8:$BC350)+1,"")</f>
        <v/>
      </c>
      <c r="BD351" s="121" t="str">
        <f>IF('Main courante'!$A348=$BC$6,TEXT('Main courante'!$B348,"j mmm aa"),"")</f>
        <v/>
      </c>
      <c r="BE351" s="122" t="str">
        <f>IF('Main courante'!$A348=$BC$6,TEXT('Main courante'!$C348,"hh:mm"),"")</f>
        <v/>
      </c>
      <c r="BF351" s="122" t="str">
        <f>IF('Main courante'!$A348=$BC$6,TEXT('Main courante'!$D348,"hh:mm"),"")</f>
        <v/>
      </c>
      <c r="BG351" s="123" t="str">
        <f>IF('Main courante'!$A348=$BC$6,MOD($BF351-$BE351,1),"")</f>
        <v/>
      </c>
      <c r="BH351" s="123" t="str">
        <f>IF('Main courante'!$A348=$BC$6,'Main courante'!$E348,"")</f>
        <v/>
      </c>
      <c r="BI351" s="122" t="str">
        <f>IF('Main courante'!$A348=$BC$6,DU351,"")</f>
        <v/>
      </c>
      <c r="BJ351" s="125"/>
      <c r="BK351" s="120" t="str">
        <f>IF('Main courante'!$A348=$BK$6,MAX($BK$8:$BK350)+1,"")</f>
        <v/>
      </c>
      <c r="BL351" s="121" t="str">
        <f>IF('Main courante'!$A348=$BK$6,TEXT('Main courante'!$B348,"j mmm aa"),"")</f>
        <v/>
      </c>
      <c r="BM351" s="122" t="str">
        <f>IF('Main courante'!$A348=$BK$6,TEXT('Main courante'!$C348,"hh:mm"),"")</f>
        <v/>
      </c>
      <c r="BN351" s="122" t="str">
        <f>IF('Main courante'!$A348=$BK$6,TEXT('Main courante'!$D348,"hh:mm"),"")</f>
        <v/>
      </c>
      <c r="BO351" s="123" t="str">
        <f>IF('Main courante'!$A348=$BK$6,MOD($BN351-$BM351,1),"")</f>
        <v/>
      </c>
      <c r="BP351" s="123" t="str">
        <f>IF('Main courante'!$A348=$BK$6,'Main courante'!$E348,"")</f>
        <v/>
      </c>
      <c r="BQ351" s="122" t="str">
        <f>IF('Main courante'!$A348=$BK$6,DU351,"")</f>
        <v/>
      </c>
      <c r="BR351" s="125"/>
      <c r="BS351" s="120" t="str">
        <f>IF('Main courante'!$A348=$BS$6,MAX($BS$8:$BS350)+1,"")</f>
        <v/>
      </c>
      <c r="BT351" s="121" t="str">
        <f>IF('Main courante'!$A348=$BS$6,TEXT('Main courante'!$B348,"j mmm aa"),"")</f>
        <v/>
      </c>
      <c r="BU351" s="122" t="str">
        <f>IF('Main courante'!$A348=$BS$6,TEXT('Main courante'!$C348,"hh:mm"),"")</f>
        <v/>
      </c>
      <c r="BV351" s="122" t="str">
        <f>IF('Main courante'!$A348=$BS$6,TEXT('Main courante'!$D348,"hh:mm"),"")</f>
        <v/>
      </c>
      <c r="BW351" s="123" t="str">
        <f>IF('Main courante'!$A348=$BS$6,MOD($BV351-$BU351,1),"")</f>
        <v/>
      </c>
      <c r="BX351" s="123" t="str">
        <f>IF('Main courante'!$A348=$BS$6,'Main courante'!$E348,"")</f>
        <v/>
      </c>
      <c r="BY351" s="122" t="str">
        <f>IF('Main courante'!$A348=$BS$6,DU351,"")</f>
        <v/>
      </c>
      <c r="BZ351" s="125"/>
      <c r="CA351" s="120" t="str">
        <f>IF('Main courante'!$A348=$CA$6,MAX($CA$8:$CA350)+1,"")</f>
        <v/>
      </c>
      <c r="CB351" s="121" t="str">
        <f>IF('Main courante'!$A348=$CA$6,TEXT('Main courante'!$B348,"j mmm aa"),"")</f>
        <v/>
      </c>
      <c r="CC351" s="122" t="str">
        <f>IF('Main courante'!$A348=$CA$6,TEXT('Main courante'!$C348,"hh:mm"),"")</f>
        <v/>
      </c>
      <c r="CD351" s="122" t="str">
        <f>IF('Main courante'!$A348=$CA$6,TEXT('Main courante'!$D348,"hh:mm"),"")</f>
        <v/>
      </c>
      <c r="CE351" s="123" t="str">
        <f>IF('Main courante'!$A348=$CA$6,MOD($CD351-$CC351,1),"")</f>
        <v/>
      </c>
      <c r="CF351" s="123" t="str">
        <f>IF('Main courante'!$A348=$CA$6,'Main courante'!$E348,"")</f>
        <v/>
      </c>
      <c r="CG351" s="122" t="str">
        <f>IF('Main courante'!$A348=$CA$6,DU351,"")</f>
        <v/>
      </c>
      <c r="CH351" s="125"/>
      <c r="CI351" s="120" t="str">
        <f>IF('Main courante'!$A348=$CI$6,MAX($CI$8:$CI350)+1,"")</f>
        <v/>
      </c>
      <c r="CJ351" s="121" t="str">
        <f>IF('Main courante'!$A348=$CI$6,TEXT('Main courante'!$B348,"j mmm aa"),"")</f>
        <v/>
      </c>
      <c r="CK351" s="122" t="str">
        <f>IF('Main courante'!$A348=$CI$6,TEXT('Main courante'!$C348,"hh:mm"),"")</f>
        <v/>
      </c>
      <c r="CL351" s="122" t="str">
        <f>IF('Main courante'!$A348=$CI$6,TEXT('Main courante'!$D348,"hh:mm"),"")</f>
        <v/>
      </c>
      <c r="CM351" s="123" t="str">
        <f>IF('Main courante'!$A348=$CI$6,MOD($CL351-$CK351,1),"")</f>
        <v/>
      </c>
      <c r="CN351" s="123" t="str">
        <f>IF('Main courante'!$A348=$CI$6,'Main courante'!$E348,"")</f>
        <v/>
      </c>
      <c r="CO351" s="125"/>
      <c r="CP351" s="120" t="str">
        <f>IF('Main courante'!$A348=$CP$6,MAX($CP$8:$CP350)+1,"")</f>
        <v/>
      </c>
      <c r="CQ351" s="121" t="str">
        <f>IF('Main courante'!$A348=$CP$6,TEXT('Main courante'!$B348,"j mmm aa"),"")</f>
        <v/>
      </c>
      <c r="CR351" s="122" t="str">
        <f>IF('Main courante'!$A348=$CP$6,TEXT('Main courante'!$C348,"hh:mm"),"")</f>
        <v/>
      </c>
      <c r="CS351" s="122" t="str">
        <f>IF('Main courante'!$A348=$CP$6,TEXT('Main courante'!$D348,"hh:mm"),"")</f>
        <v/>
      </c>
      <c r="CT351" s="123" t="str">
        <f>IF('Main courante'!$A348=$CP$6,MOD($CS351-$CR351,1),"")</f>
        <v/>
      </c>
      <c r="CU351" s="123" t="str">
        <f>IF('Main courante'!$A348=$CP$6,'Main courante'!$E348,"")</f>
        <v/>
      </c>
      <c r="CV351" s="122" t="str">
        <f>IF('Main courante'!$A348=$CP$6,DU351,"")</f>
        <v/>
      </c>
      <c r="CW351" s="125"/>
      <c r="CX351" s="120" t="str">
        <f>IF('Main courante'!$A348=$CX$6,MAX($CX$8:$CX350)+1,"")</f>
        <v/>
      </c>
      <c r="CY351" s="121" t="str">
        <f>IF('Main courante'!$A348=$CX$6,TEXT('Main courante'!$B348,"j mmm aa"),"")</f>
        <v/>
      </c>
      <c r="CZ351" s="122" t="str">
        <f>IF('Main courante'!$A348=$CX$6,TEXT('Main courante'!$C348,"hh:mm"),"")</f>
        <v/>
      </c>
      <c r="DA351" s="122" t="str">
        <f>IF('Main courante'!$A348=$CX$6,TEXT('Main courante'!$D348,"hh:mm"),"")</f>
        <v/>
      </c>
      <c r="DB351" s="123" t="str">
        <f>IF('Main courante'!$A348=$CX$6,MOD($DA351-$CZ351,1),"")</f>
        <v/>
      </c>
      <c r="DC351" s="123" t="str">
        <f>IF('Main courante'!$A348=$CX$6,'Main courante'!$E348,"")</f>
        <v/>
      </c>
      <c r="DD351" s="122" t="str">
        <f>IF('Main courante'!$A348=$CX$6,DU351,"")</f>
        <v/>
      </c>
      <c r="DE351" s="125"/>
      <c r="DF351" s="120" t="str">
        <f>IF('Main courante'!$A348=$DF$6,MAX($DF$8:$DF350)+1,"")</f>
        <v/>
      </c>
      <c r="DG351" s="121" t="str">
        <f>IF('Main courante'!$A348=$DF$6,TEXT('Main courante'!$B348,"j mmm aa"),"")</f>
        <v/>
      </c>
      <c r="DH351" s="122" t="str">
        <f>IF('Main courante'!$A348=$DF$6,TEXT('Main courante'!$C348,"hh:mm"),"")</f>
        <v/>
      </c>
      <c r="DI351" s="122" t="str">
        <f>IF('Main courante'!$A348=$DF$6,TEXT('Main courante'!$D348,"hh:mm"),"")</f>
        <v/>
      </c>
      <c r="DJ351" s="123" t="str">
        <f>IF('Main courante'!$A348=$DF$6,MOD($DI351-$DH351,1),"")</f>
        <v/>
      </c>
      <c r="DK351" s="123" t="str">
        <f>IF('Main courante'!$A348=$DF$6,'Main courante'!$E348,"")</f>
        <v/>
      </c>
      <c r="DL351" s="128"/>
      <c r="DM351" s="120" t="str">
        <f>IF(OR('Main courante'!$F348&lt;&gt;"",'Main courante'!$K348&lt;&gt;""),MAX($DM$8:$DM350)+1,"")</f>
        <v/>
      </c>
      <c r="DN351" s="121" t="str">
        <f>IF('Main courante'!$F348,TEXT('Main courante'!$B348,"j mmm aa"),"")</f>
        <v/>
      </c>
      <c r="DO351" s="121" t="str">
        <f>IF('Main courante'!$F348,'Main courante'!$E348,"")</f>
        <v/>
      </c>
      <c r="DP351" s="121" t="str">
        <f>IF(OR('Main courante'!$F348&lt;&gt;"",'Main courante'!$K348&lt;&gt;""),IF('Main courante'!$F348&lt;&gt;"",TEXT('Main courante'!$F348,"hh:mm"),""),"")</f>
        <v/>
      </c>
      <c r="DQ351" s="121" t="str">
        <f>IF(OR('Main courante'!$F348&lt;&gt;"",'Main courante'!$K348&lt;&gt;""),IF('Main courante'!$G348&lt;&gt;"",TEXT('Main courante'!$G348,"hh:mm"),""),"")</f>
        <v/>
      </c>
      <c r="DR351" s="121" t="str">
        <f>IF(OR('Main courante'!$F348&lt;&gt;"",'Main courante'!$K348&lt;&gt;""),IF('Main courante'!$K348&lt;&gt;"",TEXT('Main courante'!$K348,"hh:mm"),""),"")</f>
        <v/>
      </c>
      <c r="DS351" s="121" t="str">
        <f>IF(OR('Main courante'!$F348&lt;&gt;"",'Main courante'!$K348&lt;&gt;""),IF('Main courante'!$L348&lt;&gt;"",TEXT('Main courante'!$L348,"hh:mm"),""),"")</f>
        <v/>
      </c>
      <c r="DT351" s="129">
        <f t="shared" si="19"/>
        <v>0</v>
      </c>
      <c r="DU351" s="130">
        <f>'Main courante'!$H348+'Main courante'!$M348</f>
        <v>0</v>
      </c>
      <c r="DV351" s="131">
        <f>'Main courante'!$J348+'Main courante'!$O348</f>
        <v>0</v>
      </c>
      <c r="DW351" s="131">
        <f>'Main courante'!$I348+'Main courante'!$N348</f>
        <v>0</v>
      </c>
      <c r="DX351" s="132" t="str">
        <f>IF('Main courante'!$P348&lt;&gt;"",'Main courante'!$P348,"")</f>
        <v/>
      </c>
      <c r="DY351" s="133" t="str">
        <f>IF('Main courante'!$Q348&lt;&gt;"",'Main courante'!$Q348,"")</f>
        <v/>
      </c>
      <c r="DZ351" s="133" t="str">
        <f>IF('Main courante'!$R348&lt;&gt;"",'Main courante'!$R348,"")</f>
        <v/>
      </c>
      <c r="EA351" s="129">
        <f t="shared" si="20"/>
        <v>0</v>
      </c>
      <c r="EB351" s="129">
        <f t="shared" si="21"/>
        <v>0</v>
      </c>
      <c r="ED351" s="120" t="str">
        <f>IF('Main courante'!$A348=$ED$6,MAX($ED$8:$ED350)+1,"")</f>
        <v/>
      </c>
      <c r="EE351" s="120" t="str">
        <f>IF('Main courante'!$A348=$ED$6,'Main courante'!$S348,"")</f>
        <v/>
      </c>
      <c r="EF351" s="120" t="str">
        <f>IF('Main courante'!$A348=$ED$6,'Main courante'!$T348,"")</f>
        <v/>
      </c>
      <c r="EG351" s="120" t="str">
        <f>IF('Main courante'!$A348=$ED$6,'Main courante'!$U348,"")</f>
        <v/>
      </c>
      <c r="EH351" s="134" t="str">
        <f>IF('Main courante'!$A348=$ED$6,'Main courante'!$V348,"")</f>
        <v/>
      </c>
      <c r="EJ351" s="120" t="str">
        <f>IF('Main courante'!$A348=$EJ$6,MAX($EJ$8:$EJ350)+1,"")</f>
        <v/>
      </c>
      <c r="EK351" s="120" t="str">
        <f>IF('Main courante'!$A348=$EJ$6,'Main courante'!$S348,"")</f>
        <v/>
      </c>
      <c r="EL351" s="120" t="str">
        <f>IF('Main courante'!$A348=$EJ$6,'Main courante'!$T348,"")</f>
        <v/>
      </c>
      <c r="EM351" s="120" t="str">
        <f>IF('Main courante'!$A348=$EJ$6,'Main courante'!$U348,"")</f>
        <v/>
      </c>
      <c r="EN351" s="134" t="str">
        <f>IF('Main courante'!$A348=$EJ$6,'Main courante'!$V348,"")</f>
        <v/>
      </c>
      <c r="EP351" s="120" t="str">
        <f>IF('Main courante'!$A348=$EP$6,MAX($EP$8:$EP350)+1,"")</f>
        <v/>
      </c>
      <c r="EQ351" s="120" t="str">
        <f>IF('Main courante'!$A348=$EP$6,'Main courante'!$S348,"")</f>
        <v/>
      </c>
      <c r="ER351" s="120" t="str">
        <f>IF('Main courante'!$A348=$EP$6,'Main courante'!$T348,"")</f>
        <v/>
      </c>
      <c r="ES351" s="120" t="str">
        <f>IF('Main courante'!$A348=$EP$6,'Main courante'!$U348,"")</f>
        <v/>
      </c>
      <c r="ET351" s="134" t="str">
        <f>IF('Main courante'!$A348=$EP$6,'Main courante'!$V348,"")</f>
        <v/>
      </c>
      <c r="EU351" s="125"/>
      <c r="EV351" s="120" t="str">
        <f>IF('Main courante'!$A348=$EV$6,MAX($EV$8:$EV350)+1,"")</f>
        <v/>
      </c>
      <c r="EW351" s="121" t="str">
        <f>IF('Main courante'!$A348=$EV$6,TEXT('Main courante'!$B348,"j mmm aa"),"")</f>
        <v/>
      </c>
      <c r="EX351" s="122" t="str">
        <f>IF('Main courante'!$A348=$EV$6,TEXT('Main courante'!$C348,"hh:mm"),"")</f>
        <v/>
      </c>
      <c r="EY351" s="122" t="str">
        <f>IF('Main courante'!$A348=$EV$6,TEXT('Main courante'!$D348,"hh:mm"),"")</f>
        <v/>
      </c>
      <c r="EZ351" s="123" t="str">
        <f>IF('Main courante'!$A348=$EV$6,MOD($EY351-$EX351,1),"")</f>
        <v/>
      </c>
      <c r="FA351" s="123" t="str">
        <f>IF('Main courante'!$A348=$EV$6,'Main courante'!$E348,"")</f>
        <v/>
      </c>
      <c r="FB351" s="128"/>
    </row>
    <row r="352" spans="1:158">
      <c r="A352" s="120" t="str">
        <f>IF('Main courante'!$A349=$A$6,MAX($A$8:$A351)+1,"")</f>
        <v/>
      </c>
      <c r="B352" s="121" t="str">
        <f>IF('Main courante'!$A349=$A$6,TEXT('Main courante'!$B349,"j mmm aa"),"")</f>
        <v/>
      </c>
      <c r="C352" s="122" t="str">
        <f>IF('Main courante'!$A349=$A$6,TEXT('Main courante'!$C349,"hh:mm"),"")</f>
        <v/>
      </c>
      <c r="D352" s="122" t="str">
        <f>IF('Main courante'!$A349=$A$6,TEXT('Main courante'!$D349,"hh:mm"),"")</f>
        <v/>
      </c>
      <c r="E352" s="123" t="str">
        <f>IF('Main courante'!$A349=$A$6,MOD($D352-$C352,1),"")</f>
        <v/>
      </c>
      <c r="F352" s="123" t="str">
        <f>IF('Main courante'!$A349=$A$6,'Main courante'!$E349,"")</f>
        <v/>
      </c>
      <c r="G352" s="125"/>
      <c r="H352" s="126" t="str">
        <f>IF('Main courante'!$A349=$H$6,MAX($H$8:$H351)+1,"")</f>
        <v/>
      </c>
      <c r="I352" s="121" t="str">
        <f>IF('Main courante'!$A349=$H$6,TEXT('Main courante'!$B349,"j mmm aa"),"")</f>
        <v/>
      </c>
      <c r="J352" s="122" t="str">
        <f>IF('Main courante'!$A349=$H$6,TEXT('Main courante'!$C349,"hh:mm"),"")</f>
        <v/>
      </c>
      <c r="K352" s="122" t="str">
        <f>IF('Main courante'!$A349=$H$6,TEXT('Main courante'!$D349,"hh:mm"),"")</f>
        <v/>
      </c>
      <c r="L352" s="123" t="str">
        <f>IF('Main courante'!$A349=$H$6,MOD($K352-$J352,1),"")</f>
        <v/>
      </c>
      <c r="M352" s="123" t="str">
        <f>IF('Main courante'!$A349=$H$6,'Main courante'!$E349,"")</f>
        <v/>
      </c>
      <c r="N352" s="125"/>
      <c r="O352" s="120" t="str">
        <f>IF('Main courante'!$A349=$O$6,MAX($O$8:$O351)+1,"")</f>
        <v/>
      </c>
      <c r="P352" s="121" t="str">
        <f>IF('Main courante'!$A349=$O$6,TEXT('Main courante'!$B349,"j mmm aa"),"")</f>
        <v/>
      </c>
      <c r="Q352" s="122" t="str">
        <f>IF('Main courante'!$A349=$O$6,TEXT('Main courante'!$C349,"hh:mm"),"")</f>
        <v/>
      </c>
      <c r="R352" s="122" t="str">
        <f>IF('Main courante'!$A349=$O$6,TEXT('Main courante'!$D349,"hh:mm"),"")</f>
        <v/>
      </c>
      <c r="S352" s="123" t="str">
        <f>IF('Main courante'!$A349=$O$6,MOD($R352-$Q352,1),"")</f>
        <v/>
      </c>
      <c r="T352" s="124" t="str">
        <f>IF('Main courante'!$A349=$O$6,'Main courante'!$E349,"")</f>
        <v/>
      </c>
      <c r="U352" s="127" t="str">
        <f>IF('Main courante'!$A349=$O$6,DU352,"")</f>
        <v/>
      </c>
      <c r="V352" s="125"/>
      <c r="W352" s="120" t="str">
        <f>IF('Main courante'!$A349=$W$6,MAX($W$8:$W351)+1,"")</f>
        <v/>
      </c>
      <c r="X352" s="121" t="str">
        <f>IF('Main courante'!$A349=$W$6,TEXT('Main courante'!$B349,"j mmm aa"),"")</f>
        <v/>
      </c>
      <c r="Y352" s="122" t="str">
        <f>IF('Main courante'!$A349=$W$6,TEXT('Main courante'!$C349,"hh:mm"),"")</f>
        <v/>
      </c>
      <c r="Z352" s="122" t="str">
        <f>IF('Main courante'!$A349=$W$6,TEXT('Main courante'!$D349,"hh:mm"),"")</f>
        <v/>
      </c>
      <c r="AA352" s="123" t="str">
        <f>IF('Main courante'!$A349=$W$6,MOD($Z352-$Y352,1),"")</f>
        <v/>
      </c>
      <c r="AB352" s="123" t="str">
        <f>IF('Main courante'!$A349=$W$6,'Main courante'!$E349,"")</f>
        <v/>
      </c>
      <c r="AC352" s="122" t="str">
        <f>IF('Main courante'!$A349=$W$6,DU352,"")</f>
        <v/>
      </c>
      <c r="AD352" s="125"/>
      <c r="AE352" s="120" t="str">
        <f>IF('Main courante'!$A349=$AE$6,MAX($AE$8:$AE351)+1,"")</f>
        <v/>
      </c>
      <c r="AF352" s="121" t="str">
        <f>IF('Main courante'!$A349=$AE$6,TEXT('Main courante'!$B349,"j mmm aa"),"")</f>
        <v/>
      </c>
      <c r="AG352" s="122" t="str">
        <f>IF('Main courante'!$A349=$AE$6,TEXT('Main courante'!$C349,"hh:mm"),"")</f>
        <v/>
      </c>
      <c r="AH352" s="122" t="str">
        <f>IF('Main courante'!$A349=$AE$6,TEXT('Main courante'!$D349,"hh:mm"),"")</f>
        <v/>
      </c>
      <c r="AI352" s="123" t="str">
        <f>IF('Main courante'!$A349=$AE$6,MOD($AH352-$AG352,1),"")</f>
        <v/>
      </c>
      <c r="AJ352" s="123" t="str">
        <f>IF('Main courante'!$A349=$AE$6,'Main courante'!$E349,"")</f>
        <v/>
      </c>
      <c r="AK352" s="122" t="str">
        <f>IF('Main courante'!$A349=$AE$6,DU352,"")</f>
        <v/>
      </c>
      <c r="AL352" s="125"/>
      <c r="AM352" s="120" t="str">
        <f>IF('Main courante'!$A349=$AM$6,MAX($AM$8:$AM351)+1,"")</f>
        <v/>
      </c>
      <c r="AN352" s="121" t="str">
        <f>IF('Main courante'!$A349=$AM$6,TEXT('Main courante'!$B349,"j mmm aa"),"")</f>
        <v/>
      </c>
      <c r="AO352" s="122" t="str">
        <f>IF('Main courante'!$A349=$AM$6,TEXT('Main courante'!$C349,"hh:mm"),"")</f>
        <v/>
      </c>
      <c r="AP352" s="122" t="str">
        <f>IF('Main courante'!$A349=$AM$6,TEXT('Main courante'!$D349,"hh:mm"),"")</f>
        <v/>
      </c>
      <c r="AQ352" s="123" t="str">
        <f>IF('Main courante'!$A349=$AM$6,MOD($AP352-$AO352,1),"")</f>
        <v/>
      </c>
      <c r="AR352" s="123" t="str">
        <f>IF('Main courante'!$A349=$AM$6,'Main courante'!$E349,"")</f>
        <v/>
      </c>
      <c r="AS352" s="122" t="str">
        <f>IF('Main courante'!$A349=$AM$6,DU352,"")</f>
        <v/>
      </c>
      <c r="AT352" s="125"/>
      <c r="AU352" s="120" t="str">
        <f>IF('Main courante'!$A349=$AU$6,MAX($AU$8:$AU351)+1,"")</f>
        <v/>
      </c>
      <c r="AV352" s="121" t="str">
        <f>IF('Main courante'!$A349=$AU$6,TEXT('Main courante'!$B349,"j mmm aa"),"")</f>
        <v/>
      </c>
      <c r="AW352" s="122" t="str">
        <f>IF('Main courante'!$A349=$AU$6,TEXT('Main courante'!$C349,"hh:mm"),"")</f>
        <v/>
      </c>
      <c r="AX352" s="122" t="str">
        <f>IF('Main courante'!$A349=$AU$6,TEXT('Main courante'!$D349,"hh:mm"),"")</f>
        <v/>
      </c>
      <c r="AY352" s="123" t="str">
        <f>IF('Main courante'!$A349=$AU$6,MOD($AX352-$AW352,1),"")</f>
        <v/>
      </c>
      <c r="AZ352" s="123" t="str">
        <f>IF('Main courante'!$A349=$AU$6,'Main courante'!$E349,"")</f>
        <v/>
      </c>
      <c r="BA352" s="122" t="str">
        <f>IF('Main courante'!$A349=$AU$6,DU352,"")</f>
        <v/>
      </c>
      <c r="BB352" s="125"/>
      <c r="BC352" s="120" t="str">
        <f>IF('Main courante'!$A349=$BC$6,MAX($BC$8:$BC351)+1,"")</f>
        <v/>
      </c>
      <c r="BD352" s="121" t="str">
        <f>IF('Main courante'!$A349=$BC$6,TEXT('Main courante'!$B349,"j mmm aa"),"")</f>
        <v/>
      </c>
      <c r="BE352" s="122" t="str">
        <f>IF('Main courante'!$A349=$BC$6,TEXT('Main courante'!$C349,"hh:mm"),"")</f>
        <v/>
      </c>
      <c r="BF352" s="122" t="str">
        <f>IF('Main courante'!$A349=$BC$6,TEXT('Main courante'!$D349,"hh:mm"),"")</f>
        <v/>
      </c>
      <c r="BG352" s="123" t="str">
        <f>IF('Main courante'!$A349=$BC$6,MOD($BF352-$BE352,1),"")</f>
        <v/>
      </c>
      <c r="BH352" s="123" t="str">
        <f>IF('Main courante'!$A349=$BC$6,'Main courante'!$E349,"")</f>
        <v/>
      </c>
      <c r="BI352" s="122" t="str">
        <f>IF('Main courante'!$A349=$BC$6,DU352,"")</f>
        <v/>
      </c>
      <c r="BJ352" s="125"/>
      <c r="BK352" s="120" t="str">
        <f>IF('Main courante'!$A349=$BK$6,MAX($BK$8:$BK351)+1,"")</f>
        <v/>
      </c>
      <c r="BL352" s="121" t="str">
        <f>IF('Main courante'!$A349=$BK$6,TEXT('Main courante'!$B349,"j mmm aa"),"")</f>
        <v/>
      </c>
      <c r="BM352" s="122" t="str">
        <f>IF('Main courante'!$A349=$BK$6,TEXT('Main courante'!$C349,"hh:mm"),"")</f>
        <v/>
      </c>
      <c r="BN352" s="122" t="str">
        <f>IF('Main courante'!$A349=$BK$6,TEXT('Main courante'!$D349,"hh:mm"),"")</f>
        <v/>
      </c>
      <c r="BO352" s="123" t="str">
        <f>IF('Main courante'!$A349=$BK$6,MOD($BN352-$BM352,1),"")</f>
        <v/>
      </c>
      <c r="BP352" s="123" t="str">
        <f>IF('Main courante'!$A349=$BK$6,'Main courante'!$E349,"")</f>
        <v/>
      </c>
      <c r="BQ352" s="122" t="str">
        <f>IF('Main courante'!$A349=$BK$6,DU352,"")</f>
        <v/>
      </c>
      <c r="BR352" s="125"/>
      <c r="BS352" s="120" t="str">
        <f>IF('Main courante'!$A349=$BS$6,MAX($BS$8:$BS351)+1,"")</f>
        <v/>
      </c>
      <c r="BT352" s="121" t="str">
        <f>IF('Main courante'!$A349=$BS$6,TEXT('Main courante'!$B349,"j mmm aa"),"")</f>
        <v/>
      </c>
      <c r="BU352" s="122" t="str">
        <f>IF('Main courante'!$A349=$BS$6,TEXT('Main courante'!$C349,"hh:mm"),"")</f>
        <v/>
      </c>
      <c r="BV352" s="122" t="str">
        <f>IF('Main courante'!$A349=$BS$6,TEXT('Main courante'!$D349,"hh:mm"),"")</f>
        <v/>
      </c>
      <c r="BW352" s="123" t="str">
        <f>IF('Main courante'!$A349=$BS$6,MOD($BV352-$BU352,1),"")</f>
        <v/>
      </c>
      <c r="BX352" s="123" t="str">
        <f>IF('Main courante'!$A349=$BS$6,'Main courante'!$E349,"")</f>
        <v/>
      </c>
      <c r="BY352" s="122" t="str">
        <f>IF('Main courante'!$A349=$BS$6,DU352,"")</f>
        <v/>
      </c>
      <c r="BZ352" s="125"/>
      <c r="CA352" s="120" t="str">
        <f>IF('Main courante'!$A349=$CA$6,MAX($CA$8:$CA351)+1,"")</f>
        <v/>
      </c>
      <c r="CB352" s="121" t="str">
        <f>IF('Main courante'!$A349=$CA$6,TEXT('Main courante'!$B349,"j mmm aa"),"")</f>
        <v/>
      </c>
      <c r="CC352" s="122" t="str">
        <f>IF('Main courante'!$A349=$CA$6,TEXT('Main courante'!$C349,"hh:mm"),"")</f>
        <v/>
      </c>
      <c r="CD352" s="122" t="str">
        <f>IF('Main courante'!$A349=$CA$6,TEXT('Main courante'!$D349,"hh:mm"),"")</f>
        <v/>
      </c>
      <c r="CE352" s="123" t="str">
        <f>IF('Main courante'!$A349=$CA$6,MOD($CD352-$CC352,1),"")</f>
        <v/>
      </c>
      <c r="CF352" s="123" t="str">
        <f>IF('Main courante'!$A349=$CA$6,'Main courante'!$E349,"")</f>
        <v/>
      </c>
      <c r="CG352" s="122" t="str">
        <f>IF('Main courante'!$A349=$CA$6,DU352,"")</f>
        <v/>
      </c>
      <c r="CH352" s="125"/>
      <c r="CI352" s="120" t="str">
        <f>IF('Main courante'!$A349=$CI$6,MAX($CI$8:$CI351)+1,"")</f>
        <v/>
      </c>
      <c r="CJ352" s="121" t="str">
        <f>IF('Main courante'!$A349=$CI$6,TEXT('Main courante'!$B349,"j mmm aa"),"")</f>
        <v/>
      </c>
      <c r="CK352" s="122" t="str">
        <f>IF('Main courante'!$A349=$CI$6,TEXT('Main courante'!$C349,"hh:mm"),"")</f>
        <v/>
      </c>
      <c r="CL352" s="122" t="str">
        <f>IF('Main courante'!$A349=$CI$6,TEXT('Main courante'!$D349,"hh:mm"),"")</f>
        <v/>
      </c>
      <c r="CM352" s="123" t="str">
        <f>IF('Main courante'!$A349=$CI$6,MOD($CL352-$CK352,1),"")</f>
        <v/>
      </c>
      <c r="CN352" s="123" t="str">
        <f>IF('Main courante'!$A349=$CI$6,'Main courante'!$E349,"")</f>
        <v/>
      </c>
      <c r="CO352" s="125"/>
      <c r="CP352" s="120" t="str">
        <f>IF('Main courante'!$A349=$CP$6,MAX($CP$8:$CP351)+1,"")</f>
        <v/>
      </c>
      <c r="CQ352" s="121" t="str">
        <f>IF('Main courante'!$A349=$CP$6,TEXT('Main courante'!$B349,"j mmm aa"),"")</f>
        <v/>
      </c>
      <c r="CR352" s="122" t="str">
        <f>IF('Main courante'!$A349=$CP$6,TEXT('Main courante'!$C349,"hh:mm"),"")</f>
        <v/>
      </c>
      <c r="CS352" s="122" t="str">
        <f>IF('Main courante'!$A349=$CP$6,TEXT('Main courante'!$D349,"hh:mm"),"")</f>
        <v/>
      </c>
      <c r="CT352" s="123" t="str">
        <f>IF('Main courante'!$A349=$CP$6,MOD($CS352-$CR352,1),"")</f>
        <v/>
      </c>
      <c r="CU352" s="123" t="str">
        <f>IF('Main courante'!$A349=$CP$6,'Main courante'!$E349,"")</f>
        <v/>
      </c>
      <c r="CV352" s="122" t="str">
        <f>IF('Main courante'!$A349=$CP$6,DU352,"")</f>
        <v/>
      </c>
      <c r="CW352" s="125"/>
      <c r="CX352" s="120" t="str">
        <f>IF('Main courante'!$A349=$CX$6,MAX($CX$8:$CX351)+1,"")</f>
        <v/>
      </c>
      <c r="CY352" s="121" t="str">
        <f>IF('Main courante'!$A349=$CX$6,TEXT('Main courante'!$B349,"j mmm aa"),"")</f>
        <v/>
      </c>
      <c r="CZ352" s="122" t="str">
        <f>IF('Main courante'!$A349=$CX$6,TEXT('Main courante'!$C349,"hh:mm"),"")</f>
        <v/>
      </c>
      <c r="DA352" s="122" t="str">
        <f>IF('Main courante'!$A349=$CX$6,TEXT('Main courante'!$D349,"hh:mm"),"")</f>
        <v/>
      </c>
      <c r="DB352" s="123" t="str">
        <f>IF('Main courante'!$A349=$CX$6,MOD($DA352-$CZ352,1),"")</f>
        <v/>
      </c>
      <c r="DC352" s="123" t="str">
        <f>IF('Main courante'!$A349=$CX$6,'Main courante'!$E349,"")</f>
        <v/>
      </c>
      <c r="DD352" s="122" t="str">
        <f>IF('Main courante'!$A349=$CX$6,DU352,"")</f>
        <v/>
      </c>
      <c r="DE352" s="125"/>
      <c r="DF352" s="120" t="str">
        <f>IF('Main courante'!$A349=$DF$6,MAX($DF$8:$DF351)+1,"")</f>
        <v/>
      </c>
      <c r="DG352" s="121" t="str">
        <f>IF('Main courante'!$A349=$DF$6,TEXT('Main courante'!$B349,"j mmm aa"),"")</f>
        <v/>
      </c>
      <c r="DH352" s="122" t="str">
        <f>IF('Main courante'!$A349=$DF$6,TEXT('Main courante'!$C349,"hh:mm"),"")</f>
        <v/>
      </c>
      <c r="DI352" s="122" t="str">
        <f>IF('Main courante'!$A349=$DF$6,TEXT('Main courante'!$D349,"hh:mm"),"")</f>
        <v/>
      </c>
      <c r="DJ352" s="123" t="str">
        <f>IF('Main courante'!$A349=$DF$6,MOD($DI352-$DH352,1),"")</f>
        <v/>
      </c>
      <c r="DK352" s="123" t="str">
        <f>IF('Main courante'!$A349=$DF$6,'Main courante'!$E349,"")</f>
        <v/>
      </c>
      <c r="DL352" s="128"/>
      <c r="DM352" s="120" t="str">
        <f>IF(OR('Main courante'!$F349&lt;&gt;"",'Main courante'!$K349&lt;&gt;""),MAX($DM$8:$DM351)+1,"")</f>
        <v/>
      </c>
      <c r="DN352" s="121" t="str">
        <f>IF('Main courante'!$F349,TEXT('Main courante'!$B349,"j mmm aa"),"")</f>
        <v/>
      </c>
      <c r="DO352" s="121" t="str">
        <f>IF('Main courante'!$F349,'Main courante'!$E349,"")</f>
        <v/>
      </c>
      <c r="DP352" s="121" t="str">
        <f>IF(OR('Main courante'!$F349&lt;&gt;"",'Main courante'!$K349&lt;&gt;""),IF('Main courante'!$F349&lt;&gt;"",TEXT('Main courante'!$F349,"hh:mm"),""),"")</f>
        <v/>
      </c>
      <c r="DQ352" s="121" t="str">
        <f>IF(OR('Main courante'!$F349&lt;&gt;"",'Main courante'!$K349&lt;&gt;""),IF('Main courante'!$G349&lt;&gt;"",TEXT('Main courante'!$G349,"hh:mm"),""),"")</f>
        <v/>
      </c>
      <c r="DR352" s="121" t="str">
        <f>IF(OR('Main courante'!$F349&lt;&gt;"",'Main courante'!$K349&lt;&gt;""),IF('Main courante'!$K349&lt;&gt;"",TEXT('Main courante'!$K349,"hh:mm"),""),"")</f>
        <v/>
      </c>
      <c r="DS352" s="121" t="str">
        <f>IF(OR('Main courante'!$F349&lt;&gt;"",'Main courante'!$K349&lt;&gt;""),IF('Main courante'!$L349&lt;&gt;"",TEXT('Main courante'!$L349,"hh:mm"),""),"")</f>
        <v/>
      </c>
      <c r="DT352" s="129">
        <f t="shared" si="19"/>
        <v>0</v>
      </c>
      <c r="DU352" s="130">
        <f>'Main courante'!$H349+'Main courante'!$M349</f>
        <v>0</v>
      </c>
      <c r="DV352" s="131">
        <f>'Main courante'!$J349+'Main courante'!$O349</f>
        <v>0</v>
      </c>
      <c r="DW352" s="131">
        <f>'Main courante'!$I349+'Main courante'!$N349</f>
        <v>0</v>
      </c>
      <c r="DX352" s="132" t="str">
        <f>IF('Main courante'!$P349&lt;&gt;"",'Main courante'!$P349,"")</f>
        <v/>
      </c>
      <c r="DY352" s="133" t="str">
        <f>IF('Main courante'!$Q349&lt;&gt;"",'Main courante'!$Q349,"")</f>
        <v/>
      </c>
      <c r="DZ352" s="133" t="str">
        <f>IF('Main courante'!$R349&lt;&gt;"",'Main courante'!$R349,"")</f>
        <v/>
      </c>
      <c r="EA352" s="129">
        <f t="shared" si="20"/>
        <v>0</v>
      </c>
      <c r="EB352" s="129">
        <f t="shared" si="21"/>
        <v>0</v>
      </c>
      <c r="ED352" s="120" t="str">
        <f>IF('Main courante'!$A349=$ED$6,MAX($ED$8:$ED351)+1,"")</f>
        <v/>
      </c>
      <c r="EE352" s="120" t="str">
        <f>IF('Main courante'!$A349=$ED$6,'Main courante'!$S349,"")</f>
        <v/>
      </c>
      <c r="EF352" s="120" t="str">
        <f>IF('Main courante'!$A349=$ED$6,'Main courante'!$T349,"")</f>
        <v/>
      </c>
      <c r="EG352" s="120" t="str">
        <f>IF('Main courante'!$A349=$ED$6,'Main courante'!$U349,"")</f>
        <v/>
      </c>
      <c r="EH352" s="134" t="str">
        <f>IF('Main courante'!$A349=$ED$6,'Main courante'!$V349,"")</f>
        <v/>
      </c>
      <c r="EJ352" s="120" t="str">
        <f>IF('Main courante'!$A349=$EJ$6,MAX($EJ$8:$EJ351)+1,"")</f>
        <v/>
      </c>
      <c r="EK352" s="120" t="str">
        <f>IF('Main courante'!$A349=$EJ$6,'Main courante'!$S349,"")</f>
        <v/>
      </c>
      <c r="EL352" s="120" t="str">
        <f>IF('Main courante'!$A349=$EJ$6,'Main courante'!$T349,"")</f>
        <v/>
      </c>
      <c r="EM352" s="120" t="str">
        <f>IF('Main courante'!$A349=$EJ$6,'Main courante'!$U349,"")</f>
        <v/>
      </c>
      <c r="EN352" s="134" t="str">
        <f>IF('Main courante'!$A349=$EJ$6,'Main courante'!$V349,"")</f>
        <v/>
      </c>
      <c r="EP352" s="120" t="str">
        <f>IF('Main courante'!$A349=$EP$6,MAX($EP$8:$EP351)+1,"")</f>
        <v/>
      </c>
      <c r="EQ352" s="120" t="str">
        <f>IF('Main courante'!$A349=$EP$6,'Main courante'!$S349,"")</f>
        <v/>
      </c>
      <c r="ER352" s="120" t="str">
        <f>IF('Main courante'!$A349=$EP$6,'Main courante'!$T349,"")</f>
        <v/>
      </c>
      <c r="ES352" s="120" t="str">
        <f>IF('Main courante'!$A349=$EP$6,'Main courante'!$U349,"")</f>
        <v/>
      </c>
      <c r="ET352" s="134" t="str">
        <f>IF('Main courante'!$A349=$EP$6,'Main courante'!$V349,"")</f>
        <v/>
      </c>
      <c r="EU352" s="125"/>
      <c r="EV352" s="120" t="str">
        <f>IF('Main courante'!$A349=$EV$6,MAX($EV$8:$EV351)+1,"")</f>
        <v/>
      </c>
      <c r="EW352" s="121" t="str">
        <f>IF('Main courante'!$A349=$EV$6,TEXT('Main courante'!$B349,"j mmm aa"),"")</f>
        <v/>
      </c>
      <c r="EX352" s="122" t="str">
        <f>IF('Main courante'!$A349=$EV$6,TEXT('Main courante'!$C349,"hh:mm"),"")</f>
        <v/>
      </c>
      <c r="EY352" s="122" t="str">
        <f>IF('Main courante'!$A349=$EV$6,TEXT('Main courante'!$D349,"hh:mm"),"")</f>
        <v/>
      </c>
      <c r="EZ352" s="123" t="str">
        <f>IF('Main courante'!$A349=$EV$6,MOD($EY352-$EX352,1),"")</f>
        <v/>
      </c>
      <c r="FA352" s="123" t="str">
        <f>IF('Main courante'!$A349=$EV$6,'Main courante'!$E349,"")</f>
        <v/>
      </c>
      <c r="FB352" s="128"/>
    </row>
    <row r="353" spans="1:158">
      <c r="A353" s="120" t="str">
        <f>IF('Main courante'!$A350=$A$6,MAX($A$8:$A352)+1,"")</f>
        <v/>
      </c>
      <c r="B353" s="121" t="str">
        <f>IF('Main courante'!$A350=$A$6,TEXT('Main courante'!$B350,"j mmm aa"),"")</f>
        <v/>
      </c>
      <c r="C353" s="122" t="str">
        <f>IF('Main courante'!$A350=$A$6,TEXT('Main courante'!$C350,"hh:mm"),"")</f>
        <v/>
      </c>
      <c r="D353" s="122" t="str">
        <f>IF('Main courante'!$A350=$A$6,TEXT('Main courante'!$D350,"hh:mm"),"")</f>
        <v/>
      </c>
      <c r="E353" s="123" t="str">
        <f>IF('Main courante'!$A350=$A$6,MOD($D353-$C353,1),"")</f>
        <v/>
      </c>
      <c r="F353" s="123" t="str">
        <f>IF('Main courante'!$A350=$A$6,'Main courante'!$E350,"")</f>
        <v/>
      </c>
      <c r="G353" s="125"/>
      <c r="H353" s="126" t="str">
        <f>IF('Main courante'!$A350=$H$6,MAX($H$8:$H352)+1,"")</f>
        <v/>
      </c>
      <c r="I353" s="121" t="str">
        <f>IF('Main courante'!$A350=$H$6,TEXT('Main courante'!$B350,"j mmm aa"),"")</f>
        <v/>
      </c>
      <c r="J353" s="122" t="str">
        <f>IF('Main courante'!$A350=$H$6,TEXT('Main courante'!$C350,"hh:mm"),"")</f>
        <v/>
      </c>
      <c r="K353" s="122" t="str">
        <f>IF('Main courante'!$A350=$H$6,TEXT('Main courante'!$D350,"hh:mm"),"")</f>
        <v/>
      </c>
      <c r="L353" s="123" t="str">
        <f>IF('Main courante'!$A350=$H$6,MOD($K353-$J353,1),"")</f>
        <v/>
      </c>
      <c r="M353" s="123" t="str">
        <f>IF('Main courante'!$A350=$H$6,'Main courante'!$E350,"")</f>
        <v/>
      </c>
      <c r="N353" s="125"/>
      <c r="O353" s="120" t="str">
        <f>IF('Main courante'!$A350=$O$6,MAX($O$8:$O352)+1,"")</f>
        <v/>
      </c>
      <c r="P353" s="121" t="str">
        <f>IF('Main courante'!$A350=$O$6,TEXT('Main courante'!$B350,"j mmm aa"),"")</f>
        <v/>
      </c>
      <c r="Q353" s="122" t="str">
        <f>IF('Main courante'!$A350=$O$6,TEXT('Main courante'!$C350,"hh:mm"),"")</f>
        <v/>
      </c>
      <c r="R353" s="122" t="str">
        <f>IF('Main courante'!$A350=$O$6,TEXT('Main courante'!$D350,"hh:mm"),"")</f>
        <v/>
      </c>
      <c r="S353" s="123" t="str">
        <f>IF('Main courante'!$A350=$O$6,MOD($R353-$Q353,1),"")</f>
        <v/>
      </c>
      <c r="T353" s="124" t="str">
        <f>IF('Main courante'!$A350=$O$6,'Main courante'!$E350,"")</f>
        <v/>
      </c>
      <c r="U353" s="127" t="str">
        <f>IF('Main courante'!$A350=$O$6,DU353,"")</f>
        <v/>
      </c>
      <c r="V353" s="125"/>
      <c r="W353" s="120" t="str">
        <f>IF('Main courante'!$A350=$W$6,MAX($W$8:$W352)+1,"")</f>
        <v/>
      </c>
      <c r="X353" s="121" t="str">
        <f>IF('Main courante'!$A350=$W$6,TEXT('Main courante'!$B350,"j mmm aa"),"")</f>
        <v/>
      </c>
      <c r="Y353" s="122" t="str">
        <f>IF('Main courante'!$A350=$W$6,TEXT('Main courante'!$C350,"hh:mm"),"")</f>
        <v/>
      </c>
      <c r="Z353" s="122" t="str">
        <f>IF('Main courante'!$A350=$W$6,TEXT('Main courante'!$D350,"hh:mm"),"")</f>
        <v/>
      </c>
      <c r="AA353" s="123" t="str">
        <f>IF('Main courante'!$A350=$W$6,MOD($Z353-$Y353,1),"")</f>
        <v/>
      </c>
      <c r="AB353" s="123" t="str">
        <f>IF('Main courante'!$A350=$W$6,'Main courante'!$E350,"")</f>
        <v/>
      </c>
      <c r="AC353" s="122" t="str">
        <f>IF('Main courante'!$A350=$W$6,DU353,"")</f>
        <v/>
      </c>
      <c r="AD353" s="125"/>
      <c r="AE353" s="120" t="str">
        <f>IF('Main courante'!$A350=$AE$6,MAX($AE$8:$AE352)+1,"")</f>
        <v/>
      </c>
      <c r="AF353" s="121" t="str">
        <f>IF('Main courante'!$A350=$AE$6,TEXT('Main courante'!$B350,"j mmm aa"),"")</f>
        <v/>
      </c>
      <c r="AG353" s="122" t="str">
        <f>IF('Main courante'!$A350=$AE$6,TEXT('Main courante'!$C350,"hh:mm"),"")</f>
        <v/>
      </c>
      <c r="AH353" s="122" t="str">
        <f>IF('Main courante'!$A350=$AE$6,TEXT('Main courante'!$D350,"hh:mm"),"")</f>
        <v/>
      </c>
      <c r="AI353" s="123" t="str">
        <f>IF('Main courante'!$A350=$AE$6,MOD($AH353-$AG353,1),"")</f>
        <v/>
      </c>
      <c r="AJ353" s="123" t="str">
        <f>IF('Main courante'!$A350=$AE$6,'Main courante'!$E350,"")</f>
        <v/>
      </c>
      <c r="AK353" s="122" t="str">
        <f>IF('Main courante'!$A350=$AE$6,DU353,"")</f>
        <v/>
      </c>
      <c r="AL353" s="125"/>
      <c r="AM353" s="120" t="str">
        <f>IF('Main courante'!$A350=$AM$6,MAX($AM$8:$AM352)+1,"")</f>
        <v/>
      </c>
      <c r="AN353" s="121" t="str">
        <f>IF('Main courante'!$A350=$AM$6,TEXT('Main courante'!$B350,"j mmm aa"),"")</f>
        <v/>
      </c>
      <c r="AO353" s="122" t="str">
        <f>IF('Main courante'!$A350=$AM$6,TEXT('Main courante'!$C350,"hh:mm"),"")</f>
        <v/>
      </c>
      <c r="AP353" s="122" t="str">
        <f>IF('Main courante'!$A350=$AM$6,TEXT('Main courante'!$D350,"hh:mm"),"")</f>
        <v/>
      </c>
      <c r="AQ353" s="123" t="str">
        <f>IF('Main courante'!$A350=$AM$6,MOD($AP353-$AO353,1),"")</f>
        <v/>
      </c>
      <c r="AR353" s="123" t="str">
        <f>IF('Main courante'!$A350=$AM$6,'Main courante'!$E350,"")</f>
        <v/>
      </c>
      <c r="AS353" s="122" t="str">
        <f>IF('Main courante'!$A350=$AM$6,DU353,"")</f>
        <v/>
      </c>
      <c r="AT353" s="125"/>
      <c r="AU353" s="120" t="str">
        <f>IF('Main courante'!$A350=$AU$6,MAX($AU$8:$AU352)+1,"")</f>
        <v/>
      </c>
      <c r="AV353" s="121" t="str">
        <f>IF('Main courante'!$A350=$AU$6,TEXT('Main courante'!$B350,"j mmm aa"),"")</f>
        <v/>
      </c>
      <c r="AW353" s="122" t="str">
        <f>IF('Main courante'!$A350=$AU$6,TEXT('Main courante'!$C350,"hh:mm"),"")</f>
        <v/>
      </c>
      <c r="AX353" s="122" t="str">
        <f>IF('Main courante'!$A350=$AU$6,TEXT('Main courante'!$D350,"hh:mm"),"")</f>
        <v/>
      </c>
      <c r="AY353" s="123" t="str">
        <f>IF('Main courante'!$A350=$AU$6,MOD($AX353-$AW353,1),"")</f>
        <v/>
      </c>
      <c r="AZ353" s="123" t="str">
        <f>IF('Main courante'!$A350=$AU$6,'Main courante'!$E350,"")</f>
        <v/>
      </c>
      <c r="BA353" s="122" t="str">
        <f>IF('Main courante'!$A350=$AU$6,DU353,"")</f>
        <v/>
      </c>
      <c r="BB353" s="125"/>
      <c r="BC353" s="120" t="str">
        <f>IF('Main courante'!$A350=$BC$6,MAX($BC$8:$BC352)+1,"")</f>
        <v/>
      </c>
      <c r="BD353" s="121" t="str">
        <f>IF('Main courante'!$A350=$BC$6,TEXT('Main courante'!$B350,"j mmm aa"),"")</f>
        <v/>
      </c>
      <c r="BE353" s="122" t="str">
        <f>IF('Main courante'!$A350=$BC$6,TEXT('Main courante'!$C350,"hh:mm"),"")</f>
        <v/>
      </c>
      <c r="BF353" s="122" t="str">
        <f>IF('Main courante'!$A350=$BC$6,TEXT('Main courante'!$D350,"hh:mm"),"")</f>
        <v/>
      </c>
      <c r="BG353" s="123" t="str">
        <f>IF('Main courante'!$A350=$BC$6,MOD($BF353-$BE353,1),"")</f>
        <v/>
      </c>
      <c r="BH353" s="123" t="str">
        <f>IF('Main courante'!$A350=$BC$6,'Main courante'!$E350,"")</f>
        <v/>
      </c>
      <c r="BI353" s="122" t="str">
        <f>IF('Main courante'!$A350=$BC$6,DU353,"")</f>
        <v/>
      </c>
      <c r="BJ353" s="125"/>
      <c r="BK353" s="120" t="str">
        <f>IF('Main courante'!$A350=$BK$6,MAX($BK$8:$BK352)+1,"")</f>
        <v/>
      </c>
      <c r="BL353" s="121" t="str">
        <f>IF('Main courante'!$A350=$BK$6,TEXT('Main courante'!$B350,"j mmm aa"),"")</f>
        <v/>
      </c>
      <c r="BM353" s="122" t="str">
        <f>IF('Main courante'!$A350=$BK$6,TEXT('Main courante'!$C350,"hh:mm"),"")</f>
        <v/>
      </c>
      <c r="BN353" s="122" t="str">
        <f>IF('Main courante'!$A350=$BK$6,TEXT('Main courante'!$D350,"hh:mm"),"")</f>
        <v/>
      </c>
      <c r="BO353" s="123" t="str">
        <f>IF('Main courante'!$A350=$BK$6,MOD($BN353-$BM353,1),"")</f>
        <v/>
      </c>
      <c r="BP353" s="123" t="str">
        <f>IF('Main courante'!$A350=$BK$6,'Main courante'!$E350,"")</f>
        <v/>
      </c>
      <c r="BQ353" s="122" t="str">
        <f>IF('Main courante'!$A350=$BK$6,DU353,"")</f>
        <v/>
      </c>
      <c r="BR353" s="125"/>
      <c r="BS353" s="120" t="str">
        <f>IF('Main courante'!$A350=$BS$6,MAX($BS$8:$BS352)+1,"")</f>
        <v/>
      </c>
      <c r="BT353" s="121" t="str">
        <f>IF('Main courante'!$A350=$BS$6,TEXT('Main courante'!$B350,"j mmm aa"),"")</f>
        <v/>
      </c>
      <c r="BU353" s="122" t="str">
        <f>IF('Main courante'!$A350=$BS$6,TEXT('Main courante'!$C350,"hh:mm"),"")</f>
        <v/>
      </c>
      <c r="BV353" s="122" t="str">
        <f>IF('Main courante'!$A350=$BS$6,TEXT('Main courante'!$D350,"hh:mm"),"")</f>
        <v/>
      </c>
      <c r="BW353" s="123" t="str">
        <f>IF('Main courante'!$A350=$BS$6,MOD($BV353-$BU353,1),"")</f>
        <v/>
      </c>
      <c r="BX353" s="123" t="str">
        <f>IF('Main courante'!$A350=$BS$6,'Main courante'!$E350,"")</f>
        <v/>
      </c>
      <c r="BY353" s="122" t="str">
        <f>IF('Main courante'!$A350=$BS$6,DU353,"")</f>
        <v/>
      </c>
      <c r="BZ353" s="125"/>
      <c r="CA353" s="120" t="str">
        <f>IF('Main courante'!$A350=$CA$6,MAX($CA$8:$CA352)+1,"")</f>
        <v/>
      </c>
      <c r="CB353" s="121" t="str">
        <f>IF('Main courante'!$A350=$CA$6,TEXT('Main courante'!$B350,"j mmm aa"),"")</f>
        <v/>
      </c>
      <c r="CC353" s="122" t="str">
        <f>IF('Main courante'!$A350=$CA$6,TEXT('Main courante'!$C350,"hh:mm"),"")</f>
        <v/>
      </c>
      <c r="CD353" s="122" t="str">
        <f>IF('Main courante'!$A350=$CA$6,TEXT('Main courante'!$D350,"hh:mm"),"")</f>
        <v/>
      </c>
      <c r="CE353" s="123" t="str">
        <f>IF('Main courante'!$A350=$CA$6,MOD($CD353-$CC353,1),"")</f>
        <v/>
      </c>
      <c r="CF353" s="123" t="str">
        <f>IF('Main courante'!$A350=$CA$6,'Main courante'!$E350,"")</f>
        <v/>
      </c>
      <c r="CG353" s="122" t="str">
        <f>IF('Main courante'!$A350=$CA$6,DU353,"")</f>
        <v/>
      </c>
      <c r="CH353" s="125"/>
      <c r="CI353" s="120" t="str">
        <f>IF('Main courante'!$A350=$CI$6,MAX($CI$8:$CI352)+1,"")</f>
        <v/>
      </c>
      <c r="CJ353" s="121" t="str">
        <f>IF('Main courante'!$A350=$CI$6,TEXT('Main courante'!$B350,"j mmm aa"),"")</f>
        <v/>
      </c>
      <c r="CK353" s="122" t="str">
        <f>IF('Main courante'!$A350=$CI$6,TEXT('Main courante'!$C350,"hh:mm"),"")</f>
        <v/>
      </c>
      <c r="CL353" s="122" t="str">
        <f>IF('Main courante'!$A350=$CI$6,TEXT('Main courante'!$D350,"hh:mm"),"")</f>
        <v/>
      </c>
      <c r="CM353" s="123" t="str">
        <f>IF('Main courante'!$A350=$CI$6,MOD($CL353-$CK353,1),"")</f>
        <v/>
      </c>
      <c r="CN353" s="123" t="str">
        <f>IF('Main courante'!$A350=$CI$6,'Main courante'!$E350,"")</f>
        <v/>
      </c>
      <c r="CO353" s="125"/>
      <c r="CP353" s="120" t="str">
        <f>IF('Main courante'!$A350=$CP$6,MAX($CP$8:$CP352)+1,"")</f>
        <v/>
      </c>
      <c r="CQ353" s="121" t="str">
        <f>IF('Main courante'!$A350=$CP$6,TEXT('Main courante'!$B350,"j mmm aa"),"")</f>
        <v/>
      </c>
      <c r="CR353" s="122" t="str">
        <f>IF('Main courante'!$A350=$CP$6,TEXT('Main courante'!$C350,"hh:mm"),"")</f>
        <v/>
      </c>
      <c r="CS353" s="122" t="str">
        <f>IF('Main courante'!$A350=$CP$6,TEXT('Main courante'!$D350,"hh:mm"),"")</f>
        <v/>
      </c>
      <c r="CT353" s="123" t="str">
        <f>IF('Main courante'!$A350=$CP$6,MOD($CS353-$CR353,1),"")</f>
        <v/>
      </c>
      <c r="CU353" s="123" t="str">
        <f>IF('Main courante'!$A350=$CP$6,'Main courante'!$E350,"")</f>
        <v/>
      </c>
      <c r="CV353" s="122" t="str">
        <f>IF('Main courante'!$A350=$CP$6,DU353,"")</f>
        <v/>
      </c>
      <c r="CW353" s="125"/>
      <c r="CX353" s="120" t="str">
        <f>IF('Main courante'!$A350=$CX$6,MAX($CX$8:$CX352)+1,"")</f>
        <v/>
      </c>
      <c r="CY353" s="121" t="str">
        <f>IF('Main courante'!$A350=$CX$6,TEXT('Main courante'!$B350,"j mmm aa"),"")</f>
        <v/>
      </c>
      <c r="CZ353" s="122" t="str">
        <f>IF('Main courante'!$A350=$CX$6,TEXT('Main courante'!$C350,"hh:mm"),"")</f>
        <v/>
      </c>
      <c r="DA353" s="122" t="str">
        <f>IF('Main courante'!$A350=$CX$6,TEXT('Main courante'!$D350,"hh:mm"),"")</f>
        <v/>
      </c>
      <c r="DB353" s="123" t="str">
        <f>IF('Main courante'!$A350=$CX$6,MOD($DA353-$CZ353,1),"")</f>
        <v/>
      </c>
      <c r="DC353" s="123" t="str">
        <f>IF('Main courante'!$A350=$CX$6,'Main courante'!$E350,"")</f>
        <v/>
      </c>
      <c r="DD353" s="122" t="str">
        <f>IF('Main courante'!$A350=$CX$6,DU353,"")</f>
        <v/>
      </c>
      <c r="DE353" s="125"/>
      <c r="DF353" s="120" t="str">
        <f>IF('Main courante'!$A350=$DF$6,MAX($DF$8:$DF352)+1,"")</f>
        <v/>
      </c>
      <c r="DG353" s="121" t="str">
        <f>IF('Main courante'!$A350=$DF$6,TEXT('Main courante'!$B350,"j mmm aa"),"")</f>
        <v/>
      </c>
      <c r="DH353" s="122" t="str">
        <f>IF('Main courante'!$A350=$DF$6,TEXT('Main courante'!$C350,"hh:mm"),"")</f>
        <v/>
      </c>
      <c r="DI353" s="122" t="str">
        <f>IF('Main courante'!$A350=$DF$6,TEXT('Main courante'!$D350,"hh:mm"),"")</f>
        <v/>
      </c>
      <c r="DJ353" s="123" t="str">
        <f>IF('Main courante'!$A350=$DF$6,MOD($DI353-$DH353,1),"")</f>
        <v/>
      </c>
      <c r="DK353" s="123" t="str">
        <f>IF('Main courante'!$A350=$DF$6,'Main courante'!$E350,"")</f>
        <v/>
      </c>
      <c r="DL353" s="128"/>
      <c r="DM353" s="120" t="str">
        <f>IF(OR('Main courante'!$F350&lt;&gt;"",'Main courante'!$K350&lt;&gt;""),MAX($DM$8:$DM352)+1,"")</f>
        <v/>
      </c>
      <c r="DN353" s="121" t="str">
        <f>IF('Main courante'!$F350,TEXT('Main courante'!$B350,"j mmm aa"),"")</f>
        <v/>
      </c>
      <c r="DO353" s="121" t="str">
        <f>IF('Main courante'!$F350,'Main courante'!$E350,"")</f>
        <v/>
      </c>
      <c r="DP353" s="121" t="str">
        <f>IF(OR('Main courante'!$F350&lt;&gt;"",'Main courante'!$K350&lt;&gt;""),IF('Main courante'!$F350&lt;&gt;"",TEXT('Main courante'!$F350,"hh:mm"),""),"")</f>
        <v/>
      </c>
      <c r="DQ353" s="121" t="str">
        <f>IF(OR('Main courante'!$F350&lt;&gt;"",'Main courante'!$K350&lt;&gt;""),IF('Main courante'!$G350&lt;&gt;"",TEXT('Main courante'!$G350,"hh:mm"),""),"")</f>
        <v/>
      </c>
      <c r="DR353" s="121" t="str">
        <f>IF(OR('Main courante'!$F350&lt;&gt;"",'Main courante'!$K350&lt;&gt;""),IF('Main courante'!$K350&lt;&gt;"",TEXT('Main courante'!$K350,"hh:mm"),""),"")</f>
        <v/>
      </c>
      <c r="DS353" s="121" t="str">
        <f>IF(OR('Main courante'!$F350&lt;&gt;"",'Main courante'!$K350&lt;&gt;""),IF('Main courante'!$L350&lt;&gt;"",TEXT('Main courante'!$L350,"hh:mm"),""),"")</f>
        <v/>
      </c>
      <c r="DT353" s="129">
        <f t="shared" si="19"/>
        <v>0</v>
      </c>
      <c r="DU353" s="130">
        <f>'Main courante'!$H350+'Main courante'!$M350</f>
        <v>0</v>
      </c>
      <c r="DV353" s="131">
        <f>'Main courante'!$J350+'Main courante'!$O350</f>
        <v>0</v>
      </c>
      <c r="DW353" s="131">
        <f>'Main courante'!$I350+'Main courante'!$N350</f>
        <v>0</v>
      </c>
      <c r="DX353" s="132" t="str">
        <f>IF('Main courante'!$P350&lt;&gt;"",'Main courante'!$P350,"")</f>
        <v/>
      </c>
      <c r="DY353" s="133" t="str">
        <f>IF('Main courante'!$Q350&lt;&gt;"",'Main courante'!$Q350,"")</f>
        <v/>
      </c>
      <c r="DZ353" s="133" t="str">
        <f>IF('Main courante'!$R350&lt;&gt;"",'Main courante'!$R350,"")</f>
        <v/>
      </c>
      <c r="EA353" s="129">
        <f t="shared" si="20"/>
        <v>0</v>
      </c>
      <c r="EB353" s="129">
        <f t="shared" si="21"/>
        <v>0</v>
      </c>
      <c r="ED353" s="120" t="str">
        <f>IF('Main courante'!$A350=$ED$6,MAX($ED$8:$ED352)+1,"")</f>
        <v/>
      </c>
      <c r="EE353" s="120" t="str">
        <f>IF('Main courante'!$A350=$ED$6,'Main courante'!$S350,"")</f>
        <v/>
      </c>
      <c r="EF353" s="120" t="str">
        <f>IF('Main courante'!$A350=$ED$6,'Main courante'!$T350,"")</f>
        <v/>
      </c>
      <c r="EG353" s="120" t="str">
        <f>IF('Main courante'!$A350=$ED$6,'Main courante'!$U350,"")</f>
        <v/>
      </c>
      <c r="EH353" s="134" t="str">
        <f>IF('Main courante'!$A350=$ED$6,'Main courante'!$V350,"")</f>
        <v/>
      </c>
      <c r="EJ353" s="120" t="str">
        <f>IF('Main courante'!$A350=$EJ$6,MAX($EJ$8:$EJ352)+1,"")</f>
        <v/>
      </c>
      <c r="EK353" s="120" t="str">
        <f>IF('Main courante'!$A350=$EJ$6,'Main courante'!$S350,"")</f>
        <v/>
      </c>
      <c r="EL353" s="120" t="str">
        <f>IF('Main courante'!$A350=$EJ$6,'Main courante'!$T350,"")</f>
        <v/>
      </c>
      <c r="EM353" s="120" t="str">
        <f>IF('Main courante'!$A350=$EJ$6,'Main courante'!$U350,"")</f>
        <v/>
      </c>
      <c r="EN353" s="134" t="str">
        <f>IF('Main courante'!$A350=$EJ$6,'Main courante'!$V350,"")</f>
        <v/>
      </c>
      <c r="EP353" s="120" t="str">
        <f>IF('Main courante'!$A350=$EP$6,MAX($EP$8:$EP352)+1,"")</f>
        <v/>
      </c>
      <c r="EQ353" s="120" t="str">
        <f>IF('Main courante'!$A350=$EP$6,'Main courante'!$S350,"")</f>
        <v/>
      </c>
      <c r="ER353" s="120" t="str">
        <f>IF('Main courante'!$A350=$EP$6,'Main courante'!$T350,"")</f>
        <v/>
      </c>
      <c r="ES353" s="120" t="str">
        <f>IF('Main courante'!$A350=$EP$6,'Main courante'!$U350,"")</f>
        <v/>
      </c>
      <c r="ET353" s="134" t="str">
        <f>IF('Main courante'!$A350=$EP$6,'Main courante'!$V350,"")</f>
        <v/>
      </c>
      <c r="EU353" s="125"/>
      <c r="EV353" s="120" t="str">
        <f>IF('Main courante'!$A350=$EV$6,MAX($EV$8:$EV352)+1,"")</f>
        <v/>
      </c>
      <c r="EW353" s="121" t="str">
        <f>IF('Main courante'!$A350=$EV$6,TEXT('Main courante'!$B350,"j mmm aa"),"")</f>
        <v/>
      </c>
      <c r="EX353" s="122" t="str">
        <f>IF('Main courante'!$A350=$EV$6,TEXT('Main courante'!$C350,"hh:mm"),"")</f>
        <v/>
      </c>
      <c r="EY353" s="122" t="str">
        <f>IF('Main courante'!$A350=$EV$6,TEXT('Main courante'!$D350,"hh:mm"),"")</f>
        <v/>
      </c>
      <c r="EZ353" s="123" t="str">
        <f>IF('Main courante'!$A350=$EV$6,MOD($EY353-$EX353,1),"")</f>
        <v/>
      </c>
      <c r="FA353" s="123" t="str">
        <f>IF('Main courante'!$A350=$EV$6,'Main courante'!$E350,"")</f>
        <v/>
      </c>
      <c r="FB353" s="128"/>
    </row>
    <row r="354" spans="1:158">
      <c r="A354" s="120" t="str">
        <f>IF('Main courante'!$A351=$A$6,MAX($A$8:$A353)+1,"")</f>
        <v/>
      </c>
      <c r="B354" s="121" t="str">
        <f>IF('Main courante'!$A351=$A$6,TEXT('Main courante'!$B351,"j mmm aa"),"")</f>
        <v/>
      </c>
      <c r="C354" s="122" t="str">
        <f>IF('Main courante'!$A351=$A$6,TEXT('Main courante'!$C351,"hh:mm"),"")</f>
        <v/>
      </c>
      <c r="D354" s="122" t="str">
        <f>IF('Main courante'!$A351=$A$6,TEXT('Main courante'!$D351,"hh:mm"),"")</f>
        <v/>
      </c>
      <c r="E354" s="123" t="str">
        <f>IF('Main courante'!$A351=$A$6,MOD($D354-$C354,1),"")</f>
        <v/>
      </c>
      <c r="F354" s="123" t="str">
        <f>IF('Main courante'!$A351=$A$6,'Main courante'!$E351,"")</f>
        <v/>
      </c>
      <c r="G354" s="125"/>
      <c r="H354" s="126" t="str">
        <f>IF('Main courante'!$A351=$H$6,MAX($H$8:$H353)+1,"")</f>
        <v/>
      </c>
      <c r="I354" s="121" t="str">
        <f>IF('Main courante'!$A351=$H$6,TEXT('Main courante'!$B351,"j mmm aa"),"")</f>
        <v/>
      </c>
      <c r="J354" s="122" t="str">
        <f>IF('Main courante'!$A351=$H$6,TEXT('Main courante'!$C351,"hh:mm"),"")</f>
        <v/>
      </c>
      <c r="K354" s="122" t="str">
        <f>IF('Main courante'!$A351=$H$6,TEXT('Main courante'!$D351,"hh:mm"),"")</f>
        <v/>
      </c>
      <c r="L354" s="123" t="str">
        <f>IF('Main courante'!$A351=$H$6,MOD($K354-$J354,1),"")</f>
        <v/>
      </c>
      <c r="M354" s="123" t="str">
        <f>IF('Main courante'!$A351=$H$6,'Main courante'!$E351,"")</f>
        <v/>
      </c>
      <c r="N354" s="125"/>
      <c r="O354" s="120" t="str">
        <f>IF('Main courante'!$A351=$O$6,MAX($O$8:$O353)+1,"")</f>
        <v/>
      </c>
      <c r="P354" s="121" t="str">
        <f>IF('Main courante'!$A351=$O$6,TEXT('Main courante'!$B351,"j mmm aa"),"")</f>
        <v/>
      </c>
      <c r="Q354" s="122" t="str">
        <f>IF('Main courante'!$A351=$O$6,TEXT('Main courante'!$C351,"hh:mm"),"")</f>
        <v/>
      </c>
      <c r="R354" s="122" t="str">
        <f>IF('Main courante'!$A351=$O$6,TEXT('Main courante'!$D351,"hh:mm"),"")</f>
        <v/>
      </c>
      <c r="S354" s="123" t="str">
        <f>IF('Main courante'!$A351=$O$6,MOD($R354-$Q354,1),"")</f>
        <v/>
      </c>
      <c r="T354" s="124" t="str">
        <f>IF('Main courante'!$A351=$O$6,'Main courante'!$E351,"")</f>
        <v/>
      </c>
      <c r="U354" s="127" t="str">
        <f>IF('Main courante'!$A351=$O$6,DU354,"")</f>
        <v/>
      </c>
      <c r="V354" s="125"/>
      <c r="W354" s="120" t="str">
        <f>IF('Main courante'!$A351=$W$6,MAX($W$8:$W353)+1,"")</f>
        <v/>
      </c>
      <c r="X354" s="121" t="str">
        <f>IF('Main courante'!$A351=$W$6,TEXT('Main courante'!$B351,"j mmm aa"),"")</f>
        <v/>
      </c>
      <c r="Y354" s="122" t="str">
        <f>IF('Main courante'!$A351=$W$6,TEXT('Main courante'!$C351,"hh:mm"),"")</f>
        <v/>
      </c>
      <c r="Z354" s="122" t="str">
        <f>IF('Main courante'!$A351=$W$6,TEXT('Main courante'!$D351,"hh:mm"),"")</f>
        <v/>
      </c>
      <c r="AA354" s="123" t="str">
        <f>IF('Main courante'!$A351=$W$6,MOD($Z354-$Y354,1),"")</f>
        <v/>
      </c>
      <c r="AB354" s="123" t="str">
        <f>IF('Main courante'!$A351=$W$6,'Main courante'!$E351,"")</f>
        <v/>
      </c>
      <c r="AC354" s="122" t="str">
        <f>IF('Main courante'!$A351=$W$6,DU354,"")</f>
        <v/>
      </c>
      <c r="AD354" s="125"/>
      <c r="AE354" s="120" t="str">
        <f>IF('Main courante'!$A351=$AE$6,MAX($AE$8:$AE353)+1,"")</f>
        <v/>
      </c>
      <c r="AF354" s="121" t="str">
        <f>IF('Main courante'!$A351=$AE$6,TEXT('Main courante'!$B351,"j mmm aa"),"")</f>
        <v/>
      </c>
      <c r="AG354" s="122" t="str">
        <f>IF('Main courante'!$A351=$AE$6,TEXT('Main courante'!$C351,"hh:mm"),"")</f>
        <v/>
      </c>
      <c r="AH354" s="122" t="str">
        <f>IF('Main courante'!$A351=$AE$6,TEXT('Main courante'!$D351,"hh:mm"),"")</f>
        <v/>
      </c>
      <c r="AI354" s="123" t="str">
        <f>IF('Main courante'!$A351=$AE$6,MOD($AH354-$AG354,1),"")</f>
        <v/>
      </c>
      <c r="AJ354" s="123" t="str">
        <f>IF('Main courante'!$A351=$AE$6,'Main courante'!$E351,"")</f>
        <v/>
      </c>
      <c r="AK354" s="122" t="str">
        <f>IF('Main courante'!$A351=$AE$6,DU354,"")</f>
        <v/>
      </c>
      <c r="AL354" s="125"/>
      <c r="AM354" s="120" t="str">
        <f>IF('Main courante'!$A351=$AM$6,MAX($AM$8:$AM353)+1,"")</f>
        <v/>
      </c>
      <c r="AN354" s="121" t="str">
        <f>IF('Main courante'!$A351=$AM$6,TEXT('Main courante'!$B351,"j mmm aa"),"")</f>
        <v/>
      </c>
      <c r="AO354" s="122" t="str">
        <f>IF('Main courante'!$A351=$AM$6,TEXT('Main courante'!$C351,"hh:mm"),"")</f>
        <v/>
      </c>
      <c r="AP354" s="122" t="str">
        <f>IF('Main courante'!$A351=$AM$6,TEXT('Main courante'!$D351,"hh:mm"),"")</f>
        <v/>
      </c>
      <c r="AQ354" s="123" t="str">
        <f>IF('Main courante'!$A351=$AM$6,MOD($AP354-$AO354,1),"")</f>
        <v/>
      </c>
      <c r="AR354" s="123" t="str">
        <f>IF('Main courante'!$A351=$AM$6,'Main courante'!$E351,"")</f>
        <v/>
      </c>
      <c r="AS354" s="122" t="str">
        <f>IF('Main courante'!$A351=$AM$6,DU354,"")</f>
        <v/>
      </c>
      <c r="AT354" s="125"/>
      <c r="AU354" s="120" t="str">
        <f>IF('Main courante'!$A351=$AU$6,MAX($AU$8:$AU353)+1,"")</f>
        <v/>
      </c>
      <c r="AV354" s="121" t="str">
        <f>IF('Main courante'!$A351=$AU$6,TEXT('Main courante'!$B351,"j mmm aa"),"")</f>
        <v/>
      </c>
      <c r="AW354" s="122" t="str">
        <f>IF('Main courante'!$A351=$AU$6,TEXT('Main courante'!$C351,"hh:mm"),"")</f>
        <v/>
      </c>
      <c r="AX354" s="122" t="str">
        <f>IF('Main courante'!$A351=$AU$6,TEXT('Main courante'!$D351,"hh:mm"),"")</f>
        <v/>
      </c>
      <c r="AY354" s="123" t="str">
        <f>IF('Main courante'!$A351=$AU$6,MOD($AX354-$AW354,1),"")</f>
        <v/>
      </c>
      <c r="AZ354" s="123" t="str">
        <f>IF('Main courante'!$A351=$AU$6,'Main courante'!$E351,"")</f>
        <v/>
      </c>
      <c r="BA354" s="122" t="str">
        <f>IF('Main courante'!$A351=$AU$6,DU354,"")</f>
        <v/>
      </c>
      <c r="BB354" s="125"/>
      <c r="BC354" s="120" t="str">
        <f>IF('Main courante'!$A351=$BC$6,MAX($BC$8:$BC353)+1,"")</f>
        <v/>
      </c>
      <c r="BD354" s="121" t="str">
        <f>IF('Main courante'!$A351=$BC$6,TEXT('Main courante'!$B351,"j mmm aa"),"")</f>
        <v/>
      </c>
      <c r="BE354" s="122" t="str">
        <f>IF('Main courante'!$A351=$BC$6,TEXT('Main courante'!$C351,"hh:mm"),"")</f>
        <v/>
      </c>
      <c r="BF354" s="122" t="str">
        <f>IF('Main courante'!$A351=$BC$6,TEXT('Main courante'!$D351,"hh:mm"),"")</f>
        <v/>
      </c>
      <c r="BG354" s="123" t="str">
        <f>IF('Main courante'!$A351=$BC$6,MOD($BF354-$BE354,1),"")</f>
        <v/>
      </c>
      <c r="BH354" s="123" t="str">
        <f>IF('Main courante'!$A351=$BC$6,'Main courante'!$E351,"")</f>
        <v/>
      </c>
      <c r="BI354" s="122" t="str">
        <f>IF('Main courante'!$A351=$BC$6,DU354,"")</f>
        <v/>
      </c>
      <c r="BJ354" s="125"/>
      <c r="BK354" s="120" t="str">
        <f>IF('Main courante'!$A351=$BK$6,MAX($BK$8:$BK353)+1,"")</f>
        <v/>
      </c>
      <c r="BL354" s="121" t="str">
        <f>IF('Main courante'!$A351=$BK$6,TEXT('Main courante'!$B351,"j mmm aa"),"")</f>
        <v/>
      </c>
      <c r="BM354" s="122" t="str">
        <f>IF('Main courante'!$A351=$BK$6,TEXT('Main courante'!$C351,"hh:mm"),"")</f>
        <v/>
      </c>
      <c r="BN354" s="122" t="str">
        <f>IF('Main courante'!$A351=$BK$6,TEXT('Main courante'!$D351,"hh:mm"),"")</f>
        <v/>
      </c>
      <c r="BO354" s="123" t="str">
        <f>IF('Main courante'!$A351=$BK$6,MOD($BN354-$BM354,1),"")</f>
        <v/>
      </c>
      <c r="BP354" s="123" t="str">
        <f>IF('Main courante'!$A351=$BK$6,'Main courante'!$E351,"")</f>
        <v/>
      </c>
      <c r="BQ354" s="122" t="str">
        <f>IF('Main courante'!$A351=$BK$6,DU354,"")</f>
        <v/>
      </c>
      <c r="BR354" s="125"/>
      <c r="BS354" s="120" t="str">
        <f>IF('Main courante'!$A351=$BS$6,MAX($BS$8:$BS353)+1,"")</f>
        <v/>
      </c>
      <c r="BT354" s="121" t="str">
        <f>IF('Main courante'!$A351=$BS$6,TEXT('Main courante'!$B351,"j mmm aa"),"")</f>
        <v/>
      </c>
      <c r="BU354" s="122" t="str">
        <f>IF('Main courante'!$A351=$BS$6,TEXT('Main courante'!$C351,"hh:mm"),"")</f>
        <v/>
      </c>
      <c r="BV354" s="122" t="str">
        <f>IF('Main courante'!$A351=$BS$6,TEXT('Main courante'!$D351,"hh:mm"),"")</f>
        <v/>
      </c>
      <c r="BW354" s="123" t="str">
        <f>IF('Main courante'!$A351=$BS$6,MOD($BV354-$BU354,1),"")</f>
        <v/>
      </c>
      <c r="BX354" s="123" t="str">
        <f>IF('Main courante'!$A351=$BS$6,'Main courante'!$E351,"")</f>
        <v/>
      </c>
      <c r="BY354" s="122" t="str">
        <f>IF('Main courante'!$A351=$BS$6,DU354,"")</f>
        <v/>
      </c>
      <c r="BZ354" s="125"/>
      <c r="CA354" s="120" t="str">
        <f>IF('Main courante'!$A351=$CA$6,MAX($CA$8:$CA353)+1,"")</f>
        <v/>
      </c>
      <c r="CB354" s="121" t="str">
        <f>IF('Main courante'!$A351=$CA$6,TEXT('Main courante'!$B351,"j mmm aa"),"")</f>
        <v/>
      </c>
      <c r="CC354" s="122" t="str">
        <f>IF('Main courante'!$A351=$CA$6,TEXT('Main courante'!$C351,"hh:mm"),"")</f>
        <v/>
      </c>
      <c r="CD354" s="122" t="str">
        <f>IF('Main courante'!$A351=$CA$6,TEXT('Main courante'!$D351,"hh:mm"),"")</f>
        <v/>
      </c>
      <c r="CE354" s="123" t="str">
        <f>IF('Main courante'!$A351=$CA$6,MOD($CD354-$CC354,1),"")</f>
        <v/>
      </c>
      <c r="CF354" s="123" t="str">
        <f>IF('Main courante'!$A351=$CA$6,'Main courante'!$E351,"")</f>
        <v/>
      </c>
      <c r="CG354" s="122" t="str">
        <f>IF('Main courante'!$A351=$CA$6,DU354,"")</f>
        <v/>
      </c>
      <c r="CH354" s="125"/>
      <c r="CI354" s="120" t="str">
        <f>IF('Main courante'!$A351=$CI$6,MAX($CI$8:$CI353)+1,"")</f>
        <v/>
      </c>
      <c r="CJ354" s="121" t="str">
        <f>IF('Main courante'!$A351=$CI$6,TEXT('Main courante'!$B351,"j mmm aa"),"")</f>
        <v/>
      </c>
      <c r="CK354" s="122" t="str">
        <f>IF('Main courante'!$A351=$CI$6,TEXT('Main courante'!$C351,"hh:mm"),"")</f>
        <v/>
      </c>
      <c r="CL354" s="122" t="str">
        <f>IF('Main courante'!$A351=$CI$6,TEXT('Main courante'!$D351,"hh:mm"),"")</f>
        <v/>
      </c>
      <c r="CM354" s="123" t="str">
        <f>IF('Main courante'!$A351=$CI$6,MOD($CL354-$CK354,1),"")</f>
        <v/>
      </c>
      <c r="CN354" s="123" t="str">
        <f>IF('Main courante'!$A351=$CI$6,'Main courante'!$E351,"")</f>
        <v/>
      </c>
      <c r="CO354" s="125"/>
      <c r="CP354" s="120" t="str">
        <f>IF('Main courante'!$A351=$CP$6,MAX($CP$8:$CP353)+1,"")</f>
        <v/>
      </c>
      <c r="CQ354" s="121" t="str">
        <f>IF('Main courante'!$A351=$CP$6,TEXT('Main courante'!$B351,"j mmm aa"),"")</f>
        <v/>
      </c>
      <c r="CR354" s="122" t="str">
        <f>IF('Main courante'!$A351=$CP$6,TEXT('Main courante'!$C351,"hh:mm"),"")</f>
        <v/>
      </c>
      <c r="CS354" s="122" t="str">
        <f>IF('Main courante'!$A351=$CP$6,TEXT('Main courante'!$D351,"hh:mm"),"")</f>
        <v/>
      </c>
      <c r="CT354" s="123" t="str">
        <f>IF('Main courante'!$A351=$CP$6,MOD($CS354-$CR354,1),"")</f>
        <v/>
      </c>
      <c r="CU354" s="123" t="str">
        <f>IF('Main courante'!$A351=$CP$6,'Main courante'!$E351,"")</f>
        <v/>
      </c>
      <c r="CV354" s="122" t="str">
        <f>IF('Main courante'!$A351=$CP$6,DU354,"")</f>
        <v/>
      </c>
      <c r="CW354" s="125"/>
      <c r="CX354" s="120" t="str">
        <f>IF('Main courante'!$A351=$CX$6,MAX($CX$8:$CX353)+1,"")</f>
        <v/>
      </c>
      <c r="CY354" s="121" t="str">
        <f>IF('Main courante'!$A351=$CX$6,TEXT('Main courante'!$B351,"j mmm aa"),"")</f>
        <v/>
      </c>
      <c r="CZ354" s="122" t="str">
        <f>IF('Main courante'!$A351=$CX$6,TEXT('Main courante'!$C351,"hh:mm"),"")</f>
        <v/>
      </c>
      <c r="DA354" s="122" t="str">
        <f>IF('Main courante'!$A351=$CX$6,TEXT('Main courante'!$D351,"hh:mm"),"")</f>
        <v/>
      </c>
      <c r="DB354" s="123" t="str">
        <f>IF('Main courante'!$A351=$CX$6,MOD($DA354-$CZ354,1),"")</f>
        <v/>
      </c>
      <c r="DC354" s="123" t="str">
        <f>IF('Main courante'!$A351=$CX$6,'Main courante'!$E351,"")</f>
        <v/>
      </c>
      <c r="DD354" s="122" t="str">
        <f>IF('Main courante'!$A351=$CX$6,DU354,"")</f>
        <v/>
      </c>
      <c r="DE354" s="125"/>
      <c r="DF354" s="120" t="str">
        <f>IF('Main courante'!$A351=$DF$6,MAX($DF$8:$DF353)+1,"")</f>
        <v/>
      </c>
      <c r="DG354" s="121" t="str">
        <f>IF('Main courante'!$A351=$DF$6,TEXT('Main courante'!$B351,"j mmm aa"),"")</f>
        <v/>
      </c>
      <c r="DH354" s="122" t="str">
        <f>IF('Main courante'!$A351=$DF$6,TEXT('Main courante'!$C351,"hh:mm"),"")</f>
        <v/>
      </c>
      <c r="DI354" s="122" t="str">
        <f>IF('Main courante'!$A351=$DF$6,TEXT('Main courante'!$D351,"hh:mm"),"")</f>
        <v/>
      </c>
      <c r="DJ354" s="123" t="str">
        <f>IF('Main courante'!$A351=$DF$6,MOD($DI354-$DH354,1),"")</f>
        <v/>
      </c>
      <c r="DK354" s="123" t="str">
        <f>IF('Main courante'!$A351=$DF$6,'Main courante'!$E351,"")</f>
        <v/>
      </c>
      <c r="DL354" s="128"/>
      <c r="DM354" s="120" t="str">
        <f>IF(OR('Main courante'!$F351&lt;&gt;"",'Main courante'!$K351&lt;&gt;""),MAX($DM$8:$DM353)+1,"")</f>
        <v/>
      </c>
      <c r="DN354" s="121" t="str">
        <f>IF('Main courante'!$F351,TEXT('Main courante'!$B351,"j mmm aa"),"")</f>
        <v/>
      </c>
      <c r="DO354" s="121" t="str">
        <f>IF('Main courante'!$F351,'Main courante'!$E351,"")</f>
        <v/>
      </c>
      <c r="DP354" s="121" t="str">
        <f>IF(OR('Main courante'!$F351&lt;&gt;"",'Main courante'!$K351&lt;&gt;""),IF('Main courante'!$F351&lt;&gt;"",TEXT('Main courante'!$F351,"hh:mm"),""),"")</f>
        <v/>
      </c>
      <c r="DQ354" s="121" t="str">
        <f>IF(OR('Main courante'!$F351&lt;&gt;"",'Main courante'!$K351&lt;&gt;""),IF('Main courante'!$G351&lt;&gt;"",TEXT('Main courante'!$G351,"hh:mm"),""),"")</f>
        <v/>
      </c>
      <c r="DR354" s="121" t="str">
        <f>IF(OR('Main courante'!$F351&lt;&gt;"",'Main courante'!$K351&lt;&gt;""),IF('Main courante'!$K351&lt;&gt;"",TEXT('Main courante'!$K351,"hh:mm"),""),"")</f>
        <v/>
      </c>
      <c r="DS354" s="121" t="str">
        <f>IF(OR('Main courante'!$F351&lt;&gt;"",'Main courante'!$K351&lt;&gt;""),IF('Main courante'!$L351&lt;&gt;"",TEXT('Main courante'!$L351,"hh:mm"),""),"")</f>
        <v/>
      </c>
      <c r="DT354" s="129">
        <f t="shared" si="19"/>
        <v>0</v>
      </c>
      <c r="DU354" s="130">
        <f>'Main courante'!$H351+'Main courante'!$M351</f>
        <v>0</v>
      </c>
      <c r="DV354" s="131">
        <f>'Main courante'!$J351+'Main courante'!$O351</f>
        <v>0</v>
      </c>
      <c r="DW354" s="131">
        <f>'Main courante'!$I351+'Main courante'!$N351</f>
        <v>0</v>
      </c>
      <c r="DX354" s="132" t="str">
        <f>IF('Main courante'!$P351&lt;&gt;"",'Main courante'!$P351,"")</f>
        <v/>
      </c>
      <c r="DY354" s="133" t="str">
        <f>IF('Main courante'!$Q351&lt;&gt;"",'Main courante'!$Q351,"")</f>
        <v/>
      </c>
      <c r="DZ354" s="133" t="str">
        <f>IF('Main courante'!$R351&lt;&gt;"",'Main courante'!$R351,"")</f>
        <v/>
      </c>
      <c r="EA354" s="129">
        <f t="shared" si="20"/>
        <v>0</v>
      </c>
      <c r="EB354" s="129">
        <f t="shared" si="21"/>
        <v>0</v>
      </c>
      <c r="ED354" s="120" t="str">
        <f>IF('Main courante'!$A351=$ED$6,MAX($ED$8:$ED353)+1,"")</f>
        <v/>
      </c>
      <c r="EE354" s="120" t="str">
        <f>IF('Main courante'!$A351=$ED$6,'Main courante'!$S351,"")</f>
        <v/>
      </c>
      <c r="EF354" s="120" t="str">
        <f>IF('Main courante'!$A351=$ED$6,'Main courante'!$T351,"")</f>
        <v/>
      </c>
      <c r="EG354" s="120" t="str">
        <f>IF('Main courante'!$A351=$ED$6,'Main courante'!$U351,"")</f>
        <v/>
      </c>
      <c r="EH354" s="134" t="str">
        <f>IF('Main courante'!$A351=$ED$6,'Main courante'!$V351,"")</f>
        <v/>
      </c>
      <c r="EJ354" s="120" t="str">
        <f>IF('Main courante'!$A351=$EJ$6,MAX($EJ$8:$EJ353)+1,"")</f>
        <v/>
      </c>
      <c r="EK354" s="120" t="str">
        <f>IF('Main courante'!$A351=$EJ$6,'Main courante'!$S351,"")</f>
        <v/>
      </c>
      <c r="EL354" s="120" t="str">
        <f>IF('Main courante'!$A351=$EJ$6,'Main courante'!$T351,"")</f>
        <v/>
      </c>
      <c r="EM354" s="120" t="str">
        <f>IF('Main courante'!$A351=$EJ$6,'Main courante'!$U351,"")</f>
        <v/>
      </c>
      <c r="EN354" s="134" t="str">
        <f>IF('Main courante'!$A351=$EJ$6,'Main courante'!$V351,"")</f>
        <v/>
      </c>
      <c r="EP354" s="120" t="str">
        <f>IF('Main courante'!$A351=$EP$6,MAX($EP$8:$EP353)+1,"")</f>
        <v/>
      </c>
      <c r="EQ354" s="120" t="str">
        <f>IF('Main courante'!$A351=$EP$6,'Main courante'!$S351,"")</f>
        <v/>
      </c>
      <c r="ER354" s="120" t="str">
        <f>IF('Main courante'!$A351=$EP$6,'Main courante'!$T351,"")</f>
        <v/>
      </c>
      <c r="ES354" s="120" t="str">
        <f>IF('Main courante'!$A351=$EP$6,'Main courante'!$U351,"")</f>
        <v/>
      </c>
      <c r="ET354" s="134" t="str">
        <f>IF('Main courante'!$A351=$EP$6,'Main courante'!$V351,"")</f>
        <v/>
      </c>
      <c r="EU354" s="125"/>
      <c r="EV354" s="120" t="str">
        <f>IF('Main courante'!$A351=$EV$6,MAX($EV$8:$EV353)+1,"")</f>
        <v/>
      </c>
      <c r="EW354" s="121" t="str">
        <f>IF('Main courante'!$A351=$EV$6,TEXT('Main courante'!$B351,"j mmm aa"),"")</f>
        <v/>
      </c>
      <c r="EX354" s="122" t="str">
        <f>IF('Main courante'!$A351=$EV$6,TEXT('Main courante'!$C351,"hh:mm"),"")</f>
        <v/>
      </c>
      <c r="EY354" s="122" t="str">
        <f>IF('Main courante'!$A351=$EV$6,TEXT('Main courante'!$D351,"hh:mm"),"")</f>
        <v/>
      </c>
      <c r="EZ354" s="123" t="str">
        <f>IF('Main courante'!$A351=$EV$6,MOD($EY354-$EX354,1),"")</f>
        <v/>
      </c>
      <c r="FA354" s="123" t="str">
        <f>IF('Main courante'!$A351=$EV$6,'Main courante'!$E351,"")</f>
        <v/>
      </c>
      <c r="FB354" s="128"/>
    </row>
    <row r="355" spans="1:158">
      <c r="A355" s="120" t="str">
        <f>IF('Main courante'!$A352=$A$6,MAX($A$8:$A354)+1,"")</f>
        <v/>
      </c>
      <c r="B355" s="121" t="str">
        <f>IF('Main courante'!$A352=$A$6,TEXT('Main courante'!$B352,"j mmm aa"),"")</f>
        <v/>
      </c>
      <c r="C355" s="122" t="str">
        <f>IF('Main courante'!$A352=$A$6,TEXT('Main courante'!$C352,"hh:mm"),"")</f>
        <v/>
      </c>
      <c r="D355" s="122" t="str">
        <f>IF('Main courante'!$A352=$A$6,TEXT('Main courante'!$D352,"hh:mm"),"")</f>
        <v/>
      </c>
      <c r="E355" s="123" t="str">
        <f>IF('Main courante'!$A352=$A$6,MOD($D355-$C355,1),"")</f>
        <v/>
      </c>
      <c r="F355" s="123" t="str">
        <f>IF('Main courante'!$A352=$A$6,'Main courante'!$E352,"")</f>
        <v/>
      </c>
      <c r="G355" s="125"/>
      <c r="H355" s="126" t="str">
        <f>IF('Main courante'!$A352=$H$6,MAX($H$8:$H354)+1,"")</f>
        <v/>
      </c>
      <c r="I355" s="121" t="str">
        <f>IF('Main courante'!$A352=$H$6,TEXT('Main courante'!$B352,"j mmm aa"),"")</f>
        <v/>
      </c>
      <c r="J355" s="122" t="str">
        <f>IF('Main courante'!$A352=$H$6,TEXT('Main courante'!$C352,"hh:mm"),"")</f>
        <v/>
      </c>
      <c r="K355" s="122" t="str">
        <f>IF('Main courante'!$A352=$H$6,TEXT('Main courante'!$D352,"hh:mm"),"")</f>
        <v/>
      </c>
      <c r="L355" s="123" t="str">
        <f>IF('Main courante'!$A352=$H$6,MOD($K355-$J355,1),"")</f>
        <v/>
      </c>
      <c r="M355" s="123" t="str">
        <f>IF('Main courante'!$A352=$H$6,'Main courante'!$E352,"")</f>
        <v/>
      </c>
      <c r="N355" s="125"/>
      <c r="O355" s="120" t="str">
        <f>IF('Main courante'!$A352=$O$6,MAX($O$8:$O354)+1,"")</f>
        <v/>
      </c>
      <c r="P355" s="121" t="str">
        <f>IF('Main courante'!$A352=$O$6,TEXT('Main courante'!$B352,"j mmm aa"),"")</f>
        <v/>
      </c>
      <c r="Q355" s="122" t="str">
        <f>IF('Main courante'!$A352=$O$6,TEXT('Main courante'!$C352,"hh:mm"),"")</f>
        <v/>
      </c>
      <c r="R355" s="122" t="str">
        <f>IF('Main courante'!$A352=$O$6,TEXT('Main courante'!$D352,"hh:mm"),"")</f>
        <v/>
      </c>
      <c r="S355" s="123" t="str">
        <f>IF('Main courante'!$A352=$O$6,MOD($R355-$Q355,1),"")</f>
        <v/>
      </c>
      <c r="T355" s="124" t="str">
        <f>IF('Main courante'!$A352=$O$6,'Main courante'!$E352,"")</f>
        <v/>
      </c>
      <c r="U355" s="127" t="str">
        <f>IF('Main courante'!$A352=$O$6,DU355,"")</f>
        <v/>
      </c>
      <c r="V355" s="125"/>
      <c r="W355" s="120" t="str">
        <f>IF('Main courante'!$A352=$W$6,MAX($W$8:$W354)+1,"")</f>
        <v/>
      </c>
      <c r="X355" s="121" t="str">
        <f>IF('Main courante'!$A352=$W$6,TEXT('Main courante'!$B352,"j mmm aa"),"")</f>
        <v/>
      </c>
      <c r="Y355" s="122" t="str">
        <f>IF('Main courante'!$A352=$W$6,TEXT('Main courante'!$C352,"hh:mm"),"")</f>
        <v/>
      </c>
      <c r="Z355" s="122" t="str">
        <f>IF('Main courante'!$A352=$W$6,TEXT('Main courante'!$D352,"hh:mm"),"")</f>
        <v/>
      </c>
      <c r="AA355" s="123" t="str">
        <f>IF('Main courante'!$A352=$W$6,MOD($Z355-$Y355,1),"")</f>
        <v/>
      </c>
      <c r="AB355" s="123" t="str">
        <f>IF('Main courante'!$A352=$W$6,'Main courante'!$E352,"")</f>
        <v/>
      </c>
      <c r="AC355" s="122" t="str">
        <f>IF('Main courante'!$A352=$W$6,DU355,"")</f>
        <v/>
      </c>
      <c r="AD355" s="125"/>
      <c r="AE355" s="120" t="str">
        <f>IF('Main courante'!$A352=$AE$6,MAX($AE$8:$AE354)+1,"")</f>
        <v/>
      </c>
      <c r="AF355" s="121" t="str">
        <f>IF('Main courante'!$A352=$AE$6,TEXT('Main courante'!$B352,"j mmm aa"),"")</f>
        <v/>
      </c>
      <c r="AG355" s="122" t="str">
        <f>IF('Main courante'!$A352=$AE$6,TEXT('Main courante'!$C352,"hh:mm"),"")</f>
        <v/>
      </c>
      <c r="AH355" s="122" t="str">
        <f>IF('Main courante'!$A352=$AE$6,TEXT('Main courante'!$D352,"hh:mm"),"")</f>
        <v/>
      </c>
      <c r="AI355" s="123" t="str">
        <f>IF('Main courante'!$A352=$AE$6,MOD($AH355-$AG355,1),"")</f>
        <v/>
      </c>
      <c r="AJ355" s="123" t="str">
        <f>IF('Main courante'!$A352=$AE$6,'Main courante'!$E352,"")</f>
        <v/>
      </c>
      <c r="AK355" s="122" t="str">
        <f>IF('Main courante'!$A352=$AE$6,DU355,"")</f>
        <v/>
      </c>
      <c r="AL355" s="125"/>
      <c r="AM355" s="120" t="str">
        <f>IF('Main courante'!$A352=$AM$6,MAX($AM$8:$AM354)+1,"")</f>
        <v/>
      </c>
      <c r="AN355" s="121" t="str">
        <f>IF('Main courante'!$A352=$AM$6,TEXT('Main courante'!$B352,"j mmm aa"),"")</f>
        <v/>
      </c>
      <c r="AO355" s="122" t="str">
        <f>IF('Main courante'!$A352=$AM$6,TEXT('Main courante'!$C352,"hh:mm"),"")</f>
        <v/>
      </c>
      <c r="AP355" s="122" t="str">
        <f>IF('Main courante'!$A352=$AM$6,TEXT('Main courante'!$D352,"hh:mm"),"")</f>
        <v/>
      </c>
      <c r="AQ355" s="123" t="str">
        <f>IF('Main courante'!$A352=$AM$6,MOD($AP355-$AO355,1),"")</f>
        <v/>
      </c>
      <c r="AR355" s="123" t="str">
        <f>IF('Main courante'!$A352=$AM$6,'Main courante'!$E352,"")</f>
        <v/>
      </c>
      <c r="AS355" s="122" t="str">
        <f>IF('Main courante'!$A352=$AM$6,DU355,"")</f>
        <v/>
      </c>
      <c r="AT355" s="125"/>
      <c r="AU355" s="120" t="str">
        <f>IF('Main courante'!$A352=$AU$6,MAX($AU$8:$AU354)+1,"")</f>
        <v/>
      </c>
      <c r="AV355" s="121" t="str">
        <f>IF('Main courante'!$A352=$AU$6,TEXT('Main courante'!$B352,"j mmm aa"),"")</f>
        <v/>
      </c>
      <c r="AW355" s="122" t="str">
        <f>IF('Main courante'!$A352=$AU$6,TEXT('Main courante'!$C352,"hh:mm"),"")</f>
        <v/>
      </c>
      <c r="AX355" s="122" t="str">
        <f>IF('Main courante'!$A352=$AU$6,TEXT('Main courante'!$D352,"hh:mm"),"")</f>
        <v/>
      </c>
      <c r="AY355" s="123" t="str">
        <f>IF('Main courante'!$A352=$AU$6,MOD($AX355-$AW355,1),"")</f>
        <v/>
      </c>
      <c r="AZ355" s="123" t="str">
        <f>IF('Main courante'!$A352=$AU$6,'Main courante'!$E352,"")</f>
        <v/>
      </c>
      <c r="BA355" s="122" t="str">
        <f>IF('Main courante'!$A352=$AU$6,DU355,"")</f>
        <v/>
      </c>
      <c r="BB355" s="125"/>
      <c r="BC355" s="120" t="str">
        <f>IF('Main courante'!$A352=$BC$6,MAX($BC$8:$BC354)+1,"")</f>
        <v/>
      </c>
      <c r="BD355" s="121" t="str">
        <f>IF('Main courante'!$A352=$BC$6,TEXT('Main courante'!$B352,"j mmm aa"),"")</f>
        <v/>
      </c>
      <c r="BE355" s="122" t="str">
        <f>IF('Main courante'!$A352=$BC$6,TEXT('Main courante'!$C352,"hh:mm"),"")</f>
        <v/>
      </c>
      <c r="BF355" s="122" t="str">
        <f>IF('Main courante'!$A352=$BC$6,TEXT('Main courante'!$D352,"hh:mm"),"")</f>
        <v/>
      </c>
      <c r="BG355" s="123" t="str">
        <f>IF('Main courante'!$A352=$BC$6,MOD($BF355-$BE355,1),"")</f>
        <v/>
      </c>
      <c r="BH355" s="123" t="str">
        <f>IF('Main courante'!$A352=$BC$6,'Main courante'!$E352,"")</f>
        <v/>
      </c>
      <c r="BI355" s="122" t="str">
        <f>IF('Main courante'!$A352=$BC$6,DU355,"")</f>
        <v/>
      </c>
      <c r="BJ355" s="125"/>
      <c r="BK355" s="120" t="str">
        <f>IF('Main courante'!$A352=$BK$6,MAX($BK$8:$BK354)+1,"")</f>
        <v/>
      </c>
      <c r="BL355" s="121" t="str">
        <f>IF('Main courante'!$A352=$BK$6,TEXT('Main courante'!$B352,"j mmm aa"),"")</f>
        <v/>
      </c>
      <c r="BM355" s="122" t="str">
        <f>IF('Main courante'!$A352=$BK$6,TEXT('Main courante'!$C352,"hh:mm"),"")</f>
        <v/>
      </c>
      <c r="BN355" s="122" t="str">
        <f>IF('Main courante'!$A352=$BK$6,TEXT('Main courante'!$D352,"hh:mm"),"")</f>
        <v/>
      </c>
      <c r="BO355" s="123" t="str">
        <f>IF('Main courante'!$A352=$BK$6,MOD($BN355-$BM355,1),"")</f>
        <v/>
      </c>
      <c r="BP355" s="123" t="str">
        <f>IF('Main courante'!$A352=$BK$6,'Main courante'!$E352,"")</f>
        <v/>
      </c>
      <c r="BQ355" s="122" t="str">
        <f>IF('Main courante'!$A352=$BK$6,DU355,"")</f>
        <v/>
      </c>
      <c r="BR355" s="125"/>
      <c r="BS355" s="120" t="str">
        <f>IF('Main courante'!$A352=$BS$6,MAX($BS$8:$BS354)+1,"")</f>
        <v/>
      </c>
      <c r="BT355" s="121" t="str">
        <f>IF('Main courante'!$A352=$BS$6,TEXT('Main courante'!$B352,"j mmm aa"),"")</f>
        <v/>
      </c>
      <c r="BU355" s="122" t="str">
        <f>IF('Main courante'!$A352=$BS$6,TEXT('Main courante'!$C352,"hh:mm"),"")</f>
        <v/>
      </c>
      <c r="BV355" s="122" t="str">
        <f>IF('Main courante'!$A352=$BS$6,TEXT('Main courante'!$D352,"hh:mm"),"")</f>
        <v/>
      </c>
      <c r="BW355" s="123" t="str">
        <f>IF('Main courante'!$A352=$BS$6,MOD($BV355-$BU355,1),"")</f>
        <v/>
      </c>
      <c r="BX355" s="123" t="str">
        <f>IF('Main courante'!$A352=$BS$6,'Main courante'!$E352,"")</f>
        <v/>
      </c>
      <c r="BY355" s="122" t="str">
        <f>IF('Main courante'!$A352=$BS$6,DU355,"")</f>
        <v/>
      </c>
      <c r="BZ355" s="125"/>
      <c r="CA355" s="120" t="str">
        <f>IF('Main courante'!$A352=$CA$6,MAX($CA$8:$CA354)+1,"")</f>
        <v/>
      </c>
      <c r="CB355" s="121" t="str">
        <f>IF('Main courante'!$A352=$CA$6,TEXT('Main courante'!$B352,"j mmm aa"),"")</f>
        <v/>
      </c>
      <c r="CC355" s="122" t="str">
        <f>IF('Main courante'!$A352=$CA$6,TEXT('Main courante'!$C352,"hh:mm"),"")</f>
        <v/>
      </c>
      <c r="CD355" s="122" t="str">
        <f>IF('Main courante'!$A352=$CA$6,TEXT('Main courante'!$D352,"hh:mm"),"")</f>
        <v/>
      </c>
      <c r="CE355" s="123" t="str">
        <f>IF('Main courante'!$A352=$CA$6,MOD($CD355-$CC355,1),"")</f>
        <v/>
      </c>
      <c r="CF355" s="123" t="str">
        <f>IF('Main courante'!$A352=$CA$6,'Main courante'!$E352,"")</f>
        <v/>
      </c>
      <c r="CG355" s="122" t="str">
        <f>IF('Main courante'!$A352=$CA$6,DU355,"")</f>
        <v/>
      </c>
      <c r="CH355" s="125"/>
      <c r="CI355" s="120" t="str">
        <f>IF('Main courante'!$A352=$CI$6,MAX($CI$8:$CI354)+1,"")</f>
        <v/>
      </c>
      <c r="CJ355" s="121" t="str">
        <f>IF('Main courante'!$A352=$CI$6,TEXT('Main courante'!$B352,"j mmm aa"),"")</f>
        <v/>
      </c>
      <c r="CK355" s="122" t="str">
        <f>IF('Main courante'!$A352=$CI$6,TEXT('Main courante'!$C352,"hh:mm"),"")</f>
        <v/>
      </c>
      <c r="CL355" s="122" t="str">
        <f>IF('Main courante'!$A352=$CI$6,TEXT('Main courante'!$D352,"hh:mm"),"")</f>
        <v/>
      </c>
      <c r="CM355" s="123" t="str">
        <f>IF('Main courante'!$A352=$CI$6,MOD($CL355-$CK355,1),"")</f>
        <v/>
      </c>
      <c r="CN355" s="123" t="str">
        <f>IF('Main courante'!$A352=$CI$6,'Main courante'!$E352,"")</f>
        <v/>
      </c>
      <c r="CO355" s="125"/>
      <c r="CP355" s="120" t="str">
        <f>IF('Main courante'!$A352=$CP$6,MAX($CP$8:$CP354)+1,"")</f>
        <v/>
      </c>
      <c r="CQ355" s="121" t="str">
        <f>IF('Main courante'!$A352=$CP$6,TEXT('Main courante'!$B352,"j mmm aa"),"")</f>
        <v/>
      </c>
      <c r="CR355" s="122" t="str">
        <f>IF('Main courante'!$A352=$CP$6,TEXT('Main courante'!$C352,"hh:mm"),"")</f>
        <v/>
      </c>
      <c r="CS355" s="122" t="str">
        <f>IF('Main courante'!$A352=$CP$6,TEXT('Main courante'!$D352,"hh:mm"),"")</f>
        <v/>
      </c>
      <c r="CT355" s="123" t="str">
        <f>IF('Main courante'!$A352=$CP$6,MOD($CS355-$CR355,1),"")</f>
        <v/>
      </c>
      <c r="CU355" s="123" t="str">
        <f>IF('Main courante'!$A352=$CP$6,'Main courante'!$E352,"")</f>
        <v/>
      </c>
      <c r="CV355" s="122" t="str">
        <f>IF('Main courante'!$A352=$CP$6,DU355,"")</f>
        <v/>
      </c>
      <c r="CW355" s="125"/>
      <c r="CX355" s="120" t="str">
        <f>IF('Main courante'!$A352=$CX$6,MAX($CX$8:$CX354)+1,"")</f>
        <v/>
      </c>
      <c r="CY355" s="121" t="str">
        <f>IF('Main courante'!$A352=$CX$6,TEXT('Main courante'!$B352,"j mmm aa"),"")</f>
        <v/>
      </c>
      <c r="CZ355" s="122" t="str">
        <f>IF('Main courante'!$A352=$CX$6,TEXT('Main courante'!$C352,"hh:mm"),"")</f>
        <v/>
      </c>
      <c r="DA355" s="122" t="str">
        <f>IF('Main courante'!$A352=$CX$6,TEXT('Main courante'!$D352,"hh:mm"),"")</f>
        <v/>
      </c>
      <c r="DB355" s="123" t="str">
        <f>IF('Main courante'!$A352=$CX$6,MOD($DA355-$CZ355,1),"")</f>
        <v/>
      </c>
      <c r="DC355" s="123" t="str">
        <f>IF('Main courante'!$A352=$CX$6,'Main courante'!$E352,"")</f>
        <v/>
      </c>
      <c r="DD355" s="122" t="str">
        <f>IF('Main courante'!$A352=$CX$6,DU355,"")</f>
        <v/>
      </c>
      <c r="DE355" s="125"/>
      <c r="DF355" s="120" t="str">
        <f>IF('Main courante'!$A352=$DF$6,MAX($DF$8:$DF354)+1,"")</f>
        <v/>
      </c>
      <c r="DG355" s="121" t="str">
        <f>IF('Main courante'!$A352=$DF$6,TEXT('Main courante'!$B352,"j mmm aa"),"")</f>
        <v/>
      </c>
      <c r="DH355" s="122" t="str">
        <f>IF('Main courante'!$A352=$DF$6,TEXT('Main courante'!$C352,"hh:mm"),"")</f>
        <v/>
      </c>
      <c r="DI355" s="122" t="str">
        <f>IF('Main courante'!$A352=$DF$6,TEXT('Main courante'!$D352,"hh:mm"),"")</f>
        <v/>
      </c>
      <c r="DJ355" s="123" t="str">
        <f>IF('Main courante'!$A352=$DF$6,MOD($DI355-$DH355,1),"")</f>
        <v/>
      </c>
      <c r="DK355" s="123" t="str">
        <f>IF('Main courante'!$A352=$DF$6,'Main courante'!$E352,"")</f>
        <v/>
      </c>
      <c r="DL355" s="128"/>
      <c r="DM355" s="120" t="str">
        <f>IF(OR('Main courante'!$F352&lt;&gt;"",'Main courante'!$K352&lt;&gt;""),MAX($DM$8:$DM354)+1,"")</f>
        <v/>
      </c>
      <c r="DN355" s="121" t="str">
        <f>IF('Main courante'!$F352,TEXT('Main courante'!$B352,"j mmm aa"),"")</f>
        <v/>
      </c>
      <c r="DO355" s="121" t="str">
        <f>IF('Main courante'!$F352,'Main courante'!$E352,"")</f>
        <v/>
      </c>
      <c r="DP355" s="121" t="str">
        <f>IF(OR('Main courante'!$F352&lt;&gt;"",'Main courante'!$K352&lt;&gt;""),IF('Main courante'!$F352&lt;&gt;"",TEXT('Main courante'!$F352,"hh:mm"),""),"")</f>
        <v/>
      </c>
      <c r="DQ355" s="121" t="str">
        <f>IF(OR('Main courante'!$F352&lt;&gt;"",'Main courante'!$K352&lt;&gt;""),IF('Main courante'!$G352&lt;&gt;"",TEXT('Main courante'!$G352,"hh:mm"),""),"")</f>
        <v/>
      </c>
      <c r="DR355" s="121" t="str">
        <f>IF(OR('Main courante'!$F352&lt;&gt;"",'Main courante'!$K352&lt;&gt;""),IF('Main courante'!$K352&lt;&gt;"",TEXT('Main courante'!$K352,"hh:mm"),""),"")</f>
        <v/>
      </c>
      <c r="DS355" s="121" t="str">
        <f>IF(OR('Main courante'!$F352&lt;&gt;"",'Main courante'!$K352&lt;&gt;""),IF('Main courante'!$L352&lt;&gt;"",TEXT('Main courante'!$L352,"hh:mm"),""),"")</f>
        <v/>
      </c>
      <c r="DT355" s="129">
        <f t="shared" si="19"/>
        <v>0</v>
      </c>
      <c r="DU355" s="130">
        <f>'Main courante'!$H352+'Main courante'!$M352</f>
        <v>0</v>
      </c>
      <c r="DV355" s="131">
        <f>'Main courante'!$J352+'Main courante'!$O352</f>
        <v>0</v>
      </c>
      <c r="DW355" s="131">
        <f>'Main courante'!$I352+'Main courante'!$N352</f>
        <v>0</v>
      </c>
      <c r="DX355" s="132" t="str">
        <f>IF('Main courante'!$P352&lt;&gt;"",'Main courante'!$P352,"")</f>
        <v/>
      </c>
      <c r="DY355" s="133" t="str">
        <f>IF('Main courante'!$Q352&lt;&gt;"",'Main courante'!$Q352,"")</f>
        <v/>
      </c>
      <c r="DZ355" s="133" t="str">
        <f>IF('Main courante'!$R352&lt;&gt;"",'Main courante'!$R352,"")</f>
        <v/>
      </c>
      <c r="EA355" s="129">
        <f t="shared" si="20"/>
        <v>0</v>
      </c>
      <c r="EB355" s="129">
        <f t="shared" si="21"/>
        <v>0</v>
      </c>
      <c r="ED355" s="120" t="str">
        <f>IF('Main courante'!$A352=$ED$6,MAX($ED$8:$ED354)+1,"")</f>
        <v/>
      </c>
      <c r="EE355" s="120" t="str">
        <f>IF('Main courante'!$A352=$ED$6,'Main courante'!$S352,"")</f>
        <v/>
      </c>
      <c r="EF355" s="120" t="str">
        <f>IF('Main courante'!$A352=$ED$6,'Main courante'!$T352,"")</f>
        <v/>
      </c>
      <c r="EG355" s="120" t="str">
        <f>IF('Main courante'!$A352=$ED$6,'Main courante'!$U352,"")</f>
        <v/>
      </c>
      <c r="EH355" s="134" t="str">
        <f>IF('Main courante'!$A352=$ED$6,'Main courante'!$V352,"")</f>
        <v/>
      </c>
      <c r="EJ355" s="120" t="str">
        <f>IF('Main courante'!$A352=$EJ$6,MAX($EJ$8:$EJ354)+1,"")</f>
        <v/>
      </c>
      <c r="EK355" s="120" t="str">
        <f>IF('Main courante'!$A352=$EJ$6,'Main courante'!$S352,"")</f>
        <v/>
      </c>
      <c r="EL355" s="120" t="str">
        <f>IF('Main courante'!$A352=$EJ$6,'Main courante'!$T352,"")</f>
        <v/>
      </c>
      <c r="EM355" s="120" t="str">
        <f>IF('Main courante'!$A352=$EJ$6,'Main courante'!$U352,"")</f>
        <v/>
      </c>
      <c r="EN355" s="134" t="str">
        <f>IF('Main courante'!$A352=$EJ$6,'Main courante'!$V352,"")</f>
        <v/>
      </c>
      <c r="EP355" s="120" t="str">
        <f>IF('Main courante'!$A352=$EP$6,MAX($EP$8:$EP354)+1,"")</f>
        <v/>
      </c>
      <c r="EQ355" s="120" t="str">
        <f>IF('Main courante'!$A352=$EP$6,'Main courante'!$S352,"")</f>
        <v/>
      </c>
      <c r="ER355" s="120" t="str">
        <f>IF('Main courante'!$A352=$EP$6,'Main courante'!$T352,"")</f>
        <v/>
      </c>
      <c r="ES355" s="120" t="str">
        <f>IF('Main courante'!$A352=$EP$6,'Main courante'!$U352,"")</f>
        <v/>
      </c>
      <c r="ET355" s="134" t="str">
        <f>IF('Main courante'!$A352=$EP$6,'Main courante'!$V352,"")</f>
        <v/>
      </c>
      <c r="EU355" s="125"/>
      <c r="EV355" s="120" t="str">
        <f>IF('Main courante'!$A352=$EV$6,MAX($EV$8:$EV354)+1,"")</f>
        <v/>
      </c>
      <c r="EW355" s="121" t="str">
        <f>IF('Main courante'!$A352=$EV$6,TEXT('Main courante'!$B352,"j mmm aa"),"")</f>
        <v/>
      </c>
      <c r="EX355" s="122" t="str">
        <f>IF('Main courante'!$A352=$EV$6,TEXT('Main courante'!$C352,"hh:mm"),"")</f>
        <v/>
      </c>
      <c r="EY355" s="122" t="str">
        <f>IF('Main courante'!$A352=$EV$6,TEXT('Main courante'!$D352,"hh:mm"),"")</f>
        <v/>
      </c>
      <c r="EZ355" s="123" t="str">
        <f>IF('Main courante'!$A352=$EV$6,MOD($EY355-$EX355,1),"")</f>
        <v/>
      </c>
      <c r="FA355" s="123" t="str">
        <f>IF('Main courante'!$A352=$EV$6,'Main courante'!$E352,"")</f>
        <v/>
      </c>
      <c r="FB355" s="128"/>
    </row>
    <row r="356" spans="1:158">
      <c r="A356" s="120" t="str">
        <f>IF('Main courante'!$A353=$A$6,MAX($A$8:$A355)+1,"")</f>
        <v/>
      </c>
      <c r="B356" s="121" t="str">
        <f>IF('Main courante'!$A353=$A$6,TEXT('Main courante'!$B353,"j mmm aa"),"")</f>
        <v/>
      </c>
      <c r="C356" s="122" t="str">
        <f>IF('Main courante'!$A353=$A$6,TEXT('Main courante'!$C353,"hh:mm"),"")</f>
        <v/>
      </c>
      <c r="D356" s="122" t="str">
        <f>IF('Main courante'!$A353=$A$6,TEXT('Main courante'!$D353,"hh:mm"),"")</f>
        <v/>
      </c>
      <c r="E356" s="123" t="str">
        <f>IF('Main courante'!$A353=$A$6,MOD($D356-$C356,1),"")</f>
        <v/>
      </c>
      <c r="F356" s="123" t="str">
        <f>IF('Main courante'!$A353=$A$6,'Main courante'!$E353,"")</f>
        <v/>
      </c>
      <c r="G356" s="125"/>
      <c r="H356" s="126" t="str">
        <f>IF('Main courante'!$A353=$H$6,MAX($H$8:$H355)+1,"")</f>
        <v/>
      </c>
      <c r="I356" s="121" t="str">
        <f>IF('Main courante'!$A353=$H$6,TEXT('Main courante'!$B353,"j mmm aa"),"")</f>
        <v/>
      </c>
      <c r="J356" s="122" t="str">
        <f>IF('Main courante'!$A353=$H$6,TEXT('Main courante'!$C353,"hh:mm"),"")</f>
        <v/>
      </c>
      <c r="K356" s="122" t="str">
        <f>IF('Main courante'!$A353=$H$6,TEXT('Main courante'!$D353,"hh:mm"),"")</f>
        <v/>
      </c>
      <c r="L356" s="123" t="str">
        <f>IF('Main courante'!$A353=$H$6,MOD($K356-$J356,1),"")</f>
        <v/>
      </c>
      <c r="M356" s="123" t="str">
        <f>IF('Main courante'!$A353=$H$6,'Main courante'!$E353,"")</f>
        <v/>
      </c>
      <c r="N356" s="125"/>
      <c r="O356" s="120" t="str">
        <f>IF('Main courante'!$A353=$O$6,MAX($O$8:$O355)+1,"")</f>
        <v/>
      </c>
      <c r="P356" s="121" t="str">
        <f>IF('Main courante'!$A353=$O$6,TEXT('Main courante'!$B353,"j mmm aa"),"")</f>
        <v/>
      </c>
      <c r="Q356" s="122" t="str">
        <f>IF('Main courante'!$A353=$O$6,TEXT('Main courante'!$C353,"hh:mm"),"")</f>
        <v/>
      </c>
      <c r="R356" s="122" t="str">
        <f>IF('Main courante'!$A353=$O$6,TEXT('Main courante'!$D353,"hh:mm"),"")</f>
        <v/>
      </c>
      <c r="S356" s="123" t="str">
        <f>IF('Main courante'!$A353=$O$6,MOD($R356-$Q356,1),"")</f>
        <v/>
      </c>
      <c r="T356" s="124" t="str">
        <f>IF('Main courante'!$A353=$O$6,'Main courante'!$E353,"")</f>
        <v/>
      </c>
      <c r="U356" s="127" t="str">
        <f>IF('Main courante'!$A353=$O$6,DU356,"")</f>
        <v/>
      </c>
      <c r="V356" s="125"/>
      <c r="W356" s="120" t="str">
        <f>IF('Main courante'!$A353=$W$6,MAX($W$8:$W355)+1,"")</f>
        <v/>
      </c>
      <c r="X356" s="121" t="str">
        <f>IF('Main courante'!$A353=$W$6,TEXT('Main courante'!$B353,"j mmm aa"),"")</f>
        <v/>
      </c>
      <c r="Y356" s="122" t="str">
        <f>IF('Main courante'!$A353=$W$6,TEXT('Main courante'!$C353,"hh:mm"),"")</f>
        <v/>
      </c>
      <c r="Z356" s="122" t="str">
        <f>IF('Main courante'!$A353=$W$6,TEXT('Main courante'!$D353,"hh:mm"),"")</f>
        <v/>
      </c>
      <c r="AA356" s="123" t="str">
        <f>IF('Main courante'!$A353=$W$6,MOD($Z356-$Y356,1),"")</f>
        <v/>
      </c>
      <c r="AB356" s="123" t="str">
        <f>IF('Main courante'!$A353=$W$6,'Main courante'!$E353,"")</f>
        <v/>
      </c>
      <c r="AC356" s="122" t="str">
        <f>IF('Main courante'!$A353=$W$6,DU356,"")</f>
        <v/>
      </c>
      <c r="AD356" s="125"/>
      <c r="AE356" s="120" t="str">
        <f>IF('Main courante'!$A353=$AE$6,MAX($AE$8:$AE355)+1,"")</f>
        <v/>
      </c>
      <c r="AF356" s="121" t="str">
        <f>IF('Main courante'!$A353=$AE$6,TEXT('Main courante'!$B353,"j mmm aa"),"")</f>
        <v/>
      </c>
      <c r="AG356" s="122" t="str">
        <f>IF('Main courante'!$A353=$AE$6,TEXT('Main courante'!$C353,"hh:mm"),"")</f>
        <v/>
      </c>
      <c r="AH356" s="122" t="str">
        <f>IF('Main courante'!$A353=$AE$6,TEXT('Main courante'!$D353,"hh:mm"),"")</f>
        <v/>
      </c>
      <c r="AI356" s="123" t="str">
        <f>IF('Main courante'!$A353=$AE$6,MOD($AH356-$AG356,1),"")</f>
        <v/>
      </c>
      <c r="AJ356" s="123" t="str">
        <f>IF('Main courante'!$A353=$AE$6,'Main courante'!$E353,"")</f>
        <v/>
      </c>
      <c r="AK356" s="122" t="str">
        <f>IF('Main courante'!$A353=$AE$6,DU356,"")</f>
        <v/>
      </c>
      <c r="AL356" s="125"/>
      <c r="AM356" s="120" t="str">
        <f>IF('Main courante'!$A353=$AM$6,MAX($AM$8:$AM355)+1,"")</f>
        <v/>
      </c>
      <c r="AN356" s="121" t="str">
        <f>IF('Main courante'!$A353=$AM$6,TEXT('Main courante'!$B353,"j mmm aa"),"")</f>
        <v/>
      </c>
      <c r="AO356" s="122" t="str">
        <f>IF('Main courante'!$A353=$AM$6,TEXT('Main courante'!$C353,"hh:mm"),"")</f>
        <v/>
      </c>
      <c r="AP356" s="122" t="str">
        <f>IF('Main courante'!$A353=$AM$6,TEXT('Main courante'!$D353,"hh:mm"),"")</f>
        <v/>
      </c>
      <c r="AQ356" s="123" t="str">
        <f>IF('Main courante'!$A353=$AM$6,MOD($AP356-$AO356,1),"")</f>
        <v/>
      </c>
      <c r="AR356" s="123" t="str">
        <f>IF('Main courante'!$A353=$AM$6,'Main courante'!$E353,"")</f>
        <v/>
      </c>
      <c r="AS356" s="122" t="str">
        <f>IF('Main courante'!$A353=$AM$6,DU356,"")</f>
        <v/>
      </c>
      <c r="AT356" s="125"/>
      <c r="AU356" s="120" t="str">
        <f>IF('Main courante'!$A353=$AU$6,MAX($AU$8:$AU355)+1,"")</f>
        <v/>
      </c>
      <c r="AV356" s="121" t="str">
        <f>IF('Main courante'!$A353=$AU$6,TEXT('Main courante'!$B353,"j mmm aa"),"")</f>
        <v/>
      </c>
      <c r="AW356" s="122" t="str">
        <f>IF('Main courante'!$A353=$AU$6,TEXT('Main courante'!$C353,"hh:mm"),"")</f>
        <v/>
      </c>
      <c r="AX356" s="122" t="str">
        <f>IF('Main courante'!$A353=$AU$6,TEXT('Main courante'!$D353,"hh:mm"),"")</f>
        <v/>
      </c>
      <c r="AY356" s="123" t="str">
        <f>IF('Main courante'!$A353=$AU$6,MOD($AX356-$AW356,1),"")</f>
        <v/>
      </c>
      <c r="AZ356" s="123" t="str">
        <f>IF('Main courante'!$A353=$AU$6,'Main courante'!$E353,"")</f>
        <v/>
      </c>
      <c r="BA356" s="122" t="str">
        <f>IF('Main courante'!$A353=$AU$6,DU356,"")</f>
        <v/>
      </c>
      <c r="BB356" s="125"/>
      <c r="BC356" s="120" t="str">
        <f>IF('Main courante'!$A353=$BC$6,MAX($BC$8:$BC355)+1,"")</f>
        <v/>
      </c>
      <c r="BD356" s="121" t="str">
        <f>IF('Main courante'!$A353=$BC$6,TEXT('Main courante'!$B353,"j mmm aa"),"")</f>
        <v/>
      </c>
      <c r="BE356" s="122" t="str">
        <f>IF('Main courante'!$A353=$BC$6,TEXT('Main courante'!$C353,"hh:mm"),"")</f>
        <v/>
      </c>
      <c r="BF356" s="122" t="str">
        <f>IF('Main courante'!$A353=$BC$6,TEXT('Main courante'!$D353,"hh:mm"),"")</f>
        <v/>
      </c>
      <c r="BG356" s="123" t="str">
        <f>IF('Main courante'!$A353=$BC$6,MOD($BF356-$BE356,1),"")</f>
        <v/>
      </c>
      <c r="BH356" s="123" t="str">
        <f>IF('Main courante'!$A353=$BC$6,'Main courante'!$E353,"")</f>
        <v/>
      </c>
      <c r="BI356" s="122" t="str">
        <f>IF('Main courante'!$A353=$BC$6,DU356,"")</f>
        <v/>
      </c>
      <c r="BJ356" s="125"/>
      <c r="BK356" s="120" t="str">
        <f>IF('Main courante'!$A353=$BK$6,MAX($BK$8:$BK355)+1,"")</f>
        <v/>
      </c>
      <c r="BL356" s="121" t="str">
        <f>IF('Main courante'!$A353=$BK$6,TEXT('Main courante'!$B353,"j mmm aa"),"")</f>
        <v/>
      </c>
      <c r="BM356" s="122" t="str">
        <f>IF('Main courante'!$A353=$BK$6,TEXT('Main courante'!$C353,"hh:mm"),"")</f>
        <v/>
      </c>
      <c r="BN356" s="122" t="str">
        <f>IF('Main courante'!$A353=$BK$6,TEXT('Main courante'!$D353,"hh:mm"),"")</f>
        <v/>
      </c>
      <c r="BO356" s="123" t="str">
        <f>IF('Main courante'!$A353=$BK$6,MOD($BN356-$BM356,1),"")</f>
        <v/>
      </c>
      <c r="BP356" s="123" t="str">
        <f>IF('Main courante'!$A353=$BK$6,'Main courante'!$E353,"")</f>
        <v/>
      </c>
      <c r="BQ356" s="122" t="str">
        <f>IF('Main courante'!$A353=$BK$6,DU356,"")</f>
        <v/>
      </c>
      <c r="BR356" s="125"/>
      <c r="BS356" s="120" t="str">
        <f>IF('Main courante'!$A353=$BS$6,MAX($BS$8:$BS355)+1,"")</f>
        <v/>
      </c>
      <c r="BT356" s="121" t="str">
        <f>IF('Main courante'!$A353=$BS$6,TEXT('Main courante'!$B353,"j mmm aa"),"")</f>
        <v/>
      </c>
      <c r="BU356" s="122" t="str">
        <f>IF('Main courante'!$A353=$BS$6,TEXT('Main courante'!$C353,"hh:mm"),"")</f>
        <v/>
      </c>
      <c r="BV356" s="122" t="str">
        <f>IF('Main courante'!$A353=$BS$6,TEXT('Main courante'!$D353,"hh:mm"),"")</f>
        <v/>
      </c>
      <c r="BW356" s="123" t="str">
        <f>IF('Main courante'!$A353=$BS$6,MOD($BV356-$BU356,1),"")</f>
        <v/>
      </c>
      <c r="BX356" s="123" t="str">
        <f>IF('Main courante'!$A353=$BS$6,'Main courante'!$E353,"")</f>
        <v/>
      </c>
      <c r="BY356" s="122" t="str">
        <f>IF('Main courante'!$A353=$BS$6,DU356,"")</f>
        <v/>
      </c>
      <c r="BZ356" s="125"/>
      <c r="CA356" s="120" t="str">
        <f>IF('Main courante'!$A353=$CA$6,MAX($CA$8:$CA355)+1,"")</f>
        <v/>
      </c>
      <c r="CB356" s="121" t="str">
        <f>IF('Main courante'!$A353=$CA$6,TEXT('Main courante'!$B353,"j mmm aa"),"")</f>
        <v/>
      </c>
      <c r="CC356" s="122" t="str">
        <f>IF('Main courante'!$A353=$CA$6,TEXT('Main courante'!$C353,"hh:mm"),"")</f>
        <v/>
      </c>
      <c r="CD356" s="122" t="str">
        <f>IF('Main courante'!$A353=$CA$6,TEXT('Main courante'!$D353,"hh:mm"),"")</f>
        <v/>
      </c>
      <c r="CE356" s="123" t="str">
        <f>IF('Main courante'!$A353=$CA$6,MOD($CD356-$CC356,1),"")</f>
        <v/>
      </c>
      <c r="CF356" s="123" t="str">
        <f>IF('Main courante'!$A353=$CA$6,'Main courante'!$E353,"")</f>
        <v/>
      </c>
      <c r="CG356" s="122" t="str">
        <f>IF('Main courante'!$A353=$CA$6,DU356,"")</f>
        <v/>
      </c>
      <c r="CH356" s="125"/>
      <c r="CI356" s="120" t="str">
        <f>IF('Main courante'!$A353=$CI$6,MAX($CI$8:$CI355)+1,"")</f>
        <v/>
      </c>
      <c r="CJ356" s="121" t="str">
        <f>IF('Main courante'!$A353=$CI$6,TEXT('Main courante'!$B353,"j mmm aa"),"")</f>
        <v/>
      </c>
      <c r="CK356" s="122" t="str">
        <f>IF('Main courante'!$A353=$CI$6,TEXT('Main courante'!$C353,"hh:mm"),"")</f>
        <v/>
      </c>
      <c r="CL356" s="122" t="str">
        <f>IF('Main courante'!$A353=$CI$6,TEXT('Main courante'!$D353,"hh:mm"),"")</f>
        <v/>
      </c>
      <c r="CM356" s="123" t="str">
        <f>IF('Main courante'!$A353=$CI$6,MOD($CL356-$CK356,1),"")</f>
        <v/>
      </c>
      <c r="CN356" s="123" t="str">
        <f>IF('Main courante'!$A353=$CI$6,'Main courante'!$E353,"")</f>
        <v/>
      </c>
      <c r="CO356" s="125"/>
      <c r="CP356" s="120" t="str">
        <f>IF('Main courante'!$A353=$CP$6,MAX($CP$8:$CP355)+1,"")</f>
        <v/>
      </c>
      <c r="CQ356" s="121" t="str">
        <f>IF('Main courante'!$A353=$CP$6,TEXT('Main courante'!$B353,"j mmm aa"),"")</f>
        <v/>
      </c>
      <c r="CR356" s="122" t="str">
        <f>IF('Main courante'!$A353=$CP$6,TEXT('Main courante'!$C353,"hh:mm"),"")</f>
        <v/>
      </c>
      <c r="CS356" s="122" t="str">
        <f>IF('Main courante'!$A353=$CP$6,TEXT('Main courante'!$D353,"hh:mm"),"")</f>
        <v/>
      </c>
      <c r="CT356" s="123" t="str">
        <f>IF('Main courante'!$A353=$CP$6,MOD($CS356-$CR356,1),"")</f>
        <v/>
      </c>
      <c r="CU356" s="123" t="str">
        <f>IF('Main courante'!$A353=$CP$6,'Main courante'!$E353,"")</f>
        <v/>
      </c>
      <c r="CV356" s="122" t="str">
        <f>IF('Main courante'!$A353=$CP$6,DU356,"")</f>
        <v/>
      </c>
      <c r="CW356" s="125"/>
      <c r="CX356" s="120" t="str">
        <f>IF('Main courante'!$A353=$CX$6,MAX($CX$8:$CX355)+1,"")</f>
        <v/>
      </c>
      <c r="CY356" s="121" t="str">
        <f>IF('Main courante'!$A353=$CX$6,TEXT('Main courante'!$B353,"j mmm aa"),"")</f>
        <v/>
      </c>
      <c r="CZ356" s="122" t="str">
        <f>IF('Main courante'!$A353=$CX$6,TEXT('Main courante'!$C353,"hh:mm"),"")</f>
        <v/>
      </c>
      <c r="DA356" s="122" t="str">
        <f>IF('Main courante'!$A353=$CX$6,TEXT('Main courante'!$D353,"hh:mm"),"")</f>
        <v/>
      </c>
      <c r="DB356" s="123" t="str">
        <f>IF('Main courante'!$A353=$CX$6,MOD($DA356-$CZ356,1),"")</f>
        <v/>
      </c>
      <c r="DC356" s="123" t="str">
        <f>IF('Main courante'!$A353=$CX$6,'Main courante'!$E353,"")</f>
        <v/>
      </c>
      <c r="DD356" s="122" t="str">
        <f>IF('Main courante'!$A353=$CX$6,DU356,"")</f>
        <v/>
      </c>
      <c r="DE356" s="125"/>
      <c r="DF356" s="120" t="str">
        <f>IF('Main courante'!$A353=$DF$6,MAX($DF$8:$DF355)+1,"")</f>
        <v/>
      </c>
      <c r="DG356" s="121" t="str">
        <f>IF('Main courante'!$A353=$DF$6,TEXT('Main courante'!$B353,"j mmm aa"),"")</f>
        <v/>
      </c>
      <c r="DH356" s="122" t="str">
        <f>IF('Main courante'!$A353=$DF$6,TEXT('Main courante'!$C353,"hh:mm"),"")</f>
        <v/>
      </c>
      <c r="DI356" s="122" t="str">
        <f>IF('Main courante'!$A353=$DF$6,TEXT('Main courante'!$D353,"hh:mm"),"")</f>
        <v/>
      </c>
      <c r="DJ356" s="123" t="str">
        <f>IF('Main courante'!$A353=$DF$6,MOD($DI356-$DH356,1),"")</f>
        <v/>
      </c>
      <c r="DK356" s="123" t="str">
        <f>IF('Main courante'!$A353=$DF$6,'Main courante'!$E353,"")</f>
        <v/>
      </c>
      <c r="DL356" s="128"/>
      <c r="DM356" s="120" t="str">
        <f>IF(OR('Main courante'!$F353&lt;&gt;"",'Main courante'!$K353&lt;&gt;""),MAX($DM$8:$DM355)+1,"")</f>
        <v/>
      </c>
      <c r="DN356" s="121" t="str">
        <f>IF('Main courante'!$F353,TEXT('Main courante'!$B353,"j mmm aa"),"")</f>
        <v/>
      </c>
      <c r="DO356" s="121" t="str">
        <f>IF('Main courante'!$F353,'Main courante'!$E353,"")</f>
        <v/>
      </c>
      <c r="DP356" s="121" t="str">
        <f>IF(OR('Main courante'!$F353&lt;&gt;"",'Main courante'!$K353&lt;&gt;""),IF('Main courante'!$F353&lt;&gt;"",TEXT('Main courante'!$F353,"hh:mm"),""),"")</f>
        <v/>
      </c>
      <c r="DQ356" s="121" t="str">
        <f>IF(OR('Main courante'!$F353&lt;&gt;"",'Main courante'!$K353&lt;&gt;""),IF('Main courante'!$G353&lt;&gt;"",TEXT('Main courante'!$G353,"hh:mm"),""),"")</f>
        <v/>
      </c>
      <c r="DR356" s="121" t="str">
        <f>IF(OR('Main courante'!$F353&lt;&gt;"",'Main courante'!$K353&lt;&gt;""),IF('Main courante'!$K353&lt;&gt;"",TEXT('Main courante'!$K353,"hh:mm"),""),"")</f>
        <v/>
      </c>
      <c r="DS356" s="121" t="str">
        <f>IF(OR('Main courante'!$F353&lt;&gt;"",'Main courante'!$K353&lt;&gt;""),IF('Main courante'!$L353&lt;&gt;"",TEXT('Main courante'!$L353,"hh:mm"),""),"")</f>
        <v/>
      </c>
      <c r="DT356" s="129">
        <f t="shared" si="19"/>
        <v>0</v>
      </c>
      <c r="DU356" s="130">
        <f>'Main courante'!$H353+'Main courante'!$M353</f>
        <v>0</v>
      </c>
      <c r="DV356" s="131">
        <f>'Main courante'!$J353+'Main courante'!$O353</f>
        <v>0</v>
      </c>
      <c r="DW356" s="131">
        <f>'Main courante'!$I353+'Main courante'!$N353</f>
        <v>0</v>
      </c>
      <c r="DX356" s="132" t="str">
        <f>IF('Main courante'!$P353&lt;&gt;"",'Main courante'!$P353,"")</f>
        <v/>
      </c>
      <c r="DY356" s="133" t="str">
        <f>IF('Main courante'!$Q353&lt;&gt;"",'Main courante'!$Q353,"")</f>
        <v/>
      </c>
      <c r="DZ356" s="133" t="str">
        <f>IF('Main courante'!$R353&lt;&gt;"",'Main courante'!$R353,"")</f>
        <v/>
      </c>
      <c r="EA356" s="129">
        <f t="shared" si="20"/>
        <v>0</v>
      </c>
      <c r="EB356" s="129">
        <f t="shared" si="21"/>
        <v>0</v>
      </c>
      <c r="ED356" s="120" t="str">
        <f>IF('Main courante'!$A353=$ED$6,MAX($ED$8:$ED355)+1,"")</f>
        <v/>
      </c>
      <c r="EE356" s="120" t="str">
        <f>IF('Main courante'!$A353=$ED$6,'Main courante'!$S353,"")</f>
        <v/>
      </c>
      <c r="EF356" s="120" t="str">
        <f>IF('Main courante'!$A353=$ED$6,'Main courante'!$T353,"")</f>
        <v/>
      </c>
      <c r="EG356" s="120" t="str">
        <f>IF('Main courante'!$A353=$ED$6,'Main courante'!$U353,"")</f>
        <v/>
      </c>
      <c r="EH356" s="134" t="str">
        <f>IF('Main courante'!$A353=$ED$6,'Main courante'!$V353,"")</f>
        <v/>
      </c>
      <c r="EJ356" s="120" t="str">
        <f>IF('Main courante'!$A353=$EJ$6,MAX($EJ$8:$EJ355)+1,"")</f>
        <v/>
      </c>
      <c r="EK356" s="120" t="str">
        <f>IF('Main courante'!$A353=$EJ$6,'Main courante'!$S353,"")</f>
        <v/>
      </c>
      <c r="EL356" s="120" t="str">
        <f>IF('Main courante'!$A353=$EJ$6,'Main courante'!$T353,"")</f>
        <v/>
      </c>
      <c r="EM356" s="120" t="str">
        <f>IF('Main courante'!$A353=$EJ$6,'Main courante'!$U353,"")</f>
        <v/>
      </c>
      <c r="EN356" s="134" t="str">
        <f>IF('Main courante'!$A353=$EJ$6,'Main courante'!$V353,"")</f>
        <v/>
      </c>
      <c r="EP356" s="120" t="str">
        <f>IF('Main courante'!$A353=$EP$6,MAX($EP$8:$EP355)+1,"")</f>
        <v/>
      </c>
      <c r="EQ356" s="120" t="str">
        <f>IF('Main courante'!$A353=$EP$6,'Main courante'!$S353,"")</f>
        <v/>
      </c>
      <c r="ER356" s="120" t="str">
        <f>IF('Main courante'!$A353=$EP$6,'Main courante'!$T353,"")</f>
        <v/>
      </c>
      <c r="ES356" s="120" t="str">
        <f>IF('Main courante'!$A353=$EP$6,'Main courante'!$U353,"")</f>
        <v/>
      </c>
      <c r="ET356" s="134" t="str">
        <f>IF('Main courante'!$A353=$EP$6,'Main courante'!$V353,"")</f>
        <v/>
      </c>
      <c r="EU356" s="125"/>
      <c r="EV356" s="120" t="str">
        <f>IF('Main courante'!$A353=$EV$6,MAX($EV$8:$EV355)+1,"")</f>
        <v/>
      </c>
      <c r="EW356" s="121" t="str">
        <f>IF('Main courante'!$A353=$EV$6,TEXT('Main courante'!$B353,"j mmm aa"),"")</f>
        <v/>
      </c>
      <c r="EX356" s="122" t="str">
        <f>IF('Main courante'!$A353=$EV$6,TEXT('Main courante'!$C353,"hh:mm"),"")</f>
        <v/>
      </c>
      <c r="EY356" s="122" t="str">
        <f>IF('Main courante'!$A353=$EV$6,TEXT('Main courante'!$D353,"hh:mm"),"")</f>
        <v/>
      </c>
      <c r="EZ356" s="123" t="str">
        <f>IF('Main courante'!$A353=$EV$6,MOD($EY356-$EX356,1),"")</f>
        <v/>
      </c>
      <c r="FA356" s="123" t="str">
        <f>IF('Main courante'!$A353=$EV$6,'Main courante'!$E353,"")</f>
        <v/>
      </c>
      <c r="FB356" s="128"/>
    </row>
    <row r="357" spans="1:158">
      <c r="A357" s="120" t="str">
        <f>IF('Main courante'!$A354=$A$6,MAX($A$8:$A356)+1,"")</f>
        <v/>
      </c>
      <c r="B357" s="121" t="str">
        <f>IF('Main courante'!$A354=$A$6,TEXT('Main courante'!$B354,"j mmm aa"),"")</f>
        <v/>
      </c>
      <c r="C357" s="122" t="str">
        <f>IF('Main courante'!$A354=$A$6,TEXT('Main courante'!$C354,"hh:mm"),"")</f>
        <v/>
      </c>
      <c r="D357" s="122" t="str">
        <f>IF('Main courante'!$A354=$A$6,TEXT('Main courante'!$D354,"hh:mm"),"")</f>
        <v/>
      </c>
      <c r="E357" s="123" t="str">
        <f>IF('Main courante'!$A354=$A$6,MOD($D357-$C357,1),"")</f>
        <v/>
      </c>
      <c r="F357" s="123" t="str">
        <f>IF('Main courante'!$A354=$A$6,'Main courante'!$E354,"")</f>
        <v/>
      </c>
      <c r="G357" s="125"/>
      <c r="H357" s="126" t="str">
        <f>IF('Main courante'!$A354=$H$6,MAX($H$8:$H356)+1,"")</f>
        <v/>
      </c>
      <c r="I357" s="121" t="str">
        <f>IF('Main courante'!$A354=$H$6,TEXT('Main courante'!$B354,"j mmm aa"),"")</f>
        <v/>
      </c>
      <c r="J357" s="122" t="str">
        <f>IF('Main courante'!$A354=$H$6,TEXT('Main courante'!$C354,"hh:mm"),"")</f>
        <v/>
      </c>
      <c r="K357" s="122" t="str">
        <f>IF('Main courante'!$A354=$H$6,TEXT('Main courante'!$D354,"hh:mm"),"")</f>
        <v/>
      </c>
      <c r="L357" s="123" t="str">
        <f>IF('Main courante'!$A354=$H$6,MOD($K357-$J357,1),"")</f>
        <v/>
      </c>
      <c r="M357" s="123" t="str">
        <f>IF('Main courante'!$A354=$H$6,'Main courante'!$E354,"")</f>
        <v/>
      </c>
      <c r="N357" s="125"/>
      <c r="O357" s="120" t="str">
        <f>IF('Main courante'!$A354=$O$6,MAX($O$8:$O356)+1,"")</f>
        <v/>
      </c>
      <c r="P357" s="121" t="str">
        <f>IF('Main courante'!$A354=$O$6,TEXT('Main courante'!$B354,"j mmm aa"),"")</f>
        <v/>
      </c>
      <c r="Q357" s="122" t="str">
        <f>IF('Main courante'!$A354=$O$6,TEXT('Main courante'!$C354,"hh:mm"),"")</f>
        <v/>
      </c>
      <c r="R357" s="122" t="str">
        <f>IF('Main courante'!$A354=$O$6,TEXT('Main courante'!$D354,"hh:mm"),"")</f>
        <v/>
      </c>
      <c r="S357" s="123" t="str">
        <f>IF('Main courante'!$A354=$O$6,MOD($R357-$Q357,1),"")</f>
        <v/>
      </c>
      <c r="T357" s="124" t="str">
        <f>IF('Main courante'!$A354=$O$6,'Main courante'!$E354,"")</f>
        <v/>
      </c>
      <c r="U357" s="127" t="str">
        <f>IF('Main courante'!$A354=$O$6,DU357,"")</f>
        <v/>
      </c>
      <c r="V357" s="125"/>
      <c r="W357" s="120" t="str">
        <f>IF('Main courante'!$A354=$W$6,MAX($W$8:$W356)+1,"")</f>
        <v/>
      </c>
      <c r="X357" s="121" t="str">
        <f>IF('Main courante'!$A354=$W$6,TEXT('Main courante'!$B354,"j mmm aa"),"")</f>
        <v/>
      </c>
      <c r="Y357" s="122" t="str">
        <f>IF('Main courante'!$A354=$W$6,TEXT('Main courante'!$C354,"hh:mm"),"")</f>
        <v/>
      </c>
      <c r="Z357" s="122" t="str">
        <f>IF('Main courante'!$A354=$W$6,TEXT('Main courante'!$D354,"hh:mm"),"")</f>
        <v/>
      </c>
      <c r="AA357" s="123" t="str">
        <f>IF('Main courante'!$A354=$W$6,MOD($Z357-$Y357,1),"")</f>
        <v/>
      </c>
      <c r="AB357" s="123" t="str">
        <f>IF('Main courante'!$A354=$W$6,'Main courante'!$E354,"")</f>
        <v/>
      </c>
      <c r="AC357" s="122" t="str">
        <f>IF('Main courante'!$A354=$W$6,DU357,"")</f>
        <v/>
      </c>
      <c r="AD357" s="125"/>
      <c r="AE357" s="120" t="str">
        <f>IF('Main courante'!$A354=$AE$6,MAX($AE$8:$AE356)+1,"")</f>
        <v/>
      </c>
      <c r="AF357" s="121" t="str">
        <f>IF('Main courante'!$A354=$AE$6,TEXT('Main courante'!$B354,"j mmm aa"),"")</f>
        <v/>
      </c>
      <c r="AG357" s="122" t="str">
        <f>IF('Main courante'!$A354=$AE$6,TEXT('Main courante'!$C354,"hh:mm"),"")</f>
        <v/>
      </c>
      <c r="AH357" s="122" t="str">
        <f>IF('Main courante'!$A354=$AE$6,TEXT('Main courante'!$D354,"hh:mm"),"")</f>
        <v/>
      </c>
      <c r="AI357" s="123" t="str">
        <f>IF('Main courante'!$A354=$AE$6,MOD($AH357-$AG357,1),"")</f>
        <v/>
      </c>
      <c r="AJ357" s="123" t="str">
        <f>IF('Main courante'!$A354=$AE$6,'Main courante'!$E354,"")</f>
        <v/>
      </c>
      <c r="AK357" s="122" t="str">
        <f>IF('Main courante'!$A354=$AE$6,DU357,"")</f>
        <v/>
      </c>
      <c r="AL357" s="125"/>
      <c r="AM357" s="120" t="str">
        <f>IF('Main courante'!$A354=$AM$6,MAX($AM$8:$AM356)+1,"")</f>
        <v/>
      </c>
      <c r="AN357" s="121" t="str">
        <f>IF('Main courante'!$A354=$AM$6,TEXT('Main courante'!$B354,"j mmm aa"),"")</f>
        <v/>
      </c>
      <c r="AO357" s="122" t="str">
        <f>IF('Main courante'!$A354=$AM$6,TEXT('Main courante'!$C354,"hh:mm"),"")</f>
        <v/>
      </c>
      <c r="AP357" s="122" t="str">
        <f>IF('Main courante'!$A354=$AM$6,TEXT('Main courante'!$D354,"hh:mm"),"")</f>
        <v/>
      </c>
      <c r="AQ357" s="123" t="str">
        <f>IF('Main courante'!$A354=$AM$6,MOD($AP357-$AO357,1),"")</f>
        <v/>
      </c>
      <c r="AR357" s="123" t="str">
        <f>IF('Main courante'!$A354=$AM$6,'Main courante'!$E354,"")</f>
        <v/>
      </c>
      <c r="AS357" s="122" t="str">
        <f>IF('Main courante'!$A354=$AM$6,DU357,"")</f>
        <v/>
      </c>
      <c r="AT357" s="125"/>
      <c r="AU357" s="120" t="str">
        <f>IF('Main courante'!$A354=$AU$6,MAX($AU$8:$AU356)+1,"")</f>
        <v/>
      </c>
      <c r="AV357" s="121" t="str">
        <f>IF('Main courante'!$A354=$AU$6,TEXT('Main courante'!$B354,"j mmm aa"),"")</f>
        <v/>
      </c>
      <c r="AW357" s="122" t="str">
        <f>IF('Main courante'!$A354=$AU$6,TEXT('Main courante'!$C354,"hh:mm"),"")</f>
        <v/>
      </c>
      <c r="AX357" s="122" t="str">
        <f>IF('Main courante'!$A354=$AU$6,TEXT('Main courante'!$D354,"hh:mm"),"")</f>
        <v/>
      </c>
      <c r="AY357" s="123" t="str">
        <f>IF('Main courante'!$A354=$AU$6,MOD($AX357-$AW357,1),"")</f>
        <v/>
      </c>
      <c r="AZ357" s="123" t="str">
        <f>IF('Main courante'!$A354=$AU$6,'Main courante'!$E354,"")</f>
        <v/>
      </c>
      <c r="BA357" s="122" t="str">
        <f>IF('Main courante'!$A354=$AU$6,DU357,"")</f>
        <v/>
      </c>
      <c r="BB357" s="125"/>
      <c r="BC357" s="120" t="str">
        <f>IF('Main courante'!$A354=$BC$6,MAX($BC$8:$BC356)+1,"")</f>
        <v/>
      </c>
      <c r="BD357" s="121" t="str">
        <f>IF('Main courante'!$A354=$BC$6,TEXT('Main courante'!$B354,"j mmm aa"),"")</f>
        <v/>
      </c>
      <c r="BE357" s="122" t="str">
        <f>IF('Main courante'!$A354=$BC$6,TEXT('Main courante'!$C354,"hh:mm"),"")</f>
        <v/>
      </c>
      <c r="BF357" s="122" t="str">
        <f>IF('Main courante'!$A354=$BC$6,TEXT('Main courante'!$D354,"hh:mm"),"")</f>
        <v/>
      </c>
      <c r="BG357" s="123" t="str">
        <f>IF('Main courante'!$A354=$BC$6,MOD($BF357-$BE357,1),"")</f>
        <v/>
      </c>
      <c r="BH357" s="123" t="str">
        <f>IF('Main courante'!$A354=$BC$6,'Main courante'!$E354,"")</f>
        <v/>
      </c>
      <c r="BI357" s="122" t="str">
        <f>IF('Main courante'!$A354=$BC$6,DU357,"")</f>
        <v/>
      </c>
      <c r="BJ357" s="125"/>
      <c r="BK357" s="120" t="str">
        <f>IF('Main courante'!$A354=$BK$6,MAX($BK$8:$BK356)+1,"")</f>
        <v/>
      </c>
      <c r="BL357" s="121" t="str">
        <f>IF('Main courante'!$A354=$BK$6,TEXT('Main courante'!$B354,"j mmm aa"),"")</f>
        <v/>
      </c>
      <c r="BM357" s="122" t="str">
        <f>IF('Main courante'!$A354=$BK$6,TEXT('Main courante'!$C354,"hh:mm"),"")</f>
        <v/>
      </c>
      <c r="BN357" s="122" t="str">
        <f>IF('Main courante'!$A354=$BK$6,TEXT('Main courante'!$D354,"hh:mm"),"")</f>
        <v/>
      </c>
      <c r="BO357" s="123" t="str">
        <f>IF('Main courante'!$A354=$BK$6,MOD($BN357-$BM357,1),"")</f>
        <v/>
      </c>
      <c r="BP357" s="123" t="str">
        <f>IF('Main courante'!$A354=$BK$6,'Main courante'!$E354,"")</f>
        <v/>
      </c>
      <c r="BQ357" s="122" t="str">
        <f>IF('Main courante'!$A354=$BK$6,DU357,"")</f>
        <v/>
      </c>
      <c r="BR357" s="125"/>
      <c r="BS357" s="120" t="str">
        <f>IF('Main courante'!$A354=$BS$6,MAX($BS$8:$BS356)+1,"")</f>
        <v/>
      </c>
      <c r="BT357" s="121" t="str">
        <f>IF('Main courante'!$A354=$BS$6,TEXT('Main courante'!$B354,"j mmm aa"),"")</f>
        <v/>
      </c>
      <c r="BU357" s="122" t="str">
        <f>IF('Main courante'!$A354=$BS$6,TEXT('Main courante'!$C354,"hh:mm"),"")</f>
        <v/>
      </c>
      <c r="BV357" s="122" t="str">
        <f>IF('Main courante'!$A354=$BS$6,TEXT('Main courante'!$D354,"hh:mm"),"")</f>
        <v/>
      </c>
      <c r="BW357" s="123" t="str">
        <f>IF('Main courante'!$A354=$BS$6,MOD($BV357-$BU357,1),"")</f>
        <v/>
      </c>
      <c r="BX357" s="123" t="str">
        <f>IF('Main courante'!$A354=$BS$6,'Main courante'!$E354,"")</f>
        <v/>
      </c>
      <c r="BY357" s="122" t="str">
        <f>IF('Main courante'!$A354=$BS$6,DU357,"")</f>
        <v/>
      </c>
      <c r="BZ357" s="125"/>
      <c r="CA357" s="120" t="str">
        <f>IF('Main courante'!$A354=$CA$6,MAX($CA$8:$CA356)+1,"")</f>
        <v/>
      </c>
      <c r="CB357" s="121" t="str">
        <f>IF('Main courante'!$A354=$CA$6,TEXT('Main courante'!$B354,"j mmm aa"),"")</f>
        <v/>
      </c>
      <c r="CC357" s="122" t="str">
        <f>IF('Main courante'!$A354=$CA$6,TEXT('Main courante'!$C354,"hh:mm"),"")</f>
        <v/>
      </c>
      <c r="CD357" s="122" t="str">
        <f>IF('Main courante'!$A354=$CA$6,TEXT('Main courante'!$D354,"hh:mm"),"")</f>
        <v/>
      </c>
      <c r="CE357" s="123" t="str">
        <f>IF('Main courante'!$A354=$CA$6,MOD($CD357-$CC357,1),"")</f>
        <v/>
      </c>
      <c r="CF357" s="123" t="str">
        <f>IF('Main courante'!$A354=$CA$6,'Main courante'!$E354,"")</f>
        <v/>
      </c>
      <c r="CG357" s="122" t="str">
        <f>IF('Main courante'!$A354=$CA$6,DU357,"")</f>
        <v/>
      </c>
      <c r="CH357" s="125"/>
      <c r="CI357" s="120" t="str">
        <f>IF('Main courante'!$A354=$CI$6,MAX($CI$8:$CI356)+1,"")</f>
        <v/>
      </c>
      <c r="CJ357" s="121" t="str">
        <f>IF('Main courante'!$A354=$CI$6,TEXT('Main courante'!$B354,"j mmm aa"),"")</f>
        <v/>
      </c>
      <c r="CK357" s="122" t="str">
        <f>IF('Main courante'!$A354=$CI$6,TEXT('Main courante'!$C354,"hh:mm"),"")</f>
        <v/>
      </c>
      <c r="CL357" s="122" t="str">
        <f>IF('Main courante'!$A354=$CI$6,TEXT('Main courante'!$D354,"hh:mm"),"")</f>
        <v/>
      </c>
      <c r="CM357" s="123" t="str">
        <f>IF('Main courante'!$A354=$CI$6,MOD($CL357-$CK357,1),"")</f>
        <v/>
      </c>
      <c r="CN357" s="123" t="str">
        <f>IF('Main courante'!$A354=$CI$6,'Main courante'!$E354,"")</f>
        <v/>
      </c>
      <c r="CO357" s="125"/>
      <c r="CP357" s="120" t="str">
        <f>IF('Main courante'!$A354=$CP$6,MAX($CP$8:$CP356)+1,"")</f>
        <v/>
      </c>
      <c r="CQ357" s="121" t="str">
        <f>IF('Main courante'!$A354=$CP$6,TEXT('Main courante'!$B354,"j mmm aa"),"")</f>
        <v/>
      </c>
      <c r="CR357" s="122" t="str">
        <f>IF('Main courante'!$A354=$CP$6,TEXT('Main courante'!$C354,"hh:mm"),"")</f>
        <v/>
      </c>
      <c r="CS357" s="122" t="str">
        <f>IF('Main courante'!$A354=$CP$6,TEXT('Main courante'!$D354,"hh:mm"),"")</f>
        <v/>
      </c>
      <c r="CT357" s="123" t="str">
        <f>IF('Main courante'!$A354=$CP$6,MOD($CS357-$CR357,1),"")</f>
        <v/>
      </c>
      <c r="CU357" s="123" t="str">
        <f>IF('Main courante'!$A354=$CP$6,'Main courante'!$E354,"")</f>
        <v/>
      </c>
      <c r="CV357" s="122" t="str">
        <f>IF('Main courante'!$A354=$CP$6,DU357,"")</f>
        <v/>
      </c>
      <c r="CW357" s="125"/>
      <c r="CX357" s="120" t="str">
        <f>IF('Main courante'!$A354=$CX$6,MAX($CX$8:$CX356)+1,"")</f>
        <v/>
      </c>
      <c r="CY357" s="121" t="str">
        <f>IF('Main courante'!$A354=$CX$6,TEXT('Main courante'!$B354,"j mmm aa"),"")</f>
        <v/>
      </c>
      <c r="CZ357" s="122" t="str">
        <f>IF('Main courante'!$A354=$CX$6,TEXT('Main courante'!$C354,"hh:mm"),"")</f>
        <v/>
      </c>
      <c r="DA357" s="122" t="str">
        <f>IF('Main courante'!$A354=$CX$6,TEXT('Main courante'!$D354,"hh:mm"),"")</f>
        <v/>
      </c>
      <c r="DB357" s="123" t="str">
        <f>IF('Main courante'!$A354=$CX$6,MOD($DA357-$CZ357,1),"")</f>
        <v/>
      </c>
      <c r="DC357" s="123" t="str">
        <f>IF('Main courante'!$A354=$CX$6,'Main courante'!$E354,"")</f>
        <v/>
      </c>
      <c r="DD357" s="122" t="str">
        <f>IF('Main courante'!$A354=$CX$6,DU357,"")</f>
        <v/>
      </c>
      <c r="DE357" s="125"/>
      <c r="DF357" s="120" t="str">
        <f>IF('Main courante'!$A354=$DF$6,MAX($DF$8:$DF356)+1,"")</f>
        <v/>
      </c>
      <c r="DG357" s="121" t="str">
        <f>IF('Main courante'!$A354=$DF$6,TEXT('Main courante'!$B354,"j mmm aa"),"")</f>
        <v/>
      </c>
      <c r="DH357" s="122" t="str">
        <f>IF('Main courante'!$A354=$DF$6,TEXT('Main courante'!$C354,"hh:mm"),"")</f>
        <v/>
      </c>
      <c r="DI357" s="122" t="str">
        <f>IF('Main courante'!$A354=$DF$6,TEXT('Main courante'!$D354,"hh:mm"),"")</f>
        <v/>
      </c>
      <c r="DJ357" s="123" t="str">
        <f>IF('Main courante'!$A354=$DF$6,MOD($DI357-$DH357,1),"")</f>
        <v/>
      </c>
      <c r="DK357" s="123" t="str">
        <f>IF('Main courante'!$A354=$DF$6,'Main courante'!$E354,"")</f>
        <v/>
      </c>
      <c r="DL357" s="128"/>
      <c r="DM357" s="120" t="str">
        <f>IF(OR('Main courante'!$F354&lt;&gt;"",'Main courante'!$K354&lt;&gt;""),MAX($DM$8:$DM356)+1,"")</f>
        <v/>
      </c>
      <c r="DN357" s="121" t="str">
        <f>IF('Main courante'!$F354,TEXT('Main courante'!$B354,"j mmm aa"),"")</f>
        <v/>
      </c>
      <c r="DO357" s="121" t="str">
        <f>IF('Main courante'!$F354,'Main courante'!$E354,"")</f>
        <v/>
      </c>
      <c r="DP357" s="121" t="str">
        <f>IF(OR('Main courante'!$F354&lt;&gt;"",'Main courante'!$K354&lt;&gt;""),IF('Main courante'!$F354&lt;&gt;"",TEXT('Main courante'!$F354,"hh:mm"),""),"")</f>
        <v/>
      </c>
      <c r="DQ357" s="121" t="str">
        <f>IF(OR('Main courante'!$F354&lt;&gt;"",'Main courante'!$K354&lt;&gt;""),IF('Main courante'!$G354&lt;&gt;"",TEXT('Main courante'!$G354,"hh:mm"),""),"")</f>
        <v/>
      </c>
      <c r="DR357" s="121" t="str">
        <f>IF(OR('Main courante'!$F354&lt;&gt;"",'Main courante'!$K354&lt;&gt;""),IF('Main courante'!$K354&lt;&gt;"",TEXT('Main courante'!$K354,"hh:mm"),""),"")</f>
        <v/>
      </c>
      <c r="DS357" s="121" t="str">
        <f>IF(OR('Main courante'!$F354&lt;&gt;"",'Main courante'!$K354&lt;&gt;""),IF('Main courante'!$L354&lt;&gt;"",TEXT('Main courante'!$L354,"hh:mm"),""),"")</f>
        <v/>
      </c>
      <c r="DT357" s="129">
        <f t="shared" si="19"/>
        <v>0</v>
      </c>
      <c r="DU357" s="130">
        <f>'Main courante'!$H354+'Main courante'!$M354</f>
        <v>0</v>
      </c>
      <c r="DV357" s="131">
        <f>'Main courante'!$J354+'Main courante'!$O354</f>
        <v>0</v>
      </c>
      <c r="DW357" s="131">
        <f>'Main courante'!$I354+'Main courante'!$N354</f>
        <v>0</v>
      </c>
      <c r="DX357" s="132" t="str">
        <f>IF('Main courante'!$P354&lt;&gt;"",'Main courante'!$P354,"")</f>
        <v/>
      </c>
      <c r="DY357" s="133" t="str">
        <f>IF('Main courante'!$Q354&lt;&gt;"",'Main courante'!$Q354,"")</f>
        <v/>
      </c>
      <c r="DZ357" s="133" t="str">
        <f>IF('Main courante'!$R354&lt;&gt;"",'Main courante'!$R354,"")</f>
        <v/>
      </c>
      <c r="EA357" s="129">
        <f t="shared" si="20"/>
        <v>0</v>
      </c>
      <c r="EB357" s="129">
        <f t="shared" si="21"/>
        <v>0</v>
      </c>
      <c r="ED357" s="120" t="str">
        <f>IF('Main courante'!$A354=$ED$6,MAX($ED$8:$ED356)+1,"")</f>
        <v/>
      </c>
      <c r="EE357" s="120" t="str">
        <f>IF('Main courante'!$A354=$ED$6,'Main courante'!$S354,"")</f>
        <v/>
      </c>
      <c r="EF357" s="120" t="str">
        <f>IF('Main courante'!$A354=$ED$6,'Main courante'!$T354,"")</f>
        <v/>
      </c>
      <c r="EG357" s="120" t="str">
        <f>IF('Main courante'!$A354=$ED$6,'Main courante'!$U354,"")</f>
        <v/>
      </c>
      <c r="EH357" s="134" t="str">
        <f>IF('Main courante'!$A354=$ED$6,'Main courante'!$V354,"")</f>
        <v/>
      </c>
      <c r="EJ357" s="120" t="str">
        <f>IF('Main courante'!$A354=$EJ$6,MAX($EJ$8:$EJ356)+1,"")</f>
        <v/>
      </c>
      <c r="EK357" s="120" t="str">
        <f>IF('Main courante'!$A354=$EJ$6,'Main courante'!$S354,"")</f>
        <v/>
      </c>
      <c r="EL357" s="120" t="str">
        <f>IF('Main courante'!$A354=$EJ$6,'Main courante'!$T354,"")</f>
        <v/>
      </c>
      <c r="EM357" s="120" t="str">
        <f>IF('Main courante'!$A354=$EJ$6,'Main courante'!$U354,"")</f>
        <v/>
      </c>
      <c r="EN357" s="134" t="str">
        <f>IF('Main courante'!$A354=$EJ$6,'Main courante'!$V354,"")</f>
        <v/>
      </c>
      <c r="EP357" s="120" t="str">
        <f>IF('Main courante'!$A354=$EP$6,MAX($EP$8:$EP356)+1,"")</f>
        <v/>
      </c>
      <c r="EQ357" s="120" t="str">
        <f>IF('Main courante'!$A354=$EP$6,'Main courante'!$S354,"")</f>
        <v/>
      </c>
      <c r="ER357" s="120" t="str">
        <f>IF('Main courante'!$A354=$EP$6,'Main courante'!$T354,"")</f>
        <v/>
      </c>
      <c r="ES357" s="120" t="str">
        <f>IF('Main courante'!$A354=$EP$6,'Main courante'!$U354,"")</f>
        <v/>
      </c>
      <c r="ET357" s="134" t="str">
        <f>IF('Main courante'!$A354=$EP$6,'Main courante'!$V354,"")</f>
        <v/>
      </c>
      <c r="EU357" s="125"/>
      <c r="EV357" s="120" t="str">
        <f>IF('Main courante'!$A354=$EV$6,MAX($EV$8:$EV356)+1,"")</f>
        <v/>
      </c>
      <c r="EW357" s="121" t="str">
        <f>IF('Main courante'!$A354=$EV$6,TEXT('Main courante'!$B354,"j mmm aa"),"")</f>
        <v/>
      </c>
      <c r="EX357" s="122" t="str">
        <f>IF('Main courante'!$A354=$EV$6,TEXT('Main courante'!$C354,"hh:mm"),"")</f>
        <v/>
      </c>
      <c r="EY357" s="122" t="str">
        <f>IF('Main courante'!$A354=$EV$6,TEXT('Main courante'!$D354,"hh:mm"),"")</f>
        <v/>
      </c>
      <c r="EZ357" s="123" t="str">
        <f>IF('Main courante'!$A354=$EV$6,MOD($EY357-$EX357,1),"")</f>
        <v/>
      </c>
      <c r="FA357" s="123" t="str">
        <f>IF('Main courante'!$A354=$EV$6,'Main courante'!$E354,"")</f>
        <v/>
      </c>
      <c r="FB357" s="128"/>
    </row>
    <row r="358" spans="1:158">
      <c r="A358" s="120" t="str">
        <f>IF('Main courante'!$A355=$A$6,MAX($A$8:$A357)+1,"")</f>
        <v/>
      </c>
      <c r="B358" s="121" t="str">
        <f>IF('Main courante'!$A355=$A$6,TEXT('Main courante'!$B355,"j mmm aa"),"")</f>
        <v/>
      </c>
      <c r="C358" s="122" t="str">
        <f>IF('Main courante'!$A355=$A$6,TEXT('Main courante'!$C355,"hh:mm"),"")</f>
        <v/>
      </c>
      <c r="D358" s="122" t="str">
        <f>IF('Main courante'!$A355=$A$6,TEXT('Main courante'!$D355,"hh:mm"),"")</f>
        <v/>
      </c>
      <c r="E358" s="123" t="str">
        <f>IF('Main courante'!$A355=$A$6,MOD($D358-$C358,1),"")</f>
        <v/>
      </c>
      <c r="F358" s="123" t="str">
        <f>IF('Main courante'!$A355=$A$6,'Main courante'!$E355,"")</f>
        <v/>
      </c>
      <c r="G358" s="125"/>
      <c r="H358" s="126" t="str">
        <f>IF('Main courante'!$A355=$H$6,MAX($H$8:$H357)+1,"")</f>
        <v/>
      </c>
      <c r="I358" s="121" t="str">
        <f>IF('Main courante'!$A355=$H$6,TEXT('Main courante'!$B355,"j mmm aa"),"")</f>
        <v/>
      </c>
      <c r="J358" s="122" t="str">
        <f>IF('Main courante'!$A355=$H$6,TEXT('Main courante'!$C355,"hh:mm"),"")</f>
        <v/>
      </c>
      <c r="K358" s="122" t="str">
        <f>IF('Main courante'!$A355=$H$6,TEXT('Main courante'!$D355,"hh:mm"),"")</f>
        <v/>
      </c>
      <c r="L358" s="123" t="str">
        <f>IF('Main courante'!$A355=$H$6,MOD($K358-$J358,1),"")</f>
        <v/>
      </c>
      <c r="M358" s="123" t="str">
        <f>IF('Main courante'!$A355=$H$6,'Main courante'!$E355,"")</f>
        <v/>
      </c>
      <c r="N358" s="125"/>
      <c r="O358" s="120" t="str">
        <f>IF('Main courante'!$A355=$O$6,MAX($O$8:$O357)+1,"")</f>
        <v/>
      </c>
      <c r="P358" s="121" t="str">
        <f>IF('Main courante'!$A355=$O$6,TEXT('Main courante'!$B355,"j mmm aa"),"")</f>
        <v/>
      </c>
      <c r="Q358" s="122" t="str">
        <f>IF('Main courante'!$A355=$O$6,TEXT('Main courante'!$C355,"hh:mm"),"")</f>
        <v/>
      </c>
      <c r="R358" s="122" t="str">
        <f>IF('Main courante'!$A355=$O$6,TEXT('Main courante'!$D355,"hh:mm"),"")</f>
        <v/>
      </c>
      <c r="S358" s="123" t="str">
        <f>IF('Main courante'!$A355=$O$6,MOD($R358-$Q358,1),"")</f>
        <v/>
      </c>
      <c r="T358" s="124" t="str">
        <f>IF('Main courante'!$A355=$O$6,'Main courante'!$E355,"")</f>
        <v/>
      </c>
      <c r="U358" s="127" t="str">
        <f>IF('Main courante'!$A355=$O$6,DU358,"")</f>
        <v/>
      </c>
      <c r="V358" s="125"/>
      <c r="W358" s="120" t="str">
        <f>IF('Main courante'!$A355=$W$6,MAX($W$8:$W357)+1,"")</f>
        <v/>
      </c>
      <c r="X358" s="121" t="str">
        <f>IF('Main courante'!$A355=$W$6,TEXT('Main courante'!$B355,"j mmm aa"),"")</f>
        <v/>
      </c>
      <c r="Y358" s="122" t="str">
        <f>IF('Main courante'!$A355=$W$6,TEXT('Main courante'!$C355,"hh:mm"),"")</f>
        <v/>
      </c>
      <c r="Z358" s="122" t="str">
        <f>IF('Main courante'!$A355=$W$6,TEXT('Main courante'!$D355,"hh:mm"),"")</f>
        <v/>
      </c>
      <c r="AA358" s="123" t="str">
        <f>IF('Main courante'!$A355=$W$6,MOD($Z358-$Y358,1),"")</f>
        <v/>
      </c>
      <c r="AB358" s="123" t="str">
        <f>IF('Main courante'!$A355=$W$6,'Main courante'!$E355,"")</f>
        <v/>
      </c>
      <c r="AC358" s="122" t="str">
        <f>IF('Main courante'!$A355=$W$6,DU358,"")</f>
        <v/>
      </c>
      <c r="AD358" s="125"/>
      <c r="AE358" s="120" t="str">
        <f>IF('Main courante'!$A355=$AE$6,MAX($AE$8:$AE357)+1,"")</f>
        <v/>
      </c>
      <c r="AF358" s="121" t="str">
        <f>IF('Main courante'!$A355=$AE$6,TEXT('Main courante'!$B355,"j mmm aa"),"")</f>
        <v/>
      </c>
      <c r="AG358" s="122" t="str">
        <f>IF('Main courante'!$A355=$AE$6,TEXT('Main courante'!$C355,"hh:mm"),"")</f>
        <v/>
      </c>
      <c r="AH358" s="122" t="str">
        <f>IF('Main courante'!$A355=$AE$6,TEXT('Main courante'!$D355,"hh:mm"),"")</f>
        <v/>
      </c>
      <c r="AI358" s="123" t="str">
        <f>IF('Main courante'!$A355=$AE$6,MOD($AH358-$AG358,1),"")</f>
        <v/>
      </c>
      <c r="AJ358" s="123" t="str">
        <f>IF('Main courante'!$A355=$AE$6,'Main courante'!$E355,"")</f>
        <v/>
      </c>
      <c r="AK358" s="122" t="str">
        <f>IF('Main courante'!$A355=$AE$6,DU358,"")</f>
        <v/>
      </c>
      <c r="AL358" s="125"/>
      <c r="AM358" s="120" t="str">
        <f>IF('Main courante'!$A355=$AM$6,MAX($AM$8:$AM357)+1,"")</f>
        <v/>
      </c>
      <c r="AN358" s="121" t="str">
        <f>IF('Main courante'!$A355=$AM$6,TEXT('Main courante'!$B355,"j mmm aa"),"")</f>
        <v/>
      </c>
      <c r="AO358" s="122" t="str">
        <f>IF('Main courante'!$A355=$AM$6,TEXT('Main courante'!$C355,"hh:mm"),"")</f>
        <v/>
      </c>
      <c r="AP358" s="122" t="str">
        <f>IF('Main courante'!$A355=$AM$6,TEXT('Main courante'!$D355,"hh:mm"),"")</f>
        <v/>
      </c>
      <c r="AQ358" s="123" t="str">
        <f>IF('Main courante'!$A355=$AM$6,MOD($AP358-$AO358,1),"")</f>
        <v/>
      </c>
      <c r="AR358" s="123" t="str">
        <f>IF('Main courante'!$A355=$AM$6,'Main courante'!$E355,"")</f>
        <v/>
      </c>
      <c r="AS358" s="122" t="str">
        <f>IF('Main courante'!$A355=$AM$6,DU358,"")</f>
        <v/>
      </c>
      <c r="AT358" s="125"/>
      <c r="AU358" s="120" t="str">
        <f>IF('Main courante'!$A355=$AU$6,MAX($AU$8:$AU357)+1,"")</f>
        <v/>
      </c>
      <c r="AV358" s="121" t="str">
        <f>IF('Main courante'!$A355=$AU$6,TEXT('Main courante'!$B355,"j mmm aa"),"")</f>
        <v/>
      </c>
      <c r="AW358" s="122" t="str">
        <f>IF('Main courante'!$A355=$AU$6,TEXT('Main courante'!$C355,"hh:mm"),"")</f>
        <v/>
      </c>
      <c r="AX358" s="122" t="str">
        <f>IF('Main courante'!$A355=$AU$6,TEXT('Main courante'!$D355,"hh:mm"),"")</f>
        <v/>
      </c>
      <c r="AY358" s="123" t="str">
        <f>IF('Main courante'!$A355=$AU$6,MOD($AX358-$AW358,1),"")</f>
        <v/>
      </c>
      <c r="AZ358" s="123" t="str">
        <f>IF('Main courante'!$A355=$AU$6,'Main courante'!$E355,"")</f>
        <v/>
      </c>
      <c r="BA358" s="122" t="str">
        <f>IF('Main courante'!$A355=$AU$6,DU358,"")</f>
        <v/>
      </c>
      <c r="BB358" s="125"/>
      <c r="BC358" s="120" t="str">
        <f>IF('Main courante'!$A355=$BC$6,MAX($BC$8:$BC357)+1,"")</f>
        <v/>
      </c>
      <c r="BD358" s="121" t="str">
        <f>IF('Main courante'!$A355=$BC$6,TEXT('Main courante'!$B355,"j mmm aa"),"")</f>
        <v/>
      </c>
      <c r="BE358" s="122" t="str">
        <f>IF('Main courante'!$A355=$BC$6,TEXT('Main courante'!$C355,"hh:mm"),"")</f>
        <v/>
      </c>
      <c r="BF358" s="122" t="str">
        <f>IF('Main courante'!$A355=$BC$6,TEXT('Main courante'!$D355,"hh:mm"),"")</f>
        <v/>
      </c>
      <c r="BG358" s="123" t="str">
        <f>IF('Main courante'!$A355=$BC$6,MOD($BF358-$BE358,1),"")</f>
        <v/>
      </c>
      <c r="BH358" s="123" t="str">
        <f>IF('Main courante'!$A355=$BC$6,'Main courante'!$E355,"")</f>
        <v/>
      </c>
      <c r="BI358" s="122" t="str">
        <f>IF('Main courante'!$A355=$BC$6,DU358,"")</f>
        <v/>
      </c>
      <c r="BJ358" s="125"/>
      <c r="BK358" s="120" t="str">
        <f>IF('Main courante'!$A355=$BK$6,MAX($BK$8:$BK357)+1,"")</f>
        <v/>
      </c>
      <c r="BL358" s="121" t="str">
        <f>IF('Main courante'!$A355=$BK$6,TEXT('Main courante'!$B355,"j mmm aa"),"")</f>
        <v/>
      </c>
      <c r="BM358" s="122" t="str">
        <f>IF('Main courante'!$A355=$BK$6,TEXT('Main courante'!$C355,"hh:mm"),"")</f>
        <v/>
      </c>
      <c r="BN358" s="122" t="str">
        <f>IF('Main courante'!$A355=$BK$6,TEXT('Main courante'!$D355,"hh:mm"),"")</f>
        <v/>
      </c>
      <c r="BO358" s="123" t="str">
        <f>IF('Main courante'!$A355=$BK$6,MOD($BN358-$BM358,1),"")</f>
        <v/>
      </c>
      <c r="BP358" s="123" t="str">
        <f>IF('Main courante'!$A355=$BK$6,'Main courante'!$E355,"")</f>
        <v/>
      </c>
      <c r="BQ358" s="122" t="str">
        <f>IF('Main courante'!$A355=$BK$6,DU358,"")</f>
        <v/>
      </c>
      <c r="BR358" s="125"/>
      <c r="BS358" s="120" t="str">
        <f>IF('Main courante'!$A355=$BS$6,MAX($BS$8:$BS357)+1,"")</f>
        <v/>
      </c>
      <c r="BT358" s="121" t="str">
        <f>IF('Main courante'!$A355=$BS$6,TEXT('Main courante'!$B355,"j mmm aa"),"")</f>
        <v/>
      </c>
      <c r="BU358" s="122" t="str">
        <f>IF('Main courante'!$A355=$BS$6,TEXT('Main courante'!$C355,"hh:mm"),"")</f>
        <v/>
      </c>
      <c r="BV358" s="122" t="str">
        <f>IF('Main courante'!$A355=$BS$6,TEXT('Main courante'!$D355,"hh:mm"),"")</f>
        <v/>
      </c>
      <c r="BW358" s="123" t="str">
        <f>IF('Main courante'!$A355=$BS$6,MOD($BV358-$BU358,1),"")</f>
        <v/>
      </c>
      <c r="BX358" s="123" t="str">
        <f>IF('Main courante'!$A355=$BS$6,'Main courante'!$E355,"")</f>
        <v/>
      </c>
      <c r="BY358" s="122" t="str">
        <f>IF('Main courante'!$A355=$BS$6,DU358,"")</f>
        <v/>
      </c>
      <c r="BZ358" s="125"/>
      <c r="CA358" s="120" t="str">
        <f>IF('Main courante'!$A355=$CA$6,MAX($CA$8:$CA357)+1,"")</f>
        <v/>
      </c>
      <c r="CB358" s="121" t="str">
        <f>IF('Main courante'!$A355=$CA$6,TEXT('Main courante'!$B355,"j mmm aa"),"")</f>
        <v/>
      </c>
      <c r="CC358" s="122" t="str">
        <f>IF('Main courante'!$A355=$CA$6,TEXT('Main courante'!$C355,"hh:mm"),"")</f>
        <v/>
      </c>
      <c r="CD358" s="122" t="str">
        <f>IF('Main courante'!$A355=$CA$6,TEXT('Main courante'!$D355,"hh:mm"),"")</f>
        <v/>
      </c>
      <c r="CE358" s="123" t="str">
        <f>IF('Main courante'!$A355=$CA$6,MOD($CD358-$CC358,1),"")</f>
        <v/>
      </c>
      <c r="CF358" s="123" t="str">
        <f>IF('Main courante'!$A355=$CA$6,'Main courante'!$E355,"")</f>
        <v/>
      </c>
      <c r="CG358" s="122" t="str">
        <f>IF('Main courante'!$A355=$CA$6,DU358,"")</f>
        <v/>
      </c>
      <c r="CH358" s="125"/>
      <c r="CI358" s="120" t="str">
        <f>IF('Main courante'!$A355=$CI$6,MAX($CI$8:$CI357)+1,"")</f>
        <v/>
      </c>
      <c r="CJ358" s="121" t="str">
        <f>IF('Main courante'!$A355=$CI$6,TEXT('Main courante'!$B355,"j mmm aa"),"")</f>
        <v/>
      </c>
      <c r="CK358" s="122" t="str">
        <f>IF('Main courante'!$A355=$CI$6,TEXT('Main courante'!$C355,"hh:mm"),"")</f>
        <v/>
      </c>
      <c r="CL358" s="122" t="str">
        <f>IF('Main courante'!$A355=$CI$6,TEXT('Main courante'!$D355,"hh:mm"),"")</f>
        <v/>
      </c>
      <c r="CM358" s="123" t="str">
        <f>IF('Main courante'!$A355=$CI$6,MOD($CL358-$CK358,1),"")</f>
        <v/>
      </c>
      <c r="CN358" s="123" t="str">
        <f>IF('Main courante'!$A355=$CI$6,'Main courante'!$E355,"")</f>
        <v/>
      </c>
      <c r="CO358" s="125"/>
      <c r="CP358" s="120" t="str">
        <f>IF('Main courante'!$A355=$CP$6,MAX($CP$8:$CP357)+1,"")</f>
        <v/>
      </c>
      <c r="CQ358" s="121" t="str">
        <f>IF('Main courante'!$A355=$CP$6,TEXT('Main courante'!$B355,"j mmm aa"),"")</f>
        <v/>
      </c>
      <c r="CR358" s="122" t="str">
        <f>IF('Main courante'!$A355=$CP$6,TEXT('Main courante'!$C355,"hh:mm"),"")</f>
        <v/>
      </c>
      <c r="CS358" s="122" t="str">
        <f>IF('Main courante'!$A355=$CP$6,TEXT('Main courante'!$D355,"hh:mm"),"")</f>
        <v/>
      </c>
      <c r="CT358" s="123" t="str">
        <f>IF('Main courante'!$A355=$CP$6,MOD($CS358-$CR358,1),"")</f>
        <v/>
      </c>
      <c r="CU358" s="123" t="str">
        <f>IF('Main courante'!$A355=$CP$6,'Main courante'!$E355,"")</f>
        <v/>
      </c>
      <c r="CV358" s="122" t="str">
        <f>IF('Main courante'!$A355=$CP$6,DU358,"")</f>
        <v/>
      </c>
      <c r="CW358" s="125"/>
      <c r="CX358" s="120" t="str">
        <f>IF('Main courante'!$A355=$CX$6,MAX($CX$8:$CX357)+1,"")</f>
        <v/>
      </c>
      <c r="CY358" s="121" t="str">
        <f>IF('Main courante'!$A355=$CX$6,TEXT('Main courante'!$B355,"j mmm aa"),"")</f>
        <v/>
      </c>
      <c r="CZ358" s="122" t="str">
        <f>IF('Main courante'!$A355=$CX$6,TEXT('Main courante'!$C355,"hh:mm"),"")</f>
        <v/>
      </c>
      <c r="DA358" s="122" t="str">
        <f>IF('Main courante'!$A355=$CX$6,TEXT('Main courante'!$D355,"hh:mm"),"")</f>
        <v/>
      </c>
      <c r="DB358" s="123" t="str">
        <f>IF('Main courante'!$A355=$CX$6,MOD($DA358-$CZ358,1),"")</f>
        <v/>
      </c>
      <c r="DC358" s="123" t="str">
        <f>IF('Main courante'!$A355=$CX$6,'Main courante'!$E355,"")</f>
        <v/>
      </c>
      <c r="DD358" s="122" t="str">
        <f>IF('Main courante'!$A355=$CX$6,DU358,"")</f>
        <v/>
      </c>
      <c r="DE358" s="125"/>
      <c r="DF358" s="120" t="str">
        <f>IF('Main courante'!$A355=$DF$6,MAX($DF$8:$DF357)+1,"")</f>
        <v/>
      </c>
      <c r="DG358" s="121" t="str">
        <f>IF('Main courante'!$A355=$DF$6,TEXT('Main courante'!$B355,"j mmm aa"),"")</f>
        <v/>
      </c>
      <c r="DH358" s="122" t="str">
        <f>IF('Main courante'!$A355=$DF$6,TEXT('Main courante'!$C355,"hh:mm"),"")</f>
        <v/>
      </c>
      <c r="DI358" s="122" t="str">
        <f>IF('Main courante'!$A355=$DF$6,TEXT('Main courante'!$D355,"hh:mm"),"")</f>
        <v/>
      </c>
      <c r="DJ358" s="123" t="str">
        <f>IF('Main courante'!$A355=$DF$6,MOD($DI358-$DH358,1),"")</f>
        <v/>
      </c>
      <c r="DK358" s="123" t="str">
        <f>IF('Main courante'!$A355=$DF$6,'Main courante'!$E355,"")</f>
        <v/>
      </c>
      <c r="DL358" s="128"/>
      <c r="DM358" s="120" t="str">
        <f>IF(OR('Main courante'!$F355&lt;&gt;"",'Main courante'!$K355&lt;&gt;""),MAX($DM$8:$DM357)+1,"")</f>
        <v/>
      </c>
      <c r="DN358" s="121" t="str">
        <f>IF('Main courante'!$F355,TEXT('Main courante'!$B355,"j mmm aa"),"")</f>
        <v/>
      </c>
      <c r="DO358" s="121" t="str">
        <f>IF('Main courante'!$F355,'Main courante'!$E355,"")</f>
        <v/>
      </c>
      <c r="DP358" s="121" t="str">
        <f>IF(OR('Main courante'!$F355&lt;&gt;"",'Main courante'!$K355&lt;&gt;""),IF('Main courante'!$F355&lt;&gt;"",TEXT('Main courante'!$F355,"hh:mm"),""),"")</f>
        <v/>
      </c>
      <c r="DQ358" s="121" t="str">
        <f>IF(OR('Main courante'!$F355&lt;&gt;"",'Main courante'!$K355&lt;&gt;""),IF('Main courante'!$G355&lt;&gt;"",TEXT('Main courante'!$G355,"hh:mm"),""),"")</f>
        <v/>
      </c>
      <c r="DR358" s="121" t="str">
        <f>IF(OR('Main courante'!$F355&lt;&gt;"",'Main courante'!$K355&lt;&gt;""),IF('Main courante'!$K355&lt;&gt;"",TEXT('Main courante'!$K355,"hh:mm"),""),"")</f>
        <v/>
      </c>
      <c r="DS358" s="121" t="str">
        <f>IF(OR('Main courante'!$F355&lt;&gt;"",'Main courante'!$K355&lt;&gt;""),IF('Main courante'!$L355&lt;&gt;"",TEXT('Main courante'!$L355,"hh:mm"),""),"")</f>
        <v/>
      </c>
      <c r="DT358" s="129">
        <f t="shared" si="19"/>
        <v>0</v>
      </c>
      <c r="DU358" s="130">
        <f>'Main courante'!$H355+'Main courante'!$M355</f>
        <v>0</v>
      </c>
      <c r="DV358" s="131">
        <f>'Main courante'!$J355+'Main courante'!$O355</f>
        <v>0</v>
      </c>
      <c r="DW358" s="131">
        <f>'Main courante'!$I355+'Main courante'!$N355</f>
        <v>0</v>
      </c>
      <c r="DX358" s="132" t="str">
        <f>IF('Main courante'!$P355&lt;&gt;"",'Main courante'!$P355,"")</f>
        <v/>
      </c>
      <c r="DY358" s="133" t="str">
        <f>IF('Main courante'!$Q355&lt;&gt;"",'Main courante'!$Q355,"")</f>
        <v/>
      </c>
      <c r="DZ358" s="133" t="str">
        <f>IF('Main courante'!$R355&lt;&gt;"",'Main courante'!$R355,"")</f>
        <v/>
      </c>
      <c r="EA358" s="129">
        <f t="shared" si="20"/>
        <v>0</v>
      </c>
      <c r="EB358" s="129">
        <f t="shared" si="21"/>
        <v>0</v>
      </c>
      <c r="ED358" s="120" t="str">
        <f>IF('Main courante'!$A355=$ED$6,MAX($ED$8:$ED357)+1,"")</f>
        <v/>
      </c>
      <c r="EE358" s="120" t="str">
        <f>IF('Main courante'!$A355=$ED$6,'Main courante'!$S355,"")</f>
        <v/>
      </c>
      <c r="EF358" s="120" t="str">
        <f>IF('Main courante'!$A355=$ED$6,'Main courante'!$T355,"")</f>
        <v/>
      </c>
      <c r="EG358" s="120" t="str">
        <f>IF('Main courante'!$A355=$ED$6,'Main courante'!$U355,"")</f>
        <v/>
      </c>
      <c r="EH358" s="134" t="str">
        <f>IF('Main courante'!$A355=$ED$6,'Main courante'!$V355,"")</f>
        <v/>
      </c>
      <c r="EJ358" s="120" t="str">
        <f>IF('Main courante'!$A355=$EJ$6,MAX($EJ$8:$EJ357)+1,"")</f>
        <v/>
      </c>
      <c r="EK358" s="120" t="str">
        <f>IF('Main courante'!$A355=$EJ$6,'Main courante'!$S355,"")</f>
        <v/>
      </c>
      <c r="EL358" s="120" t="str">
        <f>IF('Main courante'!$A355=$EJ$6,'Main courante'!$T355,"")</f>
        <v/>
      </c>
      <c r="EM358" s="120" t="str">
        <f>IF('Main courante'!$A355=$EJ$6,'Main courante'!$U355,"")</f>
        <v/>
      </c>
      <c r="EN358" s="134" t="str">
        <f>IF('Main courante'!$A355=$EJ$6,'Main courante'!$V355,"")</f>
        <v/>
      </c>
      <c r="EP358" s="120" t="str">
        <f>IF('Main courante'!$A355=$EP$6,MAX($EP$8:$EP357)+1,"")</f>
        <v/>
      </c>
      <c r="EQ358" s="120" t="str">
        <f>IF('Main courante'!$A355=$EP$6,'Main courante'!$S355,"")</f>
        <v/>
      </c>
      <c r="ER358" s="120" t="str">
        <f>IF('Main courante'!$A355=$EP$6,'Main courante'!$T355,"")</f>
        <v/>
      </c>
      <c r="ES358" s="120" t="str">
        <f>IF('Main courante'!$A355=$EP$6,'Main courante'!$U355,"")</f>
        <v/>
      </c>
      <c r="ET358" s="134" t="str">
        <f>IF('Main courante'!$A355=$EP$6,'Main courante'!$V355,"")</f>
        <v/>
      </c>
      <c r="EU358" s="125"/>
      <c r="EV358" s="120" t="str">
        <f>IF('Main courante'!$A355=$EV$6,MAX($EV$8:$EV357)+1,"")</f>
        <v/>
      </c>
      <c r="EW358" s="121" t="str">
        <f>IF('Main courante'!$A355=$EV$6,TEXT('Main courante'!$B355,"j mmm aa"),"")</f>
        <v/>
      </c>
      <c r="EX358" s="122" t="str">
        <f>IF('Main courante'!$A355=$EV$6,TEXT('Main courante'!$C355,"hh:mm"),"")</f>
        <v/>
      </c>
      <c r="EY358" s="122" t="str">
        <f>IF('Main courante'!$A355=$EV$6,TEXT('Main courante'!$D355,"hh:mm"),"")</f>
        <v/>
      </c>
      <c r="EZ358" s="123" t="str">
        <f>IF('Main courante'!$A355=$EV$6,MOD($EY358-$EX358,1),"")</f>
        <v/>
      </c>
      <c r="FA358" s="123" t="str">
        <f>IF('Main courante'!$A355=$EV$6,'Main courante'!$E355,"")</f>
        <v/>
      </c>
      <c r="FB358" s="128"/>
    </row>
    <row r="359" spans="1:158">
      <c r="A359" s="120" t="str">
        <f>IF('Main courante'!$A356=$A$6,MAX($A$8:$A358)+1,"")</f>
        <v/>
      </c>
      <c r="B359" s="121" t="str">
        <f>IF('Main courante'!$A356=$A$6,TEXT('Main courante'!$B356,"j mmm aa"),"")</f>
        <v/>
      </c>
      <c r="C359" s="122" t="str">
        <f>IF('Main courante'!$A356=$A$6,TEXT('Main courante'!$C356,"hh:mm"),"")</f>
        <v/>
      </c>
      <c r="D359" s="122" t="str">
        <f>IF('Main courante'!$A356=$A$6,TEXT('Main courante'!$D356,"hh:mm"),"")</f>
        <v/>
      </c>
      <c r="E359" s="123" t="str">
        <f>IF('Main courante'!$A356=$A$6,MOD($D359-$C359,1),"")</f>
        <v/>
      </c>
      <c r="F359" s="123" t="str">
        <f>IF('Main courante'!$A356=$A$6,'Main courante'!$E356,"")</f>
        <v/>
      </c>
      <c r="G359" s="125"/>
      <c r="H359" s="126" t="str">
        <f>IF('Main courante'!$A356=$H$6,MAX($H$8:$H358)+1,"")</f>
        <v/>
      </c>
      <c r="I359" s="121" t="str">
        <f>IF('Main courante'!$A356=$H$6,TEXT('Main courante'!$B356,"j mmm aa"),"")</f>
        <v/>
      </c>
      <c r="J359" s="122" t="str">
        <f>IF('Main courante'!$A356=$H$6,TEXT('Main courante'!$C356,"hh:mm"),"")</f>
        <v/>
      </c>
      <c r="K359" s="122" t="str">
        <f>IF('Main courante'!$A356=$H$6,TEXT('Main courante'!$D356,"hh:mm"),"")</f>
        <v/>
      </c>
      <c r="L359" s="123" t="str">
        <f>IF('Main courante'!$A356=$H$6,MOD($K359-$J359,1),"")</f>
        <v/>
      </c>
      <c r="M359" s="123" t="str">
        <f>IF('Main courante'!$A356=$H$6,'Main courante'!$E356,"")</f>
        <v/>
      </c>
      <c r="N359" s="125"/>
      <c r="O359" s="120" t="str">
        <f>IF('Main courante'!$A356=$O$6,MAX($O$8:$O358)+1,"")</f>
        <v/>
      </c>
      <c r="P359" s="121" t="str">
        <f>IF('Main courante'!$A356=$O$6,TEXT('Main courante'!$B356,"j mmm aa"),"")</f>
        <v/>
      </c>
      <c r="Q359" s="122" t="str">
        <f>IF('Main courante'!$A356=$O$6,TEXT('Main courante'!$C356,"hh:mm"),"")</f>
        <v/>
      </c>
      <c r="R359" s="122" t="str">
        <f>IF('Main courante'!$A356=$O$6,TEXT('Main courante'!$D356,"hh:mm"),"")</f>
        <v/>
      </c>
      <c r="S359" s="123" t="str">
        <f>IF('Main courante'!$A356=$O$6,MOD($R359-$Q359,1),"")</f>
        <v/>
      </c>
      <c r="T359" s="124" t="str">
        <f>IF('Main courante'!$A356=$O$6,'Main courante'!$E356,"")</f>
        <v/>
      </c>
      <c r="U359" s="127" t="str">
        <f>IF('Main courante'!$A356=$O$6,DU359,"")</f>
        <v/>
      </c>
      <c r="V359" s="125"/>
      <c r="W359" s="120" t="str">
        <f>IF('Main courante'!$A356=$W$6,MAX($W$8:$W358)+1,"")</f>
        <v/>
      </c>
      <c r="X359" s="121" t="str">
        <f>IF('Main courante'!$A356=$W$6,TEXT('Main courante'!$B356,"j mmm aa"),"")</f>
        <v/>
      </c>
      <c r="Y359" s="122" t="str">
        <f>IF('Main courante'!$A356=$W$6,TEXT('Main courante'!$C356,"hh:mm"),"")</f>
        <v/>
      </c>
      <c r="Z359" s="122" t="str">
        <f>IF('Main courante'!$A356=$W$6,TEXT('Main courante'!$D356,"hh:mm"),"")</f>
        <v/>
      </c>
      <c r="AA359" s="123" t="str">
        <f>IF('Main courante'!$A356=$W$6,MOD($Z359-$Y359,1),"")</f>
        <v/>
      </c>
      <c r="AB359" s="123" t="str">
        <f>IF('Main courante'!$A356=$W$6,'Main courante'!$E356,"")</f>
        <v/>
      </c>
      <c r="AC359" s="122" t="str">
        <f>IF('Main courante'!$A356=$W$6,DU359,"")</f>
        <v/>
      </c>
      <c r="AD359" s="125"/>
      <c r="AE359" s="120" t="str">
        <f>IF('Main courante'!$A356=$AE$6,MAX($AE$8:$AE358)+1,"")</f>
        <v/>
      </c>
      <c r="AF359" s="121" t="str">
        <f>IF('Main courante'!$A356=$AE$6,TEXT('Main courante'!$B356,"j mmm aa"),"")</f>
        <v/>
      </c>
      <c r="AG359" s="122" t="str">
        <f>IF('Main courante'!$A356=$AE$6,TEXT('Main courante'!$C356,"hh:mm"),"")</f>
        <v/>
      </c>
      <c r="AH359" s="122" t="str">
        <f>IF('Main courante'!$A356=$AE$6,TEXT('Main courante'!$D356,"hh:mm"),"")</f>
        <v/>
      </c>
      <c r="AI359" s="123" t="str">
        <f>IF('Main courante'!$A356=$AE$6,MOD($AH359-$AG359,1),"")</f>
        <v/>
      </c>
      <c r="AJ359" s="123" t="str">
        <f>IF('Main courante'!$A356=$AE$6,'Main courante'!$E356,"")</f>
        <v/>
      </c>
      <c r="AK359" s="122" t="str">
        <f>IF('Main courante'!$A356=$AE$6,DU359,"")</f>
        <v/>
      </c>
      <c r="AL359" s="125"/>
      <c r="AM359" s="120" t="str">
        <f>IF('Main courante'!$A356=$AM$6,MAX($AM$8:$AM358)+1,"")</f>
        <v/>
      </c>
      <c r="AN359" s="121" t="str">
        <f>IF('Main courante'!$A356=$AM$6,TEXT('Main courante'!$B356,"j mmm aa"),"")</f>
        <v/>
      </c>
      <c r="AO359" s="122" t="str">
        <f>IF('Main courante'!$A356=$AM$6,TEXT('Main courante'!$C356,"hh:mm"),"")</f>
        <v/>
      </c>
      <c r="AP359" s="122" t="str">
        <f>IF('Main courante'!$A356=$AM$6,TEXT('Main courante'!$D356,"hh:mm"),"")</f>
        <v/>
      </c>
      <c r="AQ359" s="123" t="str">
        <f>IF('Main courante'!$A356=$AM$6,MOD($AP359-$AO359,1),"")</f>
        <v/>
      </c>
      <c r="AR359" s="123" t="str">
        <f>IF('Main courante'!$A356=$AM$6,'Main courante'!$E356,"")</f>
        <v/>
      </c>
      <c r="AS359" s="122" t="str">
        <f>IF('Main courante'!$A356=$AM$6,DU359,"")</f>
        <v/>
      </c>
      <c r="AT359" s="125"/>
      <c r="AU359" s="120" t="str">
        <f>IF('Main courante'!$A356=$AU$6,MAX($AU$8:$AU358)+1,"")</f>
        <v/>
      </c>
      <c r="AV359" s="121" t="str">
        <f>IF('Main courante'!$A356=$AU$6,TEXT('Main courante'!$B356,"j mmm aa"),"")</f>
        <v/>
      </c>
      <c r="AW359" s="122" t="str">
        <f>IF('Main courante'!$A356=$AU$6,TEXT('Main courante'!$C356,"hh:mm"),"")</f>
        <v/>
      </c>
      <c r="AX359" s="122" t="str">
        <f>IF('Main courante'!$A356=$AU$6,TEXT('Main courante'!$D356,"hh:mm"),"")</f>
        <v/>
      </c>
      <c r="AY359" s="123" t="str">
        <f>IF('Main courante'!$A356=$AU$6,MOD($AX359-$AW359,1),"")</f>
        <v/>
      </c>
      <c r="AZ359" s="123" t="str">
        <f>IF('Main courante'!$A356=$AU$6,'Main courante'!$E356,"")</f>
        <v/>
      </c>
      <c r="BA359" s="122" t="str">
        <f>IF('Main courante'!$A356=$AU$6,DU359,"")</f>
        <v/>
      </c>
      <c r="BB359" s="125"/>
      <c r="BC359" s="120" t="str">
        <f>IF('Main courante'!$A356=$BC$6,MAX($BC$8:$BC358)+1,"")</f>
        <v/>
      </c>
      <c r="BD359" s="121" t="str">
        <f>IF('Main courante'!$A356=$BC$6,TEXT('Main courante'!$B356,"j mmm aa"),"")</f>
        <v/>
      </c>
      <c r="BE359" s="122" t="str">
        <f>IF('Main courante'!$A356=$BC$6,TEXT('Main courante'!$C356,"hh:mm"),"")</f>
        <v/>
      </c>
      <c r="BF359" s="122" t="str">
        <f>IF('Main courante'!$A356=$BC$6,TEXT('Main courante'!$D356,"hh:mm"),"")</f>
        <v/>
      </c>
      <c r="BG359" s="123" t="str">
        <f>IF('Main courante'!$A356=$BC$6,MOD($BF359-$BE359,1),"")</f>
        <v/>
      </c>
      <c r="BH359" s="123" t="str">
        <f>IF('Main courante'!$A356=$BC$6,'Main courante'!$E356,"")</f>
        <v/>
      </c>
      <c r="BI359" s="122" t="str">
        <f>IF('Main courante'!$A356=$BC$6,DU359,"")</f>
        <v/>
      </c>
      <c r="BJ359" s="125"/>
      <c r="BK359" s="120" t="str">
        <f>IF('Main courante'!$A356=$BK$6,MAX($BK$8:$BK358)+1,"")</f>
        <v/>
      </c>
      <c r="BL359" s="121" t="str">
        <f>IF('Main courante'!$A356=$BK$6,TEXT('Main courante'!$B356,"j mmm aa"),"")</f>
        <v/>
      </c>
      <c r="BM359" s="122" t="str">
        <f>IF('Main courante'!$A356=$BK$6,TEXT('Main courante'!$C356,"hh:mm"),"")</f>
        <v/>
      </c>
      <c r="BN359" s="122" t="str">
        <f>IF('Main courante'!$A356=$BK$6,TEXT('Main courante'!$D356,"hh:mm"),"")</f>
        <v/>
      </c>
      <c r="BO359" s="123" t="str">
        <f>IF('Main courante'!$A356=$BK$6,MOD($BN359-$BM359,1),"")</f>
        <v/>
      </c>
      <c r="BP359" s="123" t="str">
        <f>IF('Main courante'!$A356=$BK$6,'Main courante'!$E356,"")</f>
        <v/>
      </c>
      <c r="BQ359" s="122" t="str">
        <f>IF('Main courante'!$A356=$BK$6,DU359,"")</f>
        <v/>
      </c>
      <c r="BR359" s="125"/>
      <c r="BS359" s="120" t="str">
        <f>IF('Main courante'!$A356=$BS$6,MAX($BS$8:$BS358)+1,"")</f>
        <v/>
      </c>
      <c r="BT359" s="121" t="str">
        <f>IF('Main courante'!$A356=$BS$6,TEXT('Main courante'!$B356,"j mmm aa"),"")</f>
        <v/>
      </c>
      <c r="BU359" s="122" t="str">
        <f>IF('Main courante'!$A356=$BS$6,TEXT('Main courante'!$C356,"hh:mm"),"")</f>
        <v/>
      </c>
      <c r="BV359" s="122" t="str">
        <f>IF('Main courante'!$A356=$BS$6,TEXT('Main courante'!$D356,"hh:mm"),"")</f>
        <v/>
      </c>
      <c r="BW359" s="123" t="str">
        <f>IF('Main courante'!$A356=$BS$6,MOD($BV359-$BU359,1),"")</f>
        <v/>
      </c>
      <c r="BX359" s="123" t="str">
        <f>IF('Main courante'!$A356=$BS$6,'Main courante'!$E356,"")</f>
        <v/>
      </c>
      <c r="BY359" s="122" t="str">
        <f>IF('Main courante'!$A356=$BS$6,DU359,"")</f>
        <v/>
      </c>
      <c r="BZ359" s="125"/>
      <c r="CA359" s="120" t="str">
        <f>IF('Main courante'!$A356=$CA$6,MAX($CA$8:$CA358)+1,"")</f>
        <v/>
      </c>
      <c r="CB359" s="121" t="str">
        <f>IF('Main courante'!$A356=$CA$6,TEXT('Main courante'!$B356,"j mmm aa"),"")</f>
        <v/>
      </c>
      <c r="CC359" s="122" t="str">
        <f>IF('Main courante'!$A356=$CA$6,TEXT('Main courante'!$C356,"hh:mm"),"")</f>
        <v/>
      </c>
      <c r="CD359" s="122" t="str">
        <f>IF('Main courante'!$A356=$CA$6,TEXT('Main courante'!$D356,"hh:mm"),"")</f>
        <v/>
      </c>
      <c r="CE359" s="123" t="str">
        <f>IF('Main courante'!$A356=$CA$6,MOD($CD359-$CC359,1),"")</f>
        <v/>
      </c>
      <c r="CF359" s="123" t="str">
        <f>IF('Main courante'!$A356=$CA$6,'Main courante'!$E356,"")</f>
        <v/>
      </c>
      <c r="CG359" s="122" t="str">
        <f>IF('Main courante'!$A356=$CA$6,DU359,"")</f>
        <v/>
      </c>
      <c r="CH359" s="125"/>
      <c r="CI359" s="120" t="str">
        <f>IF('Main courante'!$A356=$CI$6,MAX($CI$8:$CI358)+1,"")</f>
        <v/>
      </c>
      <c r="CJ359" s="121" t="str">
        <f>IF('Main courante'!$A356=$CI$6,TEXT('Main courante'!$B356,"j mmm aa"),"")</f>
        <v/>
      </c>
      <c r="CK359" s="122" t="str">
        <f>IF('Main courante'!$A356=$CI$6,TEXT('Main courante'!$C356,"hh:mm"),"")</f>
        <v/>
      </c>
      <c r="CL359" s="122" t="str">
        <f>IF('Main courante'!$A356=$CI$6,TEXT('Main courante'!$D356,"hh:mm"),"")</f>
        <v/>
      </c>
      <c r="CM359" s="123" t="str">
        <f>IF('Main courante'!$A356=$CI$6,MOD($CL359-$CK359,1),"")</f>
        <v/>
      </c>
      <c r="CN359" s="123" t="str">
        <f>IF('Main courante'!$A356=$CI$6,'Main courante'!$E356,"")</f>
        <v/>
      </c>
      <c r="CO359" s="125"/>
      <c r="CP359" s="120" t="str">
        <f>IF('Main courante'!$A356=$CP$6,MAX($CP$8:$CP358)+1,"")</f>
        <v/>
      </c>
      <c r="CQ359" s="121" t="str">
        <f>IF('Main courante'!$A356=$CP$6,TEXT('Main courante'!$B356,"j mmm aa"),"")</f>
        <v/>
      </c>
      <c r="CR359" s="122" t="str">
        <f>IF('Main courante'!$A356=$CP$6,TEXT('Main courante'!$C356,"hh:mm"),"")</f>
        <v/>
      </c>
      <c r="CS359" s="122" t="str">
        <f>IF('Main courante'!$A356=$CP$6,TEXT('Main courante'!$D356,"hh:mm"),"")</f>
        <v/>
      </c>
      <c r="CT359" s="123" t="str">
        <f>IF('Main courante'!$A356=$CP$6,MOD($CS359-$CR359,1),"")</f>
        <v/>
      </c>
      <c r="CU359" s="123" t="str">
        <f>IF('Main courante'!$A356=$CP$6,'Main courante'!$E356,"")</f>
        <v/>
      </c>
      <c r="CV359" s="122" t="str">
        <f>IF('Main courante'!$A356=$CP$6,DU359,"")</f>
        <v/>
      </c>
      <c r="CW359" s="125"/>
      <c r="CX359" s="120" t="str">
        <f>IF('Main courante'!$A356=$CX$6,MAX($CX$8:$CX358)+1,"")</f>
        <v/>
      </c>
      <c r="CY359" s="121" t="str">
        <f>IF('Main courante'!$A356=$CX$6,TEXT('Main courante'!$B356,"j mmm aa"),"")</f>
        <v/>
      </c>
      <c r="CZ359" s="122" t="str">
        <f>IF('Main courante'!$A356=$CX$6,TEXT('Main courante'!$C356,"hh:mm"),"")</f>
        <v/>
      </c>
      <c r="DA359" s="122" t="str">
        <f>IF('Main courante'!$A356=$CX$6,TEXT('Main courante'!$D356,"hh:mm"),"")</f>
        <v/>
      </c>
      <c r="DB359" s="123" t="str">
        <f>IF('Main courante'!$A356=$CX$6,MOD($DA359-$CZ359,1),"")</f>
        <v/>
      </c>
      <c r="DC359" s="123" t="str">
        <f>IF('Main courante'!$A356=$CX$6,'Main courante'!$E356,"")</f>
        <v/>
      </c>
      <c r="DD359" s="122" t="str">
        <f>IF('Main courante'!$A356=$CX$6,DU359,"")</f>
        <v/>
      </c>
      <c r="DE359" s="125"/>
      <c r="DF359" s="120" t="str">
        <f>IF('Main courante'!$A356=$DF$6,MAX($DF$8:$DF358)+1,"")</f>
        <v/>
      </c>
      <c r="DG359" s="121" t="str">
        <f>IF('Main courante'!$A356=$DF$6,TEXT('Main courante'!$B356,"j mmm aa"),"")</f>
        <v/>
      </c>
      <c r="DH359" s="122" t="str">
        <f>IF('Main courante'!$A356=$DF$6,TEXT('Main courante'!$C356,"hh:mm"),"")</f>
        <v/>
      </c>
      <c r="DI359" s="122" t="str">
        <f>IF('Main courante'!$A356=$DF$6,TEXT('Main courante'!$D356,"hh:mm"),"")</f>
        <v/>
      </c>
      <c r="DJ359" s="123" t="str">
        <f>IF('Main courante'!$A356=$DF$6,MOD($DI359-$DH359,1),"")</f>
        <v/>
      </c>
      <c r="DK359" s="123" t="str">
        <f>IF('Main courante'!$A356=$DF$6,'Main courante'!$E356,"")</f>
        <v/>
      </c>
      <c r="DL359" s="128"/>
      <c r="DM359" s="120" t="str">
        <f>IF(OR('Main courante'!$F356&lt;&gt;"",'Main courante'!$K356&lt;&gt;""),MAX($DM$8:$DM358)+1,"")</f>
        <v/>
      </c>
      <c r="DN359" s="121" t="str">
        <f>IF('Main courante'!$F356,TEXT('Main courante'!$B356,"j mmm aa"),"")</f>
        <v/>
      </c>
      <c r="DO359" s="121" t="str">
        <f>IF('Main courante'!$F356,'Main courante'!$E356,"")</f>
        <v/>
      </c>
      <c r="DP359" s="121" t="str">
        <f>IF(OR('Main courante'!$F356&lt;&gt;"",'Main courante'!$K356&lt;&gt;""),IF('Main courante'!$F356&lt;&gt;"",TEXT('Main courante'!$F356,"hh:mm"),""),"")</f>
        <v/>
      </c>
      <c r="DQ359" s="121" t="str">
        <f>IF(OR('Main courante'!$F356&lt;&gt;"",'Main courante'!$K356&lt;&gt;""),IF('Main courante'!$G356&lt;&gt;"",TEXT('Main courante'!$G356,"hh:mm"),""),"")</f>
        <v/>
      </c>
      <c r="DR359" s="121" t="str">
        <f>IF(OR('Main courante'!$F356&lt;&gt;"",'Main courante'!$K356&lt;&gt;""),IF('Main courante'!$K356&lt;&gt;"",TEXT('Main courante'!$K356,"hh:mm"),""),"")</f>
        <v/>
      </c>
      <c r="DS359" s="121" t="str">
        <f>IF(OR('Main courante'!$F356&lt;&gt;"",'Main courante'!$K356&lt;&gt;""),IF('Main courante'!$L356&lt;&gt;"",TEXT('Main courante'!$L356,"hh:mm"),""),"")</f>
        <v/>
      </c>
      <c r="DT359" s="129">
        <f t="shared" si="19"/>
        <v>0</v>
      </c>
      <c r="DU359" s="130">
        <f>'Main courante'!$H356+'Main courante'!$M356</f>
        <v>0</v>
      </c>
      <c r="DV359" s="131">
        <f>'Main courante'!$J356+'Main courante'!$O356</f>
        <v>0</v>
      </c>
      <c r="DW359" s="131">
        <f>'Main courante'!$I356+'Main courante'!$N356</f>
        <v>0</v>
      </c>
      <c r="DX359" s="132" t="str">
        <f>IF('Main courante'!$P356&lt;&gt;"",'Main courante'!$P356,"")</f>
        <v/>
      </c>
      <c r="DY359" s="133" t="str">
        <f>IF('Main courante'!$Q356&lt;&gt;"",'Main courante'!$Q356,"")</f>
        <v/>
      </c>
      <c r="DZ359" s="133" t="str">
        <f>IF('Main courante'!$R356&lt;&gt;"",'Main courante'!$R356,"")</f>
        <v/>
      </c>
      <c r="EA359" s="129">
        <f t="shared" si="20"/>
        <v>0</v>
      </c>
      <c r="EB359" s="129">
        <f t="shared" si="21"/>
        <v>0</v>
      </c>
      <c r="ED359" s="120" t="str">
        <f>IF('Main courante'!$A356=$ED$6,MAX($ED$8:$ED358)+1,"")</f>
        <v/>
      </c>
      <c r="EE359" s="120" t="str">
        <f>IF('Main courante'!$A356=$ED$6,'Main courante'!$S356,"")</f>
        <v/>
      </c>
      <c r="EF359" s="120" t="str">
        <f>IF('Main courante'!$A356=$ED$6,'Main courante'!$T356,"")</f>
        <v/>
      </c>
      <c r="EG359" s="120" t="str">
        <f>IF('Main courante'!$A356=$ED$6,'Main courante'!$U356,"")</f>
        <v/>
      </c>
      <c r="EH359" s="134" t="str">
        <f>IF('Main courante'!$A356=$ED$6,'Main courante'!$V356,"")</f>
        <v/>
      </c>
      <c r="EJ359" s="120" t="str">
        <f>IF('Main courante'!$A356=$EJ$6,MAX($EJ$8:$EJ358)+1,"")</f>
        <v/>
      </c>
      <c r="EK359" s="120" t="str">
        <f>IF('Main courante'!$A356=$EJ$6,'Main courante'!$S356,"")</f>
        <v/>
      </c>
      <c r="EL359" s="120" t="str">
        <f>IF('Main courante'!$A356=$EJ$6,'Main courante'!$T356,"")</f>
        <v/>
      </c>
      <c r="EM359" s="120" t="str">
        <f>IF('Main courante'!$A356=$EJ$6,'Main courante'!$U356,"")</f>
        <v/>
      </c>
      <c r="EN359" s="134" t="str">
        <f>IF('Main courante'!$A356=$EJ$6,'Main courante'!$V356,"")</f>
        <v/>
      </c>
      <c r="EP359" s="120" t="str">
        <f>IF('Main courante'!$A356=$EP$6,MAX($EP$8:$EP358)+1,"")</f>
        <v/>
      </c>
      <c r="EQ359" s="120" t="str">
        <f>IF('Main courante'!$A356=$EP$6,'Main courante'!$S356,"")</f>
        <v/>
      </c>
      <c r="ER359" s="120" t="str">
        <f>IF('Main courante'!$A356=$EP$6,'Main courante'!$T356,"")</f>
        <v/>
      </c>
      <c r="ES359" s="120" t="str">
        <f>IF('Main courante'!$A356=$EP$6,'Main courante'!$U356,"")</f>
        <v/>
      </c>
      <c r="ET359" s="134" t="str">
        <f>IF('Main courante'!$A356=$EP$6,'Main courante'!$V356,"")</f>
        <v/>
      </c>
      <c r="EU359" s="125"/>
      <c r="EV359" s="120" t="str">
        <f>IF('Main courante'!$A356=$EV$6,MAX($EV$8:$EV358)+1,"")</f>
        <v/>
      </c>
      <c r="EW359" s="121" t="str">
        <f>IF('Main courante'!$A356=$EV$6,TEXT('Main courante'!$B356,"j mmm aa"),"")</f>
        <v/>
      </c>
      <c r="EX359" s="122" t="str">
        <f>IF('Main courante'!$A356=$EV$6,TEXT('Main courante'!$C356,"hh:mm"),"")</f>
        <v/>
      </c>
      <c r="EY359" s="122" t="str">
        <f>IF('Main courante'!$A356=$EV$6,TEXT('Main courante'!$D356,"hh:mm"),"")</f>
        <v/>
      </c>
      <c r="EZ359" s="123" t="str">
        <f>IF('Main courante'!$A356=$EV$6,MOD($EY359-$EX359,1),"")</f>
        <v/>
      </c>
      <c r="FA359" s="123" t="str">
        <f>IF('Main courante'!$A356=$EV$6,'Main courante'!$E356,"")</f>
        <v/>
      </c>
      <c r="FB359" s="128"/>
    </row>
    <row r="360" spans="1:158">
      <c r="A360" s="120" t="str">
        <f>IF('Main courante'!$A357=$A$6,MAX($A$8:$A359)+1,"")</f>
        <v/>
      </c>
      <c r="B360" s="121" t="str">
        <f>IF('Main courante'!$A357=$A$6,TEXT('Main courante'!$B357,"j mmm aa"),"")</f>
        <v/>
      </c>
      <c r="C360" s="122" t="str">
        <f>IF('Main courante'!$A357=$A$6,TEXT('Main courante'!$C357,"hh:mm"),"")</f>
        <v/>
      </c>
      <c r="D360" s="122" t="str">
        <f>IF('Main courante'!$A357=$A$6,TEXT('Main courante'!$D357,"hh:mm"),"")</f>
        <v/>
      </c>
      <c r="E360" s="123" t="str">
        <f>IF('Main courante'!$A357=$A$6,MOD($D360-$C360,1),"")</f>
        <v/>
      </c>
      <c r="F360" s="123" t="str">
        <f>IF('Main courante'!$A357=$A$6,'Main courante'!$E357,"")</f>
        <v/>
      </c>
      <c r="G360" s="125"/>
      <c r="H360" s="126" t="str">
        <f>IF('Main courante'!$A357=$H$6,MAX($H$8:$H359)+1,"")</f>
        <v/>
      </c>
      <c r="I360" s="121" t="str">
        <f>IF('Main courante'!$A357=$H$6,TEXT('Main courante'!$B357,"j mmm aa"),"")</f>
        <v/>
      </c>
      <c r="J360" s="122" t="str">
        <f>IF('Main courante'!$A357=$H$6,TEXT('Main courante'!$C357,"hh:mm"),"")</f>
        <v/>
      </c>
      <c r="K360" s="122" t="str">
        <f>IF('Main courante'!$A357=$H$6,TEXT('Main courante'!$D357,"hh:mm"),"")</f>
        <v/>
      </c>
      <c r="L360" s="123" t="str">
        <f>IF('Main courante'!$A357=$H$6,MOD($K360-$J360,1),"")</f>
        <v/>
      </c>
      <c r="M360" s="123" t="str">
        <f>IF('Main courante'!$A357=$H$6,'Main courante'!$E357,"")</f>
        <v/>
      </c>
      <c r="N360" s="125"/>
      <c r="O360" s="120" t="str">
        <f>IF('Main courante'!$A357=$O$6,MAX($O$8:$O359)+1,"")</f>
        <v/>
      </c>
      <c r="P360" s="121" t="str">
        <f>IF('Main courante'!$A357=$O$6,TEXT('Main courante'!$B357,"j mmm aa"),"")</f>
        <v/>
      </c>
      <c r="Q360" s="122" t="str">
        <f>IF('Main courante'!$A357=$O$6,TEXT('Main courante'!$C357,"hh:mm"),"")</f>
        <v/>
      </c>
      <c r="R360" s="122" t="str">
        <f>IF('Main courante'!$A357=$O$6,TEXT('Main courante'!$D357,"hh:mm"),"")</f>
        <v/>
      </c>
      <c r="S360" s="123" t="str">
        <f>IF('Main courante'!$A357=$O$6,MOD($R360-$Q360,1),"")</f>
        <v/>
      </c>
      <c r="T360" s="124" t="str">
        <f>IF('Main courante'!$A357=$O$6,'Main courante'!$E357,"")</f>
        <v/>
      </c>
      <c r="U360" s="127" t="str">
        <f>IF('Main courante'!$A357=$O$6,DU360,"")</f>
        <v/>
      </c>
      <c r="V360" s="125"/>
      <c r="W360" s="120" t="str">
        <f>IF('Main courante'!$A357=$W$6,MAX($W$8:$W359)+1,"")</f>
        <v/>
      </c>
      <c r="X360" s="121" t="str">
        <f>IF('Main courante'!$A357=$W$6,TEXT('Main courante'!$B357,"j mmm aa"),"")</f>
        <v/>
      </c>
      <c r="Y360" s="122" t="str">
        <f>IF('Main courante'!$A357=$W$6,TEXT('Main courante'!$C357,"hh:mm"),"")</f>
        <v/>
      </c>
      <c r="Z360" s="122" t="str">
        <f>IF('Main courante'!$A357=$W$6,TEXT('Main courante'!$D357,"hh:mm"),"")</f>
        <v/>
      </c>
      <c r="AA360" s="123" t="str">
        <f>IF('Main courante'!$A357=$W$6,MOD($Z360-$Y360,1),"")</f>
        <v/>
      </c>
      <c r="AB360" s="123" t="str">
        <f>IF('Main courante'!$A357=$W$6,'Main courante'!$E357,"")</f>
        <v/>
      </c>
      <c r="AC360" s="122" t="str">
        <f>IF('Main courante'!$A357=$W$6,DU360,"")</f>
        <v/>
      </c>
      <c r="AD360" s="125"/>
      <c r="AE360" s="120" t="str">
        <f>IF('Main courante'!$A357=$AE$6,MAX($AE$8:$AE359)+1,"")</f>
        <v/>
      </c>
      <c r="AF360" s="121" t="str">
        <f>IF('Main courante'!$A357=$AE$6,TEXT('Main courante'!$B357,"j mmm aa"),"")</f>
        <v/>
      </c>
      <c r="AG360" s="122" t="str">
        <f>IF('Main courante'!$A357=$AE$6,TEXT('Main courante'!$C357,"hh:mm"),"")</f>
        <v/>
      </c>
      <c r="AH360" s="122" t="str">
        <f>IF('Main courante'!$A357=$AE$6,TEXT('Main courante'!$D357,"hh:mm"),"")</f>
        <v/>
      </c>
      <c r="AI360" s="123" t="str">
        <f>IF('Main courante'!$A357=$AE$6,MOD($AH360-$AG360,1),"")</f>
        <v/>
      </c>
      <c r="AJ360" s="123" t="str">
        <f>IF('Main courante'!$A357=$AE$6,'Main courante'!$E357,"")</f>
        <v/>
      </c>
      <c r="AK360" s="122" t="str">
        <f>IF('Main courante'!$A357=$AE$6,DU360,"")</f>
        <v/>
      </c>
      <c r="AL360" s="125"/>
      <c r="AM360" s="120" t="str">
        <f>IF('Main courante'!$A357=$AM$6,MAX($AM$8:$AM359)+1,"")</f>
        <v/>
      </c>
      <c r="AN360" s="121" t="str">
        <f>IF('Main courante'!$A357=$AM$6,TEXT('Main courante'!$B357,"j mmm aa"),"")</f>
        <v/>
      </c>
      <c r="AO360" s="122" t="str">
        <f>IF('Main courante'!$A357=$AM$6,TEXT('Main courante'!$C357,"hh:mm"),"")</f>
        <v/>
      </c>
      <c r="AP360" s="122" t="str">
        <f>IF('Main courante'!$A357=$AM$6,TEXT('Main courante'!$D357,"hh:mm"),"")</f>
        <v/>
      </c>
      <c r="AQ360" s="123" t="str">
        <f>IF('Main courante'!$A357=$AM$6,MOD($AP360-$AO360,1),"")</f>
        <v/>
      </c>
      <c r="AR360" s="123" t="str">
        <f>IF('Main courante'!$A357=$AM$6,'Main courante'!$E357,"")</f>
        <v/>
      </c>
      <c r="AS360" s="122" t="str">
        <f>IF('Main courante'!$A357=$AM$6,DU360,"")</f>
        <v/>
      </c>
      <c r="AT360" s="125"/>
      <c r="AU360" s="120" t="str">
        <f>IF('Main courante'!$A357=$AU$6,MAX($AU$8:$AU359)+1,"")</f>
        <v/>
      </c>
      <c r="AV360" s="121" t="str">
        <f>IF('Main courante'!$A357=$AU$6,TEXT('Main courante'!$B357,"j mmm aa"),"")</f>
        <v/>
      </c>
      <c r="AW360" s="122" t="str">
        <f>IF('Main courante'!$A357=$AU$6,TEXT('Main courante'!$C357,"hh:mm"),"")</f>
        <v/>
      </c>
      <c r="AX360" s="122" t="str">
        <f>IF('Main courante'!$A357=$AU$6,TEXT('Main courante'!$D357,"hh:mm"),"")</f>
        <v/>
      </c>
      <c r="AY360" s="123" t="str">
        <f>IF('Main courante'!$A357=$AU$6,MOD($AX360-$AW360,1),"")</f>
        <v/>
      </c>
      <c r="AZ360" s="123" t="str">
        <f>IF('Main courante'!$A357=$AU$6,'Main courante'!$E357,"")</f>
        <v/>
      </c>
      <c r="BA360" s="122" t="str">
        <f>IF('Main courante'!$A357=$AU$6,DU360,"")</f>
        <v/>
      </c>
      <c r="BB360" s="125"/>
      <c r="BC360" s="120" t="str">
        <f>IF('Main courante'!$A357=$BC$6,MAX($BC$8:$BC359)+1,"")</f>
        <v/>
      </c>
      <c r="BD360" s="121" t="str">
        <f>IF('Main courante'!$A357=$BC$6,TEXT('Main courante'!$B357,"j mmm aa"),"")</f>
        <v/>
      </c>
      <c r="BE360" s="122" t="str">
        <f>IF('Main courante'!$A357=$BC$6,TEXT('Main courante'!$C357,"hh:mm"),"")</f>
        <v/>
      </c>
      <c r="BF360" s="122" t="str">
        <f>IF('Main courante'!$A357=$BC$6,TEXT('Main courante'!$D357,"hh:mm"),"")</f>
        <v/>
      </c>
      <c r="BG360" s="123" t="str">
        <f>IF('Main courante'!$A357=$BC$6,MOD($BF360-$BE360,1),"")</f>
        <v/>
      </c>
      <c r="BH360" s="123" t="str">
        <f>IF('Main courante'!$A357=$BC$6,'Main courante'!$E357,"")</f>
        <v/>
      </c>
      <c r="BI360" s="122" t="str">
        <f>IF('Main courante'!$A357=$BC$6,DU360,"")</f>
        <v/>
      </c>
      <c r="BJ360" s="125"/>
      <c r="BK360" s="120" t="str">
        <f>IF('Main courante'!$A357=$BK$6,MAX($BK$8:$BK359)+1,"")</f>
        <v/>
      </c>
      <c r="BL360" s="121" t="str">
        <f>IF('Main courante'!$A357=$BK$6,TEXT('Main courante'!$B357,"j mmm aa"),"")</f>
        <v/>
      </c>
      <c r="BM360" s="122" t="str">
        <f>IF('Main courante'!$A357=$BK$6,TEXT('Main courante'!$C357,"hh:mm"),"")</f>
        <v/>
      </c>
      <c r="BN360" s="122" t="str">
        <f>IF('Main courante'!$A357=$BK$6,TEXT('Main courante'!$D357,"hh:mm"),"")</f>
        <v/>
      </c>
      <c r="BO360" s="123" t="str">
        <f>IF('Main courante'!$A357=$BK$6,MOD($BN360-$BM360,1),"")</f>
        <v/>
      </c>
      <c r="BP360" s="123" t="str">
        <f>IF('Main courante'!$A357=$BK$6,'Main courante'!$E357,"")</f>
        <v/>
      </c>
      <c r="BQ360" s="122" t="str">
        <f>IF('Main courante'!$A357=$BK$6,DU360,"")</f>
        <v/>
      </c>
      <c r="BR360" s="125"/>
      <c r="BS360" s="120" t="str">
        <f>IF('Main courante'!$A357=$BS$6,MAX($BS$8:$BS359)+1,"")</f>
        <v/>
      </c>
      <c r="BT360" s="121" t="str">
        <f>IF('Main courante'!$A357=$BS$6,TEXT('Main courante'!$B357,"j mmm aa"),"")</f>
        <v/>
      </c>
      <c r="BU360" s="122" t="str">
        <f>IF('Main courante'!$A357=$BS$6,TEXT('Main courante'!$C357,"hh:mm"),"")</f>
        <v/>
      </c>
      <c r="BV360" s="122" t="str">
        <f>IF('Main courante'!$A357=$BS$6,TEXT('Main courante'!$D357,"hh:mm"),"")</f>
        <v/>
      </c>
      <c r="BW360" s="123" t="str">
        <f>IF('Main courante'!$A357=$BS$6,MOD($BV360-$BU360,1),"")</f>
        <v/>
      </c>
      <c r="BX360" s="123" t="str">
        <f>IF('Main courante'!$A357=$BS$6,'Main courante'!$E357,"")</f>
        <v/>
      </c>
      <c r="BY360" s="122" t="str">
        <f>IF('Main courante'!$A357=$BS$6,DU360,"")</f>
        <v/>
      </c>
      <c r="BZ360" s="125"/>
      <c r="CA360" s="120" t="str">
        <f>IF('Main courante'!$A357=$CA$6,MAX($CA$8:$CA359)+1,"")</f>
        <v/>
      </c>
      <c r="CB360" s="121" t="str">
        <f>IF('Main courante'!$A357=$CA$6,TEXT('Main courante'!$B357,"j mmm aa"),"")</f>
        <v/>
      </c>
      <c r="CC360" s="122" t="str">
        <f>IF('Main courante'!$A357=$CA$6,TEXT('Main courante'!$C357,"hh:mm"),"")</f>
        <v/>
      </c>
      <c r="CD360" s="122" t="str">
        <f>IF('Main courante'!$A357=$CA$6,TEXT('Main courante'!$D357,"hh:mm"),"")</f>
        <v/>
      </c>
      <c r="CE360" s="123" t="str">
        <f>IF('Main courante'!$A357=$CA$6,MOD($CD360-$CC360,1),"")</f>
        <v/>
      </c>
      <c r="CF360" s="123" t="str">
        <f>IF('Main courante'!$A357=$CA$6,'Main courante'!$E357,"")</f>
        <v/>
      </c>
      <c r="CG360" s="122" t="str">
        <f>IF('Main courante'!$A357=$CA$6,DU360,"")</f>
        <v/>
      </c>
      <c r="CH360" s="125"/>
      <c r="CI360" s="120" t="str">
        <f>IF('Main courante'!$A357=$CI$6,MAX($CI$8:$CI359)+1,"")</f>
        <v/>
      </c>
      <c r="CJ360" s="121" t="str">
        <f>IF('Main courante'!$A357=$CI$6,TEXT('Main courante'!$B357,"j mmm aa"),"")</f>
        <v/>
      </c>
      <c r="CK360" s="122" t="str">
        <f>IF('Main courante'!$A357=$CI$6,TEXT('Main courante'!$C357,"hh:mm"),"")</f>
        <v/>
      </c>
      <c r="CL360" s="122" t="str">
        <f>IF('Main courante'!$A357=$CI$6,TEXT('Main courante'!$D357,"hh:mm"),"")</f>
        <v/>
      </c>
      <c r="CM360" s="123" t="str">
        <f>IF('Main courante'!$A357=$CI$6,MOD($CL360-$CK360,1),"")</f>
        <v/>
      </c>
      <c r="CN360" s="123" t="str">
        <f>IF('Main courante'!$A357=$CI$6,'Main courante'!$E357,"")</f>
        <v/>
      </c>
      <c r="CO360" s="125"/>
      <c r="CP360" s="120" t="str">
        <f>IF('Main courante'!$A357=$CP$6,MAX($CP$8:$CP359)+1,"")</f>
        <v/>
      </c>
      <c r="CQ360" s="121" t="str">
        <f>IF('Main courante'!$A357=$CP$6,TEXT('Main courante'!$B357,"j mmm aa"),"")</f>
        <v/>
      </c>
      <c r="CR360" s="122" t="str">
        <f>IF('Main courante'!$A357=$CP$6,TEXT('Main courante'!$C357,"hh:mm"),"")</f>
        <v/>
      </c>
      <c r="CS360" s="122" t="str">
        <f>IF('Main courante'!$A357=$CP$6,TEXT('Main courante'!$D357,"hh:mm"),"")</f>
        <v/>
      </c>
      <c r="CT360" s="123" t="str">
        <f>IF('Main courante'!$A357=$CP$6,MOD($CS360-$CR360,1),"")</f>
        <v/>
      </c>
      <c r="CU360" s="123" t="str">
        <f>IF('Main courante'!$A357=$CP$6,'Main courante'!$E357,"")</f>
        <v/>
      </c>
      <c r="CV360" s="122" t="str">
        <f>IF('Main courante'!$A357=$CP$6,DU360,"")</f>
        <v/>
      </c>
      <c r="CW360" s="125"/>
      <c r="CX360" s="120" t="str">
        <f>IF('Main courante'!$A357=$CX$6,MAX($CX$8:$CX359)+1,"")</f>
        <v/>
      </c>
      <c r="CY360" s="121" t="str">
        <f>IF('Main courante'!$A357=$CX$6,TEXT('Main courante'!$B357,"j mmm aa"),"")</f>
        <v/>
      </c>
      <c r="CZ360" s="122" t="str">
        <f>IF('Main courante'!$A357=$CX$6,TEXT('Main courante'!$C357,"hh:mm"),"")</f>
        <v/>
      </c>
      <c r="DA360" s="122" t="str">
        <f>IF('Main courante'!$A357=$CX$6,TEXT('Main courante'!$D357,"hh:mm"),"")</f>
        <v/>
      </c>
      <c r="DB360" s="123" t="str">
        <f>IF('Main courante'!$A357=$CX$6,MOD($DA360-$CZ360,1),"")</f>
        <v/>
      </c>
      <c r="DC360" s="123" t="str">
        <f>IF('Main courante'!$A357=$CX$6,'Main courante'!$E357,"")</f>
        <v/>
      </c>
      <c r="DD360" s="122" t="str">
        <f>IF('Main courante'!$A357=$CX$6,DU360,"")</f>
        <v/>
      </c>
      <c r="DE360" s="125"/>
      <c r="DF360" s="120" t="str">
        <f>IF('Main courante'!$A357=$DF$6,MAX($DF$8:$DF359)+1,"")</f>
        <v/>
      </c>
      <c r="DG360" s="121" t="str">
        <f>IF('Main courante'!$A357=$DF$6,TEXT('Main courante'!$B357,"j mmm aa"),"")</f>
        <v/>
      </c>
      <c r="DH360" s="122" t="str">
        <f>IF('Main courante'!$A357=$DF$6,TEXT('Main courante'!$C357,"hh:mm"),"")</f>
        <v/>
      </c>
      <c r="DI360" s="122" t="str">
        <f>IF('Main courante'!$A357=$DF$6,TEXT('Main courante'!$D357,"hh:mm"),"")</f>
        <v/>
      </c>
      <c r="DJ360" s="123" t="str">
        <f>IF('Main courante'!$A357=$DF$6,MOD($DI360-$DH360,1),"")</f>
        <v/>
      </c>
      <c r="DK360" s="123" t="str">
        <f>IF('Main courante'!$A357=$DF$6,'Main courante'!$E357,"")</f>
        <v/>
      </c>
      <c r="DL360" s="128"/>
      <c r="DM360" s="120" t="str">
        <f>IF(OR('Main courante'!$F357&lt;&gt;"",'Main courante'!$K357&lt;&gt;""),MAX($DM$8:$DM359)+1,"")</f>
        <v/>
      </c>
      <c r="DN360" s="121" t="str">
        <f>IF('Main courante'!$F357,TEXT('Main courante'!$B357,"j mmm aa"),"")</f>
        <v/>
      </c>
      <c r="DO360" s="121" t="str">
        <f>IF('Main courante'!$F357,'Main courante'!$E357,"")</f>
        <v/>
      </c>
      <c r="DP360" s="121" t="str">
        <f>IF(OR('Main courante'!$F357&lt;&gt;"",'Main courante'!$K357&lt;&gt;""),IF('Main courante'!$F357&lt;&gt;"",TEXT('Main courante'!$F357,"hh:mm"),""),"")</f>
        <v/>
      </c>
      <c r="DQ360" s="121" t="str">
        <f>IF(OR('Main courante'!$F357&lt;&gt;"",'Main courante'!$K357&lt;&gt;""),IF('Main courante'!$G357&lt;&gt;"",TEXT('Main courante'!$G357,"hh:mm"),""),"")</f>
        <v/>
      </c>
      <c r="DR360" s="121" t="str">
        <f>IF(OR('Main courante'!$F357&lt;&gt;"",'Main courante'!$K357&lt;&gt;""),IF('Main courante'!$K357&lt;&gt;"",TEXT('Main courante'!$K357,"hh:mm"),""),"")</f>
        <v/>
      </c>
      <c r="DS360" s="121" t="str">
        <f>IF(OR('Main courante'!$F357&lt;&gt;"",'Main courante'!$K357&lt;&gt;""),IF('Main courante'!$L357&lt;&gt;"",TEXT('Main courante'!$L357,"hh:mm"),""),"")</f>
        <v/>
      </c>
      <c r="DT360" s="129">
        <f t="shared" si="19"/>
        <v>0</v>
      </c>
      <c r="DU360" s="130">
        <f>'Main courante'!$H357+'Main courante'!$M357</f>
        <v>0</v>
      </c>
      <c r="DV360" s="131">
        <f>'Main courante'!$J357+'Main courante'!$O357</f>
        <v>0</v>
      </c>
      <c r="DW360" s="131">
        <f>'Main courante'!$I357+'Main courante'!$N357</f>
        <v>0</v>
      </c>
      <c r="DX360" s="132" t="str">
        <f>IF('Main courante'!$P357&lt;&gt;"",'Main courante'!$P357,"")</f>
        <v/>
      </c>
      <c r="DY360" s="133" t="str">
        <f>IF('Main courante'!$Q357&lt;&gt;"",'Main courante'!$Q357,"")</f>
        <v/>
      </c>
      <c r="DZ360" s="133" t="str">
        <f>IF('Main courante'!$R357&lt;&gt;"",'Main courante'!$R357,"")</f>
        <v/>
      </c>
      <c r="EA360" s="129">
        <f t="shared" si="20"/>
        <v>0</v>
      </c>
      <c r="EB360" s="129">
        <f t="shared" si="21"/>
        <v>0</v>
      </c>
      <c r="ED360" s="120" t="str">
        <f>IF('Main courante'!$A357=$ED$6,MAX($ED$8:$ED359)+1,"")</f>
        <v/>
      </c>
      <c r="EE360" s="120" t="str">
        <f>IF('Main courante'!$A357=$ED$6,'Main courante'!$S357,"")</f>
        <v/>
      </c>
      <c r="EF360" s="120" t="str">
        <f>IF('Main courante'!$A357=$ED$6,'Main courante'!$T357,"")</f>
        <v/>
      </c>
      <c r="EG360" s="120" t="str">
        <f>IF('Main courante'!$A357=$ED$6,'Main courante'!$U357,"")</f>
        <v/>
      </c>
      <c r="EH360" s="134" t="str">
        <f>IF('Main courante'!$A357=$ED$6,'Main courante'!$V357,"")</f>
        <v/>
      </c>
      <c r="EJ360" s="120" t="str">
        <f>IF('Main courante'!$A357=$EJ$6,MAX($EJ$8:$EJ359)+1,"")</f>
        <v/>
      </c>
      <c r="EK360" s="120" t="str">
        <f>IF('Main courante'!$A357=$EJ$6,'Main courante'!$S357,"")</f>
        <v/>
      </c>
      <c r="EL360" s="120" t="str">
        <f>IF('Main courante'!$A357=$EJ$6,'Main courante'!$T357,"")</f>
        <v/>
      </c>
      <c r="EM360" s="120" t="str">
        <f>IF('Main courante'!$A357=$EJ$6,'Main courante'!$U357,"")</f>
        <v/>
      </c>
      <c r="EN360" s="134" t="str">
        <f>IF('Main courante'!$A357=$EJ$6,'Main courante'!$V357,"")</f>
        <v/>
      </c>
      <c r="EP360" s="120" t="str">
        <f>IF('Main courante'!$A357=$EP$6,MAX($EP$8:$EP359)+1,"")</f>
        <v/>
      </c>
      <c r="EQ360" s="120" t="str">
        <f>IF('Main courante'!$A357=$EP$6,'Main courante'!$S357,"")</f>
        <v/>
      </c>
      <c r="ER360" s="120" t="str">
        <f>IF('Main courante'!$A357=$EP$6,'Main courante'!$T357,"")</f>
        <v/>
      </c>
      <c r="ES360" s="120" t="str">
        <f>IF('Main courante'!$A357=$EP$6,'Main courante'!$U357,"")</f>
        <v/>
      </c>
      <c r="ET360" s="134" t="str">
        <f>IF('Main courante'!$A357=$EP$6,'Main courante'!$V357,"")</f>
        <v/>
      </c>
      <c r="EU360" s="125"/>
      <c r="EV360" s="120" t="str">
        <f>IF('Main courante'!$A357=$EV$6,MAX($EV$8:$EV359)+1,"")</f>
        <v/>
      </c>
      <c r="EW360" s="121" t="str">
        <f>IF('Main courante'!$A357=$EV$6,TEXT('Main courante'!$B357,"j mmm aa"),"")</f>
        <v/>
      </c>
      <c r="EX360" s="122" t="str">
        <f>IF('Main courante'!$A357=$EV$6,TEXT('Main courante'!$C357,"hh:mm"),"")</f>
        <v/>
      </c>
      <c r="EY360" s="122" t="str">
        <f>IF('Main courante'!$A357=$EV$6,TEXT('Main courante'!$D357,"hh:mm"),"")</f>
        <v/>
      </c>
      <c r="EZ360" s="123" t="str">
        <f>IF('Main courante'!$A357=$EV$6,MOD($EY360-$EX360,1),"")</f>
        <v/>
      </c>
      <c r="FA360" s="123" t="str">
        <f>IF('Main courante'!$A357=$EV$6,'Main courante'!$E357,"")</f>
        <v/>
      </c>
      <c r="FB360" s="128"/>
    </row>
    <row r="361" spans="1:158">
      <c r="A361" s="120" t="str">
        <f>IF('Main courante'!$A358=$A$6,MAX($A$8:$A360)+1,"")</f>
        <v/>
      </c>
      <c r="B361" s="121" t="str">
        <f>IF('Main courante'!$A358=$A$6,TEXT('Main courante'!$B358,"j mmm aa"),"")</f>
        <v/>
      </c>
      <c r="C361" s="122" t="str">
        <f>IF('Main courante'!$A358=$A$6,TEXT('Main courante'!$C358,"hh:mm"),"")</f>
        <v/>
      </c>
      <c r="D361" s="122" t="str">
        <f>IF('Main courante'!$A358=$A$6,TEXT('Main courante'!$D358,"hh:mm"),"")</f>
        <v/>
      </c>
      <c r="E361" s="123" t="str">
        <f>IF('Main courante'!$A358=$A$6,MOD($D361-$C361,1),"")</f>
        <v/>
      </c>
      <c r="F361" s="123" t="str">
        <f>IF('Main courante'!$A358=$A$6,'Main courante'!$E358,"")</f>
        <v/>
      </c>
      <c r="G361" s="125"/>
      <c r="H361" s="126" t="str">
        <f>IF('Main courante'!$A358=$H$6,MAX($H$8:$H360)+1,"")</f>
        <v/>
      </c>
      <c r="I361" s="121" t="str">
        <f>IF('Main courante'!$A358=$H$6,TEXT('Main courante'!$B358,"j mmm aa"),"")</f>
        <v/>
      </c>
      <c r="J361" s="122" t="str">
        <f>IF('Main courante'!$A358=$H$6,TEXT('Main courante'!$C358,"hh:mm"),"")</f>
        <v/>
      </c>
      <c r="K361" s="122" t="str">
        <f>IF('Main courante'!$A358=$H$6,TEXT('Main courante'!$D358,"hh:mm"),"")</f>
        <v/>
      </c>
      <c r="L361" s="123" t="str">
        <f>IF('Main courante'!$A358=$H$6,MOD($K361-$J361,1),"")</f>
        <v/>
      </c>
      <c r="M361" s="123" t="str">
        <f>IF('Main courante'!$A358=$H$6,'Main courante'!$E358,"")</f>
        <v/>
      </c>
      <c r="N361" s="125"/>
      <c r="O361" s="120" t="str">
        <f>IF('Main courante'!$A358=$O$6,MAX($O$8:$O360)+1,"")</f>
        <v/>
      </c>
      <c r="P361" s="121" t="str">
        <f>IF('Main courante'!$A358=$O$6,TEXT('Main courante'!$B358,"j mmm aa"),"")</f>
        <v/>
      </c>
      <c r="Q361" s="122" t="str">
        <f>IF('Main courante'!$A358=$O$6,TEXT('Main courante'!$C358,"hh:mm"),"")</f>
        <v/>
      </c>
      <c r="R361" s="122" t="str">
        <f>IF('Main courante'!$A358=$O$6,TEXT('Main courante'!$D358,"hh:mm"),"")</f>
        <v/>
      </c>
      <c r="S361" s="123" t="str">
        <f>IF('Main courante'!$A358=$O$6,MOD($R361-$Q361,1),"")</f>
        <v/>
      </c>
      <c r="T361" s="124" t="str">
        <f>IF('Main courante'!$A358=$O$6,'Main courante'!$E358,"")</f>
        <v/>
      </c>
      <c r="U361" s="127" t="str">
        <f>IF('Main courante'!$A358=$O$6,DU361,"")</f>
        <v/>
      </c>
      <c r="V361" s="125"/>
      <c r="W361" s="120" t="str">
        <f>IF('Main courante'!$A358=$W$6,MAX($W$8:$W360)+1,"")</f>
        <v/>
      </c>
      <c r="X361" s="121" t="str">
        <f>IF('Main courante'!$A358=$W$6,TEXT('Main courante'!$B358,"j mmm aa"),"")</f>
        <v/>
      </c>
      <c r="Y361" s="122" t="str">
        <f>IF('Main courante'!$A358=$W$6,TEXT('Main courante'!$C358,"hh:mm"),"")</f>
        <v/>
      </c>
      <c r="Z361" s="122" t="str">
        <f>IF('Main courante'!$A358=$W$6,TEXT('Main courante'!$D358,"hh:mm"),"")</f>
        <v/>
      </c>
      <c r="AA361" s="123" t="str">
        <f>IF('Main courante'!$A358=$W$6,MOD($Z361-$Y361,1),"")</f>
        <v/>
      </c>
      <c r="AB361" s="123" t="str">
        <f>IF('Main courante'!$A358=$W$6,'Main courante'!$E358,"")</f>
        <v/>
      </c>
      <c r="AC361" s="122" t="str">
        <f>IF('Main courante'!$A358=$W$6,DU361,"")</f>
        <v/>
      </c>
      <c r="AD361" s="125"/>
      <c r="AE361" s="120" t="str">
        <f>IF('Main courante'!$A358=$AE$6,MAX($AE$8:$AE360)+1,"")</f>
        <v/>
      </c>
      <c r="AF361" s="121" t="str">
        <f>IF('Main courante'!$A358=$AE$6,TEXT('Main courante'!$B358,"j mmm aa"),"")</f>
        <v/>
      </c>
      <c r="AG361" s="122" t="str">
        <f>IF('Main courante'!$A358=$AE$6,TEXT('Main courante'!$C358,"hh:mm"),"")</f>
        <v/>
      </c>
      <c r="AH361" s="122" t="str">
        <f>IF('Main courante'!$A358=$AE$6,TEXT('Main courante'!$D358,"hh:mm"),"")</f>
        <v/>
      </c>
      <c r="AI361" s="123" t="str">
        <f>IF('Main courante'!$A358=$AE$6,MOD($AH361-$AG361,1),"")</f>
        <v/>
      </c>
      <c r="AJ361" s="123" t="str">
        <f>IF('Main courante'!$A358=$AE$6,'Main courante'!$E358,"")</f>
        <v/>
      </c>
      <c r="AK361" s="122" t="str">
        <f>IF('Main courante'!$A358=$AE$6,DU361,"")</f>
        <v/>
      </c>
      <c r="AL361" s="125"/>
      <c r="AM361" s="120" t="str">
        <f>IF('Main courante'!$A358=$AM$6,MAX($AM$8:$AM360)+1,"")</f>
        <v/>
      </c>
      <c r="AN361" s="121" t="str">
        <f>IF('Main courante'!$A358=$AM$6,TEXT('Main courante'!$B358,"j mmm aa"),"")</f>
        <v/>
      </c>
      <c r="AO361" s="122" t="str">
        <f>IF('Main courante'!$A358=$AM$6,TEXT('Main courante'!$C358,"hh:mm"),"")</f>
        <v/>
      </c>
      <c r="AP361" s="122" t="str">
        <f>IF('Main courante'!$A358=$AM$6,TEXT('Main courante'!$D358,"hh:mm"),"")</f>
        <v/>
      </c>
      <c r="AQ361" s="123" t="str">
        <f>IF('Main courante'!$A358=$AM$6,MOD($AP361-$AO361,1),"")</f>
        <v/>
      </c>
      <c r="AR361" s="123" t="str">
        <f>IF('Main courante'!$A358=$AM$6,'Main courante'!$E358,"")</f>
        <v/>
      </c>
      <c r="AS361" s="122" t="str">
        <f>IF('Main courante'!$A358=$AM$6,DU361,"")</f>
        <v/>
      </c>
      <c r="AT361" s="125"/>
      <c r="AU361" s="120" t="str">
        <f>IF('Main courante'!$A358=$AU$6,MAX($AU$8:$AU360)+1,"")</f>
        <v/>
      </c>
      <c r="AV361" s="121" t="str">
        <f>IF('Main courante'!$A358=$AU$6,TEXT('Main courante'!$B358,"j mmm aa"),"")</f>
        <v/>
      </c>
      <c r="AW361" s="122" t="str">
        <f>IF('Main courante'!$A358=$AU$6,TEXT('Main courante'!$C358,"hh:mm"),"")</f>
        <v/>
      </c>
      <c r="AX361" s="122" t="str">
        <f>IF('Main courante'!$A358=$AU$6,TEXT('Main courante'!$D358,"hh:mm"),"")</f>
        <v/>
      </c>
      <c r="AY361" s="123" t="str">
        <f>IF('Main courante'!$A358=$AU$6,MOD($AX361-$AW361,1),"")</f>
        <v/>
      </c>
      <c r="AZ361" s="123" t="str">
        <f>IF('Main courante'!$A358=$AU$6,'Main courante'!$E358,"")</f>
        <v/>
      </c>
      <c r="BA361" s="122" t="str">
        <f>IF('Main courante'!$A358=$AU$6,DU361,"")</f>
        <v/>
      </c>
      <c r="BB361" s="125"/>
      <c r="BC361" s="120" t="str">
        <f>IF('Main courante'!$A358=$BC$6,MAX($BC$8:$BC360)+1,"")</f>
        <v/>
      </c>
      <c r="BD361" s="121" t="str">
        <f>IF('Main courante'!$A358=$BC$6,TEXT('Main courante'!$B358,"j mmm aa"),"")</f>
        <v/>
      </c>
      <c r="BE361" s="122" t="str">
        <f>IF('Main courante'!$A358=$BC$6,TEXT('Main courante'!$C358,"hh:mm"),"")</f>
        <v/>
      </c>
      <c r="BF361" s="122" t="str">
        <f>IF('Main courante'!$A358=$BC$6,TEXT('Main courante'!$D358,"hh:mm"),"")</f>
        <v/>
      </c>
      <c r="BG361" s="123" t="str">
        <f>IF('Main courante'!$A358=$BC$6,MOD($BF361-$BE361,1),"")</f>
        <v/>
      </c>
      <c r="BH361" s="123" t="str">
        <f>IF('Main courante'!$A358=$BC$6,'Main courante'!$E358,"")</f>
        <v/>
      </c>
      <c r="BI361" s="122" t="str">
        <f>IF('Main courante'!$A358=$BC$6,DU361,"")</f>
        <v/>
      </c>
      <c r="BJ361" s="125"/>
      <c r="BK361" s="120" t="str">
        <f>IF('Main courante'!$A358=$BK$6,MAX($BK$8:$BK360)+1,"")</f>
        <v/>
      </c>
      <c r="BL361" s="121" t="str">
        <f>IF('Main courante'!$A358=$BK$6,TEXT('Main courante'!$B358,"j mmm aa"),"")</f>
        <v/>
      </c>
      <c r="BM361" s="122" t="str">
        <f>IF('Main courante'!$A358=$BK$6,TEXT('Main courante'!$C358,"hh:mm"),"")</f>
        <v/>
      </c>
      <c r="BN361" s="122" t="str">
        <f>IF('Main courante'!$A358=$BK$6,TEXT('Main courante'!$D358,"hh:mm"),"")</f>
        <v/>
      </c>
      <c r="BO361" s="123" t="str">
        <f>IF('Main courante'!$A358=$BK$6,MOD($BN361-$BM361,1),"")</f>
        <v/>
      </c>
      <c r="BP361" s="123" t="str">
        <f>IF('Main courante'!$A358=$BK$6,'Main courante'!$E358,"")</f>
        <v/>
      </c>
      <c r="BQ361" s="122" t="str">
        <f>IF('Main courante'!$A358=$BK$6,DU361,"")</f>
        <v/>
      </c>
      <c r="BR361" s="125"/>
      <c r="BS361" s="120" t="str">
        <f>IF('Main courante'!$A358=$BS$6,MAX($BS$8:$BS360)+1,"")</f>
        <v/>
      </c>
      <c r="BT361" s="121" t="str">
        <f>IF('Main courante'!$A358=$BS$6,TEXT('Main courante'!$B358,"j mmm aa"),"")</f>
        <v/>
      </c>
      <c r="BU361" s="122" t="str">
        <f>IF('Main courante'!$A358=$BS$6,TEXT('Main courante'!$C358,"hh:mm"),"")</f>
        <v/>
      </c>
      <c r="BV361" s="122" t="str">
        <f>IF('Main courante'!$A358=$BS$6,TEXT('Main courante'!$D358,"hh:mm"),"")</f>
        <v/>
      </c>
      <c r="BW361" s="123" t="str">
        <f>IF('Main courante'!$A358=$BS$6,MOD($BV361-$BU361,1),"")</f>
        <v/>
      </c>
      <c r="BX361" s="123" t="str">
        <f>IF('Main courante'!$A358=$BS$6,'Main courante'!$E358,"")</f>
        <v/>
      </c>
      <c r="BY361" s="122" t="str">
        <f>IF('Main courante'!$A358=$BS$6,DU361,"")</f>
        <v/>
      </c>
      <c r="BZ361" s="125"/>
      <c r="CA361" s="120" t="str">
        <f>IF('Main courante'!$A358=$CA$6,MAX($CA$8:$CA360)+1,"")</f>
        <v/>
      </c>
      <c r="CB361" s="121" t="str">
        <f>IF('Main courante'!$A358=$CA$6,TEXT('Main courante'!$B358,"j mmm aa"),"")</f>
        <v/>
      </c>
      <c r="CC361" s="122" t="str">
        <f>IF('Main courante'!$A358=$CA$6,TEXT('Main courante'!$C358,"hh:mm"),"")</f>
        <v/>
      </c>
      <c r="CD361" s="122" t="str">
        <f>IF('Main courante'!$A358=$CA$6,TEXT('Main courante'!$D358,"hh:mm"),"")</f>
        <v/>
      </c>
      <c r="CE361" s="123" t="str">
        <f>IF('Main courante'!$A358=$CA$6,MOD($CD361-$CC361,1),"")</f>
        <v/>
      </c>
      <c r="CF361" s="123" t="str">
        <f>IF('Main courante'!$A358=$CA$6,'Main courante'!$E358,"")</f>
        <v/>
      </c>
      <c r="CG361" s="122" t="str">
        <f>IF('Main courante'!$A358=$CA$6,DU361,"")</f>
        <v/>
      </c>
      <c r="CH361" s="125"/>
      <c r="CI361" s="120" t="str">
        <f>IF('Main courante'!$A358=$CI$6,MAX($CI$8:$CI360)+1,"")</f>
        <v/>
      </c>
      <c r="CJ361" s="121" t="str">
        <f>IF('Main courante'!$A358=$CI$6,TEXT('Main courante'!$B358,"j mmm aa"),"")</f>
        <v/>
      </c>
      <c r="CK361" s="122" t="str">
        <f>IF('Main courante'!$A358=$CI$6,TEXT('Main courante'!$C358,"hh:mm"),"")</f>
        <v/>
      </c>
      <c r="CL361" s="122" t="str">
        <f>IF('Main courante'!$A358=$CI$6,TEXT('Main courante'!$D358,"hh:mm"),"")</f>
        <v/>
      </c>
      <c r="CM361" s="123" t="str">
        <f>IF('Main courante'!$A358=$CI$6,MOD($CL361-$CK361,1),"")</f>
        <v/>
      </c>
      <c r="CN361" s="123" t="str">
        <f>IF('Main courante'!$A358=$CI$6,'Main courante'!$E358,"")</f>
        <v/>
      </c>
      <c r="CO361" s="125"/>
      <c r="CP361" s="120" t="str">
        <f>IF('Main courante'!$A358=$CP$6,MAX($CP$8:$CP360)+1,"")</f>
        <v/>
      </c>
      <c r="CQ361" s="121" t="str">
        <f>IF('Main courante'!$A358=$CP$6,TEXT('Main courante'!$B358,"j mmm aa"),"")</f>
        <v/>
      </c>
      <c r="CR361" s="122" t="str">
        <f>IF('Main courante'!$A358=$CP$6,TEXT('Main courante'!$C358,"hh:mm"),"")</f>
        <v/>
      </c>
      <c r="CS361" s="122" t="str">
        <f>IF('Main courante'!$A358=$CP$6,TEXT('Main courante'!$D358,"hh:mm"),"")</f>
        <v/>
      </c>
      <c r="CT361" s="123" t="str">
        <f>IF('Main courante'!$A358=$CP$6,MOD($CS361-$CR361,1),"")</f>
        <v/>
      </c>
      <c r="CU361" s="123" t="str">
        <f>IF('Main courante'!$A358=$CP$6,'Main courante'!$E358,"")</f>
        <v/>
      </c>
      <c r="CV361" s="122" t="str">
        <f>IF('Main courante'!$A358=$CP$6,DU361,"")</f>
        <v/>
      </c>
      <c r="CW361" s="125"/>
      <c r="CX361" s="120" t="str">
        <f>IF('Main courante'!$A358=$CX$6,MAX($CX$8:$CX360)+1,"")</f>
        <v/>
      </c>
      <c r="CY361" s="121" t="str">
        <f>IF('Main courante'!$A358=$CX$6,TEXT('Main courante'!$B358,"j mmm aa"),"")</f>
        <v/>
      </c>
      <c r="CZ361" s="122" t="str">
        <f>IF('Main courante'!$A358=$CX$6,TEXT('Main courante'!$C358,"hh:mm"),"")</f>
        <v/>
      </c>
      <c r="DA361" s="122" t="str">
        <f>IF('Main courante'!$A358=$CX$6,TEXT('Main courante'!$D358,"hh:mm"),"")</f>
        <v/>
      </c>
      <c r="DB361" s="123" t="str">
        <f>IF('Main courante'!$A358=$CX$6,MOD($DA361-$CZ361,1),"")</f>
        <v/>
      </c>
      <c r="DC361" s="123" t="str">
        <f>IF('Main courante'!$A358=$CX$6,'Main courante'!$E358,"")</f>
        <v/>
      </c>
      <c r="DD361" s="122" t="str">
        <f>IF('Main courante'!$A358=$CX$6,DU361,"")</f>
        <v/>
      </c>
      <c r="DE361" s="125"/>
      <c r="DF361" s="120" t="str">
        <f>IF('Main courante'!$A358=$DF$6,MAX($DF$8:$DF360)+1,"")</f>
        <v/>
      </c>
      <c r="DG361" s="121" t="str">
        <f>IF('Main courante'!$A358=$DF$6,TEXT('Main courante'!$B358,"j mmm aa"),"")</f>
        <v/>
      </c>
      <c r="DH361" s="122" t="str">
        <f>IF('Main courante'!$A358=$DF$6,TEXT('Main courante'!$C358,"hh:mm"),"")</f>
        <v/>
      </c>
      <c r="DI361" s="122" t="str">
        <f>IF('Main courante'!$A358=$DF$6,TEXT('Main courante'!$D358,"hh:mm"),"")</f>
        <v/>
      </c>
      <c r="DJ361" s="123" t="str">
        <f>IF('Main courante'!$A358=$DF$6,MOD($DI361-$DH361,1),"")</f>
        <v/>
      </c>
      <c r="DK361" s="123" t="str">
        <f>IF('Main courante'!$A358=$DF$6,'Main courante'!$E358,"")</f>
        <v/>
      </c>
      <c r="DL361" s="128"/>
      <c r="DM361" s="120" t="str">
        <f>IF(OR('Main courante'!$F358&lt;&gt;"",'Main courante'!$K358&lt;&gt;""),MAX($DM$8:$DM360)+1,"")</f>
        <v/>
      </c>
      <c r="DN361" s="121" t="str">
        <f>IF('Main courante'!$F358,TEXT('Main courante'!$B358,"j mmm aa"),"")</f>
        <v/>
      </c>
      <c r="DO361" s="121" t="str">
        <f>IF('Main courante'!$F358,'Main courante'!$E358,"")</f>
        <v/>
      </c>
      <c r="DP361" s="121" t="str">
        <f>IF(OR('Main courante'!$F358&lt;&gt;"",'Main courante'!$K358&lt;&gt;""),IF('Main courante'!$F358&lt;&gt;"",TEXT('Main courante'!$F358,"hh:mm"),""),"")</f>
        <v/>
      </c>
      <c r="DQ361" s="121" t="str">
        <f>IF(OR('Main courante'!$F358&lt;&gt;"",'Main courante'!$K358&lt;&gt;""),IF('Main courante'!$G358&lt;&gt;"",TEXT('Main courante'!$G358,"hh:mm"),""),"")</f>
        <v/>
      </c>
      <c r="DR361" s="121" t="str">
        <f>IF(OR('Main courante'!$F358&lt;&gt;"",'Main courante'!$K358&lt;&gt;""),IF('Main courante'!$K358&lt;&gt;"",TEXT('Main courante'!$K358,"hh:mm"),""),"")</f>
        <v/>
      </c>
      <c r="DS361" s="121" t="str">
        <f>IF(OR('Main courante'!$F358&lt;&gt;"",'Main courante'!$K358&lt;&gt;""),IF('Main courante'!$L358&lt;&gt;"",TEXT('Main courante'!$L358,"hh:mm"),""),"")</f>
        <v/>
      </c>
      <c r="DT361" s="129">
        <f t="shared" si="19"/>
        <v>0</v>
      </c>
      <c r="DU361" s="130">
        <f>'Main courante'!$H358+'Main courante'!$M358</f>
        <v>0</v>
      </c>
      <c r="DV361" s="131">
        <f>'Main courante'!$J358+'Main courante'!$O358</f>
        <v>0</v>
      </c>
      <c r="DW361" s="131">
        <f>'Main courante'!$I358+'Main courante'!$N358</f>
        <v>0</v>
      </c>
      <c r="DX361" s="132" t="str">
        <f>IF('Main courante'!$P358&lt;&gt;"",'Main courante'!$P358,"")</f>
        <v/>
      </c>
      <c r="DY361" s="133" t="str">
        <f>IF('Main courante'!$Q358&lt;&gt;"",'Main courante'!$Q358,"")</f>
        <v/>
      </c>
      <c r="DZ361" s="133" t="str">
        <f>IF('Main courante'!$R358&lt;&gt;"",'Main courante'!$R358,"")</f>
        <v/>
      </c>
      <c r="EA361" s="129">
        <f t="shared" si="20"/>
        <v>0</v>
      </c>
      <c r="EB361" s="129">
        <f t="shared" si="21"/>
        <v>0</v>
      </c>
      <c r="ED361" s="120" t="str">
        <f>IF('Main courante'!$A358=$ED$6,MAX($ED$8:$ED360)+1,"")</f>
        <v/>
      </c>
      <c r="EE361" s="120" t="str">
        <f>IF('Main courante'!$A358=$ED$6,'Main courante'!$S358,"")</f>
        <v/>
      </c>
      <c r="EF361" s="120" t="str">
        <f>IF('Main courante'!$A358=$ED$6,'Main courante'!$T358,"")</f>
        <v/>
      </c>
      <c r="EG361" s="120" t="str">
        <f>IF('Main courante'!$A358=$ED$6,'Main courante'!$U358,"")</f>
        <v/>
      </c>
      <c r="EH361" s="134" t="str">
        <f>IF('Main courante'!$A358=$ED$6,'Main courante'!$V358,"")</f>
        <v/>
      </c>
      <c r="EJ361" s="120" t="str">
        <f>IF('Main courante'!$A358=$EJ$6,MAX($EJ$8:$EJ360)+1,"")</f>
        <v/>
      </c>
      <c r="EK361" s="120" t="str">
        <f>IF('Main courante'!$A358=$EJ$6,'Main courante'!$S358,"")</f>
        <v/>
      </c>
      <c r="EL361" s="120" t="str">
        <f>IF('Main courante'!$A358=$EJ$6,'Main courante'!$T358,"")</f>
        <v/>
      </c>
      <c r="EM361" s="120" t="str">
        <f>IF('Main courante'!$A358=$EJ$6,'Main courante'!$U358,"")</f>
        <v/>
      </c>
      <c r="EN361" s="134" t="str">
        <f>IF('Main courante'!$A358=$EJ$6,'Main courante'!$V358,"")</f>
        <v/>
      </c>
      <c r="EP361" s="120" t="str">
        <f>IF('Main courante'!$A358=$EP$6,MAX($EP$8:$EP360)+1,"")</f>
        <v/>
      </c>
      <c r="EQ361" s="120" t="str">
        <f>IF('Main courante'!$A358=$EP$6,'Main courante'!$S358,"")</f>
        <v/>
      </c>
      <c r="ER361" s="120" t="str">
        <f>IF('Main courante'!$A358=$EP$6,'Main courante'!$T358,"")</f>
        <v/>
      </c>
      <c r="ES361" s="120" t="str">
        <f>IF('Main courante'!$A358=$EP$6,'Main courante'!$U358,"")</f>
        <v/>
      </c>
      <c r="ET361" s="134" t="str">
        <f>IF('Main courante'!$A358=$EP$6,'Main courante'!$V358,"")</f>
        <v/>
      </c>
      <c r="EU361" s="125"/>
      <c r="EV361" s="120" t="str">
        <f>IF('Main courante'!$A358=$EV$6,MAX($EV$8:$EV360)+1,"")</f>
        <v/>
      </c>
      <c r="EW361" s="121" t="str">
        <f>IF('Main courante'!$A358=$EV$6,TEXT('Main courante'!$B358,"j mmm aa"),"")</f>
        <v/>
      </c>
      <c r="EX361" s="122" t="str">
        <f>IF('Main courante'!$A358=$EV$6,TEXT('Main courante'!$C358,"hh:mm"),"")</f>
        <v/>
      </c>
      <c r="EY361" s="122" t="str">
        <f>IF('Main courante'!$A358=$EV$6,TEXT('Main courante'!$D358,"hh:mm"),"")</f>
        <v/>
      </c>
      <c r="EZ361" s="123" t="str">
        <f>IF('Main courante'!$A358=$EV$6,MOD($EY361-$EX361,1),"")</f>
        <v/>
      </c>
      <c r="FA361" s="123" t="str">
        <f>IF('Main courante'!$A358=$EV$6,'Main courante'!$E358,"")</f>
        <v/>
      </c>
      <c r="FB361" s="128"/>
    </row>
    <row r="362" spans="1:158">
      <c r="A362" s="120" t="str">
        <f>IF('Main courante'!$A359=$A$6,MAX($A$8:$A361)+1,"")</f>
        <v/>
      </c>
      <c r="B362" s="121" t="str">
        <f>IF('Main courante'!$A359=$A$6,TEXT('Main courante'!$B359,"j mmm aa"),"")</f>
        <v/>
      </c>
      <c r="C362" s="122" t="str">
        <f>IF('Main courante'!$A359=$A$6,TEXT('Main courante'!$C359,"hh:mm"),"")</f>
        <v/>
      </c>
      <c r="D362" s="122" t="str">
        <f>IF('Main courante'!$A359=$A$6,TEXT('Main courante'!$D359,"hh:mm"),"")</f>
        <v/>
      </c>
      <c r="E362" s="123" t="str">
        <f>IF('Main courante'!$A359=$A$6,MOD($D362-$C362,1),"")</f>
        <v/>
      </c>
      <c r="F362" s="123" t="str">
        <f>IF('Main courante'!$A359=$A$6,'Main courante'!$E359,"")</f>
        <v/>
      </c>
      <c r="G362" s="125"/>
      <c r="H362" s="126" t="str">
        <f>IF('Main courante'!$A359=$H$6,MAX($H$8:$H361)+1,"")</f>
        <v/>
      </c>
      <c r="I362" s="121" t="str">
        <f>IF('Main courante'!$A359=$H$6,TEXT('Main courante'!$B359,"j mmm aa"),"")</f>
        <v/>
      </c>
      <c r="J362" s="122" t="str">
        <f>IF('Main courante'!$A359=$H$6,TEXT('Main courante'!$C359,"hh:mm"),"")</f>
        <v/>
      </c>
      <c r="K362" s="122" t="str">
        <f>IF('Main courante'!$A359=$H$6,TEXT('Main courante'!$D359,"hh:mm"),"")</f>
        <v/>
      </c>
      <c r="L362" s="123" t="str">
        <f>IF('Main courante'!$A359=$H$6,MOD($K362-$J362,1),"")</f>
        <v/>
      </c>
      <c r="M362" s="123" t="str">
        <f>IF('Main courante'!$A359=$H$6,'Main courante'!$E359,"")</f>
        <v/>
      </c>
      <c r="N362" s="125"/>
      <c r="O362" s="120" t="str">
        <f>IF('Main courante'!$A359=$O$6,MAX($O$8:$O361)+1,"")</f>
        <v/>
      </c>
      <c r="P362" s="121" t="str">
        <f>IF('Main courante'!$A359=$O$6,TEXT('Main courante'!$B359,"j mmm aa"),"")</f>
        <v/>
      </c>
      <c r="Q362" s="122" t="str">
        <f>IF('Main courante'!$A359=$O$6,TEXT('Main courante'!$C359,"hh:mm"),"")</f>
        <v/>
      </c>
      <c r="R362" s="122" t="str">
        <f>IF('Main courante'!$A359=$O$6,TEXT('Main courante'!$D359,"hh:mm"),"")</f>
        <v/>
      </c>
      <c r="S362" s="123" t="str">
        <f>IF('Main courante'!$A359=$O$6,MOD($R362-$Q362,1),"")</f>
        <v/>
      </c>
      <c r="T362" s="124" t="str">
        <f>IF('Main courante'!$A359=$O$6,'Main courante'!$E359,"")</f>
        <v/>
      </c>
      <c r="U362" s="127" t="str">
        <f>IF('Main courante'!$A359=$O$6,DU362,"")</f>
        <v/>
      </c>
      <c r="V362" s="125"/>
      <c r="W362" s="120" t="str">
        <f>IF('Main courante'!$A359=$W$6,MAX($W$8:$W361)+1,"")</f>
        <v/>
      </c>
      <c r="X362" s="121" t="str">
        <f>IF('Main courante'!$A359=$W$6,TEXT('Main courante'!$B359,"j mmm aa"),"")</f>
        <v/>
      </c>
      <c r="Y362" s="122" t="str">
        <f>IF('Main courante'!$A359=$W$6,TEXT('Main courante'!$C359,"hh:mm"),"")</f>
        <v/>
      </c>
      <c r="Z362" s="122" t="str">
        <f>IF('Main courante'!$A359=$W$6,TEXT('Main courante'!$D359,"hh:mm"),"")</f>
        <v/>
      </c>
      <c r="AA362" s="123" t="str">
        <f>IF('Main courante'!$A359=$W$6,MOD($Z362-$Y362,1),"")</f>
        <v/>
      </c>
      <c r="AB362" s="123" t="str">
        <f>IF('Main courante'!$A359=$W$6,'Main courante'!$E359,"")</f>
        <v/>
      </c>
      <c r="AC362" s="122" t="str">
        <f>IF('Main courante'!$A359=$W$6,DU362,"")</f>
        <v/>
      </c>
      <c r="AD362" s="125"/>
      <c r="AE362" s="120" t="str">
        <f>IF('Main courante'!$A359=$AE$6,MAX($AE$8:$AE361)+1,"")</f>
        <v/>
      </c>
      <c r="AF362" s="121" t="str">
        <f>IF('Main courante'!$A359=$AE$6,TEXT('Main courante'!$B359,"j mmm aa"),"")</f>
        <v/>
      </c>
      <c r="AG362" s="122" t="str">
        <f>IF('Main courante'!$A359=$AE$6,TEXT('Main courante'!$C359,"hh:mm"),"")</f>
        <v/>
      </c>
      <c r="AH362" s="122" t="str">
        <f>IF('Main courante'!$A359=$AE$6,TEXT('Main courante'!$D359,"hh:mm"),"")</f>
        <v/>
      </c>
      <c r="AI362" s="123" t="str">
        <f>IF('Main courante'!$A359=$AE$6,MOD($AH362-$AG362,1),"")</f>
        <v/>
      </c>
      <c r="AJ362" s="123" t="str">
        <f>IF('Main courante'!$A359=$AE$6,'Main courante'!$E359,"")</f>
        <v/>
      </c>
      <c r="AK362" s="122" t="str">
        <f>IF('Main courante'!$A359=$AE$6,DU362,"")</f>
        <v/>
      </c>
      <c r="AL362" s="125"/>
      <c r="AM362" s="120" t="str">
        <f>IF('Main courante'!$A359=$AM$6,MAX($AM$8:$AM361)+1,"")</f>
        <v/>
      </c>
      <c r="AN362" s="121" t="str">
        <f>IF('Main courante'!$A359=$AM$6,TEXT('Main courante'!$B359,"j mmm aa"),"")</f>
        <v/>
      </c>
      <c r="AO362" s="122" t="str">
        <f>IF('Main courante'!$A359=$AM$6,TEXT('Main courante'!$C359,"hh:mm"),"")</f>
        <v/>
      </c>
      <c r="AP362" s="122" t="str">
        <f>IF('Main courante'!$A359=$AM$6,TEXT('Main courante'!$D359,"hh:mm"),"")</f>
        <v/>
      </c>
      <c r="AQ362" s="123" t="str">
        <f>IF('Main courante'!$A359=$AM$6,MOD($AP362-$AO362,1),"")</f>
        <v/>
      </c>
      <c r="AR362" s="123" t="str">
        <f>IF('Main courante'!$A359=$AM$6,'Main courante'!$E359,"")</f>
        <v/>
      </c>
      <c r="AS362" s="122" t="str">
        <f>IF('Main courante'!$A359=$AM$6,DU362,"")</f>
        <v/>
      </c>
      <c r="AT362" s="125"/>
      <c r="AU362" s="120" t="str">
        <f>IF('Main courante'!$A359=$AU$6,MAX($AU$8:$AU361)+1,"")</f>
        <v/>
      </c>
      <c r="AV362" s="121" t="str">
        <f>IF('Main courante'!$A359=$AU$6,TEXT('Main courante'!$B359,"j mmm aa"),"")</f>
        <v/>
      </c>
      <c r="AW362" s="122" t="str">
        <f>IF('Main courante'!$A359=$AU$6,TEXT('Main courante'!$C359,"hh:mm"),"")</f>
        <v/>
      </c>
      <c r="AX362" s="122" t="str">
        <f>IF('Main courante'!$A359=$AU$6,TEXT('Main courante'!$D359,"hh:mm"),"")</f>
        <v/>
      </c>
      <c r="AY362" s="123" t="str">
        <f>IF('Main courante'!$A359=$AU$6,MOD($AX362-$AW362,1),"")</f>
        <v/>
      </c>
      <c r="AZ362" s="123" t="str">
        <f>IF('Main courante'!$A359=$AU$6,'Main courante'!$E359,"")</f>
        <v/>
      </c>
      <c r="BA362" s="122" t="str">
        <f>IF('Main courante'!$A359=$AU$6,DU362,"")</f>
        <v/>
      </c>
      <c r="BB362" s="125"/>
      <c r="BC362" s="120" t="str">
        <f>IF('Main courante'!$A359=$BC$6,MAX($BC$8:$BC361)+1,"")</f>
        <v/>
      </c>
      <c r="BD362" s="121" t="str">
        <f>IF('Main courante'!$A359=$BC$6,TEXT('Main courante'!$B359,"j mmm aa"),"")</f>
        <v/>
      </c>
      <c r="BE362" s="122" t="str">
        <f>IF('Main courante'!$A359=$BC$6,TEXT('Main courante'!$C359,"hh:mm"),"")</f>
        <v/>
      </c>
      <c r="BF362" s="122" t="str">
        <f>IF('Main courante'!$A359=$BC$6,TEXT('Main courante'!$D359,"hh:mm"),"")</f>
        <v/>
      </c>
      <c r="BG362" s="123" t="str">
        <f>IF('Main courante'!$A359=$BC$6,MOD($BF362-$BE362,1),"")</f>
        <v/>
      </c>
      <c r="BH362" s="123" t="str">
        <f>IF('Main courante'!$A359=$BC$6,'Main courante'!$E359,"")</f>
        <v/>
      </c>
      <c r="BI362" s="122" t="str">
        <f>IF('Main courante'!$A359=$BC$6,DU362,"")</f>
        <v/>
      </c>
      <c r="BJ362" s="125"/>
      <c r="BK362" s="120" t="str">
        <f>IF('Main courante'!$A359=$BK$6,MAX($BK$8:$BK361)+1,"")</f>
        <v/>
      </c>
      <c r="BL362" s="121" t="str">
        <f>IF('Main courante'!$A359=$BK$6,TEXT('Main courante'!$B359,"j mmm aa"),"")</f>
        <v/>
      </c>
      <c r="BM362" s="122" t="str">
        <f>IF('Main courante'!$A359=$BK$6,TEXT('Main courante'!$C359,"hh:mm"),"")</f>
        <v/>
      </c>
      <c r="BN362" s="122" t="str">
        <f>IF('Main courante'!$A359=$BK$6,TEXT('Main courante'!$D359,"hh:mm"),"")</f>
        <v/>
      </c>
      <c r="BO362" s="123" t="str">
        <f>IF('Main courante'!$A359=$BK$6,MOD($BN362-$BM362,1),"")</f>
        <v/>
      </c>
      <c r="BP362" s="123" t="str">
        <f>IF('Main courante'!$A359=$BK$6,'Main courante'!$E359,"")</f>
        <v/>
      </c>
      <c r="BQ362" s="122" t="str">
        <f>IF('Main courante'!$A359=$BK$6,DU362,"")</f>
        <v/>
      </c>
      <c r="BR362" s="125"/>
      <c r="BS362" s="120" t="str">
        <f>IF('Main courante'!$A359=$BS$6,MAX($BS$8:$BS361)+1,"")</f>
        <v/>
      </c>
      <c r="BT362" s="121" t="str">
        <f>IF('Main courante'!$A359=$BS$6,TEXT('Main courante'!$B359,"j mmm aa"),"")</f>
        <v/>
      </c>
      <c r="BU362" s="122" t="str">
        <f>IF('Main courante'!$A359=$BS$6,TEXT('Main courante'!$C359,"hh:mm"),"")</f>
        <v/>
      </c>
      <c r="BV362" s="122" t="str">
        <f>IF('Main courante'!$A359=$BS$6,TEXT('Main courante'!$D359,"hh:mm"),"")</f>
        <v/>
      </c>
      <c r="BW362" s="123" t="str">
        <f>IF('Main courante'!$A359=$BS$6,MOD($BV362-$BU362,1),"")</f>
        <v/>
      </c>
      <c r="BX362" s="123" t="str">
        <f>IF('Main courante'!$A359=$BS$6,'Main courante'!$E359,"")</f>
        <v/>
      </c>
      <c r="BY362" s="122" t="str">
        <f>IF('Main courante'!$A359=$BS$6,DU362,"")</f>
        <v/>
      </c>
      <c r="BZ362" s="125"/>
      <c r="CA362" s="120" t="str">
        <f>IF('Main courante'!$A359=$CA$6,MAX($CA$8:$CA361)+1,"")</f>
        <v/>
      </c>
      <c r="CB362" s="121" t="str">
        <f>IF('Main courante'!$A359=$CA$6,TEXT('Main courante'!$B359,"j mmm aa"),"")</f>
        <v/>
      </c>
      <c r="CC362" s="122" t="str">
        <f>IF('Main courante'!$A359=$CA$6,TEXT('Main courante'!$C359,"hh:mm"),"")</f>
        <v/>
      </c>
      <c r="CD362" s="122" t="str">
        <f>IF('Main courante'!$A359=$CA$6,TEXT('Main courante'!$D359,"hh:mm"),"")</f>
        <v/>
      </c>
      <c r="CE362" s="123" t="str">
        <f>IF('Main courante'!$A359=$CA$6,MOD($CD362-$CC362,1),"")</f>
        <v/>
      </c>
      <c r="CF362" s="123" t="str">
        <f>IF('Main courante'!$A359=$CA$6,'Main courante'!$E359,"")</f>
        <v/>
      </c>
      <c r="CG362" s="122" t="str">
        <f>IF('Main courante'!$A359=$CA$6,DU362,"")</f>
        <v/>
      </c>
      <c r="CH362" s="125"/>
      <c r="CI362" s="120" t="str">
        <f>IF('Main courante'!$A359=$CI$6,MAX($CI$8:$CI361)+1,"")</f>
        <v/>
      </c>
      <c r="CJ362" s="121" t="str">
        <f>IF('Main courante'!$A359=$CI$6,TEXT('Main courante'!$B359,"j mmm aa"),"")</f>
        <v/>
      </c>
      <c r="CK362" s="122" t="str">
        <f>IF('Main courante'!$A359=$CI$6,TEXT('Main courante'!$C359,"hh:mm"),"")</f>
        <v/>
      </c>
      <c r="CL362" s="122" t="str">
        <f>IF('Main courante'!$A359=$CI$6,TEXT('Main courante'!$D359,"hh:mm"),"")</f>
        <v/>
      </c>
      <c r="CM362" s="123" t="str">
        <f>IF('Main courante'!$A359=$CI$6,MOD($CL362-$CK362,1),"")</f>
        <v/>
      </c>
      <c r="CN362" s="123" t="str">
        <f>IF('Main courante'!$A359=$CI$6,'Main courante'!$E359,"")</f>
        <v/>
      </c>
      <c r="CO362" s="125"/>
      <c r="CP362" s="120" t="str">
        <f>IF('Main courante'!$A359=$CP$6,MAX($CP$8:$CP361)+1,"")</f>
        <v/>
      </c>
      <c r="CQ362" s="121" t="str">
        <f>IF('Main courante'!$A359=$CP$6,TEXT('Main courante'!$B359,"j mmm aa"),"")</f>
        <v/>
      </c>
      <c r="CR362" s="122" t="str">
        <f>IF('Main courante'!$A359=$CP$6,TEXT('Main courante'!$C359,"hh:mm"),"")</f>
        <v/>
      </c>
      <c r="CS362" s="122" t="str">
        <f>IF('Main courante'!$A359=$CP$6,TEXT('Main courante'!$D359,"hh:mm"),"")</f>
        <v/>
      </c>
      <c r="CT362" s="123" t="str">
        <f>IF('Main courante'!$A359=$CP$6,MOD($CS362-$CR362,1),"")</f>
        <v/>
      </c>
      <c r="CU362" s="123" t="str">
        <f>IF('Main courante'!$A359=$CP$6,'Main courante'!$E359,"")</f>
        <v/>
      </c>
      <c r="CV362" s="122" t="str">
        <f>IF('Main courante'!$A359=$CP$6,DU362,"")</f>
        <v/>
      </c>
      <c r="CW362" s="125"/>
      <c r="CX362" s="120" t="str">
        <f>IF('Main courante'!$A359=$CX$6,MAX($CX$8:$CX361)+1,"")</f>
        <v/>
      </c>
      <c r="CY362" s="121" t="str">
        <f>IF('Main courante'!$A359=$CX$6,TEXT('Main courante'!$B359,"j mmm aa"),"")</f>
        <v/>
      </c>
      <c r="CZ362" s="122" t="str">
        <f>IF('Main courante'!$A359=$CX$6,TEXT('Main courante'!$C359,"hh:mm"),"")</f>
        <v/>
      </c>
      <c r="DA362" s="122" t="str">
        <f>IF('Main courante'!$A359=$CX$6,TEXT('Main courante'!$D359,"hh:mm"),"")</f>
        <v/>
      </c>
      <c r="DB362" s="123" t="str">
        <f>IF('Main courante'!$A359=$CX$6,MOD($DA362-$CZ362,1),"")</f>
        <v/>
      </c>
      <c r="DC362" s="123" t="str">
        <f>IF('Main courante'!$A359=$CX$6,'Main courante'!$E359,"")</f>
        <v/>
      </c>
      <c r="DD362" s="122" t="str">
        <f>IF('Main courante'!$A359=$CX$6,DU362,"")</f>
        <v/>
      </c>
      <c r="DE362" s="125"/>
      <c r="DF362" s="120" t="str">
        <f>IF('Main courante'!$A359=$DF$6,MAX($DF$8:$DF361)+1,"")</f>
        <v/>
      </c>
      <c r="DG362" s="121" t="str">
        <f>IF('Main courante'!$A359=$DF$6,TEXT('Main courante'!$B359,"j mmm aa"),"")</f>
        <v/>
      </c>
      <c r="DH362" s="122" t="str">
        <f>IF('Main courante'!$A359=$DF$6,TEXT('Main courante'!$C359,"hh:mm"),"")</f>
        <v/>
      </c>
      <c r="DI362" s="122" t="str">
        <f>IF('Main courante'!$A359=$DF$6,TEXT('Main courante'!$D359,"hh:mm"),"")</f>
        <v/>
      </c>
      <c r="DJ362" s="123" t="str">
        <f>IF('Main courante'!$A359=$DF$6,MOD($DI362-$DH362,1),"")</f>
        <v/>
      </c>
      <c r="DK362" s="123" t="str">
        <f>IF('Main courante'!$A359=$DF$6,'Main courante'!$E359,"")</f>
        <v/>
      </c>
      <c r="DL362" s="128"/>
      <c r="DM362" s="120" t="str">
        <f>IF(OR('Main courante'!$F359&lt;&gt;"",'Main courante'!$K359&lt;&gt;""),MAX($DM$8:$DM361)+1,"")</f>
        <v/>
      </c>
      <c r="DN362" s="121" t="str">
        <f>IF('Main courante'!$F359,TEXT('Main courante'!$B359,"j mmm aa"),"")</f>
        <v/>
      </c>
      <c r="DO362" s="121" t="str">
        <f>IF('Main courante'!$F359,'Main courante'!$E359,"")</f>
        <v/>
      </c>
      <c r="DP362" s="121" t="str">
        <f>IF(OR('Main courante'!$F359&lt;&gt;"",'Main courante'!$K359&lt;&gt;""),IF('Main courante'!$F359&lt;&gt;"",TEXT('Main courante'!$F359,"hh:mm"),""),"")</f>
        <v/>
      </c>
      <c r="DQ362" s="121" t="str">
        <f>IF(OR('Main courante'!$F359&lt;&gt;"",'Main courante'!$K359&lt;&gt;""),IF('Main courante'!$G359&lt;&gt;"",TEXT('Main courante'!$G359,"hh:mm"),""),"")</f>
        <v/>
      </c>
      <c r="DR362" s="121" t="str">
        <f>IF(OR('Main courante'!$F359&lt;&gt;"",'Main courante'!$K359&lt;&gt;""),IF('Main courante'!$K359&lt;&gt;"",TEXT('Main courante'!$K359,"hh:mm"),""),"")</f>
        <v/>
      </c>
      <c r="DS362" s="121" t="str">
        <f>IF(OR('Main courante'!$F359&lt;&gt;"",'Main courante'!$K359&lt;&gt;""),IF('Main courante'!$L359&lt;&gt;"",TEXT('Main courante'!$L359,"hh:mm"),""),"")</f>
        <v/>
      </c>
      <c r="DT362" s="129">
        <f t="shared" si="19"/>
        <v>0</v>
      </c>
      <c r="DU362" s="130">
        <f>'Main courante'!$H359+'Main courante'!$M359</f>
        <v>0</v>
      </c>
      <c r="DV362" s="131">
        <f>'Main courante'!$J359+'Main courante'!$O359</f>
        <v>0</v>
      </c>
      <c r="DW362" s="131">
        <f>'Main courante'!$I359+'Main courante'!$N359</f>
        <v>0</v>
      </c>
      <c r="DX362" s="132" t="str">
        <f>IF('Main courante'!$P359&lt;&gt;"",'Main courante'!$P359,"")</f>
        <v/>
      </c>
      <c r="DY362" s="133" t="str">
        <f>IF('Main courante'!$Q359&lt;&gt;"",'Main courante'!$Q359,"")</f>
        <v/>
      </c>
      <c r="DZ362" s="133" t="str">
        <f>IF('Main courante'!$R359&lt;&gt;"",'Main courante'!$R359,"")</f>
        <v/>
      </c>
      <c r="EA362" s="129">
        <f t="shared" si="20"/>
        <v>0</v>
      </c>
      <c r="EB362" s="129">
        <f t="shared" si="21"/>
        <v>0</v>
      </c>
      <c r="ED362" s="120" t="str">
        <f>IF('Main courante'!$A359=$ED$6,MAX($ED$8:$ED361)+1,"")</f>
        <v/>
      </c>
      <c r="EE362" s="120" t="str">
        <f>IF('Main courante'!$A359=$ED$6,'Main courante'!$S359,"")</f>
        <v/>
      </c>
      <c r="EF362" s="120" t="str">
        <f>IF('Main courante'!$A359=$ED$6,'Main courante'!$T359,"")</f>
        <v/>
      </c>
      <c r="EG362" s="120" t="str">
        <f>IF('Main courante'!$A359=$ED$6,'Main courante'!$U359,"")</f>
        <v/>
      </c>
      <c r="EH362" s="134" t="str">
        <f>IF('Main courante'!$A359=$ED$6,'Main courante'!$V359,"")</f>
        <v/>
      </c>
      <c r="EJ362" s="120" t="str">
        <f>IF('Main courante'!$A359=$EJ$6,MAX($EJ$8:$EJ361)+1,"")</f>
        <v/>
      </c>
      <c r="EK362" s="120" t="str">
        <f>IF('Main courante'!$A359=$EJ$6,'Main courante'!$S359,"")</f>
        <v/>
      </c>
      <c r="EL362" s="120" t="str">
        <f>IF('Main courante'!$A359=$EJ$6,'Main courante'!$T359,"")</f>
        <v/>
      </c>
      <c r="EM362" s="120" t="str">
        <f>IF('Main courante'!$A359=$EJ$6,'Main courante'!$U359,"")</f>
        <v/>
      </c>
      <c r="EN362" s="134" t="str">
        <f>IF('Main courante'!$A359=$EJ$6,'Main courante'!$V359,"")</f>
        <v/>
      </c>
      <c r="EP362" s="120" t="str">
        <f>IF('Main courante'!$A359=$EP$6,MAX($EP$8:$EP361)+1,"")</f>
        <v/>
      </c>
      <c r="EQ362" s="120" t="str">
        <f>IF('Main courante'!$A359=$EP$6,'Main courante'!$S359,"")</f>
        <v/>
      </c>
      <c r="ER362" s="120" t="str">
        <f>IF('Main courante'!$A359=$EP$6,'Main courante'!$T359,"")</f>
        <v/>
      </c>
      <c r="ES362" s="120" t="str">
        <f>IF('Main courante'!$A359=$EP$6,'Main courante'!$U359,"")</f>
        <v/>
      </c>
      <c r="ET362" s="134" t="str">
        <f>IF('Main courante'!$A359=$EP$6,'Main courante'!$V359,"")</f>
        <v/>
      </c>
      <c r="EU362" s="125"/>
      <c r="EV362" s="120" t="str">
        <f>IF('Main courante'!$A359=$EV$6,MAX($EV$8:$EV361)+1,"")</f>
        <v/>
      </c>
      <c r="EW362" s="121" t="str">
        <f>IF('Main courante'!$A359=$EV$6,TEXT('Main courante'!$B359,"j mmm aa"),"")</f>
        <v/>
      </c>
      <c r="EX362" s="122" t="str">
        <f>IF('Main courante'!$A359=$EV$6,TEXT('Main courante'!$C359,"hh:mm"),"")</f>
        <v/>
      </c>
      <c r="EY362" s="122" t="str">
        <f>IF('Main courante'!$A359=$EV$6,TEXT('Main courante'!$D359,"hh:mm"),"")</f>
        <v/>
      </c>
      <c r="EZ362" s="123" t="str">
        <f>IF('Main courante'!$A359=$EV$6,MOD($EY362-$EX362,1),"")</f>
        <v/>
      </c>
      <c r="FA362" s="123" t="str">
        <f>IF('Main courante'!$A359=$EV$6,'Main courante'!$E359,"")</f>
        <v/>
      </c>
      <c r="FB362" s="128"/>
    </row>
    <row r="363" spans="1:158">
      <c r="A363" s="120" t="str">
        <f>IF('Main courante'!$A360=$A$6,MAX($A$8:$A362)+1,"")</f>
        <v/>
      </c>
      <c r="B363" s="121" t="str">
        <f>IF('Main courante'!$A360=$A$6,TEXT('Main courante'!$B360,"j mmm aa"),"")</f>
        <v/>
      </c>
      <c r="C363" s="122" t="str">
        <f>IF('Main courante'!$A360=$A$6,TEXT('Main courante'!$C360,"hh:mm"),"")</f>
        <v/>
      </c>
      <c r="D363" s="122" t="str">
        <f>IF('Main courante'!$A360=$A$6,TEXT('Main courante'!$D360,"hh:mm"),"")</f>
        <v/>
      </c>
      <c r="E363" s="123" t="str">
        <f>IF('Main courante'!$A360=$A$6,MOD($D363-$C363,1),"")</f>
        <v/>
      </c>
      <c r="F363" s="123" t="str">
        <f>IF('Main courante'!$A360=$A$6,'Main courante'!$E360,"")</f>
        <v/>
      </c>
      <c r="G363" s="125"/>
      <c r="H363" s="126" t="str">
        <f>IF('Main courante'!$A360=$H$6,MAX($H$8:$H362)+1,"")</f>
        <v/>
      </c>
      <c r="I363" s="121" t="str">
        <f>IF('Main courante'!$A360=$H$6,TEXT('Main courante'!$B360,"j mmm aa"),"")</f>
        <v/>
      </c>
      <c r="J363" s="122" t="str">
        <f>IF('Main courante'!$A360=$H$6,TEXT('Main courante'!$C360,"hh:mm"),"")</f>
        <v/>
      </c>
      <c r="K363" s="122" t="str">
        <f>IF('Main courante'!$A360=$H$6,TEXT('Main courante'!$D360,"hh:mm"),"")</f>
        <v/>
      </c>
      <c r="L363" s="123" t="str">
        <f>IF('Main courante'!$A360=$H$6,MOD($K363-$J363,1),"")</f>
        <v/>
      </c>
      <c r="M363" s="123" t="str">
        <f>IF('Main courante'!$A360=$H$6,'Main courante'!$E360,"")</f>
        <v/>
      </c>
      <c r="N363" s="125"/>
      <c r="O363" s="120" t="str">
        <f>IF('Main courante'!$A360=$O$6,MAX($O$8:$O362)+1,"")</f>
        <v/>
      </c>
      <c r="P363" s="121" t="str">
        <f>IF('Main courante'!$A360=$O$6,TEXT('Main courante'!$B360,"j mmm aa"),"")</f>
        <v/>
      </c>
      <c r="Q363" s="122" t="str">
        <f>IF('Main courante'!$A360=$O$6,TEXT('Main courante'!$C360,"hh:mm"),"")</f>
        <v/>
      </c>
      <c r="R363" s="122" t="str">
        <f>IF('Main courante'!$A360=$O$6,TEXT('Main courante'!$D360,"hh:mm"),"")</f>
        <v/>
      </c>
      <c r="S363" s="123" t="str">
        <f>IF('Main courante'!$A360=$O$6,MOD($R363-$Q363,1),"")</f>
        <v/>
      </c>
      <c r="T363" s="124" t="str">
        <f>IF('Main courante'!$A360=$O$6,'Main courante'!$E360,"")</f>
        <v/>
      </c>
      <c r="U363" s="127" t="str">
        <f>IF('Main courante'!$A360=$O$6,DU363,"")</f>
        <v/>
      </c>
      <c r="V363" s="125"/>
      <c r="W363" s="120" t="str">
        <f>IF('Main courante'!$A360=$W$6,MAX($W$8:$W362)+1,"")</f>
        <v/>
      </c>
      <c r="X363" s="121" t="str">
        <f>IF('Main courante'!$A360=$W$6,TEXT('Main courante'!$B360,"j mmm aa"),"")</f>
        <v/>
      </c>
      <c r="Y363" s="122" t="str">
        <f>IF('Main courante'!$A360=$W$6,TEXT('Main courante'!$C360,"hh:mm"),"")</f>
        <v/>
      </c>
      <c r="Z363" s="122" t="str">
        <f>IF('Main courante'!$A360=$W$6,TEXT('Main courante'!$D360,"hh:mm"),"")</f>
        <v/>
      </c>
      <c r="AA363" s="123" t="str">
        <f>IF('Main courante'!$A360=$W$6,MOD($Z363-$Y363,1),"")</f>
        <v/>
      </c>
      <c r="AB363" s="123" t="str">
        <f>IF('Main courante'!$A360=$W$6,'Main courante'!$E360,"")</f>
        <v/>
      </c>
      <c r="AC363" s="122" t="str">
        <f>IF('Main courante'!$A360=$W$6,DU363,"")</f>
        <v/>
      </c>
      <c r="AD363" s="125"/>
      <c r="AE363" s="120" t="str">
        <f>IF('Main courante'!$A360=$AE$6,MAX($AE$8:$AE362)+1,"")</f>
        <v/>
      </c>
      <c r="AF363" s="121" t="str">
        <f>IF('Main courante'!$A360=$AE$6,TEXT('Main courante'!$B360,"j mmm aa"),"")</f>
        <v/>
      </c>
      <c r="AG363" s="122" t="str">
        <f>IF('Main courante'!$A360=$AE$6,TEXT('Main courante'!$C360,"hh:mm"),"")</f>
        <v/>
      </c>
      <c r="AH363" s="122" t="str">
        <f>IF('Main courante'!$A360=$AE$6,TEXT('Main courante'!$D360,"hh:mm"),"")</f>
        <v/>
      </c>
      <c r="AI363" s="123" t="str">
        <f>IF('Main courante'!$A360=$AE$6,MOD($AH363-$AG363,1),"")</f>
        <v/>
      </c>
      <c r="AJ363" s="123" t="str">
        <f>IF('Main courante'!$A360=$AE$6,'Main courante'!$E360,"")</f>
        <v/>
      </c>
      <c r="AK363" s="122" t="str">
        <f>IF('Main courante'!$A360=$AE$6,DU363,"")</f>
        <v/>
      </c>
      <c r="AL363" s="125"/>
      <c r="AM363" s="120" t="str">
        <f>IF('Main courante'!$A360=$AM$6,MAX($AM$8:$AM362)+1,"")</f>
        <v/>
      </c>
      <c r="AN363" s="121" t="str">
        <f>IF('Main courante'!$A360=$AM$6,TEXT('Main courante'!$B360,"j mmm aa"),"")</f>
        <v/>
      </c>
      <c r="AO363" s="122" t="str">
        <f>IF('Main courante'!$A360=$AM$6,TEXT('Main courante'!$C360,"hh:mm"),"")</f>
        <v/>
      </c>
      <c r="AP363" s="122" t="str">
        <f>IF('Main courante'!$A360=$AM$6,TEXT('Main courante'!$D360,"hh:mm"),"")</f>
        <v/>
      </c>
      <c r="AQ363" s="123" t="str">
        <f>IF('Main courante'!$A360=$AM$6,MOD($AP363-$AO363,1),"")</f>
        <v/>
      </c>
      <c r="AR363" s="123" t="str">
        <f>IF('Main courante'!$A360=$AM$6,'Main courante'!$E360,"")</f>
        <v/>
      </c>
      <c r="AS363" s="122" t="str">
        <f>IF('Main courante'!$A360=$AM$6,DU363,"")</f>
        <v/>
      </c>
      <c r="AT363" s="125"/>
      <c r="AU363" s="120" t="str">
        <f>IF('Main courante'!$A360=$AU$6,MAX($AU$8:$AU362)+1,"")</f>
        <v/>
      </c>
      <c r="AV363" s="121" t="str">
        <f>IF('Main courante'!$A360=$AU$6,TEXT('Main courante'!$B360,"j mmm aa"),"")</f>
        <v/>
      </c>
      <c r="AW363" s="122" t="str">
        <f>IF('Main courante'!$A360=$AU$6,TEXT('Main courante'!$C360,"hh:mm"),"")</f>
        <v/>
      </c>
      <c r="AX363" s="122" t="str">
        <f>IF('Main courante'!$A360=$AU$6,TEXT('Main courante'!$D360,"hh:mm"),"")</f>
        <v/>
      </c>
      <c r="AY363" s="123" t="str">
        <f>IF('Main courante'!$A360=$AU$6,MOD($AX363-$AW363,1),"")</f>
        <v/>
      </c>
      <c r="AZ363" s="123" t="str">
        <f>IF('Main courante'!$A360=$AU$6,'Main courante'!$E360,"")</f>
        <v/>
      </c>
      <c r="BA363" s="122" t="str">
        <f>IF('Main courante'!$A360=$AU$6,DU363,"")</f>
        <v/>
      </c>
      <c r="BB363" s="125"/>
      <c r="BC363" s="120" t="str">
        <f>IF('Main courante'!$A360=$BC$6,MAX($BC$8:$BC362)+1,"")</f>
        <v/>
      </c>
      <c r="BD363" s="121" t="str">
        <f>IF('Main courante'!$A360=$BC$6,TEXT('Main courante'!$B360,"j mmm aa"),"")</f>
        <v/>
      </c>
      <c r="BE363" s="122" t="str">
        <f>IF('Main courante'!$A360=$BC$6,TEXT('Main courante'!$C360,"hh:mm"),"")</f>
        <v/>
      </c>
      <c r="BF363" s="122" t="str">
        <f>IF('Main courante'!$A360=$BC$6,TEXT('Main courante'!$D360,"hh:mm"),"")</f>
        <v/>
      </c>
      <c r="BG363" s="123" t="str">
        <f>IF('Main courante'!$A360=$BC$6,MOD($BF363-$BE363,1),"")</f>
        <v/>
      </c>
      <c r="BH363" s="123" t="str">
        <f>IF('Main courante'!$A360=$BC$6,'Main courante'!$E360,"")</f>
        <v/>
      </c>
      <c r="BI363" s="122" t="str">
        <f>IF('Main courante'!$A360=$BC$6,DU363,"")</f>
        <v/>
      </c>
      <c r="BJ363" s="125"/>
      <c r="BK363" s="120" t="str">
        <f>IF('Main courante'!$A360=$BK$6,MAX($BK$8:$BK362)+1,"")</f>
        <v/>
      </c>
      <c r="BL363" s="121" t="str">
        <f>IF('Main courante'!$A360=$BK$6,TEXT('Main courante'!$B360,"j mmm aa"),"")</f>
        <v/>
      </c>
      <c r="BM363" s="122" t="str">
        <f>IF('Main courante'!$A360=$BK$6,TEXT('Main courante'!$C360,"hh:mm"),"")</f>
        <v/>
      </c>
      <c r="BN363" s="122" t="str">
        <f>IF('Main courante'!$A360=$BK$6,TEXT('Main courante'!$D360,"hh:mm"),"")</f>
        <v/>
      </c>
      <c r="BO363" s="123" t="str">
        <f>IF('Main courante'!$A360=$BK$6,MOD($BN363-$BM363,1),"")</f>
        <v/>
      </c>
      <c r="BP363" s="123" t="str">
        <f>IF('Main courante'!$A360=$BK$6,'Main courante'!$E360,"")</f>
        <v/>
      </c>
      <c r="BQ363" s="122" t="str">
        <f>IF('Main courante'!$A360=$BK$6,DU363,"")</f>
        <v/>
      </c>
      <c r="BR363" s="125"/>
      <c r="BS363" s="120" t="str">
        <f>IF('Main courante'!$A360=$BS$6,MAX($BS$8:$BS362)+1,"")</f>
        <v/>
      </c>
      <c r="BT363" s="121" t="str">
        <f>IF('Main courante'!$A360=$BS$6,TEXT('Main courante'!$B360,"j mmm aa"),"")</f>
        <v/>
      </c>
      <c r="BU363" s="122" t="str">
        <f>IF('Main courante'!$A360=$BS$6,TEXT('Main courante'!$C360,"hh:mm"),"")</f>
        <v/>
      </c>
      <c r="BV363" s="122" t="str">
        <f>IF('Main courante'!$A360=$BS$6,TEXT('Main courante'!$D360,"hh:mm"),"")</f>
        <v/>
      </c>
      <c r="BW363" s="123" t="str">
        <f>IF('Main courante'!$A360=$BS$6,MOD($BV363-$BU363,1),"")</f>
        <v/>
      </c>
      <c r="BX363" s="123" t="str">
        <f>IF('Main courante'!$A360=$BS$6,'Main courante'!$E360,"")</f>
        <v/>
      </c>
      <c r="BY363" s="122" t="str">
        <f>IF('Main courante'!$A360=$BS$6,DU363,"")</f>
        <v/>
      </c>
      <c r="BZ363" s="125"/>
      <c r="CA363" s="120" t="str">
        <f>IF('Main courante'!$A360=$CA$6,MAX($CA$8:$CA362)+1,"")</f>
        <v/>
      </c>
      <c r="CB363" s="121" t="str">
        <f>IF('Main courante'!$A360=$CA$6,TEXT('Main courante'!$B360,"j mmm aa"),"")</f>
        <v/>
      </c>
      <c r="CC363" s="122" t="str">
        <f>IF('Main courante'!$A360=$CA$6,TEXT('Main courante'!$C360,"hh:mm"),"")</f>
        <v/>
      </c>
      <c r="CD363" s="122" t="str">
        <f>IF('Main courante'!$A360=$CA$6,TEXT('Main courante'!$D360,"hh:mm"),"")</f>
        <v/>
      </c>
      <c r="CE363" s="123" t="str">
        <f>IF('Main courante'!$A360=$CA$6,MOD($CD363-$CC363,1),"")</f>
        <v/>
      </c>
      <c r="CF363" s="123" t="str">
        <f>IF('Main courante'!$A360=$CA$6,'Main courante'!$E360,"")</f>
        <v/>
      </c>
      <c r="CG363" s="122" t="str">
        <f>IF('Main courante'!$A360=$CA$6,DU363,"")</f>
        <v/>
      </c>
      <c r="CH363" s="125"/>
      <c r="CI363" s="120" t="str">
        <f>IF('Main courante'!$A360=$CI$6,MAX($CI$8:$CI362)+1,"")</f>
        <v/>
      </c>
      <c r="CJ363" s="121" t="str">
        <f>IF('Main courante'!$A360=$CI$6,TEXT('Main courante'!$B360,"j mmm aa"),"")</f>
        <v/>
      </c>
      <c r="CK363" s="122" t="str">
        <f>IF('Main courante'!$A360=$CI$6,TEXT('Main courante'!$C360,"hh:mm"),"")</f>
        <v/>
      </c>
      <c r="CL363" s="122" t="str">
        <f>IF('Main courante'!$A360=$CI$6,TEXT('Main courante'!$D360,"hh:mm"),"")</f>
        <v/>
      </c>
      <c r="CM363" s="123" t="str">
        <f>IF('Main courante'!$A360=$CI$6,MOD($CL363-$CK363,1),"")</f>
        <v/>
      </c>
      <c r="CN363" s="123" t="str">
        <f>IF('Main courante'!$A360=$CI$6,'Main courante'!$E360,"")</f>
        <v/>
      </c>
      <c r="CO363" s="125"/>
      <c r="CP363" s="120" t="str">
        <f>IF('Main courante'!$A360=$CP$6,MAX($CP$8:$CP362)+1,"")</f>
        <v/>
      </c>
      <c r="CQ363" s="121" t="str">
        <f>IF('Main courante'!$A360=$CP$6,TEXT('Main courante'!$B360,"j mmm aa"),"")</f>
        <v/>
      </c>
      <c r="CR363" s="122" t="str">
        <f>IF('Main courante'!$A360=$CP$6,TEXT('Main courante'!$C360,"hh:mm"),"")</f>
        <v/>
      </c>
      <c r="CS363" s="122" t="str">
        <f>IF('Main courante'!$A360=$CP$6,TEXT('Main courante'!$D360,"hh:mm"),"")</f>
        <v/>
      </c>
      <c r="CT363" s="123" t="str">
        <f>IF('Main courante'!$A360=$CP$6,MOD($CS363-$CR363,1),"")</f>
        <v/>
      </c>
      <c r="CU363" s="123" t="str">
        <f>IF('Main courante'!$A360=$CP$6,'Main courante'!$E360,"")</f>
        <v/>
      </c>
      <c r="CV363" s="122" t="str">
        <f>IF('Main courante'!$A360=$CP$6,DU363,"")</f>
        <v/>
      </c>
      <c r="CW363" s="125"/>
      <c r="CX363" s="120" t="str">
        <f>IF('Main courante'!$A360=$CX$6,MAX($CX$8:$CX362)+1,"")</f>
        <v/>
      </c>
      <c r="CY363" s="121" t="str">
        <f>IF('Main courante'!$A360=$CX$6,TEXT('Main courante'!$B360,"j mmm aa"),"")</f>
        <v/>
      </c>
      <c r="CZ363" s="122" t="str">
        <f>IF('Main courante'!$A360=$CX$6,TEXT('Main courante'!$C360,"hh:mm"),"")</f>
        <v/>
      </c>
      <c r="DA363" s="122" t="str">
        <f>IF('Main courante'!$A360=$CX$6,TEXT('Main courante'!$D360,"hh:mm"),"")</f>
        <v/>
      </c>
      <c r="DB363" s="123" t="str">
        <f>IF('Main courante'!$A360=$CX$6,MOD($DA363-$CZ363,1),"")</f>
        <v/>
      </c>
      <c r="DC363" s="123" t="str">
        <f>IF('Main courante'!$A360=$CX$6,'Main courante'!$E360,"")</f>
        <v/>
      </c>
      <c r="DD363" s="122" t="str">
        <f>IF('Main courante'!$A360=$CX$6,DU363,"")</f>
        <v/>
      </c>
      <c r="DE363" s="125"/>
      <c r="DF363" s="120" t="str">
        <f>IF('Main courante'!$A360=$DF$6,MAX($DF$8:$DF362)+1,"")</f>
        <v/>
      </c>
      <c r="DG363" s="121" t="str">
        <f>IF('Main courante'!$A360=$DF$6,TEXT('Main courante'!$B360,"j mmm aa"),"")</f>
        <v/>
      </c>
      <c r="DH363" s="122" t="str">
        <f>IF('Main courante'!$A360=$DF$6,TEXT('Main courante'!$C360,"hh:mm"),"")</f>
        <v/>
      </c>
      <c r="DI363" s="122" t="str">
        <f>IF('Main courante'!$A360=$DF$6,TEXT('Main courante'!$D360,"hh:mm"),"")</f>
        <v/>
      </c>
      <c r="DJ363" s="123" t="str">
        <f>IF('Main courante'!$A360=$DF$6,MOD($DI363-$DH363,1),"")</f>
        <v/>
      </c>
      <c r="DK363" s="123" t="str">
        <f>IF('Main courante'!$A360=$DF$6,'Main courante'!$E360,"")</f>
        <v/>
      </c>
      <c r="DL363" s="128"/>
      <c r="DM363" s="120" t="str">
        <f>IF(OR('Main courante'!$F360&lt;&gt;"",'Main courante'!$K360&lt;&gt;""),MAX($DM$8:$DM362)+1,"")</f>
        <v/>
      </c>
      <c r="DN363" s="121" t="str">
        <f>IF('Main courante'!$F360,TEXT('Main courante'!$B360,"j mmm aa"),"")</f>
        <v/>
      </c>
      <c r="DO363" s="121" t="str">
        <f>IF('Main courante'!$F360,'Main courante'!$E360,"")</f>
        <v/>
      </c>
      <c r="DP363" s="121" t="str">
        <f>IF(OR('Main courante'!$F360&lt;&gt;"",'Main courante'!$K360&lt;&gt;""),IF('Main courante'!$F360&lt;&gt;"",TEXT('Main courante'!$F360,"hh:mm"),""),"")</f>
        <v/>
      </c>
      <c r="DQ363" s="121" t="str">
        <f>IF(OR('Main courante'!$F360&lt;&gt;"",'Main courante'!$K360&lt;&gt;""),IF('Main courante'!$G360&lt;&gt;"",TEXT('Main courante'!$G360,"hh:mm"),""),"")</f>
        <v/>
      </c>
      <c r="DR363" s="121" t="str">
        <f>IF(OR('Main courante'!$F360&lt;&gt;"",'Main courante'!$K360&lt;&gt;""),IF('Main courante'!$K360&lt;&gt;"",TEXT('Main courante'!$K360,"hh:mm"),""),"")</f>
        <v/>
      </c>
      <c r="DS363" s="121" t="str">
        <f>IF(OR('Main courante'!$F360&lt;&gt;"",'Main courante'!$K360&lt;&gt;""),IF('Main courante'!$L360&lt;&gt;"",TEXT('Main courante'!$L360,"hh:mm"),""),"")</f>
        <v/>
      </c>
      <c r="DT363" s="129">
        <f t="shared" si="19"/>
        <v>0</v>
      </c>
      <c r="DU363" s="130">
        <f>'Main courante'!$H360+'Main courante'!$M360</f>
        <v>0</v>
      </c>
      <c r="DV363" s="131">
        <f>'Main courante'!$J360+'Main courante'!$O360</f>
        <v>0</v>
      </c>
      <c r="DW363" s="131">
        <f>'Main courante'!$I360+'Main courante'!$N360</f>
        <v>0</v>
      </c>
      <c r="DX363" s="132" t="str">
        <f>IF('Main courante'!$P360&lt;&gt;"",'Main courante'!$P360,"")</f>
        <v/>
      </c>
      <c r="DY363" s="133" t="str">
        <f>IF('Main courante'!$Q360&lt;&gt;"",'Main courante'!$Q360,"")</f>
        <v/>
      </c>
      <c r="DZ363" s="133" t="str">
        <f>IF('Main courante'!$R360&lt;&gt;"",'Main courante'!$R360,"")</f>
        <v/>
      </c>
      <c r="EA363" s="129">
        <f t="shared" si="20"/>
        <v>0</v>
      </c>
      <c r="EB363" s="129">
        <f t="shared" si="21"/>
        <v>0</v>
      </c>
      <c r="ED363" s="120" t="str">
        <f>IF('Main courante'!$A360=$ED$6,MAX($ED$8:$ED362)+1,"")</f>
        <v/>
      </c>
      <c r="EE363" s="120" t="str">
        <f>IF('Main courante'!$A360=$ED$6,'Main courante'!$S360,"")</f>
        <v/>
      </c>
      <c r="EF363" s="120" t="str">
        <f>IF('Main courante'!$A360=$ED$6,'Main courante'!$T360,"")</f>
        <v/>
      </c>
      <c r="EG363" s="120" t="str">
        <f>IF('Main courante'!$A360=$ED$6,'Main courante'!$U360,"")</f>
        <v/>
      </c>
      <c r="EH363" s="134" t="str">
        <f>IF('Main courante'!$A360=$ED$6,'Main courante'!$V360,"")</f>
        <v/>
      </c>
      <c r="EJ363" s="120" t="str">
        <f>IF('Main courante'!$A360=$EJ$6,MAX($EJ$8:$EJ362)+1,"")</f>
        <v/>
      </c>
      <c r="EK363" s="120" t="str">
        <f>IF('Main courante'!$A360=$EJ$6,'Main courante'!$S360,"")</f>
        <v/>
      </c>
      <c r="EL363" s="120" t="str">
        <f>IF('Main courante'!$A360=$EJ$6,'Main courante'!$T360,"")</f>
        <v/>
      </c>
      <c r="EM363" s="120" t="str">
        <f>IF('Main courante'!$A360=$EJ$6,'Main courante'!$U360,"")</f>
        <v/>
      </c>
      <c r="EN363" s="134" t="str">
        <f>IF('Main courante'!$A360=$EJ$6,'Main courante'!$V360,"")</f>
        <v/>
      </c>
      <c r="EP363" s="120" t="str">
        <f>IF('Main courante'!$A360=$EP$6,MAX($EP$8:$EP362)+1,"")</f>
        <v/>
      </c>
      <c r="EQ363" s="120" t="str">
        <f>IF('Main courante'!$A360=$EP$6,'Main courante'!$S360,"")</f>
        <v/>
      </c>
      <c r="ER363" s="120" t="str">
        <f>IF('Main courante'!$A360=$EP$6,'Main courante'!$T360,"")</f>
        <v/>
      </c>
      <c r="ES363" s="120" t="str">
        <f>IF('Main courante'!$A360=$EP$6,'Main courante'!$U360,"")</f>
        <v/>
      </c>
      <c r="ET363" s="134" t="str">
        <f>IF('Main courante'!$A360=$EP$6,'Main courante'!$V360,"")</f>
        <v/>
      </c>
      <c r="EU363" s="125"/>
      <c r="EV363" s="120" t="str">
        <f>IF('Main courante'!$A360=$EV$6,MAX($EV$8:$EV362)+1,"")</f>
        <v/>
      </c>
      <c r="EW363" s="121" t="str">
        <f>IF('Main courante'!$A360=$EV$6,TEXT('Main courante'!$B360,"j mmm aa"),"")</f>
        <v/>
      </c>
      <c r="EX363" s="122" t="str">
        <f>IF('Main courante'!$A360=$EV$6,TEXT('Main courante'!$C360,"hh:mm"),"")</f>
        <v/>
      </c>
      <c r="EY363" s="122" t="str">
        <f>IF('Main courante'!$A360=$EV$6,TEXT('Main courante'!$D360,"hh:mm"),"")</f>
        <v/>
      </c>
      <c r="EZ363" s="123" t="str">
        <f>IF('Main courante'!$A360=$EV$6,MOD($EY363-$EX363,1),"")</f>
        <v/>
      </c>
      <c r="FA363" s="123" t="str">
        <f>IF('Main courante'!$A360=$EV$6,'Main courante'!$E360,"")</f>
        <v/>
      </c>
      <c r="FB363" s="128"/>
    </row>
    <row r="364" spans="1:158">
      <c r="A364" s="120" t="str">
        <f>IF('Main courante'!$A361=$A$6,MAX($A$8:$A363)+1,"")</f>
        <v/>
      </c>
      <c r="B364" s="121" t="str">
        <f>IF('Main courante'!$A361=$A$6,TEXT('Main courante'!$B361,"j mmm aa"),"")</f>
        <v/>
      </c>
      <c r="C364" s="122" t="str">
        <f>IF('Main courante'!$A361=$A$6,TEXT('Main courante'!$C361,"hh:mm"),"")</f>
        <v/>
      </c>
      <c r="D364" s="122" t="str">
        <f>IF('Main courante'!$A361=$A$6,TEXT('Main courante'!$D361,"hh:mm"),"")</f>
        <v/>
      </c>
      <c r="E364" s="123" t="str">
        <f>IF('Main courante'!$A361=$A$6,MOD($D364-$C364,1),"")</f>
        <v/>
      </c>
      <c r="F364" s="123" t="str">
        <f>IF('Main courante'!$A361=$A$6,'Main courante'!$E361,"")</f>
        <v/>
      </c>
      <c r="G364" s="125"/>
      <c r="H364" s="126" t="str">
        <f>IF('Main courante'!$A361=$H$6,MAX($H$8:$H363)+1,"")</f>
        <v/>
      </c>
      <c r="I364" s="121" t="str">
        <f>IF('Main courante'!$A361=$H$6,TEXT('Main courante'!$B361,"j mmm aa"),"")</f>
        <v/>
      </c>
      <c r="J364" s="122" t="str">
        <f>IF('Main courante'!$A361=$H$6,TEXT('Main courante'!$C361,"hh:mm"),"")</f>
        <v/>
      </c>
      <c r="K364" s="122" t="str">
        <f>IF('Main courante'!$A361=$H$6,TEXT('Main courante'!$D361,"hh:mm"),"")</f>
        <v/>
      </c>
      <c r="L364" s="123" t="str">
        <f>IF('Main courante'!$A361=$H$6,MOD($K364-$J364,1),"")</f>
        <v/>
      </c>
      <c r="M364" s="123" t="str">
        <f>IF('Main courante'!$A361=$H$6,'Main courante'!$E361,"")</f>
        <v/>
      </c>
      <c r="N364" s="125"/>
      <c r="O364" s="120" t="str">
        <f>IF('Main courante'!$A361=$O$6,MAX($O$8:$O363)+1,"")</f>
        <v/>
      </c>
      <c r="P364" s="121" t="str">
        <f>IF('Main courante'!$A361=$O$6,TEXT('Main courante'!$B361,"j mmm aa"),"")</f>
        <v/>
      </c>
      <c r="Q364" s="122" t="str">
        <f>IF('Main courante'!$A361=$O$6,TEXT('Main courante'!$C361,"hh:mm"),"")</f>
        <v/>
      </c>
      <c r="R364" s="122" t="str">
        <f>IF('Main courante'!$A361=$O$6,TEXT('Main courante'!$D361,"hh:mm"),"")</f>
        <v/>
      </c>
      <c r="S364" s="123" t="str">
        <f>IF('Main courante'!$A361=$O$6,MOD($R364-$Q364,1),"")</f>
        <v/>
      </c>
      <c r="T364" s="124" t="str">
        <f>IF('Main courante'!$A361=$O$6,'Main courante'!$E361,"")</f>
        <v/>
      </c>
      <c r="U364" s="127" t="str">
        <f>IF('Main courante'!$A361=$O$6,DU364,"")</f>
        <v/>
      </c>
      <c r="V364" s="125"/>
      <c r="W364" s="120" t="str">
        <f>IF('Main courante'!$A361=$W$6,MAX($W$8:$W363)+1,"")</f>
        <v/>
      </c>
      <c r="X364" s="121" t="str">
        <f>IF('Main courante'!$A361=$W$6,TEXT('Main courante'!$B361,"j mmm aa"),"")</f>
        <v/>
      </c>
      <c r="Y364" s="122" t="str">
        <f>IF('Main courante'!$A361=$W$6,TEXT('Main courante'!$C361,"hh:mm"),"")</f>
        <v/>
      </c>
      <c r="Z364" s="122" t="str">
        <f>IF('Main courante'!$A361=$W$6,TEXT('Main courante'!$D361,"hh:mm"),"")</f>
        <v/>
      </c>
      <c r="AA364" s="123" t="str">
        <f>IF('Main courante'!$A361=$W$6,MOD($Z364-$Y364,1),"")</f>
        <v/>
      </c>
      <c r="AB364" s="123" t="str">
        <f>IF('Main courante'!$A361=$W$6,'Main courante'!$E361,"")</f>
        <v/>
      </c>
      <c r="AC364" s="122" t="str">
        <f>IF('Main courante'!$A361=$W$6,DU364,"")</f>
        <v/>
      </c>
      <c r="AD364" s="125"/>
      <c r="AE364" s="120" t="str">
        <f>IF('Main courante'!$A361=$AE$6,MAX($AE$8:$AE363)+1,"")</f>
        <v/>
      </c>
      <c r="AF364" s="121" t="str">
        <f>IF('Main courante'!$A361=$AE$6,TEXT('Main courante'!$B361,"j mmm aa"),"")</f>
        <v/>
      </c>
      <c r="AG364" s="122" t="str">
        <f>IF('Main courante'!$A361=$AE$6,TEXT('Main courante'!$C361,"hh:mm"),"")</f>
        <v/>
      </c>
      <c r="AH364" s="122" t="str">
        <f>IF('Main courante'!$A361=$AE$6,TEXT('Main courante'!$D361,"hh:mm"),"")</f>
        <v/>
      </c>
      <c r="AI364" s="123" t="str">
        <f>IF('Main courante'!$A361=$AE$6,MOD($AH364-$AG364,1),"")</f>
        <v/>
      </c>
      <c r="AJ364" s="123" t="str">
        <f>IF('Main courante'!$A361=$AE$6,'Main courante'!$E361,"")</f>
        <v/>
      </c>
      <c r="AK364" s="122" t="str">
        <f>IF('Main courante'!$A361=$AE$6,DU364,"")</f>
        <v/>
      </c>
      <c r="AL364" s="125"/>
      <c r="AM364" s="120" t="str">
        <f>IF('Main courante'!$A361=$AM$6,MAX($AM$8:$AM363)+1,"")</f>
        <v/>
      </c>
      <c r="AN364" s="121" t="str">
        <f>IF('Main courante'!$A361=$AM$6,TEXT('Main courante'!$B361,"j mmm aa"),"")</f>
        <v/>
      </c>
      <c r="AO364" s="122" t="str">
        <f>IF('Main courante'!$A361=$AM$6,TEXT('Main courante'!$C361,"hh:mm"),"")</f>
        <v/>
      </c>
      <c r="AP364" s="122" t="str">
        <f>IF('Main courante'!$A361=$AM$6,TEXT('Main courante'!$D361,"hh:mm"),"")</f>
        <v/>
      </c>
      <c r="AQ364" s="123" t="str">
        <f>IF('Main courante'!$A361=$AM$6,MOD($AP364-$AO364,1),"")</f>
        <v/>
      </c>
      <c r="AR364" s="123" t="str">
        <f>IF('Main courante'!$A361=$AM$6,'Main courante'!$E361,"")</f>
        <v/>
      </c>
      <c r="AS364" s="122" t="str">
        <f>IF('Main courante'!$A361=$AM$6,DU364,"")</f>
        <v/>
      </c>
      <c r="AT364" s="125"/>
      <c r="AU364" s="120" t="str">
        <f>IF('Main courante'!$A361=$AU$6,MAX($AU$8:$AU363)+1,"")</f>
        <v/>
      </c>
      <c r="AV364" s="121" t="str">
        <f>IF('Main courante'!$A361=$AU$6,TEXT('Main courante'!$B361,"j mmm aa"),"")</f>
        <v/>
      </c>
      <c r="AW364" s="122" t="str">
        <f>IF('Main courante'!$A361=$AU$6,TEXT('Main courante'!$C361,"hh:mm"),"")</f>
        <v/>
      </c>
      <c r="AX364" s="122" t="str">
        <f>IF('Main courante'!$A361=$AU$6,TEXT('Main courante'!$D361,"hh:mm"),"")</f>
        <v/>
      </c>
      <c r="AY364" s="123" t="str">
        <f>IF('Main courante'!$A361=$AU$6,MOD($AX364-$AW364,1),"")</f>
        <v/>
      </c>
      <c r="AZ364" s="123" t="str">
        <f>IF('Main courante'!$A361=$AU$6,'Main courante'!$E361,"")</f>
        <v/>
      </c>
      <c r="BA364" s="122" t="str">
        <f>IF('Main courante'!$A361=$AU$6,DU364,"")</f>
        <v/>
      </c>
      <c r="BB364" s="125"/>
      <c r="BC364" s="120" t="str">
        <f>IF('Main courante'!$A361=$BC$6,MAX($BC$8:$BC363)+1,"")</f>
        <v/>
      </c>
      <c r="BD364" s="121" t="str">
        <f>IF('Main courante'!$A361=$BC$6,TEXT('Main courante'!$B361,"j mmm aa"),"")</f>
        <v/>
      </c>
      <c r="BE364" s="122" t="str">
        <f>IF('Main courante'!$A361=$BC$6,TEXT('Main courante'!$C361,"hh:mm"),"")</f>
        <v/>
      </c>
      <c r="BF364" s="122" t="str">
        <f>IF('Main courante'!$A361=$BC$6,TEXT('Main courante'!$D361,"hh:mm"),"")</f>
        <v/>
      </c>
      <c r="BG364" s="123" t="str">
        <f>IF('Main courante'!$A361=$BC$6,MOD($BF364-$BE364,1),"")</f>
        <v/>
      </c>
      <c r="BH364" s="123" t="str">
        <f>IF('Main courante'!$A361=$BC$6,'Main courante'!$E361,"")</f>
        <v/>
      </c>
      <c r="BI364" s="122" t="str">
        <f>IF('Main courante'!$A361=$BC$6,DU364,"")</f>
        <v/>
      </c>
      <c r="BJ364" s="125"/>
      <c r="BK364" s="120" t="str">
        <f>IF('Main courante'!$A361=$BK$6,MAX($BK$8:$BK363)+1,"")</f>
        <v/>
      </c>
      <c r="BL364" s="121" t="str">
        <f>IF('Main courante'!$A361=$BK$6,TEXT('Main courante'!$B361,"j mmm aa"),"")</f>
        <v/>
      </c>
      <c r="BM364" s="122" t="str">
        <f>IF('Main courante'!$A361=$BK$6,TEXT('Main courante'!$C361,"hh:mm"),"")</f>
        <v/>
      </c>
      <c r="BN364" s="122" t="str">
        <f>IF('Main courante'!$A361=$BK$6,TEXT('Main courante'!$D361,"hh:mm"),"")</f>
        <v/>
      </c>
      <c r="BO364" s="123" t="str">
        <f>IF('Main courante'!$A361=$BK$6,MOD($BN364-$BM364,1),"")</f>
        <v/>
      </c>
      <c r="BP364" s="123" t="str">
        <f>IF('Main courante'!$A361=$BK$6,'Main courante'!$E361,"")</f>
        <v/>
      </c>
      <c r="BQ364" s="122" t="str">
        <f>IF('Main courante'!$A361=$BK$6,DU364,"")</f>
        <v/>
      </c>
      <c r="BR364" s="125"/>
      <c r="BS364" s="120" t="str">
        <f>IF('Main courante'!$A361=$BS$6,MAX($BS$8:$BS363)+1,"")</f>
        <v/>
      </c>
      <c r="BT364" s="121" t="str">
        <f>IF('Main courante'!$A361=$BS$6,TEXT('Main courante'!$B361,"j mmm aa"),"")</f>
        <v/>
      </c>
      <c r="BU364" s="122" t="str">
        <f>IF('Main courante'!$A361=$BS$6,TEXT('Main courante'!$C361,"hh:mm"),"")</f>
        <v/>
      </c>
      <c r="BV364" s="122" t="str">
        <f>IF('Main courante'!$A361=$BS$6,TEXT('Main courante'!$D361,"hh:mm"),"")</f>
        <v/>
      </c>
      <c r="BW364" s="123" t="str">
        <f>IF('Main courante'!$A361=$BS$6,MOD($BV364-$BU364,1),"")</f>
        <v/>
      </c>
      <c r="BX364" s="123" t="str">
        <f>IF('Main courante'!$A361=$BS$6,'Main courante'!$E361,"")</f>
        <v/>
      </c>
      <c r="BY364" s="122" t="str">
        <f>IF('Main courante'!$A361=$BS$6,DU364,"")</f>
        <v/>
      </c>
      <c r="BZ364" s="125"/>
      <c r="CA364" s="120" t="str">
        <f>IF('Main courante'!$A361=$CA$6,MAX($CA$8:$CA363)+1,"")</f>
        <v/>
      </c>
      <c r="CB364" s="121" t="str">
        <f>IF('Main courante'!$A361=$CA$6,TEXT('Main courante'!$B361,"j mmm aa"),"")</f>
        <v/>
      </c>
      <c r="CC364" s="122" t="str">
        <f>IF('Main courante'!$A361=$CA$6,TEXT('Main courante'!$C361,"hh:mm"),"")</f>
        <v/>
      </c>
      <c r="CD364" s="122" t="str">
        <f>IF('Main courante'!$A361=$CA$6,TEXT('Main courante'!$D361,"hh:mm"),"")</f>
        <v/>
      </c>
      <c r="CE364" s="123" t="str">
        <f>IF('Main courante'!$A361=$CA$6,MOD($CD364-$CC364,1),"")</f>
        <v/>
      </c>
      <c r="CF364" s="123" t="str">
        <f>IF('Main courante'!$A361=$CA$6,'Main courante'!$E361,"")</f>
        <v/>
      </c>
      <c r="CG364" s="122" t="str">
        <f>IF('Main courante'!$A361=$CA$6,DU364,"")</f>
        <v/>
      </c>
      <c r="CH364" s="125"/>
      <c r="CI364" s="120" t="str">
        <f>IF('Main courante'!$A361=$CI$6,MAX($CI$8:$CI363)+1,"")</f>
        <v/>
      </c>
      <c r="CJ364" s="121" t="str">
        <f>IF('Main courante'!$A361=$CI$6,TEXT('Main courante'!$B361,"j mmm aa"),"")</f>
        <v/>
      </c>
      <c r="CK364" s="122" t="str">
        <f>IF('Main courante'!$A361=$CI$6,TEXT('Main courante'!$C361,"hh:mm"),"")</f>
        <v/>
      </c>
      <c r="CL364" s="122" t="str">
        <f>IF('Main courante'!$A361=$CI$6,TEXT('Main courante'!$D361,"hh:mm"),"")</f>
        <v/>
      </c>
      <c r="CM364" s="123" t="str">
        <f>IF('Main courante'!$A361=$CI$6,MOD($CL364-$CK364,1),"")</f>
        <v/>
      </c>
      <c r="CN364" s="123" t="str">
        <f>IF('Main courante'!$A361=$CI$6,'Main courante'!$E361,"")</f>
        <v/>
      </c>
      <c r="CO364" s="125"/>
      <c r="CP364" s="120" t="str">
        <f>IF('Main courante'!$A361=$CP$6,MAX($CP$8:$CP363)+1,"")</f>
        <v/>
      </c>
      <c r="CQ364" s="121" t="str">
        <f>IF('Main courante'!$A361=$CP$6,TEXT('Main courante'!$B361,"j mmm aa"),"")</f>
        <v/>
      </c>
      <c r="CR364" s="122" t="str">
        <f>IF('Main courante'!$A361=$CP$6,TEXT('Main courante'!$C361,"hh:mm"),"")</f>
        <v/>
      </c>
      <c r="CS364" s="122" t="str">
        <f>IF('Main courante'!$A361=$CP$6,TEXT('Main courante'!$D361,"hh:mm"),"")</f>
        <v/>
      </c>
      <c r="CT364" s="123" t="str">
        <f>IF('Main courante'!$A361=$CP$6,MOD($CS364-$CR364,1),"")</f>
        <v/>
      </c>
      <c r="CU364" s="123" t="str">
        <f>IF('Main courante'!$A361=$CP$6,'Main courante'!$E361,"")</f>
        <v/>
      </c>
      <c r="CV364" s="122" t="str">
        <f>IF('Main courante'!$A361=$CP$6,DU364,"")</f>
        <v/>
      </c>
      <c r="CW364" s="125"/>
      <c r="CX364" s="120" t="str">
        <f>IF('Main courante'!$A361=$CX$6,MAX($CX$8:$CX363)+1,"")</f>
        <v/>
      </c>
      <c r="CY364" s="121" t="str">
        <f>IF('Main courante'!$A361=$CX$6,TEXT('Main courante'!$B361,"j mmm aa"),"")</f>
        <v/>
      </c>
      <c r="CZ364" s="122" t="str">
        <f>IF('Main courante'!$A361=$CX$6,TEXT('Main courante'!$C361,"hh:mm"),"")</f>
        <v/>
      </c>
      <c r="DA364" s="122" t="str">
        <f>IF('Main courante'!$A361=$CX$6,TEXT('Main courante'!$D361,"hh:mm"),"")</f>
        <v/>
      </c>
      <c r="DB364" s="123" t="str">
        <f>IF('Main courante'!$A361=$CX$6,MOD($DA364-$CZ364,1),"")</f>
        <v/>
      </c>
      <c r="DC364" s="123" t="str">
        <f>IF('Main courante'!$A361=$CX$6,'Main courante'!$E361,"")</f>
        <v/>
      </c>
      <c r="DD364" s="122" t="str">
        <f>IF('Main courante'!$A361=$CX$6,DU364,"")</f>
        <v/>
      </c>
      <c r="DE364" s="125"/>
      <c r="DF364" s="120" t="str">
        <f>IF('Main courante'!$A361=$DF$6,MAX($DF$8:$DF363)+1,"")</f>
        <v/>
      </c>
      <c r="DG364" s="121" t="str">
        <f>IF('Main courante'!$A361=$DF$6,TEXT('Main courante'!$B361,"j mmm aa"),"")</f>
        <v/>
      </c>
      <c r="DH364" s="122" t="str">
        <f>IF('Main courante'!$A361=$DF$6,TEXT('Main courante'!$C361,"hh:mm"),"")</f>
        <v/>
      </c>
      <c r="DI364" s="122" t="str">
        <f>IF('Main courante'!$A361=$DF$6,TEXT('Main courante'!$D361,"hh:mm"),"")</f>
        <v/>
      </c>
      <c r="DJ364" s="123" t="str">
        <f>IF('Main courante'!$A361=$DF$6,MOD($DI364-$DH364,1),"")</f>
        <v/>
      </c>
      <c r="DK364" s="123" t="str">
        <f>IF('Main courante'!$A361=$DF$6,'Main courante'!$E361,"")</f>
        <v/>
      </c>
      <c r="DL364" s="128"/>
      <c r="DM364" s="120" t="str">
        <f>IF(OR('Main courante'!$F361&lt;&gt;"",'Main courante'!$K361&lt;&gt;""),MAX($DM$8:$DM363)+1,"")</f>
        <v/>
      </c>
      <c r="DN364" s="121" t="str">
        <f>IF('Main courante'!$F361,TEXT('Main courante'!$B361,"j mmm aa"),"")</f>
        <v/>
      </c>
      <c r="DO364" s="121" t="str">
        <f>IF('Main courante'!$F361,'Main courante'!$E361,"")</f>
        <v/>
      </c>
      <c r="DP364" s="121" t="str">
        <f>IF(OR('Main courante'!$F361&lt;&gt;"",'Main courante'!$K361&lt;&gt;""),IF('Main courante'!$F361&lt;&gt;"",TEXT('Main courante'!$F361,"hh:mm"),""),"")</f>
        <v/>
      </c>
      <c r="DQ364" s="121" t="str">
        <f>IF(OR('Main courante'!$F361&lt;&gt;"",'Main courante'!$K361&lt;&gt;""),IF('Main courante'!$G361&lt;&gt;"",TEXT('Main courante'!$G361,"hh:mm"),""),"")</f>
        <v/>
      </c>
      <c r="DR364" s="121" t="str">
        <f>IF(OR('Main courante'!$F361&lt;&gt;"",'Main courante'!$K361&lt;&gt;""),IF('Main courante'!$K361&lt;&gt;"",TEXT('Main courante'!$K361,"hh:mm"),""),"")</f>
        <v/>
      </c>
      <c r="DS364" s="121" t="str">
        <f>IF(OR('Main courante'!$F361&lt;&gt;"",'Main courante'!$K361&lt;&gt;""),IF('Main courante'!$L361&lt;&gt;"",TEXT('Main courante'!$L361,"hh:mm"),""),"")</f>
        <v/>
      </c>
      <c r="DT364" s="129">
        <f t="shared" si="19"/>
        <v>0</v>
      </c>
      <c r="DU364" s="130">
        <f>'Main courante'!$H361+'Main courante'!$M361</f>
        <v>0</v>
      </c>
      <c r="DV364" s="131">
        <f>'Main courante'!$J361+'Main courante'!$O361</f>
        <v>0</v>
      </c>
      <c r="DW364" s="131">
        <f>'Main courante'!$I361+'Main courante'!$N361</f>
        <v>0</v>
      </c>
      <c r="DX364" s="132" t="str">
        <f>IF('Main courante'!$P361&lt;&gt;"",'Main courante'!$P361,"")</f>
        <v/>
      </c>
      <c r="DY364" s="133" t="str">
        <f>IF('Main courante'!$Q361&lt;&gt;"",'Main courante'!$Q361,"")</f>
        <v/>
      </c>
      <c r="DZ364" s="133" t="str">
        <f>IF('Main courante'!$R361&lt;&gt;"",'Main courante'!$R361,"")</f>
        <v/>
      </c>
      <c r="EA364" s="129">
        <f t="shared" si="20"/>
        <v>0</v>
      </c>
      <c r="EB364" s="129">
        <f t="shared" si="21"/>
        <v>0</v>
      </c>
      <c r="ED364" s="120" t="str">
        <f>IF('Main courante'!$A361=$ED$6,MAX($ED$8:$ED363)+1,"")</f>
        <v/>
      </c>
      <c r="EE364" s="120" t="str">
        <f>IF('Main courante'!$A361=$ED$6,'Main courante'!$S361,"")</f>
        <v/>
      </c>
      <c r="EF364" s="120" t="str">
        <f>IF('Main courante'!$A361=$ED$6,'Main courante'!$T361,"")</f>
        <v/>
      </c>
      <c r="EG364" s="120" t="str">
        <f>IF('Main courante'!$A361=$ED$6,'Main courante'!$U361,"")</f>
        <v/>
      </c>
      <c r="EH364" s="134" t="str">
        <f>IF('Main courante'!$A361=$ED$6,'Main courante'!$V361,"")</f>
        <v/>
      </c>
      <c r="EJ364" s="120" t="str">
        <f>IF('Main courante'!$A361=$EJ$6,MAX($EJ$8:$EJ363)+1,"")</f>
        <v/>
      </c>
      <c r="EK364" s="120" t="str">
        <f>IF('Main courante'!$A361=$EJ$6,'Main courante'!$S361,"")</f>
        <v/>
      </c>
      <c r="EL364" s="120" t="str">
        <f>IF('Main courante'!$A361=$EJ$6,'Main courante'!$T361,"")</f>
        <v/>
      </c>
      <c r="EM364" s="120" t="str">
        <f>IF('Main courante'!$A361=$EJ$6,'Main courante'!$U361,"")</f>
        <v/>
      </c>
      <c r="EN364" s="134" t="str">
        <f>IF('Main courante'!$A361=$EJ$6,'Main courante'!$V361,"")</f>
        <v/>
      </c>
      <c r="EP364" s="120" t="str">
        <f>IF('Main courante'!$A361=$EP$6,MAX($EP$8:$EP363)+1,"")</f>
        <v/>
      </c>
      <c r="EQ364" s="120" t="str">
        <f>IF('Main courante'!$A361=$EP$6,'Main courante'!$S361,"")</f>
        <v/>
      </c>
      <c r="ER364" s="120" t="str">
        <f>IF('Main courante'!$A361=$EP$6,'Main courante'!$T361,"")</f>
        <v/>
      </c>
      <c r="ES364" s="120" t="str">
        <f>IF('Main courante'!$A361=$EP$6,'Main courante'!$U361,"")</f>
        <v/>
      </c>
      <c r="ET364" s="134" t="str">
        <f>IF('Main courante'!$A361=$EP$6,'Main courante'!$V361,"")</f>
        <v/>
      </c>
      <c r="EU364" s="125"/>
      <c r="EV364" s="120" t="str">
        <f>IF('Main courante'!$A361=$EV$6,MAX($EV$8:$EV363)+1,"")</f>
        <v/>
      </c>
      <c r="EW364" s="121" t="str">
        <f>IF('Main courante'!$A361=$EV$6,TEXT('Main courante'!$B361,"j mmm aa"),"")</f>
        <v/>
      </c>
      <c r="EX364" s="122" t="str">
        <f>IF('Main courante'!$A361=$EV$6,TEXT('Main courante'!$C361,"hh:mm"),"")</f>
        <v/>
      </c>
      <c r="EY364" s="122" t="str">
        <f>IF('Main courante'!$A361=$EV$6,TEXT('Main courante'!$D361,"hh:mm"),"")</f>
        <v/>
      </c>
      <c r="EZ364" s="123" t="str">
        <f>IF('Main courante'!$A361=$EV$6,MOD($EY364-$EX364,1),"")</f>
        <v/>
      </c>
      <c r="FA364" s="123" t="str">
        <f>IF('Main courante'!$A361=$EV$6,'Main courante'!$E361,"")</f>
        <v/>
      </c>
      <c r="FB364" s="128"/>
    </row>
    <row r="365" spans="1:158">
      <c r="A365" s="120" t="str">
        <f>IF('Main courante'!$A362=$A$6,MAX($A$8:$A364)+1,"")</f>
        <v/>
      </c>
      <c r="B365" s="121" t="str">
        <f>IF('Main courante'!$A362=$A$6,TEXT('Main courante'!$B362,"j mmm aa"),"")</f>
        <v/>
      </c>
      <c r="C365" s="122" t="str">
        <f>IF('Main courante'!$A362=$A$6,TEXT('Main courante'!$C362,"hh:mm"),"")</f>
        <v/>
      </c>
      <c r="D365" s="122" t="str">
        <f>IF('Main courante'!$A362=$A$6,TEXT('Main courante'!$D362,"hh:mm"),"")</f>
        <v/>
      </c>
      <c r="E365" s="123" t="str">
        <f>IF('Main courante'!$A362=$A$6,MOD($D365-$C365,1),"")</f>
        <v/>
      </c>
      <c r="F365" s="123" t="str">
        <f>IF('Main courante'!$A362=$A$6,'Main courante'!$E362,"")</f>
        <v/>
      </c>
      <c r="G365" s="125"/>
      <c r="H365" s="126" t="str">
        <f>IF('Main courante'!$A362=$H$6,MAX($H$8:$H364)+1,"")</f>
        <v/>
      </c>
      <c r="I365" s="121" t="str">
        <f>IF('Main courante'!$A362=$H$6,TEXT('Main courante'!$B362,"j mmm aa"),"")</f>
        <v/>
      </c>
      <c r="J365" s="122" t="str">
        <f>IF('Main courante'!$A362=$H$6,TEXT('Main courante'!$C362,"hh:mm"),"")</f>
        <v/>
      </c>
      <c r="K365" s="122" t="str">
        <f>IF('Main courante'!$A362=$H$6,TEXT('Main courante'!$D362,"hh:mm"),"")</f>
        <v/>
      </c>
      <c r="L365" s="123" t="str">
        <f>IF('Main courante'!$A362=$H$6,MOD($K365-$J365,1),"")</f>
        <v/>
      </c>
      <c r="M365" s="123" t="str">
        <f>IF('Main courante'!$A362=$H$6,'Main courante'!$E362,"")</f>
        <v/>
      </c>
      <c r="N365" s="125"/>
      <c r="O365" s="120" t="str">
        <f>IF('Main courante'!$A362=$O$6,MAX($O$8:$O364)+1,"")</f>
        <v/>
      </c>
      <c r="P365" s="121" t="str">
        <f>IF('Main courante'!$A362=$O$6,TEXT('Main courante'!$B362,"j mmm aa"),"")</f>
        <v/>
      </c>
      <c r="Q365" s="122" t="str">
        <f>IF('Main courante'!$A362=$O$6,TEXT('Main courante'!$C362,"hh:mm"),"")</f>
        <v/>
      </c>
      <c r="R365" s="122" t="str">
        <f>IF('Main courante'!$A362=$O$6,TEXT('Main courante'!$D362,"hh:mm"),"")</f>
        <v/>
      </c>
      <c r="S365" s="123" t="str">
        <f>IF('Main courante'!$A362=$O$6,MOD($R365-$Q365,1),"")</f>
        <v/>
      </c>
      <c r="T365" s="124" t="str">
        <f>IF('Main courante'!$A362=$O$6,'Main courante'!$E362,"")</f>
        <v/>
      </c>
      <c r="U365" s="127" t="str">
        <f>IF('Main courante'!$A362=$O$6,DU365,"")</f>
        <v/>
      </c>
      <c r="V365" s="125"/>
      <c r="W365" s="120" t="str">
        <f>IF('Main courante'!$A362=$W$6,MAX($W$8:$W364)+1,"")</f>
        <v/>
      </c>
      <c r="X365" s="121" t="str">
        <f>IF('Main courante'!$A362=$W$6,TEXT('Main courante'!$B362,"j mmm aa"),"")</f>
        <v/>
      </c>
      <c r="Y365" s="122" t="str">
        <f>IF('Main courante'!$A362=$W$6,TEXT('Main courante'!$C362,"hh:mm"),"")</f>
        <v/>
      </c>
      <c r="Z365" s="122" t="str">
        <f>IF('Main courante'!$A362=$W$6,TEXT('Main courante'!$D362,"hh:mm"),"")</f>
        <v/>
      </c>
      <c r="AA365" s="123" t="str">
        <f>IF('Main courante'!$A362=$W$6,MOD($Z365-$Y365,1),"")</f>
        <v/>
      </c>
      <c r="AB365" s="123" t="str">
        <f>IF('Main courante'!$A362=$W$6,'Main courante'!$E362,"")</f>
        <v/>
      </c>
      <c r="AC365" s="122" t="str">
        <f>IF('Main courante'!$A362=$W$6,DU365,"")</f>
        <v/>
      </c>
      <c r="AD365" s="125"/>
      <c r="AE365" s="120" t="str">
        <f>IF('Main courante'!$A362=$AE$6,MAX($AE$8:$AE364)+1,"")</f>
        <v/>
      </c>
      <c r="AF365" s="121" t="str">
        <f>IF('Main courante'!$A362=$AE$6,TEXT('Main courante'!$B362,"j mmm aa"),"")</f>
        <v/>
      </c>
      <c r="AG365" s="122" t="str">
        <f>IF('Main courante'!$A362=$AE$6,TEXT('Main courante'!$C362,"hh:mm"),"")</f>
        <v/>
      </c>
      <c r="AH365" s="122" t="str">
        <f>IF('Main courante'!$A362=$AE$6,TEXT('Main courante'!$D362,"hh:mm"),"")</f>
        <v/>
      </c>
      <c r="AI365" s="123" t="str">
        <f>IF('Main courante'!$A362=$AE$6,MOD($AH365-$AG365,1),"")</f>
        <v/>
      </c>
      <c r="AJ365" s="123" t="str">
        <f>IF('Main courante'!$A362=$AE$6,'Main courante'!$E362,"")</f>
        <v/>
      </c>
      <c r="AK365" s="122" t="str">
        <f>IF('Main courante'!$A362=$AE$6,DU365,"")</f>
        <v/>
      </c>
      <c r="AL365" s="125"/>
      <c r="AM365" s="120" t="str">
        <f>IF('Main courante'!$A362=$AM$6,MAX($AM$8:$AM364)+1,"")</f>
        <v/>
      </c>
      <c r="AN365" s="121" t="str">
        <f>IF('Main courante'!$A362=$AM$6,TEXT('Main courante'!$B362,"j mmm aa"),"")</f>
        <v/>
      </c>
      <c r="AO365" s="122" t="str">
        <f>IF('Main courante'!$A362=$AM$6,TEXT('Main courante'!$C362,"hh:mm"),"")</f>
        <v/>
      </c>
      <c r="AP365" s="122" t="str">
        <f>IF('Main courante'!$A362=$AM$6,TEXT('Main courante'!$D362,"hh:mm"),"")</f>
        <v/>
      </c>
      <c r="AQ365" s="123" t="str">
        <f>IF('Main courante'!$A362=$AM$6,MOD($AP365-$AO365,1),"")</f>
        <v/>
      </c>
      <c r="AR365" s="123" t="str">
        <f>IF('Main courante'!$A362=$AM$6,'Main courante'!$E362,"")</f>
        <v/>
      </c>
      <c r="AS365" s="122" t="str">
        <f>IF('Main courante'!$A362=$AM$6,DU365,"")</f>
        <v/>
      </c>
      <c r="AT365" s="125"/>
      <c r="AU365" s="120" t="str">
        <f>IF('Main courante'!$A362=$AU$6,MAX($AU$8:$AU364)+1,"")</f>
        <v/>
      </c>
      <c r="AV365" s="121" t="str">
        <f>IF('Main courante'!$A362=$AU$6,TEXT('Main courante'!$B362,"j mmm aa"),"")</f>
        <v/>
      </c>
      <c r="AW365" s="122" t="str">
        <f>IF('Main courante'!$A362=$AU$6,TEXT('Main courante'!$C362,"hh:mm"),"")</f>
        <v/>
      </c>
      <c r="AX365" s="122" t="str">
        <f>IF('Main courante'!$A362=$AU$6,TEXT('Main courante'!$D362,"hh:mm"),"")</f>
        <v/>
      </c>
      <c r="AY365" s="123" t="str">
        <f>IF('Main courante'!$A362=$AU$6,MOD($AX365-$AW365,1),"")</f>
        <v/>
      </c>
      <c r="AZ365" s="123" t="str">
        <f>IF('Main courante'!$A362=$AU$6,'Main courante'!$E362,"")</f>
        <v/>
      </c>
      <c r="BA365" s="122" t="str">
        <f>IF('Main courante'!$A362=$AU$6,DU365,"")</f>
        <v/>
      </c>
      <c r="BB365" s="125"/>
      <c r="BC365" s="120" t="str">
        <f>IF('Main courante'!$A362=$BC$6,MAX($BC$8:$BC364)+1,"")</f>
        <v/>
      </c>
      <c r="BD365" s="121" t="str">
        <f>IF('Main courante'!$A362=$BC$6,TEXT('Main courante'!$B362,"j mmm aa"),"")</f>
        <v/>
      </c>
      <c r="BE365" s="122" t="str">
        <f>IF('Main courante'!$A362=$BC$6,TEXT('Main courante'!$C362,"hh:mm"),"")</f>
        <v/>
      </c>
      <c r="BF365" s="122" t="str">
        <f>IF('Main courante'!$A362=$BC$6,TEXT('Main courante'!$D362,"hh:mm"),"")</f>
        <v/>
      </c>
      <c r="BG365" s="123" t="str">
        <f>IF('Main courante'!$A362=$BC$6,MOD($BF365-$BE365,1),"")</f>
        <v/>
      </c>
      <c r="BH365" s="123" t="str">
        <f>IF('Main courante'!$A362=$BC$6,'Main courante'!$E362,"")</f>
        <v/>
      </c>
      <c r="BI365" s="122" t="str">
        <f>IF('Main courante'!$A362=$BC$6,DU365,"")</f>
        <v/>
      </c>
      <c r="BJ365" s="125"/>
      <c r="BK365" s="120" t="str">
        <f>IF('Main courante'!$A362=$BK$6,MAX($BK$8:$BK364)+1,"")</f>
        <v/>
      </c>
      <c r="BL365" s="121" t="str">
        <f>IF('Main courante'!$A362=$BK$6,TEXT('Main courante'!$B362,"j mmm aa"),"")</f>
        <v/>
      </c>
      <c r="BM365" s="122" t="str">
        <f>IF('Main courante'!$A362=$BK$6,TEXT('Main courante'!$C362,"hh:mm"),"")</f>
        <v/>
      </c>
      <c r="BN365" s="122" t="str">
        <f>IF('Main courante'!$A362=$BK$6,TEXT('Main courante'!$D362,"hh:mm"),"")</f>
        <v/>
      </c>
      <c r="BO365" s="123" t="str">
        <f>IF('Main courante'!$A362=$BK$6,MOD($BN365-$BM365,1),"")</f>
        <v/>
      </c>
      <c r="BP365" s="123" t="str">
        <f>IF('Main courante'!$A362=$BK$6,'Main courante'!$E362,"")</f>
        <v/>
      </c>
      <c r="BQ365" s="122" t="str">
        <f>IF('Main courante'!$A362=$BK$6,DU365,"")</f>
        <v/>
      </c>
      <c r="BR365" s="125"/>
      <c r="BS365" s="120" t="str">
        <f>IF('Main courante'!$A362=$BS$6,MAX($BS$8:$BS364)+1,"")</f>
        <v/>
      </c>
      <c r="BT365" s="121" t="str">
        <f>IF('Main courante'!$A362=$BS$6,TEXT('Main courante'!$B362,"j mmm aa"),"")</f>
        <v/>
      </c>
      <c r="BU365" s="122" t="str">
        <f>IF('Main courante'!$A362=$BS$6,TEXT('Main courante'!$C362,"hh:mm"),"")</f>
        <v/>
      </c>
      <c r="BV365" s="122" t="str">
        <f>IF('Main courante'!$A362=$BS$6,TEXT('Main courante'!$D362,"hh:mm"),"")</f>
        <v/>
      </c>
      <c r="BW365" s="123" t="str">
        <f>IF('Main courante'!$A362=$BS$6,MOD($BV365-$BU365,1),"")</f>
        <v/>
      </c>
      <c r="BX365" s="123" t="str">
        <f>IF('Main courante'!$A362=$BS$6,'Main courante'!$E362,"")</f>
        <v/>
      </c>
      <c r="BY365" s="122" t="str">
        <f>IF('Main courante'!$A362=$BS$6,DU365,"")</f>
        <v/>
      </c>
      <c r="BZ365" s="125"/>
      <c r="CA365" s="120" t="str">
        <f>IF('Main courante'!$A362=$CA$6,MAX($CA$8:$CA364)+1,"")</f>
        <v/>
      </c>
      <c r="CB365" s="121" t="str">
        <f>IF('Main courante'!$A362=$CA$6,TEXT('Main courante'!$B362,"j mmm aa"),"")</f>
        <v/>
      </c>
      <c r="CC365" s="122" t="str">
        <f>IF('Main courante'!$A362=$CA$6,TEXT('Main courante'!$C362,"hh:mm"),"")</f>
        <v/>
      </c>
      <c r="CD365" s="122" t="str">
        <f>IF('Main courante'!$A362=$CA$6,TEXT('Main courante'!$D362,"hh:mm"),"")</f>
        <v/>
      </c>
      <c r="CE365" s="123" t="str">
        <f>IF('Main courante'!$A362=$CA$6,MOD($CD365-$CC365,1),"")</f>
        <v/>
      </c>
      <c r="CF365" s="123" t="str">
        <f>IF('Main courante'!$A362=$CA$6,'Main courante'!$E362,"")</f>
        <v/>
      </c>
      <c r="CG365" s="122" t="str">
        <f>IF('Main courante'!$A362=$CA$6,DU365,"")</f>
        <v/>
      </c>
      <c r="CH365" s="125"/>
      <c r="CI365" s="120" t="str">
        <f>IF('Main courante'!$A362=$CI$6,MAX($CI$8:$CI364)+1,"")</f>
        <v/>
      </c>
      <c r="CJ365" s="121" t="str">
        <f>IF('Main courante'!$A362=$CI$6,TEXT('Main courante'!$B362,"j mmm aa"),"")</f>
        <v/>
      </c>
      <c r="CK365" s="122" t="str">
        <f>IF('Main courante'!$A362=$CI$6,TEXT('Main courante'!$C362,"hh:mm"),"")</f>
        <v/>
      </c>
      <c r="CL365" s="122" t="str">
        <f>IF('Main courante'!$A362=$CI$6,TEXT('Main courante'!$D362,"hh:mm"),"")</f>
        <v/>
      </c>
      <c r="CM365" s="123" t="str">
        <f>IF('Main courante'!$A362=$CI$6,MOD($CL365-$CK365,1),"")</f>
        <v/>
      </c>
      <c r="CN365" s="123" t="str">
        <f>IF('Main courante'!$A362=$CI$6,'Main courante'!$E362,"")</f>
        <v/>
      </c>
      <c r="CO365" s="125"/>
      <c r="CP365" s="120" t="str">
        <f>IF('Main courante'!$A362=$CP$6,MAX($CP$8:$CP364)+1,"")</f>
        <v/>
      </c>
      <c r="CQ365" s="121" t="str">
        <f>IF('Main courante'!$A362=$CP$6,TEXT('Main courante'!$B362,"j mmm aa"),"")</f>
        <v/>
      </c>
      <c r="CR365" s="122" t="str">
        <f>IF('Main courante'!$A362=$CP$6,TEXT('Main courante'!$C362,"hh:mm"),"")</f>
        <v/>
      </c>
      <c r="CS365" s="122" t="str">
        <f>IF('Main courante'!$A362=$CP$6,TEXT('Main courante'!$D362,"hh:mm"),"")</f>
        <v/>
      </c>
      <c r="CT365" s="123" t="str">
        <f>IF('Main courante'!$A362=$CP$6,MOD($CS365-$CR365,1),"")</f>
        <v/>
      </c>
      <c r="CU365" s="123" t="str">
        <f>IF('Main courante'!$A362=$CP$6,'Main courante'!$E362,"")</f>
        <v/>
      </c>
      <c r="CV365" s="122" t="str">
        <f>IF('Main courante'!$A362=$CP$6,DU365,"")</f>
        <v/>
      </c>
      <c r="CW365" s="125"/>
      <c r="CX365" s="120" t="str">
        <f>IF('Main courante'!$A362=$CX$6,MAX($CX$8:$CX364)+1,"")</f>
        <v/>
      </c>
      <c r="CY365" s="121" t="str">
        <f>IF('Main courante'!$A362=$CX$6,TEXT('Main courante'!$B362,"j mmm aa"),"")</f>
        <v/>
      </c>
      <c r="CZ365" s="122" t="str">
        <f>IF('Main courante'!$A362=$CX$6,TEXT('Main courante'!$C362,"hh:mm"),"")</f>
        <v/>
      </c>
      <c r="DA365" s="122" t="str">
        <f>IF('Main courante'!$A362=$CX$6,TEXT('Main courante'!$D362,"hh:mm"),"")</f>
        <v/>
      </c>
      <c r="DB365" s="123" t="str">
        <f>IF('Main courante'!$A362=$CX$6,MOD($DA365-$CZ365,1),"")</f>
        <v/>
      </c>
      <c r="DC365" s="123" t="str">
        <f>IF('Main courante'!$A362=$CX$6,'Main courante'!$E362,"")</f>
        <v/>
      </c>
      <c r="DD365" s="122" t="str">
        <f>IF('Main courante'!$A362=$CX$6,DU365,"")</f>
        <v/>
      </c>
      <c r="DE365" s="125"/>
      <c r="DF365" s="120" t="str">
        <f>IF('Main courante'!$A362=$DF$6,MAX($DF$8:$DF364)+1,"")</f>
        <v/>
      </c>
      <c r="DG365" s="121" t="str">
        <f>IF('Main courante'!$A362=$DF$6,TEXT('Main courante'!$B362,"j mmm aa"),"")</f>
        <v/>
      </c>
      <c r="DH365" s="122" t="str">
        <f>IF('Main courante'!$A362=$DF$6,TEXT('Main courante'!$C362,"hh:mm"),"")</f>
        <v/>
      </c>
      <c r="DI365" s="122" t="str">
        <f>IF('Main courante'!$A362=$DF$6,TEXT('Main courante'!$D362,"hh:mm"),"")</f>
        <v/>
      </c>
      <c r="DJ365" s="123" t="str">
        <f>IF('Main courante'!$A362=$DF$6,MOD($DI365-$DH365,1),"")</f>
        <v/>
      </c>
      <c r="DK365" s="123" t="str">
        <f>IF('Main courante'!$A362=$DF$6,'Main courante'!$E362,"")</f>
        <v/>
      </c>
      <c r="DL365" s="128"/>
      <c r="DM365" s="120" t="str">
        <f>IF(OR('Main courante'!$F362&lt;&gt;"",'Main courante'!$K362&lt;&gt;""),MAX($DM$8:$DM364)+1,"")</f>
        <v/>
      </c>
      <c r="DN365" s="121" t="str">
        <f>IF('Main courante'!$F362,TEXT('Main courante'!$B362,"j mmm aa"),"")</f>
        <v/>
      </c>
      <c r="DO365" s="121" t="str">
        <f>IF('Main courante'!$F362,'Main courante'!$E362,"")</f>
        <v/>
      </c>
      <c r="DP365" s="121" t="str">
        <f>IF(OR('Main courante'!$F362&lt;&gt;"",'Main courante'!$K362&lt;&gt;""),IF('Main courante'!$F362&lt;&gt;"",TEXT('Main courante'!$F362,"hh:mm"),""),"")</f>
        <v/>
      </c>
      <c r="DQ365" s="121" t="str">
        <f>IF(OR('Main courante'!$F362&lt;&gt;"",'Main courante'!$K362&lt;&gt;""),IF('Main courante'!$G362&lt;&gt;"",TEXT('Main courante'!$G362,"hh:mm"),""),"")</f>
        <v/>
      </c>
      <c r="DR365" s="121" t="str">
        <f>IF(OR('Main courante'!$F362&lt;&gt;"",'Main courante'!$K362&lt;&gt;""),IF('Main courante'!$K362&lt;&gt;"",TEXT('Main courante'!$K362,"hh:mm"),""),"")</f>
        <v/>
      </c>
      <c r="DS365" s="121" t="str">
        <f>IF(OR('Main courante'!$F362&lt;&gt;"",'Main courante'!$K362&lt;&gt;""),IF('Main courante'!$L362&lt;&gt;"",TEXT('Main courante'!$L362,"hh:mm"),""),"")</f>
        <v/>
      </c>
      <c r="DT365" s="129">
        <f t="shared" si="19"/>
        <v>0</v>
      </c>
      <c r="DU365" s="130">
        <f>'Main courante'!$H362+'Main courante'!$M362</f>
        <v>0</v>
      </c>
      <c r="DV365" s="131">
        <f>'Main courante'!$J362+'Main courante'!$O362</f>
        <v>0</v>
      </c>
      <c r="DW365" s="131">
        <f>'Main courante'!$I362+'Main courante'!$N362</f>
        <v>0</v>
      </c>
      <c r="DX365" s="132" t="str">
        <f>IF('Main courante'!$P362&lt;&gt;"",'Main courante'!$P362,"")</f>
        <v/>
      </c>
      <c r="DY365" s="133" t="str">
        <f>IF('Main courante'!$Q362&lt;&gt;"",'Main courante'!$Q362,"")</f>
        <v/>
      </c>
      <c r="DZ365" s="133" t="str">
        <f>IF('Main courante'!$R362&lt;&gt;"",'Main courante'!$R362,"")</f>
        <v/>
      </c>
      <c r="EA365" s="129">
        <f t="shared" si="20"/>
        <v>0</v>
      </c>
      <c r="EB365" s="129">
        <f t="shared" si="21"/>
        <v>0</v>
      </c>
      <c r="ED365" s="120" t="str">
        <f>IF('Main courante'!$A362=$ED$6,MAX($ED$8:$ED364)+1,"")</f>
        <v/>
      </c>
      <c r="EE365" s="120" t="str">
        <f>IF('Main courante'!$A362=$ED$6,'Main courante'!$S362,"")</f>
        <v/>
      </c>
      <c r="EF365" s="120" t="str">
        <f>IF('Main courante'!$A362=$ED$6,'Main courante'!$T362,"")</f>
        <v/>
      </c>
      <c r="EG365" s="120" t="str">
        <f>IF('Main courante'!$A362=$ED$6,'Main courante'!$U362,"")</f>
        <v/>
      </c>
      <c r="EH365" s="134" t="str">
        <f>IF('Main courante'!$A362=$ED$6,'Main courante'!$V362,"")</f>
        <v/>
      </c>
      <c r="EJ365" s="120" t="str">
        <f>IF('Main courante'!$A362=$EJ$6,MAX($EJ$8:$EJ364)+1,"")</f>
        <v/>
      </c>
      <c r="EK365" s="120" t="str">
        <f>IF('Main courante'!$A362=$EJ$6,'Main courante'!$S362,"")</f>
        <v/>
      </c>
      <c r="EL365" s="120" t="str">
        <f>IF('Main courante'!$A362=$EJ$6,'Main courante'!$T362,"")</f>
        <v/>
      </c>
      <c r="EM365" s="120" t="str">
        <f>IF('Main courante'!$A362=$EJ$6,'Main courante'!$U362,"")</f>
        <v/>
      </c>
      <c r="EN365" s="134" t="str">
        <f>IF('Main courante'!$A362=$EJ$6,'Main courante'!$V362,"")</f>
        <v/>
      </c>
      <c r="EP365" s="120" t="str">
        <f>IF('Main courante'!$A362=$EP$6,MAX($EP$8:$EP364)+1,"")</f>
        <v/>
      </c>
      <c r="EQ365" s="120" t="str">
        <f>IF('Main courante'!$A362=$EP$6,'Main courante'!$S362,"")</f>
        <v/>
      </c>
      <c r="ER365" s="120" t="str">
        <f>IF('Main courante'!$A362=$EP$6,'Main courante'!$T362,"")</f>
        <v/>
      </c>
      <c r="ES365" s="120" t="str">
        <f>IF('Main courante'!$A362=$EP$6,'Main courante'!$U362,"")</f>
        <v/>
      </c>
      <c r="ET365" s="134" t="str">
        <f>IF('Main courante'!$A362=$EP$6,'Main courante'!$V362,"")</f>
        <v/>
      </c>
      <c r="EU365" s="125"/>
      <c r="EV365" s="120" t="str">
        <f>IF('Main courante'!$A362=$EV$6,MAX($EV$8:$EV364)+1,"")</f>
        <v/>
      </c>
      <c r="EW365" s="121" t="str">
        <f>IF('Main courante'!$A362=$EV$6,TEXT('Main courante'!$B362,"j mmm aa"),"")</f>
        <v/>
      </c>
      <c r="EX365" s="122" t="str">
        <f>IF('Main courante'!$A362=$EV$6,TEXT('Main courante'!$C362,"hh:mm"),"")</f>
        <v/>
      </c>
      <c r="EY365" s="122" t="str">
        <f>IF('Main courante'!$A362=$EV$6,TEXT('Main courante'!$D362,"hh:mm"),"")</f>
        <v/>
      </c>
      <c r="EZ365" s="123" t="str">
        <f>IF('Main courante'!$A362=$EV$6,MOD($EY365-$EX365,1),"")</f>
        <v/>
      </c>
      <c r="FA365" s="123" t="str">
        <f>IF('Main courante'!$A362=$EV$6,'Main courante'!$E362,"")</f>
        <v/>
      </c>
      <c r="FB365" s="128"/>
    </row>
    <row r="366" spans="1:158">
      <c r="A366" s="120" t="str">
        <f>IF('Main courante'!$A363=$A$6,MAX($A$8:$A365)+1,"")</f>
        <v/>
      </c>
      <c r="B366" s="121" t="str">
        <f>IF('Main courante'!$A363=$A$6,TEXT('Main courante'!$B363,"j mmm aa"),"")</f>
        <v/>
      </c>
      <c r="C366" s="122" t="str">
        <f>IF('Main courante'!$A363=$A$6,TEXT('Main courante'!$C363,"hh:mm"),"")</f>
        <v/>
      </c>
      <c r="D366" s="122" t="str">
        <f>IF('Main courante'!$A363=$A$6,TEXT('Main courante'!$D363,"hh:mm"),"")</f>
        <v/>
      </c>
      <c r="E366" s="123" t="str">
        <f>IF('Main courante'!$A363=$A$6,MOD($D366-$C366,1),"")</f>
        <v/>
      </c>
      <c r="F366" s="123" t="str">
        <f>IF('Main courante'!$A363=$A$6,'Main courante'!$E363,"")</f>
        <v/>
      </c>
      <c r="G366" s="125"/>
      <c r="H366" s="126" t="str">
        <f>IF('Main courante'!$A363=$H$6,MAX($H$8:$H365)+1,"")</f>
        <v/>
      </c>
      <c r="I366" s="121" t="str">
        <f>IF('Main courante'!$A363=$H$6,TEXT('Main courante'!$B363,"j mmm aa"),"")</f>
        <v/>
      </c>
      <c r="J366" s="122" t="str">
        <f>IF('Main courante'!$A363=$H$6,TEXT('Main courante'!$C363,"hh:mm"),"")</f>
        <v/>
      </c>
      <c r="K366" s="122" t="str">
        <f>IF('Main courante'!$A363=$H$6,TEXT('Main courante'!$D363,"hh:mm"),"")</f>
        <v/>
      </c>
      <c r="L366" s="123" t="str">
        <f>IF('Main courante'!$A363=$H$6,MOD($K366-$J366,1),"")</f>
        <v/>
      </c>
      <c r="M366" s="123" t="str">
        <f>IF('Main courante'!$A363=$H$6,'Main courante'!$E363,"")</f>
        <v/>
      </c>
      <c r="N366" s="125"/>
      <c r="O366" s="120" t="str">
        <f>IF('Main courante'!$A363=$O$6,MAX($O$8:$O365)+1,"")</f>
        <v/>
      </c>
      <c r="P366" s="121" t="str">
        <f>IF('Main courante'!$A363=$O$6,TEXT('Main courante'!$B363,"j mmm aa"),"")</f>
        <v/>
      </c>
      <c r="Q366" s="122" t="str">
        <f>IF('Main courante'!$A363=$O$6,TEXT('Main courante'!$C363,"hh:mm"),"")</f>
        <v/>
      </c>
      <c r="R366" s="122" t="str">
        <f>IF('Main courante'!$A363=$O$6,TEXT('Main courante'!$D363,"hh:mm"),"")</f>
        <v/>
      </c>
      <c r="S366" s="123" t="str">
        <f>IF('Main courante'!$A363=$O$6,MOD($R366-$Q366,1),"")</f>
        <v/>
      </c>
      <c r="T366" s="124" t="str">
        <f>IF('Main courante'!$A363=$O$6,'Main courante'!$E363,"")</f>
        <v/>
      </c>
      <c r="U366" s="127" t="str">
        <f>IF('Main courante'!$A363=$O$6,DU366,"")</f>
        <v/>
      </c>
      <c r="V366" s="125"/>
      <c r="W366" s="120" t="str">
        <f>IF('Main courante'!$A363=$W$6,MAX($W$8:$W365)+1,"")</f>
        <v/>
      </c>
      <c r="X366" s="121" t="str">
        <f>IF('Main courante'!$A363=$W$6,TEXT('Main courante'!$B363,"j mmm aa"),"")</f>
        <v/>
      </c>
      <c r="Y366" s="122" t="str">
        <f>IF('Main courante'!$A363=$W$6,TEXT('Main courante'!$C363,"hh:mm"),"")</f>
        <v/>
      </c>
      <c r="Z366" s="122" t="str">
        <f>IF('Main courante'!$A363=$W$6,TEXT('Main courante'!$D363,"hh:mm"),"")</f>
        <v/>
      </c>
      <c r="AA366" s="123" t="str">
        <f>IF('Main courante'!$A363=$W$6,MOD($Z366-$Y366,1),"")</f>
        <v/>
      </c>
      <c r="AB366" s="123" t="str">
        <f>IF('Main courante'!$A363=$W$6,'Main courante'!$E363,"")</f>
        <v/>
      </c>
      <c r="AC366" s="122" t="str">
        <f>IF('Main courante'!$A363=$W$6,DU366,"")</f>
        <v/>
      </c>
      <c r="AD366" s="125"/>
      <c r="AE366" s="120" t="str">
        <f>IF('Main courante'!$A363=$AE$6,MAX($AE$8:$AE365)+1,"")</f>
        <v/>
      </c>
      <c r="AF366" s="121" t="str">
        <f>IF('Main courante'!$A363=$AE$6,TEXT('Main courante'!$B363,"j mmm aa"),"")</f>
        <v/>
      </c>
      <c r="AG366" s="122" t="str">
        <f>IF('Main courante'!$A363=$AE$6,TEXT('Main courante'!$C363,"hh:mm"),"")</f>
        <v/>
      </c>
      <c r="AH366" s="122" t="str">
        <f>IF('Main courante'!$A363=$AE$6,TEXT('Main courante'!$D363,"hh:mm"),"")</f>
        <v/>
      </c>
      <c r="AI366" s="123" t="str">
        <f>IF('Main courante'!$A363=$AE$6,MOD($AH366-$AG366,1),"")</f>
        <v/>
      </c>
      <c r="AJ366" s="123" t="str">
        <f>IF('Main courante'!$A363=$AE$6,'Main courante'!$E363,"")</f>
        <v/>
      </c>
      <c r="AK366" s="122" t="str">
        <f>IF('Main courante'!$A363=$AE$6,DU366,"")</f>
        <v/>
      </c>
      <c r="AL366" s="125"/>
      <c r="AM366" s="120" t="str">
        <f>IF('Main courante'!$A363=$AM$6,MAX($AM$8:$AM365)+1,"")</f>
        <v/>
      </c>
      <c r="AN366" s="121" t="str">
        <f>IF('Main courante'!$A363=$AM$6,TEXT('Main courante'!$B363,"j mmm aa"),"")</f>
        <v/>
      </c>
      <c r="AO366" s="122" t="str">
        <f>IF('Main courante'!$A363=$AM$6,TEXT('Main courante'!$C363,"hh:mm"),"")</f>
        <v/>
      </c>
      <c r="AP366" s="122" t="str">
        <f>IF('Main courante'!$A363=$AM$6,TEXT('Main courante'!$D363,"hh:mm"),"")</f>
        <v/>
      </c>
      <c r="AQ366" s="123" t="str">
        <f>IF('Main courante'!$A363=$AM$6,MOD($AP366-$AO366,1),"")</f>
        <v/>
      </c>
      <c r="AR366" s="123" t="str">
        <f>IF('Main courante'!$A363=$AM$6,'Main courante'!$E363,"")</f>
        <v/>
      </c>
      <c r="AS366" s="122" t="str">
        <f>IF('Main courante'!$A363=$AM$6,DU366,"")</f>
        <v/>
      </c>
      <c r="AT366" s="125"/>
      <c r="AU366" s="120" t="str">
        <f>IF('Main courante'!$A363=$AU$6,MAX($AU$8:$AU365)+1,"")</f>
        <v/>
      </c>
      <c r="AV366" s="121" t="str">
        <f>IF('Main courante'!$A363=$AU$6,TEXT('Main courante'!$B363,"j mmm aa"),"")</f>
        <v/>
      </c>
      <c r="AW366" s="122" t="str">
        <f>IF('Main courante'!$A363=$AU$6,TEXT('Main courante'!$C363,"hh:mm"),"")</f>
        <v/>
      </c>
      <c r="AX366" s="122" t="str">
        <f>IF('Main courante'!$A363=$AU$6,TEXT('Main courante'!$D363,"hh:mm"),"")</f>
        <v/>
      </c>
      <c r="AY366" s="123" t="str">
        <f>IF('Main courante'!$A363=$AU$6,MOD($AX366-$AW366,1),"")</f>
        <v/>
      </c>
      <c r="AZ366" s="123" t="str">
        <f>IF('Main courante'!$A363=$AU$6,'Main courante'!$E363,"")</f>
        <v/>
      </c>
      <c r="BA366" s="122" t="str">
        <f>IF('Main courante'!$A363=$AU$6,DU366,"")</f>
        <v/>
      </c>
      <c r="BB366" s="125"/>
      <c r="BC366" s="120" t="str">
        <f>IF('Main courante'!$A363=$BC$6,MAX($BC$8:$BC365)+1,"")</f>
        <v/>
      </c>
      <c r="BD366" s="121" t="str">
        <f>IF('Main courante'!$A363=$BC$6,TEXT('Main courante'!$B363,"j mmm aa"),"")</f>
        <v/>
      </c>
      <c r="BE366" s="122" t="str">
        <f>IF('Main courante'!$A363=$BC$6,TEXT('Main courante'!$C363,"hh:mm"),"")</f>
        <v/>
      </c>
      <c r="BF366" s="122" t="str">
        <f>IF('Main courante'!$A363=$BC$6,TEXT('Main courante'!$D363,"hh:mm"),"")</f>
        <v/>
      </c>
      <c r="BG366" s="123" t="str">
        <f>IF('Main courante'!$A363=$BC$6,MOD($BF366-$BE366,1),"")</f>
        <v/>
      </c>
      <c r="BH366" s="123" t="str">
        <f>IF('Main courante'!$A363=$BC$6,'Main courante'!$E363,"")</f>
        <v/>
      </c>
      <c r="BI366" s="122" t="str">
        <f>IF('Main courante'!$A363=$BC$6,DU366,"")</f>
        <v/>
      </c>
      <c r="BJ366" s="125"/>
      <c r="BK366" s="120" t="str">
        <f>IF('Main courante'!$A363=$BK$6,MAX($BK$8:$BK365)+1,"")</f>
        <v/>
      </c>
      <c r="BL366" s="121" t="str">
        <f>IF('Main courante'!$A363=$BK$6,TEXT('Main courante'!$B363,"j mmm aa"),"")</f>
        <v/>
      </c>
      <c r="BM366" s="122" t="str">
        <f>IF('Main courante'!$A363=$BK$6,TEXT('Main courante'!$C363,"hh:mm"),"")</f>
        <v/>
      </c>
      <c r="BN366" s="122" t="str">
        <f>IF('Main courante'!$A363=$BK$6,TEXT('Main courante'!$D363,"hh:mm"),"")</f>
        <v/>
      </c>
      <c r="BO366" s="123" t="str">
        <f>IF('Main courante'!$A363=$BK$6,MOD($BN366-$BM366,1),"")</f>
        <v/>
      </c>
      <c r="BP366" s="123" t="str">
        <f>IF('Main courante'!$A363=$BK$6,'Main courante'!$E363,"")</f>
        <v/>
      </c>
      <c r="BQ366" s="122" t="str">
        <f>IF('Main courante'!$A363=$BK$6,DU366,"")</f>
        <v/>
      </c>
      <c r="BR366" s="125"/>
      <c r="BS366" s="120" t="str">
        <f>IF('Main courante'!$A363=$BS$6,MAX($BS$8:$BS365)+1,"")</f>
        <v/>
      </c>
      <c r="BT366" s="121" t="str">
        <f>IF('Main courante'!$A363=$BS$6,TEXT('Main courante'!$B363,"j mmm aa"),"")</f>
        <v/>
      </c>
      <c r="BU366" s="122" t="str">
        <f>IF('Main courante'!$A363=$BS$6,TEXT('Main courante'!$C363,"hh:mm"),"")</f>
        <v/>
      </c>
      <c r="BV366" s="122" t="str">
        <f>IF('Main courante'!$A363=$BS$6,TEXT('Main courante'!$D363,"hh:mm"),"")</f>
        <v/>
      </c>
      <c r="BW366" s="123" t="str">
        <f>IF('Main courante'!$A363=$BS$6,MOD($BV366-$BU366,1),"")</f>
        <v/>
      </c>
      <c r="BX366" s="123" t="str">
        <f>IF('Main courante'!$A363=$BS$6,'Main courante'!$E363,"")</f>
        <v/>
      </c>
      <c r="BY366" s="122" t="str">
        <f>IF('Main courante'!$A363=$BS$6,DU366,"")</f>
        <v/>
      </c>
      <c r="BZ366" s="125"/>
      <c r="CA366" s="120" t="str">
        <f>IF('Main courante'!$A363=$CA$6,MAX($CA$8:$CA365)+1,"")</f>
        <v/>
      </c>
      <c r="CB366" s="121" t="str">
        <f>IF('Main courante'!$A363=$CA$6,TEXT('Main courante'!$B363,"j mmm aa"),"")</f>
        <v/>
      </c>
      <c r="CC366" s="122" t="str">
        <f>IF('Main courante'!$A363=$CA$6,TEXT('Main courante'!$C363,"hh:mm"),"")</f>
        <v/>
      </c>
      <c r="CD366" s="122" t="str">
        <f>IF('Main courante'!$A363=$CA$6,TEXT('Main courante'!$D363,"hh:mm"),"")</f>
        <v/>
      </c>
      <c r="CE366" s="123" t="str">
        <f>IF('Main courante'!$A363=$CA$6,MOD($CD366-$CC366,1),"")</f>
        <v/>
      </c>
      <c r="CF366" s="123" t="str">
        <f>IF('Main courante'!$A363=$CA$6,'Main courante'!$E363,"")</f>
        <v/>
      </c>
      <c r="CG366" s="122" t="str">
        <f>IF('Main courante'!$A363=$CA$6,DU366,"")</f>
        <v/>
      </c>
      <c r="CH366" s="125"/>
      <c r="CI366" s="120" t="str">
        <f>IF('Main courante'!$A363=$CI$6,MAX($CI$8:$CI365)+1,"")</f>
        <v/>
      </c>
      <c r="CJ366" s="121" t="str">
        <f>IF('Main courante'!$A363=$CI$6,TEXT('Main courante'!$B363,"j mmm aa"),"")</f>
        <v/>
      </c>
      <c r="CK366" s="122" t="str">
        <f>IF('Main courante'!$A363=$CI$6,TEXT('Main courante'!$C363,"hh:mm"),"")</f>
        <v/>
      </c>
      <c r="CL366" s="122" t="str">
        <f>IF('Main courante'!$A363=$CI$6,TEXT('Main courante'!$D363,"hh:mm"),"")</f>
        <v/>
      </c>
      <c r="CM366" s="123" t="str">
        <f>IF('Main courante'!$A363=$CI$6,MOD($CL366-$CK366,1),"")</f>
        <v/>
      </c>
      <c r="CN366" s="123" t="str">
        <f>IF('Main courante'!$A363=$CI$6,'Main courante'!$E363,"")</f>
        <v/>
      </c>
      <c r="CO366" s="125"/>
      <c r="CP366" s="120" t="str">
        <f>IF('Main courante'!$A363=$CP$6,MAX($CP$8:$CP365)+1,"")</f>
        <v/>
      </c>
      <c r="CQ366" s="121" t="str">
        <f>IF('Main courante'!$A363=$CP$6,TEXT('Main courante'!$B363,"j mmm aa"),"")</f>
        <v/>
      </c>
      <c r="CR366" s="122" t="str">
        <f>IF('Main courante'!$A363=$CP$6,TEXT('Main courante'!$C363,"hh:mm"),"")</f>
        <v/>
      </c>
      <c r="CS366" s="122" t="str">
        <f>IF('Main courante'!$A363=$CP$6,TEXT('Main courante'!$D363,"hh:mm"),"")</f>
        <v/>
      </c>
      <c r="CT366" s="123" t="str">
        <f>IF('Main courante'!$A363=$CP$6,MOD($CS366-$CR366,1),"")</f>
        <v/>
      </c>
      <c r="CU366" s="123" t="str">
        <f>IF('Main courante'!$A363=$CP$6,'Main courante'!$E363,"")</f>
        <v/>
      </c>
      <c r="CV366" s="122" t="str">
        <f>IF('Main courante'!$A363=$CP$6,DU366,"")</f>
        <v/>
      </c>
      <c r="CW366" s="125"/>
      <c r="CX366" s="120" t="str">
        <f>IF('Main courante'!$A363=$CX$6,MAX($CX$8:$CX365)+1,"")</f>
        <v/>
      </c>
      <c r="CY366" s="121" t="str">
        <f>IF('Main courante'!$A363=$CX$6,TEXT('Main courante'!$B363,"j mmm aa"),"")</f>
        <v/>
      </c>
      <c r="CZ366" s="122" t="str">
        <f>IF('Main courante'!$A363=$CX$6,TEXT('Main courante'!$C363,"hh:mm"),"")</f>
        <v/>
      </c>
      <c r="DA366" s="122" t="str">
        <f>IF('Main courante'!$A363=$CX$6,TEXT('Main courante'!$D363,"hh:mm"),"")</f>
        <v/>
      </c>
      <c r="DB366" s="123" t="str">
        <f>IF('Main courante'!$A363=$CX$6,MOD($DA366-$CZ366,1),"")</f>
        <v/>
      </c>
      <c r="DC366" s="123" t="str">
        <f>IF('Main courante'!$A363=$CX$6,'Main courante'!$E363,"")</f>
        <v/>
      </c>
      <c r="DD366" s="122" t="str">
        <f>IF('Main courante'!$A363=$CX$6,DU366,"")</f>
        <v/>
      </c>
      <c r="DE366" s="125"/>
      <c r="DF366" s="120" t="str">
        <f>IF('Main courante'!$A363=$DF$6,MAX($DF$8:$DF365)+1,"")</f>
        <v/>
      </c>
      <c r="DG366" s="121" t="str">
        <f>IF('Main courante'!$A363=$DF$6,TEXT('Main courante'!$B363,"j mmm aa"),"")</f>
        <v/>
      </c>
      <c r="DH366" s="122" t="str">
        <f>IF('Main courante'!$A363=$DF$6,TEXT('Main courante'!$C363,"hh:mm"),"")</f>
        <v/>
      </c>
      <c r="DI366" s="122" t="str">
        <f>IF('Main courante'!$A363=$DF$6,TEXT('Main courante'!$D363,"hh:mm"),"")</f>
        <v/>
      </c>
      <c r="DJ366" s="123" t="str">
        <f>IF('Main courante'!$A363=$DF$6,MOD($DI366-$DH366,1),"")</f>
        <v/>
      </c>
      <c r="DK366" s="123" t="str">
        <f>IF('Main courante'!$A363=$DF$6,'Main courante'!$E363,"")</f>
        <v/>
      </c>
      <c r="DL366" s="128"/>
      <c r="DM366" s="120" t="str">
        <f>IF(OR('Main courante'!$F363&lt;&gt;"",'Main courante'!$K363&lt;&gt;""),MAX($DM$8:$DM365)+1,"")</f>
        <v/>
      </c>
      <c r="DN366" s="121" t="str">
        <f>IF('Main courante'!$F363,TEXT('Main courante'!$B363,"j mmm aa"),"")</f>
        <v/>
      </c>
      <c r="DO366" s="121" t="str">
        <f>IF('Main courante'!$F363,'Main courante'!$E363,"")</f>
        <v/>
      </c>
      <c r="DP366" s="121" t="str">
        <f>IF(OR('Main courante'!$F363&lt;&gt;"",'Main courante'!$K363&lt;&gt;""),IF('Main courante'!$F363&lt;&gt;"",TEXT('Main courante'!$F363,"hh:mm"),""),"")</f>
        <v/>
      </c>
      <c r="DQ366" s="121" t="str">
        <f>IF(OR('Main courante'!$F363&lt;&gt;"",'Main courante'!$K363&lt;&gt;""),IF('Main courante'!$G363&lt;&gt;"",TEXT('Main courante'!$G363,"hh:mm"),""),"")</f>
        <v/>
      </c>
      <c r="DR366" s="121" t="str">
        <f>IF(OR('Main courante'!$F363&lt;&gt;"",'Main courante'!$K363&lt;&gt;""),IF('Main courante'!$K363&lt;&gt;"",TEXT('Main courante'!$K363,"hh:mm"),""),"")</f>
        <v/>
      </c>
      <c r="DS366" s="121" t="str">
        <f>IF(OR('Main courante'!$F363&lt;&gt;"",'Main courante'!$K363&lt;&gt;""),IF('Main courante'!$L363&lt;&gt;"",TEXT('Main courante'!$L363,"hh:mm"),""),"")</f>
        <v/>
      </c>
      <c r="DT366" s="129">
        <f t="shared" si="19"/>
        <v>0</v>
      </c>
      <c r="DU366" s="130">
        <f>'Main courante'!$H363+'Main courante'!$M363</f>
        <v>0</v>
      </c>
      <c r="DV366" s="131">
        <f>'Main courante'!$J363+'Main courante'!$O363</f>
        <v>0</v>
      </c>
      <c r="DW366" s="131">
        <f>'Main courante'!$I363+'Main courante'!$N363</f>
        <v>0</v>
      </c>
      <c r="DX366" s="132" t="str">
        <f>IF('Main courante'!$P363&lt;&gt;"",'Main courante'!$P363,"")</f>
        <v/>
      </c>
      <c r="DY366" s="133" t="str">
        <f>IF('Main courante'!$Q363&lt;&gt;"",'Main courante'!$Q363,"")</f>
        <v/>
      </c>
      <c r="DZ366" s="133" t="str">
        <f>IF('Main courante'!$R363&lt;&gt;"",'Main courante'!$R363,"")</f>
        <v/>
      </c>
      <c r="EA366" s="129">
        <f t="shared" si="20"/>
        <v>0</v>
      </c>
      <c r="EB366" s="129">
        <f t="shared" si="21"/>
        <v>0</v>
      </c>
      <c r="ED366" s="120" t="str">
        <f>IF('Main courante'!$A363=$ED$6,MAX($ED$8:$ED365)+1,"")</f>
        <v/>
      </c>
      <c r="EE366" s="120" t="str">
        <f>IF('Main courante'!$A363=$ED$6,'Main courante'!$S363,"")</f>
        <v/>
      </c>
      <c r="EF366" s="120" t="str">
        <f>IF('Main courante'!$A363=$ED$6,'Main courante'!$T363,"")</f>
        <v/>
      </c>
      <c r="EG366" s="120" t="str">
        <f>IF('Main courante'!$A363=$ED$6,'Main courante'!$U363,"")</f>
        <v/>
      </c>
      <c r="EH366" s="134" t="str">
        <f>IF('Main courante'!$A363=$ED$6,'Main courante'!$V363,"")</f>
        <v/>
      </c>
      <c r="EJ366" s="120" t="str">
        <f>IF('Main courante'!$A363=$EJ$6,MAX($EJ$8:$EJ365)+1,"")</f>
        <v/>
      </c>
      <c r="EK366" s="120" t="str">
        <f>IF('Main courante'!$A363=$EJ$6,'Main courante'!$S363,"")</f>
        <v/>
      </c>
      <c r="EL366" s="120" t="str">
        <f>IF('Main courante'!$A363=$EJ$6,'Main courante'!$T363,"")</f>
        <v/>
      </c>
      <c r="EM366" s="120" t="str">
        <f>IF('Main courante'!$A363=$EJ$6,'Main courante'!$U363,"")</f>
        <v/>
      </c>
      <c r="EN366" s="134" t="str">
        <f>IF('Main courante'!$A363=$EJ$6,'Main courante'!$V363,"")</f>
        <v/>
      </c>
      <c r="EP366" s="120" t="str">
        <f>IF('Main courante'!$A363=$EP$6,MAX($EP$8:$EP365)+1,"")</f>
        <v/>
      </c>
      <c r="EQ366" s="120" t="str">
        <f>IF('Main courante'!$A363=$EP$6,'Main courante'!$S363,"")</f>
        <v/>
      </c>
      <c r="ER366" s="120" t="str">
        <f>IF('Main courante'!$A363=$EP$6,'Main courante'!$T363,"")</f>
        <v/>
      </c>
      <c r="ES366" s="120" t="str">
        <f>IF('Main courante'!$A363=$EP$6,'Main courante'!$U363,"")</f>
        <v/>
      </c>
      <c r="ET366" s="134" t="str">
        <f>IF('Main courante'!$A363=$EP$6,'Main courante'!$V363,"")</f>
        <v/>
      </c>
      <c r="EU366" s="125"/>
      <c r="EV366" s="120" t="str">
        <f>IF('Main courante'!$A363=$EV$6,MAX($EV$8:$EV365)+1,"")</f>
        <v/>
      </c>
      <c r="EW366" s="121" t="str">
        <f>IF('Main courante'!$A363=$EV$6,TEXT('Main courante'!$B363,"j mmm aa"),"")</f>
        <v/>
      </c>
      <c r="EX366" s="122" t="str">
        <f>IF('Main courante'!$A363=$EV$6,TEXT('Main courante'!$C363,"hh:mm"),"")</f>
        <v/>
      </c>
      <c r="EY366" s="122" t="str">
        <f>IF('Main courante'!$A363=$EV$6,TEXT('Main courante'!$D363,"hh:mm"),"")</f>
        <v/>
      </c>
      <c r="EZ366" s="123" t="str">
        <f>IF('Main courante'!$A363=$EV$6,MOD($EY366-$EX366,1),"")</f>
        <v/>
      </c>
      <c r="FA366" s="123" t="str">
        <f>IF('Main courante'!$A363=$EV$6,'Main courante'!$E363,"")</f>
        <v/>
      </c>
      <c r="FB366" s="128"/>
    </row>
    <row r="367" spans="1:158">
      <c r="A367" s="120" t="str">
        <f>IF('Main courante'!$A364=$A$6,MAX($A$8:$A366)+1,"")</f>
        <v/>
      </c>
      <c r="B367" s="121" t="str">
        <f>IF('Main courante'!$A364=$A$6,TEXT('Main courante'!$B364,"j mmm aa"),"")</f>
        <v/>
      </c>
      <c r="C367" s="122" t="str">
        <f>IF('Main courante'!$A364=$A$6,TEXT('Main courante'!$C364,"hh:mm"),"")</f>
        <v/>
      </c>
      <c r="D367" s="122" t="str">
        <f>IF('Main courante'!$A364=$A$6,TEXT('Main courante'!$D364,"hh:mm"),"")</f>
        <v/>
      </c>
      <c r="E367" s="123" t="str">
        <f>IF('Main courante'!$A364=$A$6,MOD($D367-$C367,1),"")</f>
        <v/>
      </c>
      <c r="F367" s="123" t="str">
        <f>IF('Main courante'!$A364=$A$6,'Main courante'!$E364,"")</f>
        <v/>
      </c>
      <c r="G367" s="125"/>
      <c r="H367" s="126" t="str">
        <f>IF('Main courante'!$A364=$H$6,MAX($H$8:$H366)+1,"")</f>
        <v/>
      </c>
      <c r="I367" s="121" t="str">
        <f>IF('Main courante'!$A364=$H$6,TEXT('Main courante'!$B364,"j mmm aa"),"")</f>
        <v/>
      </c>
      <c r="J367" s="122" t="str">
        <f>IF('Main courante'!$A364=$H$6,TEXT('Main courante'!$C364,"hh:mm"),"")</f>
        <v/>
      </c>
      <c r="K367" s="122" t="str">
        <f>IF('Main courante'!$A364=$H$6,TEXT('Main courante'!$D364,"hh:mm"),"")</f>
        <v/>
      </c>
      <c r="L367" s="123" t="str">
        <f>IF('Main courante'!$A364=$H$6,MOD($K367-$J367,1),"")</f>
        <v/>
      </c>
      <c r="M367" s="123" t="str">
        <f>IF('Main courante'!$A364=$H$6,'Main courante'!$E364,"")</f>
        <v/>
      </c>
      <c r="N367" s="125"/>
      <c r="O367" s="120" t="str">
        <f>IF('Main courante'!$A364=$O$6,MAX($O$8:$O366)+1,"")</f>
        <v/>
      </c>
      <c r="P367" s="121" t="str">
        <f>IF('Main courante'!$A364=$O$6,TEXT('Main courante'!$B364,"j mmm aa"),"")</f>
        <v/>
      </c>
      <c r="Q367" s="122" t="str">
        <f>IF('Main courante'!$A364=$O$6,TEXT('Main courante'!$C364,"hh:mm"),"")</f>
        <v/>
      </c>
      <c r="R367" s="122" t="str">
        <f>IF('Main courante'!$A364=$O$6,TEXT('Main courante'!$D364,"hh:mm"),"")</f>
        <v/>
      </c>
      <c r="S367" s="123" t="str">
        <f>IF('Main courante'!$A364=$O$6,MOD($R367-$Q367,1),"")</f>
        <v/>
      </c>
      <c r="T367" s="124" t="str">
        <f>IF('Main courante'!$A364=$O$6,'Main courante'!$E364,"")</f>
        <v/>
      </c>
      <c r="U367" s="127" t="str">
        <f>IF('Main courante'!$A364=$O$6,DU367,"")</f>
        <v/>
      </c>
      <c r="V367" s="125"/>
      <c r="W367" s="120" t="str">
        <f>IF('Main courante'!$A364=$W$6,MAX($W$8:$W366)+1,"")</f>
        <v/>
      </c>
      <c r="X367" s="121" t="str">
        <f>IF('Main courante'!$A364=$W$6,TEXT('Main courante'!$B364,"j mmm aa"),"")</f>
        <v/>
      </c>
      <c r="Y367" s="122" t="str">
        <f>IF('Main courante'!$A364=$W$6,TEXT('Main courante'!$C364,"hh:mm"),"")</f>
        <v/>
      </c>
      <c r="Z367" s="122" t="str">
        <f>IF('Main courante'!$A364=$W$6,TEXT('Main courante'!$D364,"hh:mm"),"")</f>
        <v/>
      </c>
      <c r="AA367" s="123" t="str">
        <f>IF('Main courante'!$A364=$W$6,MOD($Z367-$Y367,1),"")</f>
        <v/>
      </c>
      <c r="AB367" s="123" t="str">
        <f>IF('Main courante'!$A364=$W$6,'Main courante'!$E364,"")</f>
        <v/>
      </c>
      <c r="AC367" s="122" t="str">
        <f>IF('Main courante'!$A364=$W$6,DU367,"")</f>
        <v/>
      </c>
      <c r="AD367" s="125"/>
      <c r="AE367" s="120" t="str">
        <f>IF('Main courante'!$A364=$AE$6,MAX($AE$8:$AE366)+1,"")</f>
        <v/>
      </c>
      <c r="AF367" s="121" t="str">
        <f>IF('Main courante'!$A364=$AE$6,TEXT('Main courante'!$B364,"j mmm aa"),"")</f>
        <v/>
      </c>
      <c r="AG367" s="122" t="str">
        <f>IF('Main courante'!$A364=$AE$6,TEXT('Main courante'!$C364,"hh:mm"),"")</f>
        <v/>
      </c>
      <c r="AH367" s="122" t="str">
        <f>IF('Main courante'!$A364=$AE$6,TEXT('Main courante'!$D364,"hh:mm"),"")</f>
        <v/>
      </c>
      <c r="AI367" s="123" t="str">
        <f>IF('Main courante'!$A364=$AE$6,MOD($AH367-$AG367,1),"")</f>
        <v/>
      </c>
      <c r="AJ367" s="123" t="str">
        <f>IF('Main courante'!$A364=$AE$6,'Main courante'!$E364,"")</f>
        <v/>
      </c>
      <c r="AK367" s="122" t="str">
        <f>IF('Main courante'!$A364=$AE$6,DU367,"")</f>
        <v/>
      </c>
      <c r="AL367" s="125"/>
      <c r="AM367" s="120" t="str">
        <f>IF('Main courante'!$A364=$AM$6,MAX($AM$8:$AM366)+1,"")</f>
        <v/>
      </c>
      <c r="AN367" s="121" t="str">
        <f>IF('Main courante'!$A364=$AM$6,TEXT('Main courante'!$B364,"j mmm aa"),"")</f>
        <v/>
      </c>
      <c r="AO367" s="122" t="str">
        <f>IF('Main courante'!$A364=$AM$6,TEXT('Main courante'!$C364,"hh:mm"),"")</f>
        <v/>
      </c>
      <c r="AP367" s="122" t="str">
        <f>IF('Main courante'!$A364=$AM$6,TEXT('Main courante'!$D364,"hh:mm"),"")</f>
        <v/>
      </c>
      <c r="AQ367" s="123" t="str">
        <f>IF('Main courante'!$A364=$AM$6,MOD($AP367-$AO367,1),"")</f>
        <v/>
      </c>
      <c r="AR367" s="123" t="str">
        <f>IF('Main courante'!$A364=$AM$6,'Main courante'!$E364,"")</f>
        <v/>
      </c>
      <c r="AS367" s="122" t="str">
        <f>IF('Main courante'!$A364=$AM$6,DU367,"")</f>
        <v/>
      </c>
      <c r="AT367" s="125"/>
      <c r="AU367" s="120" t="str">
        <f>IF('Main courante'!$A364=$AU$6,MAX($AU$8:$AU366)+1,"")</f>
        <v/>
      </c>
      <c r="AV367" s="121" t="str">
        <f>IF('Main courante'!$A364=$AU$6,TEXT('Main courante'!$B364,"j mmm aa"),"")</f>
        <v/>
      </c>
      <c r="AW367" s="122" t="str">
        <f>IF('Main courante'!$A364=$AU$6,TEXT('Main courante'!$C364,"hh:mm"),"")</f>
        <v/>
      </c>
      <c r="AX367" s="122" t="str">
        <f>IF('Main courante'!$A364=$AU$6,TEXT('Main courante'!$D364,"hh:mm"),"")</f>
        <v/>
      </c>
      <c r="AY367" s="123" t="str">
        <f>IF('Main courante'!$A364=$AU$6,MOD($AX367-$AW367,1),"")</f>
        <v/>
      </c>
      <c r="AZ367" s="123" t="str">
        <f>IF('Main courante'!$A364=$AU$6,'Main courante'!$E364,"")</f>
        <v/>
      </c>
      <c r="BA367" s="122" t="str">
        <f>IF('Main courante'!$A364=$AU$6,DU367,"")</f>
        <v/>
      </c>
      <c r="BB367" s="125"/>
      <c r="BC367" s="120" t="str">
        <f>IF('Main courante'!$A364=$BC$6,MAX($BC$8:$BC366)+1,"")</f>
        <v/>
      </c>
      <c r="BD367" s="121" t="str">
        <f>IF('Main courante'!$A364=$BC$6,TEXT('Main courante'!$B364,"j mmm aa"),"")</f>
        <v/>
      </c>
      <c r="BE367" s="122" t="str">
        <f>IF('Main courante'!$A364=$BC$6,TEXT('Main courante'!$C364,"hh:mm"),"")</f>
        <v/>
      </c>
      <c r="BF367" s="122" t="str">
        <f>IF('Main courante'!$A364=$BC$6,TEXT('Main courante'!$D364,"hh:mm"),"")</f>
        <v/>
      </c>
      <c r="BG367" s="123" t="str">
        <f>IF('Main courante'!$A364=$BC$6,MOD($BF367-$BE367,1),"")</f>
        <v/>
      </c>
      <c r="BH367" s="123" t="str">
        <f>IF('Main courante'!$A364=$BC$6,'Main courante'!$E364,"")</f>
        <v/>
      </c>
      <c r="BI367" s="122" t="str">
        <f>IF('Main courante'!$A364=$BC$6,DU367,"")</f>
        <v/>
      </c>
      <c r="BJ367" s="125"/>
      <c r="BK367" s="120" t="str">
        <f>IF('Main courante'!$A364=$BK$6,MAX($BK$8:$BK366)+1,"")</f>
        <v/>
      </c>
      <c r="BL367" s="121" t="str">
        <f>IF('Main courante'!$A364=$BK$6,TEXT('Main courante'!$B364,"j mmm aa"),"")</f>
        <v/>
      </c>
      <c r="BM367" s="122" t="str">
        <f>IF('Main courante'!$A364=$BK$6,TEXT('Main courante'!$C364,"hh:mm"),"")</f>
        <v/>
      </c>
      <c r="BN367" s="122" t="str">
        <f>IF('Main courante'!$A364=$BK$6,TEXT('Main courante'!$D364,"hh:mm"),"")</f>
        <v/>
      </c>
      <c r="BO367" s="123" t="str">
        <f>IF('Main courante'!$A364=$BK$6,MOD($BN367-$BM367,1),"")</f>
        <v/>
      </c>
      <c r="BP367" s="123" t="str">
        <f>IF('Main courante'!$A364=$BK$6,'Main courante'!$E364,"")</f>
        <v/>
      </c>
      <c r="BQ367" s="122" t="str">
        <f>IF('Main courante'!$A364=$BK$6,DU367,"")</f>
        <v/>
      </c>
      <c r="BR367" s="125"/>
      <c r="BS367" s="120" t="str">
        <f>IF('Main courante'!$A364=$BS$6,MAX($BS$8:$BS366)+1,"")</f>
        <v/>
      </c>
      <c r="BT367" s="121" t="str">
        <f>IF('Main courante'!$A364=$BS$6,TEXT('Main courante'!$B364,"j mmm aa"),"")</f>
        <v/>
      </c>
      <c r="BU367" s="122" t="str">
        <f>IF('Main courante'!$A364=$BS$6,TEXT('Main courante'!$C364,"hh:mm"),"")</f>
        <v/>
      </c>
      <c r="BV367" s="122" t="str">
        <f>IF('Main courante'!$A364=$BS$6,TEXT('Main courante'!$D364,"hh:mm"),"")</f>
        <v/>
      </c>
      <c r="BW367" s="123" t="str">
        <f>IF('Main courante'!$A364=$BS$6,MOD($BV367-$BU367,1),"")</f>
        <v/>
      </c>
      <c r="BX367" s="123" t="str">
        <f>IF('Main courante'!$A364=$BS$6,'Main courante'!$E364,"")</f>
        <v/>
      </c>
      <c r="BY367" s="122" t="str">
        <f>IF('Main courante'!$A364=$BS$6,DU367,"")</f>
        <v/>
      </c>
      <c r="BZ367" s="125"/>
      <c r="CA367" s="120" t="str">
        <f>IF('Main courante'!$A364=$CA$6,MAX($CA$8:$CA366)+1,"")</f>
        <v/>
      </c>
      <c r="CB367" s="121" t="str">
        <f>IF('Main courante'!$A364=$CA$6,TEXT('Main courante'!$B364,"j mmm aa"),"")</f>
        <v/>
      </c>
      <c r="CC367" s="122" t="str">
        <f>IF('Main courante'!$A364=$CA$6,TEXT('Main courante'!$C364,"hh:mm"),"")</f>
        <v/>
      </c>
      <c r="CD367" s="122" t="str">
        <f>IF('Main courante'!$A364=$CA$6,TEXT('Main courante'!$D364,"hh:mm"),"")</f>
        <v/>
      </c>
      <c r="CE367" s="123" t="str">
        <f>IF('Main courante'!$A364=$CA$6,MOD($CD367-$CC367,1),"")</f>
        <v/>
      </c>
      <c r="CF367" s="123" t="str">
        <f>IF('Main courante'!$A364=$CA$6,'Main courante'!$E364,"")</f>
        <v/>
      </c>
      <c r="CG367" s="122" t="str">
        <f>IF('Main courante'!$A364=$CA$6,DU367,"")</f>
        <v/>
      </c>
      <c r="CH367" s="125"/>
      <c r="CI367" s="120" t="str">
        <f>IF('Main courante'!$A364=$CI$6,MAX($CI$8:$CI366)+1,"")</f>
        <v/>
      </c>
      <c r="CJ367" s="121" t="str">
        <f>IF('Main courante'!$A364=$CI$6,TEXT('Main courante'!$B364,"j mmm aa"),"")</f>
        <v/>
      </c>
      <c r="CK367" s="122" t="str">
        <f>IF('Main courante'!$A364=$CI$6,TEXT('Main courante'!$C364,"hh:mm"),"")</f>
        <v/>
      </c>
      <c r="CL367" s="122" t="str">
        <f>IF('Main courante'!$A364=$CI$6,TEXT('Main courante'!$D364,"hh:mm"),"")</f>
        <v/>
      </c>
      <c r="CM367" s="123" t="str">
        <f>IF('Main courante'!$A364=$CI$6,MOD($CL367-$CK367,1),"")</f>
        <v/>
      </c>
      <c r="CN367" s="123" t="str">
        <f>IF('Main courante'!$A364=$CI$6,'Main courante'!$E364,"")</f>
        <v/>
      </c>
      <c r="CO367" s="125"/>
      <c r="CP367" s="120" t="str">
        <f>IF('Main courante'!$A364=$CP$6,MAX($CP$8:$CP366)+1,"")</f>
        <v/>
      </c>
      <c r="CQ367" s="121" t="str">
        <f>IF('Main courante'!$A364=$CP$6,TEXT('Main courante'!$B364,"j mmm aa"),"")</f>
        <v/>
      </c>
      <c r="CR367" s="122" t="str">
        <f>IF('Main courante'!$A364=$CP$6,TEXT('Main courante'!$C364,"hh:mm"),"")</f>
        <v/>
      </c>
      <c r="CS367" s="122" t="str">
        <f>IF('Main courante'!$A364=$CP$6,TEXT('Main courante'!$D364,"hh:mm"),"")</f>
        <v/>
      </c>
      <c r="CT367" s="123" t="str">
        <f>IF('Main courante'!$A364=$CP$6,MOD($CS367-$CR367,1),"")</f>
        <v/>
      </c>
      <c r="CU367" s="123" t="str">
        <f>IF('Main courante'!$A364=$CP$6,'Main courante'!$E364,"")</f>
        <v/>
      </c>
      <c r="CV367" s="122" t="str">
        <f>IF('Main courante'!$A364=$CP$6,DU367,"")</f>
        <v/>
      </c>
      <c r="CW367" s="125"/>
      <c r="CX367" s="120" t="str">
        <f>IF('Main courante'!$A364=$CX$6,MAX($CX$8:$CX366)+1,"")</f>
        <v/>
      </c>
      <c r="CY367" s="121" t="str">
        <f>IF('Main courante'!$A364=$CX$6,TEXT('Main courante'!$B364,"j mmm aa"),"")</f>
        <v/>
      </c>
      <c r="CZ367" s="122" t="str">
        <f>IF('Main courante'!$A364=$CX$6,TEXT('Main courante'!$C364,"hh:mm"),"")</f>
        <v/>
      </c>
      <c r="DA367" s="122" t="str">
        <f>IF('Main courante'!$A364=$CX$6,TEXT('Main courante'!$D364,"hh:mm"),"")</f>
        <v/>
      </c>
      <c r="DB367" s="123" t="str">
        <f>IF('Main courante'!$A364=$CX$6,MOD($DA367-$CZ367,1),"")</f>
        <v/>
      </c>
      <c r="DC367" s="123" t="str">
        <f>IF('Main courante'!$A364=$CX$6,'Main courante'!$E364,"")</f>
        <v/>
      </c>
      <c r="DD367" s="122" t="str">
        <f>IF('Main courante'!$A364=$CX$6,DU367,"")</f>
        <v/>
      </c>
      <c r="DE367" s="125"/>
      <c r="DF367" s="120" t="str">
        <f>IF('Main courante'!$A364=$DF$6,MAX($DF$8:$DF366)+1,"")</f>
        <v/>
      </c>
      <c r="DG367" s="121" t="str">
        <f>IF('Main courante'!$A364=$DF$6,TEXT('Main courante'!$B364,"j mmm aa"),"")</f>
        <v/>
      </c>
      <c r="DH367" s="122" t="str">
        <f>IF('Main courante'!$A364=$DF$6,TEXT('Main courante'!$C364,"hh:mm"),"")</f>
        <v/>
      </c>
      <c r="DI367" s="122" t="str">
        <f>IF('Main courante'!$A364=$DF$6,TEXT('Main courante'!$D364,"hh:mm"),"")</f>
        <v/>
      </c>
      <c r="DJ367" s="123" t="str">
        <f>IF('Main courante'!$A364=$DF$6,MOD($DI367-$DH367,1),"")</f>
        <v/>
      </c>
      <c r="DK367" s="123" t="str">
        <f>IF('Main courante'!$A364=$DF$6,'Main courante'!$E364,"")</f>
        <v/>
      </c>
      <c r="DL367" s="128"/>
      <c r="DM367" s="120" t="str">
        <f>IF(OR('Main courante'!$F364&lt;&gt;"",'Main courante'!$K364&lt;&gt;""),MAX($DM$8:$DM366)+1,"")</f>
        <v/>
      </c>
      <c r="DN367" s="121" t="str">
        <f>IF('Main courante'!$F364,TEXT('Main courante'!$B364,"j mmm aa"),"")</f>
        <v/>
      </c>
      <c r="DO367" s="121" t="str">
        <f>IF('Main courante'!$F364,'Main courante'!$E364,"")</f>
        <v/>
      </c>
      <c r="DP367" s="121" t="str">
        <f>IF(OR('Main courante'!$F364&lt;&gt;"",'Main courante'!$K364&lt;&gt;""),IF('Main courante'!$F364&lt;&gt;"",TEXT('Main courante'!$F364,"hh:mm"),""),"")</f>
        <v/>
      </c>
      <c r="DQ367" s="121" t="str">
        <f>IF(OR('Main courante'!$F364&lt;&gt;"",'Main courante'!$K364&lt;&gt;""),IF('Main courante'!$G364&lt;&gt;"",TEXT('Main courante'!$G364,"hh:mm"),""),"")</f>
        <v/>
      </c>
      <c r="DR367" s="121" t="str">
        <f>IF(OR('Main courante'!$F364&lt;&gt;"",'Main courante'!$K364&lt;&gt;""),IF('Main courante'!$K364&lt;&gt;"",TEXT('Main courante'!$K364,"hh:mm"),""),"")</f>
        <v/>
      </c>
      <c r="DS367" s="121" t="str">
        <f>IF(OR('Main courante'!$F364&lt;&gt;"",'Main courante'!$K364&lt;&gt;""),IF('Main courante'!$L364&lt;&gt;"",TEXT('Main courante'!$L364,"hh:mm"),""),"")</f>
        <v/>
      </c>
      <c r="DT367" s="129">
        <f t="shared" si="19"/>
        <v>0</v>
      </c>
      <c r="DU367" s="130">
        <f>'Main courante'!$H364+'Main courante'!$M364</f>
        <v>0</v>
      </c>
      <c r="DV367" s="131">
        <f>'Main courante'!$J364+'Main courante'!$O364</f>
        <v>0</v>
      </c>
      <c r="DW367" s="131">
        <f>'Main courante'!$I364+'Main courante'!$N364</f>
        <v>0</v>
      </c>
      <c r="DX367" s="132" t="str">
        <f>IF('Main courante'!$P364&lt;&gt;"",'Main courante'!$P364,"")</f>
        <v/>
      </c>
      <c r="DY367" s="133" t="str">
        <f>IF('Main courante'!$Q364&lt;&gt;"",'Main courante'!$Q364,"")</f>
        <v/>
      </c>
      <c r="DZ367" s="133" t="str">
        <f>IF('Main courante'!$R364&lt;&gt;"",'Main courante'!$R364,"")</f>
        <v/>
      </c>
      <c r="EA367" s="129">
        <f t="shared" si="20"/>
        <v>0</v>
      </c>
      <c r="EB367" s="129">
        <f t="shared" si="21"/>
        <v>0</v>
      </c>
      <c r="ED367" s="120" t="str">
        <f>IF('Main courante'!$A364=$ED$6,MAX($ED$8:$ED366)+1,"")</f>
        <v/>
      </c>
      <c r="EE367" s="120" t="str">
        <f>IF('Main courante'!$A364=$ED$6,'Main courante'!$S364,"")</f>
        <v/>
      </c>
      <c r="EF367" s="120" t="str">
        <f>IF('Main courante'!$A364=$ED$6,'Main courante'!$T364,"")</f>
        <v/>
      </c>
      <c r="EG367" s="120" t="str">
        <f>IF('Main courante'!$A364=$ED$6,'Main courante'!$U364,"")</f>
        <v/>
      </c>
      <c r="EH367" s="134" t="str">
        <f>IF('Main courante'!$A364=$ED$6,'Main courante'!$V364,"")</f>
        <v/>
      </c>
      <c r="EJ367" s="120" t="str">
        <f>IF('Main courante'!$A364=$EJ$6,MAX($EJ$8:$EJ366)+1,"")</f>
        <v/>
      </c>
      <c r="EK367" s="120" t="str">
        <f>IF('Main courante'!$A364=$EJ$6,'Main courante'!$S364,"")</f>
        <v/>
      </c>
      <c r="EL367" s="120" t="str">
        <f>IF('Main courante'!$A364=$EJ$6,'Main courante'!$T364,"")</f>
        <v/>
      </c>
      <c r="EM367" s="120" t="str">
        <f>IF('Main courante'!$A364=$EJ$6,'Main courante'!$U364,"")</f>
        <v/>
      </c>
      <c r="EN367" s="134" t="str">
        <f>IF('Main courante'!$A364=$EJ$6,'Main courante'!$V364,"")</f>
        <v/>
      </c>
      <c r="EP367" s="120" t="str">
        <f>IF('Main courante'!$A364=$EP$6,MAX($EP$8:$EP366)+1,"")</f>
        <v/>
      </c>
      <c r="EQ367" s="120" t="str">
        <f>IF('Main courante'!$A364=$EP$6,'Main courante'!$S364,"")</f>
        <v/>
      </c>
      <c r="ER367" s="120" t="str">
        <f>IF('Main courante'!$A364=$EP$6,'Main courante'!$T364,"")</f>
        <v/>
      </c>
      <c r="ES367" s="120" t="str">
        <f>IF('Main courante'!$A364=$EP$6,'Main courante'!$U364,"")</f>
        <v/>
      </c>
      <c r="ET367" s="134" t="str">
        <f>IF('Main courante'!$A364=$EP$6,'Main courante'!$V364,"")</f>
        <v/>
      </c>
      <c r="EU367" s="125"/>
      <c r="EV367" s="120" t="str">
        <f>IF('Main courante'!$A364=$EV$6,MAX($EV$8:$EV366)+1,"")</f>
        <v/>
      </c>
      <c r="EW367" s="121" t="str">
        <f>IF('Main courante'!$A364=$EV$6,TEXT('Main courante'!$B364,"j mmm aa"),"")</f>
        <v/>
      </c>
      <c r="EX367" s="122" t="str">
        <f>IF('Main courante'!$A364=$EV$6,TEXT('Main courante'!$C364,"hh:mm"),"")</f>
        <v/>
      </c>
      <c r="EY367" s="122" t="str">
        <f>IF('Main courante'!$A364=$EV$6,TEXT('Main courante'!$D364,"hh:mm"),"")</f>
        <v/>
      </c>
      <c r="EZ367" s="123" t="str">
        <f>IF('Main courante'!$A364=$EV$6,MOD($EY367-$EX367,1),"")</f>
        <v/>
      </c>
      <c r="FA367" s="123" t="str">
        <f>IF('Main courante'!$A364=$EV$6,'Main courante'!$E364,"")</f>
        <v/>
      </c>
      <c r="FB367" s="128"/>
    </row>
    <row r="368" spans="1:158">
      <c r="A368" s="120" t="str">
        <f>IF('Main courante'!$A365=$A$6,MAX($A$8:$A367)+1,"")</f>
        <v/>
      </c>
      <c r="B368" s="121" t="str">
        <f>IF('Main courante'!$A365=$A$6,TEXT('Main courante'!$B365,"j mmm aa"),"")</f>
        <v/>
      </c>
      <c r="C368" s="122" t="str">
        <f>IF('Main courante'!$A365=$A$6,TEXT('Main courante'!$C365,"hh:mm"),"")</f>
        <v/>
      </c>
      <c r="D368" s="122" t="str">
        <f>IF('Main courante'!$A365=$A$6,TEXT('Main courante'!$D365,"hh:mm"),"")</f>
        <v/>
      </c>
      <c r="E368" s="123" t="str">
        <f>IF('Main courante'!$A365=$A$6,MOD($D368-$C368,1),"")</f>
        <v/>
      </c>
      <c r="F368" s="123" t="str">
        <f>IF('Main courante'!$A365=$A$6,'Main courante'!$E365,"")</f>
        <v/>
      </c>
      <c r="G368" s="125"/>
      <c r="H368" s="126" t="str">
        <f>IF('Main courante'!$A365=$H$6,MAX($H$8:$H367)+1,"")</f>
        <v/>
      </c>
      <c r="I368" s="121" t="str">
        <f>IF('Main courante'!$A365=$H$6,TEXT('Main courante'!$B365,"j mmm aa"),"")</f>
        <v/>
      </c>
      <c r="J368" s="122" t="str">
        <f>IF('Main courante'!$A365=$H$6,TEXT('Main courante'!$C365,"hh:mm"),"")</f>
        <v/>
      </c>
      <c r="K368" s="122" t="str">
        <f>IF('Main courante'!$A365=$H$6,TEXT('Main courante'!$D365,"hh:mm"),"")</f>
        <v/>
      </c>
      <c r="L368" s="123" t="str">
        <f>IF('Main courante'!$A365=$H$6,MOD($K368-$J368,1),"")</f>
        <v/>
      </c>
      <c r="M368" s="123" t="str">
        <f>IF('Main courante'!$A365=$H$6,'Main courante'!$E365,"")</f>
        <v/>
      </c>
      <c r="N368" s="125"/>
      <c r="O368" s="120" t="str">
        <f>IF('Main courante'!$A365=$O$6,MAX($O$8:$O367)+1,"")</f>
        <v/>
      </c>
      <c r="P368" s="121" t="str">
        <f>IF('Main courante'!$A365=$O$6,TEXT('Main courante'!$B365,"j mmm aa"),"")</f>
        <v/>
      </c>
      <c r="Q368" s="122" t="str">
        <f>IF('Main courante'!$A365=$O$6,TEXT('Main courante'!$C365,"hh:mm"),"")</f>
        <v/>
      </c>
      <c r="R368" s="122" t="str">
        <f>IF('Main courante'!$A365=$O$6,TEXT('Main courante'!$D365,"hh:mm"),"")</f>
        <v/>
      </c>
      <c r="S368" s="123" t="str">
        <f>IF('Main courante'!$A365=$O$6,MOD($R368-$Q368,1),"")</f>
        <v/>
      </c>
      <c r="T368" s="124" t="str">
        <f>IF('Main courante'!$A365=$O$6,'Main courante'!$E365,"")</f>
        <v/>
      </c>
      <c r="U368" s="127" t="str">
        <f>IF('Main courante'!$A365=$O$6,DU368,"")</f>
        <v/>
      </c>
      <c r="V368" s="125"/>
      <c r="W368" s="120" t="str">
        <f>IF('Main courante'!$A365=$W$6,MAX($W$8:$W367)+1,"")</f>
        <v/>
      </c>
      <c r="X368" s="121" t="str">
        <f>IF('Main courante'!$A365=$W$6,TEXT('Main courante'!$B365,"j mmm aa"),"")</f>
        <v/>
      </c>
      <c r="Y368" s="122" t="str">
        <f>IF('Main courante'!$A365=$W$6,TEXT('Main courante'!$C365,"hh:mm"),"")</f>
        <v/>
      </c>
      <c r="Z368" s="122" t="str">
        <f>IF('Main courante'!$A365=$W$6,TEXT('Main courante'!$D365,"hh:mm"),"")</f>
        <v/>
      </c>
      <c r="AA368" s="123" t="str">
        <f>IF('Main courante'!$A365=$W$6,MOD($Z368-$Y368,1),"")</f>
        <v/>
      </c>
      <c r="AB368" s="123" t="str">
        <f>IF('Main courante'!$A365=$W$6,'Main courante'!$E365,"")</f>
        <v/>
      </c>
      <c r="AC368" s="122" t="str">
        <f>IF('Main courante'!$A365=$W$6,DU368,"")</f>
        <v/>
      </c>
      <c r="AD368" s="125"/>
      <c r="AE368" s="120" t="str">
        <f>IF('Main courante'!$A365=$AE$6,MAX($AE$8:$AE367)+1,"")</f>
        <v/>
      </c>
      <c r="AF368" s="121" t="str">
        <f>IF('Main courante'!$A365=$AE$6,TEXT('Main courante'!$B365,"j mmm aa"),"")</f>
        <v/>
      </c>
      <c r="AG368" s="122" t="str">
        <f>IF('Main courante'!$A365=$AE$6,TEXT('Main courante'!$C365,"hh:mm"),"")</f>
        <v/>
      </c>
      <c r="AH368" s="122" t="str">
        <f>IF('Main courante'!$A365=$AE$6,TEXT('Main courante'!$D365,"hh:mm"),"")</f>
        <v/>
      </c>
      <c r="AI368" s="123" t="str">
        <f>IF('Main courante'!$A365=$AE$6,MOD($AH368-$AG368,1),"")</f>
        <v/>
      </c>
      <c r="AJ368" s="123" t="str">
        <f>IF('Main courante'!$A365=$AE$6,'Main courante'!$E365,"")</f>
        <v/>
      </c>
      <c r="AK368" s="122" t="str">
        <f>IF('Main courante'!$A365=$AE$6,DU368,"")</f>
        <v/>
      </c>
      <c r="AL368" s="125"/>
      <c r="AM368" s="120" t="str">
        <f>IF('Main courante'!$A365=$AM$6,MAX($AM$8:$AM367)+1,"")</f>
        <v/>
      </c>
      <c r="AN368" s="121" t="str">
        <f>IF('Main courante'!$A365=$AM$6,TEXT('Main courante'!$B365,"j mmm aa"),"")</f>
        <v/>
      </c>
      <c r="AO368" s="122" t="str">
        <f>IF('Main courante'!$A365=$AM$6,TEXT('Main courante'!$C365,"hh:mm"),"")</f>
        <v/>
      </c>
      <c r="AP368" s="122" t="str">
        <f>IF('Main courante'!$A365=$AM$6,TEXT('Main courante'!$D365,"hh:mm"),"")</f>
        <v/>
      </c>
      <c r="AQ368" s="123" t="str">
        <f>IF('Main courante'!$A365=$AM$6,MOD($AP368-$AO368,1),"")</f>
        <v/>
      </c>
      <c r="AR368" s="123" t="str">
        <f>IF('Main courante'!$A365=$AM$6,'Main courante'!$E365,"")</f>
        <v/>
      </c>
      <c r="AS368" s="122" t="str">
        <f>IF('Main courante'!$A365=$AM$6,DU368,"")</f>
        <v/>
      </c>
      <c r="AT368" s="125"/>
      <c r="AU368" s="120" t="str">
        <f>IF('Main courante'!$A365=$AU$6,MAX($AU$8:$AU367)+1,"")</f>
        <v/>
      </c>
      <c r="AV368" s="121" t="str">
        <f>IF('Main courante'!$A365=$AU$6,TEXT('Main courante'!$B365,"j mmm aa"),"")</f>
        <v/>
      </c>
      <c r="AW368" s="122" t="str">
        <f>IF('Main courante'!$A365=$AU$6,TEXT('Main courante'!$C365,"hh:mm"),"")</f>
        <v/>
      </c>
      <c r="AX368" s="122" t="str">
        <f>IF('Main courante'!$A365=$AU$6,TEXT('Main courante'!$D365,"hh:mm"),"")</f>
        <v/>
      </c>
      <c r="AY368" s="123" t="str">
        <f>IF('Main courante'!$A365=$AU$6,MOD($AX368-$AW368,1),"")</f>
        <v/>
      </c>
      <c r="AZ368" s="123" t="str">
        <f>IF('Main courante'!$A365=$AU$6,'Main courante'!$E365,"")</f>
        <v/>
      </c>
      <c r="BA368" s="122" t="str">
        <f>IF('Main courante'!$A365=$AU$6,DU368,"")</f>
        <v/>
      </c>
      <c r="BB368" s="125"/>
      <c r="BC368" s="120" t="str">
        <f>IF('Main courante'!$A365=$BC$6,MAX($BC$8:$BC367)+1,"")</f>
        <v/>
      </c>
      <c r="BD368" s="121" t="str">
        <f>IF('Main courante'!$A365=$BC$6,TEXT('Main courante'!$B365,"j mmm aa"),"")</f>
        <v/>
      </c>
      <c r="BE368" s="122" t="str">
        <f>IF('Main courante'!$A365=$BC$6,TEXT('Main courante'!$C365,"hh:mm"),"")</f>
        <v/>
      </c>
      <c r="BF368" s="122" t="str">
        <f>IF('Main courante'!$A365=$BC$6,TEXT('Main courante'!$D365,"hh:mm"),"")</f>
        <v/>
      </c>
      <c r="BG368" s="123" t="str">
        <f>IF('Main courante'!$A365=$BC$6,MOD($BF368-$BE368,1),"")</f>
        <v/>
      </c>
      <c r="BH368" s="123" t="str">
        <f>IF('Main courante'!$A365=$BC$6,'Main courante'!$E365,"")</f>
        <v/>
      </c>
      <c r="BI368" s="122" t="str">
        <f>IF('Main courante'!$A365=$BC$6,DU368,"")</f>
        <v/>
      </c>
      <c r="BJ368" s="125"/>
      <c r="BK368" s="120" t="str">
        <f>IF('Main courante'!$A365=$BK$6,MAX($BK$8:$BK367)+1,"")</f>
        <v/>
      </c>
      <c r="BL368" s="121" t="str">
        <f>IF('Main courante'!$A365=$BK$6,TEXT('Main courante'!$B365,"j mmm aa"),"")</f>
        <v/>
      </c>
      <c r="BM368" s="122" t="str">
        <f>IF('Main courante'!$A365=$BK$6,TEXT('Main courante'!$C365,"hh:mm"),"")</f>
        <v/>
      </c>
      <c r="BN368" s="122" t="str">
        <f>IF('Main courante'!$A365=$BK$6,TEXT('Main courante'!$D365,"hh:mm"),"")</f>
        <v/>
      </c>
      <c r="BO368" s="123" t="str">
        <f>IF('Main courante'!$A365=$BK$6,MOD($BN368-$BM368,1),"")</f>
        <v/>
      </c>
      <c r="BP368" s="123" t="str">
        <f>IF('Main courante'!$A365=$BK$6,'Main courante'!$E365,"")</f>
        <v/>
      </c>
      <c r="BQ368" s="122" t="str">
        <f>IF('Main courante'!$A365=$BK$6,DU368,"")</f>
        <v/>
      </c>
      <c r="BR368" s="125"/>
      <c r="BS368" s="120" t="str">
        <f>IF('Main courante'!$A365=$BS$6,MAX($BS$8:$BS367)+1,"")</f>
        <v/>
      </c>
      <c r="BT368" s="121" t="str">
        <f>IF('Main courante'!$A365=$BS$6,TEXT('Main courante'!$B365,"j mmm aa"),"")</f>
        <v/>
      </c>
      <c r="BU368" s="122" t="str">
        <f>IF('Main courante'!$A365=$BS$6,TEXT('Main courante'!$C365,"hh:mm"),"")</f>
        <v/>
      </c>
      <c r="BV368" s="122" t="str">
        <f>IF('Main courante'!$A365=$BS$6,TEXT('Main courante'!$D365,"hh:mm"),"")</f>
        <v/>
      </c>
      <c r="BW368" s="123" t="str">
        <f>IF('Main courante'!$A365=$BS$6,MOD($BV368-$BU368,1),"")</f>
        <v/>
      </c>
      <c r="BX368" s="123" t="str">
        <f>IF('Main courante'!$A365=$BS$6,'Main courante'!$E365,"")</f>
        <v/>
      </c>
      <c r="BY368" s="122" t="str">
        <f>IF('Main courante'!$A365=$BS$6,DU368,"")</f>
        <v/>
      </c>
      <c r="BZ368" s="125"/>
      <c r="CA368" s="120" t="str">
        <f>IF('Main courante'!$A365=$CA$6,MAX($CA$8:$CA367)+1,"")</f>
        <v/>
      </c>
      <c r="CB368" s="121" t="str">
        <f>IF('Main courante'!$A365=$CA$6,TEXT('Main courante'!$B365,"j mmm aa"),"")</f>
        <v/>
      </c>
      <c r="CC368" s="122" t="str">
        <f>IF('Main courante'!$A365=$CA$6,TEXT('Main courante'!$C365,"hh:mm"),"")</f>
        <v/>
      </c>
      <c r="CD368" s="122" t="str">
        <f>IF('Main courante'!$A365=$CA$6,TEXT('Main courante'!$D365,"hh:mm"),"")</f>
        <v/>
      </c>
      <c r="CE368" s="123" t="str">
        <f>IF('Main courante'!$A365=$CA$6,MOD($CD368-$CC368,1),"")</f>
        <v/>
      </c>
      <c r="CF368" s="123" t="str">
        <f>IF('Main courante'!$A365=$CA$6,'Main courante'!$E365,"")</f>
        <v/>
      </c>
      <c r="CG368" s="122" t="str">
        <f>IF('Main courante'!$A365=$CA$6,DU368,"")</f>
        <v/>
      </c>
      <c r="CH368" s="125"/>
      <c r="CI368" s="120" t="str">
        <f>IF('Main courante'!$A365=$CI$6,MAX($CI$8:$CI367)+1,"")</f>
        <v/>
      </c>
      <c r="CJ368" s="121" t="str">
        <f>IF('Main courante'!$A365=$CI$6,TEXT('Main courante'!$B365,"j mmm aa"),"")</f>
        <v/>
      </c>
      <c r="CK368" s="122" t="str">
        <f>IF('Main courante'!$A365=$CI$6,TEXT('Main courante'!$C365,"hh:mm"),"")</f>
        <v/>
      </c>
      <c r="CL368" s="122" t="str">
        <f>IF('Main courante'!$A365=$CI$6,TEXT('Main courante'!$D365,"hh:mm"),"")</f>
        <v/>
      </c>
      <c r="CM368" s="123" t="str">
        <f>IF('Main courante'!$A365=$CI$6,MOD($CL368-$CK368,1),"")</f>
        <v/>
      </c>
      <c r="CN368" s="123" t="str">
        <f>IF('Main courante'!$A365=$CI$6,'Main courante'!$E365,"")</f>
        <v/>
      </c>
      <c r="CO368" s="125"/>
      <c r="CP368" s="120" t="str">
        <f>IF('Main courante'!$A365=$CP$6,MAX($CP$8:$CP367)+1,"")</f>
        <v/>
      </c>
      <c r="CQ368" s="121" t="str">
        <f>IF('Main courante'!$A365=$CP$6,TEXT('Main courante'!$B365,"j mmm aa"),"")</f>
        <v/>
      </c>
      <c r="CR368" s="122" t="str">
        <f>IF('Main courante'!$A365=$CP$6,TEXT('Main courante'!$C365,"hh:mm"),"")</f>
        <v/>
      </c>
      <c r="CS368" s="122" t="str">
        <f>IF('Main courante'!$A365=$CP$6,TEXT('Main courante'!$D365,"hh:mm"),"")</f>
        <v/>
      </c>
      <c r="CT368" s="123" t="str">
        <f>IF('Main courante'!$A365=$CP$6,MOD($CS368-$CR368,1),"")</f>
        <v/>
      </c>
      <c r="CU368" s="123" t="str">
        <f>IF('Main courante'!$A365=$CP$6,'Main courante'!$E365,"")</f>
        <v/>
      </c>
      <c r="CV368" s="122" t="str">
        <f>IF('Main courante'!$A365=$CP$6,DU368,"")</f>
        <v/>
      </c>
      <c r="CW368" s="125"/>
      <c r="CX368" s="120" t="str">
        <f>IF('Main courante'!$A365=$CX$6,MAX($CX$8:$CX367)+1,"")</f>
        <v/>
      </c>
      <c r="CY368" s="121" t="str">
        <f>IF('Main courante'!$A365=$CX$6,TEXT('Main courante'!$B365,"j mmm aa"),"")</f>
        <v/>
      </c>
      <c r="CZ368" s="122" t="str">
        <f>IF('Main courante'!$A365=$CX$6,TEXT('Main courante'!$C365,"hh:mm"),"")</f>
        <v/>
      </c>
      <c r="DA368" s="122" t="str">
        <f>IF('Main courante'!$A365=$CX$6,TEXT('Main courante'!$D365,"hh:mm"),"")</f>
        <v/>
      </c>
      <c r="DB368" s="123" t="str">
        <f>IF('Main courante'!$A365=$CX$6,MOD($DA368-$CZ368,1),"")</f>
        <v/>
      </c>
      <c r="DC368" s="123" t="str">
        <f>IF('Main courante'!$A365=$CX$6,'Main courante'!$E365,"")</f>
        <v/>
      </c>
      <c r="DD368" s="122" t="str">
        <f>IF('Main courante'!$A365=$CX$6,DU368,"")</f>
        <v/>
      </c>
      <c r="DE368" s="125"/>
      <c r="DF368" s="120" t="str">
        <f>IF('Main courante'!$A365=$DF$6,MAX($DF$8:$DF367)+1,"")</f>
        <v/>
      </c>
      <c r="DG368" s="121" t="str">
        <f>IF('Main courante'!$A365=$DF$6,TEXT('Main courante'!$B365,"j mmm aa"),"")</f>
        <v/>
      </c>
      <c r="DH368" s="122" t="str">
        <f>IF('Main courante'!$A365=$DF$6,TEXT('Main courante'!$C365,"hh:mm"),"")</f>
        <v/>
      </c>
      <c r="DI368" s="122" t="str">
        <f>IF('Main courante'!$A365=$DF$6,TEXT('Main courante'!$D365,"hh:mm"),"")</f>
        <v/>
      </c>
      <c r="DJ368" s="123" t="str">
        <f>IF('Main courante'!$A365=$DF$6,MOD($DI368-$DH368,1),"")</f>
        <v/>
      </c>
      <c r="DK368" s="123" t="str">
        <f>IF('Main courante'!$A365=$DF$6,'Main courante'!$E365,"")</f>
        <v/>
      </c>
      <c r="DL368" s="128"/>
      <c r="DM368" s="120" t="str">
        <f>IF(OR('Main courante'!$F365&lt;&gt;"",'Main courante'!$K365&lt;&gt;""),MAX($DM$8:$DM367)+1,"")</f>
        <v/>
      </c>
      <c r="DN368" s="121" t="str">
        <f>IF('Main courante'!$F365,TEXT('Main courante'!$B365,"j mmm aa"),"")</f>
        <v/>
      </c>
      <c r="DO368" s="121" t="str">
        <f>IF('Main courante'!$F365,'Main courante'!$E365,"")</f>
        <v/>
      </c>
      <c r="DP368" s="121" t="str">
        <f>IF(OR('Main courante'!$F365&lt;&gt;"",'Main courante'!$K365&lt;&gt;""),IF('Main courante'!$F365&lt;&gt;"",TEXT('Main courante'!$F365,"hh:mm"),""),"")</f>
        <v/>
      </c>
      <c r="DQ368" s="121" t="str">
        <f>IF(OR('Main courante'!$F365&lt;&gt;"",'Main courante'!$K365&lt;&gt;""),IF('Main courante'!$G365&lt;&gt;"",TEXT('Main courante'!$G365,"hh:mm"),""),"")</f>
        <v/>
      </c>
      <c r="DR368" s="121" t="str">
        <f>IF(OR('Main courante'!$F365&lt;&gt;"",'Main courante'!$K365&lt;&gt;""),IF('Main courante'!$K365&lt;&gt;"",TEXT('Main courante'!$K365,"hh:mm"),""),"")</f>
        <v/>
      </c>
      <c r="DS368" s="121" t="str">
        <f>IF(OR('Main courante'!$F365&lt;&gt;"",'Main courante'!$K365&lt;&gt;""),IF('Main courante'!$L365&lt;&gt;"",TEXT('Main courante'!$L365,"hh:mm"),""),"")</f>
        <v/>
      </c>
      <c r="DT368" s="129">
        <f t="shared" si="19"/>
        <v>0</v>
      </c>
      <c r="DU368" s="130">
        <f>'Main courante'!$H365+'Main courante'!$M365</f>
        <v>0</v>
      </c>
      <c r="DV368" s="131">
        <f>'Main courante'!$J365+'Main courante'!$O365</f>
        <v>0</v>
      </c>
      <c r="DW368" s="131">
        <f>'Main courante'!$I365+'Main courante'!$N365</f>
        <v>0</v>
      </c>
      <c r="DX368" s="132" t="str">
        <f>IF('Main courante'!$P365&lt;&gt;"",'Main courante'!$P365,"")</f>
        <v/>
      </c>
      <c r="DY368" s="133" t="str">
        <f>IF('Main courante'!$Q365&lt;&gt;"",'Main courante'!$Q365,"")</f>
        <v/>
      </c>
      <c r="DZ368" s="133" t="str">
        <f>IF('Main courante'!$R365&lt;&gt;"",'Main courante'!$R365,"")</f>
        <v/>
      </c>
      <c r="EA368" s="129">
        <f t="shared" si="20"/>
        <v>0</v>
      </c>
      <c r="EB368" s="129">
        <f t="shared" si="21"/>
        <v>0</v>
      </c>
      <c r="ED368" s="120" t="str">
        <f>IF('Main courante'!$A365=$ED$6,MAX($ED$8:$ED367)+1,"")</f>
        <v/>
      </c>
      <c r="EE368" s="120" t="str">
        <f>IF('Main courante'!$A365=$ED$6,'Main courante'!$S365,"")</f>
        <v/>
      </c>
      <c r="EF368" s="120" t="str">
        <f>IF('Main courante'!$A365=$ED$6,'Main courante'!$T365,"")</f>
        <v/>
      </c>
      <c r="EG368" s="120" t="str">
        <f>IF('Main courante'!$A365=$ED$6,'Main courante'!$U365,"")</f>
        <v/>
      </c>
      <c r="EH368" s="134" t="str">
        <f>IF('Main courante'!$A365=$ED$6,'Main courante'!$V365,"")</f>
        <v/>
      </c>
      <c r="EJ368" s="120" t="str">
        <f>IF('Main courante'!$A365=$EJ$6,MAX($EJ$8:$EJ367)+1,"")</f>
        <v/>
      </c>
      <c r="EK368" s="120" t="str">
        <f>IF('Main courante'!$A365=$EJ$6,'Main courante'!$S365,"")</f>
        <v/>
      </c>
      <c r="EL368" s="120" t="str">
        <f>IF('Main courante'!$A365=$EJ$6,'Main courante'!$T365,"")</f>
        <v/>
      </c>
      <c r="EM368" s="120" t="str">
        <f>IF('Main courante'!$A365=$EJ$6,'Main courante'!$U365,"")</f>
        <v/>
      </c>
      <c r="EN368" s="134" t="str">
        <f>IF('Main courante'!$A365=$EJ$6,'Main courante'!$V365,"")</f>
        <v/>
      </c>
      <c r="EP368" s="120" t="str">
        <f>IF('Main courante'!$A365=$EP$6,MAX($EP$8:$EP367)+1,"")</f>
        <v/>
      </c>
      <c r="EQ368" s="120" t="str">
        <f>IF('Main courante'!$A365=$EP$6,'Main courante'!$S365,"")</f>
        <v/>
      </c>
      <c r="ER368" s="120" t="str">
        <f>IF('Main courante'!$A365=$EP$6,'Main courante'!$T365,"")</f>
        <v/>
      </c>
      <c r="ES368" s="120" t="str">
        <f>IF('Main courante'!$A365=$EP$6,'Main courante'!$U365,"")</f>
        <v/>
      </c>
      <c r="ET368" s="134" t="str">
        <f>IF('Main courante'!$A365=$EP$6,'Main courante'!$V365,"")</f>
        <v/>
      </c>
      <c r="EU368" s="125"/>
      <c r="EV368" s="120" t="str">
        <f>IF('Main courante'!$A365=$EV$6,MAX($EV$8:$EV367)+1,"")</f>
        <v/>
      </c>
      <c r="EW368" s="121" t="str">
        <f>IF('Main courante'!$A365=$EV$6,TEXT('Main courante'!$B365,"j mmm aa"),"")</f>
        <v/>
      </c>
      <c r="EX368" s="122" t="str">
        <f>IF('Main courante'!$A365=$EV$6,TEXT('Main courante'!$C365,"hh:mm"),"")</f>
        <v/>
      </c>
      <c r="EY368" s="122" t="str">
        <f>IF('Main courante'!$A365=$EV$6,TEXT('Main courante'!$D365,"hh:mm"),"")</f>
        <v/>
      </c>
      <c r="EZ368" s="123" t="str">
        <f>IF('Main courante'!$A365=$EV$6,MOD($EY368-$EX368,1),"")</f>
        <v/>
      </c>
      <c r="FA368" s="123" t="str">
        <f>IF('Main courante'!$A365=$EV$6,'Main courante'!$E365,"")</f>
        <v/>
      </c>
      <c r="FB368" s="128"/>
    </row>
    <row r="369" spans="1:158">
      <c r="A369" s="120" t="str">
        <f>IF('Main courante'!$A366=$A$6,MAX($A$8:$A368)+1,"")</f>
        <v/>
      </c>
      <c r="B369" s="121" t="str">
        <f>IF('Main courante'!$A366=$A$6,TEXT('Main courante'!$B366,"j mmm aa"),"")</f>
        <v/>
      </c>
      <c r="C369" s="122" t="str">
        <f>IF('Main courante'!$A366=$A$6,TEXT('Main courante'!$C366,"hh:mm"),"")</f>
        <v/>
      </c>
      <c r="D369" s="122" t="str">
        <f>IF('Main courante'!$A366=$A$6,TEXT('Main courante'!$D366,"hh:mm"),"")</f>
        <v/>
      </c>
      <c r="E369" s="123" t="str">
        <f>IF('Main courante'!$A366=$A$6,MOD($D369-$C369,1),"")</f>
        <v/>
      </c>
      <c r="F369" s="123" t="str">
        <f>IF('Main courante'!$A366=$A$6,'Main courante'!$E366,"")</f>
        <v/>
      </c>
      <c r="G369" s="125"/>
      <c r="H369" s="126" t="str">
        <f>IF('Main courante'!$A366=$H$6,MAX($H$8:$H368)+1,"")</f>
        <v/>
      </c>
      <c r="I369" s="121" t="str">
        <f>IF('Main courante'!$A366=$H$6,TEXT('Main courante'!$B366,"j mmm aa"),"")</f>
        <v/>
      </c>
      <c r="J369" s="122" t="str">
        <f>IF('Main courante'!$A366=$H$6,TEXT('Main courante'!$C366,"hh:mm"),"")</f>
        <v/>
      </c>
      <c r="K369" s="122" t="str">
        <f>IF('Main courante'!$A366=$H$6,TEXT('Main courante'!$D366,"hh:mm"),"")</f>
        <v/>
      </c>
      <c r="L369" s="123" t="str">
        <f>IF('Main courante'!$A366=$H$6,MOD($K369-$J369,1),"")</f>
        <v/>
      </c>
      <c r="M369" s="123" t="str">
        <f>IF('Main courante'!$A366=$H$6,'Main courante'!$E366,"")</f>
        <v/>
      </c>
      <c r="N369" s="125"/>
      <c r="O369" s="120" t="str">
        <f>IF('Main courante'!$A366=$O$6,MAX($O$8:$O368)+1,"")</f>
        <v/>
      </c>
      <c r="P369" s="121" t="str">
        <f>IF('Main courante'!$A366=$O$6,TEXT('Main courante'!$B366,"j mmm aa"),"")</f>
        <v/>
      </c>
      <c r="Q369" s="122" t="str">
        <f>IF('Main courante'!$A366=$O$6,TEXT('Main courante'!$C366,"hh:mm"),"")</f>
        <v/>
      </c>
      <c r="R369" s="122" t="str">
        <f>IF('Main courante'!$A366=$O$6,TEXT('Main courante'!$D366,"hh:mm"),"")</f>
        <v/>
      </c>
      <c r="S369" s="123" t="str">
        <f>IF('Main courante'!$A366=$O$6,MOD($R369-$Q369,1),"")</f>
        <v/>
      </c>
      <c r="T369" s="124" t="str">
        <f>IF('Main courante'!$A366=$O$6,'Main courante'!$E366,"")</f>
        <v/>
      </c>
      <c r="U369" s="127" t="str">
        <f>IF('Main courante'!$A366=$O$6,DU369,"")</f>
        <v/>
      </c>
      <c r="V369" s="125"/>
      <c r="W369" s="120" t="str">
        <f>IF('Main courante'!$A366=$W$6,MAX($W$8:$W368)+1,"")</f>
        <v/>
      </c>
      <c r="X369" s="121" t="str">
        <f>IF('Main courante'!$A366=$W$6,TEXT('Main courante'!$B366,"j mmm aa"),"")</f>
        <v/>
      </c>
      <c r="Y369" s="122" t="str">
        <f>IF('Main courante'!$A366=$W$6,TEXT('Main courante'!$C366,"hh:mm"),"")</f>
        <v/>
      </c>
      <c r="Z369" s="122" t="str">
        <f>IF('Main courante'!$A366=$W$6,TEXT('Main courante'!$D366,"hh:mm"),"")</f>
        <v/>
      </c>
      <c r="AA369" s="123" t="str">
        <f>IF('Main courante'!$A366=$W$6,MOD($Z369-$Y369,1),"")</f>
        <v/>
      </c>
      <c r="AB369" s="123" t="str">
        <f>IF('Main courante'!$A366=$W$6,'Main courante'!$E366,"")</f>
        <v/>
      </c>
      <c r="AC369" s="122" t="str">
        <f>IF('Main courante'!$A366=$W$6,DU369,"")</f>
        <v/>
      </c>
      <c r="AD369" s="125"/>
      <c r="AE369" s="120" t="str">
        <f>IF('Main courante'!$A366=$AE$6,MAX($AE$8:$AE368)+1,"")</f>
        <v/>
      </c>
      <c r="AF369" s="121" t="str">
        <f>IF('Main courante'!$A366=$AE$6,TEXT('Main courante'!$B366,"j mmm aa"),"")</f>
        <v/>
      </c>
      <c r="AG369" s="122" t="str">
        <f>IF('Main courante'!$A366=$AE$6,TEXT('Main courante'!$C366,"hh:mm"),"")</f>
        <v/>
      </c>
      <c r="AH369" s="122" t="str">
        <f>IF('Main courante'!$A366=$AE$6,TEXT('Main courante'!$D366,"hh:mm"),"")</f>
        <v/>
      </c>
      <c r="AI369" s="123" t="str">
        <f>IF('Main courante'!$A366=$AE$6,MOD($AH369-$AG369,1),"")</f>
        <v/>
      </c>
      <c r="AJ369" s="123" t="str">
        <f>IF('Main courante'!$A366=$AE$6,'Main courante'!$E366,"")</f>
        <v/>
      </c>
      <c r="AK369" s="122" t="str">
        <f>IF('Main courante'!$A366=$AE$6,DU369,"")</f>
        <v/>
      </c>
      <c r="AL369" s="125"/>
      <c r="AM369" s="120" t="str">
        <f>IF('Main courante'!$A366=$AM$6,MAX($AM$8:$AM368)+1,"")</f>
        <v/>
      </c>
      <c r="AN369" s="121" t="str">
        <f>IF('Main courante'!$A366=$AM$6,TEXT('Main courante'!$B366,"j mmm aa"),"")</f>
        <v/>
      </c>
      <c r="AO369" s="122" t="str">
        <f>IF('Main courante'!$A366=$AM$6,TEXT('Main courante'!$C366,"hh:mm"),"")</f>
        <v/>
      </c>
      <c r="AP369" s="122" t="str">
        <f>IF('Main courante'!$A366=$AM$6,TEXT('Main courante'!$D366,"hh:mm"),"")</f>
        <v/>
      </c>
      <c r="AQ369" s="123" t="str">
        <f>IF('Main courante'!$A366=$AM$6,MOD($AP369-$AO369,1),"")</f>
        <v/>
      </c>
      <c r="AR369" s="123" t="str">
        <f>IF('Main courante'!$A366=$AM$6,'Main courante'!$E366,"")</f>
        <v/>
      </c>
      <c r="AS369" s="122" t="str">
        <f>IF('Main courante'!$A366=$AM$6,DU369,"")</f>
        <v/>
      </c>
      <c r="AT369" s="125"/>
      <c r="AU369" s="120" t="str">
        <f>IF('Main courante'!$A366=$AU$6,MAX($AU$8:$AU368)+1,"")</f>
        <v/>
      </c>
      <c r="AV369" s="121" t="str">
        <f>IF('Main courante'!$A366=$AU$6,TEXT('Main courante'!$B366,"j mmm aa"),"")</f>
        <v/>
      </c>
      <c r="AW369" s="122" t="str">
        <f>IF('Main courante'!$A366=$AU$6,TEXT('Main courante'!$C366,"hh:mm"),"")</f>
        <v/>
      </c>
      <c r="AX369" s="122" t="str">
        <f>IF('Main courante'!$A366=$AU$6,TEXT('Main courante'!$D366,"hh:mm"),"")</f>
        <v/>
      </c>
      <c r="AY369" s="123" t="str">
        <f>IF('Main courante'!$A366=$AU$6,MOD($AX369-$AW369,1),"")</f>
        <v/>
      </c>
      <c r="AZ369" s="123" t="str">
        <f>IF('Main courante'!$A366=$AU$6,'Main courante'!$E366,"")</f>
        <v/>
      </c>
      <c r="BA369" s="122" t="str">
        <f>IF('Main courante'!$A366=$AU$6,DU369,"")</f>
        <v/>
      </c>
      <c r="BB369" s="125"/>
      <c r="BC369" s="120" t="str">
        <f>IF('Main courante'!$A366=$BC$6,MAX($BC$8:$BC368)+1,"")</f>
        <v/>
      </c>
      <c r="BD369" s="121" t="str">
        <f>IF('Main courante'!$A366=$BC$6,TEXT('Main courante'!$B366,"j mmm aa"),"")</f>
        <v/>
      </c>
      <c r="BE369" s="122" t="str">
        <f>IF('Main courante'!$A366=$BC$6,TEXT('Main courante'!$C366,"hh:mm"),"")</f>
        <v/>
      </c>
      <c r="BF369" s="122" t="str">
        <f>IF('Main courante'!$A366=$BC$6,TEXT('Main courante'!$D366,"hh:mm"),"")</f>
        <v/>
      </c>
      <c r="BG369" s="123" t="str">
        <f>IF('Main courante'!$A366=$BC$6,MOD($BF369-$BE369,1),"")</f>
        <v/>
      </c>
      <c r="BH369" s="123" t="str">
        <f>IF('Main courante'!$A366=$BC$6,'Main courante'!$E366,"")</f>
        <v/>
      </c>
      <c r="BI369" s="122" t="str">
        <f>IF('Main courante'!$A366=$BC$6,DU369,"")</f>
        <v/>
      </c>
      <c r="BJ369" s="125"/>
      <c r="BK369" s="120" t="str">
        <f>IF('Main courante'!$A366=$BK$6,MAX($BK$8:$BK368)+1,"")</f>
        <v/>
      </c>
      <c r="BL369" s="121" t="str">
        <f>IF('Main courante'!$A366=$BK$6,TEXT('Main courante'!$B366,"j mmm aa"),"")</f>
        <v/>
      </c>
      <c r="BM369" s="122" t="str">
        <f>IF('Main courante'!$A366=$BK$6,TEXT('Main courante'!$C366,"hh:mm"),"")</f>
        <v/>
      </c>
      <c r="BN369" s="122" t="str">
        <f>IF('Main courante'!$A366=$BK$6,TEXT('Main courante'!$D366,"hh:mm"),"")</f>
        <v/>
      </c>
      <c r="BO369" s="123" t="str">
        <f>IF('Main courante'!$A366=$BK$6,MOD($BN369-$BM369,1),"")</f>
        <v/>
      </c>
      <c r="BP369" s="123" t="str">
        <f>IF('Main courante'!$A366=$BK$6,'Main courante'!$E366,"")</f>
        <v/>
      </c>
      <c r="BQ369" s="122" t="str">
        <f>IF('Main courante'!$A366=$BK$6,DU369,"")</f>
        <v/>
      </c>
      <c r="BR369" s="125"/>
      <c r="BS369" s="120" t="str">
        <f>IF('Main courante'!$A366=$BS$6,MAX($BS$8:$BS368)+1,"")</f>
        <v/>
      </c>
      <c r="BT369" s="121" t="str">
        <f>IF('Main courante'!$A366=$BS$6,TEXT('Main courante'!$B366,"j mmm aa"),"")</f>
        <v/>
      </c>
      <c r="BU369" s="122" t="str">
        <f>IF('Main courante'!$A366=$BS$6,TEXT('Main courante'!$C366,"hh:mm"),"")</f>
        <v/>
      </c>
      <c r="BV369" s="122" t="str">
        <f>IF('Main courante'!$A366=$BS$6,TEXT('Main courante'!$D366,"hh:mm"),"")</f>
        <v/>
      </c>
      <c r="BW369" s="123" t="str">
        <f>IF('Main courante'!$A366=$BS$6,MOD($BV369-$BU369,1),"")</f>
        <v/>
      </c>
      <c r="BX369" s="123" t="str">
        <f>IF('Main courante'!$A366=$BS$6,'Main courante'!$E366,"")</f>
        <v/>
      </c>
      <c r="BY369" s="122" t="str">
        <f>IF('Main courante'!$A366=$BS$6,DU369,"")</f>
        <v/>
      </c>
      <c r="BZ369" s="125"/>
      <c r="CA369" s="120" t="str">
        <f>IF('Main courante'!$A366=$CA$6,MAX($CA$8:$CA368)+1,"")</f>
        <v/>
      </c>
      <c r="CB369" s="121" t="str">
        <f>IF('Main courante'!$A366=$CA$6,TEXT('Main courante'!$B366,"j mmm aa"),"")</f>
        <v/>
      </c>
      <c r="CC369" s="122" t="str">
        <f>IF('Main courante'!$A366=$CA$6,TEXT('Main courante'!$C366,"hh:mm"),"")</f>
        <v/>
      </c>
      <c r="CD369" s="122" t="str">
        <f>IF('Main courante'!$A366=$CA$6,TEXT('Main courante'!$D366,"hh:mm"),"")</f>
        <v/>
      </c>
      <c r="CE369" s="123" t="str">
        <f>IF('Main courante'!$A366=$CA$6,MOD($CD369-$CC369,1),"")</f>
        <v/>
      </c>
      <c r="CF369" s="123" t="str">
        <f>IF('Main courante'!$A366=$CA$6,'Main courante'!$E366,"")</f>
        <v/>
      </c>
      <c r="CG369" s="122" t="str">
        <f>IF('Main courante'!$A366=$CA$6,DU369,"")</f>
        <v/>
      </c>
      <c r="CH369" s="125"/>
      <c r="CI369" s="120" t="str">
        <f>IF('Main courante'!$A366=$CI$6,MAX($CI$8:$CI368)+1,"")</f>
        <v/>
      </c>
      <c r="CJ369" s="121" t="str">
        <f>IF('Main courante'!$A366=$CI$6,TEXT('Main courante'!$B366,"j mmm aa"),"")</f>
        <v/>
      </c>
      <c r="CK369" s="122" t="str">
        <f>IF('Main courante'!$A366=$CI$6,TEXT('Main courante'!$C366,"hh:mm"),"")</f>
        <v/>
      </c>
      <c r="CL369" s="122" t="str">
        <f>IF('Main courante'!$A366=$CI$6,TEXT('Main courante'!$D366,"hh:mm"),"")</f>
        <v/>
      </c>
      <c r="CM369" s="123" t="str">
        <f>IF('Main courante'!$A366=$CI$6,MOD($CL369-$CK369,1),"")</f>
        <v/>
      </c>
      <c r="CN369" s="123" t="str">
        <f>IF('Main courante'!$A366=$CI$6,'Main courante'!$E366,"")</f>
        <v/>
      </c>
      <c r="CO369" s="125"/>
      <c r="CP369" s="120" t="str">
        <f>IF('Main courante'!$A366=$CP$6,MAX($CP$8:$CP368)+1,"")</f>
        <v/>
      </c>
      <c r="CQ369" s="121" t="str">
        <f>IF('Main courante'!$A366=$CP$6,TEXT('Main courante'!$B366,"j mmm aa"),"")</f>
        <v/>
      </c>
      <c r="CR369" s="122" t="str">
        <f>IF('Main courante'!$A366=$CP$6,TEXT('Main courante'!$C366,"hh:mm"),"")</f>
        <v/>
      </c>
      <c r="CS369" s="122" t="str">
        <f>IF('Main courante'!$A366=$CP$6,TEXT('Main courante'!$D366,"hh:mm"),"")</f>
        <v/>
      </c>
      <c r="CT369" s="123" t="str">
        <f>IF('Main courante'!$A366=$CP$6,MOD($CS369-$CR369,1),"")</f>
        <v/>
      </c>
      <c r="CU369" s="123" t="str">
        <f>IF('Main courante'!$A366=$CP$6,'Main courante'!$E366,"")</f>
        <v/>
      </c>
      <c r="CV369" s="122" t="str">
        <f>IF('Main courante'!$A366=$CP$6,DU369,"")</f>
        <v/>
      </c>
      <c r="CW369" s="125"/>
      <c r="CX369" s="120" t="str">
        <f>IF('Main courante'!$A366=$CX$6,MAX($CX$8:$CX368)+1,"")</f>
        <v/>
      </c>
      <c r="CY369" s="121" t="str">
        <f>IF('Main courante'!$A366=$CX$6,TEXT('Main courante'!$B366,"j mmm aa"),"")</f>
        <v/>
      </c>
      <c r="CZ369" s="122" t="str">
        <f>IF('Main courante'!$A366=$CX$6,TEXT('Main courante'!$C366,"hh:mm"),"")</f>
        <v/>
      </c>
      <c r="DA369" s="122" t="str">
        <f>IF('Main courante'!$A366=$CX$6,TEXT('Main courante'!$D366,"hh:mm"),"")</f>
        <v/>
      </c>
      <c r="DB369" s="123" t="str">
        <f>IF('Main courante'!$A366=$CX$6,MOD($DA369-$CZ369,1),"")</f>
        <v/>
      </c>
      <c r="DC369" s="123" t="str">
        <f>IF('Main courante'!$A366=$CX$6,'Main courante'!$E366,"")</f>
        <v/>
      </c>
      <c r="DD369" s="122" t="str">
        <f>IF('Main courante'!$A366=$CX$6,DU369,"")</f>
        <v/>
      </c>
      <c r="DE369" s="125"/>
      <c r="DF369" s="120" t="str">
        <f>IF('Main courante'!$A366=$DF$6,MAX($DF$8:$DF368)+1,"")</f>
        <v/>
      </c>
      <c r="DG369" s="121" t="str">
        <f>IF('Main courante'!$A366=$DF$6,TEXT('Main courante'!$B366,"j mmm aa"),"")</f>
        <v/>
      </c>
      <c r="DH369" s="122" t="str">
        <f>IF('Main courante'!$A366=$DF$6,TEXT('Main courante'!$C366,"hh:mm"),"")</f>
        <v/>
      </c>
      <c r="DI369" s="122" t="str">
        <f>IF('Main courante'!$A366=$DF$6,TEXT('Main courante'!$D366,"hh:mm"),"")</f>
        <v/>
      </c>
      <c r="DJ369" s="123" t="str">
        <f>IF('Main courante'!$A366=$DF$6,MOD($DI369-$DH369,1),"")</f>
        <v/>
      </c>
      <c r="DK369" s="123" t="str">
        <f>IF('Main courante'!$A366=$DF$6,'Main courante'!$E366,"")</f>
        <v/>
      </c>
      <c r="DL369" s="128"/>
      <c r="DM369" s="120" t="str">
        <f>IF(OR('Main courante'!$F366&lt;&gt;"",'Main courante'!$K366&lt;&gt;""),MAX($DM$8:$DM368)+1,"")</f>
        <v/>
      </c>
      <c r="DN369" s="121" t="str">
        <f>IF('Main courante'!$F366,TEXT('Main courante'!$B366,"j mmm aa"),"")</f>
        <v/>
      </c>
      <c r="DO369" s="121" t="str">
        <f>IF('Main courante'!$F366,'Main courante'!$E366,"")</f>
        <v/>
      </c>
      <c r="DP369" s="121" t="str">
        <f>IF(OR('Main courante'!$F366&lt;&gt;"",'Main courante'!$K366&lt;&gt;""),IF('Main courante'!$F366&lt;&gt;"",TEXT('Main courante'!$F366,"hh:mm"),""),"")</f>
        <v/>
      </c>
      <c r="DQ369" s="121" t="str">
        <f>IF(OR('Main courante'!$F366&lt;&gt;"",'Main courante'!$K366&lt;&gt;""),IF('Main courante'!$G366&lt;&gt;"",TEXT('Main courante'!$G366,"hh:mm"),""),"")</f>
        <v/>
      </c>
      <c r="DR369" s="121" t="str">
        <f>IF(OR('Main courante'!$F366&lt;&gt;"",'Main courante'!$K366&lt;&gt;""),IF('Main courante'!$K366&lt;&gt;"",TEXT('Main courante'!$K366,"hh:mm"),""),"")</f>
        <v/>
      </c>
      <c r="DS369" s="121" t="str">
        <f>IF(OR('Main courante'!$F366&lt;&gt;"",'Main courante'!$K366&lt;&gt;""),IF('Main courante'!$L366&lt;&gt;"",TEXT('Main courante'!$L366,"hh:mm"),""),"")</f>
        <v/>
      </c>
      <c r="DT369" s="129">
        <f t="shared" si="19"/>
        <v>0</v>
      </c>
      <c r="DU369" s="130">
        <f>'Main courante'!$H366+'Main courante'!$M366</f>
        <v>0</v>
      </c>
      <c r="DV369" s="131">
        <f>'Main courante'!$J366+'Main courante'!$O366</f>
        <v>0</v>
      </c>
      <c r="DW369" s="131">
        <f>'Main courante'!$I366+'Main courante'!$N366</f>
        <v>0</v>
      </c>
      <c r="DX369" s="132" t="str">
        <f>IF('Main courante'!$P366&lt;&gt;"",'Main courante'!$P366,"")</f>
        <v/>
      </c>
      <c r="DY369" s="133" t="str">
        <f>IF('Main courante'!$Q366&lt;&gt;"",'Main courante'!$Q366,"")</f>
        <v/>
      </c>
      <c r="DZ369" s="133" t="str">
        <f>IF('Main courante'!$R366&lt;&gt;"",'Main courante'!$R366,"")</f>
        <v/>
      </c>
      <c r="EA369" s="129">
        <f t="shared" si="20"/>
        <v>0</v>
      </c>
      <c r="EB369" s="129">
        <f t="shared" si="21"/>
        <v>0</v>
      </c>
      <c r="ED369" s="120" t="str">
        <f>IF('Main courante'!$A366=$ED$6,MAX($ED$8:$ED368)+1,"")</f>
        <v/>
      </c>
      <c r="EE369" s="120" t="str">
        <f>IF('Main courante'!$A366=$ED$6,'Main courante'!$S366,"")</f>
        <v/>
      </c>
      <c r="EF369" s="120" t="str">
        <f>IF('Main courante'!$A366=$ED$6,'Main courante'!$T366,"")</f>
        <v/>
      </c>
      <c r="EG369" s="120" t="str">
        <f>IF('Main courante'!$A366=$ED$6,'Main courante'!$U366,"")</f>
        <v/>
      </c>
      <c r="EH369" s="134" t="str">
        <f>IF('Main courante'!$A366=$ED$6,'Main courante'!$V366,"")</f>
        <v/>
      </c>
      <c r="EJ369" s="120" t="str">
        <f>IF('Main courante'!$A366=$EJ$6,MAX($EJ$8:$EJ368)+1,"")</f>
        <v/>
      </c>
      <c r="EK369" s="120" t="str">
        <f>IF('Main courante'!$A366=$EJ$6,'Main courante'!$S366,"")</f>
        <v/>
      </c>
      <c r="EL369" s="120" t="str">
        <f>IF('Main courante'!$A366=$EJ$6,'Main courante'!$T366,"")</f>
        <v/>
      </c>
      <c r="EM369" s="120" t="str">
        <f>IF('Main courante'!$A366=$EJ$6,'Main courante'!$U366,"")</f>
        <v/>
      </c>
      <c r="EN369" s="134" t="str">
        <f>IF('Main courante'!$A366=$EJ$6,'Main courante'!$V366,"")</f>
        <v/>
      </c>
      <c r="EP369" s="120" t="str">
        <f>IF('Main courante'!$A366=$EP$6,MAX($EP$8:$EP368)+1,"")</f>
        <v/>
      </c>
      <c r="EQ369" s="120" t="str">
        <f>IF('Main courante'!$A366=$EP$6,'Main courante'!$S366,"")</f>
        <v/>
      </c>
      <c r="ER369" s="120" t="str">
        <f>IF('Main courante'!$A366=$EP$6,'Main courante'!$T366,"")</f>
        <v/>
      </c>
      <c r="ES369" s="120" t="str">
        <f>IF('Main courante'!$A366=$EP$6,'Main courante'!$U366,"")</f>
        <v/>
      </c>
      <c r="ET369" s="134" t="str">
        <f>IF('Main courante'!$A366=$EP$6,'Main courante'!$V366,"")</f>
        <v/>
      </c>
      <c r="EU369" s="125"/>
      <c r="EV369" s="120" t="str">
        <f>IF('Main courante'!$A366=$EV$6,MAX($EV$8:$EV368)+1,"")</f>
        <v/>
      </c>
      <c r="EW369" s="121" t="str">
        <f>IF('Main courante'!$A366=$EV$6,TEXT('Main courante'!$B366,"j mmm aa"),"")</f>
        <v/>
      </c>
      <c r="EX369" s="122" t="str">
        <f>IF('Main courante'!$A366=$EV$6,TEXT('Main courante'!$C366,"hh:mm"),"")</f>
        <v/>
      </c>
      <c r="EY369" s="122" t="str">
        <f>IF('Main courante'!$A366=$EV$6,TEXT('Main courante'!$D366,"hh:mm"),"")</f>
        <v/>
      </c>
      <c r="EZ369" s="123" t="str">
        <f>IF('Main courante'!$A366=$EV$6,MOD($EY369-$EX369,1),"")</f>
        <v/>
      </c>
      <c r="FA369" s="123" t="str">
        <f>IF('Main courante'!$A366=$EV$6,'Main courante'!$E366,"")</f>
        <v/>
      </c>
      <c r="FB369" s="128"/>
    </row>
    <row r="370" spans="1:158">
      <c r="A370" s="120" t="str">
        <f>IF('Main courante'!$A367=$A$6,MAX($A$8:$A369)+1,"")</f>
        <v/>
      </c>
      <c r="B370" s="121" t="str">
        <f>IF('Main courante'!$A367=$A$6,TEXT('Main courante'!$B367,"j mmm aa"),"")</f>
        <v/>
      </c>
      <c r="C370" s="122" t="str">
        <f>IF('Main courante'!$A367=$A$6,TEXT('Main courante'!$C367,"hh:mm"),"")</f>
        <v/>
      </c>
      <c r="D370" s="122" t="str">
        <f>IF('Main courante'!$A367=$A$6,TEXT('Main courante'!$D367,"hh:mm"),"")</f>
        <v/>
      </c>
      <c r="E370" s="123" t="str">
        <f>IF('Main courante'!$A367=$A$6,MOD($D370-$C370,1),"")</f>
        <v/>
      </c>
      <c r="F370" s="123" t="str">
        <f>IF('Main courante'!$A367=$A$6,'Main courante'!$E367,"")</f>
        <v/>
      </c>
      <c r="G370" s="125"/>
      <c r="H370" s="126" t="str">
        <f>IF('Main courante'!$A367=$H$6,MAX($H$8:$H369)+1,"")</f>
        <v/>
      </c>
      <c r="I370" s="121" t="str">
        <f>IF('Main courante'!$A367=$H$6,TEXT('Main courante'!$B367,"j mmm aa"),"")</f>
        <v/>
      </c>
      <c r="J370" s="122" t="str">
        <f>IF('Main courante'!$A367=$H$6,TEXT('Main courante'!$C367,"hh:mm"),"")</f>
        <v/>
      </c>
      <c r="K370" s="122" t="str">
        <f>IF('Main courante'!$A367=$H$6,TEXT('Main courante'!$D367,"hh:mm"),"")</f>
        <v/>
      </c>
      <c r="L370" s="123" t="str">
        <f>IF('Main courante'!$A367=$H$6,MOD($K370-$J370,1),"")</f>
        <v/>
      </c>
      <c r="M370" s="123" t="str">
        <f>IF('Main courante'!$A367=$H$6,'Main courante'!$E367,"")</f>
        <v/>
      </c>
      <c r="N370" s="125"/>
      <c r="O370" s="120" t="str">
        <f>IF('Main courante'!$A367=$O$6,MAX($O$8:$O369)+1,"")</f>
        <v/>
      </c>
      <c r="P370" s="121" t="str">
        <f>IF('Main courante'!$A367=$O$6,TEXT('Main courante'!$B367,"j mmm aa"),"")</f>
        <v/>
      </c>
      <c r="Q370" s="122" t="str">
        <f>IF('Main courante'!$A367=$O$6,TEXT('Main courante'!$C367,"hh:mm"),"")</f>
        <v/>
      </c>
      <c r="R370" s="122" t="str">
        <f>IF('Main courante'!$A367=$O$6,TEXT('Main courante'!$D367,"hh:mm"),"")</f>
        <v/>
      </c>
      <c r="S370" s="123" t="str">
        <f>IF('Main courante'!$A367=$O$6,MOD($R370-$Q370,1),"")</f>
        <v/>
      </c>
      <c r="T370" s="124" t="str">
        <f>IF('Main courante'!$A367=$O$6,'Main courante'!$E367,"")</f>
        <v/>
      </c>
      <c r="U370" s="127" t="str">
        <f>IF('Main courante'!$A367=$O$6,DU370,"")</f>
        <v/>
      </c>
      <c r="V370" s="125"/>
      <c r="W370" s="120" t="str">
        <f>IF('Main courante'!$A367=$W$6,MAX($W$8:$W369)+1,"")</f>
        <v/>
      </c>
      <c r="X370" s="121" t="str">
        <f>IF('Main courante'!$A367=$W$6,TEXT('Main courante'!$B367,"j mmm aa"),"")</f>
        <v/>
      </c>
      <c r="Y370" s="122" t="str">
        <f>IF('Main courante'!$A367=$W$6,TEXT('Main courante'!$C367,"hh:mm"),"")</f>
        <v/>
      </c>
      <c r="Z370" s="122" t="str">
        <f>IF('Main courante'!$A367=$W$6,TEXT('Main courante'!$D367,"hh:mm"),"")</f>
        <v/>
      </c>
      <c r="AA370" s="123" t="str">
        <f>IF('Main courante'!$A367=$W$6,MOD($Z370-$Y370,1),"")</f>
        <v/>
      </c>
      <c r="AB370" s="123" t="str">
        <f>IF('Main courante'!$A367=$W$6,'Main courante'!$E367,"")</f>
        <v/>
      </c>
      <c r="AC370" s="122" t="str">
        <f>IF('Main courante'!$A367=$W$6,DU370,"")</f>
        <v/>
      </c>
      <c r="AD370" s="125"/>
      <c r="AE370" s="120" t="str">
        <f>IF('Main courante'!$A367=$AE$6,MAX($AE$8:$AE369)+1,"")</f>
        <v/>
      </c>
      <c r="AF370" s="121" t="str">
        <f>IF('Main courante'!$A367=$AE$6,TEXT('Main courante'!$B367,"j mmm aa"),"")</f>
        <v/>
      </c>
      <c r="AG370" s="122" t="str">
        <f>IF('Main courante'!$A367=$AE$6,TEXT('Main courante'!$C367,"hh:mm"),"")</f>
        <v/>
      </c>
      <c r="AH370" s="122" t="str">
        <f>IF('Main courante'!$A367=$AE$6,TEXT('Main courante'!$D367,"hh:mm"),"")</f>
        <v/>
      </c>
      <c r="AI370" s="123" t="str">
        <f>IF('Main courante'!$A367=$AE$6,MOD($AH370-$AG370,1),"")</f>
        <v/>
      </c>
      <c r="AJ370" s="123" t="str">
        <f>IF('Main courante'!$A367=$AE$6,'Main courante'!$E367,"")</f>
        <v/>
      </c>
      <c r="AK370" s="122" t="str">
        <f>IF('Main courante'!$A367=$AE$6,DU370,"")</f>
        <v/>
      </c>
      <c r="AL370" s="125"/>
      <c r="AM370" s="120" t="str">
        <f>IF('Main courante'!$A367=$AM$6,MAX($AM$8:$AM369)+1,"")</f>
        <v/>
      </c>
      <c r="AN370" s="121" t="str">
        <f>IF('Main courante'!$A367=$AM$6,TEXT('Main courante'!$B367,"j mmm aa"),"")</f>
        <v/>
      </c>
      <c r="AO370" s="122" t="str">
        <f>IF('Main courante'!$A367=$AM$6,TEXT('Main courante'!$C367,"hh:mm"),"")</f>
        <v/>
      </c>
      <c r="AP370" s="122" t="str">
        <f>IF('Main courante'!$A367=$AM$6,TEXT('Main courante'!$D367,"hh:mm"),"")</f>
        <v/>
      </c>
      <c r="AQ370" s="123" t="str">
        <f>IF('Main courante'!$A367=$AM$6,MOD($AP370-$AO370,1),"")</f>
        <v/>
      </c>
      <c r="AR370" s="123" t="str">
        <f>IF('Main courante'!$A367=$AM$6,'Main courante'!$E367,"")</f>
        <v/>
      </c>
      <c r="AS370" s="122" t="str">
        <f>IF('Main courante'!$A367=$AM$6,DU370,"")</f>
        <v/>
      </c>
      <c r="AT370" s="125"/>
      <c r="AU370" s="120" t="str">
        <f>IF('Main courante'!$A367=$AU$6,MAX($AU$8:$AU369)+1,"")</f>
        <v/>
      </c>
      <c r="AV370" s="121" t="str">
        <f>IF('Main courante'!$A367=$AU$6,TEXT('Main courante'!$B367,"j mmm aa"),"")</f>
        <v/>
      </c>
      <c r="AW370" s="122" t="str">
        <f>IF('Main courante'!$A367=$AU$6,TEXT('Main courante'!$C367,"hh:mm"),"")</f>
        <v/>
      </c>
      <c r="AX370" s="122" t="str">
        <f>IF('Main courante'!$A367=$AU$6,TEXT('Main courante'!$D367,"hh:mm"),"")</f>
        <v/>
      </c>
      <c r="AY370" s="123" t="str">
        <f>IF('Main courante'!$A367=$AU$6,MOD($AX370-$AW370,1),"")</f>
        <v/>
      </c>
      <c r="AZ370" s="123" t="str">
        <f>IF('Main courante'!$A367=$AU$6,'Main courante'!$E367,"")</f>
        <v/>
      </c>
      <c r="BA370" s="122" t="str">
        <f>IF('Main courante'!$A367=$AU$6,DU370,"")</f>
        <v/>
      </c>
      <c r="BB370" s="125"/>
      <c r="BC370" s="120" t="str">
        <f>IF('Main courante'!$A367=$BC$6,MAX($BC$8:$BC369)+1,"")</f>
        <v/>
      </c>
      <c r="BD370" s="121" t="str">
        <f>IF('Main courante'!$A367=$BC$6,TEXT('Main courante'!$B367,"j mmm aa"),"")</f>
        <v/>
      </c>
      <c r="BE370" s="122" t="str">
        <f>IF('Main courante'!$A367=$BC$6,TEXT('Main courante'!$C367,"hh:mm"),"")</f>
        <v/>
      </c>
      <c r="BF370" s="122" t="str">
        <f>IF('Main courante'!$A367=$BC$6,TEXT('Main courante'!$D367,"hh:mm"),"")</f>
        <v/>
      </c>
      <c r="BG370" s="123" t="str">
        <f>IF('Main courante'!$A367=$BC$6,MOD($BF370-$BE370,1),"")</f>
        <v/>
      </c>
      <c r="BH370" s="123" t="str">
        <f>IF('Main courante'!$A367=$BC$6,'Main courante'!$E367,"")</f>
        <v/>
      </c>
      <c r="BI370" s="122" t="str">
        <f>IF('Main courante'!$A367=$BC$6,DU370,"")</f>
        <v/>
      </c>
      <c r="BJ370" s="125"/>
      <c r="BK370" s="120" t="str">
        <f>IF('Main courante'!$A367=$BK$6,MAX($BK$8:$BK369)+1,"")</f>
        <v/>
      </c>
      <c r="BL370" s="121" t="str">
        <f>IF('Main courante'!$A367=$BK$6,TEXT('Main courante'!$B367,"j mmm aa"),"")</f>
        <v/>
      </c>
      <c r="BM370" s="122" t="str">
        <f>IF('Main courante'!$A367=$BK$6,TEXT('Main courante'!$C367,"hh:mm"),"")</f>
        <v/>
      </c>
      <c r="BN370" s="122" t="str">
        <f>IF('Main courante'!$A367=$BK$6,TEXT('Main courante'!$D367,"hh:mm"),"")</f>
        <v/>
      </c>
      <c r="BO370" s="123" t="str">
        <f>IF('Main courante'!$A367=$BK$6,MOD($BN370-$BM370,1),"")</f>
        <v/>
      </c>
      <c r="BP370" s="123" t="str">
        <f>IF('Main courante'!$A367=$BK$6,'Main courante'!$E367,"")</f>
        <v/>
      </c>
      <c r="BQ370" s="122" t="str">
        <f>IF('Main courante'!$A367=$BK$6,DU370,"")</f>
        <v/>
      </c>
      <c r="BR370" s="125"/>
      <c r="BS370" s="120" t="str">
        <f>IF('Main courante'!$A367=$BS$6,MAX($BS$8:$BS369)+1,"")</f>
        <v/>
      </c>
      <c r="BT370" s="121" t="str">
        <f>IF('Main courante'!$A367=$BS$6,TEXT('Main courante'!$B367,"j mmm aa"),"")</f>
        <v/>
      </c>
      <c r="BU370" s="122" t="str">
        <f>IF('Main courante'!$A367=$BS$6,TEXT('Main courante'!$C367,"hh:mm"),"")</f>
        <v/>
      </c>
      <c r="BV370" s="122" t="str">
        <f>IF('Main courante'!$A367=$BS$6,TEXT('Main courante'!$D367,"hh:mm"),"")</f>
        <v/>
      </c>
      <c r="BW370" s="123" t="str">
        <f>IF('Main courante'!$A367=$BS$6,MOD($BV370-$BU370,1),"")</f>
        <v/>
      </c>
      <c r="BX370" s="123" t="str">
        <f>IF('Main courante'!$A367=$BS$6,'Main courante'!$E367,"")</f>
        <v/>
      </c>
      <c r="BY370" s="122" t="str">
        <f>IF('Main courante'!$A367=$BS$6,DU370,"")</f>
        <v/>
      </c>
      <c r="BZ370" s="125"/>
      <c r="CA370" s="120" t="str">
        <f>IF('Main courante'!$A367=$CA$6,MAX($CA$8:$CA369)+1,"")</f>
        <v/>
      </c>
      <c r="CB370" s="121" t="str">
        <f>IF('Main courante'!$A367=$CA$6,TEXT('Main courante'!$B367,"j mmm aa"),"")</f>
        <v/>
      </c>
      <c r="CC370" s="122" t="str">
        <f>IF('Main courante'!$A367=$CA$6,TEXT('Main courante'!$C367,"hh:mm"),"")</f>
        <v/>
      </c>
      <c r="CD370" s="122" t="str">
        <f>IF('Main courante'!$A367=$CA$6,TEXT('Main courante'!$D367,"hh:mm"),"")</f>
        <v/>
      </c>
      <c r="CE370" s="123" t="str">
        <f>IF('Main courante'!$A367=$CA$6,MOD($CD370-$CC370,1),"")</f>
        <v/>
      </c>
      <c r="CF370" s="123" t="str">
        <f>IF('Main courante'!$A367=$CA$6,'Main courante'!$E367,"")</f>
        <v/>
      </c>
      <c r="CG370" s="122" t="str">
        <f>IF('Main courante'!$A367=$CA$6,DU370,"")</f>
        <v/>
      </c>
      <c r="CH370" s="125"/>
      <c r="CI370" s="120" t="str">
        <f>IF('Main courante'!$A367=$CI$6,MAX($CI$8:$CI369)+1,"")</f>
        <v/>
      </c>
      <c r="CJ370" s="121" t="str">
        <f>IF('Main courante'!$A367=$CI$6,TEXT('Main courante'!$B367,"j mmm aa"),"")</f>
        <v/>
      </c>
      <c r="CK370" s="122" t="str">
        <f>IF('Main courante'!$A367=$CI$6,TEXT('Main courante'!$C367,"hh:mm"),"")</f>
        <v/>
      </c>
      <c r="CL370" s="122" t="str">
        <f>IF('Main courante'!$A367=$CI$6,TEXT('Main courante'!$D367,"hh:mm"),"")</f>
        <v/>
      </c>
      <c r="CM370" s="123" t="str">
        <f>IF('Main courante'!$A367=$CI$6,MOD($CL370-$CK370,1),"")</f>
        <v/>
      </c>
      <c r="CN370" s="123" t="str">
        <f>IF('Main courante'!$A367=$CI$6,'Main courante'!$E367,"")</f>
        <v/>
      </c>
      <c r="CO370" s="125"/>
      <c r="CP370" s="120" t="str">
        <f>IF('Main courante'!$A367=$CP$6,MAX($CP$8:$CP369)+1,"")</f>
        <v/>
      </c>
      <c r="CQ370" s="121" t="str">
        <f>IF('Main courante'!$A367=$CP$6,TEXT('Main courante'!$B367,"j mmm aa"),"")</f>
        <v/>
      </c>
      <c r="CR370" s="122" t="str">
        <f>IF('Main courante'!$A367=$CP$6,TEXT('Main courante'!$C367,"hh:mm"),"")</f>
        <v/>
      </c>
      <c r="CS370" s="122" t="str">
        <f>IF('Main courante'!$A367=$CP$6,TEXT('Main courante'!$D367,"hh:mm"),"")</f>
        <v/>
      </c>
      <c r="CT370" s="123" t="str">
        <f>IF('Main courante'!$A367=$CP$6,MOD($CS370-$CR370,1),"")</f>
        <v/>
      </c>
      <c r="CU370" s="123" t="str">
        <f>IF('Main courante'!$A367=$CP$6,'Main courante'!$E367,"")</f>
        <v/>
      </c>
      <c r="CV370" s="122" t="str">
        <f>IF('Main courante'!$A367=$CP$6,DU370,"")</f>
        <v/>
      </c>
      <c r="CW370" s="125"/>
      <c r="CX370" s="120" t="str">
        <f>IF('Main courante'!$A367=$CX$6,MAX($CX$8:$CX369)+1,"")</f>
        <v/>
      </c>
      <c r="CY370" s="121" t="str">
        <f>IF('Main courante'!$A367=$CX$6,TEXT('Main courante'!$B367,"j mmm aa"),"")</f>
        <v/>
      </c>
      <c r="CZ370" s="122" t="str">
        <f>IF('Main courante'!$A367=$CX$6,TEXT('Main courante'!$C367,"hh:mm"),"")</f>
        <v/>
      </c>
      <c r="DA370" s="122" t="str">
        <f>IF('Main courante'!$A367=$CX$6,TEXT('Main courante'!$D367,"hh:mm"),"")</f>
        <v/>
      </c>
      <c r="DB370" s="123" t="str">
        <f>IF('Main courante'!$A367=$CX$6,MOD($DA370-$CZ370,1),"")</f>
        <v/>
      </c>
      <c r="DC370" s="123" t="str">
        <f>IF('Main courante'!$A367=$CX$6,'Main courante'!$E367,"")</f>
        <v/>
      </c>
      <c r="DD370" s="122" t="str">
        <f>IF('Main courante'!$A367=$CX$6,DU370,"")</f>
        <v/>
      </c>
      <c r="DE370" s="125"/>
      <c r="DF370" s="120" t="str">
        <f>IF('Main courante'!$A367=$DF$6,MAX($DF$8:$DF369)+1,"")</f>
        <v/>
      </c>
      <c r="DG370" s="121" t="str">
        <f>IF('Main courante'!$A367=$DF$6,TEXT('Main courante'!$B367,"j mmm aa"),"")</f>
        <v/>
      </c>
      <c r="DH370" s="122" t="str">
        <f>IF('Main courante'!$A367=$DF$6,TEXT('Main courante'!$C367,"hh:mm"),"")</f>
        <v/>
      </c>
      <c r="DI370" s="122" t="str">
        <f>IF('Main courante'!$A367=$DF$6,TEXT('Main courante'!$D367,"hh:mm"),"")</f>
        <v/>
      </c>
      <c r="DJ370" s="123" t="str">
        <f>IF('Main courante'!$A367=$DF$6,MOD($DI370-$DH370,1),"")</f>
        <v/>
      </c>
      <c r="DK370" s="123" t="str">
        <f>IF('Main courante'!$A367=$DF$6,'Main courante'!$E367,"")</f>
        <v/>
      </c>
      <c r="DL370" s="128"/>
      <c r="DM370" s="120" t="str">
        <f>IF(OR('Main courante'!$F367&lt;&gt;"",'Main courante'!$K367&lt;&gt;""),MAX($DM$8:$DM369)+1,"")</f>
        <v/>
      </c>
      <c r="DN370" s="121" t="str">
        <f>IF('Main courante'!$F367,TEXT('Main courante'!$B367,"j mmm aa"),"")</f>
        <v/>
      </c>
      <c r="DO370" s="121" t="str">
        <f>IF('Main courante'!$F367,'Main courante'!$E367,"")</f>
        <v/>
      </c>
      <c r="DP370" s="121" t="str">
        <f>IF(OR('Main courante'!$F367&lt;&gt;"",'Main courante'!$K367&lt;&gt;""),IF('Main courante'!$F367&lt;&gt;"",TEXT('Main courante'!$F367,"hh:mm"),""),"")</f>
        <v/>
      </c>
      <c r="DQ370" s="121" t="str">
        <f>IF(OR('Main courante'!$F367&lt;&gt;"",'Main courante'!$K367&lt;&gt;""),IF('Main courante'!$G367&lt;&gt;"",TEXT('Main courante'!$G367,"hh:mm"),""),"")</f>
        <v/>
      </c>
      <c r="DR370" s="121" t="str">
        <f>IF(OR('Main courante'!$F367&lt;&gt;"",'Main courante'!$K367&lt;&gt;""),IF('Main courante'!$K367&lt;&gt;"",TEXT('Main courante'!$K367,"hh:mm"),""),"")</f>
        <v/>
      </c>
      <c r="DS370" s="121" t="str">
        <f>IF(OR('Main courante'!$F367&lt;&gt;"",'Main courante'!$K367&lt;&gt;""),IF('Main courante'!$L367&lt;&gt;"",TEXT('Main courante'!$L367,"hh:mm"),""),"")</f>
        <v/>
      </c>
      <c r="DT370" s="129">
        <f t="shared" si="19"/>
        <v>0</v>
      </c>
      <c r="DU370" s="130">
        <f>'Main courante'!$H367+'Main courante'!$M367</f>
        <v>0</v>
      </c>
      <c r="DV370" s="131">
        <f>'Main courante'!$J367+'Main courante'!$O367</f>
        <v>0</v>
      </c>
      <c r="DW370" s="131">
        <f>'Main courante'!$I367+'Main courante'!$N367</f>
        <v>0</v>
      </c>
      <c r="DX370" s="132" t="str">
        <f>IF('Main courante'!$P367&lt;&gt;"",'Main courante'!$P367,"")</f>
        <v/>
      </c>
      <c r="DY370" s="133" t="str">
        <f>IF('Main courante'!$Q367&lt;&gt;"",'Main courante'!$Q367,"")</f>
        <v/>
      </c>
      <c r="DZ370" s="133" t="str">
        <f>IF('Main courante'!$R367&lt;&gt;"",'Main courante'!$R367,"")</f>
        <v/>
      </c>
      <c r="EA370" s="129">
        <f t="shared" si="20"/>
        <v>0</v>
      </c>
      <c r="EB370" s="129">
        <f t="shared" si="21"/>
        <v>0</v>
      </c>
      <c r="ED370" s="120" t="str">
        <f>IF('Main courante'!$A367=$ED$6,MAX($ED$8:$ED369)+1,"")</f>
        <v/>
      </c>
      <c r="EE370" s="120" t="str">
        <f>IF('Main courante'!$A367=$ED$6,'Main courante'!$S367,"")</f>
        <v/>
      </c>
      <c r="EF370" s="120" t="str">
        <f>IF('Main courante'!$A367=$ED$6,'Main courante'!$T367,"")</f>
        <v/>
      </c>
      <c r="EG370" s="120" t="str">
        <f>IF('Main courante'!$A367=$ED$6,'Main courante'!$U367,"")</f>
        <v/>
      </c>
      <c r="EH370" s="134" t="str">
        <f>IF('Main courante'!$A367=$ED$6,'Main courante'!$V367,"")</f>
        <v/>
      </c>
      <c r="EJ370" s="120" t="str">
        <f>IF('Main courante'!$A367=$EJ$6,MAX($EJ$8:$EJ369)+1,"")</f>
        <v/>
      </c>
      <c r="EK370" s="120" t="str">
        <f>IF('Main courante'!$A367=$EJ$6,'Main courante'!$S367,"")</f>
        <v/>
      </c>
      <c r="EL370" s="120" t="str">
        <f>IF('Main courante'!$A367=$EJ$6,'Main courante'!$T367,"")</f>
        <v/>
      </c>
      <c r="EM370" s="120" t="str">
        <f>IF('Main courante'!$A367=$EJ$6,'Main courante'!$U367,"")</f>
        <v/>
      </c>
      <c r="EN370" s="134" t="str">
        <f>IF('Main courante'!$A367=$EJ$6,'Main courante'!$V367,"")</f>
        <v/>
      </c>
      <c r="EP370" s="120" t="str">
        <f>IF('Main courante'!$A367=$EP$6,MAX($EP$8:$EP369)+1,"")</f>
        <v/>
      </c>
      <c r="EQ370" s="120" t="str">
        <f>IF('Main courante'!$A367=$EP$6,'Main courante'!$S367,"")</f>
        <v/>
      </c>
      <c r="ER370" s="120" t="str">
        <f>IF('Main courante'!$A367=$EP$6,'Main courante'!$T367,"")</f>
        <v/>
      </c>
      <c r="ES370" s="120" t="str">
        <f>IF('Main courante'!$A367=$EP$6,'Main courante'!$U367,"")</f>
        <v/>
      </c>
      <c r="ET370" s="134" t="str">
        <f>IF('Main courante'!$A367=$EP$6,'Main courante'!$V367,"")</f>
        <v/>
      </c>
      <c r="EU370" s="125"/>
      <c r="EV370" s="120" t="str">
        <f>IF('Main courante'!$A367=$EV$6,MAX($EV$8:$EV369)+1,"")</f>
        <v/>
      </c>
      <c r="EW370" s="121" t="str">
        <f>IF('Main courante'!$A367=$EV$6,TEXT('Main courante'!$B367,"j mmm aa"),"")</f>
        <v/>
      </c>
      <c r="EX370" s="122" t="str">
        <f>IF('Main courante'!$A367=$EV$6,TEXT('Main courante'!$C367,"hh:mm"),"")</f>
        <v/>
      </c>
      <c r="EY370" s="122" t="str">
        <f>IF('Main courante'!$A367=$EV$6,TEXT('Main courante'!$D367,"hh:mm"),"")</f>
        <v/>
      </c>
      <c r="EZ370" s="123" t="str">
        <f>IF('Main courante'!$A367=$EV$6,MOD($EY370-$EX370,1),"")</f>
        <v/>
      </c>
      <c r="FA370" s="123" t="str">
        <f>IF('Main courante'!$A367=$EV$6,'Main courante'!$E367,"")</f>
        <v/>
      </c>
      <c r="FB370" s="128"/>
    </row>
    <row r="371" spans="1:158">
      <c r="A371" s="120" t="str">
        <f>IF('Main courante'!$A368=$A$6,MAX($A$8:$A370)+1,"")</f>
        <v/>
      </c>
      <c r="B371" s="121" t="str">
        <f>IF('Main courante'!$A368=$A$6,TEXT('Main courante'!$B368,"j mmm aa"),"")</f>
        <v/>
      </c>
      <c r="C371" s="122" t="str">
        <f>IF('Main courante'!$A368=$A$6,TEXT('Main courante'!$C368,"hh:mm"),"")</f>
        <v/>
      </c>
      <c r="D371" s="122" t="str">
        <f>IF('Main courante'!$A368=$A$6,TEXT('Main courante'!$D368,"hh:mm"),"")</f>
        <v/>
      </c>
      <c r="E371" s="123" t="str">
        <f>IF('Main courante'!$A368=$A$6,MOD($D371-$C371,1),"")</f>
        <v/>
      </c>
      <c r="F371" s="123" t="str">
        <f>IF('Main courante'!$A368=$A$6,'Main courante'!$E368,"")</f>
        <v/>
      </c>
      <c r="G371" s="125"/>
      <c r="H371" s="126" t="str">
        <f>IF('Main courante'!$A368=$H$6,MAX($H$8:$H370)+1,"")</f>
        <v/>
      </c>
      <c r="I371" s="121" t="str">
        <f>IF('Main courante'!$A368=$H$6,TEXT('Main courante'!$B368,"j mmm aa"),"")</f>
        <v/>
      </c>
      <c r="J371" s="122" t="str">
        <f>IF('Main courante'!$A368=$H$6,TEXT('Main courante'!$C368,"hh:mm"),"")</f>
        <v/>
      </c>
      <c r="K371" s="122" t="str">
        <f>IF('Main courante'!$A368=$H$6,TEXT('Main courante'!$D368,"hh:mm"),"")</f>
        <v/>
      </c>
      <c r="L371" s="123" t="str">
        <f>IF('Main courante'!$A368=$H$6,MOD($K371-$J371,1),"")</f>
        <v/>
      </c>
      <c r="M371" s="123" t="str">
        <f>IF('Main courante'!$A368=$H$6,'Main courante'!$E368,"")</f>
        <v/>
      </c>
      <c r="N371" s="125"/>
      <c r="O371" s="120" t="str">
        <f>IF('Main courante'!$A368=$O$6,MAX($O$8:$O370)+1,"")</f>
        <v/>
      </c>
      <c r="P371" s="121" t="str">
        <f>IF('Main courante'!$A368=$O$6,TEXT('Main courante'!$B368,"j mmm aa"),"")</f>
        <v/>
      </c>
      <c r="Q371" s="122" t="str">
        <f>IF('Main courante'!$A368=$O$6,TEXT('Main courante'!$C368,"hh:mm"),"")</f>
        <v/>
      </c>
      <c r="R371" s="122" t="str">
        <f>IF('Main courante'!$A368=$O$6,TEXT('Main courante'!$D368,"hh:mm"),"")</f>
        <v/>
      </c>
      <c r="S371" s="123" t="str">
        <f>IF('Main courante'!$A368=$O$6,MOD($R371-$Q371,1),"")</f>
        <v/>
      </c>
      <c r="T371" s="124" t="str">
        <f>IF('Main courante'!$A368=$O$6,'Main courante'!$E368,"")</f>
        <v/>
      </c>
      <c r="U371" s="127" t="str">
        <f>IF('Main courante'!$A368=$O$6,DU371,"")</f>
        <v/>
      </c>
      <c r="V371" s="125"/>
      <c r="W371" s="120" t="str">
        <f>IF('Main courante'!$A368=$W$6,MAX($W$8:$W370)+1,"")</f>
        <v/>
      </c>
      <c r="X371" s="121" t="str">
        <f>IF('Main courante'!$A368=$W$6,TEXT('Main courante'!$B368,"j mmm aa"),"")</f>
        <v/>
      </c>
      <c r="Y371" s="122" t="str">
        <f>IF('Main courante'!$A368=$W$6,TEXT('Main courante'!$C368,"hh:mm"),"")</f>
        <v/>
      </c>
      <c r="Z371" s="122" t="str">
        <f>IF('Main courante'!$A368=$W$6,TEXT('Main courante'!$D368,"hh:mm"),"")</f>
        <v/>
      </c>
      <c r="AA371" s="123" t="str">
        <f>IF('Main courante'!$A368=$W$6,MOD($Z371-$Y371,1),"")</f>
        <v/>
      </c>
      <c r="AB371" s="123" t="str">
        <f>IF('Main courante'!$A368=$W$6,'Main courante'!$E368,"")</f>
        <v/>
      </c>
      <c r="AC371" s="122" t="str">
        <f>IF('Main courante'!$A368=$W$6,DU371,"")</f>
        <v/>
      </c>
      <c r="AD371" s="125"/>
      <c r="AE371" s="120" t="str">
        <f>IF('Main courante'!$A368=$AE$6,MAX($AE$8:$AE370)+1,"")</f>
        <v/>
      </c>
      <c r="AF371" s="121" t="str">
        <f>IF('Main courante'!$A368=$AE$6,TEXT('Main courante'!$B368,"j mmm aa"),"")</f>
        <v/>
      </c>
      <c r="AG371" s="122" t="str">
        <f>IF('Main courante'!$A368=$AE$6,TEXT('Main courante'!$C368,"hh:mm"),"")</f>
        <v/>
      </c>
      <c r="AH371" s="122" t="str">
        <f>IF('Main courante'!$A368=$AE$6,TEXT('Main courante'!$D368,"hh:mm"),"")</f>
        <v/>
      </c>
      <c r="AI371" s="123" t="str">
        <f>IF('Main courante'!$A368=$AE$6,MOD($AH371-$AG371,1),"")</f>
        <v/>
      </c>
      <c r="AJ371" s="123" t="str">
        <f>IF('Main courante'!$A368=$AE$6,'Main courante'!$E368,"")</f>
        <v/>
      </c>
      <c r="AK371" s="122" t="str">
        <f>IF('Main courante'!$A368=$AE$6,DU371,"")</f>
        <v/>
      </c>
      <c r="AL371" s="125"/>
      <c r="AM371" s="120" t="str">
        <f>IF('Main courante'!$A368=$AM$6,MAX($AM$8:$AM370)+1,"")</f>
        <v/>
      </c>
      <c r="AN371" s="121" t="str">
        <f>IF('Main courante'!$A368=$AM$6,TEXT('Main courante'!$B368,"j mmm aa"),"")</f>
        <v/>
      </c>
      <c r="AO371" s="122" t="str">
        <f>IF('Main courante'!$A368=$AM$6,TEXT('Main courante'!$C368,"hh:mm"),"")</f>
        <v/>
      </c>
      <c r="AP371" s="122" t="str">
        <f>IF('Main courante'!$A368=$AM$6,TEXT('Main courante'!$D368,"hh:mm"),"")</f>
        <v/>
      </c>
      <c r="AQ371" s="123" t="str">
        <f>IF('Main courante'!$A368=$AM$6,MOD($AP371-$AO371,1),"")</f>
        <v/>
      </c>
      <c r="AR371" s="123" t="str">
        <f>IF('Main courante'!$A368=$AM$6,'Main courante'!$E368,"")</f>
        <v/>
      </c>
      <c r="AS371" s="122" t="str">
        <f>IF('Main courante'!$A368=$AM$6,DU371,"")</f>
        <v/>
      </c>
      <c r="AT371" s="125"/>
      <c r="AU371" s="120" t="str">
        <f>IF('Main courante'!$A368=$AU$6,MAX($AU$8:$AU370)+1,"")</f>
        <v/>
      </c>
      <c r="AV371" s="121" t="str">
        <f>IF('Main courante'!$A368=$AU$6,TEXT('Main courante'!$B368,"j mmm aa"),"")</f>
        <v/>
      </c>
      <c r="AW371" s="122" t="str">
        <f>IF('Main courante'!$A368=$AU$6,TEXT('Main courante'!$C368,"hh:mm"),"")</f>
        <v/>
      </c>
      <c r="AX371" s="122" t="str">
        <f>IF('Main courante'!$A368=$AU$6,TEXT('Main courante'!$D368,"hh:mm"),"")</f>
        <v/>
      </c>
      <c r="AY371" s="123" t="str">
        <f>IF('Main courante'!$A368=$AU$6,MOD($AX371-$AW371,1),"")</f>
        <v/>
      </c>
      <c r="AZ371" s="123" t="str">
        <f>IF('Main courante'!$A368=$AU$6,'Main courante'!$E368,"")</f>
        <v/>
      </c>
      <c r="BA371" s="122" t="str">
        <f>IF('Main courante'!$A368=$AU$6,DU371,"")</f>
        <v/>
      </c>
      <c r="BB371" s="125"/>
      <c r="BC371" s="120" t="str">
        <f>IF('Main courante'!$A368=$BC$6,MAX($BC$8:$BC370)+1,"")</f>
        <v/>
      </c>
      <c r="BD371" s="121" t="str">
        <f>IF('Main courante'!$A368=$BC$6,TEXT('Main courante'!$B368,"j mmm aa"),"")</f>
        <v/>
      </c>
      <c r="BE371" s="122" t="str">
        <f>IF('Main courante'!$A368=$BC$6,TEXT('Main courante'!$C368,"hh:mm"),"")</f>
        <v/>
      </c>
      <c r="BF371" s="122" t="str">
        <f>IF('Main courante'!$A368=$BC$6,TEXT('Main courante'!$D368,"hh:mm"),"")</f>
        <v/>
      </c>
      <c r="BG371" s="123" t="str">
        <f>IF('Main courante'!$A368=$BC$6,MOD($BF371-$BE371,1),"")</f>
        <v/>
      </c>
      <c r="BH371" s="123" t="str">
        <f>IF('Main courante'!$A368=$BC$6,'Main courante'!$E368,"")</f>
        <v/>
      </c>
      <c r="BI371" s="122" t="str">
        <f>IF('Main courante'!$A368=$BC$6,DU371,"")</f>
        <v/>
      </c>
      <c r="BJ371" s="125"/>
      <c r="BK371" s="120" t="str">
        <f>IF('Main courante'!$A368=$BK$6,MAX($BK$8:$BK370)+1,"")</f>
        <v/>
      </c>
      <c r="BL371" s="121" t="str">
        <f>IF('Main courante'!$A368=$BK$6,TEXT('Main courante'!$B368,"j mmm aa"),"")</f>
        <v/>
      </c>
      <c r="BM371" s="122" t="str">
        <f>IF('Main courante'!$A368=$BK$6,TEXT('Main courante'!$C368,"hh:mm"),"")</f>
        <v/>
      </c>
      <c r="BN371" s="122" t="str">
        <f>IF('Main courante'!$A368=$BK$6,TEXT('Main courante'!$D368,"hh:mm"),"")</f>
        <v/>
      </c>
      <c r="BO371" s="123" t="str">
        <f>IF('Main courante'!$A368=$BK$6,MOD($BN371-$BM371,1),"")</f>
        <v/>
      </c>
      <c r="BP371" s="123" t="str">
        <f>IF('Main courante'!$A368=$BK$6,'Main courante'!$E368,"")</f>
        <v/>
      </c>
      <c r="BQ371" s="122" t="str">
        <f>IF('Main courante'!$A368=$BK$6,DU371,"")</f>
        <v/>
      </c>
      <c r="BR371" s="125"/>
      <c r="BS371" s="120" t="str">
        <f>IF('Main courante'!$A368=$BS$6,MAX($BS$8:$BS370)+1,"")</f>
        <v/>
      </c>
      <c r="BT371" s="121" t="str">
        <f>IF('Main courante'!$A368=$BS$6,TEXT('Main courante'!$B368,"j mmm aa"),"")</f>
        <v/>
      </c>
      <c r="BU371" s="122" t="str">
        <f>IF('Main courante'!$A368=$BS$6,TEXT('Main courante'!$C368,"hh:mm"),"")</f>
        <v/>
      </c>
      <c r="BV371" s="122" t="str">
        <f>IF('Main courante'!$A368=$BS$6,TEXT('Main courante'!$D368,"hh:mm"),"")</f>
        <v/>
      </c>
      <c r="BW371" s="123" t="str">
        <f>IF('Main courante'!$A368=$BS$6,MOD($BV371-$BU371,1),"")</f>
        <v/>
      </c>
      <c r="BX371" s="123" t="str">
        <f>IF('Main courante'!$A368=$BS$6,'Main courante'!$E368,"")</f>
        <v/>
      </c>
      <c r="BY371" s="122" t="str">
        <f>IF('Main courante'!$A368=$BS$6,DU371,"")</f>
        <v/>
      </c>
      <c r="BZ371" s="125"/>
      <c r="CA371" s="120" t="str">
        <f>IF('Main courante'!$A368=$CA$6,MAX($CA$8:$CA370)+1,"")</f>
        <v/>
      </c>
      <c r="CB371" s="121" t="str">
        <f>IF('Main courante'!$A368=$CA$6,TEXT('Main courante'!$B368,"j mmm aa"),"")</f>
        <v/>
      </c>
      <c r="CC371" s="122" t="str">
        <f>IF('Main courante'!$A368=$CA$6,TEXT('Main courante'!$C368,"hh:mm"),"")</f>
        <v/>
      </c>
      <c r="CD371" s="122" t="str">
        <f>IF('Main courante'!$A368=$CA$6,TEXT('Main courante'!$D368,"hh:mm"),"")</f>
        <v/>
      </c>
      <c r="CE371" s="123" t="str">
        <f>IF('Main courante'!$A368=$CA$6,MOD($CD371-$CC371,1),"")</f>
        <v/>
      </c>
      <c r="CF371" s="123" t="str">
        <f>IF('Main courante'!$A368=$CA$6,'Main courante'!$E368,"")</f>
        <v/>
      </c>
      <c r="CG371" s="122" t="str">
        <f>IF('Main courante'!$A368=$CA$6,DU371,"")</f>
        <v/>
      </c>
      <c r="CH371" s="125"/>
      <c r="CI371" s="120" t="str">
        <f>IF('Main courante'!$A368=$CI$6,MAX($CI$8:$CI370)+1,"")</f>
        <v/>
      </c>
      <c r="CJ371" s="121" t="str">
        <f>IF('Main courante'!$A368=$CI$6,TEXT('Main courante'!$B368,"j mmm aa"),"")</f>
        <v/>
      </c>
      <c r="CK371" s="122" t="str">
        <f>IF('Main courante'!$A368=$CI$6,TEXT('Main courante'!$C368,"hh:mm"),"")</f>
        <v/>
      </c>
      <c r="CL371" s="122" t="str">
        <f>IF('Main courante'!$A368=$CI$6,TEXT('Main courante'!$D368,"hh:mm"),"")</f>
        <v/>
      </c>
      <c r="CM371" s="123" t="str">
        <f>IF('Main courante'!$A368=$CI$6,MOD($CL371-$CK371,1),"")</f>
        <v/>
      </c>
      <c r="CN371" s="123" t="str">
        <f>IF('Main courante'!$A368=$CI$6,'Main courante'!$E368,"")</f>
        <v/>
      </c>
      <c r="CO371" s="125"/>
      <c r="CP371" s="120" t="str">
        <f>IF('Main courante'!$A368=$CP$6,MAX($CP$8:$CP370)+1,"")</f>
        <v/>
      </c>
      <c r="CQ371" s="121" t="str">
        <f>IF('Main courante'!$A368=$CP$6,TEXT('Main courante'!$B368,"j mmm aa"),"")</f>
        <v/>
      </c>
      <c r="CR371" s="122" t="str">
        <f>IF('Main courante'!$A368=$CP$6,TEXT('Main courante'!$C368,"hh:mm"),"")</f>
        <v/>
      </c>
      <c r="CS371" s="122" t="str">
        <f>IF('Main courante'!$A368=$CP$6,TEXT('Main courante'!$D368,"hh:mm"),"")</f>
        <v/>
      </c>
      <c r="CT371" s="123" t="str">
        <f>IF('Main courante'!$A368=$CP$6,MOD($CS371-$CR371,1),"")</f>
        <v/>
      </c>
      <c r="CU371" s="123" t="str">
        <f>IF('Main courante'!$A368=$CP$6,'Main courante'!$E368,"")</f>
        <v/>
      </c>
      <c r="CV371" s="122" t="str">
        <f>IF('Main courante'!$A368=$CP$6,DU371,"")</f>
        <v/>
      </c>
      <c r="CW371" s="125"/>
      <c r="CX371" s="120" t="str">
        <f>IF('Main courante'!$A368=$CX$6,MAX($CX$8:$CX370)+1,"")</f>
        <v/>
      </c>
      <c r="CY371" s="121" t="str">
        <f>IF('Main courante'!$A368=$CX$6,TEXT('Main courante'!$B368,"j mmm aa"),"")</f>
        <v/>
      </c>
      <c r="CZ371" s="122" t="str">
        <f>IF('Main courante'!$A368=$CX$6,TEXT('Main courante'!$C368,"hh:mm"),"")</f>
        <v/>
      </c>
      <c r="DA371" s="122" t="str">
        <f>IF('Main courante'!$A368=$CX$6,TEXT('Main courante'!$D368,"hh:mm"),"")</f>
        <v/>
      </c>
      <c r="DB371" s="123" t="str">
        <f>IF('Main courante'!$A368=$CX$6,MOD($DA371-$CZ371,1),"")</f>
        <v/>
      </c>
      <c r="DC371" s="123" t="str">
        <f>IF('Main courante'!$A368=$CX$6,'Main courante'!$E368,"")</f>
        <v/>
      </c>
      <c r="DD371" s="122" t="str">
        <f>IF('Main courante'!$A368=$CX$6,DU371,"")</f>
        <v/>
      </c>
      <c r="DE371" s="125"/>
      <c r="DF371" s="120" t="str">
        <f>IF('Main courante'!$A368=$DF$6,MAX($DF$8:$DF370)+1,"")</f>
        <v/>
      </c>
      <c r="DG371" s="121" t="str">
        <f>IF('Main courante'!$A368=$DF$6,TEXT('Main courante'!$B368,"j mmm aa"),"")</f>
        <v/>
      </c>
      <c r="DH371" s="122" t="str">
        <f>IF('Main courante'!$A368=$DF$6,TEXT('Main courante'!$C368,"hh:mm"),"")</f>
        <v/>
      </c>
      <c r="DI371" s="122" t="str">
        <f>IF('Main courante'!$A368=$DF$6,TEXT('Main courante'!$D368,"hh:mm"),"")</f>
        <v/>
      </c>
      <c r="DJ371" s="123" t="str">
        <f>IF('Main courante'!$A368=$DF$6,MOD($DI371-$DH371,1),"")</f>
        <v/>
      </c>
      <c r="DK371" s="123" t="str">
        <f>IF('Main courante'!$A368=$DF$6,'Main courante'!$E368,"")</f>
        <v/>
      </c>
      <c r="DL371" s="128"/>
      <c r="DM371" s="120" t="str">
        <f>IF(OR('Main courante'!$F368&lt;&gt;"",'Main courante'!$K368&lt;&gt;""),MAX($DM$8:$DM370)+1,"")</f>
        <v/>
      </c>
      <c r="DN371" s="121" t="str">
        <f>IF('Main courante'!$F368,TEXT('Main courante'!$B368,"j mmm aa"),"")</f>
        <v/>
      </c>
      <c r="DO371" s="121" t="str">
        <f>IF('Main courante'!$F368,'Main courante'!$E368,"")</f>
        <v/>
      </c>
      <c r="DP371" s="121" t="str">
        <f>IF(OR('Main courante'!$F368&lt;&gt;"",'Main courante'!$K368&lt;&gt;""),IF('Main courante'!$F368&lt;&gt;"",TEXT('Main courante'!$F368,"hh:mm"),""),"")</f>
        <v/>
      </c>
      <c r="DQ371" s="121" t="str">
        <f>IF(OR('Main courante'!$F368&lt;&gt;"",'Main courante'!$K368&lt;&gt;""),IF('Main courante'!$G368&lt;&gt;"",TEXT('Main courante'!$G368,"hh:mm"),""),"")</f>
        <v/>
      </c>
      <c r="DR371" s="121" t="str">
        <f>IF(OR('Main courante'!$F368&lt;&gt;"",'Main courante'!$K368&lt;&gt;""),IF('Main courante'!$K368&lt;&gt;"",TEXT('Main courante'!$K368,"hh:mm"),""),"")</f>
        <v/>
      </c>
      <c r="DS371" s="121" t="str">
        <f>IF(OR('Main courante'!$F368&lt;&gt;"",'Main courante'!$K368&lt;&gt;""),IF('Main courante'!$L368&lt;&gt;"",TEXT('Main courante'!$L368,"hh:mm"),""),"")</f>
        <v/>
      </c>
      <c r="DT371" s="129">
        <f t="shared" si="19"/>
        <v>0</v>
      </c>
      <c r="DU371" s="130">
        <f>'Main courante'!$H368+'Main courante'!$M368</f>
        <v>0</v>
      </c>
      <c r="DV371" s="131">
        <f>'Main courante'!$J368+'Main courante'!$O368</f>
        <v>0</v>
      </c>
      <c r="DW371" s="131">
        <f>'Main courante'!$I368+'Main courante'!$N368</f>
        <v>0</v>
      </c>
      <c r="DX371" s="132" t="str">
        <f>IF('Main courante'!$P368&lt;&gt;"",'Main courante'!$P368,"")</f>
        <v/>
      </c>
      <c r="DY371" s="133" t="str">
        <f>IF('Main courante'!$Q368&lt;&gt;"",'Main courante'!$Q368,"")</f>
        <v/>
      </c>
      <c r="DZ371" s="133" t="str">
        <f>IF('Main courante'!$R368&lt;&gt;"",'Main courante'!$R368,"")</f>
        <v/>
      </c>
      <c r="EA371" s="129">
        <f t="shared" si="20"/>
        <v>0</v>
      </c>
      <c r="EB371" s="129">
        <f t="shared" si="21"/>
        <v>0</v>
      </c>
      <c r="ED371" s="120" t="str">
        <f>IF('Main courante'!$A368=$ED$6,MAX($ED$8:$ED370)+1,"")</f>
        <v/>
      </c>
      <c r="EE371" s="120" t="str">
        <f>IF('Main courante'!$A368=$ED$6,'Main courante'!$S368,"")</f>
        <v/>
      </c>
      <c r="EF371" s="120" t="str">
        <f>IF('Main courante'!$A368=$ED$6,'Main courante'!$T368,"")</f>
        <v/>
      </c>
      <c r="EG371" s="120" t="str">
        <f>IF('Main courante'!$A368=$ED$6,'Main courante'!$U368,"")</f>
        <v/>
      </c>
      <c r="EH371" s="134" t="str">
        <f>IF('Main courante'!$A368=$ED$6,'Main courante'!$V368,"")</f>
        <v/>
      </c>
      <c r="EJ371" s="120" t="str">
        <f>IF('Main courante'!$A368=$EJ$6,MAX($EJ$8:$EJ370)+1,"")</f>
        <v/>
      </c>
      <c r="EK371" s="120" t="str">
        <f>IF('Main courante'!$A368=$EJ$6,'Main courante'!$S368,"")</f>
        <v/>
      </c>
      <c r="EL371" s="120" t="str">
        <f>IF('Main courante'!$A368=$EJ$6,'Main courante'!$T368,"")</f>
        <v/>
      </c>
      <c r="EM371" s="120" t="str">
        <f>IF('Main courante'!$A368=$EJ$6,'Main courante'!$U368,"")</f>
        <v/>
      </c>
      <c r="EN371" s="134" t="str">
        <f>IF('Main courante'!$A368=$EJ$6,'Main courante'!$V368,"")</f>
        <v/>
      </c>
      <c r="EP371" s="120" t="str">
        <f>IF('Main courante'!$A368=$EP$6,MAX($EP$8:$EP370)+1,"")</f>
        <v/>
      </c>
      <c r="EQ371" s="120" t="str">
        <f>IF('Main courante'!$A368=$EP$6,'Main courante'!$S368,"")</f>
        <v/>
      </c>
      <c r="ER371" s="120" t="str">
        <f>IF('Main courante'!$A368=$EP$6,'Main courante'!$T368,"")</f>
        <v/>
      </c>
      <c r="ES371" s="120" t="str">
        <f>IF('Main courante'!$A368=$EP$6,'Main courante'!$U368,"")</f>
        <v/>
      </c>
      <c r="ET371" s="134" t="str">
        <f>IF('Main courante'!$A368=$EP$6,'Main courante'!$V368,"")</f>
        <v/>
      </c>
      <c r="EU371" s="125"/>
      <c r="EV371" s="120" t="str">
        <f>IF('Main courante'!$A368=$EV$6,MAX($EV$8:$EV370)+1,"")</f>
        <v/>
      </c>
      <c r="EW371" s="121" t="str">
        <f>IF('Main courante'!$A368=$EV$6,TEXT('Main courante'!$B368,"j mmm aa"),"")</f>
        <v/>
      </c>
      <c r="EX371" s="122" t="str">
        <f>IF('Main courante'!$A368=$EV$6,TEXT('Main courante'!$C368,"hh:mm"),"")</f>
        <v/>
      </c>
      <c r="EY371" s="122" t="str">
        <f>IF('Main courante'!$A368=$EV$6,TEXT('Main courante'!$D368,"hh:mm"),"")</f>
        <v/>
      </c>
      <c r="EZ371" s="123" t="str">
        <f>IF('Main courante'!$A368=$EV$6,MOD($EY371-$EX371,1),"")</f>
        <v/>
      </c>
      <c r="FA371" s="123" t="str">
        <f>IF('Main courante'!$A368=$EV$6,'Main courante'!$E368,"")</f>
        <v/>
      </c>
      <c r="FB371" s="128"/>
    </row>
    <row r="372" spans="1:158">
      <c r="A372" s="120" t="str">
        <f>IF('Main courante'!$A369=$A$6,MAX($A$8:$A371)+1,"")</f>
        <v/>
      </c>
      <c r="B372" s="121" t="str">
        <f>IF('Main courante'!$A369=$A$6,TEXT('Main courante'!$B369,"j mmm aa"),"")</f>
        <v/>
      </c>
      <c r="C372" s="122" t="str">
        <f>IF('Main courante'!$A369=$A$6,TEXT('Main courante'!$C369,"hh:mm"),"")</f>
        <v/>
      </c>
      <c r="D372" s="122" t="str">
        <f>IF('Main courante'!$A369=$A$6,TEXT('Main courante'!$D369,"hh:mm"),"")</f>
        <v/>
      </c>
      <c r="E372" s="123" t="str">
        <f>IF('Main courante'!$A369=$A$6,MOD($D372-$C372,1),"")</f>
        <v/>
      </c>
      <c r="F372" s="123" t="str">
        <f>IF('Main courante'!$A369=$A$6,'Main courante'!$E369,"")</f>
        <v/>
      </c>
      <c r="G372" s="125"/>
      <c r="H372" s="126" t="str">
        <f>IF('Main courante'!$A369=$H$6,MAX($H$8:$H371)+1,"")</f>
        <v/>
      </c>
      <c r="I372" s="121" t="str">
        <f>IF('Main courante'!$A369=$H$6,TEXT('Main courante'!$B369,"j mmm aa"),"")</f>
        <v/>
      </c>
      <c r="J372" s="122" t="str">
        <f>IF('Main courante'!$A369=$H$6,TEXT('Main courante'!$C369,"hh:mm"),"")</f>
        <v/>
      </c>
      <c r="K372" s="122" t="str">
        <f>IF('Main courante'!$A369=$H$6,TEXT('Main courante'!$D369,"hh:mm"),"")</f>
        <v/>
      </c>
      <c r="L372" s="123" t="str">
        <f>IF('Main courante'!$A369=$H$6,MOD($K372-$J372,1),"")</f>
        <v/>
      </c>
      <c r="M372" s="123" t="str">
        <f>IF('Main courante'!$A369=$H$6,'Main courante'!$E369,"")</f>
        <v/>
      </c>
      <c r="N372" s="125"/>
      <c r="O372" s="120" t="str">
        <f>IF('Main courante'!$A369=$O$6,MAX($O$8:$O371)+1,"")</f>
        <v/>
      </c>
      <c r="P372" s="121" t="str">
        <f>IF('Main courante'!$A369=$O$6,TEXT('Main courante'!$B369,"j mmm aa"),"")</f>
        <v/>
      </c>
      <c r="Q372" s="122" t="str">
        <f>IF('Main courante'!$A369=$O$6,TEXT('Main courante'!$C369,"hh:mm"),"")</f>
        <v/>
      </c>
      <c r="R372" s="122" t="str">
        <f>IF('Main courante'!$A369=$O$6,TEXT('Main courante'!$D369,"hh:mm"),"")</f>
        <v/>
      </c>
      <c r="S372" s="123" t="str">
        <f>IF('Main courante'!$A369=$O$6,MOD($R372-$Q372,1),"")</f>
        <v/>
      </c>
      <c r="T372" s="124" t="str">
        <f>IF('Main courante'!$A369=$O$6,'Main courante'!$E369,"")</f>
        <v/>
      </c>
      <c r="U372" s="127" t="str">
        <f>IF('Main courante'!$A369=$O$6,DU372,"")</f>
        <v/>
      </c>
      <c r="V372" s="125"/>
      <c r="W372" s="120" t="str">
        <f>IF('Main courante'!$A369=$W$6,MAX($W$8:$W371)+1,"")</f>
        <v/>
      </c>
      <c r="X372" s="121" t="str">
        <f>IF('Main courante'!$A369=$W$6,TEXT('Main courante'!$B369,"j mmm aa"),"")</f>
        <v/>
      </c>
      <c r="Y372" s="122" t="str">
        <f>IF('Main courante'!$A369=$W$6,TEXT('Main courante'!$C369,"hh:mm"),"")</f>
        <v/>
      </c>
      <c r="Z372" s="122" t="str">
        <f>IF('Main courante'!$A369=$W$6,TEXT('Main courante'!$D369,"hh:mm"),"")</f>
        <v/>
      </c>
      <c r="AA372" s="123" t="str">
        <f>IF('Main courante'!$A369=$W$6,MOD($Z372-$Y372,1),"")</f>
        <v/>
      </c>
      <c r="AB372" s="123" t="str">
        <f>IF('Main courante'!$A369=$W$6,'Main courante'!$E369,"")</f>
        <v/>
      </c>
      <c r="AC372" s="122" t="str">
        <f>IF('Main courante'!$A369=$W$6,DU372,"")</f>
        <v/>
      </c>
      <c r="AD372" s="125"/>
      <c r="AE372" s="120" t="str">
        <f>IF('Main courante'!$A369=$AE$6,MAX($AE$8:$AE371)+1,"")</f>
        <v/>
      </c>
      <c r="AF372" s="121" t="str">
        <f>IF('Main courante'!$A369=$AE$6,TEXT('Main courante'!$B369,"j mmm aa"),"")</f>
        <v/>
      </c>
      <c r="AG372" s="122" t="str">
        <f>IF('Main courante'!$A369=$AE$6,TEXT('Main courante'!$C369,"hh:mm"),"")</f>
        <v/>
      </c>
      <c r="AH372" s="122" t="str">
        <f>IF('Main courante'!$A369=$AE$6,TEXT('Main courante'!$D369,"hh:mm"),"")</f>
        <v/>
      </c>
      <c r="AI372" s="123" t="str">
        <f>IF('Main courante'!$A369=$AE$6,MOD($AH372-$AG372,1),"")</f>
        <v/>
      </c>
      <c r="AJ372" s="123" t="str">
        <f>IF('Main courante'!$A369=$AE$6,'Main courante'!$E369,"")</f>
        <v/>
      </c>
      <c r="AK372" s="122" t="str">
        <f>IF('Main courante'!$A369=$AE$6,DU372,"")</f>
        <v/>
      </c>
      <c r="AL372" s="125"/>
      <c r="AM372" s="120" t="str">
        <f>IF('Main courante'!$A369=$AM$6,MAX($AM$8:$AM371)+1,"")</f>
        <v/>
      </c>
      <c r="AN372" s="121" t="str">
        <f>IF('Main courante'!$A369=$AM$6,TEXT('Main courante'!$B369,"j mmm aa"),"")</f>
        <v/>
      </c>
      <c r="AO372" s="122" t="str">
        <f>IF('Main courante'!$A369=$AM$6,TEXT('Main courante'!$C369,"hh:mm"),"")</f>
        <v/>
      </c>
      <c r="AP372" s="122" t="str">
        <f>IF('Main courante'!$A369=$AM$6,TEXT('Main courante'!$D369,"hh:mm"),"")</f>
        <v/>
      </c>
      <c r="AQ372" s="123" t="str">
        <f>IF('Main courante'!$A369=$AM$6,MOD($AP372-$AO372,1),"")</f>
        <v/>
      </c>
      <c r="AR372" s="123" t="str">
        <f>IF('Main courante'!$A369=$AM$6,'Main courante'!$E369,"")</f>
        <v/>
      </c>
      <c r="AS372" s="122" t="str">
        <f>IF('Main courante'!$A369=$AM$6,DU372,"")</f>
        <v/>
      </c>
      <c r="AT372" s="125"/>
      <c r="AU372" s="120" t="str">
        <f>IF('Main courante'!$A369=$AU$6,MAX($AU$8:$AU371)+1,"")</f>
        <v/>
      </c>
      <c r="AV372" s="121" t="str">
        <f>IF('Main courante'!$A369=$AU$6,TEXT('Main courante'!$B369,"j mmm aa"),"")</f>
        <v/>
      </c>
      <c r="AW372" s="122" t="str">
        <f>IF('Main courante'!$A369=$AU$6,TEXT('Main courante'!$C369,"hh:mm"),"")</f>
        <v/>
      </c>
      <c r="AX372" s="122" t="str">
        <f>IF('Main courante'!$A369=$AU$6,TEXT('Main courante'!$D369,"hh:mm"),"")</f>
        <v/>
      </c>
      <c r="AY372" s="123" t="str">
        <f>IF('Main courante'!$A369=$AU$6,MOD($AX372-$AW372,1),"")</f>
        <v/>
      </c>
      <c r="AZ372" s="123" t="str">
        <f>IF('Main courante'!$A369=$AU$6,'Main courante'!$E369,"")</f>
        <v/>
      </c>
      <c r="BA372" s="122" t="str">
        <f>IF('Main courante'!$A369=$AU$6,DU372,"")</f>
        <v/>
      </c>
      <c r="BB372" s="125"/>
      <c r="BC372" s="120" t="str">
        <f>IF('Main courante'!$A369=$BC$6,MAX($BC$8:$BC371)+1,"")</f>
        <v/>
      </c>
      <c r="BD372" s="121" t="str">
        <f>IF('Main courante'!$A369=$BC$6,TEXT('Main courante'!$B369,"j mmm aa"),"")</f>
        <v/>
      </c>
      <c r="BE372" s="122" t="str">
        <f>IF('Main courante'!$A369=$BC$6,TEXT('Main courante'!$C369,"hh:mm"),"")</f>
        <v/>
      </c>
      <c r="BF372" s="122" t="str">
        <f>IF('Main courante'!$A369=$BC$6,TEXT('Main courante'!$D369,"hh:mm"),"")</f>
        <v/>
      </c>
      <c r="BG372" s="123" t="str">
        <f>IF('Main courante'!$A369=$BC$6,MOD($BF372-$BE372,1),"")</f>
        <v/>
      </c>
      <c r="BH372" s="123" t="str">
        <f>IF('Main courante'!$A369=$BC$6,'Main courante'!$E369,"")</f>
        <v/>
      </c>
      <c r="BI372" s="122" t="str">
        <f>IF('Main courante'!$A369=$BC$6,DU372,"")</f>
        <v/>
      </c>
      <c r="BJ372" s="125"/>
      <c r="BK372" s="120" t="str">
        <f>IF('Main courante'!$A369=$BK$6,MAX($BK$8:$BK371)+1,"")</f>
        <v/>
      </c>
      <c r="BL372" s="121" t="str">
        <f>IF('Main courante'!$A369=$BK$6,TEXT('Main courante'!$B369,"j mmm aa"),"")</f>
        <v/>
      </c>
      <c r="BM372" s="122" t="str">
        <f>IF('Main courante'!$A369=$BK$6,TEXT('Main courante'!$C369,"hh:mm"),"")</f>
        <v/>
      </c>
      <c r="BN372" s="122" t="str">
        <f>IF('Main courante'!$A369=$BK$6,TEXT('Main courante'!$D369,"hh:mm"),"")</f>
        <v/>
      </c>
      <c r="BO372" s="123" t="str">
        <f>IF('Main courante'!$A369=$BK$6,MOD($BN372-$BM372,1),"")</f>
        <v/>
      </c>
      <c r="BP372" s="123" t="str">
        <f>IF('Main courante'!$A369=$BK$6,'Main courante'!$E369,"")</f>
        <v/>
      </c>
      <c r="BQ372" s="122" t="str">
        <f>IF('Main courante'!$A369=$BK$6,DU372,"")</f>
        <v/>
      </c>
      <c r="BR372" s="125"/>
      <c r="BS372" s="120" t="str">
        <f>IF('Main courante'!$A369=$BS$6,MAX($BS$8:$BS371)+1,"")</f>
        <v/>
      </c>
      <c r="BT372" s="121" t="str">
        <f>IF('Main courante'!$A369=$BS$6,TEXT('Main courante'!$B369,"j mmm aa"),"")</f>
        <v/>
      </c>
      <c r="BU372" s="122" t="str">
        <f>IF('Main courante'!$A369=$BS$6,TEXT('Main courante'!$C369,"hh:mm"),"")</f>
        <v/>
      </c>
      <c r="BV372" s="122" t="str">
        <f>IF('Main courante'!$A369=$BS$6,TEXT('Main courante'!$D369,"hh:mm"),"")</f>
        <v/>
      </c>
      <c r="BW372" s="123" t="str">
        <f>IF('Main courante'!$A369=$BS$6,MOD($BV372-$BU372,1),"")</f>
        <v/>
      </c>
      <c r="BX372" s="123" t="str">
        <f>IF('Main courante'!$A369=$BS$6,'Main courante'!$E369,"")</f>
        <v/>
      </c>
      <c r="BY372" s="122" t="str">
        <f>IF('Main courante'!$A369=$BS$6,DU372,"")</f>
        <v/>
      </c>
      <c r="BZ372" s="125"/>
      <c r="CA372" s="120" t="str">
        <f>IF('Main courante'!$A369=$CA$6,MAX($CA$8:$CA371)+1,"")</f>
        <v/>
      </c>
      <c r="CB372" s="121" t="str">
        <f>IF('Main courante'!$A369=$CA$6,TEXT('Main courante'!$B369,"j mmm aa"),"")</f>
        <v/>
      </c>
      <c r="CC372" s="122" t="str">
        <f>IF('Main courante'!$A369=$CA$6,TEXT('Main courante'!$C369,"hh:mm"),"")</f>
        <v/>
      </c>
      <c r="CD372" s="122" t="str">
        <f>IF('Main courante'!$A369=$CA$6,TEXT('Main courante'!$D369,"hh:mm"),"")</f>
        <v/>
      </c>
      <c r="CE372" s="123" t="str">
        <f>IF('Main courante'!$A369=$CA$6,MOD($CD372-$CC372,1),"")</f>
        <v/>
      </c>
      <c r="CF372" s="123" t="str">
        <f>IF('Main courante'!$A369=$CA$6,'Main courante'!$E369,"")</f>
        <v/>
      </c>
      <c r="CG372" s="122" t="str">
        <f>IF('Main courante'!$A369=$CA$6,DU372,"")</f>
        <v/>
      </c>
      <c r="CH372" s="125"/>
      <c r="CI372" s="120" t="str">
        <f>IF('Main courante'!$A369=$CI$6,MAX($CI$8:$CI371)+1,"")</f>
        <v/>
      </c>
      <c r="CJ372" s="121" t="str">
        <f>IF('Main courante'!$A369=$CI$6,TEXT('Main courante'!$B369,"j mmm aa"),"")</f>
        <v/>
      </c>
      <c r="CK372" s="122" t="str">
        <f>IF('Main courante'!$A369=$CI$6,TEXT('Main courante'!$C369,"hh:mm"),"")</f>
        <v/>
      </c>
      <c r="CL372" s="122" t="str">
        <f>IF('Main courante'!$A369=$CI$6,TEXT('Main courante'!$D369,"hh:mm"),"")</f>
        <v/>
      </c>
      <c r="CM372" s="123" t="str">
        <f>IF('Main courante'!$A369=$CI$6,MOD($CL372-$CK372,1),"")</f>
        <v/>
      </c>
      <c r="CN372" s="123" t="str">
        <f>IF('Main courante'!$A369=$CI$6,'Main courante'!$E369,"")</f>
        <v/>
      </c>
      <c r="CO372" s="125"/>
      <c r="CP372" s="120" t="str">
        <f>IF('Main courante'!$A369=$CP$6,MAX($CP$8:$CP371)+1,"")</f>
        <v/>
      </c>
      <c r="CQ372" s="121" t="str">
        <f>IF('Main courante'!$A369=$CP$6,TEXT('Main courante'!$B369,"j mmm aa"),"")</f>
        <v/>
      </c>
      <c r="CR372" s="122" t="str">
        <f>IF('Main courante'!$A369=$CP$6,TEXT('Main courante'!$C369,"hh:mm"),"")</f>
        <v/>
      </c>
      <c r="CS372" s="122" t="str">
        <f>IF('Main courante'!$A369=$CP$6,TEXT('Main courante'!$D369,"hh:mm"),"")</f>
        <v/>
      </c>
      <c r="CT372" s="123" t="str">
        <f>IF('Main courante'!$A369=$CP$6,MOD($CS372-$CR372,1),"")</f>
        <v/>
      </c>
      <c r="CU372" s="123" t="str">
        <f>IF('Main courante'!$A369=$CP$6,'Main courante'!$E369,"")</f>
        <v/>
      </c>
      <c r="CV372" s="122" t="str">
        <f>IF('Main courante'!$A369=$CP$6,DU372,"")</f>
        <v/>
      </c>
      <c r="CW372" s="125"/>
      <c r="CX372" s="120" t="str">
        <f>IF('Main courante'!$A369=$CX$6,MAX($CX$8:$CX371)+1,"")</f>
        <v/>
      </c>
      <c r="CY372" s="121" t="str">
        <f>IF('Main courante'!$A369=$CX$6,TEXT('Main courante'!$B369,"j mmm aa"),"")</f>
        <v/>
      </c>
      <c r="CZ372" s="122" t="str">
        <f>IF('Main courante'!$A369=$CX$6,TEXT('Main courante'!$C369,"hh:mm"),"")</f>
        <v/>
      </c>
      <c r="DA372" s="122" t="str">
        <f>IF('Main courante'!$A369=$CX$6,TEXT('Main courante'!$D369,"hh:mm"),"")</f>
        <v/>
      </c>
      <c r="DB372" s="123" t="str">
        <f>IF('Main courante'!$A369=$CX$6,MOD($DA372-$CZ372,1),"")</f>
        <v/>
      </c>
      <c r="DC372" s="123" t="str">
        <f>IF('Main courante'!$A369=$CX$6,'Main courante'!$E369,"")</f>
        <v/>
      </c>
      <c r="DD372" s="122" t="str">
        <f>IF('Main courante'!$A369=$CX$6,DU372,"")</f>
        <v/>
      </c>
      <c r="DE372" s="125"/>
      <c r="DF372" s="120" t="str">
        <f>IF('Main courante'!$A369=$DF$6,MAX($DF$8:$DF371)+1,"")</f>
        <v/>
      </c>
      <c r="DG372" s="121" t="str">
        <f>IF('Main courante'!$A369=$DF$6,TEXT('Main courante'!$B369,"j mmm aa"),"")</f>
        <v/>
      </c>
      <c r="DH372" s="122" t="str">
        <f>IF('Main courante'!$A369=$DF$6,TEXT('Main courante'!$C369,"hh:mm"),"")</f>
        <v/>
      </c>
      <c r="DI372" s="122" t="str">
        <f>IF('Main courante'!$A369=$DF$6,TEXT('Main courante'!$D369,"hh:mm"),"")</f>
        <v/>
      </c>
      <c r="DJ372" s="123" t="str">
        <f>IF('Main courante'!$A369=$DF$6,MOD($DI372-$DH372,1),"")</f>
        <v/>
      </c>
      <c r="DK372" s="123" t="str">
        <f>IF('Main courante'!$A369=$DF$6,'Main courante'!$E369,"")</f>
        <v/>
      </c>
      <c r="DL372" s="128"/>
      <c r="DM372" s="120" t="str">
        <f>IF(OR('Main courante'!$F369&lt;&gt;"",'Main courante'!$K369&lt;&gt;""),MAX($DM$8:$DM371)+1,"")</f>
        <v/>
      </c>
      <c r="DN372" s="121" t="str">
        <f>IF('Main courante'!$F369,TEXT('Main courante'!$B369,"j mmm aa"),"")</f>
        <v/>
      </c>
      <c r="DO372" s="121" t="str">
        <f>IF('Main courante'!$F369,'Main courante'!$E369,"")</f>
        <v/>
      </c>
      <c r="DP372" s="121" t="str">
        <f>IF(OR('Main courante'!$F369&lt;&gt;"",'Main courante'!$K369&lt;&gt;""),IF('Main courante'!$F369&lt;&gt;"",TEXT('Main courante'!$F369,"hh:mm"),""),"")</f>
        <v/>
      </c>
      <c r="DQ372" s="121" t="str">
        <f>IF(OR('Main courante'!$F369&lt;&gt;"",'Main courante'!$K369&lt;&gt;""),IF('Main courante'!$G369&lt;&gt;"",TEXT('Main courante'!$G369,"hh:mm"),""),"")</f>
        <v/>
      </c>
      <c r="DR372" s="121" t="str">
        <f>IF(OR('Main courante'!$F369&lt;&gt;"",'Main courante'!$K369&lt;&gt;""),IF('Main courante'!$K369&lt;&gt;"",TEXT('Main courante'!$K369,"hh:mm"),""),"")</f>
        <v/>
      </c>
      <c r="DS372" s="121" t="str">
        <f>IF(OR('Main courante'!$F369&lt;&gt;"",'Main courante'!$K369&lt;&gt;""),IF('Main courante'!$L369&lt;&gt;"",TEXT('Main courante'!$L369,"hh:mm"),""),"")</f>
        <v/>
      </c>
      <c r="DT372" s="129">
        <f t="shared" si="19"/>
        <v>0</v>
      </c>
      <c r="DU372" s="130">
        <f>'Main courante'!$H369+'Main courante'!$M369</f>
        <v>0</v>
      </c>
      <c r="DV372" s="131">
        <f>'Main courante'!$J369+'Main courante'!$O369</f>
        <v>0</v>
      </c>
      <c r="DW372" s="131">
        <f>'Main courante'!$I369+'Main courante'!$N369</f>
        <v>0</v>
      </c>
      <c r="DX372" s="132" t="str">
        <f>IF('Main courante'!$P369&lt;&gt;"",'Main courante'!$P369,"")</f>
        <v/>
      </c>
      <c r="DY372" s="133" t="str">
        <f>IF('Main courante'!$Q369&lt;&gt;"",'Main courante'!$Q369,"")</f>
        <v/>
      </c>
      <c r="DZ372" s="133" t="str">
        <f>IF('Main courante'!$R369&lt;&gt;"",'Main courante'!$R369,"")</f>
        <v/>
      </c>
      <c r="EA372" s="129">
        <f t="shared" si="20"/>
        <v>0</v>
      </c>
      <c r="EB372" s="129">
        <f t="shared" si="21"/>
        <v>0</v>
      </c>
      <c r="ED372" s="120" t="str">
        <f>IF('Main courante'!$A369=$ED$6,MAX($ED$8:$ED371)+1,"")</f>
        <v/>
      </c>
      <c r="EE372" s="120" t="str">
        <f>IF('Main courante'!$A369=$ED$6,'Main courante'!$S369,"")</f>
        <v/>
      </c>
      <c r="EF372" s="120" t="str">
        <f>IF('Main courante'!$A369=$ED$6,'Main courante'!$T369,"")</f>
        <v/>
      </c>
      <c r="EG372" s="120" t="str">
        <f>IF('Main courante'!$A369=$ED$6,'Main courante'!$U369,"")</f>
        <v/>
      </c>
      <c r="EH372" s="134" t="str">
        <f>IF('Main courante'!$A369=$ED$6,'Main courante'!$V369,"")</f>
        <v/>
      </c>
      <c r="EJ372" s="120" t="str">
        <f>IF('Main courante'!$A369=$EJ$6,MAX($EJ$8:$EJ371)+1,"")</f>
        <v/>
      </c>
      <c r="EK372" s="120" t="str">
        <f>IF('Main courante'!$A369=$EJ$6,'Main courante'!$S369,"")</f>
        <v/>
      </c>
      <c r="EL372" s="120" t="str">
        <f>IF('Main courante'!$A369=$EJ$6,'Main courante'!$T369,"")</f>
        <v/>
      </c>
      <c r="EM372" s="120" t="str">
        <f>IF('Main courante'!$A369=$EJ$6,'Main courante'!$U369,"")</f>
        <v/>
      </c>
      <c r="EN372" s="134" t="str">
        <f>IF('Main courante'!$A369=$EJ$6,'Main courante'!$V369,"")</f>
        <v/>
      </c>
      <c r="EP372" s="120" t="str">
        <f>IF('Main courante'!$A369=$EP$6,MAX($EP$8:$EP371)+1,"")</f>
        <v/>
      </c>
      <c r="EQ372" s="120" t="str">
        <f>IF('Main courante'!$A369=$EP$6,'Main courante'!$S369,"")</f>
        <v/>
      </c>
      <c r="ER372" s="120" t="str">
        <f>IF('Main courante'!$A369=$EP$6,'Main courante'!$T369,"")</f>
        <v/>
      </c>
      <c r="ES372" s="120" t="str">
        <f>IF('Main courante'!$A369=$EP$6,'Main courante'!$U369,"")</f>
        <v/>
      </c>
      <c r="ET372" s="134" t="str">
        <f>IF('Main courante'!$A369=$EP$6,'Main courante'!$V369,"")</f>
        <v/>
      </c>
      <c r="EU372" s="125"/>
      <c r="EV372" s="120" t="str">
        <f>IF('Main courante'!$A369=$EV$6,MAX($EV$8:$EV371)+1,"")</f>
        <v/>
      </c>
      <c r="EW372" s="121" t="str">
        <f>IF('Main courante'!$A369=$EV$6,TEXT('Main courante'!$B369,"j mmm aa"),"")</f>
        <v/>
      </c>
      <c r="EX372" s="122" t="str">
        <f>IF('Main courante'!$A369=$EV$6,TEXT('Main courante'!$C369,"hh:mm"),"")</f>
        <v/>
      </c>
      <c r="EY372" s="122" t="str">
        <f>IF('Main courante'!$A369=$EV$6,TEXT('Main courante'!$D369,"hh:mm"),"")</f>
        <v/>
      </c>
      <c r="EZ372" s="123" t="str">
        <f>IF('Main courante'!$A369=$EV$6,MOD($EY372-$EX372,1),"")</f>
        <v/>
      </c>
      <c r="FA372" s="123" t="str">
        <f>IF('Main courante'!$A369=$EV$6,'Main courante'!$E369,"")</f>
        <v/>
      </c>
      <c r="FB372" s="128"/>
    </row>
    <row r="373" spans="1:158">
      <c r="A373" s="120" t="str">
        <f>IF('Main courante'!$A370=$A$6,MAX($A$8:$A372)+1,"")</f>
        <v/>
      </c>
      <c r="B373" s="121" t="str">
        <f>IF('Main courante'!$A370=$A$6,TEXT('Main courante'!$B370,"j mmm aa"),"")</f>
        <v/>
      </c>
      <c r="C373" s="122" t="str">
        <f>IF('Main courante'!$A370=$A$6,TEXT('Main courante'!$C370,"hh:mm"),"")</f>
        <v/>
      </c>
      <c r="D373" s="122" t="str">
        <f>IF('Main courante'!$A370=$A$6,TEXT('Main courante'!$D370,"hh:mm"),"")</f>
        <v/>
      </c>
      <c r="E373" s="123" t="str">
        <f>IF('Main courante'!$A370=$A$6,MOD($D373-$C373,1),"")</f>
        <v/>
      </c>
      <c r="F373" s="123" t="str">
        <f>IF('Main courante'!$A370=$A$6,'Main courante'!$E370,"")</f>
        <v/>
      </c>
      <c r="G373" s="125"/>
      <c r="H373" s="126" t="str">
        <f>IF('Main courante'!$A370=$H$6,MAX($H$8:$H372)+1,"")</f>
        <v/>
      </c>
      <c r="I373" s="121" t="str">
        <f>IF('Main courante'!$A370=$H$6,TEXT('Main courante'!$B370,"j mmm aa"),"")</f>
        <v/>
      </c>
      <c r="J373" s="122" t="str">
        <f>IF('Main courante'!$A370=$H$6,TEXT('Main courante'!$C370,"hh:mm"),"")</f>
        <v/>
      </c>
      <c r="K373" s="122" t="str">
        <f>IF('Main courante'!$A370=$H$6,TEXT('Main courante'!$D370,"hh:mm"),"")</f>
        <v/>
      </c>
      <c r="L373" s="123" t="str">
        <f>IF('Main courante'!$A370=$H$6,MOD($K373-$J373,1),"")</f>
        <v/>
      </c>
      <c r="M373" s="123" t="str">
        <f>IF('Main courante'!$A370=$H$6,'Main courante'!$E370,"")</f>
        <v/>
      </c>
      <c r="N373" s="125"/>
      <c r="O373" s="120" t="str">
        <f>IF('Main courante'!$A370=$O$6,MAX($O$8:$O372)+1,"")</f>
        <v/>
      </c>
      <c r="P373" s="121" t="str">
        <f>IF('Main courante'!$A370=$O$6,TEXT('Main courante'!$B370,"j mmm aa"),"")</f>
        <v/>
      </c>
      <c r="Q373" s="122" t="str">
        <f>IF('Main courante'!$A370=$O$6,TEXT('Main courante'!$C370,"hh:mm"),"")</f>
        <v/>
      </c>
      <c r="R373" s="122" t="str">
        <f>IF('Main courante'!$A370=$O$6,TEXT('Main courante'!$D370,"hh:mm"),"")</f>
        <v/>
      </c>
      <c r="S373" s="123" t="str">
        <f>IF('Main courante'!$A370=$O$6,MOD($R373-$Q373,1),"")</f>
        <v/>
      </c>
      <c r="T373" s="124" t="str">
        <f>IF('Main courante'!$A370=$O$6,'Main courante'!$E370,"")</f>
        <v/>
      </c>
      <c r="U373" s="127" t="str">
        <f>IF('Main courante'!$A370=$O$6,DU373,"")</f>
        <v/>
      </c>
      <c r="V373" s="125"/>
      <c r="W373" s="120" t="str">
        <f>IF('Main courante'!$A370=$W$6,MAX($W$8:$W372)+1,"")</f>
        <v/>
      </c>
      <c r="X373" s="121" t="str">
        <f>IF('Main courante'!$A370=$W$6,TEXT('Main courante'!$B370,"j mmm aa"),"")</f>
        <v/>
      </c>
      <c r="Y373" s="122" t="str">
        <f>IF('Main courante'!$A370=$W$6,TEXT('Main courante'!$C370,"hh:mm"),"")</f>
        <v/>
      </c>
      <c r="Z373" s="122" t="str">
        <f>IF('Main courante'!$A370=$W$6,TEXT('Main courante'!$D370,"hh:mm"),"")</f>
        <v/>
      </c>
      <c r="AA373" s="123" t="str">
        <f>IF('Main courante'!$A370=$W$6,MOD($Z373-$Y373,1),"")</f>
        <v/>
      </c>
      <c r="AB373" s="123" t="str">
        <f>IF('Main courante'!$A370=$W$6,'Main courante'!$E370,"")</f>
        <v/>
      </c>
      <c r="AC373" s="122" t="str">
        <f>IF('Main courante'!$A370=$W$6,DU373,"")</f>
        <v/>
      </c>
      <c r="AD373" s="125"/>
      <c r="AE373" s="120" t="str">
        <f>IF('Main courante'!$A370=$AE$6,MAX($AE$8:$AE372)+1,"")</f>
        <v/>
      </c>
      <c r="AF373" s="121" t="str">
        <f>IF('Main courante'!$A370=$AE$6,TEXT('Main courante'!$B370,"j mmm aa"),"")</f>
        <v/>
      </c>
      <c r="AG373" s="122" t="str">
        <f>IF('Main courante'!$A370=$AE$6,TEXT('Main courante'!$C370,"hh:mm"),"")</f>
        <v/>
      </c>
      <c r="AH373" s="122" t="str">
        <f>IF('Main courante'!$A370=$AE$6,TEXT('Main courante'!$D370,"hh:mm"),"")</f>
        <v/>
      </c>
      <c r="AI373" s="123" t="str">
        <f>IF('Main courante'!$A370=$AE$6,MOD($AH373-$AG373,1),"")</f>
        <v/>
      </c>
      <c r="AJ373" s="123" t="str">
        <f>IF('Main courante'!$A370=$AE$6,'Main courante'!$E370,"")</f>
        <v/>
      </c>
      <c r="AK373" s="122" t="str">
        <f>IF('Main courante'!$A370=$AE$6,DU373,"")</f>
        <v/>
      </c>
      <c r="AL373" s="125"/>
      <c r="AM373" s="120" t="str">
        <f>IF('Main courante'!$A370=$AM$6,MAX($AM$8:$AM372)+1,"")</f>
        <v/>
      </c>
      <c r="AN373" s="121" t="str">
        <f>IF('Main courante'!$A370=$AM$6,TEXT('Main courante'!$B370,"j mmm aa"),"")</f>
        <v/>
      </c>
      <c r="AO373" s="122" t="str">
        <f>IF('Main courante'!$A370=$AM$6,TEXT('Main courante'!$C370,"hh:mm"),"")</f>
        <v/>
      </c>
      <c r="AP373" s="122" t="str">
        <f>IF('Main courante'!$A370=$AM$6,TEXT('Main courante'!$D370,"hh:mm"),"")</f>
        <v/>
      </c>
      <c r="AQ373" s="123" t="str">
        <f>IF('Main courante'!$A370=$AM$6,MOD($AP373-$AO373,1),"")</f>
        <v/>
      </c>
      <c r="AR373" s="123" t="str">
        <f>IF('Main courante'!$A370=$AM$6,'Main courante'!$E370,"")</f>
        <v/>
      </c>
      <c r="AS373" s="122" t="str">
        <f>IF('Main courante'!$A370=$AM$6,DU373,"")</f>
        <v/>
      </c>
      <c r="AT373" s="125"/>
      <c r="AU373" s="120" t="str">
        <f>IF('Main courante'!$A370=$AU$6,MAX($AU$8:$AU372)+1,"")</f>
        <v/>
      </c>
      <c r="AV373" s="121" t="str">
        <f>IF('Main courante'!$A370=$AU$6,TEXT('Main courante'!$B370,"j mmm aa"),"")</f>
        <v/>
      </c>
      <c r="AW373" s="122" t="str">
        <f>IF('Main courante'!$A370=$AU$6,TEXT('Main courante'!$C370,"hh:mm"),"")</f>
        <v/>
      </c>
      <c r="AX373" s="122" t="str">
        <f>IF('Main courante'!$A370=$AU$6,TEXT('Main courante'!$D370,"hh:mm"),"")</f>
        <v/>
      </c>
      <c r="AY373" s="123" t="str">
        <f>IF('Main courante'!$A370=$AU$6,MOD($AX373-$AW373,1),"")</f>
        <v/>
      </c>
      <c r="AZ373" s="123" t="str">
        <f>IF('Main courante'!$A370=$AU$6,'Main courante'!$E370,"")</f>
        <v/>
      </c>
      <c r="BA373" s="122" t="str">
        <f>IF('Main courante'!$A370=$AU$6,DU373,"")</f>
        <v/>
      </c>
      <c r="BB373" s="125"/>
      <c r="BC373" s="120" t="str">
        <f>IF('Main courante'!$A370=$BC$6,MAX($BC$8:$BC372)+1,"")</f>
        <v/>
      </c>
      <c r="BD373" s="121" t="str">
        <f>IF('Main courante'!$A370=$BC$6,TEXT('Main courante'!$B370,"j mmm aa"),"")</f>
        <v/>
      </c>
      <c r="BE373" s="122" t="str">
        <f>IF('Main courante'!$A370=$BC$6,TEXT('Main courante'!$C370,"hh:mm"),"")</f>
        <v/>
      </c>
      <c r="BF373" s="122" t="str">
        <f>IF('Main courante'!$A370=$BC$6,TEXT('Main courante'!$D370,"hh:mm"),"")</f>
        <v/>
      </c>
      <c r="BG373" s="123" t="str">
        <f>IF('Main courante'!$A370=$BC$6,MOD($BF373-$BE373,1),"")</f>
        <v/>
      </c>
      <c r="BH373" s="123" t="str">
        <f>IF('Main courante'!$A370=$BC$6,'Main courante'!$E370,"")</f>
        <v/>
      </c>
      <c r="BI373" s="122" t="str">
        <f>IF('Main courante'!$A370=$BC$6,DU373,"")</f>
        <v/>
      </c>
      <c r="BJ373" s="125"/>
      <c r="BK373" s="120" t="str">
        <f>IF('Main courante'!$A370=$BK$6,MAX($BK$8:$BK372)+1,"")</f>
        <v/>
      </c>
      <c r="BL373" s="121" t="str">
        <f>IF('Main courante'!$A370=$BK$6,TEXT('Main courante'!$B370,"j mmm aa"),"")</f>
        <v/>
      </c>
      <c r="BM373" s="122" t="str">
        <f>IF('Main courante'!$A370=$BK$6,TEXT('Main courante'!$C370,"hh:mm"),"")</f>
        <v/>
      </c>
      <c r="BN373" s="122" t="str">
        <f>IF('Main courante'!$A370=$BK$6,TEXT('Main courante'!$D370,"hh:mm"),"")</f>
        <v/>
      </c>
      <c r="BO373" s="123" t="str">
        <f>IF('Main courante'!$A370=$BK$6,MOD($BN373-$BM373,1),"")</f>
        <v/>
      </c>
      <c r="BP373" s="123" t="str">
        <f>IF('Main courante'!$A370=$BK$6,'Main courante'!$E370,"")</f>
        <v/>
      </c>
      <c r="BQ373" s="122" t="str">
        <f>IF('Main courante'!$A370=$BK$6,DU373,"")</f>
        <v/>
      </c>
      <c r="BR373" s="125"/>
      <c r="BS373" s="120" t="str">
        <f>IF('Main courante'!$A370=$BS$6,MAX($BS$8:$BS372)+1,"")</f>
        <v/>
      </c>
      <c r="BT373" s="121" t="str">
        <f>IF('Main courante'!$A370=$BS$6,TEXT('Main courante'!$B370,"j mmm aa"),"")</f>
        <v/>
      </c>
      <c r="BU373" s="122" t="str">
        <f>IF('Main courante'!$A370=$BS$6,TEXT('Main courante'!$C370,"hh:mm"),"")</f>
        <v/>
      </c>
      <c r="BV373" s="122" t="str">
        <f>IF('Main courante'!$A370=$BS$6,TEXT('Main courante'!$D370,"hh:mm"),"")</f>
        <v/>
      </c>
      <c r="BW373" s="123" t="str">
        <f>IF('Main courante'!$A370=$BS$6,MOD($BV373-$BU373,1),"")</f>
        <v/>
      </c>
      <c r="BX373" s="123" t="str">
        <f>IF('Main courante'!$A370=$BS$6,'Main courante'!$E370,"")</f>
        <v/>
      </c>
      <c r="BY373" s="122" t="str">
        <f>IF('Main courante'!$A370=$BS$6,DU373,"")</f>
        <v/>
      </c>
      <c r="BZ373" s="125"/>
      <c r="CA373" s="120" t="str">
        <f>IF('Main courante'!$A370=$CA$6,MAX($CA$8:$CA372)+1,"")</f>
        <v/>
      </c>
      <c r="CB373" s="121" t="str">
        <f>IF('Main courante'!$A370=$CA$6,TEXT('Main courante'!$B370,"j mmm aa"),"")</f>
        <v/>
      </c>
      <c r="CC373" s="122" t="str">
        <f>IF('Main courante'!$A370=$CA$6,TEXT('Main courante'!$C370,"hh:mm"),"")</f>
        <v/>
      </c>
      <c r="CD373" s="122" t="str">
        <f>IF('Main courante'!$A370=$CA$6,TEXT('Main courante'!$D370,"hh:mm"),"")</f>
        <v/>
      </c>
      <c r="CE373" s="123" t="str">
        <f>IF('Main courante'!$A370=$CA$6,MOD($CD373-$CC373,1),"")</f>
        <v/>
      </c>
      <c r="CF373" s="123" t="str">
        <f>IF('Main courante'!$A370=$CA$6,'Main courante'!$E370,"")</f>
        <v/>
      </c>
      <c r="CG373" s="122" t="str">
        <f>IF('Main courante'!$A370=$CA$6,DU373,"")</f>
        <v/>
      </c>
      <c r="CH373" s="125"/>
      <c r="CI373" s="120" t="str">
        <f>IF('Main courante'!$A370=$CI$6,MAX($CI$8:$CI372)+1,"")</f>
        <v/>
      </c>
      <c r="CJ373" s="121" t="str">
        <f>IF('Main courante'!$A370=$CI$6,TEXT('Main courante'!$B370,"j mmm aa"),"")</f>
        <v/>
      </c>
      <c r="CK373" s="122" t="str">
        <f>IF('Main courante'!$A370=$CI$6,TEXT('Main courante'!$C370,"hh:mm"),"")</f>
        <v/>
      </c>
      <c r="CL373" s="122" t="str">
        <f>IF('Main courante'!$A370=$CI$6,TEXT('Main courante'!$D370,"hh:mm"),"")</f>
        <v/>
      </c>
      <c r="CM373" s="123" t="str">
        <f>IF('Main courante'!$A370=$CI$6,MOD($CL373-$CK373,1),"")</f>
        <v/>
      </c>
      <c r="CN373" s="123" t="str">
        <f>IF('Main courante'!$A370=$CI$6,'Main courante'!$E370,"")</f>
        <v/>
      </c>
      <c r="CO373" s="125"/>
      <c r="CP373" s="120" t="str">
        <f>IF('Main courante'!$A370=$CP$6,MAX($CP$8:$CP372)+1,"")</f>
        <v/>
      </c>
      <c r="CQ373" s="121" t="str">
        <f>IF('Main courante'!$A370=$CP$6,TEXT('Main courante'!$B370,"j mmm aa"),"")</f>
        <v/>
      </c>
      <c r="CR373" s="122" t="str">
        <f>IF('Main courante'!$A370=$CP$6,TEXT('Main courante'!$C370,"hh:mm"),"")</f>
        <v/>
      </c>
      <c r="CS373" s="122" t="str">
        <f>IF('Main courante'!$A370=$CP$6,TEXT('Main courante'!$D370,"hh:mm"),"")</f>
        <v/>
      </c>
      <c r="CT373" s="123" t="str">
        <f>IF('Main courante'!$A370=$CP$6,MOD($CS373-$CR373,1),"")</f>
        <v/>
      </c>
      <c r="CU373" s="123" t="str">
        <f>IF('Main courante'!$A370=$CP$6,'Main courante'!$E370,"")</f>
        <v/>
      </c>
      <c r="CV373" s="122" t="str">
        <f>IF('Main courante'!$A370=$CP$6,DU373,"")</f>
        <v/>
      </c>
      <c r="CW373" s="125"/>
      <c r="CX373" s="120" t="str">
        <f>IF('Main courante'!$A370=$CX$6,MAX($CX$8:$CX372)+1,"")</f>
        <v/>
      </c>
      <c r="CY373" s="121" t="str">
        <f>IF('Main courante'!$A370=$CX$6,TEXT('Main courante'!$B370,"j mmm aa"),"")</f>
        <v/>
      </c>
      <c r="CZ373" s="122" t="str">
        <f>IF('Main courante'!$A370=$CX$6,TEXT('Main courante'!$C370,"hh:mm"),"")</f>
        <v/>
      </c>
      <c r="DA373" s="122" t="str">
        <f>IF('Main courante'!$A370=$CX$6,TEXT('Main courante'!$D370,"hh:mm"),"")</f>
        <v/>
      </c>
      <c r="DB373" s="123" t="str">
        <f>IF('Main courante'!$A370=$CX$6,MOD($DA373-$CZ373,1),"")</f>
        <v/>
      </c>
      <c r="DC373" s="123" t="str">
        <f>IF('Main courante'!$A370=$CX$6,'Main courante'!$E370,"")</f>
        <v/>
      </c>
      <c r="DD373" s="122" t="str">
        <f>IF('Main courante'!$A370=$CX$6,DU373,"")</f>
        <v/>
      </c>
      <c r="DE373" s="125"/>
      <c r="DF373" s="120" t="str">
        <f>IF('Main courante'!$A370=$DF$6,MAX($DF$8:$DF372)+1,"")</f>
        <v/>
      </c>
      <c r="DG373" s="121" t="str">
        <f>IF('Main courante'!$A370=$DF$6,TEXT('Main courante'!$B370,"j mmm aa"),"")</f>
        <v/>
      </c>
      <c r="DH373" s="122" t="str">
        <f>IF('Main courante'!$A370=$DF$6,TEXT('Main courante'!$C370,"hh:mm"),"")</f>
        <v/>
      </c>
      <c r="DI373" s="122" t="str">
        <f>IF('Main courante'!$A370=$DF$6,TEXT('Main courante'!$D370,"hh:mm"),"")</f>
        <v/>
      </c>
      <c r="DJ373" s="123" t="str">
        <f>IF('Main courante'!$A370=$DF$6,MOD($DI373-$DH373,1),"")</f>
        <v/>
      </c>
      <c r="DK373" s="123" t="str">
        <f>IF('Main courante'!$A370=$DF$6,'Main courante'!$E370,"")</f>
        <v/>
      </c>
      <c r="DL373" s="128"/>
      <c r="DM373" s="120" t="str">
        <f>IF(OR('Main courante'!$F370&lt;&gt;"",'Main courante'!$K370&lt;&gt;""),MAX($DM$8:$DM372)+1,"")</f>
        <v/>
      </c>
      <c r="DN373" s="121" t="str">
        <f>IF('Main courante'!$F370,TEXT('Main courante'!$B370,"j mmm aa"),"")</f>
        <v/>
      </c>
      <c r="DO373" s="121" t="str">
        <f>IF('Main courante'!$F370,'Main courante'!$E370,"")</f>
        <v/>
      </c>
      <c r="DP373" s="121" t="str">
        <f>IF(OR('Main courante'!$F370&lt;&gt;"",'Main courante'!$K370&lt;&gt;""),IF('Main courante'!$F370&lt;&gt;"",TEXT('Main courante'!$F370,"hh:mm"),""),"")</f>
        <v/>
      </c>
      <c r="DQ373" s="121" t="str">
        <f>IF(OR('Main courante'!$F370&lt;&gt;"",'Main courante'!$K370&lt;&gt;""),IF('Main courante'!$G370&lt;&gt;"",TEXT('Main courante'!$G370,"hh:mm"),""),"")</f>
        <v/>
      </c>
      <c r="DR373" s="121" t="str">
        <f>IF(OR('Main courante'!$F370&lt;&gt;"",'Main courante'!$K370&lt;&gt;""),IF('Main courante'!$K370&lt;&gt;"",TEXT('Main courante'!$K370,"hh:mm"),""),"")</f>
        <v/>
      </c>
      <c r="DS373" s="121" t="str">
        <f>IF(OR('Main courante'!$F370&lt;&gt;"",'Main courante'!$K370&lt;&gt;""),IF('Main courante'!$L370&lt;&gt;"",TEXT('Main courante'!$L370,"hh:mm"),""),"")</f>
        <v/>
      </c>
      <c r="DT373" s="129">
        <f t="shared" si="19"/>
        <v>0</v>
      </c>
      <c r="DU373" s="130">
        <f>'Main courante'!$H370+'Main courante'!$M370</f>
        <v>0</v>
      </c>
      <c r="DV373" s="131">
        <f>'Main courante'!$J370+'Main courante'!$O370</f>
        <v>0</v>
      </c>
      <c r="DW373" s="131">
        <f>'Main courante'!$I370+'Main courante'!$N370</f>
        <v>0</v>
      </c>
      <c r="DX373" s="132" t="str">
        <f>IF('Main courante'!$P370&lt;&gt;"",'Main courante'!$P370,"")</f>
        <v/>
      </c>
      <c r="DY373" s="133" t="str">
        <f>IF('Main courante'!$Q370&lt;&gt;"",'Main courante'!$Q370,"")</f>
        <v/>
      </c>
      <c r="DZ373" s="133" t="str">
        <f>IF('Main courante'!$R370&lt;&gt;"",'Main courante'!$R370,"")</f>
        <v/>
      </c>
      <c r="EA373" s="129">
        <f t="shared" si="20"/>
        <v>0</v>
      </c>
      <c r="EB373" s="129">
        <f t="shared" si="21"/>
        <v>0</v>
      </c>
      <c r="ED373" s="120" t="str">
        <f>IF('Main courante'!$A370=$ED$6,MAX($ED$8:$ED372)+1,"")</f>
        <v/>
      </c>
      <c r="EE373" s="120" t="str">
        <f>IF('Main courante'!$A370=$ED$6,'Main courante'!$S370,"")</f>
        <v/>
      </c>
      <c r="EF373" s="120" t="str">
        <f>IF('Main courante'!$A370=$ED$6,'Main courante'!$T370,"")</f>
        <v/>
      </c>
      <c r="EG373" s="120" t="str">
        <f>IF('Main courante'!$A370=$ED$6,'Main courante'!$U370,"")</f>
        <v/>
      </c>
      <c r="EH373" s="134" t="str">
        <f>IF('Main courante'!$A370=$ED$6,'Main courante'!$V370,"")</f>
        <v/>
      </c>
      <c r="EJ373" s="120" t="str">
        <f>IF('Main courante'!$A370=$EJ$6,MAX($EJ$8:$EJ372)+1,"")</f>
        <v/>
      </c>
      <c r="EK373" s="120" t="str">
        <f>IF('Main courante'!$A370=$EJ$6,'Main courante'!$S370,"")</f>
        <v/>
      </c>
      <c r="EL373" s="120" t="str">
        <f>IF('Main courante'!$A370=$EJ$6,'Main courante'!$T370,"")</f>
        <v/>
      </c>
      <c r="EM373" s="120" t="str">
        <f>IF('Main courante'!$A370=$EJ$6,'Main courante'!$U370,"")</f>
        <v/>
      </c>
      <c r="EN373" s="134" t="str">
        <f>IF('Main courante'!$A370=$EJ$6,'Main courante'!$V370,"")</f>
        <v/>
      </c>
      <c r="EP373" s="120" t="str">
        <f>IF('Main courante'!$A370=$EP$6,MAX($EP$8:$EP372)+1,"")</f>
        <v/>
      </c>
      <c r="EQ373" s="120" t="str">
        <f>IF('Main courante'!$A370=$EP$6,'Main courante'!$S370,"")</f>
        <v/>
      </c>
      <c r="ER373" s="120" t="str">
        <f>IF('Main courante'!$A370=$EP$6,'Main courante'!$T370,"")</f>
        <v/>
      </c>
      <c r="ES373" s="120" t="str">
        <f>IF('Main courante'!$A370=$EP$6,'Main courante'!$U370,"")</f>
        <v/>
      </c>
      <c r="ET373" s="134" t="str">
        <f>IF('Main courante'!$A370=$EP$6,'Main courante'!$V370,"")</f>
        <v/>
      </c>
      <c r="EU373" s="125"/>
      <c r="EV373" s="120" t="str">
        <f>IF('Main courante'!$A370=$EV$6,MAX($EV$8:$EV372)+1,"")</f>
        <v/>
      </c>
      <c r="EW373" s="121" t="str">
        <f>IF('Main courante'!$A370=$EV$6,TEXT('Main courante'!$B370,"j mmm aa"),"")</f>
        <v/>
      </c>
      <c r="EX373" s="122" t="str">
        <f>IF('Main courante'!$A370=$EV$6,TEXT('Main courante'!$C370,"hh:mm"),"")</f>
        <v/>
      </c>
      <c r="EY373" s="122" t="str">
        <f>IF('Main courante'!$A370=$EV$6,TEXT('Main courante'!$D370,"hh:mm"),"")</f>
        <v/>
      </c>
      <c r="EZ373" s="123" t="str">
        <f>IF('Main courante'!$A370=$EV$6,MOD($EY373-$EX373,1),"")</f>
        <v/>
      </c>
      <c r="FA373" s="123" t="str">
        <f>IF('Main courante'!$A370=$EV$6,'Main courante'!$E370,"")</f>
        <v/>
      </c>
      <c r="FB373" s="128"/>
    </row>
    <row r="374" spans="1:158">
      <c r="A374" s="120" t="str">
        <f>IF('Main courante'!$A371=$A$6,MAX($A$8:$A373)+1,"")</f>
        <v/>
      </c>
      <c r="B374" s="121" t="str">
        <f>IF('Main courante'!$A371=$A$6,TEXT('Main courante'!$B371,"j mmm aa"),"")</f>
        <v/>
      </c>
      <c r="C374" s="122" t="str">
        <f>IF('Main courante'!$A371=$A$6,TEXT('Main courante'!$C371,"hh:mm"),"")</f>
        <v/>
      </c>
      <c r="D374" s="122" t="str">
        <f>IF('Main courante'!$A371=$A$6,TEXT('Main courante'!$D371,"hh:mm"),"")</f>
        <v/>
      </c>
      <c r="E374" s="123" t="str">
        <f>IF('Main courante'!$A371=$A$6,MOD($D374-$C374,1),"")</f>
        <v/>
      </c>
      <c r="F374" s="123" t="str">
        <f>IF('Main courante'!$A371=$A$6,'Main courante'!$E371,"")</f>
        <v/>
      </c>
      <c r="G374" s="125"/>
      <c r="H374" s="126" t="str">
        <f>IF('Main courante'!$A371=$H$6,MAX($H$8:$H373)+1,"")</f>
        <v/>
      </c>
      <c r="I374" s="121" t="str">
        <f>IF('Main courante'!$A371=$H$6,TEXT('Main courante'!$B371,"j mmm aa"),"")</f>
        <v/>
      </c>
      <c r="J374" s="122" t="str">
        <f>IF('Main courante'!$A371=$H$6,TEXT('Main courante'!$C371,"hh:mm"),"")</f>
        <v/>
      </c>
      <c r="K374" s="122" t="str">
        <f>IF('Main courante'!$A371=$H$6,TEXT('Main courante'!$D371,"hh:mm"),"")</f>
        <v/>
      </c>
      <c r="L374" s="123" t="str">
        <f>IF('Main courante'!$A371=$H$6,MOD($K374-$J374,1),"")</f>
        <v/>
      </c>
      <c r="M374" s="123" t="str">
        <f>IF('Main courante'!$A371=$H$6,'Main courante'!$E371,"")</f>
        <v/>
      </c>
      <c r="N374" s="125"/>
      <c r="O374" s="120" t="str">
        <f>IF('Main courante'!$A371=$O$6,MAX($O$8:$O373)+1,"")</f>
        <v/>
      </c>
      <c r="P374" s="121" t="str">
        <f>IF('Main courante'!$A371=$O$6,TEXT('Main courante'!$B371,"j mmm aa"),"")</f>
        <v/>
      </c>
      <c r="Q374" s="122" t="str">
        <f>IF('Main courante'!$A371=$O$6,TEXT('Main courante'!$C371,"hh:mm"),"")</f>
        <v/>
      </c>
      <c r="R374" s="122" t="str">
        <f>IF('Main courante'!$A371=$O$6,TEXT('Main courante'!$D371,"hh:mm"),"")</f>
        <v/>
      </c>
      <c r="S374" s="123" t="str">
        <f>IF('Main courante'!$A371=$O$6,MOD($R374-$Q374,1),"")</f>
        <v/>
      </c>
      <c r="T374" s="124" t="str">
        <f>IF('Main courante'!$A371=$O$6,'Main courante'!$E371,"")</f>
        <v/>
      </c>
      <c r="U374" s="127" t="str">
        <f>IF('Main courante'!$A371=$O$6,DU374,"")</f>
        <v/>
      </c>
      <c r="V374" s="125"/>
      <c r="W374" s="120" t="str">
        <f>IF('Main courante'!$A371=$W$6,MAX($W$8:$W373)+1,"")</f>
        <v/>
      </c>
      <c r="X374" s="121" t="str">
        <f>IF('Main courante'!$A371=$W$6,TEXT('Main courante'!$B371,"j mmm aa"),"")</f>
        <v/>
      </c>
      <c r="Y374" s="122" t="str">
        <f>IF('Main courante'!$A371=$W$6,TEXT('Main courante'!$C371,"hh:mm"),"")</f>
        <v/>
      </c>
      <c r="Z374" s="122" t="str">
        <f>IF('Main courante'!$A371=$W$6,TEXT('Main courante'!$D371,"hh:mm"),"")</f>
        <v/>
      </c>
      <c r="AA374" s="123" t="str">
        <f>IF('Main courante'!$A371=$W$6,MOD($Z374-$Y374,1),"")</f>
        <v/>
      </c>
      <c r="AB374" s="123" t="str">
        <f>IF('Main courante'!$A371=$W$6,'Main courante'!$E371,"")</f>
        <v/>
      </c>
      <c r="AC374" s="122" t="str">
        <f>IF('Main courante'!$A371=$W$6,DU374,"")</f>
        <v/>
      </c>
      <c r="AD374" s="125"/>
      <c r="AE374" s="120" t="str">
        <f>IF('Main courante'!$A371=$AE$6,MAX($AE$8:$AE373)+1,"")</f>
        <v/>
      </c>
      <c r="AF374" s="121" t="str">
        <f>IF('Main courante'!$A371=$AE$6,TEXT('Main courante'!$B371,"j mmm aa"),"")</f>
        <v/>
      </c>
      <c r="AG374" s="122" t="str">
        <f>IF('Main courante'!$A371=$AE$6,TEXT('Main courante'!$C371,"hh:mm"),"")</f>
        <v/>
      </c>
      <c r="AH374" s="122" t="str">
        <f>IF('Main courante'!$A371=$AE$6,TEXT('Main courante'!$D371,"hh:mm"),"")</f>
        <v/>
      </c>
      <c r="AI374" s="123" t="str">
        <f>IF('Main courante'!$A371=$AE$6,MOD($AH374-$AG374,1),"")</f>
        <v/>
      </c>
      <c r="AJ374" s="123" t="str">
        <f>IF('Main courante'!$A371=$AE$6,'Main courante'!$E371,"")</f>
        <v/>
      </c>
      <c r="AK374" s="122" t="str">
        <f>IF('Main courante'!$A371=$AE$6,DU374,"")</f>
        <v/>
      </c>
      <c r="AL374" s="125"/>
      <c r="AM374" s="120" t="str">
        <f>IF('Main courante'!$A371=$AM$6,MAX($AM$8:$AM373)+1,"")</f>
        <v/>
      </c>
      <c r="AN374" s="121" t="str">
        <f>IF('Main courante'!$A371=$AM$6,TEXT('Main courante'!$B371,"j mmm aa"),"")</f>
        <v/>
      </c>
      <c r="AO374" s="122" t="str">
        <f>IF('Main courante'!$A371=$AM$6,TEXT('Main courante'!$C371,"hh:mm"),"")</f>
        <v/>
      </c>
      <c r="AP374" s="122" t="str">
        <f>IF('Main courante'!$A371=$AM$6,TEXT('Main courante'!$D371,"hh:mm"),"")</f>
        <v/>
      </c>
      <c r="AQ374" s="123" t="str">
        <f>IF('Main courante'!$A371=$AM$6,MOD($AP374-$AO374,1),"")</f>
        <v/>
      </c>
      <c r="AR374" s="123" t="str">
        <f>IF('Main courante'!$A371=$AM$6,'Main courante'!$E371,"")</f>
        <v/>
      </c>
      <c r="AS374" s="122" t="str">
        <f>IF('Main courante'!$A371=$AM$6,DU374,"")</f>
        <v/>
      </c>
      <c r="AT374" s="125"/>
      <c r="AU374" s="120" t="str">
        <f>IF('Main courante'!$A371=$AU$6,MAX($AU$8:$AU373)+1,"")</f>
        <v/>
      </c>
      <c r="AV374" s="121" t="str">
        <f>IF('Main courante'!$A371=$AU$6,TEXT('Main courante'!$B371,"j mmm aa"),"")</f>
        <v/>
      </c>
      <c r="AW374" s="122" t="str">
        <f>IF('Main courante'!$A371=$AU$6,TEXT('Main courante'!$C371,"hh:mm"),"")</f>
        <v/>
      </c>
      <c r="AX374" s="122" t="str">
        <f>IF('Main courante'!$A371=$AU$6,TEXT('Main courante'!$D371,"hh:mm"),"")</f>
        <v/>
      </c>
      <c r="AY374" s="123" t="str">
        <f>IF('Main courante'!$A371=$AU$6,MOD($AX374-$AW374,1),"")</f>
        <v/>
      </c>
      <c r="AZ374" s="123" t="str">
        <f>IF('Main courante'!$A371=$AU$6,'Main courante'!$E371,"")</f>
        <v/>
      </c>
      <c r="BA374" s="122" t="str">
        <f>IF('Main courante'!$A371=$AU$6,DU374,"")</f>
        <v/>
      </c>
      <c r="BB374" s="125"/>
      <c r="BC374" s="120" t="str">
        <f>IF('Main courante'!$A371=$BC$6,MAX($BC$8:$BC373)+1,"")</f>
        <v/>
      </c>
      <c r="BD374" s="121" t="str">
        <f>IF('Main courante'!$A371=$BC$6,TEXT('Main courante'!$B371,"j mmm aa"),"")</f>
        <v/>
      </c>
      <c r="BE374" s="122" t="str">
        <f>IF('Main courante'!$A371=$BC$6,TEXT('Main courante'!$C371,"hh:mm"),"")</f>
        <v/>
      </c>
      <c r="BF374" s="122" t="str">
        <f>IF('Main courante'!$A371=$BC$6,TEXT('Main courante'!$D371,"hh:mm"),"")</f>
        <v/>
      </c>
      <c r="BG374" s="123" t="str">
        <f>IF('Main courante'!$A371=$BC$6,MOD($BF374-$BE374,1),"")</f>
        <v/>
      </c>
      <c r="BH374" s="123" t="str">
        <f>IF('Main courante'!$A371=$BC$6,'Main courante'!$E371,"")</f>
        <v/>
      </c>
      <c r="BI374" s="122" t="str">
        <f>IF('Main courante'!$A371=$BC$6,DU374,"")</f>
        <v/>
      </c>
      <c r="BJ374" s="125"/>
      <c r="BK374" s="120" t="str">
        <f>IF('Main courante'!$A371=$BK$6,MAX($BK$8:$BK373)+1,"")</f>
        <v/>
      </c>
      <c r="BL374" s="121" t="str">
        <f>IF('Main courante'!$A371=$BK$6,TEXT('Main courante'!$B371,"j mmm aa"),"")</f>
        <v/>
      </c>
      <c r="BM374" s="122" t="str">
        <f>IF('Main courante'!$A371=$BK$6,TEXT('Main courante'!$C371,"hh:mm"),"")</f>
        <v/>
      </c>
      <c r="BN374" s="122" t="str">
        <f>IF('Main courante'!$A371=$BK$6,TEXT('Main courante'!$D371,"hh:mm"),"")</f>
        <v/>
      </c>
      <c r="BO374" s="123" t="str">
        <f>IF('Main courante'!$A371=$BK$6,MOD($BN374-$BM374,1),"")</f>
        <v/>
      </c>
      <c r="BP374" s="123" t="str">
        <f>IF('Main courante'!$A371=$BK$6,'Main courante'!$E371,"")</f>
        <v/>
      </c>
      <c r="BQ374" s="122" t="str">
        <f>IF('Main courante'!$A371=$BK$6,DU374,"")</f>
        <v/>
      </c>
      <c r="BR374" s="125"/>
      <c r="BS374" s="120" t="str">
        <f>IF('Main courante'!$A371=$BS$6,MAX($BS$8:$BS373)+1,"")</f>
        <v/>
      </c>
      <c r="BT374" s="121" t="str">
        <f>IF('Main courante'!$A371=$BS$6,TEXT('Main courante'!$B371,"j mmm aa"),"")</f>
        <v/>
      </c>
      <c r="BU374" s="122" t="str">
        <f>IF('Main courante'!$A371=$BS$6,TEXT('Main courante'!$C371,"hh:mm"),"")</f>
        <v/>
      </c>
      <c r="BV374" s="122" t="str">
        <f>IF('Main courante'!$A371=$BS$6,TEXT('Main courante'!$D371,"hh:mm"),"")</f>
        <v/>
      </c>
      <c r="BW374" s="123" t="str">
        <f>IF('Main courante'!$A371=$BS$6,MOD($BV374-$BU374,1),"")</f>
        <v/>
      </c>
      <c r="BX374" s="123" t="str">
        <f>IF('Main courante'!$A371=$BS$6,'Main courante'!$E371,"")</f>
        <v/>
      </c>
      <c r="BY374" s="122" t="str">
        <f>IF('Main courante'!$A371=$BS$6,DU374,"")</f>
        <v/>
      </c>
      <c r="BZ374" s="125"/>
      <c r="CA374" s="120" t="str">
        <f>IF('Main courante'!$A371=$CA$6,MAX($CA$8:$CA373)+1,"")</f>
        <v/>
      </c>
      <c r="CB374" s="121" t="str">
        <f>IF('Main courante'!$A371=$CA$6,TEXT('Main courante'!$B371,"j mmm aa"),"")</f>
        <v/>
      </c>
      <c r="CC374" s="122" t="str">
        <f>IF('Main courante'!$A371=$CA$6,TEXT('Main courante'!$C371,"hh:mm"),"")</f>
        <v/>
      </c>
      <c r="CD374" s="122" t="str">
        <f>IF('Main courante'!$A371=$CA$6,TEXT('Main courante'!$D371,"hh:mm"),"")</f>
        <v/>
      </c>
      <c r="CE374" s="123" t="str">
        <f>IF('Main courante'!$A371=$CA$6,MOD($CD374-$CC374,1),"")</f>
        <v/>
      </c>
      <c r="CF374" s="123" t="str">
        <f>IF('Main courante'!$A371=$CA$6,'Main courante'!$E371,"")</f>
        <v/>
      </c>
      <c r="CG374" s="122" t="str">
        <f>IF('Main courante'!$A371=$CA$6,DU374,"")</f>
        <v/>
      </c>
      <c r="CH374" s="125"/>
      <c r="CI374" s="120" t="str">
        <f>IF('Main courante'!$A371=$CI$6,MAX($CI$8:$CI373)+1,"")</f>
        <v/>
      </c>
      <c r="CJ374" s="121" t="str">
        <f>IF('Main courante'!$A371=$CI$6,TEXT('Main courante'!$B371,"j mmm aa"),"")</f>
        <v/>
      </c>
      <c r="CK374" s="122" t="str">
        <f>IF('Main courante'!$A371=$CI$6,TEXT('Main courante'!$C371,"hh:mm"),"")</f>
        <v/>
      </c>
      <c r="CL374" s="122" t="str">
        <f>IF('Main courante'!$A371=$CI$6,TEXT('Main courante'!$D371,"hh:mm"),"")</f>
        <v/>
      </c>
      <c r="CM374" s="123" t="str">
        <f>IF('Main courante'!$A371=$CI$6,MOD($CL374-$CK374,1),"")</f>
        <v/>
      </c>
      <c r="CN374" s="123" t="str">
        <f>IF('Main courante'!$A371=$CI$6,'Main courante'!$E371,"")</f>
        <v/>
      </c>
      <c r="CO374" s="125"/>
      <c r="CP374" s="120" t="str">
        <f>IF('Main courante'!$A371=$CP$6,MAX($CP$8:$CP373)+1,"")</f>
        <v/>
      </c>
      <c r="CQ374" s="121" t="str">
        <f>IF('Main courante'!$A371=$CP$6,TEXT('Main courante'!$B371,"j mmm aa"),"")</f>
        <v/>
      </c>
      <c r="CR374" s="122" t="str">
        <f>IF('Main courante'!$A371=$CP$6,TEXT('Main courante'!$C371,"hh:mm"),"")</f>
        <v/>
      </c>
      <c r="CS374" s="122" t="str">
        <f>IF('Main courante'!$A371=$CP$6,TEXT('Main courante'!$D371,"hh:mm"),"")</f>
        <v/>
      </c>
      <c r="CT374" s="123" t="str">
        <f>IF('Main courante'!$A371=$CP$6,MOD($CS374-$CR374,1),"")</f>
        <v/>
      </c>
      <c r="CU374" s="123" t="str">
        <f>IF('Main courante'!$A371=$CP$6,'Main courante'!$E371,"")</f>
        <v/>
      </c>
      <c r="CV374" s="122" t="str">
        <f>IF('Main courante'!$A371=$CP$6,DU374,"")</f>
        <v/>
      </c>
      <c r="CW374" s="125"/>
      <c r="CX374" s="120" t="str">
        <f>IF('Main courante'!$A371=$CX$6,MAX($CX$8:$CX373)+1,"")</f>
        <v/>
      </c>
      <c r="CY374" s="121" t="str">
        <f>IF('Main courante'!$A371=$CX$6,TEXT('Main courante'!$B371,"j mmm aa"),"")</f>
        <v/>
      </c>
      <c r="CZ374" s="122" t="str">
        <f>IF('Main courante'!$A371=$CX$6,TEXT('Main courante'!$C371,"hh:mm"),"")</f>
        <v/>
      </c>
      <c r="DA374" s="122" t="str">
        <f>IF('Main courante'!$A371=$CX$6,TEXT('Main courante'!$D371,"hh:mm"),"")</f>
        <v/>
      </c>
      <c r="DB374" s="123" t="str">
        <f>IF('Main courante'!$A371=$CX$6,MOD($DA374-$CZ374,1),"")</f>
        <v/>
      </c>
      <c r="DC374" s="123" t="str">
        <f>IF('Main courante'!$A371=$CX$6,'Main courante'!$E371,"")</f>
        <v/>
      </c>
      <c r="DD374" s="122" t="str">
        <f>IF('Main courante'!$A371=$CX$6,DU374,"")</f>
        <v/>
      </c>
      <c r="DE374" s="125"/>
      <c r="DF374" s="120" t="str">
        <f>IF('Main courante'!$A371=$DF$6,MAX($DF$8:$DF373)+1,"")</f>
        <v/>
      </c>
      <c r="DG374" s="121" t="str">
        <f>IF('Main courante'!$A371=$DF$6,TEXT('Main courante'!$B371,"j mmm aa"),"")</f>
        <v/>
      </c>
      <c r="DH374" s="122" t="str">
        <f>IF('Main courante'!$A371=$DF$6,TEXT('Main courante'!$C371,"hh:mm"),"")</f>
        <v/>
      </c>
      <c r="DI374" s="122" t="str">
        <f>IF('Main courante'!$A371=$DF$6,TEXT('Main courante'!$D371,"hh:mm"),"")</f>
        <v/>
      </c>
      <c r="DJ374" s="123" t="str">
        <f>IF('Main courante'!$A371=$DF$6,MOD($DI374-$DH374,1),"")</f>
        <v/>
      </c>
      <c r="DK374" s="123" t="str">
        <f>IF('Main courante'!$A371=$DF$6,'Main courante'!$E371,"")</f>
        <v/>
      </c>
      <c r="DL374" s="128"/>
      <c r="DM374" s="120" t="str">
        <f>IF(OR('Main courante'!$F371&lt;&gt;"",'Main courante'!$K371&lt;&gt;""),MAX($DM$8:$DM373)+1,"")</f>
        <v/>
      </c>
      <c r="DN374" s="121" t="str">
        <f>IF('Main courante'!$F371,TEXT('Main courante'!$B371,"j mmm aa"),"")</f>
        <v/>
      </c>
      <c r="DO374" s="121" t="str">
        <f>IF('Main courante'!$F371,'Main courante'!$E371,"")</f>
        <v/>
      </c>
      <c r="DP374" s="121" t="str">
        <f>IF(OR('Main courante'!$F371&lt;&gt;"",'Main courante'!$K371&lt;&gt;""),IF('Main courante'!$F371&lt;&gt;"",TEXT('Main courante'!$F371,"hh:mm"),""),"")</f>
        <v/>
      </c>
      <c r="DQ374" s="121" t="str">
        <f>IF(OR('Main courante'!$F371&lt;&gt;"",'Main courante'!$K371&lt;&gt;""),IF('Main courante'!$G371&lt;&gt;"",TEXT('Main courante'!$G371,"hh:mm"),""),"")</f>
        <v/>
      </c>
      <c r="DR374" s="121" t="str">
        <f>IF(OR('Main courante'!$F371&lt;&gt;"",'Main courante'!$K371&lt;&gt;""),IF('Main courante'!$K371&lt;&gt;"",TEXT('Main courante'!$K371,"hh:mm"),""),"")</f>
        <v/>
      </c>
      <c r="DS374" s="121" t="str">
        <f>IF(OR('Main courante'!$F371&lt;&gt;"",'Main courante'!$K371&lt;&gt;""),IF('Main courante'!$L371&lt;&gt;"",TEXT('Main courante'!$L371,"hh:mm"),""),"")</f>
        <v/>
      </c>
      <c r="DT374" s="129">
        <f t="shared" si="19"/>
        <v>0</v>
      </c>
      <c r="DU374" s="130">
        <f>'Main courante'!$H371+'Main courante'!$M371</f>
        <v>0</v>
      </c>
      <c r="DV374" s="131">
        <f>'Main courante'!$J371+'Main courante'!$O371</f>
        <v>0</v>
      </c>
      <c r="DW374" s="131">
        <f>'Main courante'!$I371+'Main courante'!$N371</f>
        <v>0</v>
      </c>
      <c r="DX374" s="132" t="str">
        <f>IF('Main courante'!$P371&lt;&gt;"",'Main courante'!$P371,"")</f>
        <v/>
      </c>
      <c r="DY374" s="133" t="str">
        <f>IF('Main courante'!$Q371&lt;&gt;"",'Main courante'!$Q371,"")</f>
        <v/>
      </c>
      <c r="DZ374" s="133" t="str">
        <f>IF('Main courante'!$R371&lt;&gt;"",'Main courante'!$R371,"")</f>
        <v/>
      </c>
      <c r="EA374" s="129">
        <f t="shared" si="20"/>
        <v>0</v>
      </c>
      <c r="EB374" s="129">
        <f t="shared" si="21"/>
        <v>0</v>
      </c>
      <c r="ED374" s="120" t="str">
        <f>IF('Main courante'!$A371=$ED$6,MAX($ED$8:$ED373)+1,"")</f>
        <v/>
      </c>
      <c r="EE374" s="120" t="str">
        <f>IF('Main courante'!$A371=$ED$6,'Main courante'!$S371,"")</f>
        <v/>
      </c>
      <c r="EF374" s="120" t="str">
        <f>IF('Main courante'!$A371=$ED$6,'Main courante'!$T371,"")</f>
        <v/>
      </c>
      <c r="EG374" s="120" t="str">
        <f>IF('Main courante'!$A371=$ED$6,'Main courante'!$U371,"")</f>
        <v/>
      </c>
      <c r="EH374" s="134" t="str">
        <f>IF('Main courante'!$A371=$ED$6,'Main courante'!$V371,"")</f>
        <v/>
      </c>
      <c r="EJ374" s="120" t="str">
        <f>IF('Main courante'!$A371=$EJ$6,MAX($EJ$8:$EJ373)+1,"")</f>
        <v/>
      </c>
      <c r="EK374" s="120" t="str">
        <f>IF('Main courante'!$A371=$EJ$6,'Main courante'!$S371,"")</f>
        <v/>
      </c>
      <c r="EL374" s="120" t="str">
        <f>IF('Main courante'!$A371=$EJ$6,'Main courante'!$T371,"")</f>
        <v/>
      </c>
      <c r="EM374" s="120" t="str">
        <f>IF('Main courante'!$A371=$EJ$6,'Main courante'!$U371,"")</f>
        <v/>
      </c>
      <c r="EN374" s="134" t="str">
        <f>IF('Main courante'!$A371=$EJ$6,'Main courante'!$V371,"")</f>
        <v/>
      </c>
      <c r="EP374" s="120" t="str">
        <f>IF('Main courante'!$A371=$EP$6,MAX($EP$8:$EP373)+1,"")</f>
        <v/>
      </c>
      <c r="EQ374" s="120" t="str">
        <f>IF('Main courante'!$A371=$EP$6,'Main courante'!$S371,"")</f>
        <v/>
      </c>
      <c r="ER374" s="120" t="str">
        <f>IF('Main courante'!$A371=$EP$6,'Main courante'!$T371,"")</f>
        <v/>
      </c>
      <c r="ES374" s="120" t="str">
        <f>IF('Main courante'!$A371=$EP$6,'Main courante'!$U371,"")</f>
        <v/>
      </c>
      <c r="ET374" s="134" t="str">
        <f>IF('Main courante'!$A371=$EP$6,'Main courante'!$V371,"")</f>
        <v/>
      </c>
      <c r="EU374" s="125"/>
      <c r="EV374" s="120" t="str">
        <f>IF('Main courante'!$A371=$EV$6,MAX($EV$8:$EV373)+1,"")</f>
        <v/>
      </c>
      <c r="EW374" s="121" t="str">
        <f>IF('Main courante'!$A371=$EV$6,TEXT('Main courante'!$B371,"j mmm aa"),"")</f>
        <v/>
      </c>
      <c r="EX374" s="122" t="str">
        <f>IF('Main courante'!$A371=$EV$6,TEXT('Main courante'!$C371,"hh:mm"),"")</f>
        <v/>
      </c>
      <c r="EY374" s="122" t="str">
        <f>IF('Main courante'!$A371=$EV$6,TEXT('Main courante'!$D371,"hh:mm"),"")</f>
        <v/>
      </c>
      <c r="EZ374" s="123" t="str">
        <f>IF('Main courante'!$A371=$EV$6,MOD($EY374-$EX374,1),"")</f>
        <v/>
      </c>
      <c r="FA374" s="123" t="str">
        <f>IF('Main courante'!$A371=$EV$6,'Main courante'!$E371,"")</f>
        <v/>
      </c>
      <c r="FB374" s="128"/>
    </row>
    <row r="375" spans="1:158">
      <c r="A375" s="120" t="str">
        <f>IF('Main courante'!$A372=$A$6,MAX($A$8:$A374)+1,"")</f>
        <v/>
      </c>
      <c r="B375" s="121" t="str">
        <f>IF('Main courante'!$A372=$A$6,TEXT('Main courante'!$B372,"j mmm aa"),"")</f>
        <v/>
      </c>
      <c r="C375" s="122" t="str">
        <f>IF('Main courante'!$A372=$A$6,TEXT('Main courante'!$C372,"hh:mm"),"")</f>
        <v/>
      </c>
      <c r="D375" s="122" t="str">
        <f>IF('Main courante'!$A372=$A$6,TEXT('Main courante'!$D372,"hh:mm"),"")</f>
        <v/>
      </c>
      <c r="E375" s="123" t="str">
        <f>IF('Main courante'!$A372=$A$6,MOD($D375-$C375,1),"")</f>
        <v/>
      </c>
      <c r="F375" s="123" t="str">
        <f>IF('Main courante'!$A372=$A$6,'Main courante'!$E372,"")</f>
        <v/>
      </c>
      <c r="G375" s="125"/>
      <c r="H375" s="126" t="str">
        <f>IF('Main courante'!$A372=$H$6,MAX($H$8:$H374)+1,"")</f>
        <v/>
      </c>
      <c r="I375" s="121" t="str">
        <f>IF('Main courante'!$A372=$H$6,TEXT('Main courante'!$B372,"j mmm aa"),"")</f>
        <v/>
      </c>
      <c r="J375" s="122" t="str">
        <f>IF('Main courante'!$A372=$H$6,TEXT('Main courante'!$C372,"hh:mm"),"")</f>
        <v/>
      </c>
      <c r="K375" s="122" t="str">
        <f>IF('Main courante'!$A372=$H$6,TEXT('Main courante'!$D372,"hh:mm"),"")</f>
        <v/>
      </c>
      <c r="L375" s="123" t="str">
        <f>IF('Main courante'!$A372=$H$6,MOD($K375-$J375,1),"")</f>
        <v/>
      </c>
      <c r="M375" s="123" t="str">
        <f>IF('Main courante'!$A372=$H$6,'Main courante'!$E372,"")</f>
        <v/>
      </c>
      <c r="N375" s="125"/>
      <c r="O375" s="120" t="str">
        <f>IF('Main courante'!$A372=$O$6,MAX($O$8:$O374)+1,"")</f>
        <v/>
      </c>
      <c r="P375" s="121" t="str">
        <f>IF('Main courante'!$A372=$O$6,TEXT('Main courante'!$B372,"j mmm aa"),"")</f>
        <v/>
      </c>
      <c r="Q375" s="122" t="str">
        <f>IF('Main courante'!$A372=$O$6,TEXT('Main courante'!$C372,"hh:mm"),"")</f>
        <v/>
      </c>
      <c r="R375" s="122" t="str">
        <f>IF('Main courante'!$A372=$O$6,TEXT('Main courante'!$D372,"hh:mm"),"")</f>
        <v/>
      </c>
      <c r="S375" s="123" t="str">
        <f>IF('Main courante'!$A372=$O$6,MOD($R375-$Q375,1),"")</f>
        <v/>
      </c>
      <c r="T375" s="124" t="str">
        <f>IF('Main courante'!$A372=$O$6,'Main courante'!$E372,"")</f>
        <v/>
      </c>
      <c r="U375" s="127" t="str">
        <f>IF('Main courante'!$A372=$O$6,DU375,"")</f>
        <v/>
      </c>
      <c r="V375" s="125"/>
      <c r="W375" s="120" t="str">
        <f>IF('Main courante'!$A372=$W$6,MAX($W$8:$W374)+1,"")</f>
        <v/>
      </c>
      <c r="X375" s="121" t="str">
        <f>IF('Main courante'!$A372=$W$6,TEXT('Main courante'!$B372,"j mmm aa"),"")</f>
        <v/>
      </c>
      <c r="Y375" s="122" t="str">
        <f>IF('Main courante'!$A372=$W$6,TEXT('Main courante'!$C372,"hh:mm"),"")</f>
        <v/>
      </c>
      <c r="Z375" s="122" t="str">
        <f>IF('Main courante'!$A372=$W$6,TEXT('Main courante'!$D372,"hh:mm"),"")</f>
        <v/>
      </c>
      <c r="AA375" s="123" t="str">
        <f>IF('Main courante'!$A372=$W$6,MOD($Z375-$Y375,1),"")</f>
        <v/>
      </c>
      <c r="AB375" s="123" t="str">
        <f>IF('Main courante'!$A372=$W$6,'Main courante'!$E372,"")</f>
        <v/>
      </c>
      <c r="AC375" s="122" t="str">
        <f>IF('Main courante'!$A372=$W$6,DU375,"")</f>
        <v/>
      </c>
      <c r="AD375" s="125"/>
      <c r="AE375" s="120" t="str">
        <f>IF('Main courante'!$A372=$AE$6,MAX($AE$8:$AE374)+1,"")</f>
        <v/>
      </c>
      <c r="AF375" s="121" t="str">
        <f>IF('Main courante'!$A372=$AE$6,TEXT('Main courante'!$B372,"j mmm aa"),"")</f>
        <v/>
      </c>
      <c r="AG375" s="122" t="str">
        <f>IF('Main courante'!$A372=$AE$6,TEXT('Main courante'!$C372,"hh:mm"),"")</f>
        <v/>
      </c>
      <c r="AH375" s="122" t="str">
        <f>IF('Main courante'!$A372=$AE$6,TEXT('Main courante'!$D372,"hh:mm"),"")</f>
        <v/>
      </c>
      <c r="AI375" s="123" t="str">
        <f>IF('Main courante'!$A372=$AE$6,MOD($AH375-$AG375,1),"")</f>
        <v/>
      </c>
      <c r="AJ375" s="123" t="str">
        <f>IF('Main courante'!$A372=$AE$6,'Main courante'!$E372,"")</f>
        <v/>
      </c>
      <c r="AK375" s="122" t="str">
        <f>IF('Main courante'!$A372=$AE$6,DU375,"")</f>
        <v/>
      </c>
      <c r="AL375" s="125"/>
      <c r="AM375" s="120" t="str">
        <f>IF('Main courante'!$A372=$AM$6,MAX($AM$8:$AM374)+1,"")</f>
        <v/>
      </c>
      <c r="AN375" s="121" t="str">
        <f>IF('Main courante'!$A372=$AM$6,TEXT('Main courante'!$B372,"j mmm aa"),"")</f>
        <v/>
      </c>
      <c r="AO375" s="122" t="str">
        <f>IF('Main courante'!$A372=$AM$6,TEXT('Main courante'!$C372,"hh:mm"),"")</f>
        <v/>
      </c>
      <c r="AP375" s="122" t="str">
        <f>IF('Main courante'!$A372=$AM$6,TEXT('Main courante'!$D372,"hh:mm"),"")</f>
        <v/>
      </c>
      <c r="AQ375" s="123" t="str">
        <f>IF('Main courante'!$A372=$AM$6,MOD($AP375-$AO375,1),"")</f>
        <v/>
      </c>
      <c r="AR375" s="123" t="str">
        <f>IF('Main courante'!$A372=$AM$6,'Main courante'!$E372,"")</f>
        <v/>
      </c>
      <c r="AS375" s="122" t="str">
        <f>IF('Main courante'!$A372=$AM$6,DU375,"")</f>
        <v/>
      </c>
      <c r="AT375" s="125"/>
      <c r="AU375" s="120" t="str">
        <f>IF('Main courante'!$A372=$AU$6,MAX($AU$8:$AU374)+1,"")</f>
        <v/>
      </c>
      <c r="AV375" s="121" t="str">
        <f>IF('Main courante'!$A372=$AU$6,TEXT('Main courante'!$B372,"j mmm aa"),"")</f>
        <v/>
      </c>
      <c r="AW375" s="122" t="str">
        <f>IF('Main courante'!$A372=$AU$6,TEXT('Main courante'!$C372,"hh:mm"),"")</f>
        <v/>
      </c>
      <c r="AX375" s="122" t="str">
        <f>IF('Main courante'!$A372=$AU$6,TEXT('Main courante'!$D372,"hh:mm"),"")</f>
        <v/>
      </c>
      <c r="AY375" s="123" t="str">
        <f>IF('Main courante'!$A372=$AU$6,MOD($AX375-$AW375,1),"")</f>
        <v/>
      </c>
      <c r="AZ375" s="123" t="str">
        <f>IF('Main courante'!$A372=$AU$6,'Main courante'!$E372,"")</f>
        <v/>
      </c>
      <c r="BA375" s="122" t="str">
        <f>IF('Main courante'!$A372=$AU$6,DU375,"")</f>
        <v/>
      </c>
      <c r="BB375" s="125"/>
      <c r="BC375" s="120" t="str">
        <f>IF('Main courante'!$A372=$BC$6,MAX($BC$8:$BC374)+1,"")</f>
        <v/>
      </c>
      <c r="BD375" s="121" t="str">
        <f>IF('Main courante'!$A372=$BC$6,TEXT('Main courante'!$B372,"j mmm aa"),"")</f>
        <v/>
      </c>
      <c r="BE375" s="122" t="str">
        <f>IF('Main courante'!$A372=$BC$6,TEXT('Main courante'!$C372,"hh:mm"),"")</f>
        <v/>
      </c>
      <c r="BF375" s="122" t="str">
        <f>IF('Main courante'!$A372=$BC$6,TEXT('Main courante'!$D372,"hh:mm"),"")</f>
        <v/>
      </c>
      <c r="BG375" s="123" t="str">
        <f>IF('Main courante'!$A372=$BC$6,MOD($BF375-$BE375,1),"")</f>
        <v/>
      </c>
      <c r="BH375" s="123" t="str">
        <f>IF('Main courante'!$A372=$BC$6,'Main courante'!$E372,"")</f>
        <v/>
      </c>
      <c r="BI375" s="122" t="str">
        <f>IF('Main courante'!$A372=$BC$6,DU375,"")</f>
        <v/>
      </c>
      <c r="BJ375" s="125"/>
      <c r="BK375" s="120" t="str">
        <f>IF('Main courante'!$A372=$BK$6,MAX($BK$8:$BK374)+1,"")</f>
        <v/>
      </c>
      <c r="BL375" s="121" t="str">
        <f>IF('Main courante'!$A372=$BK$6,TEXT('Main courante'!$B372,"j mmm aa"),"")</f>
        <v/>
      </c>
      <c r="BM375" s="122" t="str">
        <f>IF('Main courante'!$A372=$BK$6,TEXT('Main courante'!$C372,"hh:mm"),"")</f>
        <v/>
      </c>
      <c r="BN375" s="122" t="str">
        <f>IF('Main courante'!$A372=$BK$6,TEXT('Main courante'!$D372,"hh:mm"),"")</f>
        <v/>
      </c>
      <c r="BO375" s="123" t="str">
        <f>IF('Main courante'!$A372=$BK$6,MOD($BN375-$BM375,1),"")</f>
        <v/>
      </c>
      <c r="BP375" s="123" t="str">
        <f>IF('Main courante'!$A372=$BK$6,'Main courante'!$E372,"")</f>
        <v/>
      </c>
      <c r="BQ375" s="122" t="str">
        <f>IF('Main courante'!$A372=$BK$6,DU375,"")</f>
        <v/>
      </c>
      <c r="BR375" s="125"/>
      <c r="BS375" s="120" t="str">
        <f>IF('Main courante'!$A372=$BS$6,MAX($BS$8:$BS374)+1,"")</f>
        <v/>
      </c>
      <c r="BT375" s="121" t="str">
        <f>IF('Main courante'!$A372=$BS$6,TEXT('Main courante'!$B372,"j mmm aa"),"")</f>
        <v/>
      </c>
      <c r="BU375" s="122" t="str">
        <f>IF('Main courante'!$A372=$BS$6,TEXT('Main courante'!$C372,"hh:mm"),"")</f>
        <v/>
      </c>
      <c r="BV375" s="122" t="str">
        <f>IF('Main courante'!$A372=$BS$6,TEXT('Main courante'!$D372,"hh:mm"),"")</f>
        <v/>
      </c>
      <c r="BW375" s="123" t="str">
        <f>IF('Main courante'!$A372=$BS$6,MOD($BV375-$BU375,1),"")</f>
        <v/>
      </c>
      <c r="BX375" s="123" t="str">
        <f>IF('Main courante'!$A372=$BS$6,'Main courante'!$E372,"")</f>
        <v/>
      </c>
      <c r="BY375" s="122" t="str">
        <f>IF('Main courante'!$A372=$BS$6,DU375,"")</f>
        <v/>
      </c>
      <c r="BZ375" s="125"/>
      <c r="CA375" s="120" t="str">
        <f>IF('Main courante'!$A372=$CA$6,MAX($CA$8:$CA374)+1,"")</f>
        <v/>
      </c>
      <c r="CB375" s="121" t="str">
        <f>IF('Main courante'!$A372=$CA$6,TEXT('Main courante'!$B372,"j mmm aa"),"")</f>
        <v/>
      </c>
      <c r="CC375" s="122" t="str">
        <f>IF('Main courante'!$A372=$CA$6,TEXT('Main courante'!$C372,"hh:mm"),"")</f>
        <v/>
      </c>
      <c r="CD375" s="122" t="str">
        <f>IF('Main courante'!$A372=$CA$6,TEXT('Main courante'!$D372,"hh:mm"),"")</f>
        <v/>
      </c>
      <c r="CE375" s="123" t="str">
        <f>IF('Main courante'!$A372=$CA$6,MOD($CD375-$CC375,1),"")</f>
        <v/>
      </c>
      <c r="CF375" s="123" t="str">
        <f>IF('Main courante'!$A372=$CA$6,'Main courante'!$E372,"")</f>
        <v/>
      </c>
      <c r="CG375" s="122" t="str">
        <f>IF('Main courante'!$A372=$CA$6,DU375,"")</f>
        <v/>
      </c>
      <c r="CH375" s="125"/>
      <c r="CI375" s="120" t="str">
        <f>IF('Main courante'!$A372=$CI$6,MAX($CI$8:$CI374)+1,"")</f>
        <v/>
      </c>
      <c r="CJ375" s="121" t="str">
        <f>IF('Main courante'!$A372=$CI$6,TEXT('Main courante'!$B372,"j mmm aa"),"")</f>
        <v/>
      </c>
      <c r="CK375" s="122" t="str">
        <f>IF('Main courante'!$A372=$CI$6,TEXT('Main courante'!$C372,"hh:mm"),"")</f>
        <v/>
      </c>
      <c r="CL375" s="122" t="str">
        <f>IF('Main courante'!$A372=$CI$6,TEXT('Main courante'!$D372,"hh:mm"),"")</f>
        <v/>
      </c>
      <c r="CM375" s="123" t="str">
        <f>IF('Main courante'!$A372=$CI$6,MOD($CL375-$CK375,1),"")</f>
        <v/>
      </c>
      <c r="CN375" s="123" t="str">
        <f>IF('Main courante'!$A372=$CI$6,'Main courante'!$E372,"")</f>
        <v/>
      </c>
      <c r="CO375" s="125"/>
      <c r="CP375" s="120" t="str">
        <f>IF('Main courante'!$A372=$CP$6,MAX($CP$8:$CP374)+1,"")</f>
        <v/>
      </c>
      <c r="CQ375" s="121" t="str">
        <f>IF('Main courante'!$A372=$CP$6,TEXT('Main courante'!$B372,"j mmm aa"),"")</f>
        <v/>
      </c>
      <c r="CR375" s="122" t="str">
        <f>IF('Main courante'!$A372=$CP$6,TEXT('Main courante'!$C372,"hh:mm"),"")</f>
        <v/>
      </c>
      <c r="CS375" s="122" t="str">
        <f>IF('Main courante'!$A372=$CP$6,TEXT('Main courante'!$D372,"hh:mm"),"")</f>
        <v/>
      </c>
      <c r="CT375" s="123" t="str">
        <f>IF('Main courante'!$A372=$CP$6,MOD($CS375-$CR375,1),"")</f>
        <v/>
      </c>
      <c r="CU375" s="123" t="str">
        <f>IF('Main courante'!$A372=$CP$6,'Main courante'!$E372,"")</f>
        <v/>
      </c>
      <c r="CV375" s="122" t="str">
        <f>IF('Main courante'!$A372=$CP$6,DU375,"")</f>
        <v/>
      </c>
      <c r="CW375" s="125"/>
      <c r="CX375" s="120" t="str">
        <f>IF('Main courante'!$A372=$CX$6,MAX($CX$8:$CX374)+1,"")</f>
        <v/>
      </c>
      <c r="CY375" s="121" t="str">
        <f>IF('Main courante'!$A372=$CX$6,TEXT('Main courante'!$B372,"j mmm aa"),"")</f>
        <v/>
      </c>
      <c r="CZ375" s="122" t="str">
        <f>IF('Main courante'!$A372=$CX$6,TEXT('Main courante'!$C372,"hh:mm"),"")</f>
        <v/>
      </c>
      <c r="DA375" s="122" t="str">
        <f>IF('Main courante'!$A372=$CX$6,TEXT('Main courante'!$D372,"hh:mm"),"")</f>
        <v/>
      </c>
      <c r="DB375" s="123" t="str">
        <f>IF('Main courante'!$A372=$CX$6,MOD($DA375-$CZ375,1),"")</f>
        <v/>
      </c>
      <c r="DC375" s="123" t="str">
        <f>IF('Main courante'!$A372=$CX$6,'Main courante'!$E372,"")</f>
        <v/>
      </c>
      <c r="DD375" s="122" t="str">
        <f>IF('Main courante'!$A372=$CX$6,DU375,"")</f>
        <v/>
      </c>
      <c r="DE375" s="125"/>
      <c r="DF375" s="120" t="str">
        <f>IF('Main courante'!$A372=$DF$6,MAX($DF$8:$DF374)+1,"")</f>
        <v/>
      </c>
      <c r="DG375" s="121" t="str">
        <f>IF('Main courante'!$A372=$DF$6,TEXT('Main courante'!$B372,"j mmm aa"),"")</f>
        <v/>
      </c>
      <c r="DH375" s="122" t="str">
        <f>IF('Main courante'!$A372=$DF$6,TEXT('Main courante'!$C372,"hh:mm"),"")</f>
        <v/>
      </c>
      <c r="DI375" s="122" t="str">
        <f>IF('Main courante'!$A372=$DF$6,TEXT('Main courante'!$D372,"hh:mm"),"")</f>
        <v/>
      </c>
      <c r="DJ375" s="123" t="str">
        <f>IF('Main courante'!$A372=$DF$6,MOD($DI375-$DH375,1),"")</f>
        <v/>
      </c>
      <c r="DK375" s="123" t="str">
        <f>IF('Main courante'!$A372=$DF$6,'Main courante'!$E372,"")</f>
        <v/>
      </c>
      <c r="DL375" s="128"/>
      <c r="DM375" s="120" t="str">
        <f>IF(OR('Main courante'!$F372&lt;&gt;"",'Main courante'!$K372&lt;&gt;""),MAX($DM$8:$DM374)+1,"")</f>
        <v/>
      </c>
      <c r="DN375" s="121" t="str">
        <f>IF('Main courante'!$F372,TEXT('Main courante'!$B372,"j mmm aa"),"")</f>
        <v/>
      </c>
      <c r="DO375" s="121" t="str">
        <f>IF('Main courante'!$F372,'Main courante'!$E372,"")</f>
        <v/>
      </c>
      <c r="DP375" s="121" t="str">
        <f>IF(OR('Main courante'!$F372&lt;&gt;"",'Main courante'!$K372&lt;&gt;""),IF('Main courante'!$F372&lt;&gt;"",TEXT('Main courante'!$F372,"hh:mm"),""),"")</f>
        <v/>
      </c>
      <c r="DQ375" s="121" t="str">
        <f>IF(OR('Main courante'!$F372&lt;&gt;"",'Main courante'!$K372&lt;&gt;""),IF('Main courante'!$G372&lt;&gt;"",TEXT('Main courante'!$G372,"hh:mm"),""),"")</f>
        <v/>
      </c>
      <c r="DR375" s="121" t="str">
        <f>IF(OR('Main courante'!$F372&lt;&gt;"",'Main courante'!$K372&lt;&gt;""),IF('Main courante'!$K372&lt;&gt;"",TEXT('Main courante'!$K372,"hh:mm"),""),"")</f>
        <v/>
      </c>
      <c r="DS375" s="121" t="str">
        <f>IF(OR('Main courante'!$F372&lt;&gt;"",'Main courante'!$K372&lt;&gt;""),IF('Main courante'!$L372&lt;&gt;"",TEXT('Main courante'!$L372,"hh:mm"),""),"")</f>
        <v/>
      </c>
      <c r="DT375" s="129">
        <f t="shared" si="19"/>
        <v>0</v>
      </c>
      <c r="DU375" s="130">
        <f>'Main courante'!$H372+'Main courante'!$M372</f>
        <v>0</v>
      </c>
      <c r="DV375" s="131">
        <f>'Main courante'!$J372+'Main courante'!$O372</f>
        <v>0</v>
      </c>
      <c r="DW375" s="131">
        <f>'Main courante'!$I372+'Main courante'!$N372</f>
        <v>0</v>
      </c>
      <c r="DX375" s="132" t="str">
        <f>IF('Main courante'!$P372&lt;&gt;"",'Main courante'!$P372,"")</f>
        <v/>
      </c>
      <c r="DY375" s="133" t="str">
        <f>IF('Main courante'!$Q372&lt;&gt;"",'Main courante'!$Q372,"")</f>
        <v/>
      </c>
      <c r="DZ375" s="133" t="str">
        <f>IF('Main courante'!$R372&lt;&gt;"",'Main courante'!$R372,"")</f>
        <v/>
      </c>
      <c r="EA375" s="129">
        <f t="shared" si="20"/>
        <v>0</v>
      </c>
      <c r="EB375" s="129">
        <f t="shared" si="21"/>
        <v>0</v>
      </c>
      <c r="ED375" s="120" t="str">
        <f>IF('Main courante'!$A372=$ED$6,MAX($ED$8:$ED374)+1,"")</f>
        <v/>
      </c>
      <c r="EE375" s="120" t="str">
        <f>IF('Main courante'!$A372=$ED$6,'Main courante'!$S372,"")</f>
        <v/>
      </c>
      <c r="EF375" s="120" t="str">
        <f>IF('Main courante'!$A372=$ED$6,'Main courante'!$T372,"")</f>
        <v/>
      </c>
      <c r="EG375" s="120" t="str">
        <f>IF('Main courante'!$A372=$ED$6,'Main courante'!$U372,"")</f>
        <v/>
      </c>
      <c r="EH375" s="134" t="str">
        <f>IF('Main courante'!$A372=$ED$6,'Main courante'!$V372,"")</f>
        <v/>
      </c>
      <c r="EJ375" s="120" t="str">
        <f>IF('Main courante'!$A372=$EJ$6,MAX($EJ$8:$EJ374)+1,"")</f>
        <v/>
      </c>
      <c r="EK375" s="120" t="str">
        <f>IF('Main courante'!$A372=$EJ$6,'Main courante'!$S372,"")</f>
        <v/>
      </c>
      <c r="EL375" s="120" t="str">
        <f>IF('Main courante'!$A372=$EJ$6,'Main courante'!$T372,"")</f>
        <v/>
      </c>
      <c r="EM375" s="120" t="str">
        <f>IF('Main courante'!$A372=$EJ$6,'Main courante'!$U372,"")</f>
        <v/>
      </c>
      <c r="EN375" s="134" t="str">
        <f>IF('Main courante'!$A372=$EJ$6,'Main courante'!$V372,"")</f>
        <v/>
      </c>
      <c r="EP375" s="120" t="str">
        <f>IF('Main courante'!$A372=$EP$6,MAX($EP$8:$EP374)+1,"")</f>
        <v/>
      </c>
      <c r="EQ375" s="120" t="str">
        <f>IF('Main courante'!$A372=$EP$6,'Main courante'!$S372,"")</f>
        <v/>
      </c>
      <c r="ER375" s="120" t="str">
        <f>IF('Main courante'!$A372=$EP$6,'Main courante'!$T372,"")</f>
        <v/>
      </c>
      <c r="ES375" s="120" t="str">
        <f>IF('Main courante'!$A372=$EP$6,'Main courante'!$U372,"")</f>
        <v/>
      </c>
      <c r="ET375" s="134" t="str">
        <f>IF('Main courante'!$A372=$EP$6,'Main courante'!$V372,"")</f>
        <v/>
      </c>
      <c r="EU375" s="125"/>
      <c r="EV375" s="120" t="str">
        <f>IF('Main courante'!$A372=$EV$6,MAX($EV$8:$EV374)+1,"")</f>
        <v/>
      </c>
      <c r="EW375" s="121" t="str">
        <f>IF('Main courante'!$A372=$EV$6,TEXT('Main courante'!$B372,"j mmm aa"),"")</f>
        <v/>
      </c>
      <c r="EX375" s="122" t="str">
        <f>IF('Main courante'!$A372=$EV$6,TEXT('Main courante'!$C372,"hh:mm"),"")</f>
        <v/>
      </c>
      <c r="EY375" s="122" t="str">
        <f>IF('Main courante'!$A372=$EV$6,TEXT('Main courante'!$D372,"hh:mm"),"")</f>
        <v/>
      </c>
      <c r="EZ375" s="123" t="str">
        <f>IF('Main courante'!$A372=$EV$6,MOD($EY375-$EX375,1),"")</f>
        <v/>
      </c>
      <c r="FA375" s="123" t="str">
        <f>IF('Main courante'!$A372=$EV$6,'Main courante'!$E372,"")</f>
        <v/>
      </c>
      <c r="FB375" s="128"/>
    </row>
    <row r="376" spans="1:158">
      <c r="A376" s="120" t="str">
        <f>IF('Main courante'!$A373=$A$6,MAX($A$8:$A375)+1,"")</f>
        <v/>
      </c>
      <c r="B376" s="121" t="str">
        <f>IF('Main courante'!$A373=$A$6,TEXT('Main courante'!$B373,"j mmm aa"),"")</f>
        <v/>
      </c>
      <c r="C376" s="122" t="str">
        <f>IF('Main courante'!$A373=$A$6,TEXT('Main courante'!$C373,"hh:mm"),"")</f>
        <v/>
      </c>
      <c r="D376" s="122" t="str">
        <f>IF('Main courante'!$A373=$A$6,TEXT('Main courante'!$D373,"hh:mm"),"")</f>
        <v/>
      </c>
      <c r="E376" s="123" t="str">
        <f>IF('Main courante'!$A373=$A$6,MOD($D376-$C376,1),"")</f>
        <v/>
      </c>
      <c r="F376" s="123" t="str">
        <f>IF('Main courante'!$A373=$A$6,'Main courante'!$E373,"")</f>
        <v/>
      </c>
      <c r="G376" s="125"/>
      <c r="H376" s="126" t="str">
        <f>IF('Main courante'!$A373=$H$6,MAX($H$8:$H375)+1,"")</f>
        <v/>
      </c>
      <c r="I376" s="121" t="str">
        <f>IF('Main courante'!$A373=$H$6,TEXT('Main courante'!$B373,"j mmm aa"),"")</f>
        <v/>
      </c>
      <c r="J376" s="122" t="str">
        <f>IF('Main courante'!$A373=$H$6,TEXT('Main courante'!$C373,"hh:mm"),"")</f>
        <v/>
      </c>
      <c r="K376" s="122" t="str">
        <f>IF('Main courante'!$A373=$H$6,TEXT('Main courante'!$D373,"hh:mm"),"")</f>
        <v/>
      </c>
      <c r="L376" s="123" t="str">
        <f>IF('Main courante'!$A373=$H$6,MOD($K376-$J376,1),"")</f>
        <v/>
      </c>
      <c r="M376" s="123" t="str">
        <f>IF('Main courante'!$A373=$H$6,'Main courante'!$E373,"")</f>
        <v/>
      </c>
      <c r="N376" s="125"/>
      <c r="O376" s="120" t="str">
        <f>IF('Main courante'!$A373=$O$6,MAX($O$8:$O375)+1,"")</f>
        <v/>
      </c>
      <c r="P376" s="121" t="str">
        <f>IF('Main courante'!$A373=$O$6,TEXT('Main courante'!$B373,"j mmm aa"),"")</f>
        <v/>
      </c>
      <c r="Q376" s="122" t="str">
        <f>IF('Main courante'!$A373=$O$6,TEXT('Main courante'!$C373,"hh:mm"),"")</f>
        <v/>
      </c>
      <c r="R376" s="122" t="str">
        <f>IF('Main courante'!$A373=$O$6,TEXT('Main courante'!$D373,"hh:mm"),"")</f>
        <v/>
      </c>
      <c r="S376" s="123" t="str">
        <f>IF('Main courante'!$A373=$O$6,MOD($R376-$Q376,1),"")</f>
        <v/>
      </c>
      <c r="T376" s="124" t="str">
        <f>IF('Main courante'!$A373=$O$6,'Main courante'!$E373,"")</f>
        <v/>
      </c>
      <c r="U376" s="127" t="str">
        <f>IF('Main courante'!$A373=$O$6,DU376,"")</f>
        <v/>
      </c>
      <c r="V376" s="125"/>
      <c r="W376" s="120" t="str">
        <f>IF('Main courante'!$A373=$W$6,MAX($W$8:$W375)+1,"")</f>
        <v/>
      </c>
      <c r="X376" s="121" t="str">
        <f>IF('Main courante'!$A373=$W$6,TEXT('Main courante'!$B373,"j mmm aa"),"")</f>
        <v/>
      </c>
      <c r="Y376" s="122" t="str">
        <f>IF('Main courante'!$A373=$W$6,TEXT('Main courante'!$C373,"hh:mm"),"")</f>
        <v/>
      </c>
      <c r="Z376" s="122" t="str">
        <f>IF('Main courante'!$A373=$W$6,TEXT('Main courante'!$D373,"hh:mm"),"")</f>
        <v/>
      </c>
      <c r="AA376" s="123" t="str">
        <f>IF('Main courante'!$A373=$W$6,MOD($Z376-$Y376,1),"")</f>
        <v/>
      </c>
      <c r="AB376" s="123" t="str">
        <f>IF('Main courante'!$A373=$W$6,'Main courante'!$E373,"")</f>
        <v/>
      </c>
      <c r="AC376" s="122" t="str">
        <f>IF('Main courante'!$A373=$W$6,DU376,"")</f>
        <v/>
      </c>
      <c r="AD376" s="125"/>
      <c r="AE376" s="120" t="str">
        <f>IF('Main courante'!$A373=$AE$6,MAX($AE$8:$AE375)+1,"")</f>
        <v/>
      </c>
      <c r="AF376" s="121" t="str">
        <f>IF('Main courante'!$A373=$AE$6,TEXT('Main courante'!$B373,"j mmm aa"),"")</f>
        <v/>
      </c>
      <c r="AG376" s="122" t="str">
        <f>IF('Main courante'!$A373=$AE$6,TEXT('Main courante'!$C373,"hh:mm"),"")</f>
        <v/>
      </c>
      <c r="AH376" s="122" t="str">
        <f>IF('Main courante'!$A373=$AE$6,TEXT('Main courante'!$D373,"hh:mm"),"")</f>
        <v/>
      </c>
      <c r="AI376" s="123" t="str">
        <f>IF('Main courante'!$A373=$AE$6,MOD($AH376-$AG376,1),"")</f>
        <v/>
      </c>
      <c r="AJ376" s="123" t="str">
        <f>IF('Main courante'!$A373=$AE$6,'Main courante'!$E373,"")</f>
        <v/>
      </c>
      <c r="AK376" s="122" t="str">
        <f>IF('Main courante'!$A373=$AE$6,DU376,"")</f>
        <v/>
      </c>
      <c r="AL376" s="125"/>
      <c r="AM376" s="120" t="str">
        <f>IF('Main courante'!$A373=$AM$6,MAX($AM$8:$AM375)+1,"")</f>
        <v/>
      </c>
      <c r="AN376" s="121" t="str">
        <f>IF('Main courante'!$A373=$AM$6,TEXT('Main courante'!$B373,"j mmm aa"),"")</f>
        <v/>
      </c>
      <c r="AO376" s="122" t="str">
        <f>IF('Main courante'!$A373=$AM$6,TEXT('Main courante'!$C373,"hh:mm"),"")</f>
        <v/>
      </c>
      <c r="AP376" s="122" t="str">
        <f>IF('Main courante'!$A373=$AM$6,TEXT('Main courante'!$D373,"hh:mm"),"")</f>
        <v/>
      </c>
      <c r="AQ376" s="123" t="str">
        <f>IF('Main courante'!$A373=$AM$6,MOD($AP376-$AO376,1),"")</f>
        <v/>
      </c>
      <c r="AR376" s="123" t="str">
        <f>IF('Main courante'!$A373=$AM$6,'Main courante'!$E373,"")</f>
        <v/>
      </c>
      <c r="AS376" s="122" t="str">
        <f>IF('Main courante'!$A373=$AM$6,DU376,"")</f>
        <v/>
      </c>
      <c r="AT376" s="125"/>
      <c r="AU376" s="120" t="str">
        <f>IF('Main courante'!$A373=$AU$6,MAX($AU$8:$AU375)+1,"")</f>
        <v/>
      </c>
      <c r="AV376" s="121" t="str">
        <f>IF('Main courante'!$A373=$AU$6,TEXT('Main courante'!$B373,"j mmm aa"),"")</f>
        <v/>
      </c>
      <c r="AW376" s="122" t="str">
        <f>IF('Main courante'!$A373=$AU$6,TEXT('Main courante'!$C373,"hh:mm"),"")</f>
        <v/>
      </c>
      <c r="AX376" s="122" t="str">
        <f>IF('Main courante'!$A373=$AU$6,TEXT('Main courante'!$D373,"hh:mm"),"")</f>
        <v/>
      </c>
      <c r="AY376" s="123" t="str">
        <f>IF('Main courante'!$A373=$AU$6,MOD($AX376-$AW376,1),"")</f>
        <v/>
      </c>
      <c r="AZ376" s="123" t="str">
        <f>IF('Main courante'!$A373=$AU$6,'Main courante'!$E373,"")</f>
        <v/>
      </c>
      <c r="BA376" s="122" t="str">
        <f>IF('Main courante'!$A373=$AU$6,DU376,"")</f>
        <v/>
      </c>
      <c r="BB376" s="125"/>
      <c r="BC376" s="120" t="str">
        <f>IF('Main courante'!$A373=$BC$6,MAX($BC$8:$BC375)+1,"")</f>
        <v/>
      </c>
      <c r="BD376" s="121" t="str">
        <f>IF('Main courante'!$A373=$BC$6,TEXT('Main courante'!$B373,"j mmm aa"),"")</f>
        <v/>
      </c>
      <c r="BE376" s="122" t="str">
        <f>IF('Main courante'!$A373=$BC$6,TEXT('Main courante'!$C373,"hh:mm"),"")</f>
        <v/>
      </c>
      <c r="BF376" s="122" t="str">
        <f>IF('Main courante'!$A373=$BC$6,TEXT('Main courante'!$D373,"hh:mm"),"")</f>
        <v/>
      </c>
      <c r="BG376" s="123" t="str">
        <f>IF('Main courante'!$A373=$BC$6,MOD($BF376-$BE376,1),"")</f>
        <v/>
      </c>
      <c r="BH376" s="123" t="str">
        <f>IF('Main courante'!$A373=$BC$6,'Main courante'!$E373,"")</f>
        <v/>
      </c>
      <c r="BI376" s="122" t="str">
        <f>IF('Main courante'!$A373=$BC$6,DU376,"")</f>
        <v/>
      </c>
      <c r="BJ376" s="125"/>
      <c r="BK376" s="120" t="str">
        <f>IF('Main courante'!$A373=$BK$6,MAX($BK$8:$BK375)+1,"")</f>
        <v/>
      </c>
      <c r="BL376" s="121" t="str">
        <f>IF('Main courante'!$A373=$BK$6,TEXT('Main courante'!$B373,"j mmm aa"),"")</f>
        <v/>
      </c>
      <c r="BM376" s="122" t="str">
        <f>IF('Main courante'!$A373=$BK$6,TEXT('Main courante'!$C373,"hh:mm"),"")</f>
        <v/>
      </c>
      <c r="BN376" s="122" t="str">
        <f>IF('Main courante'!$A373=$BK$6,TEXT('Main courante'!$D373,"hh:mm"),"")</f>
        <v/>
      </c>
      <c r="BO376" s="123" t="str">
        <f>IF('Main courante'!$A373=$BK$6,MOD($BN376-$BM376,1),"")</f>
        <v/>
      </c>
      <c r="BP376" s="123" t="str">
        <f>IF('Main courante'!$A373=$BK$6,'Main courante'!$E373,"")</f>
        <v/>
      </c>
      <c r="BQ376" s="122" t="str">
        <f>IF('Main courante'!$A373=$BK$6,DU376,"")</f>
        <v/>
      </c>
      <c r="BR376" s="125"/>
      <c r="BS376" s="120" t="str">
        <f>IF('Main courante'!$A373=$BS$6,MAX($BS$8:$BS375)+1,"")</f>
        <v/>
      </c>
      <c r="BT376" s="121" t="str">
        <f>IF('Main courante'!$A373=$BS$6,TEXT('Main courante'!$B373,"j mmm aa"),"")</f>
        <v/>
      </c>
      <c r="BU376" s="122" t="str">
        <f>IF('Main courante'!$A373=$BS$6,TEXT('Main courante'!$C373,"hh:mm"),"")</f>
        <v/>
      </c>
      <c r="BV376" s="122" t="str">
        <f>IF('Main courante'!$A373=$BS$6,TEXT('Main courante'!$D373,"hh:mm"),"")</f>
        <v/>
      </c>
      <c r="BW376" s="123" t="str">
        <f>IF('Main courante'!$A373=$BS$6,MOD($BV376-$BU376,1),"")</f>
        <v/>
      </c>
      <c r="BX376" s="123" t="str">
        <f>IF('Main courante'!$A373=$BS$6,'Main courante'!$E373,"")</f>
        <v/>
      </c>
      <c r="BY376" s="122" t="str">
        <f>IF('Main courante'!$A373=$BS$6,DU376,"")</f>
        <v/>
      </c>
      <c r="BZ376" s="125"/>
      <c r="CA376" s="120" t="str">
        <f>IF('Main courante'!$A373=$CA$6,MAX($CA$8:$CA375)+1,"")</f>
        <v/>
      </c>
      <c r="CB376" s="121" t="str">
        <f>IF('Main courante'!$A373=$CA$6,TEXT('Main courante'!$B373,"j mmm aa"),"")</f>
        <v/>
      </c>
      <c r="CC376" s="122" t="str">
        <f>IF('Main courante'!$A373=$CA$6,TEXT('Main courante'!$C373,"hh:mm"),"")</f>
        <v/>
      </c>
      <c r="CD376" s="122" t="str">
        <f>IF('Main courante'!$A373=$CA$6,TEXT('Main courante'!$D373,"hh:mm"),"")</f>
        <v/>
      </c>
      <c r="CE376" s="123" t="str">
        <f>IF('Main courante'!$A373=$CA$6,MOD($CD376-$CC376,1),"")</f>
        <v/>
      </c>
      <c r="CF376" s="123" t="str">
        <f>IF('Main courante'!$A373=$CA$6,'Main courante'!$E373,"")</f>
        <v/>
      </c>
      <c r="CG376" s="122" t="str">
        <f>IF('Main courante'!$A373=$CA$6,DU376,"")</f>
        <v/>
      </c>
      <c r="CH376" s="125"/>
      <c r="CI376" s="120" t="str">
        <f>IF('Main courante'!$A373=$CI$6,MAX($CI$8:$CI375)+1,"")</f>
        <v/>
      </c>
      <c r="CJ376" s="121" t="str">
        <f>IF('Main courante'!$A373=$CI$6,TEXT('Main courante'!$B373,"j mmm aa"),"")</f>
        <v/>
      </c>
      <c r="CK376" s="122" t="str">
        <f>IF('Main courante'!$A373=$CI$6,TEXT('Main courante'!$C373,"hh:mm"),"")</f>
        <v/>
      </c>
      <c r="CL376" s="122" t="str">
        <f>IF('Main courante'!$A373=$CI$6,TEXT('Main courante'!$D373,"hh:mm"),"")</f>
        <v/>
      </c>
      <c r="CM376" s="123" t="str">
        <f>IF('Main courante'!$A373=$CI$6,MOD($CL376-$CK376,1),"")</f>
        <v/>
      </c>
      <c r="CN376" s="123" t="str">
        <f>IF('Main courante'!$A373=$CI$6,'Main courante'!$E373,"")</f>
        <v/>
      </c>
      <c r="CO376" s="125"/>
      <c r="CP376" s="120" t="str">
        <f>IF('Main courante'!$A373=$CP$6,MAX($CP$8:$CP375)+1,"")</f>
        <v/>
      </c>
      <c r="CQ376" s="121" t="str">
        <f>IF('Main courante'!$A373=$CP$6,TEXT('Main courante'!$B373,"j mmm aa"),"")</f>
        <v/>
      </c>
      <c r="CR376" s="122" t="str">
        <f>IF('Main courante'!$A373=$CP$6,TEXT('Main courante'!$C373,"hh:mm"),"")</f>
        <v/>
      </c>
      <c r="CS376" s="122" t="str">
        <f>IF('Main courante'!$A373=$CP$6,TEXT('Main courante'!$D373,"hh:mm"),"")</f>
        <v/>
      </c>
      <c r="CT376" s="123" t="str">
        <f>IF('Main courante'!$A373=$CP$6,MOD($CS376-$CR376,1),"")</f>
        <v/>
      </c>
      <c r="CU376" s="123" t="str">
        <f>IF('Main courante'!$A373=$CP$6,'Main courante'!$E373,"")</f>
        <v/>
      </c>
      <c r="CV376" s="122" t="str">
        <f>IF('Main courante'!$A373=$CP$6,DU376,"")</f>
        <v/>
      </c>
      <c r="CW376" s="125"/>
      <c r="CX376" s="120" t="str">
        <f>IF('Main courante'!$A373=$CX$6,MAX($CX$8:$CX375)+1,"")</f>
        <v/>
      </c>
      <c r="CY376" s="121" t="str">
        <f>IF('Main courante'!$A373=$CX$6,TEXT('Main courante'!$B373,"j mmm aa"),"")</f>
        <v/>
      </c>
      <c r="CZ376" s="122" t="str">
        <f>IF('Main courante'!$A373=$CX$6,TEXT('Main courante'!$C373,"hh:mm"),"")</f>
        <v/>
      </c>
      <c r="DA376" s="122" t="str">
        <f>IF('Main courante'!$A373=$CX$6,TEXT('Main courante'!$D373,"hh:mm"),"")</f>
        <v/>
      </c>
      <c r="DB376" s="123" t="str">
        <f>IF('Main courante'!$A373=$CX$6,MOD($DA376-$CZ376,1),"")</f>
        <v/>
      </c>
      <c r="DC376" s="123" t="str">
        <f>IF('Main courante'!$A373=$CX$6,'Main courante'!$E373,"")</f>
        <v/>
      </c>
      <c r="DD376" s="122" t="str">
        <f>IF('Main courante'!$A373=$CX$6,DU376,"")</f>
        <v/>
      </c>
      <c r="DE376" s="125"/>
      <c r="DF376" s="120" t="str">
        <f>IF('Main courante'!$A373=$DF$6,MAX($DF$8:$DF375)+1,"")</f>
        <v/>
      </c>
      <c r="DG376" s="121" t="str">
        <f>IF('Main courante'!$A373=$DF$6,TEXT('Main courante'!$B373,"j mmm aa"),"")</f>
        <v/>
      </c>
      <c r="DH376" s="122" t="str">
        <f>IF('Main courante'!$A373=$DF$6,TEXT('Main courante'!$C373,"hh:mm"),"")</f>
        <v/>
      </c>
      <c r="DI376" s="122" t="str">
        <f>IF('Main courante'!$A373=$DF$6,TEXT('Main courante'!$D373,"hh:mm"),"")</f>
        <v/>
      </c>
      <c r="DJ376" s="123" t="str">
        <f>IF('Main courante'!$A373=$DF$6,MOD($DI376-$DH376,1),"")</f>
        <v/>
      </c>
      <c r="DK376" s="123" t="str">
        <f>IF('Main courante'!$A373=$DF$6,'Main courante'!$E373,"")</f>
        <v/>
      </c>
      <c r="DL376" s="128"/>
      <c r="DM376" s="120" t="str">
        <f>IF(OR('Main courante'!$F373&lt;&gt;"",'Main courante'!$K373&lt;&gt;""),MAX($DM$8:$DM375)+1,"")</f>
        <v/>
      </c>
      <c r="DN376" s="121" t="str">
        <f>IF('Main courante'!$F373,TEXT('Main courante'!$B373,"j mmm aa"),"")</f>
        <v/>
      </c>
      <c r="DO376" s="121" t="str">
        <f>IF('Main courante'!$F373,'Main courante'!$E373,"")</f>
        <v/>
      </c>
      <c r="DP376" s="121" t="str">
        <f>IF(OR('Main courante'!$F373&lt;&gt;"",'Main courante'!$K373&lt;&gt;""),IF('Main courante'!$F373&lt;&gt;"",TEXT('Main courante'!$F373,"hh:mm"),""),"")</f>
        <v/>
      </c>
      <c r="DQ376" s="121" t="str">
        <f>IF(OR('Main courante'!$F373&lt;&gt;"",'Main courante'!$K373&lt;&gt;""),IF('Main courante'!$G373&lt;&gt;"",TEXT('Main courante'!$G373,"hh:mm"),""),"")</f>
        <v/>
      </c>
      <c r="DR376" s="121" t="str">
        <f>IF(OR('Main courante'!$F373&lt;&gt;"",'Main courante'!$K373&lt;&gt;""),IF('Main courante'!$K373&lt;&gt;"",TEXT('Main courante'!$K373,"hh:mm"),""),"")</f>
        <v/>
      </c>
      <c r="DS376" s="121" t="str">
        <f>IF(OR('Main courante'!$F373&lt;&gt;"",'Main courante'!$K373&lt;&gt;""),IF('Main courante'!$L373&lt;&gt;"",TEXT('Main courante'!$L373,"hh:mm"),""),"")</f>
        <v/>
      </c>
      <c r="DT376" s="129">
        <f t="shared" si="19"/>
        <v>0</v>
      </c>
      <c r="DU376" s="130">
        <f>'Main courante'!$H373+'Main courante'!$M373</f>
        <v>0</v>
      </c>
      <c r="DV376" s="131">
        <f>'Main courante'!$J373+'Main courante'!$O373</f>
        <v>0</v>
      </c>
      <c r="DW376" s="131">
        <f>'Main courante'!$I373+'Main courante'!$N373</f>
        <v>0</v>
      </c>
      <c r="DX376" s="132" t="str">
        <f>IF('Main courante'!$P373&lt;&gt;"",'Main courante'!$P373,"")</f>
        <v/>
      </c>
      <c r="DY376" s="133" t="str">
        <f>IF('Main courante'!$Q373&lt;&gt;"",'Main courante'!$Q373,"")</f>
        <v/>
      </c>
      <c r="DZ376" s="133" t="str">
        <f>IF('Main courante'!$R373&lt;&gt;"",'Main courante'!$R373,"")</f>
        <v/>
      </c>
      <c r="EA376" s="129">
        <f t="shared" si="20"/>
        <v>0</v>
      </c>
      <c r="EB376" s="129">
        <f t="shared" si="21"/>
        <v>0</v>
      </c>
      <c r="ED376" s="120" t="str">
        <f>IF('Main courante'!$A373=$ED$6,MAX($ED$8:$ED375)+1,"")</f>
        <v/>
      </c>
      <c r="EE376" s="120" t="str">
        <f>IF('Main courante'!$A373=$ED$6,'Main courante'!$S373,"")</f>
        <v/>
      </c>
      <c r="EF376" s="120" t="str">
        <f>IF('Main courante'!$A373=$ED$6,'Main courante'!$T373,"")</f>
        <v/>
      </c>
      <c r="EG376" s="120" t="str">
        <f>IF('Main courante'!$A373=$ED$6,'Main courante'!$U373,"")</f>
        <v/>
      </c>
      <c r="EH376" s="134" t="str">
        <f>IF('Main courante'!$A373=$ED$6,'Main courante'!$V373,"")</f>
        <v/>
      </c>
      <c r="EJ376" s="120" t="str">
        <f>IF('Main courante'!$A373=$EJ$6,MAX($EJ$8:$EJ375)+1,"")</f>
        <v/>
      </c>
      <c r="EK376" s="120" t="str">
        <f>IF('Main courante'!$A373=$EJ$6,'Main courante'!$S373,"")</f>
        <v/>
      </c>
      <c r="EL376" s="120" t="str">
        <f>IF('Main courante'!$A373=$EJ$6,'Main courante'!$T373,"")</f>
        <v/>
      </c>
      <c r="EM376" s="120" t="str">
        <f>IF('Main courante'!$A373=$EJ$6,'Main courante'!$U373,"")</f>
        <v/>
      </c>
      <c r="EN376" s="134" t="str">
        <f>IF('Main courante'!$A373=$EJ$6,'Main courante'!$V373,"")</f>
        <v/>
      </c>
      <c r="EP376" s="120" t="str">
        <f>IF('Main courante'!$A373=$EP$6,MAX($EP$8:$EP375)+1,"")</f>
        <v/>
      </c>
      <c r="EQ376" s="120" t="str">
        <f>IF('Main courante'!$A373=$EP$6,'Main courante'!$S373,"")</f>
        <v/>
      </c>
      <c r="ER376" s="120" t="str">
        <f>IF('Main courante'!$A373=$EP$6,'Main courante'!$T373,"")</f>
        <v/>
      </c>
      <c r="ES376" s="120" t="str">
        <f>IF('Main courante'!$A373=$EP$6,'Main courante'!$U373,"")</f>
        <v/>
      </c>
      <c r="ET376" s="134" t="str">
        <f>IF('Main courante'!$A373=$EP$6,'Main courante'!$V373,"")</f>
        <v/>
      </c>
      <c r="EU376" s="125"/>
      <c r="EV376" s="120" t="str">
        <f>IF('Main courante'!$A373=$EV$6,MAX($EV$8:$EV375)+1,"")</f>
        <v/>
      </c>
      <c r="EW376" s="121" t="str">
        <f>IF('Main courante'!$A373=$EV$6,TEXT('Main courante'!$B373,"j mmm aa"),"")</f>
        <v/>
      </c>
      <c r="EX376" s="122" t="str">
        <f>IF('Main courante'!$A373=$EV$6,TEXT('Main courante'!$C373,"hh:mm"),"")</f>
        <v/>
      </c>
      <c r="EY376" s="122" t="str">
        <f>IF('Main courante'!$A373=$EV$6,TEXT('Main courante'!$D373,"hh:mm"),"")</f>
        <v/>
      </c>
      <c r="EZ376" s="123" t="str">
        <f>IF('Main courante'!$A373=$EV$6,MOD($EY376-$EX376,1),"")</f>
        <v/>
      </c>
      <c r="FA376" s="123" t="str">
        <f>IF('Main courante'!$A373=$EV$6,'Main courante'!$E373,"")</f>
        <v/>
      </c>
      <c r="FB376" s="128"/>
    </row>
    <row r="377" spans="1:158">
      <c r="A377" s="120" t="str">
        <f>IF('Main courante'!$A374=$A$6,MAX($A$8:$A376)+1,"")</f>
        <v/>
      </c>
      <c r="B377" s="121" t="str">
        <f>IF('Main courante'!$A374=$A$6,TEXT('Main courante'!$B374,"j mmm aa"),"")</f>
        <v/>
      </c>
      <c r="C377" s="122" t="str">
        <f>IF('Main courante'!$A374=$A$6,TEXT('Main courante'!$C374,"hh:mm"),"")</f>
        <v/>
      </c>
      <c r="D377" s="122" t="str">
        <f>IF('Main courante'!$A374=$A$6,TEXT('Main courante'!$D374,"hh:mm"),"")</f>
        <v/>
      </c>
      <c r="E377" s="123" t="str">
        <f>IF('Main courante'!$A374=$A$6,MOD($D377-$C377,1),"")</f>
        <v/>
      </c>
      <c r="F377" s="123" t="str">
        <f>IF('Main courante'!$A374=$A$6,'Main courante'!$E374,"")</f>
        <v/>
      </c>
      <c r="G377" s="125"/>
      <c r="H377" s="126" t="str">
        <f>IF('Main courante'!$A374=$H$6,MAX($H$8:$H376)+1,"")</f>
        <v/>
      </c>
      <c r="I377" s="121" t="str">
        <f>IF('Main courante'!$A374=$H$6,TEXT('Main courante'!$B374,"j mmm aa"),"")</f>
        <v/>
      </c>
      <c r="J377" s="122" t="str">
        <f>IF('Main courante'!$A374=$H$6,TEXT('Main courante'!$C374,"hh:mm"),"")</f>
        <v/>
      </c>
      <c r="K377" s="122" t="str">
        <f>IF('Main courante'!$A374=$H$6,TEXT('Main courante'!$D374,"hh:mm"),"")</f>
        <v/>
      </c>
      <c r="L377" s="123" t="str">
        <f>IF('Main courante'!$A374=$H$6,MOD($K377-$J377,1),"")</f>
        <v/>
      </c>
      <c r="M377" s="123" t="str">
        <f>IF('Main courante'!$A374=$H$6,'Main courante'!$E374,"")</f>
        <v/>
      </c>
      <c r="N377" s="125"/>
      <c r="O377" s="120" t="str">
        <f>IF('Main courante'!$A374=$O$6,MAX($O$8:$O376)+1,"")</f>
        <v/>
      </c>
      <c r="P377" s="121" t="str">
        <f>IF('Main courante'!$A374=$O$6,TEXT('Main courante'!$B374,"j mmm aa"),"")</f>
        <v/>
      </c>
      <c r="Q377" s="122" t="str">
        <f>IF('Main courante'!$A374=$O$6,TEXT('Main courante'!$C374,"hh:mm"),"")</f>
        <v/>
      </c>
      <c r="R377" s="122" t="str">
        <f>IF('Main courante'!$A374=$O$6,TEXT('Main courante'!$D374,"hh:mm"),"")</f>
        <v/>
      </c>
      <c r="S377" s="123" t="str">
        <f>IF('Main courante'!$A374=$O$6,MOD($R377-$Q377,1),"")</f>
        <v/>
      </c>
      <c r="T377" s="124" t="str">
        <f>IF('Main courante'!$A374=$O$6,'Main courante'!$E374,"")</f>
        <v/>
      </c>
      <c r="U377" s="127" t="str">
        <f>IF('Main courante'!$A374=$O$6,DU377,"")</f>
        <v/>
      </c>
      <c r="V377" s="125"/>
      <c r="W377" s="120" t="str">
        <f>IF('Main courante'!$A374=$W$6,MAX($W$8:$W376)+1,"")</f>
        <v/>
      </c>
      <c r="X377" s="121" t="str">
        <f>IF('Main courante'!$A374=$W$6,TEXT('Main courante'!$B374,"j mmm aa"),"")</f>
        <v/>
      </c>
      <c r="Y377" s="122" t="str">
        <f>IF('Main courante'!$A374=$W$6,TEXT('Main courante'!$C374,"hh:mm"),"")</f>
        <v/>
      </c>
      <c r="Z377" s="122" t="str">
        <f>IF('Main courante'!$A374=$W$6,TEXT('Main courante'!$D374,"hh:mm"),"")</f>
        <v/>
      </c>
      <c r="AA377" s="123" t="str">
        <f>IF('Main courante'!$A374=$W$6,MOD($Z377-$Y377,1),"")</f>
        <v/>
      </c>
      <c r="AB377" s="123" t="str">
        <f>IF('Main courante'!$A374=$W$6,'Main courante'!$E374,"")</f>
        <v/>
      </c>
      <c r="AC377" s="122" t="str">
        <f>IF('Main courante'!$A374=$W$6,DU377,"")</f>
        <v/>
      </c>
      <c r="AD377" s="125"/>
      <c r="AE377" s="120" t="str">
        <f>IF('Main courante'!$A374=$AE$6,MAX($AE$8:$AE376)+1,"")</f>
        <v/>
      </c>
      <c r="AF377" s="121" t="str">
        <f>IF('Main courante'!$A374=$AE$6,TEXT('Main courante'!$B374,"j mmm aa"),"")</f>
        <v/>
      </c>
      <c r="AG377" s="122" t="str">
        <f>IF('Main courante'!$A374=$AE$6,TEXT('Main courante'!$C374,"hh:mm"),"")</f>
        <v/>
      </c>
      <c r="AH377" s="122" t="str">
        <f>IF('Main courante'!$A374=$AE$6,TEXT('Main courante'!$D374,"hh:mm"),"")</f>
        <v/>
      </c>
      <c r="AI377" s="123" t="str">
        <f>IF('Main courante'!$A374=$AE$6,MOD($AH377-$AG377,1),"")</f>
        <v/>
      </c>
      <c r="AJ377" s="123" t="str">
        <f>IF('Main courante'!$A374=$AE$6,'Main courante'!$E374,"")</f>
        <v/>
      </c>
      <c r="AK377" s="122" t="str">
        <f>IF('Main courante'!$A374=$AE$6,DU377,"")</f>
        <v/>
      </c>
      <c r="AL377" s="125"/>
      <c r="AM377" s="120" t="str">
        <f>IF('Main courante'!$A374=$AM$6,MAX($AM$8:$AM376)+1,"")</f>
        <v/>
      </c>
      <c r="AN377" s="121" t="str">
        <f>IF('Main courante'!$A374=$AM$6,TEXT('Main courante'!$B374,"j mmm aa"),"")</f>
        <v/>
      </c>
      <c r="AO377" s="122" t="str">
        <f>IF('Main courante'!$A374=$AM$6,TEXT('Main courante'!$C374,"hh:mm"),"")</f>
        <v/>
      </c>
      <c r="AP377" s="122" t="str">
        <f>IF('Main courante'!$A374=$AM$6,TEXT('Main courante'!$D374,"hh:mm"),"")</f>
        <v/>
      </c>
      <c r="AQ377" s="123" t="str">
        <f>IF('Main courante'!$A374=$AM$6,MOD($AP377-$AO377,1),"")</f>
        <v/>
      </c>
      <c r="AR377" s="123" t="str">
        <f>IF('Main courante'!$A374=$AM$6,'Main courante'!$E374,"")</f>
        <v/>
      </c>
      <c r="AS377" s="122" t="str">
        <f>IF('Main courante'!$A374=$AM$6,DU377,"")</f>
        <v/>
      </c>
      <c r="AT377" s="125"/>
      <c r="AU377" s="120" t="str">
        <f>IF('Main courante'!$A374=$AU$6,MAX($AU$8:$AU376)+1,"")</f>
        <v/>
      </c>
      <c r="AV377" s="121" t="str">
        <f>IF('Main courante'!$A374=$AU$6,TEXT('Main courante'!$B374,"j mmm aa"),"")</f>
        <v/>
      </c>
      <c r="AW377" s="122" t="str">
        <f>IF('Main courante'!$A374=$AU$6,TEXT('Main courante'!$C374,"hh:mm"),"")</f>
        <v/>
      </c>
      <c r="AX377" s="122" t="str">
        <f>IF('Main courante'!$A374=$AU$6,TEXT('Main courante'!$D374,"hh:mm"),"")</f>
        <v/>
      </c>
      <c r="AY377" s="123" t="str">
        <f>IF('Main courante'!$A374=$AU$6,MOD($AX377-$AW377,1),"")</f>
        <v/>
      </c>
      <c r="AZ377" s="123" t="str">
        <f>IF('Main courante'!$A374=$AU$6,'Main courante'!$E374,"")</f>
        <v/>
      </c>
      <c r="BA377" s="122" t="str">
        <f>IF('Main courante'!$A374=$AU$6,DU377,"")</f>
        <v/>
      </c>
      <c r="BB377" s="125"/>
      <c r="BC377" s="120" t="str">
        <f>IF('Main courante'!$A374=$BC$6,MAX($BC$8:$BC376)+1,"")</f>
        <v/>
      </c>
      <c r="BD377" s="121" t="str">
        <f>IF('Main courante'!$A374=$BC$6,TEXT('Main courante'!$B374,"j mmm aa"),"")</f>
        <v/>
      </c>
      <c r="BE377" s="122" t="str">
        <f>IF('Main courante'!$A374=$BC$6,TEXT('Main courante'!$C374,"hh:mm"),"")</f>
        <v/>
      </c>
      <c r="BF377" s="122" t="str">
        <f>IF('Main courante'!$A374=$BC$6,TEXT('Main courante'!$D374,"hh:mm"),"")</f>
        <v/>
      </c>
      <c r="BG377" s="123" t="str">
        <f>IF('Main courante'!$A374=$BC$6,MOD($BF377-$BE377,1),"")</f>
        <v/>
      </c>
      <c r="BH377" s="123" t="str">
        <f>IF('Main courante'!$A374=$BC$6,'Main courante'!$E374,"")</f>
        <v/>
      </c>
      <c r="BI377" s="122" t="str">
        <f>IF('Main courante'!$A374=$BC$6,DU377,"")</f>
        <v/>
      </c>
      <c r="BJ377" s="125"/>
      <c r="BK377" s="120" t="str">
        <f>IF('Main courante'!$A374=$BK$6,MAX($BK$8:$BK376)+1,"")</f>
        <v/>
      </c>
      <c r="BL377" s="121" t="str">
        <f>IF('Main courante'!$A374=$BK$6,TEXT('Main courante'!$B374,"j mmm aa"),"")</f>
        <v/>
      </c>
      <c r="BM377" s="122" t="str">
        <f>IF('Main courante'!$A374=$BK$6,TEXT('Main courante'!$C374,"hh:mm"),"")</f>
        <v/>
      </c>
      <c r="BN377" s="122" t="str">
        <f>IF('Main courante'!$A374=$BK$6,TEXT('Main courante'!$D374,"hh:mm"),"")</f>
        <v/>
      </c>
      <c r="BO377" s="123" t="str">
        <f>IF('Main courante'!$A374=$BK$6,MOD($BN377-$BM377,1),"")</f>
        <v/>
      </c>
      <c r="BP377" s="123" t="str">
        <f>IF('Main courante'!$A374=$BK$6,'Main courante'!$E374,"")</f>
        <v/>
      </c>
      <c r="BQ377" s="122" t="str">
        <f>IF('Main courante'!$A374=$BK$6,DU377,"")</f>
        <v/>
      </c>
      <c r="BR377" s="125"/>
      <c r="BS377" s="120" t="str">
        <f>IF('Main courante'!$A374=$BS$6,MAX($BS$8:$BS376)+1,"")</f>
        <v/>
      </c>
      <c r="BT377" s="121" t="str">
        <f>IF('Main courante'!$A374=$BS$6,TEXT('Main courante'!$B374,"j mmm aa"),"")</f>
        <v/>
      </c>
      <c r="BU377" s="122" t="str">
        <f>IF('Main courante'!$A374=$BS$6,TEXT('Main courante'!$C374,"hh:mm"),"")</f>
        <v/>
      </c>
      <c r="BV377" s="122" t="str">
        <f>IF('Main courante'!$A374=$BS$6,TEXT('Main courante'!$D374,"hh:mm"),"")</f>
        <v/>
      </c>
      <c r="BW377" s="123" t="str">
        <f>IF('Main courante'!$A374=$BS$6,MOD($BV377-$BU377,1),"")</f>
        <v/>
      </c>
      <c r="BX377" s="123" t="str">
        <f>IF('Main courante'!$A374=$BS$6,'Main courante'!$E374,"")</f>
        <v/>
      </c>
      <c r="BY377" s="122" t="str">
        <f>IF('Main courante'!$A374=$BS$6,DU377,"")</f>
        <v/>
      </c>
      <c r="BZ377" s="125"/>
      <c r="CA377" s="120" t="str">
        <f>IF('Main courante'!$A374=$CA$6,MAX($CA$8:$CA376)+1,"")</f>
        <v/>
      </c>
      <c r="CB377" s="121" t="str">
        <f>IF('Main courante'!$A374=$CA$6,TEXT('Main courante'!$B374,"j mmm aa"),"")</f>
        <v/>
      </c>
      <c r="CC377" s="122" t="str">
        <f>IF('Main courante'!$A374=$CA$6,TEXT('Main courante'!$C374,"hh:mm"),"")</f>
        <v/>
      </c>
      <c r="CD377" s="122" t="str">
        <f>IF('Main courante'!$A374=$CA$6,TEXT('Main courante'!$D374,"hh:mm"),"")</f>
        <v/>
      </c>
      <c r="CE377" s="123" t="str">
        <f>IF('Main courante'!$A374=$CA$6,MOD($CD377-$CC377,1),"")</f>
        <v/>
      </c>
      <c r="CF377" s="123" t="str">
        <f>IF('Main courante'!$A374=$CA$6,'Main courante'!$E374,"")</f>
        <v/>
      </c>
      <c r="CG377" s="122" t="str">
        <f>IF('Main courante'!$A374=$CA$6,DU377,"")</f>
        <v/>
      </c>
      <c r="CH377" s="125"/>
      <c r="CI377" s="120" t="str">
        <f>IF('Main courante'!$A374=$CI$6,MAX($CI$8:$CI376)+1,"")</f>
        <v/>
      </c>
      <c r="CJ377" s="121" t="str">
        <f>IF('Main courante'!$A374=$CI$6,TEXT('Main courante'!$B374,"j mmm aa"),"")</f>
        <v/>
      </c>
      <c r="CK377" s="122" t="str">
        <f>IF('Main courante'!$A374=$CI$6,TEXT('Main courante'!$C374,"hh:mm"),"")</f>
        <v/>
      </c>
      <c r="CL377" s="122" t="str">
        <f>IF('Main courante'!$A374=$CI$6,TEXT('Main courante'!$D374,"hh:mm"),"")</f>
        <v/>
      </c>
      <c r="CM377" s="123" t="str">
        <f>IF('Main courante'!$A374=$CI$6,MOD($CL377-$CK377,1),"")</f>
        <v/>
      </c>
      <c r="CN377" s="123" t="str">
        <f>IF('Main courante'!$A374=$CI$6,'Main courante'!$E374,"")</f>
        <v/>
      </c>
      <c r="CO377" s="125"/>
      <c r="CP377" s="120" t="str">
        <f>IF('Main courante'!$A374=$CP$6,MAX($CP$8:$CP376)+1,"")</f>
        <v/>
      </c>
      <c r="CQ377" s="121" t="str">
        <f>IF('Main courante'!$A374=$CP$6,TEXT('Main courante'!$B374,"j mmm aa"),"")</f>
        <v/>
      </c>
      <c r="CR377" s="122" t="str">
        <f>IF('Main courante'!$A374=$CP$6,TEXT('Main courante'!$C374,"hh:mm"),"")</f>
        <v/>
      </c>
      <c r="CS377" s="122" t="str">
        <f>IF('Main courante'!$A374=$CP$6,TEXT('Main courante'!$D374,"hh:mm"),"")</f>
        <v/>
      </c>
      <c r="CT377" s="123" t="str">
        <f>IF('Main courante'!$A374=$CP$6,MOD($CS377-$CR377,1),"")</f>
        <v/>
      </c>
      <c r="CU377" s="123" t="str">
        <f>IF('Main courante'!$A374=$CP$6,'Main courante'!$E374,"")</f>
        <v/>
      </c>
      <c r="CV377" s="122" t="str">
        <f>IF('Main courante'!$A374=$CP$6,DU377,"")</f>
        <v/>
      </c>
      <c r="CW377" s="125"/>
      <c r="CX377" s="120" t="str">
        <f>IF('Main courante'!$A374=$CX$6,MAX($CX$8:$CX376)+1,"")</f>
        <v/>
      </c>
      <c r="CY377" s="121" t="str">
        <f>IF('Main courante'!$A374=$CX$6,TEXT('Main courante'!$B374,"j mmm aa"),"")</f>
        <v/>
      </c>
      <c r="CZ377" s="122" t="str">
        <f>IF('Main courante'!$A374=$CX$6,TEXT('Main courante'!$C374,"hh:mm"),"")</f>
        <v/>
      </c>
      <c r="DA377" s="122" t="str">
        <f>IF('Main courante'!$A374=$CX$6,TEXT('Main courante'!$D374,"hh:mm"),"")</f>
        <v/>
      </c>
      <c r="DB377" s="123" t="str">
        <f>IF('Main courante'!$A374=$CX$6,MOD($DA377-$CZ377,1),"")</f>
        <v/>
      </c>
      <c r="DC377" s="123" t="str">
        <f>IF('Main courante'!$A374=$CX$6,'Main courante'!$E374,"")</f>
        <v/>
      </c>
      <c r="DD377" s="122" t="str">
        <f>IF('Main courante'!$A374=$CX$6,DU377,"")</f>
        <v/>
      </c>
      <c r="DE377" s="125"/>
      <c r="DF377" s="120" t="str">
        <f>IF('Main courante'!$A374=$DF$6,MAX($DF$8:$DF376)+1,"")</f>
        <v/>
      </c>
      <c r="DG377" s="121" t="str">
        <f>IF('Main courante'!$A374=$DF$6,TEXT('Main courante'!$B374,"j mmm aa"),"")</f>
        <v/>
      </c>
      <c r="DH377" s="122" t="str">
        <f>IF('Main courante'!$A374=$DF$6,TEXT('Main courante'!$C374,"hh:mm"),"")</f>
        <v/>
      </c>
      <c r="DI377" s="122" t="str">
        <f>IF('Main courante'!$A374=$DF$6,TEXT('Main courante'!$D374,"hh:mm"),"")</f>
        <v/>
      </c>
      <c r="DJ377" s="123" t="str">
        <f>IF('Main courante'!$A374=$DF$6,MOD($DI377-$DH377,1),"")</f>
        <v/>
      </c>
      <c r="DK377" s="123" t="str">
        <f>IF('Main courante'!$A374=$DF$6,'Main courante'!$E374,"")</f>
        <v/>
      </c>
      <c r="DL377" s="128"/>
      <c r="DM377" s="120" t="str">
        <f>IF(OR('Main courante'!$F374&lt;&gt;"",'Main courante'!$K374&lt;&gt;""),MAX($DM$8:$DM376)+1,"")</f>
        <v/>
      </c>
      <c r="DN377" s="121" t="str">
        <f>IF('Main courante'!$F374,TEXT('Main courante'!$B374,"j mmm aa"),"")</f>
        <v/>
      </c>
      <c r="DO377" s="121" t="str">
        <f>IF('Main courante'!$F374,'Main courante'!$E374,"")</f>
        <v/>
      </c>
      <c r="DP377" s="121" t="str">
        <f>IF(OR('Main courante'!$F374&lt;&gt;"",'Main courante'!$K374&lt;&gt;""),IF('Main courante'!$F374&lt;&gt;"",TEXT('Main courante'!$F374,"hh:mm"),""),"")</f>
        <v/>
      </c>
      <c r="DQ377" s="121" t="str">
        <f>IF(OR('Main courante'!$F374&lt;&gt;"",'Main courante'!$K374&lt;&gt;""),IF('Main courante'!$G374&lt;&gt;"",TEXT('Main courante'!$G374,"hh:mm"),""),"")</f>
        <v/>
      </c>
      <c r="DR377" s="121" t="str">
        <f>IF(OR('Main courante'!$F374&lt;&gt;"",'Main courante'!$K374&lt;&gt;""),IF('Main courante'!$K374&lt;&gt;"",TEXT('Main courante'!$K374,"hh:mm"),""),"")</f>
        <v/>
      </c>
      <c r="DS377" s="121" t="str">
        <f>IF(OR('Main courante'!$F374&lt;&gt;"",'Main courante'!$K374&lt;&gt;""),IF('Main courante'!$L374&lt;&gt;"",TEXT('Main courante'!$L374,"hh:mm"),""),"")</f>
        <v/>
      </c>
      <c r="DT377" s="129">
        <f t="shared" si="19"/>
        <v>0</v>
      </c>
      <c r="DU377" s="130">
        <f>'Main courante'!$H374+'Main courante'!$M374</f>
        <v>0</v>
      </c>
      <c r="DV377" s="131">
        <f>'Main courante'!$J374+'Main courante'!$O374</f>
        <v>0</v>
      </c>
      <c r="DW377" s="131">
        <f>'Main courante'!$I374+'Main courante'!$N374</f>
        <v>0</v>
      </c>
      <c r="DX377" s="132" t="str">
        <f>IF('Main courante'!$P374&lt;&gt;"",'Main courante'!$P374,"")</f>
        <v/>
      </c>
      <c r="DY377" s="133" t="str">
        <f>IF('Main courante'!$Q374&lt;&gt;"",'Main courante'!$Q374,"")</f>
        <v/>
      </c>
      <c r="DZ377" s="133" t="str">
        <f>IF('Main courante'!$R374&lt;&gt;"",'Main courante'!$R374,"")</f>
        <v/>
      </c>
      <c r="EA377" s="129">
        <f t="shared" si="20"/>
        <v>0</v>
      </c>
      <c r="EB377" s="129">
        <f t="shared" si="21"/>
        <v>0</v>
      </c>
      <c r="ED377" s="120" t="str">
        <f>IF('Main courante'!$A374=$ED$6,MAX($ED$8:$ED376)+1,"")</f>
        <v/>
      </c>
      <c r="EE377" s="120" t="str">
        <f>IF('Main courante'!$A374=$ED$6,'Main courante'!$S374,"")</f>
        <v/>
      </c>
      <c r="EF377" s="120" t="str">
        <f>IF('Main courante'!$A374=$ED$6,'Main courante'!$T374,"")</f>
        <v/>
      </c>
      <c r="EG377" s="120" t="str">
        <f>IF('Main courante'!$A374=$ED$6,'Main courante'!$U374,"")</f>
        <v/>
      </c>
      <c r="EH377" s="134" t="str">
        <f>IF('Main courante'!$A374=$ED$6,'Main courante'!$V374,"")</f>
        <v/>
      </c>
      <c r="EJ377" s="120" t="str">
        <f>IF('Main courante'!$A374=$EJ$6,MAX($EJ$8:$EJ376)+1,"")</f>
        <v/>
      </c>
      <c r="EK377" s="120" t="str">
        <f>IF('Main courante'!$A374=$EJ$6,'Main courante'!$S374,"")</f>
        <v/>
      </c>
      <c r="EL377" s="120" t="str">
        <f>IF('Main courante'!$A374=$EJ$6,'Main courante'!$T374,"")</f>
        <v/>
      </c>
      <c r="EM377" s="120" t="str">
        <f>IF('Main courante'!$A374=$EJ$6,'Main courante'!$U374,"")</f>
        <v/>
      </c>
      <c r="EN377" s="134" t="str">
        <f>IF('Main courante'!$A374=$EJ$6,'Main courante'!$V374,"")</f>
        <v/>
      </c>
      <c r="EP377" s="120" t="str">
        <f>IF('Main courante'!$A374=$EP$6,MAX($EP$8:$EP376)+1,"")</f>
        <v/>
      </c>
      <c r="EQ377" s="120" t="str">
        <f>IF('Main courante'!$A374=$EP$6,'Main courante'!$S374,"")</f>
        <v/>
      </c>
      <c r="ER377" s="120" t="str">
        <f>IF('Main courante'!$A374=$EP$6,'Main courante'!$T374,"")</f>
        <v/>
      </c>
      <c r="ES377" s="120" t="str">
        <f>IF('Main courante'!$A374=$EP$6,'Main courante'!$U374,"")</f>
        <v/>
      </c>
      <c r="ET377" s="134" t="str">
        <f>IF('Main courante'!$A374=$EP$6,'Main courante'!$V374,"")</f>
        <v/>
      </c>
      <c r="EU377" s="125"/>
      <c r="EV377" s="120" t="str">
        <f>IF('Main courante'!$A374=$EV$6,MAX($EV$8:$EV376)+1,"")</f>
        <v/>
      </c>
      <c r="EW377" s="121" t="str">
        <f>IF('Main courante'!$A374=$EV$6,TEXT('Main courante'!$B374,"j mmm aa"),"")</f>
        <v/>
      </c>
      <c r="EX377" s="122" t="str">
        <f>IF('Main courante'!$A374=$EV$6,TEXT('Main courante'!$C374,"hh:mm"),"")</f>
        <v/>
      </c>
      <c r="EY377" s="122" t="str">
        <f>IF('Main courante'!$A374=$EV$6,TEXT('Main courante'!$D374,"hh:mm"),"")</f>
        <v/>
      </c>
      <c r="EZ377" s="123" t="str">
        <f>IF('Main courante'!$A374=$EV$6,MOD($EY377-$EX377,1),"")</f>
        <v/>
      </c>
      <c r="FA377" s="123" t="str">
        <f>IF('Main courante'!$A374=$EV$6,'Main courante'!$E374,"")</f>
        <v/>
      </c>
      <c r="FB377" s="128"/>
    </row>
    <row r="378" spans="1:158">
      <c r="A378" s="120" t="str">
        <f>IF('Main courante'!$A375=$A$6,MAX($A$8:$A377)+1,"")</f>
        <v/>
      </c>
      <c r="B378" s="121" t="str">
        <f>IF('Main courante'!$A375=$A$6,TEXT('Main courante'!$B375,"j mmm aa"),"")</f>
        <v/>
      </c>
      <c r="C378" s="122" t="str">
        <f>IF('Main courante'!$A375=$A$6,TEXT('Main courante'!$C375,"hh:mm"),"")</f>
        <v/>
      </c>
      <c r="D378" s="122" t="str">
        <f>IF('Main courante'!$A375=$A$6,TEXT('Main courante'!$D375,"hh:mm"),"")</f>
        <v/>
      </c>
      <c r="E378" s="123" t="str">
        <f>IF('Main courante'!$A375=$A$6,MOD($D378-$C378,1),"")</f>
        <v/>
      </c>
      <c r="F378" s="123" t="str">
        <f>IF('Main courante'!$A375=$A$6,'Main courante'!$E375,"")</f>
        <v/>
      </c>
      <c r="G378" s="125"/>
      <c r="H378" s="126" t="str">
        <f>IF('Main courante'!$A375=$H$6,MAX($H$8:$H377)+1,"")</f>
        <v/>
      </c>
      <c r="I378" s="121" t="str">
        <f>IF('Main courante'!$A375=$H$6,TEXT('Main courante'!$B375,"j mmm aa"),"")</f>
        <v/>
      </c>
      <c r="J378" s="122" t="str">
        <f>IF('Main courante'!$A375=$H$6,TEXT('Main courante'!$C375,"hh:mm"),"")</f>
        <v/>
      </c>
      <c r="K378" s="122" t="str">
        <f>IF('Main courante'!$A375=$H$6,TEXT('Main courante'!$D375,"hh:mm"),"")</f>
        <v/>
      </c>
      <c r="L378" s="123" t="str">
        <f>IF('Main courante'!$A375=$H$6,MOD($K378-$J378,1),"")</f>
        <v/>
      </c>
      <c r="M378" s="123" t="str">
        <f>IF('Main courante'!$A375=$H$6,'Main courante'!$E375,"")</f>
        <v/>
      </c>
      <c r="N378" s="125"/>
      <c r="O378" s="120" t="str">
        <f>IF('Main courante'!$A375=$O$6,MAX($O$8:$O377)+1,"")</f>
        <v/>
      </c>
      <c r="P378" s="121" t="str">
        <f>IF('Main courante'!$A375=$O$6,TEXT('Main courante'!$B375,"j mmm aa"),"")</f>
        <v/>
      </c>
      <c r="Q378" s="122" t="str">
        <f>IF('Main courante'!$A375=$O$6,TEXT('Main courante'!$C375,"hh:mm"),"")</f>
        <v/>
      </c>
      <c r="R378" s="122" t="str">
        <f>IF('Main courante'!$A375=$O$6,TEXT('Main courante'!$D375,"hh:mm"),"")</f>
        <v/>
      </c>
      <c r="S378" s="123" t="str">
        <f>IF('Main courante'!$A375=$O$6,MOD($R378-$Q378,1),"")</f>
        <v/>
      </c>
      <c r="T378" s="124" t="str">
        <f>IF('Main courante'!$A375=$O$6,'Main courante'!$E375,"")</f>
        <v/>
      </c>
      <c r="U378" s="127" t="str">
        <f>IF('Main courante'!$A375=$O$6,DU378,"")</f>
        <v/>
      </c>
      <c r="V378" s="125"/>
      <c r="W378" s="120" t="str">
        <f>IF('Main courante'!$A375=$W$6,MAX($W$8:$W377)+1,"")</f>
        <v/>
      </c>
      <c r="X378" s="121" t="str">
        <f>IF('Main courante'!$A375=$W$6,TEXT('Main courante'!$B375,"j mmm aa"),"")</f>
        <v/>
      </c>
      <c r="Y378" s="122" t="str">
        <f>IF('Main courante'!$A375=$W$6,TEXT('Main courante'!$C375,"hh:mm"),"")</f>
        <v/>
      </c>
      <c r="Z378" s="122" t="str">
        <f>IF('Main courante'!$A375=$W$6,TEXT('Main courante'!$D375,"hh:mm"),"")</f>
        <v/>
      </c>
      <c r="AA378" s="123" t="str">
        <f>IF('Main courante'!$A375=$W$6,MOD($Z378-$Y378,1),"")</f>
        <v/>
      </c>
      <c r="AB378" s="123" t="str">
        <f>IF('Main courante'!$A375=$W$6,'Main courante'!$E375,"")</f>
        <v/>
      </c>
      <c r="AC378" s="122" t="str">
        <f>IF('Main courante'!$A375=$W$6,DU378,"")</f>
        <v/>
      </c>
      <c r="AD378" s="125"/>
      <c r="AE378" s="120" t="str">
        <f>IF('Main courante'!$A375=$AE$6,MAX($AE$8:$AE377)+1,"")</f>
        <v/>
      </c>
      <c r="AF378" s="121" t="str">
        <f>IF('Main courante'!$A375=$AE$6,TEXT('Main courante'!$B375,"j mmm aa"),"")</f>
        <v/>
      </c>
      <c r="AG378" s="122" t="str">
        <f>IF('Main courante'!$A375=$AE$6,TEXT('Main courante'!$C375,"hh:mm"),"")</f>
        <v/>
      </c>
      <c r="AH378" s="122" t="str">
        <f>IF('Main courante'!$A375=$AE$6,TEXT('Main courante'!$D375,"hh:mm"),"")</f>
        <v/>
      </c>
      <c r="AI378" s="123" t="str">
        <f>IF('Main courante'!$A375=$AE$6,MOD($AH378-$AG378,1),"")</f>
        <v/>
      </c>
      <c r="AJ378" s="123" t="str">
        <f>IF('Main courante'!$A375=$AE$6,'Main courante'!$E375,"")</f>
        <v/>
      </c>
      <c r="AK378" s="122" t="str">
        <f>IF('Main courante'!$A375=$AE$6,DU378,"")</f>
        <v/>
      </c>
      <c r="AL378" s="125"/>
      <c r="AM378" s="120" t="str">
        <f>IF('Main courante'!$A375=$AM$6,MAX($AM$8:$AM377)+1,"")</f>
        <v/>
      </c>
      <c r="AN378" s="121" t="str">
        <f>IF('Main courante'!$A375=$AM$6,TEXT('Main courante'!$B375,"j mmm aa"),"")</f>
        <v/>
      </c>
      <c r="AO378" s="122" t="str">
        <f>IF('Main courante'!$A375=$AM$6,TEXT('Main courante'!$C375,"hh:mm"),"")</f>
        <v/>
      </c>
      <c r="AP378" s="122" t="str">
        <f>IF('Main courante'!$A375=$AM$6,TEXT('Main courante'!$D375,"hh:mm"),"")</f>
        <v/>
      </c>
      <c r="AQ378" s="123" t="str">
        <f>IF('Main courante'!$A375=$AM$6,MOD($AP378-$AO378,1),"")</f>
        <v/>
      </c>
      <c r="AR378" s="123" t="str">
        <f>IF('Main courante'!$A375=$AM$6,'Main courante'!$E375,"")</f>
        <v/>
      </c>
      <c r="AS378" s="122" t="str">
        <f>IF('Main courante'!$A375=$AM$6,DU378,"")</f>
        <v/>
      </c>
      <c r="AT378" s="125"/>
      <c r="AU378" s="120" t="str">
        <f>IF('Main courante'!$A375=$AU$6,MAX($AU$8:$AU377)+1,"")</f>
        <v/>
      </c>
      <c r="AV378" s="121" t="str">
        <f>IF('Main courante'!$A375=$AU$6,TEXT('Main courante'!$B375,"j mmm aa"),"")</f>
        <v/>
      </c>
      <c r="AW378" s="122" t="str">
        <f>IF('Main courante'!$A375=$AU$6,TEXT('Main courante'!$C375,"hh:mm"),"")</f>
        <v/>
      </c>
      <c r="AX378" s="122" t="str">
        <f>IF('Main courante'!$A375=$AU$6,TEXT('Main courante'!$D375,"hh:mm"),"")</f>
        <v/>
      </c>
      <c r="AY378" s="123" t="str">
        <f>IF('Main courante'!$A375=$AU$6,MOD($AX378-$AW378,1),"")</f>
        <v/>
      </c>
      <c r="AZ378" s="123" t="str">
        <f>IF('Main courante'!$A375=$AU$6,'Main courante'!$E375,"")</f>
        <v/>
      </c>
      <c r="BA378" s="122" t="str">
        <f>IF('Main courante'!$A375=$AU$6,DU378,"")</f>
        <v/>
      </c>
      <c r="BB378" s="125"/>
      <c r="BC378" s="120" t="str">
        <f>IF('Main courante'!$A375=$BC$6,MAX($BC$8:$BC377)+1,"")</f>
        <v/>
      </c>
      <c r="BD378" s="121" t="str">
        <f>IF('Main courante'!$A375=$BC$6,TEXT('Main courante'!$B375,"j mmm aa"),"")</f>
        <v/>
      </c>
      <c r="BE378" s="122" t="str">
        <f>IF('Main courante'!$A375=$BC$6,TEXT('Main courante'!$C375,"hh:mm"),"")</f>
        <v/>
      </c>
      <c r="BF378" s="122" t="str">
        <f>IF('Main courante'!$A375=$BC$6,TEXT('Main courante'!$D375,"hh:mm"),"")</f>
        <v/>
      </c>
      <c r="BG378" s="123" t="str">
        <f>IF('Main courante'!$A375=$BC$6,MOD($BF378-$BE378,1),"")</f>
        <v/>
      </c>
      <c r="BH378" s="123" t="str">
        <f>IF('Main courante'!$A375=$BC$6,'Main courante'!$E375,"")</f>
        <v/>
      </c>
      <c r="BI378" s="122" t="str">
        <f>IF('Main courante'!$A375=$BC$6,DU378,"")</f>
        <v/>
      </c>
      <c r="BJ378" s="125"/>
      <c r="BK378" s="120" t="str">
        <f>IF('Main courante'!$A375=$BK$6,MAX($BK$8:$BK377)+1,"")</f>
        <v/>
      </c>
      <c r="BL378" s="121" t="str">
        <f>IF('Main courante'!$A375=$BK$6,TEXT('Main courante'!$B375,"j mmm aa"),"")</f>
        <v/>
      </c>
      <c r="BM378" s="122" t="str">
        <f>IF('Main courante'!$A375=$BK$6,TEXT('Main courante'!$C375,"hh:mm"),"")</f>
        <v/>
      </c>
      <c r="BN378" s="122" t="str">
        <f>IF('Main courante'!$A375=$BK$6,TEXT('Main courante'!$D375,"hh:mm"),"")</f>
        <v/>
      </c>
      <c r="BO378" s="123" t="str">
        <f>IF('Main courante'!$A375=$BK$6,MOD($BN378-$BM378,1),"")</f>
        <v/>
      </c>
      <c r="BP378" s="123" t="str">
        <f>IF('Main courante'!$A375=$BK$6,'Main courante'!$E375,"")</f>
        <v/>
      </c>
      <c r="BQ378" s="122" t="str">
        <f>IF('Main courante'!$A375=$BK$6,DU378,"")</f>
        <v/>
      </c>
      <c r="BR378" s="125"/>
      <c r="BS378" s="120" t="str">
        <f>IF('Main courante'!$A375=$BS$6,MAX($BS$8:$BS377)+1,"")</f>
        <v/>
      </c>
      <c r="BT378" s="121" t="str">
        <f>IF('Main courante'!$A375=$BS$6,TEXT('Main courante'!$B375,"j mmm aa"),"")</f>
        <v/>
      </c>
      <c r="BU378" s="122" t="str">
        <f>IF('Main courante'!$A375=$BS$6,TEXT('Main courante'!$C375,"hh:mm"),"")</f>
        <v/>
      </c>
      <c r="BV378" s="122" t="str">
        <f>IF('Main courante'!$A375=$BS$6,TEXT('Main courante'!$D375,"hh:mm"),"")</f>
        <v/>
      </c>
      <c r="BW378" s="123" t="str">
        <f>IF('Main courante'!$A375=$BS$6,MOD($BV378-$BU378,1),"")</f>
        <v/>
      </c>
      <c r="BX378" s="123" t="str">
        <f>IF('Main courante'!$A375=$BS$6,'Main courante'!$E375,"")</f>
        <v/>
      </c>
      <c r="BY378" s="122" t="str">
        <f>IF('Main courante'!$A375=$BS$6,DU378,"")</f>
        <v/>
      </c>
      <c r="BZ378" s="125"/>
      <c r="CA378" s="120" t="str">
        <f>IF('Main courante'!$A375=$CA$6,MAX($CA$8:$CA377)+1,"")</f>
        <v/>
      </c>
      <c r="CB378" s="121" t="str">
        <f>IF('Main courante'!$A375=$CA$6,TEXT('Main courante'!$B375,"j mmm aa"),"")</f>
        <v/>
      </c>
      <c r="CC378" s="122" t="str">
        <f>IF('Main courante'!$A375=$CA$6,TEXT('Main courante'!$C375,"hh:mm"),"")</f>
        <v/>
      </c>
      <c r="CD378" s="122" t="str">
        <f>IF('Main courante'!$A375=$CA$6,TEXT('Main courante'!$D375,"hh:mm"),"")</f>
        <v/>
      </c>
      <c r="CE378" s="123" t="str">
        <f>IF('Main courante'!$A375=$CA$6,MOD($CD378-$CC378,1),"")</f>
        <v/>
      </c>
      <c r="CF378" s="123" t="str">
        <f>IF('Main courante'!$A375=$CA$6,'Main courante'!$E375,"")</f>
        <v/>
      </c>
      <c r="CG378" s="122" t="str">
        <f>IF('Main courante'!$A375=$CA$6,DU378,"")</f>
        <v/>
      </c>
      <c r="CH378" s="125"/>
      <c r="CI378" s="120" t="str">
        <f>IF('Main courante'!$A375=$CI$6,MAX($CI$8:$CI377)+1,"")</f>
        <v/>
      </c>
      <c r="CJ378" s="121" t="str">
        <f>IF('Main courante'!$A375=$CI$6,TEXT('Main courante'!$B375,"j mmm aa"),"")</f>
        <v/>
      </c>
      <c r="CK378" s="122" t="str">
        <f>IF('Main courante'!$A375=$CI$6,TEXT('Main courante'!$C375,"hh:mm"),"")</f>
        <v/>
      </c>
      <c r="CL378" s="122" t="str">
        <f>IF('Main courante'!$A375=$CI$6,TEXT('Main courante'!$D375,"hh:mm"),"")</f>
        <v/>
      </c>
      <c r="CM378" s="123" t="str">
        <f>IF('Main courante'!$A375=$CI$6,MOD($CL378-$CK378,1),"")</f>
        <v/>
      </c>
      <c r="CN378" s="123" t="str">
        <f>IF('Main courante'!$A375=$CI$6,'Main courante'!$E375,"")</f>
        <v/>
      </c>
      <c r="CO378" s="125"/>
      <c r="CP378" s="120" t="str">
        <f>IF('Main courante'!$A375=$CP$6,MAX($CP$8:$CP377)+1,"")</f>
        <v/>
      </c>
      <c r="CQ378" s="121" t="str">
        <f>IF('Main courante'!$A375=$CP$6,TEXT('Main courante'!$B375,"j mmm aa"),"")</f>
        <v/>
      </c>
      <c r="CR378" s="122" t="str">
        <f>IF('Main courante'!$A375=$CP$6,TEXT('Main courante'!$C375,"hh:mm"),"")</f>
        <v/>
      </c>
      <c r="CS378" s="122" t="str">
        <f>IF('Main courante'!$A375=$CP$6,TEXT('Main courante'!$D375,"hh:mm"),"")</f>
        <v/>
      </c>
      <c r="CT378" s="123" t="str">
        <f>IF('Main courante'!$A375=$CP$6,MOD($CS378-$CR378,1),"")</f>
        <v/>
      </c>
      <c r="CU378" s="123" t="str">
        <f>IF('Main courante'!$A375=$CP$6,'Main courante'!$E375,"")</f>
        <v/>
      </c>
      <c r="CV378" s="122" t="str">
        <f>IF('Main courante'!$A375=$CP$6,DU378,"")</f>
        <v/>
      </c>
      <c r="CW378" s="125"/>
      <c r="CX378" s="120" t="str">
        <f>IF('Main courante'!$A375=$CX$6,MAX($CX$8:$CX377)+1,"")</f>
        <v/>
      </c>
      <c r="CY378" s="121" t="str">
        <f>IF('Main courante'!$A375=$CX$6,TEXT('Main courante'!$B375,"j mmm aa"),"")</f>
        <v/>
      </c>
      <c r="CZ378" s="122" t="str">
        <f>IF('Main courante'!$A375=$CX$6,TEXT('Main courante'!$C375,"hh:mm"),"")</f>
        <v/>
      </c>
      <c r="DA378" s="122" t="str">
        <f>IF('Main courante'!$A375=$CX$6,TEXT('Main courante'!$D375,"hh:mm"),"")</f>
        <v/>
      </c>
      <c r="DB378" s="123" t="str">
        <f>IF('Main courante'!$A375=$CX$6,MOD($DA378-$CZ378,1),"")</f>
        <v/>
      </c>
      <c r="DC378" s="123" t="str">
        <f>IF('Main courante'!$A375=$CX$6,'Main courante'!$E375,"")</f>
        <v/>
      </c>
      <c r="DD378" s="122" t="str">
        <f>IF('Main courante'!$A375=$CX$6,DU378,"")</f>
        <v/>
      </c>
      <c r="DE378" s="125"/>
      <c r="DF378" s="120" t="str">
        <f>IF('Main courante'!$A375=$DF$6,MAX($DF$8:$DF377)+1,"")</f>
        <v/>
      </c>
      <c r="DG378" s="121" t="str">
        <f>IF('Main courante'!$A375=$DF$6,TEXT('Main courante'!$B375,"j mmm aa"),"")</f>
        <v/>
      </c>
      <c r="DH378" s="122" t="str">
        <f>IF('Main courante'!$A375=$DF$6,TEXT('Main courante'!$C375,"hh:mm"),"")</f>
        <v/>
      </c>
      <c r="DI378" s="122" t="str">
        <f>IF('Main courante'!$A375=$DF$6,TEXT('Main courante'!$D375,"hh:mm"),"")</f>
        <v/>
      </c>
      <c r="DJ378" s="123" t="str">
        <f>IF('Main courante'!$A375=$DF$6,MOD($DI378-$DH378,1),"")</f>
        <v/>
      </c>
      <c r="DK378" s="123" t="str">
        <f>IF('Main courante'!$A375=$DF$6,'Main courante'!$E375,"")</f>
        <v/>
      </c>
      <c r="DL378" s="128"/>
      <c r="DM378" s="120" t="str">
        <f>IF(OR('Main courante'!$F375&lt;&gt;"",'Main courante'!$K375&lt;&gt;""),MAX($DM$8:$DM377)+1,"")</f>
        <v/>
      </c>
      <c r="DN378" s="121" t="str">
        <f>IF('Main courante'!$F375,TEXT('Main courante'!$B375,"j mmm aa"),"")</f>
        <v/>
      </c>
      <c r="DO378" s="121" t="str">
        <f>IF('Main courante'!$F375,'Main courante'!$E375,"")</f>
        <v/>
      </c>
      <c r="DP378" s="121" t="str">
        <f>IF(OR('Main courante'!$F375&lt;&gt;"",'Main courante'!$K375&lt;&gt;""),IF('Main courante'!$F375&lt;&gt;"",TEXT('Main courante'!$F375,"hh:mm"),""),"")</f>
        <v/>
      </c>
      <c r="DQ378" s="121" t="str">
        <f>IF(OR('Main courante'!$F375&lt;&gt;"",'Main courante'!$K375&lt;&gt;""),IF('Main courante'!$G375&lt;&gt;"",TEXT('Main courante'!$G375,"hh:mm"),""),"")</f>
        <v/>
      </c>
      <c r="DR378" s="121" t="str">
        <f>IF(OR('Main courante'!$F375&lt;&gt;"",'Main courante'!$K375&lt;&gt;""),IF('Main courante'!$K375&lt;&gt;"",TEXT('Main courante'!$K375,"hh:mm"),""),"")</f>
        <v/>
      </c>
      <c r="DS378" s="121" t="str">
        <f>IF(OR('Main courante'!$F375&lt;&gt;"",'Main courante'!$K375&lt;&gt;""),IF('Main courante'!$L375&lt;&gt;"",TEXT('Main courante'!$L375,"hh:mm"),""),"")</f>
        <v/>
      </c>
      <c r="DT378" s="129">
        <f t="shared" si="19"/>
        <v>0</v>
      </c>
      <c r="DU378" s="130">
        <f>'Main courante'!$H375+'Main courante'!$M375</f>
        <v>0</v>
      </c>
      <c r="DV378" s="131">
        <f>'Main courante'!$J375+'Main courante'!$O375</f>
        <v>0</v>
      </c>
      <c r="DW378" s="131">
        <f>'Main courante'!$I375+'Main courante'!$N375</f>
        <v>0</v>
      </c>
      <c r="DX378" s="132" t="str">
        <f>IF('Main courante'!$P375&lt;&gt;"",'Main courante'!$P375,"")</f>
        <v/>
      </c>
      <c r="DY378" s="133" t="str">
        <f>IF('Main courante'!$Q375&lt;&gt;"",'Main courante'!$Q375,"")</f>
        <v/>
      </c>
      <c r="DZ378" s="133" t="str">
        <f>IF('Main courante'!$R375&lt;&gt;"",'Main courante'!$R375,"")</f>
        <v/>
      </c>
      <c r="EA378" s="129">
        <f t="shared" si="20"/>
        <v>0</v>
      </c>
      <c r="EB378" s="129">
        <f t="shared" si="21"/>
        <v>0</v>
      </c>
      <c r="ED378" s="120" t="str">
        <f>IF('Main courante'!$A375=$ED$6,MAX($ED$8:$ED377)+1,"")</f>
        <v/>
      </c>
      <c r="EE378" s="120" t="str">
        <f>IF('Main courante'!$A375=$ED$6,'Main courante'!$S375,"")</f>
        <v/>
      </c>
      <c r="EF378" s="120" t="str">
        <f>IF('Main courante'!$A375=$ED$6,'Main courante'!$T375,"")</f>
        <v/>
      </c>
      <c r="EG378" s="120" t="str">
        <f>IF('Main courante'!$A375=$ED$6,'Main courante'!$U375,"")</f>
        <v/>
      </c>
      <c r="EH378" s="134" t="str">
        <f>IF('Main courante'!$A375=$ED$6,'Main courante'!$V375,"")</f>
        <v/>
      </c>
      <c r="EJ378" s="120" t="str">
        <f>IF('Main courante'!$A375=$EJ$6,MAX($EJ$8:$EJ377)+1,"")</f>
        <v/>
      </c>
      <c r="EK378" s="120" t="str">
        <f>IF('Main courante'!$A375=$EJ$6,'Main courante'!$S375,"")</f>
        <v/>
      </c>
      <c r="EL378" s="120" t="str">
        <f>IF('Main courante'!$A375=$EJ$6,'Main courante'!$T375,"")</f>
        <v/>
      </c>
      <c r="EM378" s="120" t="str">
        <f>IF('Main courante'!$A375=$EJ$6,'Main courante'!$U375,"")</f>
        <v/>
      </c>
      <c r="EN378" s="134" t="str">
        <f>IF('Main courante'!$A375=$EJ$6,'Main courante'!$V375,"")</f>
        <v/>
      </c>
      <c r="EP378" s="120" t="str">
        <f>IF('Main courante'!$A375=$EP$6,MAX($EP$8:$EP377)+1,"")</f>
        <v/>
      </c>
      <c r="EQ378" s="120" t="str">
        <f>IF('Main courante'!$A375=$EP$6,'Main courante'!$S375,"")</f>
        <v/>
      </c>
      <c r="ER378" s="120" t="str">
        <f>IF('Main courante'!$A375=$EP$6,'Main courante'!$T375,"")</f>
        <v/>
      </c>
      <c r="ES378" s="120" t="str">
        <f>IF('Main courante'!$A375=$EP$6,'Main courante'!$U375,"")</f>
        <v/>
      </c>
      <c r="ET378" s="134" t="str">
        <f>IF('Main courante'!$A375=$EP$6,'Main courante'!$V375,"")</f>
        <v/>
      </c>
      <c r="EU378" s="125"/>
      <c r="EV378" s="120" t="str">
        <f>IF('Main courante'!$A375=$EV$6,MAX($EV$8:$EV377)+1,"")</f>
        <v/>
      </c>
      <c r="EW378" s="121" t="str">
        <f>IF('Main courante'!$A375=$EV$6,TEXT('Main courante'!$B375,"j mmm aa"),"")</f>
        <v/>
      </c>
      <c r="EX378" s="122" t="str">
        <f>IF('Main courante'!$A375=$EV$6,TEXT('Main courante'!$C375,"hh:mm"),"")</f>
        <v/>
      </c>
      <c r="EY378" s="122" t="str">
        <f>IF('Main courante'!$A375=$EV$6,TEXT('Main courante'!$D375,"hh:mm"),"")</f>
        <v/>
      </c>
      <c r="EZ378" s="123" t="str">
        <f>IF('Main courante'!$A375=$EV$6,MOD($EY378-$EX378,1),"")</f>
        <v/>
      </c>
      <c r="FA378" s="123" t="str">
        <f>IF('Main courante'!$A375=$EV$6,'Main courante'!$E375,"")</f>
        <v/>
      </c>
      <c r="FB378" s="128"/>
    </row>
    <row r="379" spans="1:158">
      <c r="A379" s="120" t="str">
        <f>IF('Main courante'!$A376=$A$6,MAX($A$8:$A378)+1,"")</f>
        <v/>
      </c>
      <c r="B379" s="121" t="str">
        <f>IF('Main courante'!$A376=$A$6,TEXT('Main courante'!$B376,"j mmm aa"),"")</f>
        <v/>
      </c>
      <c r="C379" s="122" t="str">
        <f>IF('Main courante'!$A376=$A$6,TEXT('Main courante'!$C376,"hh:mm"),"")</f>
        <v/>
      </c>
      <c r="D379" s="122" t="str">
        <f>IF('Main courante'!$A376=$A$6,TEXT('Main courante'!$D376,"hh:mm"),"")</f>
        <v/>
      </c>
      <c r="E379" s="123" t="str">
        <f>IF('Main courante'!$A376=$A$6,MOD($D379-$C379,1),"")</f>
        <v/>
      </c>
      <c r="F379" s="123" t="str">
        <f>IF('Main courante'!$A376=$A$6,'Main courante'!$E376,"")</f>
        <v/>
      </c>
      <c r="G379" s="125"/>
      <c r="H379" s="126" t="str">
        <f>IF('Main courante'!$A376=$H$6,MAX($H$8:$H378)+1,"")</f>
        <v/>
      </c>
      <c r="I379" s="121" t="str">
        <f>IF('Main courante'!$A376=$H$6,TEXT('Main courante'!$B376,"j mmm aa"),"")</f>
        <v/>
      </c>
      <c r="J379" s="122" t="str">
        <f>IF('Main courante'!$A376=$H$6,TEXT('Main courante'!$C376,"hh:mm"),"")</f>
        <v/>
      </c>
      <c r="K379" s="122" t="str">
        <f>IF('Main courante'!$A376=$H$6,TEXT('Main courante'!$D376,"hh:mm"),"")</f>
        <v/>
      </c>
      <c r="L379" s="123" t="str">
        <f>IF('Main courante'!$A376=$H$6,MOD($K379-$J379,1),"")</f>
        <v/>
      </c>
      <c r="M379" s="123" t="str">
        <f>IF('Main courante'!$A376=$H$6,'Main courante'!$E376,"")</f>
        <v/>
      </c>
      <c r="N379" s="125"/>
      <c r="O379" s="120" t="str">
        <f>IF('Main courante'!$A376=$O$6,MAX($O$8:$O378)+1,"")</f>
        <v/>
      </c>
      <c r="P379" s="121" t="str">
        <f>IF('Main courante'!$A376=$O$6,TEXT('Main courante'!$B376,"j mmm aa"),"")</f>
        <v/>
      </c>
      <c r="Q379" s="122" t="str">
        <f>IF('Main courante'!$A376=$O$6,TEXT('Main courante'!$C376,"hh:mm"),"")</f>
        <v/>
      </c>
      <c r="R379" s="122" t="str">
        <f>IF('Main courante'!$A376=$O$6,TEXT('Main courante'!$D376,"hh:mm"),"")</f>
        <v/>
      </c>
      <c r="S379" s="123" t="str">
        <f>IF('Main courante'!$A376=$O$6,MOD($R379-$Q379,1),"")</f>
        <v/>
      </c>
      <c r="T379" s="124" t="str">
        <f>IF('Main courante'!$A376=$O$6,'Main courante'!$E376,"")</f>
        <v/>
      </c>
      <c r="U379" s="127" t="str">
        <f>IF('Main courante'!$A376=$O$6,DU379,"")</f>
        <v/>
      </c>
      <c r="V379" s="125"/>
      <c r="W379" s="120" t="str">
        <f>IF('Main courante'!$A376=$W$6,MAX($W$8:$W378)+1,"")</f>
        <v/>
      </c>
      <c r="X379" s="121" t="str">
        <f>IF('Main courante'!$A376=$W$6,TEXT('Main courante'!$B376,"j mmm aa"),"")</f>
        <v/>
      </c>
      <c r="Y379" s="122" t="str">
        <f>IF('Main courante'!$A376=$W$6,TEXT('Main courante'!$C376,"hh:mm"),"")</f>
        <v/>
      </c>
      <c r="Z379" s="122" t="str">
        <f>IF('Main courante'!$A376=$W$6,TEXT('Main courante'!$D376,"hh:mm"),"")</f>
        <v/>
      </c>
      <c r="AA379" s="123" t="str">
        <f>IF('Main courante'!$A376=$W$6,MOD($Z379-$Y379,1),"")</f>
        <v/>
      </c>
      <c r="AB379" s="123" t="str">
        <f>IF('Main courante'!$A376=$W$6,'Main courante'!$E376,"")</f>
        <v/>
      </c>
      <c r="AC379" s="122" t="str">
        <f>IF('Main courante'!$A376=$W$6,DU379,"")</f>
        <v/>
      </c>
      <c r="AD379" s="125"/>
      <c r="AE379" s="120" t="str">
        <f>IF('Main courante'!$A376=$AE$6,MAX($AE$8:$AE378)+1,"")</f>
        <v/>
      </c>
      <c r="AF379" s="121" t="str">
        <f>IF('Main courante'!$A376=$AE$6,TEXT('Main courante'!$B376,"j mmm aa"),"")</f>
        <v/>
      </c>
      <c r="AG379" s="122" t="str">
        <f>IF('Main courante'!$A376=$AE$6,TEXT('Main courante'!$C376,"hh:mm"),"")</f>
        <v/>
      </c>
      <c r="AH379" s="122" t="str">
        <f>IF('Main courante'!$A376=$AE$6,TEXT('Main courante'!$D376,"hh:mm"),"")</f>
        <v/>
      </c>
      <c r="AI379" s="123" t="str">
        <f>IF('Main courante'!$A376=$AE$6,MOD($AH379-$AG379,1),"")</f>
        <v/>
      </c>
      <c r="AJ379" s="123" t="str">
        <f>IF('Main courante'!$A376=$AE$6,'Main courante'!$E376,"")</f>
        <v/>
      </c>
      <c r="AK379" s="122" t="str">
        <f>IF('Main courante'!$A376=$AE$6,DU379,"")</f>
        <v/>
      </c>
      <c r="AL379" s="125"/>
      <c r="AM379" s="120" t="str">
        <f>IF('Main courante'!$A376=$AM$6,MAX($AM$8:$AM378)+1,"")</f>
        <v/>
      </c>
      <c r="AN379" s="121" t="str">
        <f>IF('Main courante'!$A376=$AM$6,TEXT('Main courante'!$B376,"j mmm aa"),"")</f>
        <v/>
      </c>
      <c r="AO379" s="122" t="str">
        <f>IF('Main courante'!$A376=$AM$6,TEXT('Main courante'!$C376,"hh:mm"),"")</f>
        <v/>
      </c>
      <c r="AP379" s="122" t="str">
        <f>IF('Main courante'!$A376=$AM$6,TEXT('Main courante'!$D376,"hh:mm"),"")</f>
        <v/>
      </c>
      <c r="AQ379" s="123" t="str">
        <f>IF('Main courante'!$A376=$AM$6,MOD($AP379-$AO379,1),"")</f>
        <v/>
      </c>
      <c r="AR379" s="123" t="str">
        <f>IF('Main courante'!$A376=$AM$6,'Main courante'!$E376,"")</f>
        <v/>
      </c>
      <c r="AS379" s="122" t="str">
        <f>IF('Main courante'!$A376=$AM$6,DU379,"")</f>
        <v/>
      </c>
      <c r="AT379" s="125"/>
      <c r="AU379" s="120" t="str">
        <f>IF('Main courante'!$A376=$AU$6,MAX($AU$8:$AU378)+1,"")</f>
        <v/>
      </c>
      <c r="AV379" s="121" t="str">
        <f>IF('Main courante'!$A376=$AU$6,TEXT('Main courante'!$B376,"j mmm aa"),"")</f>
        <v/>
      </c>
      <c r="AW379" s="122" t="str">
        <f>IF('Main courante'!$A376=$AU$6,TEXT('Main courante'!$C376,"hh:mm"),"")</f>
        <v/>
      </c>
      <c r="AX379" s="122" t="str">
        <f>IF('Main courante'!$A376=$AU$6,TEXT('Main courante'!$D376,"hh:mm"),"")</f>
        <v/>
      </c>
      <c r="AY379" s="123" t="str">
        <f>IF('Main courante'!$A376=$AU$6,MOD($AX379-$AW379,1),"")</f>
        <v/>
      </c>
      <c r="AZ379" s="123" t="str">
        <f>IF('Main courante'!$A376=$AU$6,'Main courante'!$E376,"")</f>
        <v/>
      </c>
      <c r="BA379" s="122" t="str">
        <f>IF('Main courante'!$A376=$AU$6,DU379,"")</f>
        <v/>
      </c>
      <c r="BB379" s="125"/>
      <c r="BC379" s="120" t="str">
        <f>IF('Main courante'!$A376=$BC$6,MAX($BC$8:$BC378)+1,"")</f>
        <v/>
      </c>
      <c r="BD379" s="121" t="str">
        <f>IF('Main courante'!$A376=$BC$6,TEXT('Main courante'!$B376,"j mmm aa"),"")</f>
        <v/>
      </c>
      <c r="BE379" s="122" t="str">
        <f>IF('Main courante'!$A376=$BC$6,TEXT('Main courante'!$C376,"hh:mm"),"")</f>
        <v/>
      </c>
      <c r="BF379" s="122" t="str">
        <f>IF('Main courante'!$A376=$BC$6,TEXT('Main courante'!$D376,"hh:mm"),"")</f>
        <v/>
      </c>
      <c r="BG379" s="123" t="str">
        <f>IF('Main courante'!$A376=$BC$6,MOD($BF379-$BE379,1),"")</f>
        <v/>
      </c>
      <c r="BH379" s="123" t="str">
        <f>IF('Main courante'!$A376=$BC$6,'Main courante'!$E376,"")</f>
        <v/>
      </c>
      <c r="BI379" s="122" t="str">
        <f>IF('Main courante'!$A376=$BC$6,DU379,"")</f>
        <v/>
      </c>
      <c r="BJ379" s="125"/>
      <c r="BK379" s="120" t="str">
        <f>IF('Main courante'!$A376=$BK$6,MAX($BK$8:$BK378)+1,"")</f>
        <v/>
      </c>
      <c r="BL379" s="121" t="str">
        <f>IF('Main courante'!$A376=$BK$6,TEXT('Main courante'!$B376,"j mmm aa"),"")</f>
        <v/>
      </c>
      <c r="BM379" s="122" t="str">
        <f>IF('Main courante'!$A376=$BK$6,TEXT('Main courante'!$C376,"hh:mm"),"")</f>
        <v/>
      </c>
      <c r="BN379" s="122" t="str">
        <f>IF('Main courante'!$A376=$BK$6,TEXT('Main courante'!$D376,"hh:mm"),"")</f>
        <v/>
      </c>
      <c r="BO379" s="123" t="str">
        <f>IF('Main courante'!$A376=$BK$6,MOD($BN379-$BM379,1),"")</f>
        <v/>
      </c>
      <c r="BP379" s="123" t="str">
        <f>IF('Main courante'!$A376=$BK$6,'Main courante'!$E376,"")</f>
        <v/>
      </c>
      <c r="BQ379" s="122" t="str">
        <f>IF('Main courante'!$A376=$BK$6,DU379,"")</f>
        <v/>
      </c>
      <c r="BR379" s="125"/>
      <c r="BS379" s="120" t="str">
        <f>IF('Main courante'!$A376=$BS$6,MAX($BS$8:$BS378)+1,"")</f>
        <v/>
      </c>
      <c r="BT379" s="121" t="str">
        <f>IF('Main courante'!$A376=$BS$6,TEXT('Main courante'!$B376,"j mmm aa"),"")</f>
        <v/>
      </c>
      <c r="BU379" s="122" t="str">
        <f>IF('Main courante'!$A376=$BS$6,TEXT('Main courante'!$C376,"hh:mm"),"")</f>
        <v/>
      </c>
      <c r="BV379" s="122" t="str">
        <f>IF('Main courante'!$A376=$BS$6,TEXT('Main courante'!$D376,"hh:mm"),"")</f>
        <v/>
      </c>
      <c r="BW379" s="123" t="str">
        <f>IF('Main courante'!$A376=$BS$6,MOD($BV379-$BU379,1),"")</f>
        <v/>
      </c>
      <c r="BX379" s="123" t="str">
        <f>IF('Main courante'!$A376=$BS$6,'Main courante'!$E376,"")</f>
        <v/>
      </c>
      <c r="BY379" s="122" t="str">
        <f>IF('Main courante'!$A376=$BS$6,DU379,"")</f>
        <v/>
      </c>
      <c r="BZ379" s="125"/>
      <c r="CA379" s="120" t="str">
        <f>IF('Main courante'!$A376=$CA$6,MAX($CA$8:$CA378)+1,"")</f>
        <v/>
      </c>
      <c r="CB379" s="121" t="str">
        <f>IF('Main courante'!$A376=$CA$6,TEXT('Main courante'!$B376,"j mmm aa"),"")</f>
        <v/>
      </c>
      <c r="CC379" s="122" t="str">
        <f>IF('Main courante'!$A376=$CA$6,TEXT('Main courante'!$C376,"hh:mm"),"")</f>
        <v/>
      </c>
      <c r="CD379" s="122" t="str">
        <f>IF('Main courante'!$A376=$CA$6,TEXT('Main courante'!$D376,"hh:mm"),"")</f>
        <v/>
      </c>
      <c r="CE379" s="123" t="str">
        <f>IF('Main courante'!$A376=$CA$6,MOD($CD379-$CC379,1),"")</f>
        <v/>
      </c>
      <c r="CF379" s="123" t="str">
        <f>IF('Main courante'!$A376=$CA$6,'Main courante'!$E376,"")</f>
        <v/>
      </c>
      <c r="CG379" s="122" t="str">
        <f>IF('Main courante'!$A376=$CA$6,DU379,"")</f>
        <v/>
      </c>
      <c r="CH379" s="125"/>
      <c r="CI379" s="120" t="str">
        <f>IF('Main courante'!$A376=$CI$6,MAX($CI$8:$CI378)+1,"")</f>
        <v/>
      </c>
      <c r="CJ379" s="121" t="str">
        <f>IF('Main courante'!$A376=$CI$6,TEXT('Main courante'!$B376,"j mmm aa"),"")</f>
        <v/>
      </c>
      <c r="CK379" s="122" t="str">
        <f>IF('Main courante'!$A376=$CI$6,TEXT('Main courante'!$C376,"hh:mm"),"")</f>
        <v/>
      </c>
      <c r="CL379" s="122" t="str">
        <f>IF('Main courante'!$A376=$CI$6,TEXT('Main courante'!$D376,"hh:mm"),"")</f>
        <v/>
      </c>
      <c r="CM379" s="123" t="str">
        <f>IF('Main courante'!$A376=$CI$6,MOD($CL379-$CK379,1),"")</f>
        <v/>
      </c>
      <c r="CN379" s="123" t="str">
        <f>IF('Main courante'!$A376=$CI$6,'Main courante'!$E376,"")</f>
        <v/>
      </c>
      <c r="CO379" s="125"/>
      <c r="CP379" s="120" t="str">
        <f>IF('Main courante'!$A376=$CP$6,MAX($CP$8:$CP378)+1,"")</f>
        <v/>
      </c>
      <c r="CQ379" s="121" t="str">
        <f>IF('Main courante'!$A376=$CP$6,TEXT('Main courante'!$B376,"j mmm aa"),"")</f>
        <v/>
      </c>
      <c r="CR379" s="122" t="str">
        <f>IF('Main courante'!$A376=$CP$6,TEXT('Main courante'!$C376,"hh:mm"),"")</f>
        <v/>
      </c>
      <c r="CS379" s="122" t="str">
        <f>IF('Main courante'!$A376=$CP$6,TEXT('Main courante'!$D376,"hh:mm"),"")</f>
        <v/>
      </c>
      <c r="CT379" s="123" t="str">
        <f>IF('Main courante'!$A376=$CP$6,MOD($CS379-$CR379,1),"")</f>
        <v/>
      </c>
      <c r="CU379" s="123" t="str">
        <f>IF('Main courante'!$A376=$CP$6,'Main courante'!$E376,"")</f>
        <v/>
      </c>
      <c r="CV379" s="122" t="str">
        <f>IF('Main courante'!$A376=$CP$6,DU379,"")</f>
        <v/>
      </c>
      <c r="CW379" s="125"/>
      <c r="CX379" s="120" t="str">
        <f>IF('Main courante'!$A376=$CX$6,MAX($CX$8:$CX378)+1,"")</f>
        <v/>
      </c>
      <c r="CY379" s="121" t="str">
        <f>IF('Main courante'!$A376=$CX$6,TEXT('Main courante'!$B376,"j mmm aa"),"")</f>
        <v/>
      </c>
      <c r="CZ379" s="122" t="str">
        <f>IF('Main courante'!$A376=$CX$6,TEXT('Main courante'!$C376,"hh:mm"),"")</f>
        <v/>
      </c>
      <c r="DA379" s="122" t="str">
        <f>IF('Main courante'!$A376=$CX$6,TEXT('Main courante'!$D376,"hh:mm"),"")</f>
        <v/>
      </c>
      <c r="DB379" s="123" t="str">
        <f>IF('Main courante'!$A376=$CX$6,MOD($DA379-$CZ379,1),"")</f>
        <v/>
      </c>
      <c r="DC379" s="123" t="str">
        <f>IF('Main courante'!$A376=$CX$6,'Main courante'!$E376,"")</f>
        <v/>
      </c>
      <c r="DD379" s="122" t="str">
        <f>IF('Main courante'!$A376=$CX$6,DU379,"")</f>
        <v/>
      </c>
      <c r="DE379" s="125"/>
      <c r="DF379" s="120" t="str">
        <f>IF('Main courante'!$A376=$DF$6,MAX($DF$8:$DF378)+1,"")</f>
        <v/>
      </c>
      <c r="DG379" s="121" t="str">
        <f>IF('Main courante'!$A376=$DF$6,TEXT('Main courante'!$B376,"j mmm aa"),"")</f>
        <v/>
      </c>
      <c r="DH379" s="122" t="str">
        <f>IF('Main courante'!$A376=$DF$6,TEXT('Main courante'!$C376,"hh:mm"),"")</f>
        <v/>
      </c>
      <c r="DI379" s="122" t="str">
        <f>IF('Main courante'!$A376=$DF$6,TEXT('Main courante'!$D376,"hh:mm"),"")</f>
        <v/>
      </c>
      <c r="DJ379" s="123" t="str">
        <f>IF('Main courante'!$A376=$DF$6,MOD($DI379-$DH379,1),"")</f>
        <v/>
      </c>
      <c r="DK379" s="123" t="str">
        <f>IF('Main courante'!$A376=$DF$6,'Main courante'!$E376,"")</f>
        <v/>
      </c>
      <c r="DL379" s="128"/>
      <c r="DM379" s="120" t="str">
        <f>IF(OR('Main courante'!$F376&lt;&gt;"",'Main courante'!$K376&lt;&gt;""),MAX($DM$8:$DM378)+1,"")</f>
        <v/>
      </c>
      <c r="DN379" s="121" t="str">
        <f>IF('Main courante'!$F376,TEXT('Main courante'!$B376,"j mmm aa"),"")</f>
        <v/>
      </c>
      <c r="DO379" s="121" t="str">
        <f>IF('Main courante'!$F376,'Main courante'!$E376,"")</f>
        <v/>
      </c>
      <c r="DP379" s="121" t="str">
        <f>IF(OR('Main courante'!$F376&lt;&gt;"",'Main courante'!$K376&lt;&gt;""),IF('Main courante'!$F376&lt;&gt;"",TEXT('Main courante'!$F376,"hh:mm"),""),"")</f>
        <v/>
      </c>
      <c r="DQ379" s="121" t="str">
        <f>IF(OR('Main courante'!$F376&lt;&gt;"",'Main courante'!$K376&lt;&gt;""),IF('Main courante'!$G376&lt;&gt;"",TEXT('Main courante'!$G376,"hh:mm"),""),"")</f>
        <v/>
      </c>
      <c r="DR379" s="121" t="str">
        <f>IF(OR('Main courante'!$F376&lt;&gt;"",'Main courante'!$K376&lt;&gt;""),IF('Main courante'!$K376&lt;&gt;"",TEXT('Main courante'!$K376,"hh:mm"),""),"")</f>
        <v/>
      </c>
      <c r="DS379" s="121" t="str">
        <f>IF(OR('Main courante'!$F376&lt;&gt;"",'Main courante'!$K376&lt;&gt;""),IF('Main courante'!$L376&lt;&gt;"",TEXT('Main courante'!$L376,"hh:mm"),""),"")</f>
        <v/>
      </c>
      <c r="DT379" s="129">
        <f t="shared" si="19"/>
        <v>0</v>
      </c>
      <c r="DU379" s="130">
        <f>'Main courante'!$H376+'Main courante'!$M376</f>
        <v>0</v>
      </c>
      <c r="DV379" s="131">
        <f>'Main courante'!$J376+'Main courante'!$O376</f>
        <v>0</v>
      </c>
      <c r="DW379" s="131">
        <f>'Main courante'!$I376+'Main courante'!$N376</f>
        <v>0</v>
      </c>
      <c r="DX379" s="132" t="str">
        <f>IF('Main courante'!$P376&lt;&gt;"",'Main courante'!$P376,"")</f>
        <v/>
      </c>
      <c r="DY379" s="133" t="str">
        <f>IF('Main courante'!$Q376&lt;&gt;"",'Main courante'!$Q376,"")</f>
        <v/>
      </c>
      <c r="DZ379" s="133" t="str">
        <f>IF('Main courante'!$R376&lt;&gt;"",'Main courante'!$R376,"")</f>
        <v/>
      </c>
      <c r="EA379" s="129">
        <f t="shared" si="20"/>
        <v>0</v>
      </c>
      <c r="EB379" s="129">
        <f t="shared" si="21"/>
        <v>0</v>
      </c>
      <c r="ED379" s="120" t="str">
        <f>IF('Main courante'!$A376=$ED$6,MAX($ED$8:$ED378)+1,"")</f>
        <v/>
      </c>
      <c r="EE379" s="120" t="str">
        <f>IF('Main courante'!$A376=$ED$6,'Main courante'!$S376,"")</f>
        <v/>
      </c>
      <c r="EF379" s="120" t="str">
        <f>IF('Main courante'!$A376=$ED$6,'Main courante'!$T376,"")</f>
        <v/>
      </c>
      <c r="EG379" s="120" t="str">
        <f>IF('Main courante'!$A376=$ED$6,'Main courante'!$U376,"")</f>
        <v/>
      </c>
      <c r="EH379" s="134" t="str">
        <f>IF('Main courante'!$A376=$ED$6,'Main courante'!$V376,"")</f>
        <v/>
      </c>
      <c r="EJ379" s="120" t="str">
        <f>IF('Main courante'!$A376=$EJ$6,MAX($EJ$8:$EJ378)+1,"")</f>
        <v/>
      </c>
      <c r="EK379" s="120" t="str">
        <f>IF('Main courante'!$A376=$EJ$6,'Main courante'!$S376,"")</f>
        <v/>
      </c>
      <c r="EL379" s="120" t="str">
        <f>IF('Main courante'!$A376=$EJ$6,'Main courante'!$T376,"")</f>
        <v/>
      </c>
      <c r="EM379" s="120" t="str">
        <f>IF('Main courante'!$A376=$EJ$6,'Main courante'!$U376,"")</f>
        <v/>
      </c>
      <c r="EN379" s="134" t="str">
        <f>IF('Main courante'!$A376=$EJ$6,'Main courante'!$V376,"")</f>
        <v/>
      </c>
      <c r="EP379" s="120" t="str">
        <f>IF('Main courante'!$A376=$EP$6,MAX($EP$8:$EP378)+1,"")</f>
        <v/>
      </c>
      <c r="EQ379" s="120" t="str">
        <f>IF('Main courante'!$A376=$EP$6,'Main courante'!$S376,"")</f>
        <v/>
      </c>
      <c r="ER379" s="120" t="str">
        <f>IF('Main courante'!$A376=$EP$6,'Main courante'!$T376,"")</f>
        <v/>
      </c>
      <c r="ES379" s="120" t="str">
        <f>IF('Main courante'!$A376=$EP$6,'Main courante'!$U376,"")</f>
        <v/>
      </c>
      <c r="ET379" s="134" t="str">
        <f>IF('Main courante'!$A376=$EP$6,'Main courante'!$V376,"")</f>
        <v/>
      </c>
      <c r="EU379" s="125"/>
      <c r="EV379" s="120" t="str">
        <f>IF('Main courante'!$A376=$EV$6,MAX($EV$8:$EV378)+1,"")</f>
        <v/>
      </c>
      <c r="EW379" s="121" t="str">
        <f>IF('Main courante'!$A376=$EV$6,TEXT('Main courante'!$B376,"j mmm aa"),"")</f>
        <v/>
      </c>
      <c r="EX379" s="122" t="str">
        <f>IF('Main courante'!$A376=$EV$6,TEXT('Main courante'!$C376,"hh:mm"),"")</f>
        <v/>
      </c>
      <c r="EY379" s="122" t="str">
        <f>IF('Main courante'!$A376=$EV$6,TEXT('Main courante'!$D376,"hh:mm"),"")</f>
        <v/>
      </c>
      <c r="EZ379" s="123" t="str">
        <f>IF('Main courante'!$A376=$EV$6,MOD($EY379-$EX379,1),"")</f>
        <v/>
      </c>
      <c r="FA379" s="123" t="str">
        <f>IF('Main courante'!$A376=$EV$6,'Main courante'!$E376,"")</f>
        <v/>
      </c>
      <c r="FB379" s="128"/>
    </row>
    <row r="380" spans="1:158">
      <c r="A380" s="120" t="str">
        <f>IF('Main courante'!$A377=$A$6,MAX($A$8:$A379)+1,"")</f>
        <v/>
      </c>
      <c r="B380" s="121" t="str">
        <f>IF('Main courante'!$A377=$A$6,TEXT('Main courante'!$B377,"j mmm aa"),"")</f>
        <v/>
      </c>
      <c r="C380" s="122" t="str">
        <f>IF('Main courante'!$A377=$A$6,TEXT('Main courante'!$C377,"hh:mm"),"")</f>
        <v/>
      </c>
      <c r="D380" s="122" t="str">
        <f>IF('Main courante'!$A377=$A$6,TEXT('Main courante'!$D377,"hh:mm"),"")</f>
        <v/>
      </c>
      <c r="E380" s="123" t="str">
        <f>IF('Main courante'!$A377=$A$6,MOD($D380-$C380,1),"")</f>
        <v/>
      </c>
      <c r="F380" s="123" t="str">
        <f>IF('Main courante'!$A377=$A$6,'Main courante'!$E377,"")</f>
        <v/>
      </c>
      <c r="G380" s="125"/>
      <c r="H380" s="126" t="str">
        <f>IF('Main courante'!$A377=$H$6,MAX($H$8:$H379)+1,"")</f>
        <v/>
      </c>
      <c r="I380" s="121" t="str">
        <f>IF('Main courante'!$A377=$H$6,TEXT('Main courante'!$B377,"j mmm aa"),"")</f>
        <v/>
      </c>
      <c r="J380" s="122" t="str">
        <f>IF('Main courante'!$A377=$H$6,TEXT('Main courante'!$C377,"hh:mm"),"")</f>
        <v/>
      </c>
      <c r="K380" s="122" t="str">
        <f>IF('Main courante'!$A377=$H$6,TEXT('Main courante'!$D377,"hh:mm"),"")</f>
        <v/>
      </c>
      <c r="L380" s="123" t="str">
        <f>IF('Main courante'!$A377=$H$6,MOD($K380-$J380,1),"")</f>
        <v/>
      </c>
      <c r="M380" s="123" t="str">
        <f>IF('Main courante'!$A377=$H$6,'Main courante'!$E377,"")</f>
        <v/>
      </c>
      <c r="N380" s="125"/>
      <c r="O380" s="120" t="str">
        <f>IF('Main courante'!$A377=$O$6,MAX($O$8:$O379)+1,"")</f>
        <v/>
      </c>
      <c r="P380" s="121" t="str">
        <f>IF('Main courante'!$A377=$O$6,TEXT('Main courante'!$B377,"j mmm aa"),"")</f>
        <v/>
      </c>
      <c r="Q380" s="122" t="str">
        <f>IF('Main courante'!$A377=$O$6,TEXT('Main courante'!$C377,"hh:mm"),"")</f>
        <v/>
      </c>
      <c r="R380" s="122" t="str">
        <f>IF('Main courante'!$A377=$O$6,TEXT('Main courante'!$D377,"hh:mm"),"")</f>
        <v/>
      </c>
      <c r="S380" s="123" t="str">
        <f>IF('Main courante'!$A377=$O$6,MOD($R380-$Q380,1),"")</f>
        <v/>
      </c>
      <c r="T380" s="124" t="str">
        <f>IF('Main courante'!$A377=$O$6,'Main courante'!$E377,"")</f>
        <v/>
      </c>
      <c r="U380" s="127" t="str">
        <f>IF('Main courante'!$A377=$O$6,DU380,"")</f>
        <v/>
      </c>
      <c r="V380" s="125"/>
      <c r="W380" s="120" t="str">
        <f>IF('Main courante'!$A377=$W$6,MAX($W$8:$W379)+1,"")</f>
        <v/>
      </c>
      <c r="X380" s="121" t="str">
        <f>IF('Main courante'!$A377=$W$6,TEXT('Main courante'!$B377,"j mmm aa"),"")</f>
        <v/>
      </c>
      <c r="Y380" s="122" t="str">
        <f>IF('Main courante'!$A377=$W$6,TEXT('Main courante'!$C377,"hh:mm"),"")</f>
        <v/>
      </c>
      <c r="Z380" s="122" t="str">
        <f>IF('Main courante'!$A377=$W$6,TEXT('Main courante'!$D377,"hh:mm"),"")</f>
        <v/>
      </c>
      <c r="AA380" s="123" t="str">
        <f>IF('Main courante'!$A377=$W$6,MOD($Z380-$Y380,1),"")</f>
        <v/>
      </c>
      <c r="AB380" s="123" t="str">
        <f>IF('Main courante'!$A377=$W$6,'Main courante'!$E377,"")</f>
        <v/>
      </c>
      <c r="AC380" s="122" t="str">
        <f>IF('Main courante'!$A377=$W$6,DU380,"")</f>
        <v/>
      </c>
      <c r="AD380" s="125"/>
      <c r="AE380" s="120" t="str">
        <f>IF('Main courante'!$A377=$AE$6,MAX($AE$8:$AE379)+1,"")</f>
        <v/>
      </c>
      <c r="AF380" s="121" t="str">
        <f>IF('Main courante'!$A377=$AE$6,TEXT('Main courante'!$B377,"j mmm aa"),"")</f>
        <v/>
      </c>
      <c r="AG380" s="122" t="str">
        <f>IF('Main courante'!$A377=$AE$6,TEXT('Main courante'!$C377,"hh:mm"),"")</f>
        <v/>
      </c>
      <c r="AH380" s="122" t="str">
        <f>IF('Main courante'!$A377=$AE$6,TEXT('Main courante'!$D377,"hh:mm"),"")</f>
        <v/>
      </c>
      <c r="AI380" s="123" t="str">
        <f>IF('Main courante'!$A377=$AE$6,MOD($AH380-$AG380,1),"")</f>
        <v/>
      </c>
      <c r="AJ380" s="123" t="str">
        <f>IF('Main courante'!$A377=$AE$6,'Main courante'!$E377,"")</f>
        <v/>
      </c>
      <c r="AK380" s="122" t="str">
        <f>IF('Main courante'!$A377=$AE$6,DU380,"")</f>
        <v/>
      </c>
      <c r="AL380" s="125"/>
      <c r="AM380" s="120" t="str">
        <f>IF('Main courante'!$A377=$AM$6,MAX($AM$8:$AM379)+1,"")</f>
        <v/>
      </c>
      <c r="AN380" s="121" t="str">
        <f>IF('Main courante'!$A377=$AM$6,TEXT('Main courante'!$B377,"j mmm aa"),"")</f>
        <v/>
      </c>
      <c r="AO380" s="122" t="str">
        <f>IF('Main courante'!$A377=$AM$6,TEXT('Main courante'!$C377,"hh:mm"),"")</f>
        <v/>
      </c>
      <c r="AP380" s="122" t="str">
        <f>IF('Main courante'!$A377=$AM$6,TEXT('Main courante'!$D377,"hh:mm"),"")</f>
        <v/>
      </c>
      <c r="AQ380" s="123" t="str">
        <f>IF('Main courante'!$A377=$AM$6,MOD($AP380-$AO380,1),"")</f>
        <v/>
      </c>
      <c r="AR380" s="123" t="str">
        <f>IF('Main courante'!$A377=$AM$6,'Main courante'!$E377,"")</f>
        <v/>
      </c>
      <c r="AS380" s="122" t="str">
        <f>IF('Main courante'!$A377=$AM$6,DU380,"")</f>
        <v/>
      </c>
      <c r="AT380" s="125"/>
      <c r="AU380" s="120" t="str">
        <f>IF('Main courante'!$A377=$AU$6,MAX($AU$8:$AU379)+1,"")</f>
        <v/>
      </c>
      <c r="AV380" s="121" t="str">
        <f>IF('Main courante'!$A377=$AU$6,TEXT('Main courante'!$B377,"j mmm aa"),"")</f>
        <v/>
      </c>
      <c r="AW380" s="122" t="str">
        <f>IF('Main courante'!$A377=$AU$6,TEXT('Main courante'!$C377,"hh:mm"),"")</f>
        <v/>
      </c>
      <c r="AX380" s="122" t="str">
        <f>IF('Main courante'!$A377=$AU$6,TEXT('Main courante'!$D377,"hh:mm"),"")</f>
        <v/>
      </c>
      <c r="AY380" s="123" t="str">
        <f>IF('Main courante'!$A377=$AU$6,MOD($AX380-$AW380,1),"")</f>
        <v/>
      </c>
      <c r="AZ380" s="123" t="str">
        <f>IF('Main courante'!$A377=$AU$6,'Main courante'!$E377,"")</f>
        <v/>
      </c>
      <c r="BA380" s="122" t="str">
        <f>IF('Main courante'!$A377=$AU$6,DU380,"")</f>
        <v/>
      </c>
      <c r="BB380" s="125"/>
      <c r="BC380" s="120" t="str">
        <f>IF('Main courante'!$A377=$BC$6,MAX($BC$8:$BC379)+1,"")</f>
        <v/>
      </c>
      <c r="BD380" s="121" t="str">
        <f>IF('Main courante'!$A377=$BC$6,TEXT('Main courante'!$B377,"j mmm aa"),"")</f>
        <v/>
      </c>
      <c r="BE380" s="122" t="str">
        <f>IF('Main courante'!$A377=$BC$6,TEXT('Main courante'!$C377,"hh:mm"),"")</f>
        <v/>
      </c>
      <c r="BF380" s="122" t="str">
        <f>IF('Main courante'!$A377=$BC$6,TEXT('Main courante'!$D377,"hh:mm"),"")</f>
        <v/>
      </c>
      <c r="BG380" s="123" t="str">
        <f>IF('Main courante'!$A377=$BC$6,MOD($BF380-$BE380,1),"")</f>
        <v/>
      </c>
      <c r="BH380" s="123" t="str">
        <f>IF('Main courante'!$A377=$BC$6,'Main courante'!$E377,"")</f>
        <v/>
      </c>
      <c r="BI380" s="122" t="str">
        <f>IF('Main courante'!$A377=$BC$6,DU380,"")</f>
        <v/>
      </c>
      <c r="BJ380" s="125"/>
      <c r="BK380" s="120" t="str">
        <f>IF('Main courante'!$A377=$BK$6,MAX($BK$8:$BK379)+1,"")</f>
        <v/>
      </c>
      <c r="BL380" s="121" t="str">
        <f>IF('Main courante'!$A377=$BK$6,TEXT('Main courante'!$B377,"j mmm aa"),"")</f>
        <v/>
      </c>
      <c r="BM380" s="122" t="str">
        <f>IF('Main courante'!$A377=$BK$6,TEXT('Main courante'!$C377,"hh:mm"),"")</f>
        <v/>
      </c>
      <c r="BN380" s="122" t="str">
        <f>IF('Main courante'!$A377=$BK$6,TEXT('Main courante'!$D377,"hh:mm"),"")</f>
        <v/>
      </c>
      <c r="BO380" s="123" t="str">
        <f>IF('Main courante'!$A377=$BK$6,MOD($BN380-$BM380,1),"")</f>
        <v/>
      </c>
      <c r="BP380" s="123" t="str">
        <f>IF('Main courante'!$A377=$BK$6,'Main courante'!$E377,"")</f>
        <v/>
      </c>
      <c r="BQ380" s="122" t="str">
        <f>IF('Main courante'!$A377=$BK$6,DU380,"")</f>
        <v/>
      </c>
      <c r="BR380" s="125"/>
      <c r="BS380" s="120" t="str">
        <f>IF('Main courante'!$A377=$BS$6,MAX($BS$8:$BS379)+1,"")</f>
        <v/>
      </c>
      <c r="BT380" s="121" t="str">
        <f>IF('Main courante'!$A377=$BS$6,TEXT('Main courante'!$B377,"j mmm aa"),"")</f>
        <v/>
      </c>
      <c r="BU380" s="122" t="str">
        <f>IF('Main courante'!$A377=$BS$6,TEXT('Main courante'!$C377,"hh:mm"),"")</f>
        <v/>
      </c>
      <c r="BV380" s="122" t="str">
        <f>IF('Main courante'!$A377=$BS$6,TEXT('Main courante'!$D377,"hh:mm"),"")</f>
        <v/>
      </c>
      <c r="BW380" s="123" t="str">
        <f>IF('Main courante'!$A377=$BS$6,MOD($BV380-$BU380,1),"")</f>
        <v/>
      </c>
      <c r="BX380" s="123" t="str">
        <f>IF('Main courante'!$A377=$BS$6,'Main courante'!$E377,"")</f>
        <v/>
      </c>
      <c r="BY380" s="122" t="str">
        <f>IF('Main courante'!$A377=$BS$6,DU380,"")</f>
        <v/>
      </c>
      <c r="BZ380" s="125"/>
      <c r="CA380" s="120" t="str">
        <f>IF('Main courante'!$A377=$CA$6,MAX($CA$8:$CA379)+1,"")</f>
        <v/>
      </c>
      <c r="CB380" s="121" t="str">
        <f>IF('Main courante'!$A377=$CA$6,TEXT('Main courante'!$B377,"j mmm aa"),"")</f>
        <v/>
      </c>
      <c r="CC380" s="122" t="str">
        <f>IF('Main courante'!$A377=$CA$6,TEXT('Main courante'!$C377,"hh:mm"),"")</f>
        <v/>
      </c>
      <c r="CD380" s="122" t="str">
        <f>IF('Main courante'!$A377=$CA$6,TEXT('Main courante'!$D377,"hh:mm"),"")</f>
        <v/>
      </c>
      <c r="CE380" s="123" t="str">
        <f>IF('Main courante'!$A377=$CA$6,MOD($CD380-$CC380,1),"")</f>
        <v/>
      </c>
      <c r="CF380" s="123" t="str">
        <f>IF('Main courante'!$A377=$CA$6,'Main courante'!$E377,"")</f>
        <v/>
      </c>
      <c r="CG380" s="122" t="str">
        <f>IF('Main courante'!$A377=$CA$6,DU380,"")</f>
        <v/>
      </c>
      <c r="CH380" s="125"/>
      <c r="CI380" s="120" t="str">
        <f>IF('Main courante'!$A377=$CI$6,MAX($CI$8:$CI379)+1,"")</f>
        <v/>
      </c>
      <c r="CJ380" s="121" t="str">
        <f>IF('Main courante'!$A377=$CI$6,TEXT('Main courante'!$B377,"j mmm aa"),"")</f>
        <v/>
      </c>
      <c r="CK380" s="122" t="str">
        <f>IF('Main courante'!$A377=$CI$6,TEXT('Main courante'!$C377,"hh:mm"),"")</f>
        <v/>
      </c>
      <c r="CL380" s="122" t="str">
        <f>IF('Main courante'!$A377=$CI$6,TEXT('Main courante'!$D377,"hh:mm"),"")</f>
        <v/>
      </c>
      <c r="CM380" s="123" t="str">
        <f>IF('Main courante'!$A377=$CI$6,MOD($CL380-$CK380,1),"")</f>
        <v/>
      </c>
      <c r="CN380" s="123" t="str">
        <f>IF('Main courante'!$A377=$CI$6,'Main courante'!$E377,"")</f>
        <v/>
      </c>
      <c r="CO380" s="125"/>
      <c r="CP380" s="120" t="str">
        <f>IF('Main courante'!$A377=$CP$6,MAX($CP$8:$CP379)+1,"")</f>
        <v/>
      </c>
      <c r="CQ380" s="121" t="str">
        <f>IF('Main courante'!$A377=$CP$6,TEXT('Main courante'!$B377,"j mmm aa"),"")</f>
        <v/>
      </c>
      <c r="CR380" s="122" t="str">
        <f>IF('Main courante'!$A377=$CP$6,TEXT('Main courante'!$C377,"hh:mm"),"")</f>
        <v/>
      </c>
      <c r="CS380" s="122" t="str">
        <f>IF('Main courante'!$A377=$CP$6,TEXT('Main courante'!$D377,"hh:mm"),"")</f>
        <v/>
      </c>
      <c r="CT380" s="123" t="str">
        <f>IF('Main courante'!$A377=$CP$6,MOD($CS380-$CR380,1),"")</f>
        <v/>
      </c>
      <c r="CU380" s="123" t="str">
        <f>IF('Main courante'!$A377=$CP$6,'Main courante'!$E377,"")</f>
        <v/>
      </c>
      <c r="CV380" s="122" t="str">
        <f>IF('Main courante'!$A377=$CP$6,DU380,"")</f>
        <v/>
      </c>
      <c r="CW380" s="125"/>
      <c r="CX380" s="120" t="str">
        <f>IF('Main courante'!$A377=$CX$6,MAX($CX$8:$CX379)+1,"")</f>
        <v/>
      </c>
      <c r="CY380" s="121" t="str">
        <f>IF('Main courante'!$A377=$CX$6,TEXT('Main courante'!$B377,"j mmm aa"),"")</f>
        <v/>
      </c>
      <c r="CZ380" s="122" t="str">
        <f>IF('Main courante'!$A377=$CX$6,TEXT('Main courante'!$C377,"hh:mm"),"")</f>
        <v/>
      </c>
      <c r="DA380" s="122" t="str">
        <f>IF('Main courante'!$A377=$CX$6,TEXT('Main courante'!$D377,"hh:mm"),"")</f>
        <v/>
      </c>
      <c r="DB380" s="123" t="str">
        <f>IF('Main courante'!$A377=$CX$6,MOD($DA380-$CZ380,1),"")</f>
        <v/>
      </c>
      <c r="DC380" s="123" t="str">
        <f>IF('Main courante'!$A377=$CX$6,'Main courante'!$E377,"")</f>
        <v/>
      </c>
      <c r="DD380" s="122" t="str">
        <f>IF('Main courante'!$A377=$CX$6,DU380,"")</f>
        <v/>
      </c>
      <c r="DE380" s="125"/>
      <c r="DF380" s="120" t="str">
        <f>IF('Main courante'!$A377=$DF$6,MAX($DF$8:$DF379)+1,"")</f>
        <v/>
      </c>
      <c r="DG380" s="121" t="str">
        <f>IF('Main courante'!$A377=$DF$6,TEXT('Main courante'!$B377,"j mmm aa"),"")</f>
        <v/>
      </c>
      <c r="DH380" s="122" t="str">
        <f>IF('Main courante'!$A377=$DF$6,TEXT('Main courante'!$C377,"hh:mm"),"")</f>
        <v/>
      </c>
      <c r="DI380" s="122" t="str">
        <f>IF('Main courante'!$A377=$DF$6,TEXT('Main courante'!$D377,"hh:mm"),"")</f>
        <v/>
      </c>
      <c r="DJ380" s="123" t="str">
        <f>IF('Main courante'!$A377=$DF$6,MOD($DI380-$DH380,1),"")</f>
        <v/>
      </c>
      <c r="DK380" s="123" t="str">
        <f>IF('Main courante'!$A377=$DF$6,'Main courante'!$E377,"")</f>
        <v/>
      </c>
      <c r="DL380" s="128"/>
      <c r="DM380" s="120" t="str">
        <f>IF(OR('Main courante'!$F377&lt;&gt;"",'Main courante'!$K377&lt;&gt;""),MAX($DM$8:$DM379)+1,"")</f>
        <v/>
      </c>
      <c r="DN380" s="121" t="str">
        <f>IF('Main courante'!$F377,TEXT('Main courante'!$B377,"j mmm aa"),"")</f>
        <v/>
      </c>
      <c r="DO380" s="121" t="str">
        <f>IF('Main courante'!$F377,'Main courante'!$E377,"")</f>
        <v/>
      </c>
      <c r="DP380" s="121" t="str">
        <f>IF(OR('Main courante'!$F377&lt;&gt;"",'Main courante'!$K377&lt;&gt;""),IF('Main courante'!$F377&lt;&gt;"",TEXT('Main courante'!$F377,"hh:mm"),""),"")</f>
        <v/>
      </c>
      <c r="DQ380" s="121" t="str">
        <f>IF(OR('Main courante'!$F377&lt;&gt;"",'Main courante'!$K377&lt;&gt;""),IF('Main courante'!$G377&lt;&gt;"",TEXT('Main courante'!$G377,"hh:mm"),""),"")</f>
        <v/>
      </c>
      <c r="DR380" s="121" t="str">
        <f>IF(OR('Main courante'!$F377&lt;&gt;"",'Main courante'!$K377&lt;&gt;""),IF('Main courante'!$K377&lt;&gt;"",TEXT('Main courante'!$K377,"hh:mm"),""),"")</f>
        <v/>
      </c>
      <c r="DS380" s="121" t="str">
        <f>IF(OR('Main courante'!$F377&lt;&gt;"",'Main courante'!$K377&lt;&gt;""),IF('Main courante'!$L377&lt;&gt;"",TEXT('Main courante'!$L377,"hh:mm"),""),"")</f>
        <v/>
      </c>
      <c r="DT380" s="129">
        <f t="shared" si="19"/>
        <v>0</v>
      </c>
      <c r="DU380" s="130">
        <f>'Main courante'!$H377+'Main courante'!$M377</f>
        <v>0</v>
      </c>
      <c r="DV380" s="131">
        <f>'Main courante'!$J377+'Main courante'!$O377</f>
        <v>0</v>
      </c>
      <c r="DW380" s="131">
        <f>'Main courante'!$I377+'Main courante'!$N377</f>
        <v>0</v>
      </c>
      <c r="DX380" s="132" t="str">
        <f>IF('Main courante'!$P377&lt;&gt;"",'Main courante'!$P377,"")</f>
        <v/>
      </c>
      <c r="DY380" s="133" t="str">
        <f>IF('Main courante'!$Q377&lt;&gt;"",'Main courante'!$Q377,"")</f>
        <v/>
      </c>
      <c r="DZ380" s="133" t="str">
        <f>IF('Main courante'!$R377&lt;&gt;"",'Main courante'!$R377,"")</f>
        <v/>
      </c>
      <c r="EA380" s="129">
        <f t="shared" si="20"/>
        <v>0</v>
      </c>
      <c r="EB380" s="129">
        <f t="shared" si="21"/>
        <v>0</v>
      </c>
      <c r="ED380" s="120" t="str">
        <f>IF('Main courante'!$A377=$ED$6,MAX($ED$8:$ED379)+1,"")</f>
        <v/>
      </c>
      <c r="EE380" s="120" t="str">
        <f>IF('Main courante'!$A377=$ED$6,'Main courante'!$S377,"")</f>
        <v/>
      </c>
      <c r="EF380" s="120" t="str">
        <f>IF('Main courante'!$A377=$ED$6,'Main courante'!$T377,"")</f>
        <v/>
      </c>
      <c r="EG380" s="120" t="str">
        <f>IF('Main courante'!$A377=$ED$6,'Main courante'!$U377,"")</f>
        <v/>
      </c>
      <c r="EH380" s="134" t="str">
        <f>IF('Main courante'!$A377=$ED$6,'Main courante'!$V377,"")</f>
        <v/>
      </c>
      <c r="EJ380" s="120" t="str">
        <f>IF('Main courante'!$A377=$EJ$6,MAX($EJ$8:$EJ379)+1,"")</f>
        <v/>
      </c>
      <c r="EK380" s="120" t="str">
        <f>IF('Main courante'!$A377=$EJ$6,'Main courante'!$S377,"")</f>
        <v/>
      </c>
      <c r="EL380" s="120" t="str">
        <f>IF('Main courante'!$A377=$EJ$6,'Main courante'!$T377,"")</f>
        <v/>
      </c>
      <c r="EM380" s="120" t="str">
        <f>IF('Main courante'!$A377=$EJ$6,'Main courante'!$U377,"")</f>
        <v/>
      </c>
      <c r="EN380" s="134" t="str">
        <f>IF('Main courante'!$A377=$EJ$6,'Main courante'!$V377,"")</f>
        <v/>
      </c>
      <c r="EP380" s="120" t="str">
        <f>IF('Main courante'!$A377=$EP$6,MAX($EP$8:$EP379)+1,"")</f>
        <v/>
      </c>
      <c r="EQ380" s="120" t="str">
        <f>IF('Main courante'!$A377=$EP$6,'Main courante'!$S377,"")</f>
        <v/>
      </c>
      <c r="ER380" s="120" t="str">
        <f>IF('Main courante'!$A377=$EP$6,'Main courante'!$T377,"")</f>
        <v/>
      </c>
      <c r="ES380" s="120" t="str">
        <f>IF('Main courante'!$A377=$EP$6,'Main courante'!$U377,"")</f>
        <v/>
      </c>
      <c r="ET380" s="134" t="str">
        <f>IF('Main courante'!$A377=$EP$6,'Main courante'!$V377,"")</f>
        <v/>
      </c>
      <c r="EU380" s="125"/>
      <c r="EV380" s="120" t="str">
        <f>IF('Main courante'!$A377=$EV$6,MAX($EV$8:$EV379)+1,"")</f>
        <v/>
      </c>
      <c r="EW380" s="121" t="str">
        <f>IF('Main courante'!$A377=$EV$6,TEXT('Main courante'!$B377,"j mmm aa"),"")</f>
        <v/>
      </c>
      <c r="EX380" s="122" t="str">
        <f>IF('Main courante'!$A377=$EV$6,TEXT('Main courante'!$C377,"hh:mm"),"")</f>
        <v/>
      </c>
      <c r="EY380" s="122" t="str">
        <f>IF('Main courante'!$A377=$EV$6,TEXT('Main courante'!$D377,"hh:mm"),"")</f>
        <v/>
      </c>
      <c r="EZ380" s="123" t="str">
        <f>IF('Main courante'!$A377=$EV$6,MOD($EY380-$EX380,1),"")</f>
        <v/>
      </c>
      <c r="FA380" s="123" t="str">
        <f>IF('Main courante'!$A377=$EV$6,'Main courante'!$E377,"")</f>
        <v/>
      </c>
      <c r="FB380" s="128"/>
    </row>
    <row r="381" spans="1:158">
      <c r="A381" s="120" t="str">
        <f>IF('Main courante'!$A378=$A$6,MAX($A$8:$A380)+1,"")</f>
        <v/>
      </c>
      <c r="B381" s="121" t="str">
        <f>IF('Main courante'!$A378=$A$6,TEXT('Main courante'!$B378,"j mmm aa"),"")</f>
        <v/>
      </c>
      <c r="C381" s="122" t="str">
        <f>IF('Main courante'!$A378=$A$6,TEXT('Main courante'!$C378,"hh:mm"),"")</f>
        <v/>
      </c>
      <c r="D381" s="122" t="str">
        <f>IF('Main courante'!$A378=$A$6,TEXT('Main courante'!$D378,"hh:mm"),"")</f>
        <v/>
      </c>
      <c r="E381" s="123" t="str">
        <f>IF('Main courante'!$A378=$A$6,MOD($D381-$C381,1),"")</f>
        <v/>
      </c>
      <c r="F381" s="123" t="str">
        <f>IF('Main courante'!$A378=$A$6,'Main courante'!$E378,"")</f>
        <v/>
      </c>
      <c r="G381" s="125"/>
      <c r="H381" s="126" t="str">
        <f>IF('Main courante'!$A378=$H$6,MAX($H$8:$H380)+1,"")</f>
        <v/>
      </c>
      <c r="I381" s="121" t="str">
        <f>IF('Main courante'!$A378=$H$6,TEXT('Main courante'!$B378,"j mmm aa"),"")</f>
        <v/>
      </c>
      <c r="J381" s="122" t="str">
        <f>IF('Main courante'!$A378=$H$6,TEXT('Main courante'!$C378,"hh:mm"),"")</f>
        <v/>
      </c>
      <c r="K381" s="122" t="str">
        <f>IF('Main courante'!$A378=$H$6,TEXT('Main courante'!$D378,"hh:mm"),"")</f>
        <v/>
      </c>
      <c r="L381" s="123" t="str">
        <f>IF('Main courante'!$A378=$H$6,MOD($K381-$J381,1),"")</f>
        <v/>
      </c>
      <c r="M381" s="123" t="str">
        <f>IF('Main courante'!$A378=$H$6,'Main courante'!$E378,"")</f>
        <v/>
      </c>
      <c r="N381" s="125"/>
      <c r="O381" s="120" t="str">
        <f>IF('Main courante'!$A378=$O$6,MAX($O$8:$O380)+1,"")</f>
        <v/>
      </c>
      <c r="P381" s="121" t="str">
        <f>IF('Main courante'!$A378=$O$6,TEXT('Main courante'!$B378,"j mmm aa"),"")</f>
        <v/>
      </c>
      <c r="Q381" s="122" t="str">
        <f>IF('Main courante'!$A378=$O$6,TEXT('Main courante'!$C378,"hh:mm"),"")</f>
        <v/>
      </c>
      <c r="R381" s="122" t="str">
        <f>IF('Main courante'!$A378=$O$6,TEXT('Main courante'!$D378,"hh:mm"),"")</f>
        <v/>
      </c>
      <c r="S381" s="123" t="str">
        <f>IF('Main courante'!$A378=$O$6,MOD($R381-$Q381,1),"")</f>
        <v/>
      </c>
      <c r="T381" s="124" t="str">
        <f>IF('Main courante'!$A378=$O$6,'Main courante'!$E378,"")</f>
        <v/>
      </c>
      <c r="U381" s="127" t="str">
        <f>IF('Main courante'!$A378=$O$6,DU381,"")</f>
        <v/>
      </c>
      <c r="V381" s="125"/>
      <c r="W381" s="120" t="str">
        <f>IF('Main courante'!$A378=$W$6,MAX($W$8:$W380)+1,"")</f>
        <v/>
      </c>
      <c r="X381" s="121" t="str">
        <f>IF('Main courante'!$A378=$W$6,TEXT('Main courante'!$B378,"j mmm aa"),"")</f>
        <v/>
      </c>
      <c r="Y381" s="122" t="str">
        <f>IF('Main courante'!$A378=$W$6,TEXT('Main courante'!$C378,"hh:mm"),"")</f>
        <v/>
      </c>
      <c r="Z381" s="122" t="str">
        <f>IF('Main courante'!$A378=$W$6,TEXT('Main courante'!$D378,"hh:mm"),"")</f>
        <v/>
      </c>
      <c r="AA381" s="123" t="str">
        <f>IF('Main courante'!$A378=$W$6,MOD($Z381-$Y381,1),"")</f>
        <v/>
      </c>
      <c r="AB381" s="123" t="str">
        <f>IF('Main courante'!$A378=$W$6,'Main courante'!$E378,"")</f>
        <v/>
      </c>
      <c r="AC381" s="122" t="str">
        <f>IF('Main courante'!$A378=$W$6,DU381,"")</f>
        <v/>
      </c>
      <c r="AD381" s="125"/>
      <c r="AE381" s="120" t="str">
        <f>IF('Main courante'!$A378=$AE$6,MAX($AE$8:$AE380)+1,"")</f>
        <v/>
      </c>
      <c r="AF381" s="121" t="str">
        <f>IF('Main courante'!$A378=$AE$6,TEXT('Main courante'!$B378,"j mmm aa"),"")</f>
        <v/>
      </c>
      <c r="AG381" s="122" t="str">
        <f>IF('Main courante'!$A378=$AE$6,TEXT('Main courante'!$C378,"hh:mm"),"")</f>
        <v/>
      </c>
      <c r="AH381" s="122" t="str">
        <f>IF('Main courante'!$A378=$AE$6,TEXT('Main courante'!$D378,"hh:mm"),"")</f>
        <v/>
      </c>
      <c r="AI381" s="123" t="str">
        <f>IF('Main courante'!$A378=$AE$6,MOD($AH381-$AG381,1),"")</f>
        <v/>
      </c>
      <c r="AJ381" s="123" t="str">
        <f>IF('Main courante'!$A378=$AE$6,'Main courante'!$E378,"")</f>
        <v/>
      </c>
      <c r="AK381" s="122" t="str">
        <f>IF('Main courante'!$A378=$AE$6,DU381,"")</f>
        <v/>
      </c>
      <c r="AL381" s="125"/>
      <c r="AM381" s="120" t="str">
        <f>IF('Main courante'!$A378=$AM$6,MAX($AM$8:$AM380)+1,"")</f>
        <v/>
      </c>
      <c r="AN381" s="121" t="str">
        <f>IF('Main courante'!$A378=$AM$6,TEXT('Main courante'!$B378,"j mmm aa"),"")</f>
        <v/>
      </c>
      <c r="AO381" s="122" t="str">
        <f>IF('Main courante'!$A378=$AM$6,TEXT('Main courante'!$C378,"hh:mm"),"")</f>
        <v/>
      </c>
      <c r="AP381" s="122" t="str">
        <f>IF('Main courante'!$A378=$AM$6,TEXT('Main courante'!$D378,"hh:mm"),"")</f>
        <v/>
      </c>
      <c r="AQ381" s="123" t="str">
        <f>IF('Main courante'!$A378=$AM$6,MOD($AP381-$AO381,1),"")</f>
        <v/>
      </c>
      <c r="AR381" s="123" t="str">
        <f>IF('Main courante'!$A378=$AM$6,'Main courante'!$E378,"")</f>
        <v/>
      </c>
      <c r="AS381" s="122" t="str">
        <f>IF('Main courante'!$A378=$AM$6,DU381,"")</f>
        <v/>
      </c>
      <c r="AT381" s="125"/>
      <c r="AU381" s="120" t="str">
        <f>IF('Main courante'!$A378=$AU$6,MAX($AU$8:$AU380)+1,"")</f>
        <v/>
      </c>
      <c r="AV381" s="121" t="str">
        <f>IF('Main courante'!$A378=$AU$6,TEXT('Main courante'!$B378,"j mmm aa"),"")</f>
        <v/>
      </c>
      <c r="AW381" s="122" t="str">
        <f>IF('Main courante'!$A378=$AU$6,TEXT('Main courante'!$C378,"hh:mm"),"")</f>
        <v/>
      </c>
      <c r="AX381" s="122" t="str">
        <f>IF('Main courante'!$A378=$AU$6,TEXT('Main courante'!$D378,"hh:mm"),"")</f>
        <v/>
      </c>
      <c r="AY381" s="123" t="str">
        <f>IF('Main courante'!$A378=$AU$6,MOD($AX381-$AW381,1),"")</f>
        <v/>
      </c>
      <c r="AZ381" s="123" t="str">
        <f>IF('Main courante'!$A378=$AU$6,'Main courante'!$E378,"")</f>
        <v/>
      </c>
      <c r="BA381" s="122" t="str">
        <f>IF('Main courante'!$A378=$AU$6,DU381,"")</f>
        <v/>
      </c>
      <c r="BB381" s="125"/>
      <c r="BC381" s="120" t="str">
        <f>IF('Main courante'!$A378=$BC$6,MAX($BC$8:$BC380)+1,"")</f>
        <v/>
      </c>
      <c r="BD381" s="121" t="str">
        <f>IF('Main courante'!$A378=$BC$6,TEXT('Main courante'!$B378,"j mmm aa"),"")</f>
        <v/>
      </c>
      <c r="BE381" s="122" t="str">
        <f>IF('Main courante'!$A378=$BC$6,TEXT('Main courante'!$C378,"hh:mm"),"")</f>
        <v/>
      </c>
      <c r="BF381" s="122" t="str">
        <f>IF('Main courante'!$A378=$BC$6,TEXT('Main courante'!$D378,"hh:mm"),"")</f>
        <v/>
      </c>
      <c r="BG381" s="123" t="str">
        <f>IF('Main courante'!$A378=$BC$6,MOD($BF381-$BE381,1),"")</f>
        <v/>
      </c>
      <c r="BH381" s="123" t="str">
        <f>IF('Main courante'!$A378=$BC$6,'Main courante'!$E378,"")</f>
        <v/>
      </c>
      <c r="BI381" s="122" t="str">
        <f>IF('Main courante'!$A378=$BC$6,DU381,"")</f>
        <v/>
      </c>
      <c r="BJ381" s="125"/>
      <c r="BK381" s="120" t="str">
        <f>IF('Main courante'!$A378=$BK$6,MAX($BK$8:$BK380)+1,"")</f>
        <v/>
      </c>
      <c r="BL381" s="121" t="str">
        <f>IF('Main courante'!$A378=$BK$6,TEXT('Main courante'!$B378,"j mmm aa"),"")</f>
        <v/>
      </c>
      <c r="BM381" s="122" t="str">
        <f>IF('Main courante'!$A378=$BK$6,TEXT('Main courante'!$C378,"hh:mm"),"")</f>
        <v/>
      </c>
      <c r="BN381" s="122" t="str">
        <f>IF('Main courante'!$A378=$BK$6,TEXT('Main courante'!$D378,"hh:mm"),"")</f>
        <v/>
      </c>
      <c r="BO381" s="123" t="str">
        <f>IF('Main courante'!$A378=$BK$6,MOD($BN381-$BM381,1),"")</f>
        <v/>
      </c>
      <c r="BP381" s="123" t="str">
        <f>IF('Main courante'!$A378=$BK$6,'Main courante'!$E378,"")</f>
        <v/>
      </c>
      <c r="BQ381" s="122" t="str">
        <f>IF('Main courante'!$A378=$BK$6,DU381,"")</f>
        <v/>
      </c>
      <c r="BR381" s="125"/>
      <c r="BS381" s="120" t="str">
        <f>IF('Main courante'!$A378=$BS$6,MAX($BS$8:$BS380)+1,"")</f>
        <v/>
      </c>
      <c r="BT381" s="121" t="str">
        <f>IF('Main courante'!$A378=$BS$6,TEXT('Main courante'!$B378,"j mmm aa"),"")</f>
        <v/>
      </c>
      <c r="BU381" s="122" t="str">
        <f>IF('Main courante'!$A378=$BS$6,TEXT('Main courante'!$C378,"hh:mm"),"")</f>
        <v/>
      </c>
      <c r="BV381" s="122" t="str">
        <f>IF('Main courante'!$A378=$BS$6,TEXT('Main courante'!$D378,"hh:mm"),"")</f>
        <v/>
      </c>
      <c r="BW381" s="123" t="str">
        <f>IF('Main courante'!$A378=$BS$6,MOD($BV381-$BU381,1),"")</f>
        <v/>
      </c>
      <c r="BX381" s="123" t="str">
        <f>IF('Main courante'!$A378=$BS$6,'Main courante'!$E378,"")</f>
        <v/>
      </c>
      <c r="BY381" s="122" t="str">
        <f>IF('Main courante'!$A378=$BS$6,DU381,"")</f>
        <v/>
      </c>
      <c r="BZ381" s="125"/>
      <c r="CA381" s="120" t="str">
        <f>IF('Main courante'!$A378=$CA$6,MAX($CA$8:$CA380)+1,"")</f>
        <v/>
      </c>
      <c r="CB381" s="121" t="str">
        <f>IF('Main courante'!$A378=$CA$6,TEXT('Main courante'!$B378,"j mmm aa"),"")</f>
        <v/>
      </c>
      <c r="CC381" s="122" t="str">
        <f>IF('Main courante'!$A378=$CA$6,TEXT('Main courante'!$C378,"hh:mm"),"")</f>
        <v/>
      </c>
      <c r="CD381" s="122" t="str">
        <f>IF('Main courante'!$A378=$CA$6,TEXT('Main courante'!$D378,"hh:mm"),"")</f>
        <v/>
      </c>
      <c r="CE381" s="123" t="str">
        <f>IF('Main courante'!$A378=$CA$6,MOD($CD381-$CC381,1),"")</f>
        <v/>
      </c>
      <c r="CF381" s="123" t="str">
        <f>IF('Main courante'!$A378=$CA$6,'Main courante'!$E378,"")</f>
        <v/>
      </c>
      <c r="CG381" s="122" t="str">
        <f>IF('Main courante'!$A378=$CA$6,DU381,"")</f>
        <v/>
      </c>
      <c r="CH381" s="125"/>
      <c r="CI381" s="120" t="str">
        <f>IF('Main courante'!$A378=$CI$6,MAX($CI$8:$CI380)+1,"")</f>
        <v/>
      </c>
      <c r="CJ381" s="121" t="str">
        <f>IF('Main courante'!$A378=$CI$6,TEXT('Main courante'!$B378,"j mmm aa"),"")</f>
        <v/>
      </c>
      <c r="CK381" s="122" t="str">
        <f>IF('Main courante'!$A378=$CI$6,TEXT('Main courante'!$C378,"hh:mm"),"")</f>
        <v/>
      </c>
      <c r="CL381" s="122" t="str">
        <f>IF('Main courante'!$A378=$CI$6,TEXT('Main courante'!$D378,"hh:mm"),"")</f>
        <v/>
      </c>
      <c r="CM381" s="123" t="str">
        <f>IF('Main courante'!$A378=$CI$6,MOD($CL381-$CK381,1),"")</f>
        <v/>
      </c>
      <c r="CN381" s="123" t="str">
        <f>IF('Main courante'!$A378=$CI$6,'Main courante'!$E378,"")</f>
        <v/>
      </c>
      <c r="CO381" s="125"/>
      <c r="CP381" s="120" t="str">
        <f>IF('Main courante'!$A378=$CP$6,MAX($CP$8:$CP380)+1,"")</f>
        <v/>
      </c>
      <c r="CQ381" s="121" t="str">
        <f>IF('Main courante'!$A378=$CP$6,TEXT('Main courante'!$B378,"j mmm aa"),"")</f>
        <v/>
      </c>
      <c r="CR381" s="122" t="str">
        <f>IF('Main courante'!$A378=$CP$6,TEXT('Main courante'!$C378,"hh:mm"),"")</f>
        <v/>
      </c>
      <c r="CS381" s="122" t="str">
        <f>IF('Main courante'!$A378=$CP$6,TEXT('Main courante'!$D378,"hh:mm"),"")</f>
        <v/>
      </c>
      <c r="CT381" s="123" t="str">
        <f>IF('Main courante'!$A378=$CP$6,MOD($CS381-$CR381,1),"")</f>
        <v/>
      </c>
      <c r="CU381" s="123" t="str">
        <f>IF('Main courante'!$A378=$CP$6,'Main courante'!$E378,"")</f>
        <v/>
      </c>
      <c r="CV381" s="122" t="str">
        <f>IF('Main courante'!$A378=$CP$6,DU381,"")</f>
        <v/>
      </c>
      <c r="CW381" s="125"/>
      <c r="CX381" s="120" t="str">
        <f>IF('Main courante'!$A378=$CX$6,MAX($CX$8:$CX380)+1,"")</f>
        <v/>
      </c>
      <c r="CY381" s="121" t="str">
        <f>IF('Main courante'!$A378=$CX$6,TEXT('Main courante'!$B378,"j mmm aa"),"")</f>
        <v/>
      </c>
      <c r="CZ381" s="122" t="str">
        <f>IF('Main courante'!$A378=$CX$6,TEXT('Main courante'!$C378,"hh:mm"),"")</f>
        <v/>
      </c>
      <c r="DA381" s="122" t="str">
        <f>IF('Main courante'!$A378=$CX$6,TEXT('Main courante'!$D378,"hh:mm"),"")</f>
        <v/>
      </c>
      <c r="DB381" s="123" t="str">
        <f>IF('Main courante'!$A378=$CX$6,MOD($DA381-$CZ381,1),"")</f>
        <v/>
      </c>
      <c r="DC381" s="123" t="str">
        <f>IF('Main courante'!$A378=$CX$6,'Main courante'!$E378,"")</f>
        <v/>
      </c>
      <c r="DD381" s="122" t="str">
        <f>IF('Main courante'!$A378=$CX$6,DU381,"")</f>
        <v/>
      </c>
      <c r="DE381" s="125"/>
      <c r="DF381" s="120" t="str">
        <f>IF('Main courante'!$A378=$DF$6,MAX($DF$8:$DF380)+1,"")</f>
        <v/>
      </c>
      <c r="DG381" s="121" t="str">
        <f>IF('Main courante'!$A378=$DF$6,TEXT('Main courante'!$B378,"j mmm aa"),"")</f>
        <v/>
      </c>
      <c r="DH381" s="122" t="str">
        <f>IF('Main courante'!$A378=$DF$6,TEXT('Main courante'!$C378,"hh:mm"),"")</f>
        <v/>
      </c>
      <c r="DI381" s="122" t="str">
        <f>IF('Main courante'!$A378=$DF$6,TEXT('Main courante'!$D378,"hh:mm"),"")</f>
        <v/>
      </c>
      <c r="DJ381" s="123" t="str">
        <f>IF('Main courante'!$A378=$DF$6,MOD($DI381-$DH381,1),"")</f>
        <v/>
      </c>
      <c r="DK381" s="123" t="str">
        <f>IF('Main courante'!$A378=$DF$6,'Main courante'!$E378,"")</f>
        <v/>
      </c>
      <c r="DL381" s="128"/>
      <c r="DM381" s="120" t="str">
        <f>IF(OR('Main courante'!$F378&lt;&gt;"",'Main courante'!$K378&lt;&gt;""),MAX($DM$8:$DM380)+1,"")</f>
        <v/>
      </c>
      <c r="DN381" s="121" t="str">
        <f>IF('Main courante'!$F378,TEXT('Main courante'!$B378,"j mmm aa"),"")</f>
        <v/>
      </c>
      <c r="DO381" s="121" t="str">
        <f>IF('Main courante'!$F378,'Main courante'!$E378,"")</f>
        <v/>
      </c>
      <c r="DP381" s="121" t="str">
        <f>IF(OR('Main courante'!$F378&lt;&gt;"",'Main courante'!$K378&lt;&gt;""),IF('Main courante'!$F378&lt;&gt;"",TEXT('Main courante'!$F378,"hh:mm"),""),"")</f>
        <v/>
      </c>
      <c r="DQ381" s="121" t="str">
        <f>IF(OR('Main courante'!$F378&lt;&gt;"",'Main courante'!$K378&lt;&gt;""),IF('Main courante'!$G378&lt;&gt;"",TEXT('Main courante'!$G378,"hh:mm"),""),"")</f>
        <v/>
      </c>
      <c r="DR381" s="121" t="str">
        <f>IF(OR('Main courante'!$F378&lt;&gt;"",'Main courante'!$K378&lt;&gt;""),IF('Main courante'!$K378&lt;&gt;"",TEXT('Main courante'!$K378,"hh:mm"),""),"")</f>
        <v/>
      </c>
      <c r="DS381" s="121" t="str">
        <f>IF(OR('Main courante'!$F378&lt;&gt;"",'Main courante'!$K378&lt;&gt;""),IF('Main courante'!$L378&lt;&gt;"",TEXT('Main courante'!$L378,"hh:mm"),""),"")</f>
        <v/>
      </c>
      <c r="DT381" s="129">
        <f t="shared" si="19"/>
        <v>0</v>
      </c>
      <c r="DU381" s="130">
        <f>'Main courante'!$H378+'Main courante'!$M378</f>
        <v>0</v>
      </c>
      <c r="DV381" s="131">
        <f>'Main courante'!$J378+'Main courante'!$O378</f>
        <v>0</v>
      </c>
      <c r="DW381" s="131">
        <f>'Main courante'!$I378+'Main courante'!$N378</f>
        <v>0</v>
      </c>
      <c r="DX381" s="132" t="str">
        <f>IF('Main courante'!$P378&lt;&gt;"",'Main courante'!$P378,"")</f>
        <v/>
      </c>
      <c r="DY381" s="133" t="str">
        <f>IF('Main courante'!$Q378&lt;&gt;"",'Main courante'!$Q378,"")</f>
        <v/>
      </c>
      <c r="DZ381" s="133" t="str">
        <f>IF('Main courante'!$R378&lt;&gt;"",'Main courante'!$R378,"")</f>
        <v/>
      </c>
      <c r="EA381" s="129">
        <f t="shared" si="20"/>
        <v>0</v>
      </c>
      <c r="EB381" s="129">
        <f t="shared" si="21"/>
        <v>0</v>
      </c>
      <c r="ED381" s="120" t="str">
        <f>IF('Main courante'!$A378=$ED$6,MAX($ED$8:$ED380)+1,"")</f>
        <v/>
      </c>
      <c r="EE381" s="120" t="str">
        <f>IF('Main courante'!$A378=$ED$6,'Main courante'!$S378,"")</f>
        <v/>
      </c>
      <c r="EF381" s="120" t="str">
        <f>IF('Main courante'!$A378=$ED$6,'Main courante'!$T378,"")</f>
        <v/>
      </c>
      <c r="EG381" s="120" t="str">
        <f>IF('Main courante'!$A378=$ED$6,'Main courante'!$U378,"")</f>
        <v/>
      </c>
      <c r="EH381" s="134" t="str">
        <f>IF('Main courante'!$A378=$ED$6,'Main courante'!$V378,"")</f>
        <v/>
      </c>
      <c r="EJ381" s="120" t="str">
        <f>IF('Main courante'!$A378=$EJ$6,MAX($EJ$8:$EJ380)+1,"")</f>
        <v/>
      </c>
      <c r="EK381" s="120" t="str">
        <f>IF('Main courante'!$A378=$EJ$6,'Main courante'!$S378,"")</f>
        <v/>
      </c>
      <c r="EL381" s="120" t="str">
        <f>IF('Main courante'!$A378=$EJ$6,'Main courante'!$T378,"")</f>
        <v/>
      </c>
      <c r="EM381" s="120" t="str">
        <f>IF('Main courante'!$A378=$EJ$6,'Main courante'!$U378,"")</f>
        <v/>
      </c>
      <c r="EN381" s="134" t="str">
        <f>IF('Main courante'!$A378=$EJ$6,'Main courante'!$V378,"")</f>
        <v/>
      </c>
      <c r="EP381" s="120" t="str">
        <f>IF('Main courante'!$A378=$EP$6,MAX($EP$8:$EP380)+1,"")</f>
        <v/>
      </c>
      <c r="EQ381" s="120" t="str">
        <f>IF('Main courante'!$A378=$EP$6,'Main courante'!$S378,"")</f>
        <v/>
      </c>
      <c r="ER381" s="120" t="str">
        <f>IF('Main courante'!$A378=$EP$6,'Main courante'!$T378,"")</f>
        <v/>
      </c>
      <c r="ES381" s="120" t="str">
        <f>IF('Main courante'!$A378=$EP$6,'Main courante'!$U378,"")</f>
        <v/>
      </c>
      <c r="ET381" s="134" t="str">
        <f>IF('Main courante'!$A378=$EP$6,'Main courante'!$V378,"")</f>
        <v/>
      </c>
      <c r="EU381" s="125"/>
      <c r="EV381" s="120" t="str">
        <f>IF('Main courante'!$A378=$EV$6,MAX($EV$8:$EV380)+1,"")</f>
        <v/>
      </c>
      <c r="EW381" s="121" t="str">
        <f>IF('Main courante'!$A378=$EV$6,TEXT('Main courante'!$B378,"j mmm aa"),"")</f>
        <v/>
      </c>
      <c r="EX381" s="122" t="str">
        <f>IF('Main courante'!$A378=$EV$6,TEXT('Main courante'!$C378,"hh:mm"),"")</f>
        <v/>
      </c>
      <c r="EY381" s="122" t="str">
        <f>IF('Main courante'!$A378=$EV$6,TEXT('Main courante'!$D378,"hh:mm"),"")</f>
        <v/>
      </c>
      <c r="EZ381" s="123" t="str">
        <f>IF('Main courante'!$A378=$EV$6,MOD($EY381-$EX381,1),"")</f>
        <v/>
      </c>
      <c r="FA381" s="123" t="str">
        <f>IF('Main courante'!$A378=$EV$6,'Main courante'!$E378,"")</f>
        <v/>
      </c>
      <c r="FB381" s="128"/>
    </row>
    <row r="382" spans="1:158">
      <c r="A382" s="120" t="str">
        <f>IF('Main courante'!$A379=$A$6,MAX($A$8:$A381)+1,"")</f>
        <v/>
      </c>
      <c r="B382" s="121" t="str">
        <f>IF('Main courante'!$A379=$A$6,TEXT('Main courante'!$B379,"j mmm aa"),"")</f>
        <v/>
      </c>
      <c r="C382" s="122" t="str">
        <f>IF('Main courante'!$A379=$A$6,TEXT('Main courante'!$C379,"hh:mm"),"")</f>
        <v/>
      </c>
      <c r="D382" s="122" t="str">
        <f>IF('Main courante'!$A379=$A$6,TEXT('Main courante'!$D379,"hh:mm"),"")</f>
        <v/>
      </c>
      <c r="E382" s="123" t="str">
        <f>IF('Main courante'!$A379=$A$6,MOD($D382-$C382,1),"")</f>
        <v/>
      </c>
      <c r="F382" s="123" t="str">
        <f>IF('Main courante'!$A379=$A$6,'Main courante'!$E379,"")</f>
        <v/>
      </c>
      <c r="G382" s="125"/>
      <c r="H382" s="126" t="str">
        <f>IF('Main courante'!$A379=$H$6,MAX($H$8:$H381)+1,"")</f>
        <v/>
      </c>
      <c r="I382" s="121" t="str">
        <f>IF('Main courante'!$A379=$H$6,TEXT('Main courante'!$B379,"j mmm aa"),"")</f>
        <v/>
      </c>
      <c r="J382" s="122" t="str">
        <f>IF('Main courante'!$A379=$H$6,TEXT('Main courante'!$C379,"hh:mm"),"")</f>
        <v/>
      </c>
      <c r="K382" s="122" t="str">
        <f>IF('Main courante'!$A379=$H$6,TEXT('Main courante'!$D379,"hh:mm"),"")</f>
        <v/>
      </c>
      <c r="L382" s="123" t="str">
        <f>IF('Main courante'!$A379=$H$6,MOD($K382-$J382,1),"")</f>
        <v/>
      </c>
      <c r="M382" s="123" t="str">
        <f>IF('Main courante'!$A379=$H$6,'Main courante'!$E379,"")</f>
        <v/>
      </c>
      <c r="N382" s="125"/>
      <c r="O382" s="120" t="str">
        <f>IF('Main courante'!$A379=$O$6,MAX($O$8:$O381)+1,"")</f>
        <v/>
      </c>
      <c r="P382" s="121" t="str">
        <f>IF('Main courante'!$A379=$O$6,TEXT('Main courante'!$B379,"j mmm aa"),"")</f>
        <v/>
      </c>
      <c r="Q382" s="122" t="str">
        <f>IF('Main courante'!$A379=$O$6,TEXT('Main courante'!$C379,"hh:mm"),"")</f>
        <v/>
      </c>
      <c r="R382" s="122" t="str">
        <f>IF('Main courante'!$A379=$O$6,TEXT('Main courante'!$D379,"hh:mm"),"")</f>
        <v/>
      </c>
      <c r="S382" s="123" t="str">
        <f>IF('Main courante'!$A379=$O$6,MOD($R382-$Q382,1),"")</f>
        <v/>
      </c>
      <c r="T382" s="124" t="str">
        <f>IF('Main courante'!$A379=$O$6,'Main courante'!$E379,"")</f>
        <v/>
      </c>
      <c r="U382" s="127" t="str">
        <f>IF('Main courante'!$A379=$O$6,DU382,"")</f>
        <v/>
      </c>
      <c r="V382" s="125"/>
      <c r="W382" s="120" t="str">
        <f>IF('Main courante'!$A379=$W$6,MAX($W$8:$W381)+1,"")</f>
        <v/>
      </c>
      <c r="X382" s="121" t="str">
        <f>IF('Main courante'!$A379=$W$6,TEXT('Main courante'!$B379,"j mmm aa"),"")</f>
        <v/>
      </c>
      <c r="Y382" s="122" t="str">
        <f>IF('Main courante'!$A379=$W$6,TEXT('Main courante'!$C379,"hh:mm"),"")</f>
        <v/>
      </c>
      <c r="Z382" s="122" t="str">
        <f>IF('Main courante'!$A379=$W$6,TEXT('Main courante'!$D379,"hh:mm"),"")</f>
        <v/>
      </c>
      <c r="AA382" s="123" t="str">
        <f>IF('Main courante'!$A379=$W$6,MOD($Z382-$Y382,1),"")</f>
        <v/>
      </c>
      <c r="AB382" s="123" t="str">
        <f>IF('Main courante'!$A379=$W$6,'Main courante'!$E379,"")</f>
        <v/>
      </c>
      <c r="AC382" s="122" t="str">
        <f>IF('Main courante'!$A379=$W$6,DU382,"")</f>
        <v/>
      </c>
      <c r="AD382" s="125"/>
      <c r="AE382" s="120" t="str">
        <f>IF('Main courante'!$A379=$AE$6,MAX($AE$8:$AE381)+1,"")</f>
        <v/>
      </c>
      <c r="AF382" s="121" t="str">
        <f>IF('Main courante'!$A379=$AE$6,TEXT('Main courante'!$B379,"j mmm aa"),"")</f>
        <v/>
      </c>
      <c r="AG382" s="122" t="str">
        <f>IF('Main courante'!$A379=$AE$6,TEXT('Main courante'!$C379,"hh:mm"),"")</f>
        <v/>
      </c>
      <c r="AH382" s="122" t="str">
        <f>IF('Main courante'!$A379=$AE$6,TEXT('Main courante'!$D379,"hh:mm"),"")</f>
        <v/>
      </c>
      <c r="AI382" s="123" t="str">
        <f>IF('Main courante'!$A379=$AE$6,MOD($AH382-$AG382,1),"")</f>
        <v/>
      </c>
      <c r="AJ382" s="123" t="str">
        <f>IF('Main courante'!$A379=$AE$6,'Main courante'!$E379,"")</f>
        <v/>
      </c>
      <c r="AK382" s="122" t="str">
        <f>IF('Main courante'!$A379=$AE$6,DU382,"")</f>
        <v/>
      </c>
      <c r="AL382" s="125"/>
      <c r="AM382" s="120" t="str">
        <f>IF('Main courante'!$A379=$AM$6,MAX($AM$8:$AM381)+1,"")</f>
        <v/>
      </c>
      <c r="AN382" s="121" t="str">
        <f>IF('Main courante'!$A379=$AM$6,TEXT('Main courante'!$B379,"j mmm aa"),"")</f>
        <v/>
      </c>
      <c r="AO382" s="122" t="str">
        <f>IF('Main courante'!$A379=$AM$6,TEXT('Main courante'!$C379,"hh:mm"),"")</f>
        <v/>
      </c>
      <c r="AP382" s="122" t="str">
        <f>IF('Main courante'!$A379=$AM$6,TEXT('Main courante'!$D379,"hh:mm"),"")</f>
        <v/>
      </c>
      <c r="AQ382" s="123" t="str">
        <f>IF('Main courante'!$A379=$AM$6,MOD($AP382-$AO382,1),"")</f>
        <v/>
      </c>
      <c r="AR382" s="123" t="str">
        <f>IF('Main courante'!$A379=$AM$6,'Main courante'!$E379,"")</f>
        <v/>
      </c>
      <c r="AS382" s="122" t="str">
        <f>IF('Main courante'!$A379=$AM$6,DU382,"")</f>
        <v/>
      </c>
      <c r="AT382" s="125"/>
      <c r="AU382" s="120" t="str">
        <f>IF('Main courante'!$A379=$AU$6,MAX($AU$8:$AU381)+1,"")</f>
        <v/>
      </c>
      <c r="AV382" s="121" t="str">
        <f>IF('Main courante'!$A379=$AU$6,TEXT('Main courante'!$B379,"j mmm aa"),"")</f>
        <v/>
      </c>
      <c r="AW382" s="122" t="str">
        <f>IF('Main courante'!$A379=$AU$6,TEXT('Main courante'!$C379,"hh:mm"),"")</f>
        <v/>
      </c>
      <c r="AX382" s="122" t="str">
        <f>IF('Main courante'!$A379=$AU$6,TEXT('Main courante'!$D379,"hh:mm"),"")</f>
        <v/>
      </c>
      <c r="AY382" s="123" t="str">
        <f>IF('Main courante'!$A379=$AU$6,MOD($AX382-$AW382,1),"")</f>
        <v/>
      </c>
      <c r="AZ382" s="123" t="str">
        <f>IF('Main courante'!$A379=$AU$6,'Main courante'!$E379,"")</f>
        <v/>
      </c>
      <c r="BA382" s="122" t="str">
        <f>IF('Main courante'!$A379=$AU$6,DU382,"")</f>
        <v/>
      </c>
      <c r="BB382" s="125"/>
      <c r="BC382" s="120" t="str">
        <f>IF('Main courante'!$A379=$BC$6,MAX($BC$8:$BC381)+1,"")</f>
        <v/>
      </c>
      <c r="BD382" s="121" t="str">
        <f>IF('Main courante'!$A379=$BC$6,TEXT('Main courante'!$B379,"j mmm aa"),"")</f>
        <v/>
      </c>
      <c r="BE382" s="122" t="str">
        <f>IF('Main courante'!$A379=$BC$6,TEXT('Main courante'!$C379,"hh:mm"),"")</f>
        <v/>
      </c>
      <c r="BF382" s="122" t="str">
        <f>IF('Main courante'!$A379=$BC$6,TEXT('Main courante'!$D379,"hh:mm"),"")</f>
        <v/>
      </c>
      <c r="BG382" s="123" t="str">
        <f>IF('Main courante'!$A379=$BC$6,MOD($BF382-$BE382,1),"")</f>
        <v/>
      </c>
      <c r="BH382" s="123" t="str">
        <f>IF('Main courante'!$A379=$BC$6,'Main courante'!$E379,"")</f>
        <v/>
      </c>
      <c r="BI382" s="122" t="str">
        <f>IF('Main courante'!$A379=$BC$6,DU382,"")</f>
        <v/>
      </c>
      <c r="BJ382" s="125"/>
      <c r="BK382" s="120" t="str">
        <f>IF('Main courante'!$A379=$BK$6,MAX($BK$8:$BK381)+1,"")</f>
        <v/>
      </c>
      <c r="BL382" s="121" t="str">
        <f>IF('Main courante'!$A379=$BK$6,TEXT('Main courante'!$B379,"j mmm aa"),"")</f>
        <v/>
      </c>
      <c r="BM382" s="122" t="str">
        <f>IF('Main courante'!$A379=$BK$6,TEXT('Main courante'!$C379,"hh:mm"),"")</f>
        <v/>
      </c>
      <c r="BN382" s="122" t="str">
        <f>IF('Main courante'!$A379=$BK$6,TEXT('Main courante'!$D379,"hh:mm"),"")</f>
        <v/>
      </c>
      <c r="BO382" s="123" t="str">
        <f>IF('Main courante'!$A379=$BK$6,MOD($BN382-$BM382,1),"")</f>
        <v/>
      </c>
      <c r="BP382" s="123" t="str">
        <f>IF('Main courante'!$A379=$BK$6,'Main courante'!$E379,"")</f>
        <v/>
      </c>
      <c r="BQ382" s="122" t="str">
        <f>IF('Main courante'!$A379=$BK$6,DU382,"")</f>
        <v/>
      </c>
      <c r="BR382" s="125"/>
      <c r="BS382" s="120" t="str">
        <f>IF('Main courante'!$A379=$BS$6,MAX($BS$8:$BS381)+1,"")</f>
        <v/>
      </c>
      <c r="BT382" s="121" t="str">
        <f>IF('Main courante'!$A379=$BS$6,TEXT('Main courante'!$B379,"j mmm aa"),"")</f>
        <v/>
      </c>
      <c r="BU382" s="122" t="str">
        <f>IF('Main courante'!$A379=$BS$6,TEXT('Main courante'!$C379,"hh:mm"),"")</f>
        <v/>
      </c>
      <c r="BV382" s="122" t="str">
        <f>IF('Main courante'!$A379=$BS$6,TEXT('Main courante'!$D379,"hh:mm"),"")</f>
        <v/>
      </c>
      <c r="BW382" s="123" t="str">
        <f>IF('Main courante'!$A379=$BS$6,MOD($BV382-$BU382,1),"")</f>
        <v/>
      </c>
      <c r="BX382" s="123" t="str">
        <f>IF('Main courante'!$A379=$BS$6,'Main courante'!$E379,"")</f>
        <v/>
      </c>
      <c r="BY382" s="122" t="str">
        <f>IF('Main courante'!$A379=$BS$6,DU382,"")</f>
        <v/>
      </c>
      <c r="BZ382" s="125"/>
      <c r="CA382" s="120" t="str">
        <f>IF('Main courante'!$A379=$CA$6,MAX($CA$8:$CA381)+1,"")</f>
        <v/>
      </c>
      <c r="CB382" s="121" t="str">
        <f>IF('Main courante'!$A379=$CA$6,TEXT('Main courante'!$B379,"j mmm aa"),"")</f>
        <v/>
      </c>
      <c r="CC382" s="122" t="str">
        <f>IF('Main courante'!$A379=$CA$6,TEXT('Main courante'!$C379,"hh:mm"),"")</f>
        <v/>
      </c>
      <c r="CD382" s="122" t="str">
        <f>IF('Main courante'!$A379=$CA$6,TEXT('Main courante'!$D379,"hh:mm"),"")</f>
        <v/>
      </c>
      <c r="CE382" s="123" t="str">
        <f>IF('Main courante'!$A379=$CA$6,MOD($CD382-$CC382,1),"")</f>
        <v/>
      </c>
      <c r="CF382" s="123" t="str">
        <f>IF('Main courante'!$A379=$CA$6,'Main courante'!$E379,"")</f>
        <v/>
      </c>
      <c r="CG382" s="122" t="str">
        <f>IF('Main courante'!$A379=$CA$6,DU382,"")</f>
        <v/>
      </c>
      <c r="CH382" s="125"/>
      <c r="CI382" s="120" t="str">
        <f>IF('Main courante'!$A379=$CI$6,MAX($CI$8:$CI381)+1,"")</f>
        <v/>
      </c>
      <c r="CJ382" s="121" t="str">
        <f>IF('Main courante'!$A379=$CI$6,TEXT('Main courante'!$B379,"j mmm aa"),"")</f>
        <v/>
      </c>
      <c r="CK382" s="122" t="str">
        <f>IF('Main courante'!$A379=$CI$6,TEXT('Main courante'!$C379,"hh:mm"),"")</f>
        <v/>
      </c>
      <c r="CL382" s="122" t="str">
        <f>IF('Main courante'!$A379=$CI$6,TEXT('Main courante'!$D379,"hh:mm"),"")</f>
        <v/>
      </c>
      <c r="CM382" s="123" t="str">
        <f>IF('Main courante'!$A379=$CI$6,MOD($CL382-$CK382,1),"")</f>
        <v/>
      </c>
      <c r="CN382" s="123" t="str">
        <f>IF('Main courante'!$A379=$CI$6,'Main courante'!$E379,"")</f>
        <v/>
      </c>
      <c r="CO382" s="125"/>
      <c r="CP382" s="120" t="str">
        <f>IF('Main courante'!$A379=$CP$6,MAX($CP$8:$CP381)+1,"")</f>
        <v/>
      </c>
      <c r="CQ382" s="121" t="str">
        <f>IF('Main courante'!$A379=$CP$6,TEXT('Main courante'!$B379,"j mmm aa"),"")</f>
        <v/>
      </c>
      <c r="CR382" s="122" t="str">
        <f>IF('Main courante'!$A379=$CP$6,TEXT('Main courante'!$C379,"hh:mm"),"")</f>
        <v/>
      </c>
      <c r="CS382" s="122" t="str">
        <f>IF('Main courante'!$A379=$CP$6,TEXT('Main courante'!$D379,"hh:mm"),"")</f>
        <v/>
      </c>
      <c r="CT382" s="123" t="str">
        <f>IF('Main courante'!$A379=$CP$6,MOD($CS382-$CR382,1),"")</f>
        <v/>
      </c>
      <c r="CU382" s="123" t="str">
        <f>IF('Main courante'!$A379=$CP$6,'Main courante'!$E379,"")</f>
        <v/>
      </c>
      <c r="CV382" s="122" t="str">
        <f>IF('Main courante'!$A379=$CP$6,DU382,"")</f>
        <v/>
      </c>
      <c r="CW382" s="125"/>
      <c r="CX382" s="120" t="str">
        <f>IF('Main courante'!$A379=$CX$6,MAX($CX$8:$CX381)+1,"")</f>
        <v/>
      </c>
      <c r="CY382" s="121" t="str">
        <f>IF('Main courante'!$A379=$CX$6,TEXT('Main courante'!$B379,"j mmm aa"),"")</f>
        <v/>
      </c>
      <c r="CZ382" s="122" t="str">
        <f>IF('Main courante'!$A379=$CX$6,TEXT('Main courante'!$C379,"hh:mm"),"")</f>
        <v/>
      </c>
      <c r="DA382" s="122" t="str">
        <f>IF('Main courante'!$A379=$CX$6,TEXT('Main courante'!$D379,"hh:mm"),"")</f>
        <v/>
      </c>
      <c r="DB382" s="123" t="str">
        <f>IF('Main courante'!$A379=$CX$6,MOD($DA382-$CZ382,1),"")</f>
        <v/>
      </c>
      <c r="DC382" s="123" t="str">
        <f>IF('Main courante'!$A379=$CX$6,'Main courante'!$E379,"")</f>
        <v/>
      </c>
      <c r="DD382" s="122" t="str">
        <f>IF('Main courante'!$A379=$CX$6,DU382,"")</f>
        <v/>
      </c>
      <c r="DE382" s="125"/>
      <c r="DF382" s="120" t="str">
        <f>IF('Main courante'!$A379=$DF$6,MAX($DF$8:$DF381)+1,"")</f>
        <v/>
      </c>
      <c r="DG382" s="121" t="str">
        <f>IF('Main courante'!$A379=$DF$6,TEXT('Main courante'!$B379,"j mmm aa"),"")</f>
        <v/>
      </c>
      <c r="DH382" s="122" t="str">
        <f>IF('Main courante'!$A379=$DF$6,TEXT('Main courante'!$C379,"hh:mm"),"")</f>
        <v/>
      </c>
      <c r="DI382" s="122" t="str">
        <f>IF('Main courante'!$A379=$DF$6,TEXT('Main courante'!$D379,"hh:mm"),"")</f>
        <v/>
      </c>
      <c r="DJ382" s="123" t="str">
        <f>IF('Main courante'!$A379=$DF$6,MOD($DI382-$DH382,1),"")</f>
        <v/>
      </c>
      <c r="DK382" s="123" t="str">
        <f>IF('Main courante'!$A379=$DF$6,'Main courante'!$E379,"")</f>
        <v/>
      </c>
      <c r="DL382" s="128"/>
      <c r="DM382" s="120" t="str">
        <f>IF(OR('Main courante'!$F379&lt;&gt;"",'Main courante'!$K379&lt;&gt;""),MAX($DM$8:$DM381)+1,"")</f>
        <v/>
      </c>
      <c r="DN382" s="121" t="str">
        <f>IF('Main courante'!$F379,TEXT('Main courante'!$B379,"j mmm aa"),"")</f>
        <v/>
      </c>
      <c r="DO382" s="121" t="str">
        <f>IF('Main courante'!$F379,'Main courante'!$E379,"")</f>
        <v/>
      </c>
      <c r="DP382" s="121" t="str">
        <f>IF(OR('Main courante'!$F379&lt;&gt;"",'Main courante'!$K379&lt;&gt;""),IF('Main courante'!$F379&lt;&gt;"",TEXT('Main courante'!$F379,"hh:mm"),""),"")</f>
        <v/>
      </c>
      <c r="DQ382" s="121" t="str">
        <f>IF(OR('Main courante'!$F379&lt;&gt;"",'Main courante'!$K379&lt;&gt;""),IF('Main courante'!$G379&lt;&gt;"",TEXT('Main courante'!$G379,"hh:mm"),""),"")</f>
        <v/>
      </c>
      <c r="DR382" s="121" t="str">
        <f>IF(OR('Main courante'!$F379&lt;&gt;"",'Main courante'!$K379&lt;&gt;""),IF('Main courante'!$K379&lt;&gt;"",TEXT('Main courante'!$K379,"hh:mm"),""),"")</f>
        <v/>
      </c>
      <c r="DS382" s="121" t="str">
        <f>IF(OR('Main courante'!$F379&lt;&gt;"",'Main courante'!$K379&lt;&gt;""),IF('Main courante'!$L379&lt;&gt;"",TEXT('Main courante'!$L379,"hh:mm"),""),"")</f>
        <v/>
      </c>
      <c r="DT382" s="129">
        <f t="shared" si="19"/>
        <v>0</v>
      </c>
      <c r="DU382" s="130">
        <f>'Main courante'!$H379+'Main courante'!$M379</f>
        <v>0</v>
      </c>
      <c r="DV382" s="131">
        <f>'Main courante'!$J379+'Main courante'!$O379</f>
        <v>0</v>
      </c>
      <c r="DW382" s="131">
        <f>'Main courante'!$I379+'Main courante'!$N379</f>
        <v>0</v>
      </c>
      <c r="DX382" s="132" t="str">
        <f>IF('Main courante'!$P379&lt;&gt;"",'Main courante'!$P379,"")</f>
        <v/>
      </c>
      <c r="DY382" s="133" t="str">
        <f>IF('Main courante'!$Q379&lt;&gt;"",'Main courante'!$Q379,"")</f>
        <v/>
      </c>
      <c r="DZ382" s="133" t="str">
        <f>IF('Main courante'!$R379&lt;&gt;"",'Main courante'!$R379,"")</f>
        <v/>
      </c>
      <c r="EA382" s="129">
        <f t="shared" si="20"/>
        <v>0</v>
      </c>
      <c r="EB382" s="129">
        <f t="shared" si="21"/>
        <v>0</v>
      </c>
      <c r="ED382" s="120" t="str">
        <f>IF('Main courante'!$A379=$ED$6,MAX($ED$8:$ED381)+1,"")</f>
        <v/>
      </c>
      <c r="EE382" s="120" t="str">
        <f>IF('Main courante'!$A379=$ED$6,'Main courante'!$S379,"")</f>
        <v/>
      </c>
      <c r="EF382" s="120" t="str">
        <f>IF('Main courante'!$A379=$ED$6,'Main courante'!$T379,"")</f>
        <v/>
      </c>
      <c r="EG382" s="120" t="str">
        <f>IF('Main courante'!$A379=$ED$6,'Main courante'!$U379,"")</f>
        <v/>
      </c>
      <c r="EH382" s="134" t="str">
        <f>IF('Main courante'!$A379=$ED$6,'Main courante'!$V379,"")</f>
        <v/>
      </c>
      <c r="EJ382" s="120" t="str">
        <f>IF('Main courante'!$A379=$EJ$6,MAX($EJ$8:$EJ381)+1,"")</f>
        <v/>
      </c>
      <c r="EK382" s="120" t="str">
        <f>IF('Main courante'!$A379=$EJ$6,'Main courante'!$S379,"")</f>
        <v/>
      </c>
      <c r="EL382" s="120" t="str">
        <f>IF('Main courante'!$A379=$EJ$6,'Main courante'!$T379,"")</f>
        <v/>
      </c>
      <c r="EM382" s="120" t="str">
        <f>IF('Main courante'!$A379=$EJ$6,'Main courante'!$U379,"")</f>
        <v/>
      </c>
      <c r="EN382" s="134" t="str">
        <f>IF('Main courante'!$A379=$EJ$6,'Main courante'!$V379,"")</f>
        <v/>
      </c>
      <c r="EP382" s="120" t="str">
        <f>IF('Main courante'!$A379=$EP$6,MAX($EP$8:$EP381)+1,"")</f>
        <v/>
      </c>
      <c r="EQ382" s="120" t="str">
        <f>IF('Main courante'!$A379=$EP$6,'Main courante'!$S379,"")</f>
        <v/>
      </c>
      <c r="ER382" s="120" t="str">
        <f>IF('Main courante'!$A379=$EP$6,'Main courante'!$T379,"")</f>
        <v/>
      </c>
      <c r="ES382" s="120" t="str">
        <f>IF('Main courante'!$A379=$EP$6,'Main courante'!$U379,"")</f>
        <v/>
      </c>
      <c r="ET382" s="134" t="str">
        <f>IF('Main courante'!$A379=$EP$6,'Main courante'!$V379,"")</f>
        <v/>
      </c>
      <c r="EU382" s="125"/>
      <c r="EV382" s="120" t="str">
        <f>IF('Main courante'!$A379=$EV$6,MAX($EV$8:$EV381)+1,"")</f>
        <v/>
      </c>
      <c r="EW382" s="121" t="str">
        <f>IF('Main courante'!$A379=$EV$6,TEXT('Main courante'!$B379,"j mmm aa"),"")</f>
        <v/>
      </c>
      <c r="EX382" s="122" t="str">
        <f>IF('Main courante'!$A379=$EV$6,TEXT('Main courante'!$C379,"hh:mm"),"")</f>
        <v/>
      </c>
      <c r="EY382" s="122" t="str">
        <f>IF('Main courante'!$A379=$EV$6,TEXT('Main courante'!$D379,"hh:mm"),"")</f>
        <v/>
      </c>
      <c r="EZ382" s="123" t="str">
        <f>IF('Main courante'!$A379=$EV$6,MOD($EY382-$EX382,1),"")</f>
        <v/>
      </c>
      <c r="FA382" s="123" t="str">
        <f>IF('Main courante'!$A379=$EV$6,'Main courante'!$E379,"")</f>
        <v/>
      </c>
      <c r="FB382" s="128"/>
    </row>
    <row r="383" spans="1:158">
      <c r="A383" s="120" t="str">
        <f>IF('Main courante'!$A380=$A$6,MAX($A$8:$A382)+1,"")</f>
        <v/>
      </c>
      <c r="B383" s="121" t="str">
        <f>IF('Main courante'!$A380=$A$6,TEXT('Main courante'!$B380,"j mmm aa"),"")</f>
        <v/>
      </c>
      <c r="C383" s="122" t="str">
        <f>IF('Main courante'!$A380=$A$6,TEXT('Main courante'!$C380,"hh:mm"),"")</f>
        <v/>
      </c>
      <c r="D383" s="122" t="str">
        <f>IF('Main courante'!$A380=$A$6,TEXT('Main courante'!$D380,"hh:mm"),"")</f>
        <v/>
      </c>
      <c r="E383" s="123" t="str">
        <f>IF('Main courante'!$A380=$A$6,MOD($D383-$C383,1),"")</f>
        <v/>
      </c>
      <c r="F383" s="123" t="str">
        <f>IF('Main courante'!$A380=$A$6,'Main courante'!$E380,"")</f>
        <v/>
      </c>
      <c r="G383" s="125"/>
      <c r="H383" s="126" t="str">
        <f>IF('Main courante'!$A380=$H$6,MAX($H$8:$H382)+1,"")</f>
        <v/>
      </c>
      <c r="I383" s="121" t="str">
        <f>IF('Main courante'!$A380=$H$6,TEXT('Main courante'!$B380,"j mmm aa"),"")</f>
        <v/>
      </c>
      <c r="J383" s="122" t="str">
        <f>IF('Main courante'!$A380=$H$6,TEXT('Main courante'!$C380,"hh:mm"),"")</f>
        <v/>
      </c>
      <c r="K383" s="122" t="str">
        <f>IF('Main courante'!$A380=$H$6,TEXT('Main courante'!$D380,"hh:mm"),"")</f>
        <v/>
      </c>
      <c r="L383" s="123" t="str">
        <f>IF('Main courante'!$A380=$H$6,MOD($K383-$J383,1),"")</f>
        <v/>
      </c>
      <c r="M383" s="123" t="str">
        <f>IF('Main courante'!$A380=$H$6,'Main courante'!$E380,"")</f>
        <v/>
      </c>
      <c r="N383" s="125"/>
      <c r="O383" s="120" t="str">
        <f>IF('Main courante'!$A380=$O$6,MAX($O$8:$O382)+1,"")</f>
        <v/>
      </c>
      <c r="P383" s="121" t="str">
        <f>IF('Main courante'!$A380=$O$6,TEXT('Main courante'!$B380,"j mmm aa"),"")</f>
        <v/>
      </c>
      <c r="Q383" s="122" t="str">
        <f>IF('Main courante'!$A380=$O$6,TEXT('Main courante'!$C380,"hh:mm"),"")</f>
        <v/>
      </c>
      <c r="R383" s="122" t="str">
        <f>IF('Main courante'!$A380=$O$6,TEXT('Main courante'!$D380,"hh:mm"),"")</f>
        <v/>
      </c>
      <c r="S383" s="123" t="str">
        <f>IF('Main courante'!$A380=$O$6,MOD($R383-$Q383,1),"")</f>
        <v/>
      </c>
      <c r="T383" s="124" t="str">
        <f>IF('Main courante'!$A380=$O$6,'Main courante'!$E380,"")</f>
        <v/>
      </c>
      <c r="U383" s="127" t="str">
        <f>IF('Main courante'!$A380=$O$6,DU383,"")</f>
        <v/>
      </c>
      <c r="V383" s="125"/>
      <c r="W383" s="120" t="str">
        <f>IF('Main courante'!$A380=$W$6,MAX($W$8:$W382)+1,"")</f>
        <v/>
      </c>
      <c r="X383" s="121" t="str">
        <f>IF('Main courante'!$A380=$W$6,TEXT('Main courante'!$B380,"j mmm aa"),"")</f>
        <v/>
      </c>
      <c r="Y383" s="122" t="str">
        <f>IF('Main courante'!$A380=$W$6,TEXT('Main courante'!$C380,"hh:mm"),"")</f>
        <v/>
      </c>
      <c r="Z383" s="122" t="str">
        <f>IF('Main courante'!$A380=$W$6,TEXT('Main courante'!$D380,"hh:mm"),"")</f>
        <v/>
      </c>
      <c r="AA383" s="123" t="str">
        <f>IF('Main courante'!$A380=$W$6,MOD($Z383-$Y383,1),"")</f>
        <v/>
      </c>
      <c r="AB383" s="123" t="str">
        <f>IF('Main courante'!$A380=$W$6,'Main courante'!$E380,"")</f>
        <v/>
      </c>
      <c r="AC383" s="122" t="str">
        <f>IF('Main courante'!$A380=$W$6,DU383,"")</f>
        <v/>
      </c>
      <c r="AD383" s="125"/>
      <c r="AE383" s="120" t="str">
        <f>IF('Main courante'!$A380=$AE$6,MAX($AE$8:$AE382)+1,"")</f>
        <v/>
      </c>
      <c r="AF383" s="121" t="str">
        <f>IF('Main courante'!$A380=$AE$6,TEXT('Main courante'!$B380,"j mmm aa"),"")</f>
        <v/>
      </c>
      <c r="AG383" s="122" t="str">
        <f>IF('Main courante'!$A380=$AE$6,TEXT('Main courante'!$C380,"hh:mm"),"")</f>
        <v/>
      </c>
      <c r="AH383" s="122" t="str">
        <f>IF('Main courante'!$A380=$AE$6,TEXT('Main courante'!$D380,"hh:mm"),"")</f>
        <v/>
      </c>
      <c r="AI383" s="123" t="str">
        <f>IF('Main courante'!$A380=$AE$6,MOD($AH383-$AG383,1),"")</f>
        <v/>
      </c>
      <c r="AJ383" s="123" t="str">
        <f>IF('Main courante'!$A380=$AE$6,'Main courante'!$E380,"")</f>
        <v/>
      </c>
      <c r="AK383" s="122" t="str">
        <f>IF('Main courante'!$A380=$AE$6,DU383,"")</f>
        <v/>
      </c>
      <c r="AL383" s="125"/>
      <c r="AM383" s="120" t="str">
        <f>IF('Main courante'!$A380=$AM$6,MAX($AM$8:$AM382)+1,"")</f>
        <v/>
      </c>
      <c r="AN383" s="121" t="str">
        <f>IF('Main courante'!$A380=$AM$6,TEXT('Main courante'!$B380,"j mmm aa"),"")</f>
        <v/>
      </c>
      <c r="AO383" s="122" t="str">
        <f>IF('Main courante'!$A380=$AM$6,TEXT('Main courante'!$C380,"hh:mm"),"")</f>
        <v/>
      </c>
      <c r="AP383" s="122" t="str">
        <f>IF('Main courante'!$A380=$AM$6,TEXT('Main courante'!$D380,"hh:mm"),"")</f>
        <v/>
      </c>
      <c r="AQ383" s="123" t="str">
        <f>IF('Main courante'!$A380=$AM$6,MOD($AP383-$AO383,1),"")</f>
        <v/>
      </c>
      <c r="AR383" s="123" t="str">
        <f>IF('Main courante'!$A380=$AM$6,'Main courante'!$E380,"")</f>
        <v/>
      </c>
      <c r="AS383" s="122" t="str">
        <f>IF('Main courante'!$A380=$AM$6,DU383,"")</f>
        <v/>
      </c>
      <c r="AT383" s="125"/>
      <c r="AU383" s="120" t="str">
        <f>IF('Main courante'!$A380=$AU$6,MAX($AU$8:$AU382)+1,"")</f>
        <v/>
      </c>
      <c r="AV383" s="121" t="str">
        <f>IF('Main courante'!$A380=$AU$6,TEXT('Main courante'!$B380,"j mmm aa"),"")</f>
        <v/>
      </c>
      <c r="AW383" s="122" t="str">
        <f>IF('Main courante'!$A380=$AU$6,TEXT('Main courante'!$C380,"hh:mm"),"")</f>
        <v/>
      </c>
      <c r="AX383" s="122" t="str">
        <f>IF('Main courante'!$A380=$AU$6,TEXT('Main courante'!$D380,"hh:mm"),"")</f>
        <v/>
      </c>
      <c r="AY383" s="123" t="str">
        <f>IF('Main courante'!$A380=$AU$6,MOD($AX383-$AW383,1),"")</f>
        <v/>
      </c>
      <c r="AZ383" s="123" t="str">
        <f>IF('Main courante'!$A380=$AU$6,'Main courante'!$E380,"")</f>
        <v/>
      </c>
      <c r="BA383" s="122" t="str">
        <f>IF('Main courante'!$A380=$AU$6,DU383,"")</f>
        <v/>
      </c>
      <c r="BB383" s="125"/>
      <c r="BC383" s="120" t="str">
        <f>IF('Main courante'!$A380=$BC$6,MAX($BC$8:$BC382)+1,"")</f>
        <v/>
      </c>
      <c r="BD383" s="121" t="str">
        <f>IF('Main courante'!$A380=$BC$6,TEXT('Main courante'!$B380,"j mmm aa"),"")</f>
        <v/>
      </c>
      <c r="BE383" s="122" t="str">
        <f>IF('Main courante'!$A380=$BC$6,TEXT('Main courante'!$C380,"hh:mm"),"")</f>
        <v/>
      </c>
      <c r="BF383" s="122" t="str">
        <f>IF('Main courante'!$A380=$BC$6,TEXT('Main courante'!$D380,"hh:mm"),"")</f>
        <v/>
      </c>
      <c r="BG383" s="123" t="str">
        <f>IF('Main courante'!$A380=$BC$6,MOD($BF383-$BE383,1),"")</f>
        <v/>
      </c>
      <c r="BH383" s="123" t="str">
        <f>IF('Main courante'!$A380=$BC$6,'Main courante'!$E380,"")</f>
        <v/>
      </c>
      <c r="BI383" s="122" t="str">
        <f>IF('Main courante'!$A380=$BC$6,DU383,"")</f>
        <v/>
      </c>
      <c r="BJ383" s="125"/>
      <c r="BK383" s="120" t="str">
        <f>IF('Main courante'!$A380=$BK$6,MAX($BK$8:$BK382)+1,"")</f>
        <v/>
      </c>
      <c r="BL383" s="121" t="str">
        <f>IF('Main courante'!$A380=$BK$6,TEXT('Main courante'!$B380,"j mmm aa"),"")</f>
        <v/>
      </c>
      <c r="BM383" s="122" t="str">
        <f>IF('Main courante'!$A380=$BK$6,TEXT('Main courante'!$C380,"hh:mm"),"")</f>
        <v/>
      </c>
      <c r="BN383" s="122" t="str">
        <f>IF('Main courante'!$A380=$BK$6,TEXT('Main courante'!$D380,"hh:mm"),"")</f>
        <v/>
      </c>
      <c r="BO383" s="123" t="str">
        <f>IF('Main courante'!$A380=$BK$6,MOD($BN383-$BM383,1),"")</f>
        <v/>
      </c>
      <c r="BP383" s="123" t="str">
        <f>IF('Main courante'!$A380=$BK$6,'Main courante'!$E380,"")</f>
        <v/>
      </c>
      <c r="BQ383" s="122" t="str">
        <f>IF('Main courante'!$A380=$BK$6,DU383,"")</f>
        <v/>
      </c>
      <c r="BR383" s="125"/>
      <c r="BS383" s="120" t="str">
        <f>IF('Main courante'!$A380=$BS$6,MAX($BS$8:$BS382)+1,"")</f>
        <v/>
      </c>
      <c r="BT383" s="121" t="str">
        <f>IF('Main courante'!$A380=$BS$6,TEXT('Main courante'!$B380,"j mmm aa"),"")</f>
        <v/>
      </c>
      <c r="BU383" s="122" t="str">
        <f>IF('Main courante'!$A380=$BS$6,TEXT('Main courante'!$C380,"hh:mm"),"")</f>
        <v/>
      </c>
      <c r="BV383" s="122" t="str">
        <f>IF('Main courante'!$A380=$BS$6,TEXT('Main courante'!$D380,"hh:mm"),"")</f>
        <v/>
      </c>
      <c r="BW383" s="123" t="str">
        <f>IF('Main courante'!$A380=$BS$6,MOD($BV383-$BU383,1),"")</f>
        <v/>
      </c>
      <c r="BX383" s="123" t="str">
        <f>IF('Main courante'!$A380=$BS$6,'Main courante'!$E380,"")</f>
        <v/>
      </c>
      <c r="BY383" s="122" t="str">
        <f>IF('Main courante'!$A380=$BS$6,DU383,"")</f>
        <v/>
      </c>
      <c r="BZ383" s="125"/>
      <c r="CA383" s="120" t="str">
        <f>IF('Main courante'!$A380=$CA$6,MAX($CA$8:$CA382)+1,"")</f>
        <v/>
      </c>
      <c r="CB383" s="121" t="str">
        <f>IF('Main courante'!$A380=$CA$6,TEXT('Main courante'!$B380,"j mmm aa"),"")</f>
        <v/>
      </c>
      <c r="CC383" s="122" t="str">
        <f>IF('Main courante'!$A380=$CA$6,TEXT('Main courante'!$C380,"hh:mm"),"")</f>
        <v/>
      </c>
      <c r="CD383" s="122" t="str">
        <f>IF('Main courante'!$A380=$CA$6,TEXT('Main courante'!$D380,"hh:mm"),"")</f>
        <v/>
      </c>
      <c r="CE383" s="123" t="str">
        <f>IF('Main courante'!$A380=$CA$6,MOD($CD383-$CC383,1),"")</f>
        <v/>
      </c>
      <c r="CF383" s="123" t="str">
        <f>IF('Main courante'!$A380=$CA$6,'Main courante'!$E380,"")</f>
        <v/>
      </c>
      <c r="CG383" s="122" t="str">
        <f>IF('Main courante'!$A380=$CA$6,DU383,"")</f>
        <v/>
      </c>
      <c r="CH383" s="125"/>
      <c r="CI383" s="120" t="str">
        <f>IF('Main courante'!$A380=$CI$6,MAX($CI$8:$CI382)+1,"")</f>
        <v/>
      </c>
      <c r="CJ383" s="121" t="str">
        <f>IF('Main courante'!$A380=$CI$6,TEXT('Main courante'!$B380,"j mmm aa"),"")</f>
        <v/>
      </c>
      <c r="CK383" s="122" t="str">
        <f>IF('Main courante'!$A380=$CI$6,TEXT('Main courante'!$C380,"hh:mm"),"")</f>
        <v/>
      </c>
      <c r="CL383" s="122" t="str">
        <f>IF('Main courante'!$A380=$CI$6,TEXT('Main courante'!$D380,"hh:mm"),"")</f>
        <v/>
      </c>
      <c r="CM383" s="123" t="str">
        <f>IF('Main courante'!$A380=$CI$6,MOD($CL383-$CK383,1),"")</f>
        <v/>
      </c>
      <c r="CN383" s="123" t="str">
        <f>IF('Main courante'!$A380=$CI$6,'Main courante'!$E380,"")</f>
        <v/>
      </c>
      <c r="CO383" s="125"/>
      <c r="CP383" s="120" t="str">
        <f>IF('Main courante'!$A380=$CP$6,MAX($CP$8:$CP382)+1,"")</f>
        <v/>
      </c>
      <c r="CQ383" s="121" t="str">
        <f>IF('Main courante'!$A380=$CP$6,TEXT('Main courante'!$B380,"j mmm aa"),"")</f>
        <v/>
      </c>
      <c r="CR383" s="122" t="str">
        <f>IF('Main courante'!$A380=$CP$6,TEXT('Main courante'!$C380,"hh:mm"),"")</f>
        <v/>
      </c>
      <c r="CS383" s="122" t="str">
        <f>IF('Main courante'!$A380=$CP$6,TEXT('Main courante'!$D380,"hh:mm"),"")</f>
        <v/>
      </c>
      <c r="CT383" s="123" t="str">
        <f>IF('Main courante'!$A380=$CP$6,MOD($CS383-$CR383,1),"")</f>
        <v/>
      </c>
      <c r="CU383" s="123" t="str">
        <f>IF('Main courante'!$A380=$CP$6,'Main courante'!$E380,"")</f>
        <v/>
      </c>
      <c r="CV383" s="122" t="str">
        <f>IF('Main courante'!$A380=$CP$6,DU383,"")</f>
        <v/>
      </c>
      <c r="CW383" s="125"/>
      <c r="CX383" s="120" t="str">
        <f>IF('Main courante'!$A380=$CX$6,MAX($CX$8:$CX382)+1,"")</f>
        <v/>
      </c>
      <c r="CY383" s="121" t="str">
        <f>IF('Main courante'!$A380=$CX$6,TEXT('Main courante'!$B380,"j mmm aa"),"")</f>
        <v/>
      </c>
      <c r="CZ383" s="122" t="str">
        <f>IF('Main courante'!$A380=$CX$6,TEXT('Main courante'!$C380,"hh:mm"),"")</f>
        <v/>
      </c>
      <c r="DA383" s="122" t="str">
        <f>IF('Main courante'!$A380=$CX$6,TEXT('Main courante'!$D380,"hh:mm"),"")</f>
        <v/>
      </c>
      <c r="DB383" s="123" t="str">
        <f>IF('Main courante'!$A380=$CX$6,MOD($DA383-$CZ383,1),"")</f>
        <v/>
      </c>
      <c r="DC383" s="123" t="str">
        <f>IF('Main courante'!$A380=$CX$6,'Main courante'!$E380,"")</f>
        <v/>
      </c>
      <c r="DD383" s="122" t="str">
        <f>IF('Main courante'!$A380=$CX$6,DU383,"")</f>
        <v/>
      </c>
      <c r="DE383" s="125"/>
      <c r="DF383" s="120" t="str">
        <f>IF('Main courante'!$A380=$DF$6,MAX($DF$8:$DF382)+1,"")</f>
        <v/>
      </c>
      <c r="DG383" s="121" t="str">
        <f>IF('Main courante'!$A380=$DF$6,TEXT('Main courante'!$B380,"j mmm aa"),"")</f>
        <v/>
      </c>
      <c r="DH383" s="122" t="str">
        <f>IF('Main courante'!$A380=$DF$6,TEXT('Main courante'!$C380,"hh:mm"),"")</f>
        <v/>
      </c>
      <c r="DI383" s="122" t="str">
        <f>IF('Main courante'!$A380=$DF$6,TEXT('Main courante'!$D380,"hh:mm"),"")</f>
        <v/>
      </c>
      <c r="DJ383" s="123" t="str">
        <f>IF('Main courante'!$A380=$DF$6,MOD($DI383-$DH383,1),"")</f>
        <v/>
      </c>
      <c r="DK383" s="123" t="str">
        <f>IF('Main courante'!$A380=$DF$6,'Main courante'!$E380,"")</f>
        <v/>
      </c>
      <c r="DL383" s="128"/>
      <c r="DM383" s="120" t="str">
        <f>IF(OR('Main courante'!$F380&lt;&gt;"",'Main courante'!$K380&lt;&gt;""),MAX($DM$8:$DM382)+1,"")</f>
        <v/>
      </c>
      <c r="DN383" s="121" t="str">
        <f>IF('Main courante'!$F380,TEXT('Main courante'!$B380,"j mmm aa"),"")</f>
        <v/>
      </c>
      <c r="DO383" s="121" t="str">
        <f>IF('Main courante'!$F380,'Main courante'!$E380,"")</f>
        <v/>
      </c>
      <c r="DP383" s="121" t="str">
        <f>IF(OR('Main courante'!$F380&lt;&gt;"",'Main courante'!$K380&lt;&gt;""),IF('Main courante'!$F380&lt;&gt;"",TEXT('Main courante'!$F380,"hh:mm"),""),"")</f>
        <v/>
      </c>
      <c r="DQ383" s="121" t="str">
        <f>IF(OR('Main courante'!$F380&lt;&gt;"",'Main courante'!$K380&lt;&gt;""),IF('Main courante'!$G380&lt;&gt;"",TEXT('Main courante'!$G380,"hh:mm"),""),"")</f>
        <v/>
      </c>
      <c r="DR383" s="121" t="str">
        <f>IF(OR('Main courante'!$F380&lt;&gt;"",'Main courante'!$K380&lt;&gt;""),IF('Main courante'!$K380&lt;&gt;"",TEXT('Main courante'!$K380,"hh:mm"),""),"")</f>
        <v/>
      </c>
      <c r="DS383" s="121" t="str">
        <f>IF(OR('Main courante'!$F380&lt;&gt;"",'Main courante'!$K380&lt;&gt;""),IF('Main courante'!$L380&lt;&gt;"",TEXT('Main courante'!$L380,"hh:mm"),""),"")</f>
        <v/>
      </c>
      <c r="DT383" s="129">
        <f t="shared" si="19"/>
        <v>0</v>
      </c>
      <c r="DU383" s="130">
        <f>'Main courante'!$H380+'Main courante'!$M380</f>
        <v>0</v>
      </c>
      <c r="DV383" s="131">
        <f>'Main courante'!$J380+'Main courante'!$O380</f>
        <v>0</v>
      </c>
      <c r="DW383" s="131">
        <f>'Main courante'!$I380+'Main courante'!$N380</f>
        <v>0</v>
      </c>
      <c r="DX383" s="132" t="str">
        <f>IF('Main courante'!$P380&lt;&gt;"",'Main courante'!$P380,"")</f>
        <v/>
      </c>
      <c r="DY383" s="133" t="str">
        <f>IF('Main courante'!$Q380&lt;&gt;"",'Main courante'!$Q380,"")</f>
        <v/>
      </c>
      <c r="DZ383" s="133" t="str">
        <f>IF('Main courante'!$R380&lt;&gt;"",'Main courante'!$R380,"")</f>
        <v/>
      </c>
      <c r="EA383" s="129">
        <f t="shared" si="20"/>
        <v>0</v>
      </c>
      <c r="EB383" s="129">
        <f t="shared" si="21"/>
        <v>0</v>
      </c>
      <c r="ED383" s="120" t="str">
        <f>IF('Main courante'!$A380=$ED$6,MAX($ED$8:$ED382)+1,"")</f>
        <v/>
      </c>
      <c r="EE383" s="120" t="str">
        <f>IF('Main courante'!$A380=$ED$6,'Main courante'!$S380,"")</f>
        <v/>
      </c>
      <c r="EF383" s="120" t="str">
        <f>IF('Main courante'!$A380=$ED$6,'Main courante'!$T380,"")</f>
        <v/>
      </c>
      <c r="EG383" s="120" t="str">
        <f>IF('Main courante'!$A380=$ED$6,'Main courante'!$U380,"")</f>
        <v/>
      </c>
      <c r="EH383" s="134" t="str">
        <f>IF('Main courante'!$A380=$ED$6,'Main courante'!$V380,"")</f>
        <v/>
      </c>
      <c r="EJ383" s="120" t="str">
        <f>IF('Main courante'!$A380=$EJ$6,MAX($EJ$8:$EJ382)+1,"")</f>
        <v/>
      </c>
      <c r="EK383" s="120" t="str">
        <f>IF('Main courante'!$A380=$EJ$6,'Main courante'!$S380,"")</f>
        <v/>
      </c>
      <c r="EL383" s="120" t="str">
        <f>IF('Main courante'!$A380=$EJ$6,'Main courante'!$T380,"")</f>
        <v/>
      </c>
      <c r="EM383" s="120" t="str">
        <f>IF('Main courante'!$A380=$EJ$6,'Main courante'!$U380,"")</f>
        <v/>
      </c>
      <c r="EN383" s="134" t="str">
        <f>IF('Main courante'!$A380=$EJ$6,'Main courante'!$V380,"")</f>
        <v/>
      </c>
      <c r="EP383" s="120" t="str">
        <f>IF('Main courante'!$A380=$EP$6,MAX($EP$8:$EP382)+1,"")</f>
        <v/>
      </c>
      <c r="EQ383" s="120" t="str">
        <f>IF('Main courante'!$A380=$EP$6,'Main courante'!$S380,"")</f>
        <v/>
      </c>
      <c r="ER383" s="120" t="str">
        <f>IF('Main courante'!$A380=$EP$6,'Main courante'!$T380,"")</f>
        <v/>
      </c>
      <c r="ES383" s="120" t="str">
        <f>IF('Main courante'!$A380=$EP$6,'Main courante'!$U380,"")</f>
        <v/>
      </c>
      <c r="ET383" s="134" t="str">
        <f>IF('Main courante'!$A380=$EP$6,'Main courante'!$V380,"")</f>
        <v/>
      </c>
      <c r="EU383" s="125"/>
      <c r="EV383" s="120" t="str">
        <f>IF('Main courante'!$A380=$EV$6,MAX($EV$8:$EV382)+1,"")</f>
        <v/>
      </c>
      <c r="EW383" s="121" t="str">
        <f>IF('Main courante'!$A380=$EV$6,TEXT('Main courante'!$B380,"j mmm aa"),"")</f>
        <v/>
      </c>
      <c r="EX383" s="122" t="str">
        <f>IF('Main courante'!$A380=$EV$6,TEXT('Main courante'!$C380,"hh:mm"),"")</f>
        <v/>
      </c>
      <c r="EY383" s="122" t="str">
        <f>IF('Main courante'!$A380=$EV$6,TEXT('Main courante'!$D380,"hh:mm"),"")</f>
        <v/>
      </c>
      <c r="EZ383" s="123" t="str">
        <f>IF('Main courante'!$A380=$EV$6,MOD($EY383-$EX383,1),"")</f>
        <v/>
      </c>
      <c r="FA383" s="123" t="str">
        <f>IF('Main courante'!$A380=$EV$6,'Main courante'!$E380,"")</f>
        <v/>
      </c>
      <c r="FB383" s="128"/>
    </row>
    <row r="384" spans="1:158">
      <c r="A384" s="120" t="str">
        <f>IF('Main courante'!$A381=$A$6,MAX($A$8:$A383)+1,"")</f>
        <v/>
      </c>
      <c r="B384" s="121" t="str">
        <f>IF('Main courante'!$A381=$A$6,TEXT('Main courante'!$B381,"j mmm aa"),"")</f>
        <v/>
      </c>
      <c r="C384" s="122" t="str">
        <f>IF('Main courante'!$A381=$A$6,TEXT('Main courante'!$C381,"hh:mm"),"")</f>
        <v/>
      </c>
      <c r="D384" s="122" t="str">
        <f>IF('Main courante'!$A381=$A$6,TEXT('Main courante'!$D381,"hh:mm"),"")</f>
        <v/>
      </c>
      <c r="E384" s="123" t="str">
        <f>IF('Main courante'!$A381=$A$6,MOD($D384-$C384,1),"")</f>
        <v/>
      </c>
      <c r="F384" s="123" t="str">
        <f>IF('Main courante'!$A381=$A$6,'Main courante'!$E381,"")</f>
        <v/>
      </c>
      <c r="G384" s="125"/>
      <c r="H384" s="126" t="str">
        <f>IF('Main courante'!$A381=$H$6,MAX($H$8:$H383)+1,"")</f>
        <v/>
      </c>
      <c r="I384" s="121" t="str">
        <f>IF('Main courante'!$A381=$H$6,TEXT('Main courante'!$B381,"j mmm aa"),"")</f>
        <v/>
      </c>
      <c r="J384" s="122" t="str">
        <f>IF('Main courante'!$A381=$H$6,TEXT('Main courante'!$C381,"hh:mm"),"")</f>
        <v/>
      </c>
      <c r="K384" s="122" t="str">
        <f>IF('Main courante'!$A381=$H$6,TEXT('Main courante'!$D381,"hh:mm"),"")</f>
        <v/>
      </c>
      <c r="L384" s="123" t="str">
        <f>IF('Main courante'!$A381=$H$6,MOD($K384-$J384,1),"")</f>
        <v/>
      </c>
      <c r="M384" s="123" t="str">
        <f>IF('Main courante'!$A381=$H$6,'Main courante'!$E381,"")</f>
        <v/>
      </c>
      <c r="N384" s="125"/>
      <c r="O384" s="120" t="str">
        <f>IF('Main courante'!$A381=$O$6,MAX($O$8:$O383)+1,"")</f>
        <v/>
      </c>
      <c r="P384" s="121" t="str">
        <f>IF('Main courante'!$A381=$O$6,TEXT('Main courante'!$B381,"j mmm aa"),"")</f>
        <v/>
      </c>
      <c r="Q384" s="122" t="str">
        <f>IF('Main courante'!$A381=$O$6,TEXT('Main courante'!$C381,"hh:mm"),"")</f>
        <v/>
      </c>
      <c r="R384" s="122" t="str">
        <f>IF('Main courante'!$A381=$O$6,TEXT('Main courante'!$D381,"hh:mm"),"")</f>
        <v/>
      </c>
      <c r="S384" s="123" t="str">
        <f>IF('Main courante'!$A381=$O$6,MOD($R384-$Q384,1),"")</f>
        <v/>
      </c>
      <c r="T384" s="124" t="str">
        <f>IF('Main courante'!$A381=$O$6,'Main courante'!$E381,"")</f>
        <v/>
      </c>
      <c r="U384" s="127" t="str">
        <f>IF('Main courante'!$A381=$O$6,DU384,"")</f>
        <v/>
      </c>
      <c r="V384" s="125"/>
      <c r="W384" s="120" t="str">
        <f>IF('Main courante'!$A381=$W$6,MAX($W$8:$W383)+1,"")</f>
        <v/>
      </c>
      <c r="X384" s="121" t="str">
        <f>IF('Main courante'!$A381=$W$6,TEXT('Main courante'!$B381,"j mmm aa"),"")</f>
        <v/>
      </c>
      <c r="Y384" s="122" t="str">
        <f>IF('Main courante'!$A381=$W$6,TEXT('Main courante'!$C381,"hh:mm"),"")</f>
        <v/>
      </c>
      <c r="Z384" s="122" t="str">
        <f>IF('Main courante'!$A381=$W$6,TEXT('Main courante'!$D381,"hh:mm"),"")</f>
        <v/>
      </c>
      <c r="AA384" s="123" t="str">
        <f>IF('Main courante'!$A381=$W$6,MOD($Z384-$Y384,1),"")</f>
        <v/>
      </c>
      <c r="AB384" s="123" t="str">
        <f>IF('Main courante'!$A381=$W$6,'Main courante'!$E381,"")</f>
        <v/>
      </c>
      <c r="AC384" s="122" t="str">
        <f>IF('Main courante'!$A381=$W$6,DU384,"")</f>
        <v/>
      </c>
      <c r="AD384" s="125"/>
      <c r="AE384" s="120" t="str">
        <f>IF('Main courante'!$A381=$AE$6,MAX($AE$8:$AE383)+1,"")</f>
        <v/>
      </c>
      <c r="AF384" s="121" t="str">
        <f>IF('Main courante'!$A381=$AE$6,TEXT('Main courante'!$B381,"j mmm aa"),"")</f>
        <v/>
      </c>
      <c r="AG384" s="122" t="str">
        <f>IF('Main courante'!$A381=$AE$6,TEXT('Main courante'!$C381,"hh:mm"),"")</f>
        <v/>
      </c>
      <c r="AH384" s="122" t="str">
        <f>IF('Main courante'!$A381=$AE$6,TEXT('Main courante'!$D381,"hh:mm"),"")</f>
        <v/>
      </c>
      <c r="AI384" s="123" t="str">
        <f>IF('Main courante'!$A381=$AE$6,MOD($AH384-$AG384,1),"")</f>
        <v/>
      </c>
      <c r="AJ384" s="123" t="str">
        <f>IF('Main courante'!$A381=$AE$6,'Main courante'!$E381,"")</f>
        <v/>
      </c>
      <c r="AK384" s="122" t="str">
        <f>IF('Main courante'!$A381=$AE$6,DU384,"")</f>
        <v/>
      </c>
      <c r="AL384" s="125"/>
      <c r="AM384" s="120" t="str">
        <f>IF('Main courante'!$A381=$AM$6,MAX($AM$8:$AM383)+1,"")</f>
        <v/>
      </c>
      <c r="AN384" s="121" t="str">
        <f>IF('Main courante'!$A381=$AM$6,TEXT('Main courante'!$B381,"j mmm aa"),"")</f>
        <v/>
      </c>
      <c r="AO384" s="122" t="str">
        <f>IF('Main courante'!$A381=$AM$6,TEXT('Main courante'!$C381,"hh:mm"),"")</f>
        <v/>
      </c>
      <c r="AP384" s="122" t="str">
        <f>IF('Main courante'!$A381=$AM$6,TEXT('Main courante'!$D381,"hh:mm"),"")</f>
        <v/>
      </c>
      <c r="AQ384" s="123" t="str">
        <f>IF('Main courante'!$A381=$AM$6,MOD($AP384-$AO384,1),"")</f>
        <v/>
      </c>
      <c r="AR384" s="123" t="str">
        <f>IF('Main courante'!$A381=$AM$6,'Main courante'!$E381,"")</f>
        <v/>
      </c>
      <c r="AS384" s="122" t="str">
        <f>IF('Main courante'!$A381=$AM$6,DU384,"")</f>
        <v/>
      </c>
      <c r="AT384" s="125"/>
      <c r="AU384" s="120" t="str">
        <f>IF('Main courante'!$A381=$AU$6,MAX($AU$8:$AU383)+1,"")</f>
        <v/>
      </c>
      <c r="AV384" s="121" t="str">
        <f>IF('Main courante'!$A381=$AU$6,TEXT('Main courante'!$B381,"j mmm aa"),"")</f>
        <v/>
      </c>
      <c r="AW384" s="122" t="str">
        <f>IF('Main courante'!$A381=$AU$6,TEXT('Main courante'!$C381,"hh:mm"),"")</f>
        <v/>
      </c>
      <c r="AX384" s="122" t="str">
        <f>IF('Main courante'!$A381=$AU$6,TEXT('Main courante'!$D381,"hh:mm"),"")</f>
        <v/>
      </c>
      <c r="AY384" s="123" t="str">
        <f>IF('Main courante'!$A381=$AU$6,MOD($AX384-$AW384,1),"")</f>
        <v/>
      </c>
      <c r="AZ384" s="123" t="str">
        <f>IF('Main courante'!$A381=$AU$6,'Main courante'!$E381,"")</f>
        <v/>
      </c>
      <c r="BA384" s="122" t="str">
        <f>IF('Main courante'!$A381=$AU$6,DU384,"")</f>
        <v/>
      </c>
      <c r="BB384" s="125"/>
      <c r="BC384" s="120" t="str">
        <f>IF('Main courante'!$A381=$BC$6,MAX($BC$8:$BC383)+1,"")</f>
        <v/>
      </c>
      <c r="BD384" s="121" t="str">
        <f>IF('Main courante'!$A381=$BC$6,TEXT('Main courante'!$B381,"j mmm aa"),"")</f>
        <v/>
      </c>
      <c r="BE384" s="122" t="str">
        <f>IF('Main courante'!$A381=$BC$6,TEXT('Main courante'!$C381,"hh:mm"),"")</f>
        <v/>
      </c>
      <c r="BF384" s="122" t="str">
        <f>IF('Main courante'!$A381=$BC$6,TEXT('Main courante'!$D381,"hh:mm"),"")</f>
        <v/>
      </c>
      <c r="BG384" s="123" t="str">
        <f>IF('Main courante'!$A381=$BC$6,MOD($BF384-$BE384,1),"")</f>
        <v/>
      </c>
      <c r="BH384" s="123" t="str">
        <f>IF('Main courante'!$A381=$BC$6,'Main courante'!$E381,"")</f>
        <v/>
      </c>
      <c r="BI384" s="122" t="str">
        <f>IF('Main courante'!$A381=$BC$6,DU384,"")</f>
        <v/>
      </c>
      <c r="BJ384" s="125"/>
      <c r="BK384" s="120" t="str">
        <f>IF('Main courante'!$A381=$BK$6,MAX($BK$8:$BK383)+1,"")</f>
        <v/>
      </c>
      <c r="BL384" s="121" t="str">
        <f>IF('Main courante'!$A381=$BK$6,TEXT('Main courante'!$B381,"j mmm aa"),"")</f>
        <v/>
      </c>
      <c r="BM384" s="122" t="str">
        <f>IF('Main courante'!$A381=$BK$6,TEXT('Main courante'!$C381,"hh:mm"),"")</f>
        <v/>
      </c>
      <c r="BN384" s="122" t="str">
        <f>IF('Main courante'!$A381=$BK$6,TEXT('Main courante'!$D381,"hh:mm"),"")</f>
        <v/>
      </c>
      <c r="BO384" s="123" t="str">
        <f>IF('Main courante'!$A381=$BK$6,MOD($BN384-$BM384,1),"")</f>
        <v/>
      </c>
      <c r="BP384" s="123" t="str">
        <f>IF('Main courante'!$A381=$BK$6,'Main courante'!$E381,"")</f>
        <v/>
      </c>
      <c r="BQ384" s="122" t="str">
        <f>IF('Main courante'!$A381=$BK$6,DU384,"")</f>
        <v/>
      </c>
      <c r="BR384" s="125"/>
      <c r="BS384" s="120" t="str">
        <f>IF('Main courante'!$A381=$BS$6,MAX($BS$8:$BS383)+1,"")</f>
        <v/>
      </c>
      <c r="BT384" s="121" t="str">
        <f>IF('Main courante'!$A381=$BS$6,TEXT('Main courante'!$B381,"j mmm aa"),"")</f>
        <v/>
      </c>
      <c r="BU384" s="122" t="str">
        <f>IF('Main courante'!$A381=$BS$6,TEXT('Main courante'!$C381,"hh:mm"),"")</f>
        <v/>
      </c>
      <c r="BV384" s="122" t="str">
        <f>IF('Main courante'!$A381=$BS$6,TEXT('Main courante'!$D381,"hh:mm"),"")</f>
        <v/>
      </c>
      <c r="BW384" s="123" t="str">
        <f>IF('Main courante'!$A381=$BS$6,MOD($BV384-$BU384,1),"")</f>
        <v/>
      </c>
      <c r="BX384" s="123" t="str">
        <f>IF('Main courante'!$A381=$BS$6,'Main courante'!$E381,"")</f>
        <v/>
      </c>
      <c r="BY384" s="122" t="str">
        <f>IF('Main courante'!$A381=$BS$6,DU384,"")</f>
        <v/>
      </c>
      <c r="BZ384" s="125"/>
      <c r="CA384" s="120" t="str">
        <f>IF('Main courante'!$A381=$CA$6,MAX($CA$8:$CA383)+1,"")</f>
        <v/>
      </c>
      <c r="CB384" s="121" t="str">
        <f>IF('Main courante'!$A381=$CA$6,TEXT('Main courante'!$B381,"j mmm aa"),"")</f>
        <v/>
      </c>
      <c r="CC384" s="122" t="str">
        <f>IF('Main courante'!$A381=$CA$6,TEXT('Main courante'!$C381,"hh:mm"),"")</f>
        <v/>
      </c>
      <c r="CD384" s="122" t="str">
        <f>IF('Main courante'!$A381=$CA$6,TEXT('Main courante'!$D381,"hh:mm"),"")</f>
        <v/>
      </c>
      <c r="CE384" s="123" t="str">
        <f>IF('Main courante'!$A381=$CA$6,MOD($CD384-$CC384,1),"")</f>
        <v/>
      </c>
      <c r="CF384" s="123" t="str">
        <f>IF('Main courante'!$A381=$CA$6,'Main courante'!$E381,"")</f>
        <v/>
      </c>
      <c r="CG384" s="122" t="str">
        <f>IF('Main courante'!$A381=$CA$6,DU384,"")</f>
        <v/>
      </c>
      <c r="CH384" s="125"/>
      <c r="CI384" s="120" t="str">
        <f>IF('Main courante'!$A381=$CI$6,MAX($CI$8:$CI383)+1,"")</f>
        <v/>
      </c>
      <c r="CJ384" s="121" t="str">
        <f>IF('Main courante'!$A381=$CI$6,TEXT('Main courante'!$B381,"j mmm aa"),"")</f>
        <v/>
      </c>
      <c r="CK384" s="122" t="str">
        <f>IF('Main courante'!$A381=$CI$6,TEXT('Main courante'!$C381,"hh:mm"),"")</f>
        <v/>
      </c>
      <c r="CL384" s="122" t="str">
        <f>IF('Main courante'!$A381=$CI$6,TEXT('Main courante'!$D381,"hh:mm"),"")</f>
        <v/>
      </c>
      <c r="CM384" s="123" t="str">
        <f>IF('Main courante'!$A381=$CI$6,MOD($CL384-$CK384,1),"")</f>
        <v/>
      </c>
      <c r="CN384" s="123" t="str">
        <f>IF('Main courante'!$A381=$CI$6,'Main courante'!$E381,"")</f>
        <v/>
      </c>
      <c r="CO384" s="125"/>
      <c r="CP384" s="120" t="str">
        <f>IF('Main courante'!$A381=$CP$6,MAX($CP$8:$CP383)+1,"")</f>
        <v/>
      </c>
      <c r="CQ384" s="121" t="str">
        <f>IF('Main courante'!$A381=$CP$6,TEXT('Main courante'!$B381,"j mmm aa"),"")</f>
        <v/>
      </c>
      <c r="CR384" s="122" t="str">
        <f>IF('Main courante'!$A381=$CP$6,TEXT('Main courante'!$C381,"hh:mm"),"")</f>
        <v/>
      </c>
      <c r="CS384" s="122" t="str">
        <f>IF('Main courante'!$A381=$CP$6,TEXT('Main courante'!$D381,"hh:mm"),"")</f>
        <v/>
      </c>
      <c r="CT384" s="123" t="str">
        <f>IF('Main courante'!$A381=$CP$6,MOD($CS384-$CR384,1),"")</f>
        <v/>
      </c>
      <c r="CU384" s="123" t="str">
        <f>IF('Main courante'!$A381=$CP$6,'Main courante'!$E381,"")</f>
        <v/>
      </c>
      <c r="CV384" s="122" t="str">
        <f>IF('Main courante'!$A381=$CP$6,DU384,"")</f>
        <v/>
      </c>
      <c r="CW384" s="125"/>
      <c r="CX384" s="120" t="str">
        <f>IF('Main courante'!$A381=$CX$6,MAX($CX$8:$CX383)+1,"")</f>
        <v/>
      </c>
      <c r="CY384" s="121" t="str">
        <f>IF('Main courante'!$A381=$CX$6,TEXT('Main courante'!$B381,"j mmm aa"),"")</f>
        <v/>
      </c>
      <c r="CZ384" s="122" t="str">
        <f>IF('Main courante'!$A381=$CX$6,TEXT('Main courante'!$C381,"hh:mm"),"")</f>
        <v/>
      </c>
      <c r="DA384" s="122" t="str">
        <f>IF('Main courante'!$A381=$CX$6,TEXT('Main courante'!$D381,"hh:mm"),"")</f>
        <v/>
      </c>
      <c r="DB384" s="123" t="str">
        <f>IF('Main courante'!$A381=$CX$6,MOD($DA384-$CZ384,1),"")</f>
        <v/>
      </c>
      <c r="DC384" s="123" t="str">
        <f>IF('Main courante'!$A381=$CX$6,'Main courante'!$E381,"")</f>
        <v/>
      </c>
      <c r="DD384" s="122" t="str">
        <f>IF('Main courante'!$A381=$CX$6,DU384,"")</f>
        <v/>
      </c>
      <c r="DE384" s="125"/>
      <c r="DF384" s="120" t="str">
        <f>IF('Main courante'!$A381=$DF$6,MAX($DF$8:$DF383)+1,"")</f>
        <v/>
      </c>
      <c r="DG384" s="121" t="str">
        <f>IF('Main courante'!$A381=$DF$6,TEXT('Main courante'!$B381,"j mmm aa"),"")</f>
        <v/>
      </c>
      <c r="DH384" s="122" t="str">
        <f>IF('Main courante'!$A381=$DF$6,TEXT('Main courante'!$C381,"hh:mm"),"")</f>
        <v/>
      </c>
      <c r="DI384" s="122" t="str">
        <f>IF('Main courante'!$A381=$DF$6,TEXT('Main courante'!$D381,"hh:mm"),"")</f>
        <v/>
      </c>
      <c r="DJ384" s="123" t="str">
        <f>IF('Main courante'!$A381=$DF$6,MOD($DI384-$DH384,1),"")</f>
        <v/>
      </c>
      <c r="DK384" s="123" t="str">
        <f>IF('Main courante'!$A381=$DF$6,'Main courante'!$E381,"")</f>
        <v/>
      </c>
      <c r="DL384" s="128"/>
      <c r="DM384" s="120" t="str">
        <f>IF(OR('Main courante'!$F381&lt;&gt;"",'Main courante'!$K381&lt;&gt;""),MAX($DM$8:$DM383)+1,"")</f>
        <v/>
      </c>
      <c r="DN384" s="121" t="str">
        <f>IF('Main courante'!$F381,TEXT('Main courante'!$B381,"j mmm aa"),"")</f>
        <v/>
      </c>
      <c r="DO384" s="121" t="str">
        <f>IF('Main courante'!$F381,'Main courante'!$E381,"")</f>
        <v/>
      </c>
      <c r="DP384" s="121" t="str">
        <f>IF(OR('Main courante'!$F381&lt;&gt;"",'Main courante'!$K381&lt;&gt;""),IF('Main courante'!$F381&lt;&gt;"",TEXT('Main courante'!$F381,"hh:mm"),""),"")</f>
        <v/>
      </c>
      <c r="DQ384" s="121" t="str">
        <f>IF(OR('Main courante'!$F381&lt;&gt;"",'Main courante'!$K381&lt;&gt;""),IF('Main courante'!$G381&lt;&gt;"",TEXT('Main courante'!$G381,"hh:mm"),""),"")</f>
        <v/>
      </c>
      <c r="DR384" s="121" t="str">
        <f>IF(OR('Main courante'!$F381&lt;&gt;"",'Main courante'!$K381&lt;&gt;""),IF('Main courante'!$K381&lt;&gt;"",TEXT('Main courante'!$K381,"hh:mm"),""),"")</f>
        <v/>
      </c>
      <c r="DS384" s="121" t="str">
        <f>IF(OR('Main courante'!$F381&lt;&gt;"",'Main courante'!$K381&lt;&gt;""),IF('Main courante'!$L381&lt;&gt;"",TEXT('Main courante'!$L381,"hh:mm"),""),"")</f>
        <v/>
      </c>
      <c r="DT384" s="129">
        <f t="shared" si="19"/>
        <v>0</v>
      </c>
      <c r="DU384" s="130">
        <f>'Main courante'!$H381+'Main courante'!$M381</f>
        <v>0</v>
      </c>
      <c r="DV384" s="131">
        <f>'Main courante'!$J381+'Main courante'!$O381</f>
        <v>0</v>
      </c>
      <c r="DW384" s="131">
        <f>'Main courante'!$I381+'Main courante'!$N381</f>
        <v>0</v>
      </c>
      <c r="DX384" s="132" t="str">
        <f>IF('Main courante'!$P381&lt;&gt;"",'Main courante'!$P381,"")</f>
        <v/>
      </c>
      <c r="DY384" s="133" t="str">
        <f>IF('Main courante'!$Q381&lt;&gt;"",'Main courante'!$Q381,"")</f>
        <v/>
      </c>
      <c r="DZ384" s="133" t="str">
        <f>IF('Main courante'!$R381&lt;&gt;"",'Main courante'!$R381,"")</f>
        <v/>
      </c>
      <c r="EA384" s="129">
        <f t="shared" si="20"/>
        <v>0</v>
      </c>
      <c r="EB384" s="129">
        <f t="shared" si="21"/>
        <v>0</v>
      </c>
      <c r="ED384" s="120" t="str">
        <f>IF('Main courante'!$A381=$ED$6,MAX($ED$8:$ED383)+1,"")</f>
        <v/>
      </c>
      <c r="EE384" s="120" t="str">
        <f>IF('Main courante'!$A381=$ED$6,'Main courante'!$S381,"")</f>
        <v/>
      </c>
      <c r="EF384" s="120" t="str">
        <f>IF('Main courante'!$A381=$ED$6,'Main courante'!$T381,"")</f>
        <v/>
      </c>
      <c r="EG384" s="120" t="str">
        <f>IF('Main courante'!$A381=$ED$6,'Main courante'!$U381,"")</f>
        <v/>
      </c>
      <c r="EH384" s="134" t="str">
        <f>IF('Main courante'!$A381=$ED$6,'Main courante'!$V381,"")</f>
        <v/>
      </c>
      <c r="EJ384" s="120" t="str">
        <f>IF('Main courante'!$A381=$EJ$6,MAX($EJ$8:$EJ383)+1,"")</f>
        <v/>
      </c>
      <c r="EK384" s="120" t="str">
        <f>IF('Main courante'!$A381=$EJ$6,'Main courante'!$S381,"")</f>
        <v/>
      </c>
      <c r="EL384" s="120" t="str">
        <f>IF('Main courante'!$A381=$EJ$6,'Main courante'!$T381,"")</f>
        <v/>
      </c>
      <c r="EM384" s="120" t="str">
        <f>IF('Main courante'!$A381=$EJ$6,'Main courante'!$U381,"")</f>
        <v/>
      </c>
      <c r="EN384" s="134" t="str">
        <f>IF('Main courante'!$A381=$EJ$6,'Main courante'!$V381,"")</f>
        <v/>
      </c>
      <c r="EP384" s="120" t="str">
        <f>IF('Main courante'!$A381=$EP$6,MAX($EP$8:$EP383)+1,"")</f>
        <v/>
      </c>
      <c r="EQ384" s="120" t="str">
        <f>IF('Main courante'!$A381=$EP$6,'Main courante'!$S381,"")</f>
        <v/>
      </c>
      <c r="ER384" s="120" t="str">
        <f>IF('Main courante'!$A381=$EP$6,'Main courante'!$T381,"")</f>
        <v/>
      </c>
      <c r="ES384" s="120" t="str">
        <f>IF('Main courante'!$A381=$EP$6,'Main courante'!$U381,"")</f>
        <v/>
      </c>
      <c r="ET384" s="134" t="str">
        <f>IF('Main courante'!$A381=$EP$6,'Main courante'!$V381,"")</f>
        <v/>
      </c>
      <c r="EU384" s="125"/>
      <c r="EV384" s="120" t="str">
        <f>IF('Main courante'!$A381=$EV$6,MAX($EV$8:$EV383)+1,"")</f>
        <v/>
      </c>
      <c r="EW384" s="121" t="str">
        <f>IF('Main courante'!$A381=$EV$6,TEXT('Main courante'!$B381,"j mmm aa"),"")</f>
        <v/>
      </c>
      <c r="EX384" s="122" t="str">
        <f>IF('Main courante'!$A381=$EV$6,TEXT('Main courante'!$C381,"hh:mm"),"")</f>
        <v/>
      </c>
      <c r="EY384" s="122" t="str">
        <f>IF('Main courante'!$A381=$EV$6,TEXT('Main courante'!$D381,"hh:mm"),"")</f>
        <v/>
      </c>
      <c r="EZ384" s="123" t="str">
        <f>IF('Main courante'!$A381=$EV$6,MOD($EY384-$EX384,1),"")</f>
        <v/>
      </c>
      <c r="FA384" s="123" t="str">
        <f>IF('Main courante'!$A381=$EV$6,'Main courante'!$E381,"")</f>
        <v/>
      </c>
      <c r="FB384" s="128"/>
    </row>
    <row r="385" spans="1:158">
      <c r="A385" s="120" t="str">
        <f>IF('Main courante'!$A382=$A$6,MAX($A$8:$A384)+1,"")</f>
        <v/>
      </c>
      <c r="B385" s="121" t="str">
        <f>IF('Main courante'!$A382=$A$6,TEXT('Main courante'!$B382,"j mmm aa"),"")</f>
        <v/>
      </c>
      <c r="C385" s="122" t="str">
        <f>IF('Main courante'!$A382=$A$6,TEXT('Main courante'!$C382,"hh:mm"),"")</f>
        <v/>
      </c>
      <c r="D385" s="122" t="str">
        <f>IF('Main courante'!$A382=$A$6,TEXT('Main courante'!$D382,"hh:mm"),"")</f>
        <v/>
      </c>
      <c r="E385" s="123" t="str">
        <f>IF('Main courante'!$A382=$A$6,MOD($D385-$C385,1),"")</f>
        <v/>
      </c>
      <c r="F385" s="123" t="str">
        <f>IF('Main courante'!$A382=$A$6,'Main courante'!$E382,"")</f>
        <v/>
      </c>
      <c r="G385" s="125"/>
      <c r="H385" s="126" t="str">
        <f>IF('Main courante'!$A382=$H$6,MAX($H$8:$H384)+1,"")</f>
        <v/>
      </c>
      <c r="I385" s="121" t="str">
        <f>IF('Main courante'!$A382=$H$6,TEXT('Main courante'!$B382,"j mmm aa"),"")</f>
        <v/>
      </c>
      <c r="J385" s="122" t="str">
        <f>IF('Main courante'!$A382=$H$6,TEXT('Main courante'!$C382,"hh:mm"),"")</f>
        <v/>
      </c>
      <c r="K385" s="122" t="str">
        <f>IF('Main courante'!$A382=$H$6,TEXT('Main courante'!$D382,"hh:mm"),"")</f>
        <v/>
      </c>
      <c r="L385" s="123" t="str">
        <f>IF('Main courante'!$A382=$H$6,MOD($K385-$J385,1),"")</f>
        <v/>
      </c>
      <c r="M385" s="123" t="str">
        <f>IF('Main courante'!$A382=$H$6,'Main courante'!$E382,"")</f>
        <v/>
      </c>
      <c r="N385" s="125"/>
      <c r="O385" s="120" t="str">
        <f>IF('Main courante'!$A382=$O$6,MAX($O$8:$O384)+1,"")</f>
        <v/>
      </c>
      <c r="P385" s="121" t="str">
        <f>IF('Main courante'!$A382=$O$6,TEXT('Main courante'!$B382,"j mmm aa"),"")</f>
        <v/>
      </c>
      <c r="Q385" s="122" t="str">
        <f>IF('Main courante'!$A382=$O$6,TEXT('Main courante'!$C382,"hh:mm"),"")</f>
        <v/>
      </c>
      <c r="R385" s="122" t="str">
        <f>IF('Main courante'!$A382=$O$6,TEXT('Main courante'!$D382,"hh:mm"),"")</f>
        <v/>
      </c>
      <c r="S385" s="123" t="str">
        <f>IF('Main courante'!$A382=$O$6,MOD($R385-$Q385,1),"")</f>
        <v/>
      </c>
      <c r="T385" s="124" t="str">
        <f>IF('Main courante'!$A382=$O$6,'Main courante'!$E382,"")</f>
        <v/>
      </c>
      <c r="U385" s="127" t="str">
        <f>IF('Main courante'!$A382=$O$6,DU385,"")</f>
        <v/>
      </c>
      <c r="V385" s="125"/>
      <c r="W385" s="120" t="str">
        <f>IF('Main courante'!$A382=$W$6,MAX($W$8:$W384)+1,"")</f>
        <v/>
      </c>
      <c r="X385" s="121" t="str">
        <f>IF('Main courante'!$A382=$W$6,TEXT('Main courante'!$B382,"j mmm aa"),"")</f>
        <v/>
      </c>
      <c r="Y385" s="122" t="str">
        <f>IF('Main courante'!$A382=$W$6,TEXT('Main courante'!$C382,"hh:mm"),"")</f>
        <v/>
      </c>
      <c r="Z385" s="122" t="str">
        <f>IF('Main courante'!$A382=$W$6,TEXT('Main courante'!$D382,"hh:mm"),"")</f>
        <v/>
      </c>
      <c r="AA385" s="123" t="str">
        <f>IF('Main courante'!$A382=$W$6,MOD($Z385-$Y385,1),"")</f>
        <v/>
      </c>
      <c r="AB385" s="123" t="str">
        <f>IF('Main courante'!$A382=$W$6,'Main courante'!$E382,"")</f>
        <v/>
      </c>
      <c r="AC385" s="122" t="str">
        <f>IF('Main courante'!$A382=$W$6,DU385,"")</f>
        <v/>
      </c>
      <c r="AD385" s="125"/>
      <c r="AE385" s="120" t="str">
        <f>IF('Main courante'!$A382=$AE$6,MAX($AE$8:$AE384)+1,"")</f>
        <v/>
      </c>
      <c r="AF385" s="121" t="str">
        <f>IF('Main courante'!$A382=$AE$6,TEXT('Main courante'!$B382,"j mmm aa"),"")</f>
        <v/>
      </c>
      <c r="AG385" s="122" t="str">
        <f>IF('Main courante'!$A382=$AE$6,TEXT('Main courante'!$C382,"hh:mm"),"")</f>
        <v/>
      </c>
      <c r="AH385" s="122" t="str">
        <f>IF('Main courante'!$A382=$AE$6,TEXT('Main courante'!$D382,"hh:mm"),"")</f>
        <v/>
      </c>
      <c r="AI385" s="123" t="str">
        <f>IF('Main courante'!$A382=$AE$6,MOD($AH385-$AG385,1),"")</f>
        <v/>
      </c>
      <c r="AJ385" s="123" t="str">
        <f>IF('Main courante'!$A382=$AE$6,'Main courante'!$E382,"")</f>
        <v/>
      </c>
      <c r="AK385" s="122" t="str">
        <f>IF('Main courante'!$A382=$AE$6,DU385,"")</f>
        <v/>
      </c>
      <c r="AL385" s="125"/>
      <c r="AM385" s="120" t="str">
        <f>IF('Main courante'!$A382=$AM$6,MAX($AM$8:$AM384)+1,"")</f>
        <v/>
      </c>
      <c r="AN385" s="121" t="str">
        <f>IF('Main courante'!$A382=$AM$6,TEXT('Main courante'!$B382,"j mmm aa"),"")</f>
        <v/>
      </c>
      <c r="AO385" s="122" t="str">
        <f>IF('Main courante'!$A382=$AM$6,TEXT('Main courante'!$C382,"hh:mm"),"")</f>
        <v/>
      </c>
      <c r="AP385" s="122" t="str">
        <f>IF('Main courante'!$A382=$AM$6,TEXT('Main courante'!$D382,"hh:mm"),"")</f>
        <v/>
      </c>
      <c r="AQ385" s="123" t="str">
        <f>IF('Main courante'!$A382=$AM$6,MOD($AP385-$AO385,1),"")</f>
        <v/>
      </c>
      <c r="AR385" s="123" t="str">
        <f>IF('Main courante'!$A382=$AM$6,'Main courante'!$E382,"")</f>
        <v/>
      </c>
      <c r="AS385" s="122" t="str">
        <f>IF('Main courante'!$A382=$AM$6,DU385,"")</f>
        <v/>
      </c>
      <c r="AT385" s="125"/>
      <c r="AU385" s="120" t="str">
        <f>IF('Main courante'!$A382=$AU$6,MAX($AU$8:$AU384)+1,"")</f>
        <v/>
      </c>
      <c r="AV385" s="121" t="str">
        <f>IF('Main courante'!$A382=$AU$6,TEXT('Main courante'!$B382,"j mmm aa"),"")</f>
        <v/>
      </c>
      <c r="AW385" s="122" t="str">
        <f>IF('Main courante'!$A382=$AU$6,TEXT('Main courante'!$C382,"hh:mm"),"")</f>
        <v/>
      </c>
      <c r="AX385" s="122" t="str">
        <f>IF('Main courante'!$A382=$AU$6,TEXT('Main courante'!$D382,"hh:mm"),"")</f>
        <v/>
      </c>
      <c r="AY385" s="123" t="str">
        <f>IF('Main courante'!$A382=$AU$6,MOD($AX385-$AW385,1),"")</f>
        <v/>
      </c>
      <c r="AZ385" s="123" t="str">
        <f>IF('Main courante'!$A382=$AU$6,'Main courante'!$E382,"")</f>
        <v/>
      </c>
      <c r="BA385" s="122" t="str">
        <f>IF('Main courante'!$A382=$AU$6,DU385,"")</f>
        <v/>
      </c>
      <c r="BB385" s="125"/>
      <c r="BC385" s="120" t="str">
        <f>IF('Main courante'!$A382=$BC$6,MAX($BC$8:$BC384)+1,"")</f>
        <v/>
      </c>
      <c r="BD385" s="121" t="str">
        <f>IF('Main courante'!$A382=$BC$6,TEXT('Main courante'!$B382,"j mmm aa"),"")</f>
        <v/>
      </c>
      <c r="BE385" s="122" t="str">
        <f>IF('Main courante'!$A382=$BC$6,TEXT('Main courante'!$C382,"hh:mm"),"")</f>
        <v/>
      </c>
      <c r="BF385" s="122" t="str">
        <f>IF('Main courante'!$A382=$BC$6,TEXT('Main courante'!$D382,"hh:mm"),"")</f>
        <v/>
      </c>
      <c r="BG385" s="123" t="str">
        <f>IF('Main courante'!$A382=$BC$6,MOD($BF385-$BE385,1),"")</f>
        <v/>
      </c>
      <c r="BH385" s="123" t="str">
        <f>IF('Main courante'!$A382=$BC$6,'Main courante'!$E382,"")</f>
        <v/>
      </c>
      <c r="BI385" s="122" t="str">
        <f>IF('Main courante'!$A382=$BC$6,DU385,"")</f>
        <v/>
      </c>
      <c r="BJ385" s="125"/>
      <c r="BK385" s="120" t="str">
        <f>IF('Main courante'!$A382=$BK$6,MAX($BK$8:$BK384)+1,"")</f>
        <v/>
      </c>
      <c r="BL385" s="121" t="str">
        <f>IF('Main courante'!$A382=$BK$6,TEXT('Main courante'!$B382,"j mmm aa"),"")</f>
        <v/>
      </c>
      <c r="BM385" s="122" t="str">
        <f>IF('Main courante'!$A382=$BK$6,TEXT('Main courante'!$C382,"hh:mm"),"")</f>
        <v/>
      </c>
      <c r="BN385" s="122" t="str">
        <f>IF('Main courante'!$A382=$BK$6,TEXT('Main courante'!$D382,"hh:mm"),"")</f>
        <v/>
      </c>
      <c r="BO385" s="123" t="str">
        <f>IF('Main courante'!$A382=$BK$6,MOD($BN385-$BM385,1),"")</f>
        <v/>
      </c>
      <c r="BP385" s="123" t="str">
        <f>IF('Main courante'!$A382=$BK$6,'Main courante'!$E382,"")</f>
        <v/>
      </c>
      <c r="BQ385" s="122" t="str">
        <f>IF('Main courante'!$A382=$BK$6,DU385,"")</f>
        <v/>
      </c>
      <c r="BR385" s="125"/>
      <c r="BS385" s="120" t="str">
        <f>IF('Main courante'!$A382=$BS$6,MAX($BS$8:$BS384)+1,"")</f>
        <v/>
      </c>
      <c r="BT385" s="121" t="str">
        <f>IF('Main courante'!$A382=$BS$6,TEXT('Main courante'!$B382,"j mmm aa"),"")</f>
        <v/>
      </c>
      <c r="BU385" s="122" t="str">
        <f>IF('Main courante'!$A382=$BS$6,TEXT('Main courante'!$C382,"hh:mm"),"")</f>
        <v/>
      </c>
      <c r="BV385" s="122" t="str">
        <f>IF('Main courante'!$A382=$BS$6,TEXT('Main courante'!$D382,"hh:mm"),"")</f>
        <v/>
      </c>
      <c r="BW385" s="123" t="str">
        <f>IF('Main courante'!$A382=$BS$6,MOD($BV385-$BU385,1),"")</f>
        <v/>
      </c>
      <c r="BX385" s="123" t="str">
        <f>IF('Main courante'!$A382=$BS$6,'Main courante'!$E382,"")</f>
        <v/>
      </c>
      <c r="BY385" s="122" t="str">
        <f>IF('Main courante'!$A382=$BS$6,DU385,"")</f>
        <v/>
      </c>
      <c r="BZ385" s="125"/>
      <c r="CA385" s="120" t="str">
        <f>IF('Main courante'!$A382=$CA$6,MAX($CA$8:$CA384)+1,"")</f>
        <v/>
      </c>
      <c r="CB385" s="121" t="str">
        <f>IF('Main courante'!$A382=$CA$6,TEXT('Main courante'!$B382,"j mmm aa"),"")</f>
        <v/>
      </c>
      <c r="CC385" s="122" t="str">
        <f>IF('Main courante'!$A382=$CA$6,TEXT('Main courante'!$C382,"hh:mm"),"")</f>
        <v/>
      </c>
      <c r="CD385" s="122" t="str">
        <f>IF('Main courante'!$A382=$CA$6,TEXT('Main courante'!$D382,"hh:mm"),"")</f>
        <v/>
      </c>
      <c r="CE385" s="123" t="str">
        <f>IF('Main courante'!$A382=$CA$6,MOD($CD385-$CC385,1),"")</f>
        <v/>
      </c>
      <c r="CF385" s="123" t="str">
        <f>IF('Main courante'!$A382=$CA$6,'Main courante'!$E382,"")</f>
        <v/>
      </c>
      <c r="CG385" s="122" t="str">
        <f>IF('Main courante'!$A382=$CA$6,DU385,"")</f>
        <v/>
      </c>
      <c r="CH385" s="125"/>
      <c r="CI385" s="120" t="str">
        <f>IF('Main courante'!$A382=$CI$6,MAX($CI$8:$CI384)+1,"")</f>
        <v/>
      </c>
      <c r="CJ385" s="121" t="str">
        <f>IF('Main courante'!$A382=$CI$6,TEXT('Main courante'!$B382,"j mmm aa"),"")</f>
        <v/>
      </c>
      <c r="CK385" s="122" t="str">
        <f>IF('Main courante'!$A382=$CI$6,TEXT('Main courante'!$C382,"hh:mm"),"")</f>
        <v/>
      </c>
      <c r="CL385" s="122" t="str">
        <f>IF('Main courante'!$A382=$CI$6,TEXT('Main courante'!$D382,"hh:mm"),"")</f>
        <v/>
      </c>
      <c r="CM385" s="123" t="str">
        <f>IF('Main courante'!$A382=$CI$6,MOD($CL385-$CK385,1),"")</f>
        <v/>
      </c>
      <c r="CN385" s="123" t="str">
        <f>IF('Main courante'!$A382=$CI$6,'Main courante'!$E382,"")</f>
        <v/>
      </c>
      <c r="CO385" s="125"/>
      <c r="CP385" s="120" t="str">
        <f>IF('Main courante'!$A382=$CP$6,MAX($CP$8:$CP384)+1,"")</f>
        <v/>
      </c>
      <c r="CQ385" s="121" t="str">
        <f>IF('Main courante'!$A382=$CP$6,TEXT('Main courante'!$B382,"j mmm aa"),"")</f>
        <v/>
      </c>
      <c r="CR385" s="122" t="str">
        <f>IF('Main courante'!$A382=$CP$6,TEXT('Main courante'!$C382,"hh:mm"),"")</f>
        <v/>
      </c>
      <c r="CS385" s="122" t="str">
        <f>IF('Main courante'!$A382=$CP$6,TEXT('Main courante'!$D382,"hh:mm"),"")</f>
        <v/>
      </c>
      <c r="CT385" s="123" t="str">
        <f>IF('Main courante'!$A382=$CP$6,MOD($CS385-$CR385,1),"")</f>
        <v/>
      </c>
      <c r="CU385" s="123" t="str">
        <f>IF('Main courante'!$A382=$CP$6,'Main courante'!$E382,"")</f>
        <v/>
      </c>
      <c r="CV385" s="122" t="str">
        <f>IF('Main courante'!$A382=$CP$6,DU385,"")</f>
        <v/>
      </c>
      <c r="CW385" s="125"/>
      <c r="CX385" s="120" t="str">
        <f>IF('Main courante'!$A382=$CX$6,MAX($CX$8:$CX384)+1,"")</f>
        <v/>
      </c>
      <c r="CY385" s="121" t="str">
        <f>IF('Main courante'!$A382=$CX$6,TEXT('Main courante'!$B382,"j mmm aa"),"")</f>
        <v/>
      </c>
      <c r="CZ385" s="122" t="str">
        <f>IF('Main courante'!$A382=$CX$6,TEXT('Main courante'!$C382,"hh:mm"),"")</f>
        <v/>
      </c>
      <c r="DA385" s="122" t="str">
        <f>IF('Main courante'!$A382=$CX$6,TEXT('Main courante'!$D382,"hh:mm"),"")</f>
        <v/>
      </c>
      <c r="DB385" s="123" t="str">
        <f>IF('Main courante'!$A382=$CX$6,MOD($DA385-$CZ385,1),"")</f>
        <v/>
      </c>
      <c r="DC385" s="123" t="str">
        <f>IF('Main courante'!$A382=$CX$6,'Main courante'!$E382,"")</f>
        <v/>
      </c>
      <c r="DD385" s="122" t="str">
        <f>IF('Main courante'!$A382=$CX$6,DU385,"")</f>
        <v/>
      </c>
      <c r="DE385" s="125"/>
      <c r="DF385" s="120" t="str">
        <f>IF('Main courante'!$A382=$DF$6,MAX($DF$8:$DF384)+1,"")</f>
        <v/>
      </c>
      <c r="DG385" s="121" t="str">
        <f>IF('Main courante'!$A382=$DF$6,TEXT('Main courante'!$B382,"j mmm aa"),"")</f>
        <v/>
      </c>
      <c r="DH385" s="122" t="str">
        <f>IF('Main courante'!$A382=$DF$6,TEXT('Main courante'!$C382,"hh:mm"),"")</f>
        <v/>
      </c>
      <c r="DI385" s="122" t="str">
        <f>IF('Main courante'!$A382=$DF$6,TEXT('Main courante'!$D382,"hh:mm"),"")</f>
        <v/>
      </c>
      <c r="DJ385" s="123" t="str">
        <f>IF('Main courante'!$A382=$DF$6,MOD($DI385-$DH385,1),"")</f>
        <v/>
      </c>
      <c r="DK385" s="123" t="str">
        <f>IF('Main courante'!$A382=$DF$6,'Main courante'!$E382,"")</f>
        <v/>
      </c>
      <c r="DL385" s="128"/>
      <c r="DM385" s="120" t="str">
        <f>IF(OR('Main courante'!$F382&lt;&gt;"",'Main courante'!$K382&lt;&gt;""),MAX($DM$8:$DM384)+1,"")</f>
        <v/>
      </c>
      <c r="DN385" s="121" t="str">
        <f>IF('Main courante'!$F382,TEXT('Main courante'!$B382,"j mmm aa"),"")</f>
        <v/>
      </c>
      <c r="DO385" s="121" t="str">
        <f>IF('Main courante'!$F382,'Main courante'!$E382,"")</f>
        <v/>
      </c>
      <c r="DP385" s="121" t="str">
        <f>IF(OR('Main courante'!$F382&lt;&gt;"",'Main courante'!$K382&lt;&gt;""),IF('Main courante'!$F382&lt;&gt;"",TEXT('Main courante'!$F382,"hh:mm"),""),"")</f>
        <v/>
      </c>
      <c r="DQ385" s="121" t="str">
        <f>IF(OR('Main courante'!$F382&lt;&gt;"",'Main courante'!$K382&lt;&gt;""),IF('Main courante'!$G382&lt;&gt;"",TEXT('Main courante'!$G382,"hh:mm"),""),"")</f>
        <v/>
      </c>
      <c r="DR385" s="121" t="str">
        <f>IF(OR('Main courante'!$F382&lt;&gt;"",'Main courante'!$K382&lt;&gt;""),IF('Main courante'!$K382&lt;&gt;"",TEXT('Main courante'!$K382,"hh:mm"),""),"")</f>
        <v/>
      </c>
      <c r="DS385" s="121" t="str">
        <f>IF(OR('Main courante'!$F382&lt;&gt;"",'Main courante'!$K382&lt;&gt;""),IF('Main courante'!$L382&lt;&gt;"",TEXT('Main courante'!$L382,"hh:mm"),""),"")</f>
        <v/>
      </c>
      <c r="DT385" s="129">
        <f t="shared" si="19"/>
        <v>0</v>
      </c>
      <c r="DU385" s="130">
        <f>'Main courante'!$H382+'Main courante'!$M382</f>
        <v>0</v>
      </c>
      <c r="DV385" s="131">
        <f>'Main courante'!$J382+'Main courante'!$O382</f>
        <v>0</v>
      </c>
      <c r="DW385" s="131">
        <f>'Main courante'!$I382+'Main courante'!$N382</f>
        <v>0</v>
      </c>
      <c r="DX385" s="132" t="str">
        <f>IF('Main courante'!$P382&lt;&gt;"",'Main courante'!$P382,"")</f>
        <v/>
      </c>
      <c r="DY385" s="133" t="str">
        <f>IF('Main courante'!$Q382&lt;&gt;"",'Main courante'!$Q382,"")</f>
        <v/>
      </c>
      <c r="DZ385" s="133" t="str">
        <f>IF('Main courante'!$R382&lt;&gt;"",'Main courante'!$R382,"")</f>
        <v/>
      </c>
      <c r="EA385" s="129">
        <f t="shared" si="20"/>
        <v>0</v>
      </c>
      <c r="EB385" s="129">
        <f t="shared" si="21"/>
        <v>0</v>
      </c>
      <c r="ED385" s="120" t="str">
        <f>IF('Main courante'!$A382=$ED$6,MAX($ED$8:$ED384)+1,"")</f>
        <v/>
      </c>
      <c r="EE385" s="120" t="str">
        <f>IF('Main courante'!$A382=$ED$6,'Main courante'!$S382,"")</f>
        <v/>
      </c>
      <c r="EF385" s="120" t="str">
        <f>IF('Main courante'!$A382=$ED$6,'Main courante'!$T382,"")</f>
        <v/>
      </c>
      <c r="EG385" s="120" t="str">
        <f>IF('Main courante'!$A382=$ED$6,'Main courante'!$U382,"")</f>
        <v/>
      </c>
      <c r="EH385" s="134" t="str">
        <f>IF('Main courante'!$A382=$ED$6,'Main courante'!$V382,"")</f>
        <v/>
      </c>
      <c r="EJ385" s="120" t="str">
        <f>IF('Main courante'!$A382=$EJ$6,MAX($EJ$8:$EJ384)+1,"")</f>
        <v/>
      </c>
      <c r="EK385" s="120" t="str">
        <f>IF('Main courante'!$A382=$EJ$6,'Main courante'!$S382,"")</f>
        <v/>
      </c>
      <c r="EL385" s="120" t="str">
        <f>IF('Main courante'!$A382=$EJ$6,'Main courante'!$T382,"")</f>
        <v/>
      </c>
      <c r="EM385" s="120" t="str">
        <f>IF('Main courante'!$A382=$EJ$6,'Main courante'!$U382,"")</f>
        <v/>
      </c>
      <c r="EN385" s="134" t="str">
        <f>IF('Main courante'!$A382=$EJ$6,'Main courante'!$V382,"")</f>
        <v/>
      </c>
      <c r="EP385" s="120" t="str">
        <f>IF('Main courante'!$A382=$EP$6,MAX($EP$8:$EP384)+1,"")</f>
        <v/>
      </c>
      <c r="EQ385" s="120" t="str">
        <f>IF('Main courante'!$A382=$EP$6,'Main courante'!$S382,"")</f>
        <v/>
      </c>
      <c r="ER385" s="120" t="str">
        <f>IF('Main courante'!$A382=$EP$6,'Main courante'!$T382,"")</f>
        <v/>
      </c>
      <c r="ES385" s="120" t="str">
        <f>IF('Main courante'!$A382=$EP$6,'Main courante'!$U382,"")</f>
        <v/>
      </c>
      <c r="ET385" s="134" t="str">
        <f>IF('Main courante'!$A382=$EP$6,'Main courante'!$V382,"")</f>
        <v/>
      </c>
      <c r="EU385" s="125"/>
      <c r="EV385" s="120" t="str">
        <f>IF('Main courante'!$A382=$EV$6,MAX($EV$8:$EV384)+1,"")</f>
        <v/>
      </c>
      <c r="EW385" s="121" t="str">
        <f>IF('Main courante'!$A382=$EV$6,TEXT('Main courante'!$B382,"j mmm aa"),"")</f>
        <v/>
      </c>
      <c r="EX385" s="122" t="str">
        <f>IF('Main courante'!$A382=$EV$6,TEXT('Main courante'!$C382,"hh:mm"),"")</f>
        <v/>
      </c>
      <c r="EY385" s="122" t="str">
        <f>IF('Main courante'!$A382=$EV$6,TEXT('Main courante'!$D382,"hh:mm"),"")</f>
        <v/>
      </c>
      <c r="EZ385" s="123" t="str">
        <f>IF('Main courante'!$A382=$EV$6,MOD($EY385-$EX385,1),"")</f>
        <v/>
      </c>
      <c r="FA385" s="123" t="str">
        <f>IF('Main courante'!$A382=$EV$6,'Main courante'!$E382,"")</f>
        <v/>
      </c>
      <c r="FB385" s="128"/>
    </row>
    <row r="386" spans="1:158">
      <c r="A386" s="120" t="str">
        <f>IF('Main courante'!$A383=$A$6,MAX($A$8:$A385)+1,"")</f>
        <v/>
      </c>
      <c r="B386" s="121" t="str">
        <f>IF('Main courante'!$A383=$A$6,TEXT('Main courante'!$B383,"j mmm aa"),"")</f>
        <v/>
      </c>
      <c r="C386" s="122" t="str">
        <f>IF('Main courante'!$A383=$A$6,TEXT('Main courante'!$C383,"hh:mm"),"")</f>
        <v/>
      </c>
      <c r="D386" s="122" t="str">
        <f>IF('Main courante'!$A383=$A$6,TEXT('Main courante'!$D383,"hh:mm"),"")</f>
        <v/>
      </c>
      <c r="E386" s="123" t="str">
        <f>IF('Main courante'!$A383=$A$6,MOD($D386-$C386,1),"")</f>
        <v/>
      </c>
      <c r="F386" s="123" t="str">
        <f>IF('Main courante'!$A383=$A$6,'Main courante'!$E383,"")</f>
        <v/>
      </c>
      <c r="G386" s="125"/>
      <c r="H386" s="126" t="str">
        <f>IF('Main courante'!$A383=$H$6,MAX($H$8:$H385)+1,"")</f>
        <v/>
      </c>
      <c r="I386" s="121" t="str">
        <f>IF('Main courante'!$A383=$H$6,TEXT('Main courante'!$B383,"j mmm aa"),"")</f>
        <v/>
      </c>
      <c r="J386" s="122" t="str">
        <f>IF('Main courante'!$A383=$H$6,TEXT('Main courante'!$C383,"hh:mm"),"")</f>
        <v/>
      </c>
      <c r="K386" s="122" t="str">
        <f>IF('Main courante'!$A383=$H$6,TEXT('Main courante'!$D383,"hh:mm"),"")</f>
        <v/>
      </c>
      <c r="L386" s="123" t="str">
        <f>IF('Main courante'!$A383=$H$6,MOD($K386-$J386,1),"")</f>
        <v/>
      </c>
      <c r="M386" s="123" t="str">
        <f>IF('Main courante'!$A383=$H$6,'Main courante'!$E383,"")</f>
        <v/>
      </c>
      <c r="N386" s="125"/>
      <c r="O386" s="120" t="str">
        <f>IF('Main courante'!$A383=$O$6,MAX($O$8:$O385)+1,"")</f>
        <v/>
      </c>
      <c r="P386" s="121" t="str">
        <f>IF('Main courante'!$A383=$O$6,TEXT('Main courante'!$B383,"j mmm aa"),"")</f>
        <v/>
      </c>
      <c r="Q386" s="122" t="str">
        <f>IF('Main courante'!$A383=$O$6,TEXT('Main courante'!$C383,"hh:mm"),"")</f>
        <v/>
      </c>
      <c r="R386" s="122" t="str">
        <f>IF('Main courante'!$A383=$O$6,TEXT('Main courante'!$D383,"hh:mm"),"")</f>
        <v/>
      </c>
      <c r="S386" s="123" t="str">
        <f>IF('Main courante'!$A383=$O$6,MOD($R386-$Q386,1),"")</f>
        <v/>
      </c>
      <c r="T386" s="124" t="str">
        <f>IF('Main courante'!$A383=$O$6,'Main courante'!$E383,"")</f>
        <v/>
      </c>
      <c r="U386" s="127" t="str">
        <f>IF('Main courante'!$A383=$O$6,DU386,"")</f>
        <v/>
      </c>
      <c r="V386" s="125"/>
      <c r="W386" s="120" t="str">
        <f>IF('Main courante'!$A383=$W$6,MAX($W$8:$W385)+1,"")</f>
        <v/>
      </c>
      <c r="X386" s="121" t="str">
        <f>IF('Main courante'!$A383=$W$6,TEXT('Main courante'!$B383,"j mmm aa"),"")</f>
        <v/>
      </c>
      <c r="Y386" s="122" t="str">
        <f>IF('Main courante'!$A383=$W$6,TEXT('Main courante'!$C383,"hh:mm"),"")</f>
        <v/>
      </c>
      <c r="Z386" s="122" t="str">
        <f>IF('Main courante'!$A383=$W$6,TEXT('Main courante'!$D383,"hh:mm"),"")</f>
        <v/>
      </c>
      <c r="AA386" s="123" t="str">
        <f>IF('Main courante'!$A383=$W$6,MOD($Z386-$Y386,1),"")</f>
        <v/>
      </c>
      <c r="AB386" s="123" t="str">
        <f>IF('Main courante'!$A383=$W$6,'Main courante'!$E383,"")</f>
        <v/>
      </c>
      <c r="AC386" s="122" t="str">
        <f>IF('Main courante'!$A383=$W$6,DU386,"")</f>
        <v/>
      </c>
      <c r="AD386" s="125"/>
      <c r="AE386" s="120" t="str">
        <f>IF('Main courante'!$A383=$AE$6,MAX($AE$8:$AE385)+1,"")</f>
        <v/>
      </c>
      <c r="AF386" s="121" t="str">
        <f>IF('Main courante'!$A383=$AE$6,TEXT('Main courante'!$B383,"j mmm aa"),"")</f>
        <v/>
      </c>
      <c r="AG386" s="122" t="str">
        <f>IF('Main courante'!$A383=$AE$6,TEXT('Main courante'!$C383,"hh:mm"),"")</f>
        <v/>
      </c>
      <c r="AH386" s="122" t="str">
        <f>IF('Main courante'!$A383=$AE$6,TEXT('Main courante'!$D383,"hh:mm"),"")</f>
        <v/>
      </c>
      <c r="AI386" s="123" t="str">
        <f>IF('Main courante'!$A383=$AE$6,MOD($AH386-$AG386,1),"")</f>
        <v/>
      </c>
      <c r="AJ386" s="123" t="str">
        <f>IF('Main courante'!$A383=$AE$6,'Main courante'!$E383,"")</f>
        <v/>
      </c>
      <c r="AK386" s="122" t="str">
        <f>IF('Main courante'!$A383=$AE$6,DU386,"")</f>
        <v/>
      </c>
      <c r="AL386" s="125"/>
      <c r="AM386" s="120" t="str">
        <f>IF('Main courante'!$A383=$AM$6,MAX($AM$8:$AM385)+1,"")</f>
        <v/>
      </c>
      <c r="AN386" s="121" t="str">
        <f>IF('Main courante'!$A383=$AM$6,TEXT('Main courante'!$B383,"j mmm aa"),"")</f>
        <v/>
      </c>
      <c r="AO386" s="122" t="str">
        <f>IF('Main courante'!$A383=$AM$6,TEXT('Main courante'!$C383,"hh:mm"),"")</f>
        <v/>
      </c>
      <c r="AP386" s="122" t="str">
        <f>IF('Main courante'!$A383=$AM$6,TEXT('Main courante'!$D383,"hh:mm"),"")</f>
        <v/>
      </c>
      <c r="AQ386" s="123" t="str">
        <f>IF('Main courante'!$A383=$AM$6,MOD($AP386-$AO386,1),"")</f>
        <v/>
      </c>
      <c r="AR386" s="123" t="str">
        <f>IF('Main courante'!$A383=$AM$6,'Main courante'!$E383,"")</f>
        <v/>
      </c>
      <c r="AS386" s="122" t="str">
        <f>IF('Main courante'!$A383=$AM$6,DU386,"")</f>
        <v/>
      </c>
      <c r="AT386" s="125"/>
      <c r="AU386" s="120" t="str">
        <f>IF('Main courante'!$A383=$AU$6,MAX($AU$8:$AU385)+1,"")</f>
        <v/>
      </c>
      <c r="AV386" s="121" t="str">
        <f>IF('Main courante'!$A383=$AU$6,TEXT('Main courante'!$B383,"j mmm aa"),"")</f>
        <v/>
      </c>
      <c r="AW386" s="122" t="str">
        <f>IF('Main courante'!$A383=$AU$6,TEXT('Main courante'!$C383,"hh:mm"),"")</f>
        <v/>
      </c>
      <c r="AX386" s="122" t="str">
        <f>IF('Main courante'!$A383=$AU$6,TEXT('Main courante'!$D383,"hh:mm"),"")</f>
        <v/>
      </c>
      <c r="AY386" s="123" t="str">
        <f>IF('Main courante'!$A383=$AU$6,MOD($AX386-$AW386,1),"")</f>
        <v/>
      </c>
      <c r="AZ386" s="123" t="str">
        <f>IF('Main courante'!$A383=$AU$6,'Main courante'!$E383,"")</f>
        <v/>
      </c>
      <c r="BA386" s="122" t="str">
        <f>IF('Main courante'!$A383=$AU$6,DU386,"")</f>
        <v/>
      </c>
      <c r="BB386" s="125"/>
      <c r="BC386" s="120" t="str">
        <f>IF('Main courante'!$A383=$BC$6,MAX($BC$8:$BC385)+1,"")</f>
        <v/>
      </c>
      <c r="BD386" s="121" t="str">
        <f>IF('Main courante'!$A383=$BC$6,TEXT('Main courante'!$B383,"j mmm aa"),"")</f>
        <v/>
      </c>
      <c r="BE386" s="122" t="str">
        <f>IF('Main courante'!$A383=$BC$6,TEXT('Main courante'!$C383,"hh:mm"),"")</f>
        <v/>
      </c>
      <c r="BF386" s="122" t="str">
        <f>IF('Main courante'!$A383=$BC$6,TEXT('Main courante'!$D383,"hh:mm"),"")</f>
        <v/>
      </c>
      <c r="BG386" s="123" t="str">
        <f>IF('Main courante'!$A383=$BC$6,MOD($BF386-$BE386,1),"")</f>
        <v/>
      </c>
      <c r="BH386" s="123" t="str">
        <f>IF('Main courante'!$A383=$BC$6,'Main courante'!$E383,"")</f>
        <v/>
      </c>
      <c r="BI386" s="122" t="str">
        <f>IF('Main courante'!$A383=$BC$6,DU386,"")</f>
        <v/>
      </c>
      <c r="BJ386" s="125"/>
      <c r="BK386" s="120" t="str">
        <f>IF('Main courante'!$A383=$BK$6,MAX($BK$8:$BK385)+1,"")</f>
        <v/>
      </c>
      <c r="BL386" s="121" t="str">
        <f>IF('Main courante'!$A383=$BK$6,TEXT('Main courante'!$B383,"j mmm aa"),"")</f>
        <v/>
      </c>
      <c r="BM386" s="122" t="str">
        <f>IF('Main courante'!$A383=$BK$6,TEXT('Main courante'!$C383,"hh:mm"),"")</f>
        <v/>
      </c>
      <c r="BN386" s="122" t="str">
        <f>IF('Main courante'!$A383=$BK$6,TEXT('Main courante'!$D383,"hh:mm"),"")</f>
        <v/>
      </c>
      <c r="BO386" s="123" t="str">
        <f>IF('Main courante'!$A383=$BK$6,MOD($BN386-$BM386,1),"")</f>
        <v/>
      </c>
      <c r="BP386" s="123" t="str">
        <f>IF('Main courante'!$A383=$BK$6,'Main courante'!$E383,"")</f>
        <v/>
      </c>
      <c r="BQ386" s="122" t="str">
        <f>IF('Main courante'!$A383=$BK$6,DU386,"")</f>
        <v/>
      </c>
      <c r="BR386" s="125"/>
      <c r="BS386" s="120" t="str">
        <f>IF('Main courante'!$A383=$BS$6,MAX($BS$8:$BS385)+1,"")</f>
        <v/>
      </c>
      <c r="BT386" s="121" t="str">
        <f>IF('Main courante'!$A383=$BS$6,TEXT('Main courante'!$B383,"j mmm aa"),"")</f>
        <v/>
      </c>
      <c r="BU386" s="122" t="str">
        <f>IF('Main courante'!$A383=$BS$6,TEXT('Main courante'!$C383,"hh:mm"),"")</f>
        <v/>
      </c>
      <c r="BV386" s="122" t="str">
        <f>IF('Main courante'!$A383=$BS$6,TEXT('Main courante'!$D383,"hh:mm"),"")</f>
        <v/>
      </c>
      <c r="BW386" s="123" t="str">
        <f>IF('Main courante'!$A383=$BS$6,MOD($BV386-$BU386,1),"")</f>
        <v/>
      </c>
      <c r="BX386" s="123" t="str">
        <f>IF('Main courante'!$A383=$BS$6,'Main courante'!$E383,"")</f>
        <v/>
      </c>
      <c r="BY386" s="122" t="str">
        <f>IF('Main courante'!$A383=$BS$6,DU386,"")</f>
        <v/>
      </c>
      <c r="BZ386" s="125"/>
      <c r="CA386" s="120" t="str">
        <f>IF('Main courante'!$A383=$CA$6,MAX($CA$8:$CA385)+1,"")</f>
        <v/>
      </c>
      <c r="CB386" s="121" t="str">
        <f>IF('Main courante'!$A383=$CA$6,TEXT('Main courante'!$B383,"j mmm aa"),"")</f>
        <v/>
      </c>
      <c r="CC386" s="122" t="str">
        <f>IF('Main courante'!$A383=$CA$6,TEXT('Main courante'!$C383,"hh:mm"),"")</f>
        <v/>
      </c>
      <c r="CD386" s="122" t="str">
        <f>IF('Main courante'!$A383=$CA$6,TEXT('Main courante'!$D383,"hh:mm"),"")</f>
        <v/>
      </c>
      <c r="CE386" s="123" t="str">
        <f>IF('Main courante'!$A383=$CA$6,MOD($CD386-$CC386,1),"")</f>
        <v/>
      </c>
      <c r="CF386" s="123" t="str">
        <f>IF('Main courante'!$A383=$CA$6,'Main courante'!$E383,"")</f>
        <v/>
      </c>
      <c r="CG386" s="122" t="str">
        <f>IF('Main courante'!$A383=$CA$6,DU386,"")</f>
        <v/>
      </c>
      <c r="CH386" s="125"/>
      <c r="CI386" s="120" t="str">
        <f>IF('Main courante'!$A383=$CI$6,MAX($CI$8:$CI385)+1,"")</f>
        <v/>
      </c>
      <c r="CJ386" s="121" t="str">
        <f>IF('Main courante'!$A383=$CI$6,TEXT('Main courante'!$B383,"j mmm aa"),"")</f>
        <v/>
      </c>
      <c r="CK386" s="122" t="str">
        <f>IF('Main courante'!$A383=$CI$6,TEXT('Main courante'!$C383,"hh:mm"),"")</f>
        <v/>
      </c>
      <c r="CL386" s="122" t="str">
        <f>IF('Main courante'!$A383=$CI$6,TEXT('Main courante'!$D383,"hh:mm"),"")</f>
        <v/>
      </c>
      <c r="CM386" s="123" t="str">
        <f>IF('Main courante'!$A383=$CI$6,MOD($CL386-$CK386,1),"")</f>
        <v/>
      </c>
      <c r="CN386" s="123" t="str">
        <f>IF('Main courante'!$A383=$CI$6,'Main courante'!$E383,"")</f>
        <v/>
      </c>
      <c r="CO386" s="125"/>
      <c r="CP386" s="120" t="str">
        <f>IF('Main courante'!$A383=$CP$6,MAX($CP$8:$CP385)+1,"")</f>
        <v/>
      </c>
      <c r="CQ386" s="121" t="str">
        <f>IF('Main courante'!$A383=$CP$6,TEXT('Main courante'!$B383,"j mmm aa"),"")</f>
        <v/>
      </c>
      <c r="CR386" s="122" t="str">
        <f>IF('Main courante'!$A383=$CP$6,TEXT('Main courante'!$C383,"hh:mm"),"")</f>
        <v/>
      </c>
      <c r="CS386" s="122" t="str">
        <f>IF('Main courante'!$A383=$CP$6,TEXT('Main courante'!$D383,"hh:mm"),"")</f>
        <v/>
      </c>
      <c r="CT386" s="123" t="str">
        <f>IF('Main courante'!$A383=$CP$6,MOD($CS386-$CR386,1),"")</f>
        <v/>
      </c>
      <c r="CU386" s="123" t="str">
        <f>IF('Main courante'!$A383=$CP$6,'Main courante'!$E383,"")</f>
        <v/>
      </c>
      <c r="CV386" s="122" t="str">
        <f>IF('Main courante'!$A383=$CP$6,DU386,"")</f>
        <v/>
      </c>
      <c r="CW386" s="125"/>
      <c r="CX386" s="120" t="str">
        <f>IF('Main courante'!$A383=$CX$6,MAX($CX$8:$CX385)+1,"")</f>
        <v/>
      </c>
      <c r="CY386" s="121" t="str">
        <f>IF('Main courante'!$A383=$CX$6,TEXT('Main courante'!$B383,"j mmm aa"),"")</f>
        <v/>
      </c>
      <c r="CZ386" s="122" t="str">
        <f>IF('Main courante'!$A383=$CX$6,TEXT('Main courante'!$C383,"hh:mm"),"")</f>
        <v/>
      </c>
      <c r="DA386" s="122" t="str">
        <f>IF('Main courante'!$A383=$CX$6,TEXT('Main courante'!$D383,"hh:mm"),"")</f>
        <v/>
      </c>
      <c r="DB386" s="123" t="str">
        <f>IF('Main courante'!$A383=$CX$6,MOD($DA386-$CZ386,1),"")</f>
        <v/>
      </c>
      <c r="DC386" s="123" t="str">
        <f>IF('Main courante'!$A383=$CX$6,'Main courante'!$E383,"")</f>
        <v/>
      </c>
      <c r="DD386" s="122" t="str">
        <f>IF('Main courante'!$A383=$CX$6,DU386,"")</f>
        <v/>
      </c>
      <c r="DE386" s="125"/>
      <c r="DF386" s="120" t="str">
        <f>IF('Main courante'!$A383=$DF$6,MAX($DF$8:$DF385)+1,"")</f>
        <v/>
      </c>
      <c r="DG386" s="121" t="str">
        <f>IF('Main courante'!$A383=$DF$6,TEXT('Main courante'!$B383,"j mmm aa"),"")</f>
        <v/>
      </c>
      <c r="DH386" s="122" t="str">
        <f>IF('Main courante'!$A383=$DF$6,TEXT('Main courante'!$C383,"hh:mm"),"")</f>
        <v/>
      </c>
      <c r="DI386" s="122" t="str">
        <f>IF('Main courante'!$A383=$DF$6,TEXT('Main courante'!$D383,"hh:mm"),"")</f>
        <v/>
      </c>
      <c r="DJ386" s="123" t="str">
        <f>IF('Main courante'!$A383=$DF$6,MOD($DI386-$DH386,1),"")</f>
        <v/>
      </c>
      <c r="DK386" s="123" t="str">
        <f>IF('Main courante'!$A383=$DF$6,'Main courante'!$E383,"")</f>
        <v/>
      </c>
      <c r="DL386" s="128"/>
      <c r="DM386" s="120" t="str">
        <f>IF(OR('Main courante'!$F383&lt;&gt;"",'Main courante'!$K383&lt;&gt;""),MAX($DM$8:$DM385)+1,"")</f>
        <v/>
      </c>
      <c r="DN386" s="121" t="str">
        <f>IF('Main courante'!$F383,TEXT('Main courante'!$B383,"j mmm aa"),"")</f>
        <v/>
      </c>
      <c r="DO386" s="121" t="str">
        <f>IF('Main courante'!$F383,'Main courante'!$E383,"")</f>
        <v/>
      </c>
      <c r="DP386" s="121" t="str">
        <f>IF(OR('Main courante'!$F383&lt;&gt;"",'Main courante'!$K383&lt;&gt;""),IF('Main courante'!$F383&lt;&gt;"",TEXT('Main courante'!$F383,"hh:mm"),""),"")</f>
        <v/>
      </c>
      <c r="DQ386" s="121" t="str">
        <f>IF(OR('Main courante'!$F383&lt;&gt;"",'Main courante'!$K383&lt;&gt;""),IF('Main courante'!$G383&lt;&gt;"",TEXT('Main courante'!$G383,"hh:mm"),""),"")</f>
        <v/>
      </c>
      <c r="DR386" s="121" t="str">
        <f>IF(OR('Main courante'!$F383&lt;&gt;"",'Main courante'!$K383&lt;&gt;""),IF('Main courante'!$K383&lt;&gt;"",TEXT('Main courante'!$K383,"hh:mm"),""),"")</f>
        <v/>
      </c>
      <c r="DS386" s="121" t="str">
        <f>IF(OR('Main courante'!$F383&lt;&gt;"",'Main courante'!$K383&lt;&gt;""),IF('Main courante'!$L383&lt;&gt;"",TEXT('Main courante'!$L383,"hh:mm"),""),"")</f>
        <v/>
      </c>
      <c r="DT386" s="129">
        <f t="shared" si="19"/>
        <v>0</v>
      </c>
      <c r="DU386" s="130">
        <f>'Main courante'!$H383+'Main courante'!$M383</f>
        <v>0</v>
      </c>
      <c r="DV386" s="131">
        <f>'Main courante'!$J383+'Main courante'!$O383</f>
        <v>0</v>
      </c>
      <c r="DW386" s="131">
        <f>'Main courante'!$I383+'Main courante'!$N383</f>
        <v>0</v>
      </c>
      <c r="DX386" s="132" t="str">
        <f>IF('Main courante'!$P383&lt;&gt;"",'Main courante'!$P383,"")</f>
        <v/>
      </c>
      <c r="DY386" s="133" t="str">
        <f>IF('Main courante'!$Q383&lt;&gt;"",'Main courante'!$Q383,"")</f>
        <v/>
      </c>
      <c r="DZ386" s="133" t="str">
        <f>IF('Main courante'!$R383&lt;&gt;"",'Main courante'!$R383,"")</f>
        <v/>
      </c>
      <c r="EA386" s="129">
        <f t="shared" si="20"/>
        <v>0</v>
      </c>
      <c r="EB386" s="129">
        <f t="shared" si="21"/>
        <v>0</v>
      </c>
      <c r="ED386" s="120" t="str">
        <f>IF('Main courante'!$A383=$ED$6,MAX($ED$8:$ED385)+1,"")</f>
        <v/>
      </c>
      <c r="EE386" s="120" t="str">
        <f>IF('Main courante'!$A383=$ED$6,'Main courante'!$S383,"")</f>
        <v/>
      </c>
      <c r="EF386" s="120" t="str">
        <f>IF('Main courante'!$A383=$ED$6,'Main courante'!$T383,"")</f>
        <v/>
      </c>
      <c r="EG386" s="120" t="str">
        <f>IF('Main courante'!$A383=$ED$6,'Main courante'!$U383,"")</f>
        <v/>
      </c>
      <c r="EH386" s="134" t="str">
        <f>IF('Main courante'!$A383=$ED$6,'Main courante'!$V383,"")</f>
        <v/>
      </c>
      <c r="EJ386" s="120" t="str">
        <f>IF('Main courante'!$A383=$EJ$6,MAX($EJ$8:$EJ385)+1,"")</f>
        <v/>
      </c>
      <c r="EK386" s="120" t="str">
        <f>IF('Main courante'!$A383=$EJ$6,'Main courante'!$S383,"")</f>
        <v/>
      </c>
      <c r="EL386" s="120" t="str">
        <f>IF('Main courante'!$A383=$EJ$6,'Main courante'!$T383,"")</f>
        <v/>
      </c>
      <c r="EM386" s="120" t="str">
        <f>IF('Main courante'!$A383=$EJ$6,'Main courante'!$U383,"")</f>
        <v/>
      </c>
      <c r="EN386" s="134" t="str">
        <f>IF('Main courante'!$A383=$EJ$6,'Main courante'!$V383,"")</f>
        <v/>
      </c>
      <c r="EP386" s="120" t="str">
        <f>IF('Main courante'!$A383=$EP$6,MAX($EP$8:$EP385)+1,"")</f>
        <v/>
      </c>
      <c r="EQ386" s="120" t="str">
        <f>IF('Main courante'!$A383=$EP$6,'Main courante'!$S383,"")</f>
        <v/>
      </c>
      <c r="ER386" s="120" t="str">
        <f>IF('Main courante'!$A383=$EP$6,'Main courante'!$T383,"")</f>
        <v/>
      </c>
      <c r="ES386" s="120" t="str">
        <f>IF('Main courante'!$A383=$EP$6,'Main courante'!$U383,"")</f>
        <v/>
      </c>
      <c r="ET386" s="134" t="str">
        <f>IF('Main courante'!$A383=$EP$6,'Main courante'!$V383,"")</f>
        <v/>
      </c>
      <c r="EU386" s="125"/>
      <c r="EV386" s="120" t="str">
        <f>IF('Main courante'!$A383=$EV$6,MAX($EV$8:$EV385)+1,"")</f>
        <v/>
      </c>
      <c r="EW386" s="121" t="str">
        <f>IF('Main courante'!$A383=$EV$6,TEXT('Main courante'!$B383,"j mmm aa"),"")</f>
        <v/>
      </c>
      <c r="EX386" s="122" t="str">
        <f>IF('Main courante'!$A383=$EV$6,TEXT('Main courante'!$C383,"hh:mm"),"")</f>
        <v/>
      </c>
      <c r="EY386" s="122" t="str">
        <f>IF('Main courante'!$A383=$EV$6,TEXT('Main courante'!$D383,"hh:mm"),"")</f>
        <v/>
      </c>
      <c r="EZ386" s="123" t="str">
        <f>IF('Main courante'!$A383=$EV$6,MOD($EY386-$EX386,1),"")</f>
        <v/>
      </c>
      <c r="FA386" s="123" t="str">
        <f>IF('Main courante'!$A383=$EV$6,'Main courante'!$E383,"")</f>
        <v/>
      </c>
      <c r="FB386" s="128"/>
    </row>
    <row r="387" spans="1:158">
      <c r="A387" s="120" t="str">
        <f>IF('Main courante'!$A384=$A$6,MAX($A$8:$A386)+1,"")</f>
        <v/>
      </c>
      <c r="B387" s="121" t="str">
        <f>IF('Main courante'!$A384=$A$6,TEXT('Main courante'!$B384,"j mmm aa"),"")</f>
        <v/>
      </c>
      <c r="C387" s="122" t="str">
        <f>IF('Main courante'!$A384=$A$6,TEXT('Main courante'!$C384,"hh:mm"),"")</f>
        <v/>
      </c>
      <c r="D387" s="122" t="str">
        <f>IF('Main courante'!$A384=$A$6,TEXT('Main courante'!$D384,"hh:mm"),"")</f>
        <v/>
      </c>
      <c r="E387" s="123" t="str">
        <f>IF('Main courante'!$A384=$A$6,MOD($D387-$C387,1),"")</f>
        <v/>
      </c>
      <c r="F387" s="123" t="str">
        <f>IF('Main courante'!$A384=$A$6,'Main courante'!$E384,"")</f>
        <v/>
      </c>
      <c r="G387" s="125"/>
      <c r="H387" s="126" t="str">
        <f>IF('Main courante'!$A384=$H$6,MAX($H$8:$H386)+1,"")</f>
        <v/>
      </c>
      <c r="I387" s="121" t="str">
        <f>IF('Main courante'!$A384=$H$6,TEXT('Main courante'!$B384,"j mmm aa"),"")</f>
        <v/>
      </c>
      <c r="J387" s="122" t="str">
        <f>IF('Main courante'!$A384=$H$6,TEXT('Main courante'!$C384,"hh:mm"),"")</f>
        <v/>
      </c>
      <c r="K387" s="122" t="str">
        <f>IF('Main courante'!$A384=$H$6,TEXT('Main courante'!$D384,"hh:mm"),"")</f>
        <v/>
      </c>
      <c r="L387" s="123" t="str">
        <f>IF('Main courante'!$A384=$H$6,MOD($K387-$J387,1),"")</f>
        <v/>
      </c>
      <c r="M387" s="123" t="str">
        <f>IF('Main courante'!$A384=$H$6,'Main courante'!$E384,"")</f>
        <v/>
      </c>
      <c r="N387" s="125"/>
      <c r="O387" s="120" t="str">
        <f>IF('Main courante'!$A384=$O$6,MAX($O$8:$O386)+1,"")</f>
        <v/>
      </c>
      <c r="P387" s="121" t="str">
        <f>IF('Main courante'!$A384=$O$6,TEXT('Main courante'!$B384,"j mmm aa"),"")</f>
        <v/>
      </c>
      <c r="Q387" s="122" t="str">
        <f>IF('Main courante'!$A384=$O$6,TEXT('Main courante'!$C384,"hh:mm"),"")</f>
        <v/>
      </c>
      <c r="R387" s="122" t="str">
        <f>IF('Main courante'!$A384=$O$6,TEXT('Main courante'!$D384,"hh:mm"),"")</f>
        <v/>
      </c>
      <c r="S387" s="123" t="str">
        <f>IF('Main courante'!$A384=$O$6,MOD($R387-$Q387,1),"")</f>
        <v/>
      </c>
      <c r="T387" s="124" t="str">
        <f>IF('Main courante'!$A384=$O$6,'Main courante'!$E384,"")</f>
        <v/>
      </c>
      <c r="U387" s="127" t="str">
        <f>IF('Main courante'!$A384=$O$6,DU387,"")</f>
        <v/>
      </c>
      <c r="V387" s="125"/>
      <c r="W387" s="120" t="str">
        <f>IF('Main courante'!$A384=$W$6,MAX($W$8:$W386)+1,"")</f>
        <v/>
      </c>
      <c r="X387" s="121" t="str">
        <f>IF('Main courante'!$A384=$W$6,TEXT('Main courante'!$B384,"j mmm aa"),"")</f>
        <v/>
      </c>
      <c r="Y387" s="122" t="str">
        <f>IF('Main courante'!$A384=$W$6,TEXT('Main courante'!$C384,"hh:mm"),"")</f>
        <v/>
      </c>
      <c r="Z387" s="122" t="str">
        <f>IF('Main courante'!$A384=$W$6,TEXT('Main courante'!$D384,"hh:mm"),"")</f>
        <v/>
      </c>
      <c r="AA387" s="123" t="str">
        <f>IF('Main courante'!$A384=$W$6,MOD($Z387-$Y387,1),"")</f>
        <v/>
      </c>
      <c r="AB387" s="123" t="str">
        <f>IF('Main courante'!$A384=$W$6,'Main courante'!$E384,"")</f>
        <v/>
      </c>
      <c r="AC387" s="122" t="str">
        <f>IF('Main courante'!$A384=$W$6,DU387,"")</f>
        <v/>
      </c>
      <c r="AD387" s="125"/>
      <c r="AE387" s="120" t="str">
        <f>IF('Main courante'!$A384=$AE$6,MAX($AE$8:$AE386)+1,"")</f>
        <v/>
      </c>
      <c r="AF387" s="121" t="str">
        <f>IF('Main courante'!$A384=$AE$6,TEXT('Main courante'!$B384,"j mmm aa"),"")</f>
        <v/>
      </c>
      <c r="AG387" s="122" t="str">
        <f>IF('Main courante'!$A384=$AE$6,TEXT('Main courante'!$C384,"hh:mm"),"")</f>
        <v/>
      </c>
      <c r="AH387" s="122" t="str">
        <f>IF('Main courante'!$A384=$AE$6,TEXT('Main courante'!$D384,"hh:mm"),"")</f>
        <v/>
      </c>
      <c r="AI387" s="123" t="str">
        <f>IF('Main courante'!$A384=$AE$6,MOD($AH387-$AG387,1),"")</f>
        <v/>
      </c>
      <c r="AJ387" s="123" t="str">
        <f>IF('Main courante'!$A384=$AE$6,'Main courante'!$E384,"")</f>
        <v/>
      </c>
      <c r="AK387" s="122" t="str">
        <f>IF('Main courante'!$A384=$AE$6,DU387,"")</f>
        <v/>
      </c>
      <c r="AL387" s="125"/>
      <c r="AM387" s="120" t="str">
        <f>IF('Main courante'!$A384=$AM$6,MAX($AM$8:$AM386)+1,"")</f>
        <v/>
      </c>
      <c r="AN387" s="121" t="str">
        <f>IF('Main courante'!$A384=$AM$6,TEXT('Main courante'!$B384,"j mmm aa"),"")</f>
        <v/>
      </c>
      <c r="AO387" s="122" t="str">
        <f>IF('Main courante'!$A384=$AM$6,TEXT('Main courante'!$C384,"hh:mm"),"")</f>
        <v/>
      </c>
      <c r="AP387" s="122" t="str">
        <f>IF('Main courante'!$A384=$AM$6,TEXT('Main courante'!$D384,"hh:mm"),"")</f>
        <v/>
      </c>
      <c r="AQ387" s="123" t="str">
        <f>IF('Main courante'!$A384=$AM$6,MOD($AP387-$AO387,1),"")</f>
        <v/>
      </c>
      <c r="AR387" s="123" t="str">
        <f>IF('Main courante'!$A384=$AM$6,'Main courante'!$E384,"")</f>
        <v/>
      </c>
      <c r="AS387" s="122" t="str">
        <f>IF('Main courante'!$A384=$AM$6,DU387,"")</f>
        <v/>
      </c>
      <c r="AT387" s="125"/>
      <c r="AU387" s="120" t="str">
        <f>IF('Main courante'!$A384=$AU$6,MAX($AU$8:$AU386)+1,"")</f>
        <v/>
      </c>
      <c r="AV387" s="121" t="str">
        <f>IF('Main courante'!$A384=$AU$6,TEXT('Main courante'!$B384,"j mmm aa"),"")</f>
        <v/>
      </c>
      <c r="AW387" s="122" t="str">
        <f>IF('Main courante'!$A384=$AU$6,TEXT('Main courante'!$C384,"hh:mm"),"")</f>
        <v/>
      </c>
      <c r="AX387" s="122" t="str">
        <f>IF('Main courante'!$A384=$AU$6,TEXT('Main courante'!$D384,"hh:mm"),"")</f>
        <v/>
      </c>
      <c r="AY387" s="123" t="str">
        <f>IF('Main courante'!$A384=$AU$6,MOD($AX387-$AW387,1),"")</f>
        <v/>
      </c>
      <c r="AZ387" s="123" t="str">
        <f>IF('Main courante'!$A384=$AU$6,'Main courante'!$E384,"")</f>
        <v/>
      </c>
      <c r="BA387" s="122" t="str">
        <f>IF('Main courante'!$A384=$AU$6,DU387,"")</f>
        <v/>
      </c>
      <c r="BB387" s="125"/>
      <c r="BC387" s="120" t="str">
        <f>IF('Main courante'!$A384=$BC$6,MAX($BC$8:$BC386)+1,"")</f>
        <v/>
      </c>
      <c r="BD387" s="121" t="str">
        <f>IF('Main courante'!$A384=$BC$6,TEXT('Main courante'!$B384,"j mmm aa"),"")</f>
        <v/>
      </c>
      <c r="BE387" s="122" t="str">
        <f>IF('Main courante'!$A384=$BC$6,TEXT('Main courante'!$C384,"hh:mm"),"")</f>
        <v/>
      </c>
      <c r="BF387" s="122" t="str">
        <f>IF('Main courante'!$A384=$BC$6,TEXT('Main courante'!$D384,"hh:mm"),"")</f>
        <v/>
      </c>
      <c r="BG387" s="123" t="str">
        <f>IF('Main courante'!$A384=$BC$6,MOD($BF387-$BE387,1),"")</f>
        <v/>
      </c>
      <c r="BH387" s="123" t="str">
        <f>IF('Main courante'!$A384=$BC$6,'Main courante'!$E384,"")</f>
        <v/>
      </c>
      <c r="BI387" s="122" t="str">
        <f>IF('Main courante'!$A384=$BC$6,DU387,"")</f>
        <v/>
      </c>
      <c r="BJ387" s="125"/>
      <c r="BK387" s="120" t="str">
        <f>IF('Main courante'!$A384=$BK$6,MAX($BK$8:$BK386)+1,"")</f>
        <v/>
      </c>
      <c r="BL387" s="121" t="str">
        <f>IF('Main courante'!$A384=$BK$6,TEXT('Main courante'!$B384,"j mmm aa"),"")</f>
        <v/>
      </c>
      <c r="BM387" s="122" t="str">
        <f>IF('Main courante'!$A384=$BK$6,TEXT('Main courante'!$C384,"hh:mm"),"")</f>
        <v/>
      </c>
      <c r="BN387" s="122" t="str">
        <f>IF('Main courante'!$A384=$BK$6,TEXT('Main courante'!$D384,"hh:mm"),"")</f>
        <v/>
      </c>
      <c r="BO387" s="123" t="str">
        <f>IF('Main courante'!$A384=$BK$6,MOD($BN387-$BM387,1),"")</f>
        <v/>
      </c>
      <c r="BP387" s="123" t="str">
        <f>IF('Main courante'!$A384=$BK$6,'Main courante'!$E384,"")</f>
        <v/>
      </c>
      <c r="BQ387" s="122" t="str">
        <f>IF('Main courante'!$A384=$BK$6,DU387,"")</f>
        <v/>
      </c>
      <c r="BR387" s="125"/>
      <c r="BS387" s="120" t="str">
        <f>IF('Main courante'!$A384=$BS$6,MAX($BS$8:$BS386)+1,"")</f>
        <v/>
      </c>
      <c r="BT387" s="121" t="str">
        <f>IF('Main courante'!$A384=$BS$6,TEXT('Main courante'!$B384,"j mmm aa"),"")</f>
        <v/>
      </c>
      <c r="BU387" s="122" t="str">
        <f>IF('Main courante'!$A384=$BS$6,TEXT('Main courante'!$C384,"hh:mm"),"")</f>
        <v/>
      </c>
      <c r="BV387" s="122" t="str">
        <f>IF('Main courante'!$A384=$BS$6,TEXT('Main courante'!$D384,"hh:mm"),"")</f>
        <v/>
      </c>
      <c r="BW387" s="123" t="str">
        <f>IF('Main courante'!$A384=$BS$6,MOD($BV387-$BU387,1),"")</f>
        <v/>
      </c>
      <c r="BX387" s="123" t="str">
        <f>IF('Main courante'!$A384=$BS$6,'Main courante'!$E384,"")</f>
        <v/>
      </c>
      <c r="BY387" s="122" t="str">
        <f>IF('Main courante'!$A384=$BS$6,DU387,"")</f>
        <v/>
      </c>
      <c r="BZ387" s="125"/>
      <c r="CA387" s="120" t="str">
        <f>IF('Main courante'!$A384=$CA$6,MAX($CA$8:$CA386)+1,"")</f>
        <v/>
      </c>
      <c r="CB387" s="121" t="str">
        <f>IF('Main courante'!$A384=$CA$6,TEXT('Main courante'!$B384,"j mmm aa"),"")</f>
        <v/>
      </c>
      <c r="CC387" s="122" t="str">
        <f>IF('Main courante'!$A384=$CA$6,TEXT('Main courante'!$C384,"hh:mm"),"")</f>
        <v/>
      </c>
      <c r="CD387" s="122" t="str">
        <f>IF('Main courante'!$A384=$CA$6,TEXT('Main courante'!$D384,"hh:mm"),"")</f>
        <v/>
      </c>
      <c r="CE387" s="123" t="str">
        <f>IF('Main courante'!$A384=$CA$6,MOD($CD387-$CC387,1),"")</f>
        <v/>
      </c>
      <c r="CF387" s="123" t="str">
        <f>IF('Main courante'!$A384=$CA$6,'Main courante'!$E384,"")</f>
        <v/>
      </c>
      <c r="CG387" s="122" t="str">
        <f>IF('Main courante'!$A384=$CA$6,DU387,"")</f>
        <v/>
      </c>
      <c r="CH387" s="125"/>
      <c r="CI387" s="120" t="str">
        <f>IF('Main courante'!$A384=$CI$6,MAX($CI$8:$CI386)+1,"")</f>
        <v/>
      </c>
      <c r="CJ387" s="121" t="str">
        <f>IF('Main courante'!$A384=$CI$6,TEXT('Main courante'!$B384,"j mmm aa"),"")</f>
        <v/>
      </c>
      <c r="CK387" s="122" t="str">
        <f>IF('Main courante'!$A384=$CI$6,TEXT('Main courante'!$C384,"hh:mm"),"")</f>
        <v/>
      </c>
      <c r="CL387" s="122" t="str">
        <f>IF('Main courante'!$A384=$CI$6,TEXT('Main courante'!$D384,"hh:mm"),"")</f>
        <v/>
      </c>
      <c r="CM387" s="123" t="str">
        <f>IF('Main courante'!$A384=$CI$6,MOD($CL387-$CK387,1),"")</f>
        <v/>
      </c>
      <c r="CN387" s="123" t="str">
        <f>IF('Main courante'!$A384=$CI$6,'Main courante'!$E384,"")</f>
        <v/>
      </c>
      <c r="CO387" s="125"/>
      <c r="CP387" s="120" t="str">
        <f>IF('Main courante'!$A384=$CP$6,MAX($CP$8:$CP386)+1,"")</f>
        <v/>
      </c>
      <c r="CQ387" s="121" t="str">
        <f>IF('Main courante'!$A384=$CP$6,TEXT('Main courante'!$B384,"j mmm aa"),"")</f>
        <v/>
      </c>
      <c r="CR387" s="122" t="str">
        <f>IF('Main courante'!$A384=$CP$6,TEXT('Main courante'!$C384,"hh:mm"),"")</f>
        <v/>
      </c>
      <c r="CS387" s="122" t="str">
        <f>IF('Main courante'!$A384=$CP$6,TEXT('Main courante'!$D384,"hh:mm"),"")</f>
        <v/>
      </c>
      <c r="CT387" s="123" t="str">
        <f>IF('Main courante'!$A384=$CP$6,MOD($CS387-$CR387,1),"")</f>
        <v/>
      </c>
      <c r="CU387" s="123" t="str">
        <f>IF('Main courante'!$A384=$CP$6,'Main courante'!$E384,"")</f>
        <v/>
      </c>
      <c r="CV387" s="122" t="str">
        <f>IF('Main courante'!$A384=$CP$6,DU387,"")</f>
        <v/>
      </c>
      <c r="CW387" s="125"/>
      <c r="CX387" s="120" t="str">
        <f>IF('Main courante'!$A384=$CX$6,MAX($CX$8:$CX386)+1,"")</f>
        <v/>
      </c>
      <c r="CY387" s="121" t="str">
        <f>IF('Main courante'!$A384=$CX$6,TEXT('Main courante'!$B384,"j mmm aa"),"")</f>
        <v/>
      </c>
      <c r="CZ387" s="122" t="str">
        <f>IF('Main courante'!$A384=$CX$6,TEXT('Main courante'!$C384,"hh:mm"),"")</f>
        <v/>
      </c>
      <c r="DA387" s="122" t="str">
        <f>IF('Main courante'!$A384=$CX$6,TEXT('Main courante'!$D384,"hh:mm"),"")</f>
        <v/>
      </c>
      <c r="DB387" s="123" t="str">
        <f>IF('Main courante'!$A384=$CX$6,MOD($DA387-$CZ387,1),"")</f>
        <v/>
      </c>
      <c r="DC387" s="123" t="str">
        <f>IF('Main courante'!$A384=$CX$6,'Main courante'!$E384,"")</f>
        <v/>
      </c>
      <c r="DD387" s="122" t="str">
        <f>IF('Main courante'!$A384=$CX$6,DU387,"")</f>
        <v/>
      </c>
      <c r="DE387" s="125"/>
      <c r="DF387" s="120" t="str">
        <f>IF('Main courante'!$A384=$DF$6,MAX($DF$8:$DF386)+1,"")</f>
        <v/>
      </c>
      <c r="DG387" s="121" t="str">
        <f>IF('Main courante'!$A384=$DF$6,TEXT('Main courante'!$B384,"j mmm aa"),"")</f>
        <v/>
      </c>
      <c r="DH387" s="122" t="str">
        <f>IF('Main courante'!$A384=$DF$6,TEXT('Main courante'!$C384,"hh:mm"),"")</f>
        <v/>
      </c>
      <c r="DI387" s="122" t="str">
        <f>IF('Main courante'!$A384=$DF$6,TEXT('Main courante'!$D384,"hh:mm"),"")</f>
        <v/>
      </c>
      <c r="DJ387" s="123" t="str">
        <f>IF('Main courante'!$A384=$DF$6,MOD($DI387-$DH387,1),"")</f>
        <v/>
      </c>
      <c r="DK387" s="123" t="str">
        <f>IF('Main courante'!$A384=$DF$6,'Main courante'!$E384,"")</f>
        <v/>
      </c>
      <c r="DL387" s="128"/>
      <c r="DM387" s="120" t="str">
        <f>IF(OR('Main courante'!$F384&lt;&gt;"",'Main courante'!$K384&lt;&gt;""),MAX($DM$8:$DM386)+1,"")</f>
        <v/>
      </c>
      <c r="DN387" s="121" t="str">
        <f>IF('Main courante'!$F384,TEXT('Main courante'!$B384,"j mmm aa"),"")</f>
        <v/>
      </c>
      <c r="DO387" s="121" t="str">
        <f>IF('Main courante'!$F384,'Main courante'!$E384,"")</f>
        <v/>
      </c>
      <c r="DP387" s="121" t="str">
        <f>IF(OR('Main courante'!$F384&lt;&gt;"",'Main courante'!$K384&lt;&gt;""),IF('Main courante'!$F384&lt;&gt;"",TEXT('Main courante'!$F384,"hh:mm"),""),"")</f>
        <v/>
      </c>
      <c r="DQ387" s="121" t="str">
        <f>IF(OR('Main courante'!$F384&lt;&gt;"",'Main courante'!$K384&lt;&gt;""),IF('Main courante'!$G384&lt;&gt;"",TEXT('Main courante'!$G384,"hh:mm"),""),"")</f>
        <v/>
      </c>
      <c r="DR387" s="121" t="str">
        <f>IF(OR('Main courante'!$F384&lt;&gt;"",'Main courante'!$K384&lt;&gt;""),IF('Main courante'!$K384&lt;&gt;"",TEXT('Main courante'!$K384,"hh:mm"),""),"")</f>
        <v/>
      </c>
      <c r="DS387" s="121" t="str">
        <f>IF(OR('Main courante'!$F384&lt;&gt;"",'Main courante'!$K384&lt;&gt;""),IF('Main courante'!$L384&lt;&gt;"",TEXT('Main courante'!$L384,"hh:mm"),""),"")</f>
        <v/>
      </c>
      <c r="DT387" s="129">
        <f t="shared" si="19"/>
        <v>0</v>
      </c>
      <c r="DU387" s="130">
        <f>'Main courante'!$H384+'Main courante'!$M384</f>
        <v>0</v>
      </c>
      <c r="DV387" s="131">
        <f>'Main courante'!$J384+'Main courante'!$O384</f>
        <v>0</v>
      </c>
      <c r="DW387" s="131">
        <f>'Main courante'!$I384+'Main courante'!$N384</f>
        <v>0</v>
      </c>
      <c r="DX387" s="132" t="str">
        <f>IF('Main courante'!$P384&lt;&gt;"",'Main courante'!$P384,"")</f>
        <v/>
      </c>
      <c r="DY387" s="133" t="str">
        <f>IF('Main courante'!$Q384&lt;&gt;"",'Main courante'!$Q384,"")</f>
        <v/>
      </c>
      <c r="DZ387" s="133" t="str">
        <f>IF('Main courante'!$R384&lt;&gt;"",'Main courante'!$R384,"")</f>
        <v/>
      </c>
      <c r="EA387" s="129">
        <f t="shared" si="20"/>
        <v>0</v>
      </c>
      <c r="EB387" s="129">
        <f t="shared" si="21"/>
        <v>0</v>
      </c>
      <c r="ED387" s="120" t="str">
        <f>IF('Main courante'!$A384=$ED$6,MAX($ED$8:$ED386)+1,"")</f>
        <v/>
      </c>
      <c r="EE387" s="120" t="str">
        <f>IF('Main courante'!$A384=$ED$6,'Main courante'!$S384,"")</f>
        <v/>
      </c>
      <c r="EF387" s="120" t="str">
        <f>IF('Main courante'!$A384=$ED$6,'Main courante'!$T384,"")</f>
        <v/>
      </c>
      <c r="EG387" s="120" t="str">
        <f>IF('Main courante'!$A384=$ED$6,'Main courante'!$U384,"")</f>
        <v/>
      </c>
      <c r="EH387" s="134" t="str">
        <f>IF('Main courante'!$A384=$ED$6,'Main courante'!$V384,"")</f>
        <v/>
      </c>
      <c r="EJ387" s="120" t="str">
        <f>IF('Main courante'!$A384=$EJ$6,MAX($EJ$8:$EJ386)+1,"")</f>
        <v/>
      </c>
      <c r="EK387" s="120" t="str">
        <f>IF('Main courante'!$A384=$EJ$6,'Main courante'!$S384,"")</f>
        <v/>
      </c>
      <c r="EL387" s="120" t="str">
        <f>IF('Main courante'!$A384=$EJ$6,'Main courante'!$T384,"")</f>
        <v/>
      </c>
      <c r="EM387" s="120" t="str">
        <f>IF('Main courante'!$A384=$EJ$6,'Main courante'!$U384,"")</f>
        <v/>
      </c>
      <c r="EN387" s="134" t="str">
        <f>IF('Main courante'!$A384=$EJ$6,'Main courante'!$V384,"")</f>
        <v/>
      </c>
      <c r="EP387" s="120" t="str">
        <f>IF('Main courante'!$A384=$EP$6,MAX($EP$8:$EP386)+1,"")</f>
        <v/>
      </c>
      <c r="EQ387" s="120" t="str">
        <f>IF('Main courante'!$A384=$EP$6,'Main courante'!$S384,"")</f>
        <v/>
      </c>
      <c r="ER387" s="120" t="str">
        <f>IF('Main courante'!$A384=$EP$6,'Main courante'!$T384,"")</f>
        <v/>
      </c>
      <c r="ES387" s="120" t="str">
        <f>IF('Main courante'!$A384=$EP$6,'Main courante'!$U384,"")</f>
        <v/>
      </c>
      <c r="ET387" s="134" t="str">
        <f>IF('Main courante'!$A384=$EP$6,'Main courante'!$V384,"")</f>
        <v/>
      </c>
      <c r="EU387" s="125"/>
      <c r="EV387" s="120" t="str">
        <f>IF('Main courante'!$A384=$EV$6,MAX($EV$8:$EV386)+1,"")</f>
        <v/>
      </c>
      <c r="EW387" s="121" t="str">
        <f>IF('Main courante'!$A384=$EV$6,TEXT('Main courante'!$B384,"j mmm aa"),"")</f>
        <v/>
      </c>
      <c r="EX387" s="122" t="str">
        <f>IF('Main courante'!$A384=$EV$6,TEXT('Main courante'!$C384,"hh:mm"),"")</f>
        <v/>
      </c>
      <c r="EY387" s="122" t="str">
        <f>IF('Main courante'!$A384=$EV$6,TEXT('Main courante'!$D384,"hh:mm"),"")</f>
        <v/>
      </c>
      <c r="EZ387" s="123" t="str">
        <f>IF('Main courante'!$A384=$EV$6,MOD($EY387-$EX387,1),"")</f>
        <v/>
      </c>
      <c r="FA387" s="123" t="str">
        <f>IF('Main courante'!$A384=$EV$6,'Main courante'!$E384,"")</f>
        <v/>
      </c>
      <c r="FB387" s="128"/>
    </row>
    <row r="388" spans="1:158">
      <c r="A388" s="120" t="str">
        <f>IF('Main courante'!$A385=$A$6,MAX($A$8:$A387)+1,"")</f>
        <v/>
      </c>
      <c r="B388" s="121" t="str">
        <f>IF('Main courante'!$A385=$A$6,TEXT('Main courante'!$B385,"j mmm aa"),"")</f>
        <v/>
      </c>
      <c r="C388" s="122" t="str">
        <f>IF('Main courante'!$A385=$A$6,TEXT('Main courante'!$C385,"hh:mm"),"")</f>
        <v/>
      </c>
      <c r="D388" s="122" t="str">
        <f>IF('Main courante'!$A385=$A$6,TEXT('Main courante'!$D385,"hh:mm"),"")</f>
        <v/>
      </c>
      <c r="E388" s="123" t="str">
        <f>IF('Main courante'!$A385=$A$6,MOD($D388-$C388,1),"")</f>
        <v/>
      </c>
      <c r="F388" s="123" t="str">
        <f>IF('Main courante'!$A385=$A$6,'Main courante'!$E385,"")</f>
        <v/>
      </c>
      <c r="G388" s="125"/>
      <c r="H388" s="126" t="str">
        <f>IF('Main courante'!$A385=$H$6,MAX($H$8:$H387)+1,"")</f>
        <v/>
      </c>
      <c r="I388" s="121" t="str">
        <f>IF('Main courante'!$A385=$H$6,TEXT('Main courante'!$B385,"j mmm aa"),"")</f>
        <v/>
      </c>
      <c r="J388" s="122" t="str">
        <f>IF('Main courante'!$A385=$H$6,TEXT('Main courante'!$C385,"hh:mm"),"")</f>
        <v/>
      </c>
      <c r="K388" s="122" t="str">
        <f>IF('Main courante'!$A385=$H$6,TEXT('Main courante'!$D385,"hh:mm"),"")</f>
        <v/>
      </c>
      <c r="L388" s="123" t="str">
        <f>IF('Main courante'!$A385=$H$6,MOD($K388-$J388,1),"")</f>
        <v/>
      </c>
      <c r="M388" s="123" t="str">
        <f>IF('Main courante'!$A385=$H$6,'Main courante'!$E385,"")</f>
        <v/>
      </c>
      <c r="N388" s="125"/>
      <c r="O388" s="120" t="str">
        <f>IF('Main courante'!$A385=$O$6,MAX($O$8:$O387)+1,"")</f>
        <v/>
      </c>
      <c r="P388" s="121" t="str">
        <f>IF('Main courante'!$A385=$O$6,TEXT('Main courante'!$B385,"j mmm aa"),"")</f>
        <v/>
      </c>
      <c r="Q388" s="122" t="str">
        <f>IF('Main courante'!$A385=$O$6,TEXT('Main courante'!$C385,"hh:mm"),"")</f>
        <v/>
      </c>
      <c r="R388" s="122" t="str">
        <f>IF('Main courante'!$A385=$O$6,TEXT('Main courante'!$D385,"hh:mm"),"")</f>
        <v/>
      </c>
      <c r="S388" s="123" t="str">
        <f>IF('Main courante'!$A385=$O$6,MOD($R388-$Q388,1),"")</f>
        <v/>
      </c>
      <c r="T388" s="124" t="str">
        <f>IF('Main courante'!$A385=$O$6,'Main courante'!$E385,"")</f>
        <v/>
      </c>
      <c r="U388" s="127" t="str">
        <f>IF('Main courante'!$A385=$O$6,DU388,"")</f>
        <v/>
      </c>
      <c r="V388" s="125"/>
      <c r="W388" s="120" t="str">
        <f>IF('Main courante'!$A385=$W$6,MAX($W$8:$W387)+1,"")</f>
        <v/>
      </c>
      <c r="X388" s="121" t="str">
        <f>IF('Main courante'!$A385=$W$6,TEXT('Main courante'!$B385,"j mmm aa"),"")</f>
        <v/>
      </c>
      <c r="Y388" s="122" t="str">
        <f>IF('Main courante'!$A385=$W$6,TEXT('Main courante'!$C385,"hh:mm"),"")</f>
        <v/>
      </c>
      <c r="Z388" s="122" t="str">
        <f>IF('Main courante'!$A385=$W$6,TEXT('Main courante'!$D385,"hh:mm"),"")</f>
        <v/>
      </c>
      <c r="AA388" s="123" t="str">
        <f>IF('Main courante'!$A385=$W$6,MOD($Z388-$Y388,1),"")</f>
        <v/>
      </c>
      <c r="AB388" s="123" t="str">
        <f>IF('Main courante'!$A385=$W$6,'Main courante'!$E385,"")</f>
        <v/>
      </c>
      <c r="AC388" s="122" t="str">
        <f>IF('Main courante'!$A385=$W$6,DU388,"")</f>
        <v/>
      </c>
      <c r="AD388" s="125"/>
      <c r="AE388" s="120" t="str">
        <f>IF('Main courante'!$A385=$AE$6,MAX($AE$8:$AE387)+1,"")</f>
        <v/>
      </c>
      <c r="AF388" s="121" t="str">
        <f>IF('Main courante'!$A385=$AE$6,TEXT('Main courante'!$B385,"j mmm aa"),"")</f>
        <v/>
      </c>
      <c r="AG388" s="122" t="str">
        <f>IF('Main courante'!$A385=$AE$6,TEXT('Main courante'!$C385,"hh:mm"),"")</f>
        <v/>
      </c>
      <c r="AH388" s="122" t="str">
        <f>IF('Main courante'!$A385=$AE$6,TEXT('Main courante'!$D385,"hh:mm"),"")</f>
        <v/>
      </c>
      <c r="AI388" s="123" t="str">
        <f>IF('Main courante'!$A385=$AE$6,MOD($AH388-$AG388,1),"")</f>
        <v/>
      </c>
      <c r="AJ388" s="123" t="str">
        <f>IF('Main courante'!$A385=$AE$6,'Main courante'!$E385,"")</f>
        <v/>
      </c>
      <c r="AK388" s="122" t="str">
        <f>IF('Main courante'!$A385=$AE$6,DU388,"")</f>
        <v/>
      </c>
      <c r="AL388" s="125"/>
      <c r="AM388" s="120" t="str">
        <f>IF('Main courante'!$A385=$AM$6,MAX($AM$8:$AM387)+1,"")</f>
        <v/>
      </c>
      <c r="AN388" s="121" t="str">
        <f>IF('Main courante'!$A385=$AM$6,TEXT('Main courante'!$B385,"j mmm aa"),"")</f>
        <v/>
      </c>
      <c r="AO388" s="122" t="str">
        <f>IF('Main courante'!$A385=$AM$6,TEXT('Main courante'!$C385,"hh:mm"),"")</f>
        <v/>
      </c>
      <c r="AP388" s="122" t="str">
        <f>IF('Main courante'!$A385=$AM$6,TEXT('Main courante'!$D385,"hh:mm"),"")</f>
        <v/>
      </c>
      <c r="AQ388" s="123" t="str">
        <f>IF('Main courante'!$A385=$AM$6,MOD($AP388-$AO388,1),"")</f>
        <v/>
      </c>
      <c r="AR388" s="123" t="str">
        <f>IF('Main courante'!$A385=$AM$6,'Main courante'!$E385,"")</f>
        <v/>
      </c>
      <c r="AS388" s="122" t="str">
        <f>IF('Main courante'!$A385=$AM$6,DU388,"")</f>
        <v/>
      </c>
      <c r="AT388" s="125"/>
      <c r="AU388" s="120" t="str">
        <f>IF('Main courante'!$A385=$AU$6,MAX($AU$8:$AU387)+1,"")</f>
        <v/>
      </c>
      <c r="AV388" s="121" t="str">
        <f>IF('Main courante'!$A385=$AU$6,TEXT('Main courante'!$B385,"j mmm aa"),"")</f>
        <v/>
      </c>
      <c r="AW388" s="122" t="str">
        <f>IF('Main courante'!$A385=$AU$6,TEXT('Main courante'!$C385,"hh:mm"),"")</f>
        <v/>
      </c>
      <c r="AX388" s="122" t="str">
        <f>IF('Main courante'!$A385=$AU$6,TEXT('Main courante'!$D385,"hh:mm"),"")</f>
        <v/>
      </c>
      <c r="AY388" s="123" t="str">
        <f>IF('Main courante'!$A385=$AU$6,MOD($AX388-$AW388,1),"")</f>
        <v/>
      </c>
      <c r="AZ388" s="123" t="str">
        <f>IF('Main courante'!$A385=$AU$6,'Main courante'!$E385,"")</f>
        <v/>
      </c>
      <c r="BA388" s="122" t="str">
        <f>IF('Main courante'!$A385=$AU$6,DU388,"")</f>
        <v/>
      </c>
      <c r="BB388" s="125"/>
      <c r="BC388" s="120" t="str">
        <f>IF('Main courante'!$A385=$BC$6,MAX($BC$8:$BC387)+1,"")</f>
        <v/>
      </c>
      <c r="BD388" s="121" t="str">
        <f>IF('Main courante'!$A385=$BC$6,TEXT('Main courante'!$B385,"j mmm aa"),"")</f>
        <v/>
      </c>
      <c r="BE388" s="122" t="str">
        <f>IF('Main courante'!$A385=$BC$6,TEXT('Main courante'!$C385,"hh:mm"),"")</f>
        <v/>
      </c>
      <c r="BF388" s="122" t="str">
        <f>IF('Main courante'!$A385=$BC$6,TEXT('Main courante'!$D385,"hh:mm"),"")</f>
        <v/>
      </c>
      <c r="BG388" s="123" t="str">
        <f>IF('Main courante'!$A385=$BC$6,MOD($BF388-$BE388,1),"")</f>
        <v/>
      </c>
      <c r="BH388" s="123" t="str">
        <f>IF('Main courante'!$A385=$BC$6,'Main courante'!$E385,"")</f>
        <v/>
      </c>
      <c r="BI388" s="122" t="str">
        <f>IF('Main courante'!$A385=$BC$6,DU388,"")</f>
        <v/>
      </c>
      <c r="BJ388" s="125"/>
      <c r="BK388" s="120" t="str">
        <f>IF('Main courante'!$A385=$BK$6,MAX($BK$8:$BK387)+1,"")</f>
        <v/>
      </c>
      <c r="BL388" s="121" t="str">
        <f>IF('Main courante'!$A385=$BK$6,TEXT('Main courante'!$B385,"j mmm aa"),"")</f>
        <v/>
      </c>
      <c r="BM388" s="122" t="str">
        <f>IF('Main courante'!$A385=$BK$6,TEXT('Main courante'!$C385,"hh:mm"),"")</f>
        <v/>
      </c>
      <c r="BN388" s="122" t="str">
        <f>IF('Main courante'!$A385=$BK$6,TEXT('Main courante'!$D385,"hh:mm"),"")</f>
        <v/>
      </c>
      <c r="BO388" s="123" t="str">
        <f>IF('Main courante'!$A385=$BK$6,MOD($BN388-$BM388,1),"")</f>
        <v/>
      </c>
      <c r="BP388" s="123" t="str">
        <f>IF('Main courante'!$A385=$BK$6,'Main courante'!$E385,"")</f>
        <v/>
      </c>
      <c r="BQ388" s="122" t="str">
        <f>IF('Main courante'!$A385=$BK$6,DU388,"")</f>
        <v/>
      </c>
      <c r="BR388" s="125"/>
      <c r="BS388" s="120" t="str">
        <f>IF('Main courante'!$A385=$BS$6,MAX($BS$8:$BS387)+1,"")</f>
        <v/>
      </c>
      <c r="BT388" s="121" t="str">
        <f>IF('Main courante'!$A385=$BS$6,TEXT('Main courante'!$B385,"j mmm aa"),"")</f>
        <v/>
      </c>
      <c r="BU388" s="122" t="str">
        <f>IF('Main courante'!$A385=$BS$6,TEXT('Main courante'!$C385,"hh:mm"),"")</f>
        <v/>
      </c>
      <c r="BV388" s="122" t="str">
        <f>IF('Main courante'!$A385=$BS$6,TEXT('Main courante'!$D385,"hh:mm"),"")</f>
        <v/>
      </c>
      <c r="BW388" s="123" t="str">
        <f>IF('Main courante'!$A385=$BS$6,MOD($BV388-$BU388,1),"")</f>
        <v/>
      </c>
      <c r="BX388" s="123" t="str">
        <f>IF('Main courante'!$A385=$BS$6,'Main courante'!$E385,"")</f>
        <v/>
      </c>
      <c r="BY388" s="122" t="str">
        <f>IF('Main courante'!$A385=$BS$6,DU388,"")</f>
        <v/>
      </c>
      <c r="BZ388" s="125"/>
      <c r="CA388" s="120" t="str">
        <f>IF('Main courante'!$A385=$CA$6,MAX($CA$8:$CA387)+1,"")</f>
        <v/>
      </c>
      <c r="CB388" s="121" t="str">
        <f>IF('Main courante'!$A385=$CA$6,TEXT('Main courante'!$B385,"j mmm aa"),"")</f>
        <v/>
      </c>
      <c r="CC388" s="122" t="str">
        <f>IF('Main courante'!$A385=$CA$6,TEXT('Main courante'!$C385,"hh:mm"),"")</f>
        <v/>
      </c>
      <c r="CD388" s="122" t="str">
        <f>IF('Main courante'!$A385=$CA$6,TEXT('Main courante'!$D385,"hh:mm"),"")</f>
        <v/>
      </c>
      <c r="CE388" s="123" t="str">
        <f>IF('Main courante'!$A385=$CA$6,MOD($CD388-$CC388,1),"")</f>
        <v/>
      </c>
      <c r="CF388" s="123" t="str">
        <f>IF('Main courante'!$A385=$CA$6,'Main courante'!$E385,"")</f>
        <v/>
      </c>
      <c r="CG388" s="122" t="str">
        <f>IF('Main courante'!$A385=$CA$6,DU388,"")</f>
        <v/>
      </c>
      <c r="CH388" s="125"/>
      <c r="CI388" s="120" t="str">
        <f>IF('Main courante'!$A385=$CI$6,MAX($CI$8:$CI387)+1,"")</f>
        <v/>
      </c>
      <c r="CJ388" s="121" t="str">
        <f>IF('Main courante'!$A385=$CI$6,TEXT('Main courante'!$B385,"j mmm aa"),"")</f>
        <v/>
      </c>
      <c r="CK388" s="122" t="str">
        <f>IF('Main courante'!$A385=$CI$6,TEXT('Main courante'!$C385,"hh:mm"),"")</f>
        <v/>
      </c>
      <c r="CL388" s="122" t="str">
        <f>IF('Main courante'!$A385=$CI$6,TEXT('Main courante'!$D385,"hh:mm"),"")</f>
        <v/>
      </c>
      <c r="CM388" s="123" t="str">
        <f>IF('Main courante'!$A385=$CI$6,MOD($CL388-$CK388,1),"")</f>
        <v/>
      </c>
      <c r="CN388" s="123" t="str">
        <f>IF('Main courante'!$A385=$CI$6,'Main courante'!$E385,"")</f>
        <v/>
      </c>
      <c r="CO388" s="125"/>
      <c r="CP388" s="120" t="str">
        <f>IF('Main courante'!$A385=$CP$6,MAX($CP$8:$CP387)+1,"")</f>
        <v/>
      </c>
      <c r="CQ388" s="121" t="str">
        <f>IF('Main courante'!$A385=$CP$6,TEXT('Main courante'!$B385,"j mmm aa"),"")</f>
        <v/>
      </c>
      <c r="CR388" s="122" t="str">
        <f>IF('Main courante'!$A385=$CP$6,TEXT('Main courante'!$C385,"hh:mm"),"")</f>
        <v/>
      </c>
      <c r="CS388" s="122" t="str">
        <f>IF('Main courante'!$A385=$CP$6,TEXT('Main courante'!$D385,"hh:mm"),"")</f>
        <v/>
      </c>
      <c r="CT388" s="123" t="str">
        <f>IF('Main courante'!$A385=$CP$6,MOD($CS388-$CR388,1),"")</f>
        <v/>
      </c>
      <c r="CU388" s="123" t="str">
        <f>IF('Main courante'!$A385=$CP$6,'Main courante'!$E385,"")</f>
        <v/>
      </c>
      <c r="CV388" s="122" t="str">
        <f>IF('Main courante'!$A385=$CP$6,DU388,"")</f>
        <v/>
      </c>
      <c r="CW388" s="125"/>
      <c r="CX388" s="120" t="str">
        <f>IF('Main courante'!$A385=$CX$6,MAX($CX$8:$CX387)+1,"")</f>
        <v/>
      </c>
      <c r="CY388" s="121" t="str">
        <f>IF('Main courante'!$A385=$CX$6,TEXT('Main courante'!$B385,"j mmm aa"),"")</f>
        <v/>
      </c>
      <c r="CZ388" s="122" t="str">
        <f>IF('Main courante'!$A385=$CX$6,TEXT('Main courante'!$C385,"hh:mm"),"")</f>
        <v/>
      </c>
      <c r="DA388" s="122" t="str">
        <f>IF('Main courante'!$A385=$CX$6,TEXT('Main courante'!$D385,"hh:mm"),"")</f>
        <v/>
      </c>
      <c r="DB388" s="123" t="str">
        <f>IF('Main courante'!$A385=$CX$6,MOD($DA388-$CZ388,1),"")</f>
        <v/>
      </c>
      <c r="DC388" s="123" t="str">
        <f>IF('Main courante'!$A385=$CX$6,'Main courante'!$E385,"")</f>
        <v/>
      </c>
      <c r="DD388" s="122" t="str">
        <f>IF('Main courante'!$A385=$CX$6,DU388,"")</f>
        <v/>
      </c>
      <c r="DE388" s="125"/>
      <c r="DF388" s="120" t="str">
        <f>IF('Main courante'!$A385=$DF$6,MAX($DF$8:$DF387)+1,"")</f>
        <v/>
      </c>
      <c r="DG388" s="121" t="str">
        <f>IF('Main courante'!$A385=$DF$6,TEXT('Main courante'!$B385,"j mmm aa"),"")</f>
        <v/>
      </c>
      <c r="DH388" s="122" t="str">
        <f>IF('Main courante'!$A385=$DF$6,TEXT('Main courante'!$C385,"hh:mm"),"")</f>
        <v/>
      </c>
      <c r="DI388" s="122" t="str">
        <f>IF('Main courante'!$A385=$DF$6,TEXT('Main courante'!$D385,"hh:mm"),"")</f>
        <v/>
      </c>
      <c r="DJ388" s="123" t="str">
        <f>IF('Main courante'!$A385=$DF$6,MOD($DI388-$DH388,1),"")</f>
        <v/>
      </c>
      <c r="DK388" s="123" t="str">
        <f>IF('Main courante'!$A385=$DF$6,'Main courante'!$E385,"")</f>
        <v/>
      </c>
      <c r="DL388" s="128"/>
      <c r="DM388" s="120" t="str">
        <f>IF(OR('Main courante'!$F385&lt;&gt;"",'Main courante'!$K385&lt;&gt;""),MAX($DM$8:$DM387)+1,"")</f>
        <v/>
      </c>
      <c r="DN388" s="121" t="str">
        <f>IF('Main courante'!$F385,TEXT('Main courante'!$B385,"j mmm aa"),"")</f>
        <v/>
      </c>
      <c r="DO388" s="121" t="str">
        <f>IF('Main courante'!$F385,'Main courante'!$E385,"")</f>
        <v/>
      </c>
      <c r="DP388" s="121" t="str">
        <f>IF(OR('Main courante'!$F385&lt;&gt;"",'Main courante'!$K385&lt;&gt;""),IF('Main courante'!$F385&lt;&gt;"",TEXT('Main courante'!$F385,"hh:mm"),""),"")</f>
        <v/>
      </c>
      <c r="DQ388" s="121" t="str">
        <f>IF(OR('Main courante'!$F385&lt;&gt;"",'Main courante'!$K385&lt;&gt;""),IF('Main courante'!$G385&lt;&gt;"",TEXT('Main courante'!$G385,"hh:mm"),""),"")</f>
        <v/>
      </c>
      <c r="DR388" s="121" t="str">
        <f>IF(OR('Main courante'!$F385&lt;&gt;"",'Main courante'!$K385&lt;&gt;""),IF('Main courante'!$K385&lt;&gt;"",TEXT('Main courante'!$K385,"hh:mm"),""),"")</f>
        <v/>
      </c>
      <c r="DS388" s="121" t="str">
        <f>IF(OR('Main courante'!$F385&lt;&gt;"",'Main courante'!$K385&lt;&gt;""),IF('Main courante'!$L385&lt;&gt;"",TEXT('Main courante'!$L385,"hh:mm"),""),"")</f>
        <v/>
      </c>
      <c r="DT388" s="129">
        <f t="shared" si="19"/>
        <v>0</v>
      </c>
      <c r="DU388" s="130">
        <f>'Main courante'!$H385+'Main courante'!$M385</f>
        <v>0</v>
      </c>
      <c r="DV388" s="131">
        <f>'Main courante'!$J385+'Main courante'!$O385</f>
        <v>0</v>
      </c>
      <c r="DW388" s="131">
        <f>'Main courante'!$I385+'Main courante'!$N385</f>
        <v>0</v>
      </c>
      <c r="DX388" s="132" t="str">
        <f>IF('Main courante'!$P385&lt;&gt;"",'Main courante'!$P385,"")</f>
        <v/>
      </c>
      <c r="DY388" s="133" t="str">
        <f>IF('Main courante'!$Q385&lt;&gt;"",'Main courante'!$Q385,"")</f>
        <v/>
      </c>
      <c r="DZ388" s="133" t="str">
        <f>IF('Main courante'!$R385&lt;&gt;"",'Main courante'!$R385,"")</f>
        <v/>
      </c>
      <c r="EA388" s="129">
        <f t="shared" si="20"/>
        <v>0</v>
      </c>
      <c r="EB388" s="129">
        <f t="shared" si="21"/>
        <v>0</v>
      </c>
      <c r="ED388" s="120" t="str">
        <f>IF('Main courante'!$A385=$ED$6,MAX($ED$8:$ED387)+1,"")</f>
        <v/>
      </c>
      <c r="EE388" s="120" t="str">
        <f>IF('Main courante'!$A385=$ED$6,'Main courante'!$S385,"")</f>
        <v/>
      </c>
      <c r="EF388" s="120" t="str">
        <f>IF('Main courante'!$A385=$ED$6,'Main courante'!$T385,"")</f>
        <v/>
      </c>
      <c r="EG388" s="120" t="str">
        <f>IF('Main courante'!$A385=$ED$6,'Main courante'!$U385,"")</f>
        <v/>
      </c>
      <c r="EH388" s="134" t="str">
        <f>IF('Main courante'!$A385=$ED$6,'Main courante'!$V385,"")</f>
        <v/>
      </c>
      <c r="EJ388" s="120" t="str">
        <f>IF('Main courante'!$A385=$EJ$6,MAX($EJ$8:$EJ387)+1,"")</f>
        <v/>
      </c>
      <c r="EK388" s="120" t="str">
        <f>IF('Main courante'!$A385=$EJ$6,'Main courante'!$S385,"")</f>
        <v/>
      </c>
      <c r="EL388" s="120" t="str">
        <f>IF('Main courante'!$A385=$EJ$6,'Main courante'!$T385,"")</f>
        <v/>
      </c>
      <c r="EM388" s="120" t="str">
        <f>IF('Main courante'!$A385=$EJ$6,'Main courante'!$U385,"")</f>
        <v/>
      </c>
      <c r="EN388" s="134" t="str">
        <f>IF('Main courante'!$A385=$EJ$6,'Main courante'!$V385,"")</f>
        <v/>
      </c>
      <c r="EP388" s="120" t="str">
        <f>IF('Main courante'!$A385=$EP$6,MAX($EP$8:$EP387)+1,"")</f>
        <v/>
      </c>
      <c r="EQ388" s="120" t="str">
        <f>IF('Main courante'!$A385=$EP$6,'Main courante'!$S385,"")</f>
        <v/>
      </c>
      <c r="ER388" s="120" t="str">
        <f>IF('Main courante'!$A385=$EP$6,'Main courante'!$T385,"")</f>
        <v/>
      </c>
      <c r="ES388" s="120" t="str">
        <f>IF('Main courante'!$A385=$EP$6,'Main courante'!$U385,"")</f>
        <v/>
      </c>
      <c r="ET388" s="134" t="str">
        <f>IF('Main courante'!$A385=$EP$6,'Main courante'!$V385,"")</f>
        <v/>
      </c>
      <c r="EU388" s="125"/>
      <c r="EV388" s="120" t="str">
        <f>IF('Main courante'!$A385=$EV$6,MAX($EV$8:$EV387)+1,"")</f>
        <v/>
      </c>
      <c r="EW388" s="121" t="str">
        <f>IF('Main courante'!$A385=$EV$6,TEXT('Main courante'!$B385,"j mmm aa"),"")</f>
        <v/>
      </c>
      <c r="EX388" s="122" t="str">
        <f>IF('Main courante'!$A385=$EV$6,TEXT('Main courante'!$C385,"hh:mm"),"")</f>
        <v/>
      </c>
      <c r="EY388" s="122" t="str">
        <f>IF('Main courante'!$A385=$EV$6,TEXT('Main courante'!$D385,"hh:mm"),"")</f>
        <v/>
      </c>
      <c r="EZ388" s="123" t="str">
        <f>IF('Main courante'!$A385=$EV$6,MOD($EY388-$EX388,1),"")</f>
        <v/>
      </c>
      <c r="FA388" s="123" t="str">
        <f>IF('Main courante'!$A385=$EV$6,'Main courante'!$E385,"")</f>
        <v/>
      </c>
      <c r="FB388" s="128"/>
    </row>
    <row r="389" spans="1:158">
      <c r="A389" s="120" t="str">
        <f>IF('Main courante'!$A386=$A$6,MAX($A$8:$A388)+1,"")</f>
        <v/>
      </c>
      <c r="B389" s="121" t="str">
        <f>IF('Main courante'!$A386=$A$6,TEXT('Main courante'!$B386,"j mmm aa"),"")</f>
        <v/>
      </c>
      <c r="C389" s="122" t="str">
        <f>IF('Main courante'!$A386=$A$6,TEXT('Main courante'!$C386,"hh:mm"),"")</f>
        <v/>
      </c>
      <c r="D389" s="122" t="str">
        <f>IF('Main courante'!$A386=$A$6,TEXT('Main courante'!$D386,"hh:mm"),"")</f>
        <v/>
      </c>
      <c r="E389" s="123" t="str">
        <f>IF('Main courante'!$A386=$A$6,MOD($D389-$C389,1),"")</f>
        <v/>
      </c>
      <c r="F389" s="123" t="str">
        <f>IF('Main courante'!$A386=$A$6,'Main courante'!$E386,"")</f>
        <v/>
      </c>
      <c r="G389" s="125"/>
      <c r="H389" s="126" t="str">
        <f>IF('Main courante'!$A386=$H$6,MAX($H$8:$H388)+1,"")</f>
        <v/>
      </c>
      <c r="I389" s="121" t="str">
        <f>IF('Main courante'!$A386=$H$6,TEXT('Main courante'!$B386,"j mmm aa"),"")</f>
        <v/>
      </c>
      <c r="J389" s="122" t="str">
        <f>IF('Main courante'!$A386=$H$6,TEXT('Main courante'!$C386,"hh:mm"),"")</f>
        <v/>
      </c>
      <c r="K389" s="122" t="str">
        <f>IF('Main courante'!$A386=$H$6,TEXT('Main courante'!$D386,"hh:mm"),"")</f>
        <v/>
      </c>
      <c r="L389" s="123" t="str">
        <f>IF('Main courante'!$A386=$H$6,MOD($K389-$J389,1),"")</f>
        <v/>
      </c>
      <c r="M389" s="123" t="str">
        <f>IF('Main courante'!$A386=$H$6,'Main courante'!$E386,"")</f>
        <v/>
      </c>
      <c r="N389" s="125"/>
      <c r="O389" s="120" t="str">
        <f>IF('Main courante'!$A386=$O$6,MAX($O$8:$O388)+1,"")</f>
        <v/>
      </c>
      <c r="P389" s="121" t="str">
        <f>IF('Main courante'!$A386=$O$6,TEXT('Main courante'!$B386,"j mmm aa"),"")</f>
        <v/>
      </c>
      <c r="Q389" s="122" t="str">
        <f>IF('Main courante'!$A386=$O$6,TEXT('Main courante'!$C386,"hh:mm"),"")</f>
        <v/>
      </c>
      <c r="R389" s="122" t="str">
        <f>IF('Main courante'!$A386=$O$6,TEXT('Main courante'!$D386,"hh:mm"),"")</f>
        <v/>
      </c>
      <c r="S389" s="123" t="str">
        <f>IF('Main courante'!$A386=$O$6,MOD($R389-$Q389,1),"")</f>
        <v/>
      </c>
      <c r="T389" s="124" t="str">
        <f>IF('Main courante'!$A386=$O$6,'Main courante'!$E386,"")</f>
        <v/>
      </c>
      <c r="U389" s="127" t="str">
        <f>IF('Main courante'!$A386=$O$6,DU389,"")</f>
        <v/>
      </c>
      <c r="V389" s="125"/>
      <c r="W389" s="120" t="str">
        <f>IF('Main courante'!$A386=$W$6,MAX($W$8:$W388)+1,"")</f>
        <v/>
      </c>
      <c r="X389" s="121" t="str">
        <f>IF('Main courante'!$A386=$W$6,TEXT('Main courante'!$B386,"j mmm aa"),"")</f>
        <v/>
      </c>
      <c r="Y389" s="122" t="str">
        <f>IF('Main courante'!$A386=$W$6,TEXT('Main courante'!$C386,"hh:mm"),"")</f>
        <v/>
      </c>
      <c r="Z389" s="122" t="str">
        <f>IF('Main courante'!$A386=$W$6,TEXT('Main courante'!$D386,"hh:mm"),"")</f>
        <v/>
      </c>
      <c r="AA389" s="123" t="str">
        <f>IF('Main courante'!$A386=$W$6,MOD($Z389-$Y389,1),"")</f>
        <v/>
      </c>
      <c r="AB389" s="123" t="str">
        <f>IF('Main courante'!$A386=$W$6,'Main courante'!$E386,"")</f>
        <v/>
      </c>
      <c r="AC389" s="122" t="str">
        <f>IF('Main courante'!$A386=$W$6,DU389,"")</f>
        <v/>
      </c>
      <c r="AD389" s="125"/>
      <c r="AE389" s="120" t="str">
        <f>IF('Main courante'!$A386=$AE$6,MAX($AE$8:$AE388)+1,"")</f>
        <v/>
      </c>
      <c r="AF389" s="121" t="str">
        <f>IF('Main courante'!$A386=$AE$6,TEXT('Main courante'!$B386,"j mmm aa"),"")</f>
        <v/>
      </c>
      <c r="AG389" s="122" t="str">
        <f>IF('Main courante'!$A386=$AE$6,TEXT('Main courante'!$C386,"hh:mm"),"")</f>
        <v/>
      </c>
      <c r="AH389" s="122" t="str">
        <f>IF('Main courante'!$A386=$AE$6,TEXT('Main courante'!$D386,"hh:mm"),"")</f>
        <v/>
      </c>
      <c r="AI389" s="123" t="str">
        <f>IF('Main courante'!$A386=$AE$6,MOD($AH389-$AG389,1),"")</f>
        <v/>
      </c>
      <c r="AJ389" s="123" t="str">
        <f>IF('Main courante'!$A386=$AE$6,'Main courante'!$E386,"")</f>
        <v/>
      </c>
      <c r="AK389" s="122" t="str">
        <f>IF('Main courante'!$A386=$AE$6,DU389,"")</f>
        <v/>
      </c>
      <c r="AL389" s="125"/>
      <c r="AM389" s="120" t="str">
        <f>IF('Main courante'!$A386=$AM$6,MAX($AM$8:$AM388)+1,"")</f>
        <v/>
      </c>
      <c r="AN389" s="121" t="str">
        <f>IF('Main courante'!$A386=$AM$6,TEXT('Main courante'!$B386,"j mmm aa"),"")</f>
        <v/>
      </c>
      <c r="AO389" s="122" t="str">
        <f>IF('Main courante'!$A386=$AM$6,TEXT('Main courante'!$C386,"hh:mm"),"")</f>
        <v/>
      </c>
      <c r="AP389" s="122" t="str">
        <f>IF('Main courante'!$A386=$AM$6,TEXT('Main courante'!$D386,"hh:mm"),"")</f>
        <v/>
      </c>
      <c r="AQ389" s="123" t="str">
        <f>IF('Main courante'!$A386=$AM$6,MOD($AP389-$AO389,1),"")</f>
        <v/>
      </c>
      <c r="AR389" s="123" t="str">
        <f>IF('Main courante'!$A386=$AM$6,'Main courante'!$E386,"")</f>
        <v/>
      </c>
      <c r="AS389" s="122" t="str">
        <f>IF('Main courante'!$A386=$AM$6,DU389,"")</f>
        <v/>
      </c>
      <c r="AT389" s="125"/>
      <c r="AU389" s="120" t="str">
        <f>IF('Main courante'!$A386=$AU$6,MAX($AU$8:$AU388)+1,"")</f>
        <v/>
      </c>
      <c r="AV389" s="121" t="str">
        <f>IF('Main courante'!$A386=$AU$6,TEXT('Main courante'!$B386,"j mmm aa"),"")</f>
        <v/>
      </c>
      <c r="AW389" s="122" t="str">
        <f>IF('Main courante'!$A386=$AU$6,TEXT('Main courante'!$C386,"hh:mm"),"")</f>
        <v/>
      </c>
      <c r="AX389" s="122" t="str">
        <f>IF('Main courante'!$A386=$AU$6,TEXT('Main courante'!$D386,"hh:mm"),"")</f>
        <v/>
      </c>
      <c r="AY389" s="123" t="str">
        <f>IF('Main courante'!$A386=$AU$6,MOD($AX389-$AW389,1),"")</f>
        <v/>
      </c>
      <c r="AZ389" s="123" t="str">
        <f>IF('Main courante'!$A386=$AU$6,'Main courante'!$E386,"")</f>
        <v/>
      </c>
      <c r="BA389" s="122" t="str">
        <f>IF('Main courante'!$A386=$AU$6,DU389,"")</f>
        <v/>
      </c>
      <c r="BB389" s="125"/>
      <c r="BC389" s="120" t="str">
        <f>IF('Main courante'!$A386=$BC$6,MAX($BC$8:$BC388)+1,"")</f>
        <v/>
      </c>
      <c r="BD389" s="121" t="str">
        <f>IF('Main courante'!$A386=$BC$6,TEXT('Main courante'!$B386,"j mmm aa"),"")</f>
        <v/>
      </c>
      <c r="BE389" s="122" t="str">
        <f>IF('Main courante'!$A386=$BC$6,TEXT('Main courante'!$C386,"hh:mm"),"")</f>
        <v/>
      </c>
      <c r="BF389" s="122" t="str">
        <f>IF('Main courante'!$A386=$BC$6,TEXT('Main courante'!$D386,"hh:mm"),"")</f>
        <v/>
      </c>
      <c r="BG389" s="123" t="str">
        <f>IF('Main courante'!$A386=$BC$6,MOD($BF389-$BE389,1),"")</f>
        <v/>
      </c>
      <c r="BH389" s="123" t="str">
        <f>IF('Main courante'!$A386=$BC$6,'Main courante'!$E386,"")</f>
        <v/>
      </c>
      <c r="BI389" s="122" t="str">
        <f>IF('Main courante'!$A386=$BC$6,DU389,"")</f>
        <v/>
      </c>
      <c r="BJ389" s="125"/>
      <c r="BK389" s="120" t="str">
        <f>IF('Main courante'!$A386=$BK$6,MAX($BK$8:$BK388)+1,"")</f>
        <v/>
      </c>
      <c r="BL389" s="121" t="str">
        <f>IF('Main courante'!$A386=$BK$6,TEXT('Main courante'!$B386,"j mmm aa"),"")</f>
        <v/>
      </c>
      <c r="BM389" s="122" t="str">
        <f>IF('Main courante'!$A386=$BK$6,TEXT('Main courante'!$C386,"hh:mm"),"")</f>
        <v/>
      </c>
      <c r="BN389" s="122" t="str">
        <f>IF('Main courante'!$A386=$BK$6,TEXT('Main courante'!$D386,"hh:mm"),"")</f>
        <v/>
      </c>
      <c r="BO389" s="123" t="str">
        <f>IF('Main courante'!$A386=$BK$6,MOD($BN389-$BM389,1),"")</f>
        <v/>
      </c>
      <c r="BP389" s="123" t="str">
        <f>IF('Main courante'!$A386=$BK$6,'Main courante'!$E386,"")</f>
        <v/>
      </c>
      <c r="BQ389" s="122" t="str">
        <f>IF('Main courante'!$A386=$BK$6,DU389,"")</f>
        <v/>
      </c>
      <c r="BR389" s="125"/>
      <c r="BS389" s="120" t="str">
        <f>IF('Main courante'!$A386=$BS$6,MAX($BS$8:$BS388)+1,"")</f>
        <v/>
      </c>
      <c r="BT389" s="121" t="str">
        <f>IF('Main courante'!$A386=$BS$6,TEXT('Main courante'!$B386,"j mmm aa"),"")</f>
        <v/>
      </c>
      <c r="BU389" s="122" t="str">
        <f>IF('Main courante'!$A386=$BS$6,TEXT('Main courante'!$C386,"hh:mm"),"")</f>
        <v/>
      </c>
      <c r="BV389" s="122" t="str">
        <f>IF('Main courante'!$A386=$BS$6,TEXT('Main courante'!$D386,"hh:mm"),"")</f>
        <v/>
      </c>
      <c r="BW389" s="123" t="str">
        <f>IF('Main courante'!$A386=$BS$6,MOD($BV389-$BU389,1),"")</f>
        <v/>
      </c>
      <c r="BX389" s="123" t="str">
        <f>IF('Main courante'!$A386=$BS$6,'Main courante'!$E386,"")</f>
        <v/>
      </c>
      <c r="BY389" s="122" t="str">
        <f>IF('Main courante'!$A386=$BS$6,DU389,"")</f>
        <v/>
      </c>
      <c r="BZ389" s="125"/>
      <c r="CA389" s="120" t="str">
        <f>IF('Main courante'!$A386=$CA$6,MAX($CA$8:$CA388)+1,"")</f>
        <v/>
      </c>
      <c r="CB389" s="121" t="str">
        <f>IF('Main courante'!$A386=$CA$6,TEXT('Main courante'!$B386,"j mmm aa"),"")</f>
        <v/>
      </c>
      <c r="CC389" s="122" t="str">
        <f>IF('Main courante'!$A386=$CA$6,TEXT('Main courante'!$C386,"hh:mm"),"")</f>
        <v/>
      </c>
      <c r="CD389" s="122" t="str">
        <f>IF('Main courante'!$A386=$CA$6,TEXT('Main courante'!$D386,"hh:mm"),"")</f>
        <v/>
      </c>
      <c r="CE389" s="123" t="str">
        <f>IF('Main courante'!$A386=$CA$6,MOD($CD389-$CC389,1),"")</f>
        <v/>
      </c>
      <c r="CF389" s="123" t="str">
        <f>IF('Main courante'!$A386=$CA$6,'Main courante'!$E386,"")</f>
        <v/>
      </c>
      <c r="CG389" s="122" t="str">
        <f>IF('Main courante'!$A386=$CA$6,DU389,"")</f>
        <v/>
      </c>
      <c r="CH389" s="125"/>
      <c r="CI389" s="120" t="str">
        <f>IF('Main courante'!$A386=$CI$6,MAX($CI$8:$CI388)+1,"")</f>
        <v/>
      </c>
      <c r="CJ389" s="121" t="str">
        <f>IF('Main courante'!$A386=$CI$6,TEXT('Main courante'!$B386,"j mmm aa"),"")</f>
        <v/>
      </c>
      <c r="CK389" s="122" t="str">
        <f>IF('Main courante'!$A386=$CI$6,TEXT('Main courante'!$C386,"hh:mm"),"")</f>
        <v/>
      </c>
      <c r="CL389" s="122" t="str">
        <f>IF('Main courante'!$A386=$CI$6,TEXT('Main courante'!$D386,"hh:mm"),"")</f>
        <v/>
      </c>
      <c r="CM389" s="123" t="str">
        <f>IF('Main courante'!$A386=$CI$6,MOD($CL389-$CK389,1),"")</f>
        <v/>
      </c>
      <c r="CN389" s="123" t="str">
        <f>IF('Main courante'!$A386=$CI$6,'Main courante'!$E386,"")</f>
        <v/>
      </c>
      <c r="CO389" s="125"/>
      <c r="CP389" s="120" t="str">
        <f>IF('Main courante'!$A386=$CP$6,MAX($CP$8:$CP388)+1,"")</f>
        <v/>
      </c>
      <c r="CQ389" s="121" t="str">
        <f>IF('Main courante'!$A386=$CP$6,TEXT('Main courante'!$B386,"j mmm aa"),"")</f>
        <v/>
      </c>
      <c r="CR389" s="122" t="str">
        <f>IF('Main courante'!$A386=$CP$6,TEXT('Main courante'!$C386,"hh:mm"),"")</f>
        <v/>
      </c>
      <c r="CS389" s="122" t="str">
        <f>IF('Main courante'!$A386=$CP$6,TEXT('Main courante'!$D386,"hh:mm"),"")</f>
        <v/>
      </c>
      <c r="CT389" s="123" t="str">
        <f>IF('Main courante'!$A386=$CP$6,MOD($CS389-$CR389,1),"")</f>
        <v/>
      </c>
      <c r="CU389" s="123" t="str">
        <f>IF('Main courante'!$A386=$CP$6,'Main courante'!$E386,"")</f>
        <v/>
      </c>
      <c r="CV389" s="122" t="str">
        <f>IF('Main courante'!$A386=$CP$6,DU389,"")</f>
        <v/>
      </c>
      <c r="CW389" s="125"/>
      <c r="CX389" s="120" t="str">
        <f>IF('Main courante'!$A386=$CX$6,MAX($CX$8:$CX388)+1,"")</f>
        <v/>
      </c>
      <c r="CY389" s="121" t="str">
        <f>IF('Main courante'!$A386=$CX$6,TEXT('Main courante'!$B386,"j mmm aa"),"")</f>
        <v/>
      </c>
      <c r="CZ389" s="122" t="str">
        <f>IF('Main courante'!$A386=$CX$6,TEXT('Main courante'!$C386,"hh:mm"),"")</f>
        <v/>
      </c>
      <c r="DA389" s="122" t="str">
        <f>IF('Main courante'!$A386=$CX$6,TEXT('Main courante'!$D386,"hh:mm"),"")</f>
        <v/>
      </c>
      <c r="DB389" s="123" t="str">
        <f>IF('Main courante'!$A386=$CX$6,MOD($DA389-$CZ389,1),"")</f>
        <v/>
      </c>
      <c r="DC389" s="123" t="str">
        <f>IF('Main courante'!$A386=$CX$6,'Main courante'!$E386,"")</f>
        <v/>
      </c>
      <c r="DD389" s="122" t="str">
        <f>IF('Main courante'!$A386=$CX$6,DU389,"")</f>
        <v/>
      </c>
      <c r="DE389" s="125"/>
      <c r="DF389" s="120" t="str">
        <f>IF('Main courante'!$A386=$DF$6,MAX($DF$8:$DF388)+1,"")</f>
        <v/>
      </c>
      <c r="DG389" s="121" t="str">
        <f>IF('Main courante'!$A386=$DF$6,TEXT('Main courante'!$B386,"j mmm aa"),"")</f>
        <v/>
      </c>
      <c r="DH389" s="122" t="str">
        <f>IF('Main courante'!$A386=$DF$6,TEXT('Main courante'!$C386,"hh:mm"),"")</f>
        <v/>
      </c>
      <c r="DI389" s="122" t="str">
        <f>IF('Main courante'!$A386=$DF$6,TEXT('Main courante'!$D386,"hh:mm"),"")</f>
        <v/>
      </c>
      <c r="DJ389" s="123" t="str">
        <f>IF('Main courante'!$A386=$DF$6,MOD($DI389-$DH389,1),"")</f>
        <v/>
      </c>
      <c r="DK389" s="123" t="str">
        <f>IF('Main courante'!$A386=$DF$6,'Main courante'!$E386,"")</f>
        <v/>
      </c>
      <c r="DL389" s="128"/>
      <c r="DM389" s="120" t="str">
        <f>IF(OR('Main courante'!$F386&lt;&gt;"",'Main courante'!$K386&lt;&gt;""),MAX($DM$8:$DM388)+1,"")</f>
        <v/>
      </c>
      <c r="DN389" s="121" t="str">
        <f>IF('Main courante'!$F386,TEXT('Main courante'!$B386,"j mmm aa"),"")</f>
        <v/>
      </c>
      <c r="DO389" s="121" t="str">
        <f>IF('Main courante'!$F386,'Main courante'!$E386,"")</f>
        <v/>
      </c>
      <c r="DP389" s="121" t="str">
        <f>IF(OR('Main courante'!$F386&lt;&gt;"",'Main courante'!$K386&lt;&gt;""),IF('Main courante'!$F386&lt;&gt;"",TEXT('Main courante'!$F386,"hh:mm"),""),"")</f>
        <v/>
      </c>
      <c r="DQ389" s="121" t="str">
        <f>IF(OR('Main courante'!$F386&lt;&gt;"",'Main courante'!$K386&lt;&gt;""),IF('Main courante'!$G386&lt;&gt;"",TEXT('Main courante'!$G386,"hh:mm"),""),"")</f>
        <v/>
      </c>
      <c r="DR389" s="121" t="str">
        <f>IF(OR('Main courante'!$F386&lt;&gt;"",'Main courante'!$K386&lt;&gt;""),IF('Main courante'!$K386&lt;&gt;"",TEXT('Main courante'!$K386,"hh:mm"),""),"")</f>
        <v/>
      </c>
      <c r="DS389" s="121" t="str">
        <f>IF(OR('Main courante'!$F386&lt;&gt;"",'Main courante'!$K386&lt;&gt;""),IF('Main courante'!$L386&lt;&gt;"",TEXT('Main courante'!$L386,"hh:mm"),""),"")</f>
        <v/>
      </c>
      <c r="DT389" s="129">
        <f t="shared" si="19"/>
        <v>0</v>
      </c>
      <c r="DU389" s="130">
        <f>'Main courante'!$H386+'Main courante'!$M386</f>
        <v>0</v>
      </c>
      <c r="DV389" s="131">
        <f>'Main courante'!$J386+'Main courante'!$O386</f>
        <v>0</v>
      </c>
      <c r="DW389" s="131">
        <f>'Main courante'!$I386+'Main courante'!$N386</f>
        <v>0</v>
      </c>
      <c r="DX389" s="132" t="str">
        <f>IF('Main courante'!$P386&lt;&gt;"",'Main courante'!$P386,"")</f>
        <v/>
      </c>
      <c r="DY389" s="133" t="str">
        <f>IF('Main courante'!$Q386&lt;&gt;"",'Main courante'!$Q386,"")</f>
        <v/>
      </c>
      <c r="DZ389" s="133" t="str">
        <f>IF('Main courante'!$R386&lt;&gt;"",'Main courante'!$R386,"")</f>
        <v/>
      </c>
      <c r="EA389" s="129">
        <f t="shared" si="20"/>
        <v>0</v>
      </c>
      <c r="EB389" s="129">
        <f t="shared" si="21"/>
        <v>0</v>
      </c>
      <c r="ED389" s="120" t="str">
        <f>IF('Main courante'!$A386=$ED$6,MAX($ED$8:$ED388)+1,"")</f>
        <v/>
      </c>
      <c r="EE389" s="120" t="str">
        <f>IF('Main courante'!$A386=$ED$6,'Main courante'!$S386,"")</f>
        <v/>
      </c>
      <c r="EF389" s="120" t="str">
        <f>IF('Main courante'!$A386=$ED$6,'Main courante'!$T386,"")</f>
        <v/>
      </c>
      <c r="EG389" s="120" t="str">
        <f>IF('Main courante'!$A386=$ED$6,'Main courante'!$U386,"")</f>
        <v/>
      </c>
      <c r="EH389" s="134" t="str">
        <f>IF('Main courante'!$A386=$ED$6,'Main courante'!$V386,"")</f>
        <v/>
      </c>
      <c r="EJ389" s="120" t="str">
        <f>IF('Main courante'!$A386=$EJ$6,MAX($EJ$8:$EJ388)+1,"")</f>
        <v/>
      </c>
      <c r="EK389" s="120" t="str">
        <f>IF('Main courante'!$A386=$EJ$6,'Main courante'!$S386,"")</f>
        <v/>
      </c>
      <c r="EL389" s="120" t="str">
        <f>IF('Main courante'!$A386=$EJ$6,'Main courante'!$T386,"")</f>
        <v/>
      </c>
      <c r="EM389" s="120" t="str">
        <f>IF('Main courante'!$A386=$EJ$6,'Main courante'!$U386,"")</f>
        <v/>
      </c>
      <c r="EN389" s="134" t="str">
        <f>IF('Main courante'!$A386=$EJ$6,'Main courante'!$V386,"")</f>
        <v/>
      </c>
      <c r="EP389" s="120" t="str">
        <f>IF('Main courante'!$A386=$EP$6,MAX($EP$8:$EP388)+1,"")</f>
        <v/>
      </c>
      <c r="EQ389" s="120" t="str">
        <f>IF('Main courante'!$A386=$EP$6,'Main courante'!$S386,"")</f>
        <v/>
      </c>
      <c r="ER389" s="120" t="str">
        <f>IF('Main courante'!$A386=$EP$6,'Main courante'!$T386,"")</f>
        <v/>
      </c>
      <c r="ES389" s="120" t="str">
        <f>IF('Main courante'!$A386=$EP$6,'Main courante'!$U386,"")</f>
        <v/>
      </c>
      <c r="ET389" s="134" t="str">
        <f>IF('Main courante'!$A386=$EP$6,'Main courante'!$V386,"")</f>
        <v/>
      </c>
      <c r="EU389" s="125"/>
      <c r="EV389" s="120" t="str">
        <f>IF('Main courante'!$A386=$EV$6,MAX($EV$8:$EV388)+1,"")</f>
        <v/>
      </c>
      <c r="EW389" s="121" t="str">
        <f>IF('Main courante'!$A386=$EV$6,TEXT('Main courante'!$B386,"j mmm aa"),"")</f>
        <v/>
      </c>
      <c r="EX389" s="122" t="str">
        <f>IF('Main courante'!$A386=$EV$6,TEXT('Main courante'!$C386,"hh:mm"),"")</f>
        <v/>
      </c>
      <c r="EY389" s="122" t="str">
        <f>IF('Main courante'!$A386=$EV$6,TEXT('Main courante'!$D386,"hh:mm"),"")</f>
        <v/>
      </c>
      <c r="EZ389" s="123" t="str">
        <f>IF('Main courante'!$A386=$EV$6,MOD($EY389-$EX389,1),"")</f>
        <v/>
      </c>
      <c r="FA389" s="123" t="str">
        <f>IF('Main courante'!$A386=$EV$6,'Main courante'!$E386,"")</f>
        <v/>
      </c>
      <c r="FB389" s="128"/>
    </row>
    <row r="390" spans="1:158">
      <c r="A390" s="120" t="str">
        <f>IF('Main courante'!$A387=$A$6,MAX($A$8:$A389)+1,"")</f>
        <v/>
      </c>
      <c r="B390" s="121" t="str">
        <f>IF('Main courante'!$A387=$A$6,TEXT('Main courante'!$B387,"j mmm aa"),"")</f>
        <v/>
      </c>
      <c r="C390" s="122" t="str">
        <f>IF('Main courante'!$A387=$A$6,TEXT('Main courante'!$C387,"hh:mm"),"")</f>
        <v/>
      </c>
      <c r="D390" s="122" t="str">
        <f>IF('Main courante'!$A387=$A$6,TEXT('Main courante'!$D387,"hh:mm"),"")</f>
        <v/>
      </c>
      <c r="E390" s="123" t="str">
        <f>IF('Main courante'!$A387=$A$6,MOD($D390-$C390,1),"")</f>
        <v/>
      </c>
      <c r="F390" s="123" t="str">
        <f>IF('Main courante'!$A387=$A$6,'Main courante'!$E387,"")</f>
        <v/>
      </c>
      <c r="G390" s="125"/>
      <c r="H390" s="126" t="str">
        <f>IF('Main courante'!$A387=$H$6,MAX($H$8:$H389)+1,"")</f>
        <v/>
      </c>
      <c r="I390" s="121" t="str">
        <f>IF('Main courante'!$A387=$H$6,TEXT('Main courante'!$B387,"j mmm aa"),"")</f>
        <v/>
      </c>
      <c r="J390" s="122" t="str">
        <f>IF('Main courante'!$A387=$H$6,TEXT('Main courante'!$C387,"hh:mm"),"")</f>
        <v/>
      </c>
      <c r="K390" s="122" t="str">
        <f>IF('Main courante'!$A387=$H$6,TEXT('Main courante'!$D387,"hh:mm"),"")</f>
        <v/>
      </c>
      <c r="L390" s="123" t="str">
        <f>IF('Main courante'!$A387=$H$6,MOD($K390-$J390,1),"")</f>
        <v/>
      </c>
      <c r="M390" s="123" t="str">
        <f>IF('Main courante'!$A387=$H$6,'Main courante'!$E387,"")</f>
        <v/>
      </c>
      <c r="N390" s="125"/>
      <c r="O390" s="120" t="str">
        <f>IF('Main courante'!$A387=$O$6,MAX($O$8:$O389)+1,"")</f>
        <v/>
      </c>
      <c r="P390" s="121" t="str">
        <f>IF('Main courante'!$A387=$O$6,TEXT('Main courante'!$B387,"j mmm aa"),"")</f>
        <v/>
      </c>
      <c r="Q390" s="122" t="str">
        <f>IF('Main courante'!$A387=$O$6,TEXT('Main courante'!$C387,"hh:mm"),"")</f>
        <v/>
      </c>
      <c r="R390" s="122" t="str">
        <f>IF('Main courante'!$A387=$O$6,TEXT('Main courante'!$D387,"hh:mm"),"")</f>
        <v/>
      </c>
      <c r="S390" s="123" t="str">
        <f>IF('Main courante'!$A387=$O$6,MOD($R390-$Q390,1),"")</f>
        <v/>
      </c>
      <c r="T390" s="124" t="str">
        <f>IF('Main courante'!$A387=$O$6,'Main courante'!$E387,"")</f>
        <v/>
      </c>
      <c r="U390" s="127" t="str">
        <f>IF('Main courante'!$A387=$O$6,DU390,"")</f>
        <v/>
      </c>
      <c r="V390" s="125"/>
      <c r="W390" s="120" t="str">
        <f>IF('Main courante'!$A387=$W$6,MAX($W$8:$W389)+1,"")</f>
        <v/>
      </c>
      <c r="X390" s="121" t="str">
        <f>IF('Main courante'!$A387=$W$6,TEXT('Main courante'!$B387,"j mmm aa"),"")</f>
        <v/>
      </c>
      <c r="Y390" s="122" t="str">
        <f>IF('Main courante'!$A387=$W$6,TEXT('Main courante'!$C387,"hh:mm"),"")</f>
        <v/>
      </c>
      <c r="Z390" s="122" t="str">
        <f>IF('Main courante'!$A387=$W$6,TEXT('Main courante'!$D387,"hh:mm"),"")</f>
        <v/>
      </c>
      <c r="AA390" s="123" t="str">
        <f>IF('Main courante'!$A387=$W$6,MOD($Z390-$Y390,1),"")</f>
        <v/>
      </c>
      <c r="AB390" s="123" t="str">
        <f>IF('Main courante'!$A387=$W$6,'Main courante'!$E387,"")</f>
        <v/>
      </c>
      <c r="AC390" s="122" t="str">
        <f>IF('Main courante'!$A387=$W$6,DU390,"")</f>
        <v/>
      </c>
      <c r="AD390" s="125"/>
      <c r="AE390" s="120" t="str">
        <f>IF('Main courante'!$A387=$AE$6,MAX($AE$8:$AE389)+1,"")</f>
        <v/>
      </c>
      <c r="AF390" s="121" t="str">
        <f>IF('Main courante'!$A387=$AE$6,TEXT('Main courante'!$B387,"j mmm aa"),"")</f>
        <v/>
      </c>
      <c r="AG390" s="122" t="str">
        <f>IF('Main courante'!$A387=$AE$6,TEXT('Main courante'!$C387,"hh:mm"),"")</f>
        <v/>
      </c>
      <c r="AH390" s="122" t="str">
        <f>IF('Main courante'!$A387=$AE$6,TEXT('Main courante'!$D387,"hh:mm"),"")</f>
        <v/>
      </c>
      <c r="AI390" s="123" t="str">
        <f>IF('Main courante'!$A387=$AE$6,MOD($AH390-$AG390,1),"")</f>
        <v/>
      </c>
      <c r="AJ390" s="123" t="str">
        <f>IF('Main courante'!$A387=$AE$6,'Main courante'!$E387,"")</f>
        <v/>
      </c>
      <c r="AK390" s="122" t="str">
        <f>IF('Main courante'!$A387=$AE$6,DU390,"")</f>
        <v/>
      </c>
      <c r="AL390" s="125"/>
      <c r="AM390" s="120" t="str">
        <f>IF('Main courante'!$A387=$AM$6,MAX($AM$8:$AM389)+1,"")</f>
        <v/>
      </c>
      <c r="AN390" s="121" t="str">
        <f>IF('Main courante'!$A387=$AM$6,TEXT('Main courante'!$B387,"j mmm aa"),"")</f>
        <v/>
      </c>
      <c r="AO390" s="122" t="str">
        <f>IF('Main courante'!$A387=$AM$6,TEXT('Main courante'!$C387,"hh:mm"),"")</f>
        <v/>
      </c>
      <c r="AP390" s="122" t="str">
        <f>IF('Main courante'!$A387=$AM$6,TEXT('Main courante'!$D387,"hh:mm"),"")</f>
        <v/>
      </c>
      <c r="AQ390" s="123" t="str">
        <f>IF('Main courante'!$A387=$AM$6,MOD($AP390-$AO390,1),"")</f>
        <v/>
      </c>
      <c r="AR390" s="123" t="str">
        <f>IF('Main courante'!$A387=$AM$6,'Main courante'!$E387,"")</f>
        <v/>
      </c>
      <c r="AS390" s="122" t="str">
        <f>IF('Main courante'!$A387=$AM$6,DU390,"")</f>
        <v/>
      </c>
      <c r="AT390" s="125"/>
      <c r="AU390" s="120" t="str">
        <f>IF('Main courante'!$A387=$AU$6,MAX($AU$8:$AU389)+1,"")</f>
        <v/>
      </c>
      <c r="AV390" s="121" t="str">
        <f>IF('Main courante'!$A387=$AU$6,TEXT('Main courante'!$B387,"j mmm aa"),"")</f>
        <v/>
      </c>
      <c r="AW390" s="122" t="str">
        <f>IF('Main courante'!$A387=$AU$6,TEXT('Main courante'!$C387,"hh:mm"),"")</f>
        <v/>
      </c>
      <c r="AX390" s="122" t="str">
        <f>IF('Main courante'!$A387=$AU$6,TEXT('Main courante'!$D387,"hh:mm"),"")</f>
        <v/>
      </c>
      <c r="AY390" s="123" t="str">
        <f>IF('Main courante'!$A387=$AU$6,MOD($AX390-$AW390,1),"")</f>
        <v/>
      </c>
      <c r="AZ390" s="123" t="str">
        <f>IF('Main courante'!$A387=$AU$6,'Main courante'!$E387,"")</f>
        <v/>
      </c>
      <c r="BA390" s="122" t="str">
        <f>IF('Main courante'!$A387=$AU$6,DU390,"")</f>
        <v/>
      </c>
      <c r="BB390" s="125"/>
      <c r="BC390" s="120" t="str">
        <f>IF('Main courante'!$A387=$BC$6,MAX($BC$8:$BC389)+1,"")</f>
        <v/>
      </c>
      <c r="BD390" s="121" t="str">
        <f>IF('Main courante'!$A387=$BC$6,TEXT('Main courante'!$B387,"j mmm aa"),"")</f>
        <v/>
      </c>
      <c r="BE390" s="122" t="str">
        <f>IF('Main courante'!$A387=$BC$6,TEXT('Main courante'!$C387,"hh:mm"),"")</f>
        <v/>
      </c>
      <c r="BF390" s="122" t="str">
        <f>IF('Main courante'!$A387=$BC$6,TEXT('Main courante'!$D387,"hh:mm"),"")</f>
        <v/>
      </c>
      <c r="BG390" s="123" t="str">
        <f>IF('Main courante'!$A387=$BC$6,MOD($BF390-$BE390,1),"")</f>
        <v/>
      </c>
      <c r="BH390" s="123" t="str">
        <f>IF('Main courante'!$A387=$BC$6,'Main courante'!$E387,"")</f>
        <v/>
      </c>
      <c r="BI390" s="122" t="str">
        <f>IF('Main courante'!$A387=$BC$6,DU390,"")</f>
        <v/>
      </c>
      <c r="BJ390" s="125"/>
      <c r="BK390" s="120" t="str">
        <f>IF('Main courante'!$A387=$BK$6,MAX($BK$8:$BK389)+1,"")</f>
        <v/>
      </c>
      <c r="BL390" s="121" t="str">
        <f>IF('Main courante'!$A387=$BK$6,TEXT('Main courante'!$B387,"j mmm aa"),"")</f>
        <v/>
      </c>
      <c r="BM390" s="122" t="str">
        <f>IF('Main courante'!$A387=$BK$6,TEXT('Main courante'!$C387,"hh:mm"),"")</f>
        <v/>
      </c>
      <c r="BN390" s="122" t="str">
        <f>IF('Main courante'!$A387=$BK$6,TEXT('Main courante'!$D387,"hh:mm"),"")</f>
        <v/>
      </c>
      <c r="BO390" s="123" t="str">
        <f>IF('Main courante'!$A387=$BK$6,MOD($BN390-$BM390,1),"")</f>
        <v/>
      </c>
      <c r="BP390" s="123" t="str">
        <f>IF('Main courante'!$A387=$BK$6,'Main courante'!$E387,"")</f>
        <v/>
      </c>
      <c r="BQ390" s="122" t="str">
        <f>IF('Main courante'!$A387=$BK$6,DU390,"")</f>
        <v/>
      </c>
      <c r="BR390" s="125"/>
      <c r="BS390" s="120" t="str">
        <f>IF('Main courante'!$A387=$BS$6,MAX($BS$8:$BS389)+1,"")</f>
        <v/>
      </c>
      <c r="BT390" s="121" t="str">
        <f>IF('Main courante'!$A387=$BS$6,TEXT('Main courante'!$B387,"j mmm aa"),"")</f>
        <v/>
      </c>
      <c r="BU390" s="122" t="str">
        <f>IF('Main courante'!$A387=$BS$6,TEXT('Main courante'!$C387,"hh:mm"),"")</f>
        <v/>
      </c>
      <c r="BV390" s="122" t="str">
        <f>IF('Main courante'!$A387=$BS$6,TEXT('Main courante'!$D387,"hh:mm"),"")</f>
        <v/>
      </c>
      <c r="BW390" s="123" t="str">
        <f>IF('Main courante'!$A387=$BS$6,MOD($BV390-$BU390,1),"")</f>
        <v/>
      </c>
      <c r="BX390" s="123" t="str">
        <f>IF('Main courante'!$A387=$BS$6,'Main courante'!$E387,"")</f>
        <v/>
      </c>
      <c r="BY390" s="122" t="str">
        <f>IF('Main courante'!$A387=$BS$6,DU390,"")</f>
        <v/>
      </c>
      <c r="BZ390" s="125"/>
      <c r="CA390" s="120" t="str">
        <f>IF('Main courante'!$A387=$CA$6,MAX($CA$8:$CA389)+1,"")</f>
        <v/>
      </c>
      <c r="CB390" s="121" t="str">
        <f>IF('Main courante'!$A387=$CA$6,TEXT('Main courante'!$B387,"j mmm aa"),"")</f>
        <v/>
      </c>
      <c r="CC390" s="122" t="str">
        <f>IF('Main courante'!$A387=$CA$6,TEXT('Main courante'!$C387,"hh:mm"),"")</f>
        <v/>
      </c>
      <c r="CD390" s="122" t="str">
        <f>IF('Main courante'!$A387=$CA$6,TEXT('Main courante'!$D387,"hh:mm"),"")</f>
        <v/>
      </c>
      <c r="CE390" s="123" t="str">
        <f>IF('Main courante'!$A387=$CA$6,MOD($CD390-$CC390,1),"")</f>
        <v/>
      </c>
      <c r="CF390" s="123" t="str">
        <f>IF('Main courante'!$A387=$CA$6,'Main courante'!$E387,"")</f>
        <v/>
      </c>
      <c r="CG390" s="122" t="str">
        <f>IF('Main courante'!$A387=$CA$6,DU390,"")</f>
        <v/>
      </c>
      <c r="CH390" s="125"/>
      <c r="CI390" s="120" t="str">
        <f>IF('Main courante'!$A387=$CI$6,MAX($CI$8:$CI389)+1,"")</f>
        <v/>
      </c>
      <c r="CJ390" s="121" t="str">
        <f>IF('Main courante'!$A387=$CI$6,TEXT('Main courante'!$B387,"j mmm aa"),"")</f>
        <v/>
      </c>
      <c r="CK390" s="122" t="str">
        <f>IF('Main courante'!$A387=$CI$6,TEXT('Main courante'!$C387,"hh:mm"),"")</f>
        <v/>
      </c>
      <c r="CL390" s="122" t="str">
        <f>IF('Main courante'!$A387=$CI$6,TEXT('Main courante'!$D387,"hh:mm"),"")</f>
        <v/>
      </c>
      <c r="CM390" s="123" t="str">
        <f>IF('Main courante'!$A387=$CI$6,MOD($CL390-$CK390,1),"")</f>
        <v/>
      </c>
      <c r="CN390" s="123" t="str">
        <f>IF('Main courante'!$A387=$CI$6,'Main courante'!$E387,"")</f>
        <v/>
      </c>
      <c r="CO390" s="125"/>
      <c r="CP390" s="120" t="str">
        <f>IF('Main courante'!$A387=$CP$6,MAX($CP$8:$CP389)+1,"")</f>
        <v/>
      </c>
      <c r="CQ390" s="121" t="str">
        <f>IF('Main courante'!$A387=$CP$6,TEXT('Main courante'!$B387,"j mmm aa"),"")</f>
        <v/>
      </c>
      <c r="CR390" s="122" t="str">
        <f>IF('Main courante'!$A387=$CP$6,TEXT('Main courante'!$C387,"hh:mm"),"")</f>
        <v/>
      </c>
      <c r="CS390" s="122" t="str">
        <f>IF('Main courante'!$A387=$CP$6,TEXT('Main courante'!$D387,"hh:mm"),"")</f>
        <v/>
      </c>
      <c r="CT390" s="123" t="str">
        <f>IF('Main courante'!$A387=$CP$6,MOD($CS390-$CR390,1),"")</f>
        <v/>
      </c>
      <c r="CU390" s="123" t="str">
        <f>IF('Main courante'!$A387=$CP$6,'Main courante'!$E387,"")</f>
        <v/>
      </c>
      <c r="CV390" s="122" t="str">
        <f>IF('Main courante'!$A387=$CP$6,DU390,"")</f>
        <v/>
      </c>
      <c r="CW390" s="125"/>
      <c r="CX390" s="120" t="str">
        <f>IF('Main courante'!$A387=$CX$6,MAX($CX$8:$CX389)+1,"")</f>
        <v/>
      </c>
      <c r="CY390" s="121" t="str">
        <f>IF('Main courante'!$A387=$CX$6,TEXT('Main courante'!$B387,"j mmm aa"),"")</f>
        <v/>
      </c>
      <c r="CZ390" s="122" t="str">
        <f>IF('Main courante'!$A387=$CX$6,TEXT('Main courante'!$C387,"hh:mm"),"")</f>
        <v/>
      </c>
      <c r="DA390" s="122" t="str">
        <f>IF('Main courante'!$A387=$CX$6,TEXT('Main courante'!$D387,"hh:mm"),"")</f>
        <v/>
      </c>
      <c r="DB390" s="123" t="str">
        <f>IF('Main courante'!$A387=$CX$6,MOD($DA390-$CZ390,1),"")</f>
        <v/>
      </c>
      <c r="DC390" s="123" t="str">
        <f>IF('Main courante'!$A387=$CX$6,'Main courante'!$E387,"")</f>
        <v/>
      </c>
      <c r="DD390" s="122" t="str">
        <f>IF('Main courante'!$A387=$CX$6,DU390,"")</f>
        <v/>
      </c>
      <c r="DE390" s="125"/>
      <c r="DF390" s="120" t="str">
        <f>IF('Main courante'!$A387=$DF$6,MAX($DF$8:$DF389)+1,"")</f>
        <v/>
      </c>
      <c r="DG390" s="121" t="str">
        <f>IF('Main courante'!$A387=$DF$6,TEXT('Main courante'!$B387,"j mmm aa"),"")</f>
        <v/>
      </c>
      <c r="DH390" s="122" t="str">
        <f>IF('Main courante'!$A387=$DF$6,TEXT('Main courante'!$C387,"hh:mm"),"")</f>
        <v/>
      </c>
      <c r="DI390" s="122" t="str">
        <f>IF('Main courante'!$A387=$DF$6,TEXT('Main courante'!$D387,"hh:mm"),"")</f>
        <v/>
      </c>
      <c r="DJ390" s="123" t="str">
        <f>IF('Main courante'!$A387=$DF$6,MOD($DI390-$DH390,1),"")</f>
        <v/>
      </c>
      <c r="DK390" s="123" t="str">
        <f>IF('Main courante'!$A387=$DF$6,'Main courante'!$E387,"")</f>
        <v/>
      </c>
      <c r="DL390" s="128"/>
      <c r="DM390" s="120" t="str">
        <f>IF(OR('Main courante'!$F387&lt;&gt;"",'Main courante'!$K387&lt;&gt;""),MAX($DM$8:$DM389)+1,"")</f>
        <v/>
      </c>
      <c r="DN390" s="121" t="str">
        <f>IF('Main courante'!$F387,TEXT('Main courante'!$B387,"j mmm aa"),"")</f>
        <v/>
      </c>
      <c r="DO390" s="121" t="str">
        <f>IF('Main courante'!$F387,'Main courante'!$E387,"")</f>
        <v/>
      </c>
      <c r="DP390" s="121" t="str">
        <f>IF(OR('Main courante'!$F387&lt;&gt;"",'Main courante'!$K387&lt;&gt;""),IF('Main courante'!$F387&lt;&gt;"",TEXT('Main courante'!$F387,"hh:mm"),""),"")</f>
        <v/>
      </c>
      <c r="DQ390" s="121" t="str">
        <f>IF(OR('Main courante'!$F387&lt;&gt;"",'Main courante'!$K387&lt;&gt;""),IF('Main courante'!$G387&lt;&gt;"",TEXT('Main courante'!$G387,"hh:mm"),""),"")</f>
        <v/>
      </c>
      <c r="DR390" s="121" t="str">
        <f>IF(OR('Main courante'!$F387&lt;&gt;"",'Main courante'!$K387&lt;&gt;""),IF('Main courante'!$K387&lt;&gt;"",TEXT('Main courante'!$K387,"hh:mm"),""),"")</f>
        <v/>
      </c>
      <c r="DS390" s="121" t="str">
        <f>IF(OR('Main courante'!$F387&lt;&gt;"",'Main courante'!$K387&lt;&gt;""),IF('Main courante'!$L387&lt;&gt;"",TEXT('Main courante'!$L387,"hh:mm"),""),"")</f>
        <v/>
      </c>
      <c r="DT390" s="129">
        <f t="shared" si="19"/>
        <v>0</v>
      </c>
      <c r="DU390" s="130">
        <f>'Main courante'!$H387+'Main courante'!$M387</f>
        <v>0</v>
      </c>
      <c r="DV390" s="131">
        <f>'Main courante'!$J387+'Main courante'!$O387</f>
        <v>0</v>
      </c>
      <c r="DW390" s="131">
        <f>'Main courante'!$I387+'Main courante'!$N387</f>
        <v>0</v>
      </c>
      <c r="DX390" s="132" t="str">
        <f>IF('Main courante'!$P387&lt;&gt;"",'Main courante'!$P387,"")</f>
        <v/>
      </c>
      <c r="DY390" s="133" t="str">
        <f>IF('Main courante'!$Q387&lt;&gt;"",'Main courante'!$Q387,"")</f>
        <v/>
      </c>
      <c r="DZ390" s="133" t="str">
        <f>IF('Main courante'!$R387&lt;&gt;"",'Main courante'!$R387,"")</f>
        <v/>
      </c>
      <c r="EA390" s="129">
        <f t="shared" si="20"/>
        <v>0</v>
      </c>
      <c r="EB390" s="129">
        <f t="shared" si="21"/>
        <v>0</v>
      </c>
      <c r="ED390" s="120" t="str">
        <f>IF('Main courante'!$A387=$ED$6,MAX($ED$8:$ED389)+1,"")</f>
        <v/>
      </c>
      <c r="EE390" s="120" t="str">
        <f>IF('Main courante'!$A387=$ED$6,'Main courante'!$S387,"")</f>
        <v/>
      </c>
      <c r="EF390" s="120" t="str">
        <f>IF('Main courante'!$A387=$ED$6,'Main courante'!$T387,"")</f>
        <v/>
      </c>
      <c r="EG390" s="120" t="str">
        <f>IF('Main courante'!$A387=$ED$6,'Main courante'!$U387,"")</f>
        <v/>
      </c>
      <c r="EH390" s="134" t="str">
        <f>IF('Main courante'!$A387=$ED$6,'Main courante'!$V387,"")</f>
        <v/>
      </c>
      <c r="EJ390" s="120" t="str">
        <f>IF('Main courante'!$A387=$EJ$6,MAX($EJ$8:$EJ389)+1,"")</f>
        <v/>
      </c>
      <c r="EK390" s="120" t="str">
        <f>IF('Main courante'!$A387=$EJ$6,'Main courante'!$S387,"")</f>
        <v/>
      </c>
      <c r="EL390" s="120" t="str">
        <f>IF('Main courante'!$A387=$EJ$6,'Main courante'!$T387,"")</f>
        <v/>
      </c>
      <c r="EM390" s="120" t="str">
        <f>IF('Main courante'!$A387=$EJ$6,'Main courante'!$U387,"")</f>
        <v/>
      </c>
      <c r="EN390" s="134" t="str">
        <f>IF('Main courante'!$A387=$EJ$6,'Main courante'!$V387,"")</f>
        <v/>
      </c>
      <c r="EP390" s="120" t="str">
        <f>IF('Main courante'!$A387=$EP$6,MAX($EP$8:$EP389)+1,"")</f>
        <v/>
      </c>
      <c r="EQ390" s="120" t="str">
        <f>IF('Main courante'!$A387=$EP$6,'Main courante'!$S387,"")</f>
        <v/>
      </c>
      <c r="ER390" s="120" t="str">
        <f>IF('Main courante'!$A387=$EP$6,'Main courante'!$T387,"")</f>
        <v/>
      </c>
      <c r="ES390" s="120" t="str">
        <f>IF('Main courante'!$A387=$EP$6,'Main courante'!$U387,"")</f>
        <v/>
      </c>
      <c r="ET390" s="134" t="str">
        <f>IF('Main courante'!$A387=$EP$6,'Main courante'!$V387,"")</f>
        <v/>
      </c>
      <c r="EU390" s="125"/>
      <c r="EV390" s="120" t="str">
        <f>IF('Main courante'!$A387=$EV$6,MAX($EV$8:$EV389)+1,"")</f>
        <v/>
      </c>
      <c r="EW390" s="121" t="str">
        <f>IF('Main courante'!$A387=$EV$6,TEXT('Main courante'!$B387,"j mmm aa"),"")</f>
        <v/>
      </c>
      <c r="EX390" s="122" t="str">
        <f>IF('Main courante'!$A387=$EV$6,TEXT('Main courante'!$C387,"hh:mm"),"")</f>
        <v/>
      </c>
      <c r="EY390" s="122" t="str">
        <f>IF('Main courante'!$A387=$EV$6,TEXT('Main courante'!$D387,"hh:mm"),"")</f>
        <v/>
      </c>
      <c r="EZ390" s="123" t="str">
        <f>IF('Main courante'!$A387=$EV$6,MOD($EY390-$EX390,1),"")</f>
        <v/>
      </c>
      <c r="FA390" s="123" t="str">
        <f>IF('Main courante'!$A387=$EV$6,'Main courante'!$E387,"")</f>
        <v/>
      </c>
      <c r="FB390" s="128"/>
    </row>
    <row r="391" spans="1:158">
      <c r="A391" s="120" t="str">
        <f>IF('Main courante'!$A388=$A$6,MAX($A$8:$A390)+1,"")</f>
        <v/>
      </c>
      <c r="B391" s="121" t="str">
        <f>IF('Main courante'!$A388=$A$6,TEXT('Main courante'!$B388,"j mmm aa"),"")</f>
        <v/>
      </c>
      <c r="C391" s="122" t="str">
        <f>IF('Main courante'!$A388=$A$6,TEXT('Main courante'!$C388,"hh:mm"),"")</f>
        <v/>
      </c>
      <c r="D391" s="122" t="str">
        <f>IF('Main courante'!$A388=$A$6,TEXT('Main courante'!$D388,"hh:mm"),"")</f>
        <v/>
      </c>
      <c r="E391" s="123" t="str">
        <f>IF('Main courante'!$A388=$A$6,MOD($D391-$C391,1),"")</f>
        <v/>
      </c>
      <c r="F391" s="123" t="str">
        <f>IF('Main courante'!$A388=$A$6,'Main courante'!$E388,"")</f>
        <v/>
      </c>
      <c r="G391" s="125"/>
      <c r="H391" s="126" t="str">
        <f>IF('Main courante'!$A388=$H$6,MAX($H$8:$H390)+1,"")</f>
        <v/>
      </c>
      <c r="I391" s="121" t="str">
        <f>IF('Main courante'!$A388=$H$6,TEXT('Main courante'!$B388,"j mmm aa"),"")</f>
        <v/>
      </c>
      <c r="J391" s="122" t="str">
        <f>IF('Main courante'!$A388=$H$6,TEXT('Main courante'!$C388,"hh:mm"),"")</f>
        <v/>
      </c>
      <c r="K391" s="122" t="str">
        <f>IF('Main courante'!$A388=$H$6,TEXT('Main courante'!$D388,"hh:mm"),"")</f>
        <v/>
      </c>
      <c r="L391" s="123" t="str">
        <f>IF('Main courante'!$A388=$H$6,MOD($K391-$J391,1),"")</f>
        <v/>
      </c>
      <c r="M391" s="123" t="str">
        <f>IF('Main courante'!$A388=$H$6,'Main courante'!$E388,"")</f>
        <v/>
      </c>
      <c r="N391" s="125"/>
      <c r="O391" s="120" t="str">
        <f>IF('Main courante'!$A388=$O$6,MAX($O$8:$O390)+1,"")</f>
        <v/>
      </c>
      <c r="P391" s="121" t="str">
        <f>IF('Main courante'!$A388=$O$6,TEXT('Main courante'!$B388,"j mmm aa"),"")</f>
        <v/>
      </c>
      <c r="Q391" s="122" t="str">
        <f>IF('Main courante'!$A388=$O$6,TEXT('Main courante'!$C388,"hh:mm"),"")</f>
        <v/>
      </c>
      <c r="R391" s="122" t="str">
        <f>IF('Main courante'!$A388=$O$6,TEXT('Main courante'!$D388,"hh:mm"),"")</f>
        <v/>
      </c>
      <c r="S391" s="123" t="str">
        <f>IF('Main courante'!$A388=$O$6,MOD($R391-$Q391,1),"")</f>
        <v/>
      </c>
      <c r="T391" s="124" t="str">
        <f>IF('Main courante'!$A388=$O$6,'Main courante'!$E388,"")</f>
        <v/>
      </c>
      <c r="U391" s="127" t="str">
        <f>IF('Main courante'!$A388=$O$6,DU391,"")</f>
        <v/>
      </c>
      <c r="V391" s="125"/>
      <c r="W391" s="120" t="str">
        <f>IF('Main courante'!$A388=$W$6,MAX($W$8:$W390)+1,"")</f>
        <v/>
      </c>
      <c r="X391" s="121" t="str">
        <f>IF('Main courante'!$A388=$W$6,TEXT('Main courante'!$B388,"j mmm aa"),"")</f>
        <v/>
      </c>
      <c r="Y391" s="122" t="str">
        <f>IF('Main courante'!$A388=$W$6,TEXT('Main courante'!$C388,"hh:mm"),"")</f>
        <v/>
      </c>
      <c r="Z391" s="122" t="str">
        <f>IF('Main courante'!$A388=$W$6,TEXT('Main courante'!$D388,"hh:mm"),"")</f>
        <v/>
      </c>
      <c r="AA391" s="123" t="str">
        <f>IF('Main courante'!$A388=$W$6,MOD($Z391-$Y391,1),"")</f>
        <v/>
      </c>
      <c r="AB391" s="123" t="str">
        <f>IF('Main courante'!$A388=$W$6,'Main courante'!$E388,"")</f>
        <v/>
      </c>
      <c r="AC391" s="122" t="str">
        <f>IF('Main courante'!$A388=$W$6,DU391,"")</f>
        <v/>
      </c>
      <c r="AD391" s="125"/>
      <c r="AE391" s="120" t="str">
        <f>IF('Main courante'!$A388=$AE$6,MAX($AE$8:$AE390)+1,"")</f>
        <v/>
      </c>
      <c r="AF391" s="121" t="str">
        <f>IF('Main courante'!$A388=$AE$6,TEXT('Main courante'!$B388,"j mmm aa"),"")</f>
        <v/>
      </c>
      <c r="AG391" s="122" t="str">
        <f>IF('Main courante'!$A388=$AE$6,TEXT('Main courante'!$C388,"hh:mm"),"")</f>
        <v/>
      </c>
      <c r="AH391" s="122" t="str">
        <f>IF('Main courante'!$A388=$AE$6,TEXT('Main courante'!$D388,"hh:mm"),"")</f>
        <v/>
      </c>
      <c r="AI391" s="123" t="str">
        <f>IF('Main courante'!$A388=$AE$6,MOD($AH391-$AG391,1),"")</f>
        <v/>
      </c>
      <c r="AJ391" s="123" t="str">
        <f>IF('Main courante'!$A388=$AE$6,'Main courante'!$E388,"")</f>
        <v/>
      </c>
      <c r="AK391" s="122" t="str">
        <f>IF('Main courante'!$A388=$AE$6,DU391,"")</f>
        <v/>
      </c>
      <c r="AL391" s="125"/>
      <c r="AM391" s="120" t="str">
        <f>IF('Main courante'!$A388=$AM$6,MAX($AM$8:$AM390)+1,"")</f>
        <v/>
      </c>
      <c r="AN391" s="121" t="str">
        <f>IF('Main courante'!$A388=$AM$6,TEXT('Main courante'!$B388,"j mmm aa"),"")</f>
        <v/>
      </c>
      <c r="AO391" s="122" t="str">
        <f>IF('Main courante'!$A388=$AM$6,TEXT('Main courante'!$C388,"hh:mm"),"")</f>
        <v/>
      </c>
      <c r="AP391" s="122" t="str">
        <f>IF('Main courante'!$A388=$AM$6,TEXT('Main courante'!$D388,"hh:mm"),"")</f>
        <v/>
      </c>
      <c r="AQ391" s="123" t="str">
        <f>IF('Main courante'!$A388=$AM$6,MOD($AP391-$AO391,1),"")</f>
        <v/>
      </c>
      <c r="AR391" s="123" t="str">
        <f>IF('Main courante'!$A388=$AM$6,'Main courante'!$E388,"")</f>
        <v/>
      </c>
      <c r="AS391" s="122" t="str">
        <f>IF('Main courante'!$A388=$AM$6,DU391,"")</f>
        <v/>
      </c>
      <c r="AT391" s="125"/>
      <c r="AU391" s="120" t="str">
        <f>IF('Main courante'!$A388=$AU$6,MAX($AU$8:$AU390)+1,"")</f>
        <v/>
      </c>
      <c r="AV391" s="121" t="str">
        <f>IF('Main courante'!$A388=$AU$6,TEXT('Main courante'!$B388,"j mmm aa"),"")</f>
        <v/>
      </c>
      <c r="AW391" s="122" t="str">
        <f>IF('Main courante'!$A388=$AU$6,TEXT('Main courante'!$C388,"hh:mm"),"")</f>
        <v/>
      </c>
      <c r="AX391" s="122" t="str">
        <f>IF('Main courante'!$A388=$AU$6,TEXT('Main courante'!$D388,"hh:mm"),"")</f>
        <v/>
      </c>
      <c r="AY391" s="123" t="str">
        <f>IF('Main courante'!$A388=$AU$6,MOD($AX391-$AW391,1),"")</f>
        <v/>
      </c>
      <c r="AZ391" s="123" t="str">
        <f>IF('Main courante'!$A388=$AU$6,'Main courante'!$E388,"")</f>
        <v/>
      </c>
      <c r="BA391" s="122" t="str">
        <f>IF('Main courante'!$A388=$AU$6,DU391,"")</f>
        <v/>
      </c>
      <c r="BB391" s="125"/>
      <c r="BC391" s="120" t="str">
        <f>IF('Main courante'!$A388=$BC$6,MAX($BC$8:$BC390)+1,"")</f>
        <v/>
      </c>
      <c r="BD391" s="121" t="str">
        <f>IF('Main courante'!$A388=$BC$6,TEXT('Main courante'!$B388,"j mmm aa"),"")</f>
        <v/>
      </c>
      <c r="BE391" s="122" t="str">
        <f>IF('Main courante'!$A388=$BC$6,TEXT('Main courante'!$C388,"hh:mm"),"")</f>
        <v/>
      </c>
      <c r="BF391" s="122" t="str">
        <f>IF('Main courante'!$A388=$BC$6,TEXT('Main courante'!$D388,"hh:mm"),"")</f>
        <v/>
      </c>
      <c r="BG391" s="123" t="str">
        <f>IF('Main courante'!$A388=$BC$6,MOD($BF391-$BE391,1),"")</f>
        <v/>
      </c>
      <c r="BH391" s="123" t="str">
        <f>IF('Main courante'!$A388=$BC$6,'Main courante'!$E388,"")</f>
        <v/>
      </c>
      <c r="BI391" s="122" t="str">
        <f>IF('Main courante'!$A388=$BC$6,DU391,"")</f>
        <v/>
      </c>
      <c r="BJ391" s="125"/>
      <c r="BK391" s="120" t="str">
        <f>IF('Main courante'!$A388=$BK$6,MAX($BK$8:$BK390)+1,"")</f>
        <v/>
      </c>
      <c r="BL391" s="121" t="str">
        <f>IF('Main courante'!$A388=$BK$6,TEXT('Main courante'!$B388,"j mmm aa"),"")</f>
        <v/>
      </c>
      <c r="BM391" s="122" t="str">
        <f>IF('Main courante'!$A388=$BK$6,TEXT('Main courante'!$C388,"hh:mm"),"")</f>
        <v/>
      </c>
      <c r="BN391" s="122" t="str">
        <f>IF('Main courante'!$A388=$BK$6,TEXT('Main courante'!$D388,"hh:mm"),"")</f>
        <v/>
      </c>
      <c r="BO391" s="123" t="str">
        <f>IF('Main courante'!$A388=$BK$6,MOD($BN391-$BM391,1),"")</f>
        <v/>
      </c>
      <c r="BP391" s="123" t="str">
        <f>IF('Main courante'!$A388=$BK$6,'Main courante'!$E388,"")</f>
        <v/>
      </c>
      <c r="BQ391" s="122" t="str">
        <f>IF('Main courante'!$A388=$BK$6,DU391,"")</f>
        <v/>
      </c>
      <c r="BR391" s="125"/>
      <c r="BS391" s="120" t="str">
        <f>IF('Main courante'!$A388=$BS$6,MAX($BS$8:$BS390)+1,"")</f>
        <v/>
      </c>
      <c r="BT391" s="121" t="str">
        <f>IF('Main courante'!$A388=$BS$6,TEXT('Main courante'!$B388,"j mmm aa"),"")</f>
        <v/>
      </c>
      <c r="BU391" s="122" t="str">
        <f>IF('Main courante'!$A388=$BS$6,TEXT('Main courante'!$C388,"hh:mm"),"")</f>
        <v/>
      </c>
      <c r="BV391" s="122" t="str">
        <f>IF('Main courante'!$A388=$BS$6,TEXT('Main courante'!$D388,"hh:mm"),"")</f>
        <v/>
      </c>
      <c r="BW391" s="123" t="str">
        <f>IF('Main courante'!$A388=$BS$6,MOD($BV391-$BU391,1),"")</f>
        <v/>
      </c>
      <c r="BX391" s="123" t="str">
        <f>IF('Main courante'!$A388=$BS$6,'Main courante'!$E388,"")</f>
        <v/>
      </c>
      <c r="BY391" s="122" t="str">
        <f>IF('Main courante'!$A388=$BS$6,DU391,"")</f>
        <v/>
      </c>
      <c r="BZ391" s="125"/>
      <c r="CA391" s="120" t="str">
        <f>IF('Main courante'!$A388=$CA$6,MAX($CA$8:$CA390)+1,"")</f>
        <v/>
      </c>
      <c r="CB391" s="121" t="str">
        <f>IF('Main courante'!$A388=$CA$6,TEXT('Main courante'!$B388,"j mmm aa"),"")</f>
        <v/>
      </c>
      <c r="CC391" s="122" t="str">
        <f>IF('Main courante'!$A388=$CA$6,TEXT('Main courante'!$C388,"hh:mm"),"")</f>
        <v/>
      </c>
      <c r="CD391" s="122" t="str">
        <f>IF('Main courante'!$A388=$CA$6,TEXT('Main courante'!$D388,"hh:mm"),"")</f>
        <v/>
      </c>
      <c r="CE391" s="123" t="str">
        <f>IF('Main courante'!$A388=$CA$6,MOD($CD391-$CC391,1),"")</f>
        <v/>
      </c>
      <c r="CF391" s="123" t="str">
        <f>IF('Main courante'!$A388=$CA$6,'Main courante'!$E388,"")</f>
        <v/>
      </c>
      <c r="CG391" s="122" t="str">
        <f>IF('Main courante'!$A388=$CA$6,DU391,"")</f>
        <v/>
      </c>
      <c r="CH391" s="125"/>
      <c r="CI391" s="120" t="str">
        <f>IF('Main courante'!$A388=$CI$6,MAX($CI$8:$CI390)+1,"")</f>
        <v/>
      </c>
      <c r="CJ391" s="121" t="str">
        <f>IF('Main courante'!$A388=$CI$6,TEXT('Main courante'!$B388,"j mmm aa"),"")</f>
        <v/>
      </c>
      <c r="CK391" s="122" t="str">
        <f>IF('Main courante'!$A388=$CI$6,TEXT('Main courante'!$C388,"hh:mm"),"")</f>
        <v/>
      </c>
      <c r="CL391" s="122" t="str">
        <f>IF('Main courante'!$A388=$CI$6,TEXT('Main courante'!$D388,"hh:mm"),"")</f>
        <v/>
      </c>
      <c r="CM391" s="123" t="str">
        <f>IF('Main courante'!$A388=$CI$6,MOD($CL391-$CK391,1),"")</f>
        <v/>
      </c>
      <c r="CN391" s="123" t="str">
        <f>IF('Main courante'!$A388=$CI$6,'Main courante'!$E388,"")</f>
        <v/>
      </c>
      <c r="CO391" s="125"/>
      <c r="CP391" s="120" t="str">
        <f>IF('Main courante'!$A388=$CP$6,MAX($CP$8:$CP390)+1,"")</f>
        <v/>
      </c>
      <c r="CQ391" s="121" t="str">
        <f>IF('Main courante'!$A388=$CP$6,TEXT('Main courante'!$B388,"j mmm aa"),"")</f>
        <v/>
      </c>
      <c r="CR391" s="122" t="str">
        <f>IF('Main courante'!$A388=$CP$6,TEXT('Main courante'!$C388,"hh:mm"),"")</f>
        <v/>
      </c>
      <c r="CS391" s="122" t="str">
        <f>IF('Main courante'!$A388=$CP$6,TEXT('Main courante'!$D388,"hh:mm"),"")</f>
        <v/>
      </c>
      <c r="CT391" s="123" t="str">
        <f>IF('Main courante'!$A388=$CP$6,MOD($CS391-$CR391,1),"")</f>
        <v/>
      </c>
      <c r="CU391" s="123" t="str">
        <f>IF('Main courante'!$A388=$CP$6,'Main courante'!$E388,"")</f>
        <v/>
      </c>
      <c r="CV391" s="122" t="str">
        <f>IF('Main courante'!$A388=$CP$6,DU391,"")</f>
        <v/>
      </c>
      <c r="CW391" s="125"/>
      <c r="CX391" s="120" t="str">
        <f>IF('Main courante'!$A388=$CX$6,MAX($CX$8:$CX390)+1,"")</f>
        <v/>
      </c>
      <c r="CY391" s="121" t="str">
        <f>IF('Main courante'!$A388=$CX$6,TEXT('Main courante'!$B388,"j mmm aa"),"")</f>
        <v/>
      </c>
      <c r="CZ391" s="122" t="str">
        <f>IF('Main courante'!$A388=$CX$6,TEXT('Main courante'!$C388,"hh:mm"),"")</f>
        <v/>
      </c>
      <c r="DA391" s="122" t="str">
        <f>IF('Main courante'!$A388=$CX$6,TEXT('Main courante'!$D388,"hh:mm"),"")</f>
        <v/>
      </c>
      <c r="DB391" s="123" t="str">
        <f>IF('Main courante'!$A388=$CX$6,MOD($DA391-$CZ391,1),"")</f>
        <v/>
      </c>
      <c r="DC391" s="123" t="str">
        <f>IF('Main courante'!$A388=$CX$6,'Main courante'!$E388,"")</f>
        <v/>
      </c>
      <c r="DD391" s="122" t="str">
        <f>IF('Main courante'!$A388=$CX$6,DU391,"")</f>
        <v/>
      </c>
      <c r="DE391" s="125"/>
      <c r="DF391" s="120" t="str">
        <f>IF('Main courante'!$A388=$DF$6,MAX($DF$8:$DF390)+1,"")</f>
        <v/>
      </c>
      <c r="DG391" s="121" t="str">
        <f>IF('Main courante'!$A388=$DF$6,TEXT('Main courante'!$B388,"j mmm aa"),"")</f>
        <v/>
      </c>
      <c r="DH391" s="122" t="str">
        <f>IF('Main courante'!$A388=$DF$6,TEXT('Main courante'!$C388,"hh:mm"),"")</f>
        <v/>
      </c>
      <c r="DI391" s="122" t="str">
        <f>IF('Main courante'!$A388=$DF$6,TEXT('Main courante'!$D388,"hh:mm"),"")</f>
        <v/>
      </c>
      <c r="DJ391" s="123" t="str">
        <f>IF('Main courante'!$A388=$DF$6,MOD($DI391-$DH391,1),"")</f>
        <v/>
      </c>
      <c r="DK391" s="123" t="str">
        <f>IF('Main courante'!$A388=$DF$6,'Main courante'!$E388,"")</f>
        <v/>
      </c>
      <c r="DL391" s="128"/>
      <c r="DM391" s="120" t="str">
        <f>IF(OR('Main courante'!$F388&lt;&gt;"",'Main courante'!$K388&lt;&gt;""),MAX($DM$8:$DM390)+1,"")</f>
        <v/>
      </c>
      <c r="DN391" s="121" t="str">
        <f>IF('Main courante'!$F388,TEXT('Main courante'!$B388,"j mmm aa"),"")</f>
        <v/>
      </c>
      <c r="DO391" s="121" t="str">
        <f>IF('Main courante'!$F388,'Main courante'!$E388,"")</f>
        <v/>
      </c>
      <c r="DP391" s="121" t="str">
        <f>IF(OR('Main courante'!$F388&lt;&gt;"",'Main courante'!$K388&lt;&gt;""),IF('Main courante'!$F388&lt;&gt;"",TEXT('Main courante'!$F388,"hh:mm"),""),"")</f>
        <v/>
      </c>
      <c r="DQ391" s="121" t="str">
        <f>IF(OR('Main courante'!$F388&lt;&gt;"",'Main courante'!$K388&lt;&gt;""),IF('Main courante'!$G388&lt;&gt;"",TEXT('Main courante'!$G388,"hh:mm"),""),"")</f>
        <v/>
      </c>
      <c r="DR391" s="121" t="str">
        <f>IF(OR('Main courante'!$F388&lt;&gt;"",'Main courante'!$K388&lt;&gt;""),IF('Main courante'!$K388&lt;&gt;"",TEXT('Main courante'!$K388,"hh:mm"),""),"")</f>
        <v/>
      </c>
      <c r="DS391" s="121" t="str">
        <f>IF(OR('Main courante'!$F388&lt;&gt;"",'Main courante'!$K388&lt;&gt;""),IF('Main courante'!$L388&lt;&gt;"",TEXT('Main courante'!$L388,"hh:mm"),""),"")</f>
        <v/>
      </c>
      <c r="DT391" s="129">
        <f t="shared" si="19"/>
        <v>0</v>
      </c>
      <c r="DU391" s="130">
        <f>'Main courante'!$H388+'Main courante'!$M388</f>
        <v>0</v>
      </c>
      <c r="DV391" s="131">
        <f>'Main courante'!$J388+'Main courante'!$O388</f>
        <v>0</v>
      </c>
      <c r="DW391" s="131">
        <f>'Main courante'!$I388+'Main courante'!$N388</f>
        <v>0</v>
      </c>
      <c r="DX391" s="132" t="str">
        <f>IF('Main courante'!$P388&lt;&gt;"",'Main courante'!$P388,"")</f>
        <v/>
      </c>
      <c r="DY391" s="133" t="str">
        <f>IF('Main courante'!$Q388&lt;&gt;"",'Main courante'!$Q388,"")</f>
        <v/>
      </c>
      <c r="DZ391" s="133" t="str">
        <f>IF('Main courante'!$R388&lt;&gt;"",'Main courante'!$R388,"")</f>
        <v/>
      </c>
      <c r="EA391" s="129">
        <f t="shared" si="20"/>
        <v>0</v>
      </c>
      <c r="EB391" s="129">
        <f t="shared" si="21"/>
        <v>0</v>
      </c>
      <c r="ED391" s="120" t="str">
        <f>IF('Main courante'!$A388=$ED$6,MAX($ED$8:$ED390)+1,"")</f>
        <v/>
      </c>
      <c r="EE391" s="120" t="str">
        <f>IF('Main courante'!$A388=$ED$6,'Main courante'!$S388,"")</f>
        <v/>
      </c>
      <c r="EF391" s="120" t="str">
        <f>IF('Main courante'!$A388=$ED$6,'Main courante'!$T388,"")</f>
        <v/>
      </c>
      <c r="EG391" s="120" t="str">
        <f>IF('Main courante'!$A388=$ED$6,'Main courante'!$U388,"")</f>
        <v/>
      </c>
      <c r="EH391" s="134" t="str">
        <f>IF('Main courante'!$A388=$ED$6,'Main courante'!$V388,"")</f>
        <v/>
      </c>
      <c r="EJ391" s="120" t="str">
        <f>IF('Main courante'!$A388=$EJ$6,MAX($EJ$8:$EJ390)+1,"")</f>
        <v/>
      </c>
      <c r="EK391" s="120" t="str">
        <f>IF('Main courante'!$A388=$EJ$6,'Main courante'!$S388,"")</f>
        <v/>
      </c>
      <c r="EL391" s="120" t="str">
        <f>IF('Main courante'!$A388=$EJ$6,'Main courante'!$T388,"")</f>
        <v/>
      </c>
      <c r="EM391" s="120" t="str">
        <f>IF('Main courante'!$A388=$EJ$6,'Main courante'!$U388,"")</f>
        <v/>
      </c>
      <c r="EN391" s="134" t="str">
        <f>IF('Main courante'!$A388=$EJ$6,'Main courante'!$V388,"")</f>
        <v/>
      </c>
      <c r="EP391" s="120" t="str">
        <f>IF('Main courante'!$A388=$EP$6,MAX($EP$8:$EP390)+1,"")</f>
        <v/>
      </c>
      <c r="EQ391" s="120" t="str">
        <f>IF('Main courante'!$A388=$EP$6,'Main courante'!$S388,"")</f>
        <v/>
      </c>
      <c r="ER391" s="120" t="str">
        <f>IF('Main courante'!$A388=$EP$6,'Main courante'!$T388,"")</f>
        <v/>
      </c>
      <c r="ES391" s="120" t="str">
        <f>IF('Main courante'!$A388=$EP$6,'Main courante'!$U388,"")</f>
        <v/>
      </c>
      <c r="ET391" s="134" t="str">
        <f>IF('Main courante'!$A388=$EP$6,'Main courante'!$V388,"")</f>
        <v/>
      </c>
      <c r="EU391" s="125"/>
      <c r="EV391" s="120" t="str">
        <f>IF('Main courante'!$A388=$EV$6,MAX($EV$8:$EV390)+1,"")</f>
        <v/>
      </c>
      <c r="EW391" s="121" t="str">
        <f>IF('Main courante'!$A388=$EV$6,TEXT('Main courante'!$B388,"j mmm aa"),"")</f>
        <v/>
      </c>
      <c r="EX391" s="122" t="str">
        <f>IF('Main courante'!$A388=$EV$6,TEXT('Main courante'!$C388,"hh:mm"),"")</f>
        <v/>
      </c>
      <c r="EY391" s="122" t="str">
        <f>IF('Main courante'!$A388=$EV$6,TEXT('Main courante'!$D388,"hh:mm"),"")</f>
        <v/>
      </c>
      <c r="EZ391" s="123" t="str">
        <f>IF('Main courante'!$A388=$EV$6,MOD($EY391-$EX391,1),"")</f>
        <v/>
      </c>
      <c r="FA391" s="123" t="str">
        <f>IF('Main courante'!$A388=$EV$6,'Main courante'!$E388,"")</f>
        <v/>
      </c>
      <c r="FB391" s="128"/>
    </row>
    <row r="392" spans="1:158">
      <c r="A392" s="120" t="str">
        <f>IF('Main courante'!$A389=$A$6,MAX($A$8:$A391)+1,"")</f>
        <v/>
      </c>
      <c r="B392" s="121" t="str">
        <f>IF('Main courante'!$A389=$A$6,TEXT('Main courante'!$B389,"j mmm aa"),"")</f>
        <v/>
      </c>
      <c r="C392" s="122" t="str">
        <f>IF('Main courante'!$A389=$A$6,TEXT('Main courante'!$C389,"hh:mm"),"")</f>
        <v/>
      </c>
      <c r="D392" s="122" t="str">
        <f>IF('Main courante'!$A389=$A$6,TEXT('Main courante'!$D389,"hh:mm"),"")</f>
        <v/>
      </c>
      <c r="E392" s="123" t="str">
        <f>IF('Main courante'!$A389=$A$6,MOD($D392-$C392,1),"")</f>
        <v/>
      </c>
      <c r="F392" s="123" t="str">
        <f>IF('Main courante'!$A389=$A$6,'Main courante'!$E389,"")</f>
        <v/>
      </c>
      <c r="G392" s="125"/>
      <c r="H392" s="126" t="str">
        <f>IF('Main courante'!$A389=$H$6,MAX($H$8:$H391)+1,"")</f>
        <v/>
      </c>
      <c r="I392" s="121" t="str">
        <f>IF('Main courante'!$A389=$H$6,TEXT('Main courante'!$B389,"j mmm aa"),"")</f>
        <v/>
      </c>
      <c r="J392" s="122" t="str">
        <f>IF('Main courante'!$A389=$H$6,TEXT('Main courante'!$C389,"hh:mm"),"")</f>
        <v/>
      </c>
      <c r="K392" s="122" t="str">
        <f>IF('Main courante'!$A389=$H$6,TEXT('Main courante'!$D389,"hh:mm"),"")</f>
        <v/>
      </c>
      <c r="L392" s="123" t="str">
        <f>IF('Main courante'!$A389=$H$6,MOD($K392-$J392,1),"")</f>
        <v/>
      </c>
      <c r="M392" s="123" t="str">
        <f>IF('Main courante'!$A389=$H$6,'Main courante'!$E389,"")</f>
        <v/>
      </c>
      <c r="N392" s="125"/>
      <c r="O392" s="120" t="str">
        <f>IF('Main courante'!$A389=$O$6,MAX($O$8:$O391)+1,"")</f>
        <v/>
      </c>
      <c r="P392" s="121" t="str">
        <f>IF('Main courante'!$A389=$O$6,TEXT('Main courante'!$B389,"j mmm aa"),"")</f>
        <v/>
      </c>
      <c r="Q392" s="122" t="str">
        <f>IF('Main courante'!$A389=$O$6,TEXT('Main courante'!$C389,"hh:mm"),"")</f>
        <v/>
      </c>
      <c r="R392" s="122" t="str">
        <f>IF('Main courante'!$A389=$O$6,TEXT('Main courante'!$D389,"hh:mm"),"")</f>
        <v/>
      </c>
      <c r="S392" s="123" t="str">
        <f>IF('Main courante'!$A389=$O$6,MOD($R392-$Q392,1),"")</f>
        <v/>
      </c>
      <c r="T392" s="124" t="str">
        <f>IF('Main courante'!$A389=$O$6,'Main courante'!$E389,"")</f>
        <v/>
      </c>
      <c r="U392" s="127" t="str">
        <f>IF('Main courante'!$A389=$O$6,DU392,"")</f>
        <v/>
      </c>
      <c r="V392" s="125"/>
      <c r="W392" s="120" t="str">
        <f>IF('Main courante'!$A389=$W$6,MAX($W$8:$W391)+1,"")</f>
        <v/>
      </c>
      <c r="X392" s="121" t="str">
        <f>IF('Main courante'!$A389=$W$6,TEXT('Main courante'!$B389,"j mmm aa"),"")</f>
        <v/>
      </c>
      <c r="Y392" s="122" t="str">
        <f>IF('Main courante'!$A389=$W$6,TEXT('Main courante'!$C389,"hh:mm"),"")</f>
        <v/>
      </c>
      <c r="Z392" s="122" t="str">
        <f>IF('Main courante'!$A389=$W$6,TEXT('Main courante'!$D389,"hh:mm"),"")</f>
        <v/>
      </c>
      <c r="AA392" s="123" t="str">
        <f>IF('Main courante'!$A389=$W$6,MOD($Z392-$Y392,1),"")</f>
        <v/>
      </c>
      <c r="AB392" s="123" t="str">
        <f>IF('Main courante'!$A389=$W$6,'Main courante'!$E389,"")</f>
        <v/>
      </c>
      <c r="AC392" s="122" t="str">
        <f>IF('Main courante'!$A389=$W$6,DU392,"")</f>
        <v/>
      </c>
      <c r="AD392" s="125"/>
      <c r="AE392" s="120" t="str">
        <f>IF('Main courante'!$A389=$AE$6,MAX($AE$8:$AE391)+1,"")</f>
        <v/>
      </c>
      <c r="AF392" s="121" t="str">
        <f>IF('Main courante'!$A389=$AE$6,TEXT('Main courante'!$B389,"j mmm aa"),"")</f>
        <v/>
      </c>
      <c r="AG392" s="122" t="str">
        <f>IF('Main courante'!$A389=$AE$6,TEXT('Main courante'!$C389,"hh:mm"),"")</f>
        <v/>
      </c>
      <c r="AH392" s="122" t="str">
        <f>IF('Main courante'!$A389=$AE$6,TEXT('Main courante'!$D389,"hh:mm"),"")</f>
        <v/>
      </c>
      <c r="AI392" s="123" t="str">
        <f>IF('Main courante'!$A389=$AE$6,MOD($AH392-$AG392,1),"")</f>
        <v/>
      </c>
      <c r="AJ392" s="123" t="str">
        <f>IF('Main courante'!$A389=$AE$6,'Main courante'!$E389,"")</f>
        <v/>
      </c>
      <c r="AK392" s="122" t="str">
        <f>IF('Main courante'!$A389=$AE$6,DU392,"")</f>
        <v/>
      </c>
      <c r="AL392" s="125"/>
      <c r="AM392" s="120" t="str">
        <f>IF('Main courante'!$A389=$AM$6,MAX($AM$8:$AM391)+1,"")</f>
        <v/>
      </c>
      <c r="AN392" s="121" t="str">
        <f>IF('Main courante'!$A389=$AM$6,TEXT('Main courante'!$B389,"j mmm aa"),"")</f>
        <v/>
      </c>
      <c r="AO392" s="122" t="str">
        <f>IF('Main courante'!$A389=$AM$6,TEXT('Main courante'!$C389,"hh:mm"),"")</f>
        <v/>
      </c>
      <c r="AP392" s="122" t="str">
        <f>IF('Main courante'!$A389=$AM$6,TEXT('Main courante'!$D389,"hh:mm"),"")</f>
        <v/>
      </c>
      <c r="AQ392" s="123" t="str">
        <f>IF('Main courante'!$A389=$AM$6,MOD($AP392-$AO392,1),"")</f>
        <v/>
      </c>
      <c r="AR392" s="123" t="str">
        <f>IF('Main courante'!$A389=$AM$6,'Main courante'!$E389,"")</f>
        <v/>
      </c>
      <c r="AS392" s="122" t="str">
        <f>IF('Main courante'!$A389=$AM$6,DU392,"")</f>
        <v/>
      </c>
      <c r="AT392" s="125"/>
      <c r="AU392" s="120" t="str">
        <f>IF('Main courante'!$A389=$AU$6,MAX($AU$8:$AU391)+1,"")</f>
        <v/>
      </c>
      <c r="AV392" s="121" t="str">
        <f>IF('Main courante'!$A389=$AU$6,TEXT('Main courante'!$B389,"j mmm aa"),"")</f>
        <v/>
      </c>
      <c r="AW392" s="122" t="str">
        <f>IF('Main courante'!$A389=$AU$6,TEXT('Main courante'!$C389,"hh:mm"),"")</f>
        <v/>
      </c>
      <c r="AX392" s="122" t="str">
        <f>IF('Main courante'!$A389=$AU$6,TEXT('Main courante'!$D389,"hh:mm"),"")</f>
        <v/>
      </c>
      <c r="AY392" s="123" t="str">
        <f>IF('Main courante'!$A389=$AU$6,MOD($AX392-$AW392,1),"")</f>
        <v/>
      </c>
      <c r="AZ392" s="123" t="str">
        <f>IF('Main courante'!$A389=$AU$6,'Main courante'!$E389,"")</f>
        <v/>
      </c>
      <c r="BA392" s="122" t="str">
        <f>IF('Main courante'!$A389=$AU$6,DU392,"")</f>
        <v/>
      </c>
      <c r="BB392" s="125"/>
      <c r="BC392" s="120" t="str">
        <f>IF('Main courante'!$A389=$BC$6,MAX($BC$8:$BC391)+1,"")</f>
        <v/>
      </c>
      <c r="BD392" s="121" t="str">
        <f>IF('Main courante'!$A389=$BC$6,TEXT('Main courante'!$B389,"j mmm aa"),"")</f>
        <v/>
      </c>
      <c r="BE392" s="122" t="str">
        <f>IF('Main courante'!$A389=$BC$6,TEXT('Main courante'!$C389,"hh:mm"),"")</f>
        <v/>
      </c>
      <c r="BF392" s="122" t="str">
        <f>IF('Main courante'!$A389=$BC$6,TEXT('Main courante'!$D389,"hh:mm"),"")</f>
        <v/>
      </c>
      <c r="BG392" s="123" t="str">
        <f>IF('Main courante'!$A389=$BC$6,MOD($BF392-$BE392,1),"")</f>
        <v/>
      </c>
      <c r="BH392" s="123" t="str">
        <f>IF('Main courante'!$A389=$BC$6,'Main courante'!$E389,"")</f>
        <v/>
      </c>
      <c r="BI392" s="122" t="str">
        <f>IF('Main courante'!$A389=$BC$6,DU392,"")</f>
        <v/>
      </c>
      <c r="BJ392" s="125"/>
      <c r="BK392" s="120" t="str">
        <f>IF('Main courante'!$A389=$BK$6,MAX($BK$8:$BK391)+1,"")</f>
        <v/>
      </c>
      <c r="BL392" s="121" t="str">
        <f>IF('Main courante'!$A389=$BK$6,TEXT('Main courante'!$B389,"j mmm aa"),"")</f>
        <v/>
      </c>
      <c r="BM392" s="122" t="str">
        <f>IF('Main courante'!$A389=$BK$6,TEXT('Main courante'!$C389,"hh:mm"),"")</f>
        <v/>
      </c>
      <c r="BN392" s="122" t="str">
        <f>IF('Main courante'!$A389=$BK$6,TEXT('Main courante'!$D389,"hh:mm"),"")</f>
        <v/>
      </c>
      <c r="BO392" s="123" t="str">
        <f>IF('Main courante'!$A389=$BK$6,MOD($BN392-$BM392,1),"")</f>
        <v/>
      </c>
      <c r="BP392" s="123" t="str">
        <f>IF('Main courante'!$A389=$BK$6,'Main courante'!$E389,"")</f>
        <v/>
      </c>
      <c r="BQ392" s="122" t="str">
        <f>IF('Main courante'!$A389=$BK$6,DU392,"")</f>
        <v/>
      </c>
      <c r="BR392" s="125"/>
      <c r="BS392" s="120" t="str">
        <f>IF('Main courante'!$A389=$BS$6,MAX($BS$8:$BS391)+1,"")</f>
        <v/>
      </c>
      <c r="BT392" s="121" t="str">
        <f>IF('Main courante'!$A389=$BS$6,TEXT('Main courante'!$B389,"j mmm aa"),"")</f>
        <v/>
      </c>
      <c r="BU392" s="122" t="str">
        <f>IF('Main courante'!$A389=$BS$6,TEXT('Main courante'!$C389,"hh:mm"),"")</f>
        <v/>
      </c>
      <c r="BV392" s="122" t="str">
        <f>IF('Main courante'!$A389=$BS$6,TEXT('Main courante'!$D389,"hh:mm"),"")</f>
        <v/>
      </c>
      <c r="BW392" s="123" t="str">
        <f>IF('Main courante'!$A389=$BS$6,MOD($BV392-$BU392,1),"")</f>
        <v/>
      </c>
      <c r="BX392" s="123" t="str">
        <f>IF('Main courante'!$A389=$BS$6,'Main courante'!$E389,"")</f>
        <v/>
      </c>
      <c r="BY392" s="122" t="str">
        <f>IF('Main courante'!$A389=$BS$6,DU392,"")</f>
        <v/>
      </c>
      <c r="BZ392" s="125"/>
      <c r="CA392" s="120" t="str">
        <f>IF('Main courante'!$A389=$CA$6,MAX($CA$8:$CA391)+1,"")</f>
        <v/>
      </c>
      <c r="CB392" s="121" t="str">
        <f>IF('Main courante'!$A389=$CA$6,TEXT('Main courante'!$B389,"j mmm aa"),"")</f>
        <v/>
      </c>
      <c r="CC392" s="122" t="str">
        <f>IF('Main courante'!$A389=$CA$6,TEXT('Main courante'!$C389,"hh:mm"),"")</f>
        <v/>
      </c>
      <c r="CD392" s="122" t="str">
        <f>IF('Main courante'!$A389=$CA$6,TEXT('Main courante'!$D389,"hh:mm"),"")</f>
        <v/>
      </c>
      <c r="CE392" s="123" t="str">
        <f>IF('Main courante'!$A389=$CA$6,MOD($CD392-$CC392,1),"")</f>
        <v/>
      </c>
      <c r="CF392" s="123" t="str">
        <f>IF('Main courante'!$A389=$CA$6,'Main courante'!$E389,"")</f>
        <v/>
      </c>
      <c r="CG392" s="122" t="str">
        <f>IF('Main courante'!$A389=$CA$6,DU392,"")</f>
        <v/>
      </c>
      <c r="CH392" s="125"/>
      <c r="CI392" s="120" t="str">
        <f>IF('Main courante'!$A389=$CI$6,MAX($CI$8:$CI391)+1,"")</f>
        <v/>
      </c>
      <c r="CJ392" s="121" t="str">
        <f>IF('Main courante'!$A389=$CI$6,TEXT('Main courante'!$B389,"j mmm aa"),"")</f>
        <v/>
      </c>
      <c r="CK392" s="122" t="str">
        <f>IF('Main courante'!$A389=$CI$6,TEXT('Main courante'!$C389,"hh:mm"),"")</f>
        <v/>
      </c>
      <c r="CL392" s="122" t="str">
        <f>IF('Main courante'!$A389=$CI$6,TEXT('Main courante'!$D389,"hh:mm"),"")</f>
        <v/>
      </c>
      <c r="CM392" s="123" t="str">
        <f>IF('Main courante'!$A389=$CI$6,MOD($CL392-$CK392,1),"")</f>
        <v/>
      </c>
      <c r="CN392" s="123" t="str">
        <f>IF('Main courante'!$A389=$CI$6,'Main courante'!$E389,"")</f>
        <v/>
      </c>
      <c r="CO392" s="125"/>
      <c r="CP392" s="120" t="str">
        <f>IF('Main courante'!$A389=$CP$6,MAX($CP$8:$CP391)+1,"")</f>
        <v/>
      </c>
      <c r="CQ392" s="121" t="str">
        <f>IF('Main courante'!$A389=$CP$6,TEXT('Main courante'!$B389,"j mmm aa"),"")</f>
        <v/>
      </c>
      <c r="CR392" s="122" t="str">
        <f>IF('Main courante'!$A389=$CP$6,TEXT('Main courante'!$C389,"hh:mm"),"")</f>
        <v/>
      </c>
      <c r="CS392" s="122" t="str">
        <f>IF('Main courante'!$A389=$CP$6,TEXT('Main courante'!$D389,"hh:mm"),"")</f>
        <v/>
      </c>
      <c r="CT392" s="123" t="str">
        <f>IF('Main courante'!$A389=$CP$6,MOD($CS392-$CR392,1),"")</f>
        <v/>
      </c>
      <c r="CU392" s="123" t="str">
        <f>IF('Main courante'!$A389=$CP$6,'Main courante'!$E389,"")</f>
        <v/>
      </c>
      <c r="CV392" s="122" t="str">
        <f>IF('Main courante'!$A389=$CP$6,DU392,"")</f>
        <v/>
      </c>
      <c r="CW392" s="125"/>
      <c r="CX392" s="120" t="str">
        <f>IF('Main courante'!$A389=$CX$6,MAX($CX$8:$CX391)+1,"")</f>
        <v/>
      </c>
      <c r="CY392" s="121" t="str">
        <f>IF('Main courante'!$A389=$CX$6,TEXT('Main courante'!$B389,"j mmm aa"),"")</f>
        <v/>
      </c>
      <c r="CZ392" s="122" t="str">
        <f>IF('Main courante'!$A389=$CX$6,TEXT('Main courante'!$C389,"hh:mm"),"")</f>
        <v/>
      </c>
      <c r="DA392" s="122" t="str">
        <f>IF('Main courante'!$A389=$CX$6,TEXT('Main courante'!$D389,"hh:mm"),"")</f>
        <v/>
      </c>
      <c r="DB392" s="123" t="str">
        <f>IF('Main courante'!$A389=$CX$6,MOD($DA392-$CZ392,1),"")</f>
        <v/>
      </c>
      <c r="DC392" s="123" t="str">
        <f>IF('Main courante'!$A389=$CX$6,'Main courante'!$E389,"")</f>
        <v/>
      </c>
      <c r="DD392" s="122" t="str">
        <f>IF('Main courante'!$A389=$CX$6,DU392,"")</f>
        <v/>
      </c>
      <c r="DE392" s="125"/>
      <c r="DF392" s="120" t="str">
        <f>IF('Main courante'!$A389=$DF$6,MAX($DF$8:$DF391)+1,"")</f>
        <v/>
      </c>
      <c r="DG392" s="121" t="str">
        <f>IF('Main courante'!$A389=$DF$6,TEXT('Main courante'!$B389,"j mmm aa"),"")</f>
        <v/>
      </c>
      <c r="DH392" s="122" t="str">
        <f>IF('Main courante'!$A389=$DF$6,TEXT('Main courante'!$C389,"hh:mm"),"")</f>
        <v/>
      </c>
      <c r="DI392" s="122" t="str">
        <f>IF('Main courante'!$A389=$DF$6,TEXT('Main courante'!$D389,"hh:mm"),"")</f>
        <v/>
      </c>
      <c r="DJ392" s="123" t="str">
        <f>IF('Main courante'!$A389=$DF$6,MOD($DI392-$DH392,1),"")</f>
        <v/>
      </c>
      <c r="DK392" s="123" t="str">
        <f>IF('Main courante'!$A389=$DF$6,'Main courante'!$E389,"")</f>
        <v/>
      </c>
      <c r="DL392" s="128"/>
      <c r="DM392" s="120" t="str">
        <f>IF(OR('Main courante'!$F389&lt;&gt;"",'Main courante'!$K389&lt;&gt;""),MAX($DM$8:$DM391)+1,"")</f>
        <v/>
      </c>
      <c r="DN392" s="121" t="str">
        <f>IF('Main courante'!$F389,TEXT('Main courante'!$B389,"j mmm aa"),"")</f>
        <v/>
      </c>
      <c r="DO392" s="121" t="str">
        <f>IF('Main courante'!$F389,'Main courante'!$E389,"")</f>
        <v/>
      </c>
      <c r="DP392" s="121" t="str">
        <f>IF(OR('Main courante'!$F389&lt;&gt;"",'Main courante'!$K389&lt;&gt;""),IF('Main courante'!$F389&lt;&gt;"",TEXT('Main courante'!$F389,"hh:mm"),""),"")</f>
        <v/>
      </c>
      <c r="DQ392" s="121" t="str">
        <f>IF(OR('Main courante'!$F389&lt;&gt;"",'Main courante'!$K389&lt;&gt;""),IF('Main courante'!$G389&lt;&gt;"",TEXT('Main courante'!$G389,"hh:mm"),""),"")</f>
        <v/>
      </c>
      <c r="DR392" s="121" t="str">
        <f>IF(OR('Main courante'!$F389&lt;&gt;"",'Main courante'!$K389&lt;&gt;""),IF('Main courante'!$K389&lt;&gt;"",TEXT('Main courante'!$K389,"hh:mm"),""),"")</f>
        <v/>
      </c>
      <c r="DS392" s="121" t="str">
        <f>IF(OR('Main courante'!$F389&lt;&gt;"",'Main courante'!$K389&lt;&gt;""),IF('Main courante'!$L389&lt;&gt;"",TEXT('Main courante'!$L389,"hh:mm"),""),"")</f>
        <v/>
      </c>
      <c r="DT392" s="129">
        <f t="shared" ref="DT392:DT455" si="22">EA392+EB392</f>
        <v>0</v>
      </c>
      <c r="DU392" s="130">
        <f>'Main courante'!$H389+'Main courante'!$M389</f>
        <v>0</v>
      </c>
      <c r="DV392" s="131">
        <f>'Main courante'!$J389+'Main courante'!$O389</f>
        <v>0</v>
      </c>
      <c r="DW392" s="131">
        <f>'Main courante'!$I389+'Main courante'!$N389</f>
        <v>0</v>
      </c>
      <c r="DX392" s="132" t="str">
        <f>IF('Main courante'!$P389&lt;&gt;"",'Main courante'!$P389,"")</f>
        <v/>
      </c>
      <c r="DY392" s="133" t="str">
        <f>IF('Main courante'!$Q389&lt;&gt;"",'Main courante'!$Q389,"")</f>
        <v/>
      </c>
      <c r="DZ392" s="133" t="str">
        <f>IF('Main courante'!$R389&lt;&gt;"",'Main courante'!$R389,"")</f>
        <v/>
      </c>
      <c r="EA392" s="129">
        <f t="shared" ref="EA392:EA455" si="23">IF($DP392&lt;&gt;"",MOD($DQ392-$DP392,1),)</f>
        <v>0</v>
      </c>
      <c r="EB392" s="129">
        <f t="shared" ref="EB392:EB455" si="24">IF($DS392&lt;&gt;"",MOD($DS392-$DR392,1),)</f>
        <v>0</v>
      </c>
      <c r="ED392" s="120" t="str">
        <f>IF('Main courante'!$A389=$ED$6,MAX($ED$8:$ED391)+1,"")</f>
        <v/>
      </c>
      <c r="EE392" s="120" t="str">
        <f>IF('Main courante'!$A389=$ED$6,'Main courante'!$S389,"")</f>
        <v/>
      </c>
      <c r="EF392" s="120" t="str">
        <f>IF('Main courante'!$A389=$ED$6,'Main courante'!$T389,"")</f>
        <v/>
      </c>
      <c r="EG392" s="120" t="str">
        <f>IF('Main courante'!$A389=$ED$6,'Main courante'!$U389,"")</f>
        <v/>
      </c>
      <c r="EH392" s="134" t="str">
        <f>IF('Main courante'!$A389=$ED$6,'Main courante'!$V389,"")</f>
        <v/>
      </c>
      <c r="EJ392" s="120" t="str">
        <f>IF('Main courante'!$A389=$EJ$6,MAX($EJ$8:$EJ391)+1,"")</f>
        <v/>
      </c>
      <c r="EK392" s="120" t="str">
        <f>IF('Main courante'!$A389=$EJ$6,'Main courante'!$S389,"")</f>
        <v/>
      </c>
      <c r="EL392" s="120" t="str">
        <f>IF('Main courante'!$A389=$EJ$6,'Main courante'!$T389,"")</f>
        <v/>
      </c>
      <c r="EM392" s="120" t="str">
        <f>IF('Main courante'!$A389=$EJ$6,'Main courante'!$U389,"")</f>
        <v/>
      </c>
      <c r="EN392" s="134" t="str">
        <f>IF('Main courante'!$A389=$EJ$6,'Main courante'!$V389,"")</f>
        <v/>
      </c>
      <c r="EP392" s="120" t="str">
        <f>IF('Main courante'!$A389=$EP$6,MAX($EP$8:$EP391)+1,"")</f>
        <v/>
      </c>
      <c r="EQ392" s="120" t="str">
        <f>IF('Main courante'!$A389=$EP$6,'Main courante'!$S389,"")</f>
        <v/>
      </c>
      <c r="ER392" s="120" t="str">
        <f>IF('Main courante'!$A389=$EP$6,'Main courante'!$T389,"")</f>
        <v/>
      </c>
      <c r="ES392" s="120" t="str">
        <f>IF('Main courante'!$A389=$EP$6,'Main courante'!$U389,"")</f>
        <v/>
      </c>
      <c r="ET392" s="134" t="str">
        <f>IF('Main courante'!$A389=$EP$6,'Main courante'!$V389,"")</f>
        <v/>
      </c>
      <c r="EU392" s="125"/>
      <c r="EV392" s="120" t="str">
        <f>IF('Main courante'!$A389=$EV$6,MAX($EV$8:$EV391)+1,"")</f>
        <v/>
      </c>
      <c r="EW392" s="121" t="str">
        <f>IF('Main courante'!$A389=$EV$6,TEXT('Main courante'!$B389,"j mmm aa"),"")</f>
        <v/>
      </c>
      <c r="EX392" s="122" t="str">
        <f>IF('Main courante'!$A389=$EV$6,TEXT('Main courante'!$C389,"hh:mm"),"")</f>
        <v/>
      </c>
      <c r="EY392" s="122" t="str">
        <f>IF('Main courante'!$A389=$EV$6,TEXT('Main courante'!$D389,"hh:mm"),"")</f>
        <v/>
      </c>
      <c r="EZ392" s="123" t="str">
        <f>IF('Main courante'!$A389=$EV$6,MOD($EY392-$EX392,1),"")</f>
        <v/>
      </c>
      <c r="FA392" s="123" t="str">
        <f>IF('Main courante'!$A389=$EV$6,'Main courante'!$E389,"")</f>
        <v/>
      </c>
      <c r="FB392" s="128"/>
    </row>
    <row r="393" spans="1:158">
      <c r="A393" s="120" t="str">
        <f>IF('Main courante'!$A390=$A$6,MAX($A$8:$A392)+1,"")</f>
        <v/>
      </c>
      <c r="B393" s="121" t="str">
        <f>IF('Main courante'!$A390=$A$6,TEXT('Main courante'!$B390,"j mmm aa"),"")</f>
        <v/>
      </c>
      <c r="C393" s="122" t="str">
        <f>IF('Main courante'!$A390=$A$6,TEXT('Main courante'!$C390,"hh:mm"),"")</f>
        <v/>
      </c>
      <c r="D393" s="122" t="str">
        <f>IF('Main courante'!$A390=$A$6,TEXT('Main courante'!$D390,"hh:mm"),"")</f>
        <v/>
      </c>
      <c r="E393" s="123" t="str">
        <f>IF('Main courante'!$A390=$A$6,MOD($D393-$C393,1),"")</f>
        <v/>
      </c>
      <c r="F393" s="123" t="str">
        <f>IF('Main courante'!$A390=$A$6,'Main courante'!$E390,"")</f>
        <v/>
      </c>
      <c r="G393" s="125"/>
      <c r="H393" s="126" t="str">
        <f>IF('Main courante'!$A390=$H$6,MAX($H$8:$H392)+1,"")</f>
        <v/>
      </c>
      <c r="I393" s="121" t="str">
        <f>IF('Main courante'!$A390=$H$6,TEXT('Main courante'!$B390,"j mmm aa"),"")</f>
        <v/>
      </c>
      <c r="J393" s="122" t="str">
        <f>IF('Main courante'!$A390=$H$6,TEXT('Main courante'!$C390,"hh:mm"),"")</f>
        <v/>
      </c>
      <c r="K393" s="122" t="str">
        <f>IF('Main courante'!$A390=$H$6,TEXT('Main courante'!$D390,"hh:mm"),"")</f>
        <v/>
      </c>
      <c r="L393" s="123" t="str">
        <f>IF('Main courante'!$A390=$H$6,MOD($K393-$J393,1),"")</f>
        <v/>
      </c>
      <c r="M393" s="123" t="str">
        <f>IF('Main courante'!$A390=$H$6,'Main courante'!$E390,"")</f>
        <v/>
      </c>
      <c r="N393" s="125"/>
      <c r="O393" s="120" t="str">
        <f>IF('Main courante'!$A390=$O$6,MAX($O$8:$O392)+1,"")</f>
        <v/>
      </c>
      <c r="P393" s="121" t="str">
        <f>IF('Main courante'!$A390=$O$6,TEXT('Main courante'!$B390,"j mmm aa"),"")</f>
        <v/>
      </c>
      <c r="Q393" s="122" t="str">
        <f>IF('Main courante'!$A390=$O$6,TEXT('Main courante'!$C390,"hh:mm"),"")</f>
        <v/>
      </c>
      <c r="R393" s="122" t="str">
        <f>IF('Main courante'!$A390=$O$6,TEXT('Main courante'!$D390,"hh:mm"),"")</f>
        <v/>
      </c>
      <c r="S393" s="123" t="str">
        <f>IF('Main courante'!$A390=$O$6,MOD($R393-$Q393,1),"")</f>
        <v/>
      </c>
      <c r="T393" s="124" t="str">
        <f>IF('Main courante'!$A390=$O$6,'Main courante'!$E390,"")</f>
        <v/>
      </c>
      <c r="U393" s="127" t="str">
        <f>IF('Main courante'!$A390=$O$6,DU393,"")</f>
        <v/>
      </c>
      <c r="V393" s="125"/>
      <c r="W393" s="120" t="str">
        <f>IF('Main courante'!$A390=$W$6,MAX($W$8:$W392)+1,"")</f>
        <v/>
      </c>
      <c r="X393" s="121" t="str">
        <f>IF('Main courante'!$A390=$W$6,TEXT('Main courante'!$B390,"j mmm aa"),"")</f>
        <v/>
      </c>
      <c r="Y393" s="122" t="str">
        <f>IF('Main courante'!$A390=$W$6,TEXT('Main courante'!$C390,"hh:mm"),"")</f>
        <v/>
      </c>
      <c r="Z393" s="122" t="str">
        <f>IF('Main courante'!$A390=$W$6,TEXT('Main courante'!$D390,"hh:mm"),"")</f>
        <v/>
      </c>
      <c r="AA393" s="123" t="str">
        <f>IF('Main courante'!$A390=$W$6,MOD($Z393-$Y393,1),"")</f>
        <v/>
      </c>
      <c r="AB393" s="123" t="str">
        <f>IF('Main courante'!$A390=$W$6,'Main courante'!$E390,"")</f>
        <v/>
      </c>
      <c r="AC393" s="122" t="str">
        <f>IF('Main courante'!$A390=$W$6,DU393,"")</f>
        <v/>
      </c>
      <c r="AD393" s="125"/>
      <c r="AE393" s="120" t="str">
        <f>IF('Main courante'!$A390=$AE$6,MAX($AE$8:$AE392)+1,"")</f>
        <v/>
      </c>
      <c r="AF393" s="121" t="str">
        <f>IF('Main courante'!$A390=$AE$6,TEXT('Main courante'!$B390,"j mmm aa"),"")</f>
        <v/>
      </c>
      <c r="AG393" s="122" t="str">
        <f>IF('Main courante'!$A390=$AE$6,TEXT('Main courante'!$C390,"hh:mm"),"")</f>
        <v/>
      </c>
      <c r="AH393" s="122" t="str">
        <f>IF('Main courante'!$A390=$AE$6,TEXT('Main courante'!$D390,"hh:mm"),"")</f>
        <v/>
      </c>
      <c r="AI393" s="123" t="str">
        <f>IF('Main courante'!$A390=$AE$6,MOD($AH393-$AG393,1),"")</f>
        <v/>
      </c>
      <c r="AJ393" s="123" t="str">
        <f>IF('Main courante'!$A390=$AE$6,'Main courante'!$E390,"")</f>
        <v/>
      </c>
      <c r="AK393" s="122" t="str">
        <f>IF('Main courante'!$A390=$AE$6,DU393,"")</f>
        <v/>
      </c>
      <c r="AL393" s="125"/>
      <c r="AM393" s="120" t="str">
        <f>IF('Main courante'!$A390=$AM$6,MAX($AM$8:$AM392)+1,"")</f>
        <v/>
      </c>
      <c r="AN393" s="121" t="str">
        <f>IF('Main courante'!$A390=$AM$6,TEXT('Main courante'!$B390,"j mmm aa"),"")</f>
        <v/>
      </c>
      <c r="AO393" s="122" t="str">
        <f>IF('Main courante'!$A390=$AM$6,TEXT('Main courante'!$C390,"hh:mm"),"")</f>
        <v/>
      </c>
      <c r="AP393" s="122" t="str">
        <f>IF('Main courante'!$A390=$AM$6,TEXT('Main courante'!$D390,"hh:mm"),"")</f>
        <v/>
      </c>
      <c r="AQ393" s="123" t="str">
        <f>IF('Main courante'!$A390=$AM$6,MOD($AP393-$AO393,1),"")</f>
        <v/>
      </c>
      <c r="AR393" s="123" t="str">
        <f>IF('Main courante'!$A390=$AM$6,'Main courante'!$E390,"")</f>
        <v/>
      </c>
      <c r="AS393" s="122" t="str">
        <f>IF('Main courante'!$A390=$AM$6,DU393,"")</f>
        <v/>
      </c>
      <c r="AT393" s="125"/>
      <c r="AU393" s="120" t="str">
        <f>IF('Main courante'!$A390=$AU$6,MAX($AU$8:$AU392)+1,"")</f>
        <v/>
      </c>
      <c r="AV393" s="121" t="str">
        <f>IF('Main courante'!$A390=$AU$6,TEXT('Main courante'!$B390,"j mmm aa"),"")</f>
        <v/>
      </c>
      <c r="AW393" s="122" t="str">
        <f>IF('Main courante'!$A390=$AU$6,TEXT('Main courante'!$C390,"hh:mm"),"")</f>
        <v/>
      </c>
      <c r="AX393" s="122" t="str">
        <f>IF('Main courante'!$A390=$AU$6,TEXT('Main courante'!$D390,"hh:mm"),"")</f>
        <v/>
      </c>
      <c r="AY393" s="123" t="str">
        <f>IF('Main courante'!$A390=$AU$6,MOD($AX393-$AW393,1),"")</f>
        <v/>
      </c>
      <c r="AZ393" s="123" t="str">
        <f>IF('Main courante'!$A390=$AU$6,'Main courante'!$E390,"")</f>
        <v/>
      </c>
      <c r="BA393" s="122" t="str">
        <f>IF('Main courante'!$A390=$AU$6,DU393,"")</f>
        <v/>
      </c>
      <c r="BB393" s="125"/>
      <c r="BC393" s="120" t="str">
        <f>IF('Main courante'!$A390=$BC$6,MAX($BC$8:$BC392)+1,"")</f>
        <v/>
      </c>
      <c r="BD393" s="121" t="str">
        <f>IF('Main courante'!$A390=$BC$6,TEXT('Main courante'!$B390,"j mmm aa"),"")</f>
        <v/>
      </c>
      <c r="BE393" s="122" t="str">
        <f>IF('Main courante'!$A390=$BC$6,TEXT('Main courante'!$C390,"hh:mm"),"")</f>
        <v/>
      </c>
      <c r="BF393" s="122" t="str">
        <f>IF('Main courante'!$A390=$BC$6,TEXT('Main courante'!$D390,"hh:mm"),"")</f>
        <v/>
      </c>
      <c r="BG393" s="123" t="str">
        <f>IF('Main courante'!$A390=$BC$6,MOD($BF393-$BE393,1),"")</f>
        <v/>
      </c>
      <c r="BH393" s="123" t="str">
        <f>IF('Main courante'!$A390=$BC$6,'Main courante'!$E390,"")</f>
        <v/>
      </c>
      <c r="BI393" s="122" t="str">
        <f>IF('Main courante'!$A390=$BC$6,DU393,"")</f>
        <v/>
      </c>
      <c r="BJ393" s="125"/>
      <c r="BK393" s="120" t="str">
        <f>IF('Main courante'!$A390=$BK$6,MAX($BK$8:$BK392)+1,"")</f>
        <v/>
      </c>
      <c r="BL393" s="121" t="str">
        <f>IF('Main courante'!$A390=$BK$6,TEXT('Main courante'!$B390,"j mmm aa"),"")</f>
        <v/>
      </c>
      <c r="BM393" s="122" t="str">
        <f>IF('Main courante'!$A390=$BK$6,TEXT('Main courante'!$C390,"hh:mm"),"")</f>
        <v/>
      </c>
      <c r="BN393" s="122" t="str">
        <f>IF('Main courante'!$A390=$BK$6,TEXT('Main courante'!$D390,"hh:mm"),"")</f>
        <v/>
      </c>
      <c r="BO393" s="123" t="str">
        <f>IF('Main courante'!$A390=$BK$6,MOD($BN393-$BM393,1),"")</f>
        <v/>
      </c>
      <c r="BP393" s="123" t="str">
        <f>IF('Main courante'!$A390=$BK$6,'Main courante'!$E390,"")</f>
        <v/>
      </c>
      <c r="BQ393" s="122" t="str">
        <f>IF('Main courante'!$A390=$BK$6,DU393,"")</f>
        <v/>
      </c>
      <c r="BR393" s="125"/>
      <c r="BS393" s="120" t="str">
        <f>IF('Main courante'!$A390=$BS$6,MAX($BS$8:$BS392)+1,"")</f>
        <v/>
      </c>
      <c r="BT393" s="121" t="str">
        <f>IF('Main courante'!$A390=$BS$6,TEXT('Main courante'!$B390,"j mmm aa"),"")</f>
        <v/>
      </c>
      <c r="BU393" s="122" t="str">
        <f>IF('Main courante'!$A390=$BS$6,TEXT('Main courante'!$C390,"hh:mm"),"")</f>
        <v/>
      </c>
      <c r="BV393" s="122" t="str">
        <f>IF('Main courante'!$A390=$BS$6,TEXT('Main courante'!$D390,"hh:mm"),"")</f>
        <v/>
      </c>
      <c r="BW393" s="123" t="str">
        <f>IF('Main courante'!$A390=$BS$6,MOD($BV393-$BU393,1),"")</f>
        <v/>
      </c>
      <c r="BX393" s="123" t="str">
        <f>IF('Main courante'!$A390=$BS$6,'Main courante'!$E390,"")</f>
        <v/>
      </c>
      <c r="BY393" s="122" t="str">
        <f>IF('Main courante'!$A390=$BS$6,DU393,"")</f>
        <v/>
      </c>
      <c r="BZ393" s="125"/>
      <c r="CA393" s="120" t="str">
        <f>IF('Main courante'!$A390=$CA$6,MAX($CA$8:$CA392)+1,"")</f>
        <v/>
      </c>
      <c r="CB393" s="121" t="str">
        <f>IF('Main courante'!$A390=$CA$6,TEXT('Main courante'!$B390,"j mmm aa"),"")</f>
        <v/>
      </c>
      <c r="CC393" s="122" t="str">
        <f>IF('Main courante'!$A390=$CA$6,TEXT('Main courante'!$C390,"hh:mm"),"")</f>
        <v/>
      </c>
      <c r="CD393" s="122" t="str">
        <f>IF('Main courante'!$A390=$CA$6,TEXT('Main courante'!$D390,"hh:mm"),"")</f>
        <v/>
      </c>
      <c r="CE393" s="123" t="str">
        <f>IF('Main courante'!$A390=$CA$6,MOD($CD393-$CC393,1),"")</f>
        <v/>
      </c>
      <c r="CF393" s="123" t="str">
        <f>IF('Main courante'!$A390=$CA$6,'Main courante'!$E390,"")</f>
        <v/>
      </c>
      <c r="CG393" s="122" t="str">
        <f>IF('Main courante'!$A390=$CA$6,DU393,"")</f>
        <v/>
      </c>
      <c r="CH393" s="125"/>
      <c r="CI393" s="120" t="str">
        <f>IF('Main courante'!$A390=$CI$6,MAX($CI$8:$CI392)+1,"")</f>
        <v/>
      </c>
      <c r="CJ393" s="121" t="str">
        <f>IF('Main courante'!$A390=$CI$6,TEXT('Main courante'!$B390,"j mmm aa"),"")</f>
        <v/>
      </c>
      <c r="CK393" s="122" t="str">
        <f>IF('Main courante'!$A390=$CI$6,TEXT('Main courante'!$C390,"hh:mm"),"")</f>
        <v/>
      </c>
      <c r="CL393" s="122" t="str">
        <f>IF('Main courante'!$A390=$CI$6,TEXT('Main courante'!$D390,"hh:mm"),"")</f>
        <v/>
      </c>
      <c r="CM393" s="123" t="str">
        <f>IF('Main courante'!$A390=$CI$6,MOD($CL393-$CK393,1),"")</f>
        <v/>
      </c>
      <c r="CN393" s="123" t="str">
        <f>IF('Main courante'!$A390=$CI$6,'Main courante'!$E390,"")</f>
        <v/>
      </c>
      <c r="CO393" s="125"/>
      <c r="CP393" s="120" t="str">
        <f>IF('Main courante'!$A390=$CP$6,MAX($CP$8:$CP392)+1,"")</f>
        <v/>
      </c>
      <c r="CQ393" s="121" t="str">
        <f>IF('Main courante'!$A390=$CP$6,TEXT('Main courante'!$B390,"j mmm aa"),"")</f>
        <v/>
      </c>
      <c r="CR393" s="122" t="str">
        <f>IF('Main courante'!$A390=$CP$6,TEXT('Main courante'!$C390,"hh:mm"),"")</f>
        <v/>
      </c>
      <c r="CS393" s="122" t="str">
        <f>IF('Main courante'!$A390=$CP$6,TEXT('Main courante'!$D390,"hh:mm"),"")</f>
        <v/>
      </c>
      <c r="CT393" s="123" t="str">
        <f>IF('Main courante'!$A390=$CP$6,MOD($CS393-$CR393,1),"")</f>
        <v/>
      </c>
      <c r="CU393" s="123" t="str">
        <f>IF('Main courante'!$A390=$CP$6,'Main courante'!$E390,"")</f>
        <v/>
      </c>
      <c r="CV393" s="122" t="str">
        <f>IF('Main courante'!$A390=$CP$6,DU393,"")</f>
        <v/>
      </c>
      <c r="CW393" s="125"/>
      <c r="CX393" s="120" t="str">
        <f>IF('Main courante'!$A390=$CX$6,MAX($CX$8:$CX392)+1,"")</f>
        <v/>
      </c>
      <c r="CY393" s="121" t="str">
        <f>IF('Main courante'!$A390=$CX$6,TEXT('Main courante'!$B390,"j mmm aa"),"")</f>
        <v/>
      </c>
      <c r="CZ393" s="122" t="str">
        <f>IF('Main courante'!$A390=$CX$6,TEXT('Main courante'!$C390,"hh:mm"),"")</f>
        <v/>
      </c>
      <c r="DA393" s="122" t="str">
        <f>IF('Main courante'!$A390=$CX$6,TEXT('Main courante'!$D390,"hh:mm"),"")</f>
        <v/>
      </c>
      <c r="DB393" s="123" t="str">
        <f>IF('Main courante'!$A390=$CX$6,MOD($DA393-$CZ393,1),"")</f>
        <v/>
      </c>
      <c r="DC393" s="123" t="str">
        <f>IF('Main courante'!$A390=$CX$6,'Main courante'!$E390,"")</f>
        <v/>
      </c>
      <c r="DD393" s="122" t="str">
        <f>IF('Main courante'!$A390=$CX$6,DU393,"")</f>
        <v/>
      </c>
      <c r="DE393" s="125"/>
      <c r="DF393" s="120" t="str">
        <f>IF('Main courante'!$A390=$DF$6,MAX($DF$8:$DF392)+1,"")</f>
        <v/>
      </c>
      <c r="DG393" s="121" t="str">
        <f>IF('Main courante'!$A390=$DF$6,TEXT('Main courante'!$B390,"j mmm aa"),"")</f>
        <v/>
      </c>
      <c r="DH393" s="122" t="str">
        <f>IF('Main courante'!$A390=$DF$6,TEXT('Main courante'!$C390,"hh:mm"),"")</f>
        <v/>
      </c>
      <c r="DI393" s="122" t="str">
        <f>IF('Main courante'!$A390=$DF$6,TEXT('Main courante'!$D390,"hh:mm"),"")</f>
        <v/>
      </c>
      <c r="DJ393" s="123" t="str">
        <f>IF('Main courante'!$A390=$DF$6,MOD($DI393-$DH393,1),"")</f>
        <v/>
      </c>
      <c r="DK393" s="123" t="str">
        <f>IF('Main courante'!$A390=$DF$6,'Main courante'!$E390,"")</f>
        <v/>
      </c>
      <c r="DL393" s="128"/>
      <c r="DM393" s="120" t="str">
        <f>IF(OR('Main courante'!$F390&lt;&gt;"",'Main courante'!$K390&lt;&gt;""),MAX($DM$8:$DM392)+1,"")</f>
        <v/>
      </c>
      <c r="DN393" s="121" t="str">
        <f>IF('Main courante'!$F390,TEXT('Main courante'!$B390,"j mmm aa"),"")</f>
        <v/>
      </c>
      <c r="DO393" s="121" t="str">
        <f>IF('Main courante'!$F390,'Main courante'!$E390,"")</f>
        <v/>
      </c>
      <c r="DP393" s="121" t="str">
        <f>IF(OR('Main courante'!$F390&lt;&gt;"",'Main courante'!$K390&lt;&gt;""),IF('Main courante'!$F390&lt;&gt;"",TEXT('Main courante'!$F390,"hh:mm"),""),"")</f>
        <v/>
      </c>
      <c r="DQ393" s="121" t="str">
        <f>IF(OR('Main courante'!$F390&lt;&gt;"",'Main courante'!$K390&lt;&gt;""),IF('Main courante'!$G390&lt;&gt;"",TEXT('Main courante'!$G390,"hh:mm"),""),"")</f>
        <v/>
      </c>
      <c r="DR393" s="121" t="str">
        <f>IF(OR('Main courante'!$F390&lt;&gt;"",'Main courante'!$K390&lt;&gt;""),IF('Main courante'!$K390&lt;&gt;"",TEXT('Main courante'!$K390,"hh:mm"),""),"")</f>
        <v/>
      </c>
      <c r="DS393" s="121" t="str">
        <f>IF(OR('Main courante'!$F390&lt;&gt;"",'Main courante'!$K390&lt;&gt;""),IF('Main courante'!$L390&lt;&gt;"",TEXT('Main courante'!$L390,"hh:mm"),""),"")</f>
        <v/>
      </c>
      <c r="DT393" s="129">
        <f t="shared" si="22"/>
        <v>0</v>
      </c>
      <c r="DU393" s="130">
        <f>'Main courante'!$H390+'Main courante'!$M390</f>
        <v>0</v>
      </c>
      <c r="DV393" s="131">
        <f>'Main courante'!$J390+'Main courante'!$O390</f>
        <v>0</v>
      </c>
      <c r="DW393" s="131">
        <f>'Main courante'!$I390+'Main courante'!$N390</f>
        <v>0</v>
      </c>
      <c r="DX393" s="132" t="str">
        <f>IF('Main courante'!$P390&lt;&gt;"",'Main courante'!$P390,"")</f>
        <v/>
      </c>
      <c r="DY393" s="133" t="str">
        <f>IF('Main courante'!$Q390&lt;&gt;"",'Main courante'!$Q390,"")</f>
        <v/>
      </c>
      <c r="DZ393" s="133" t="str">
        <f>IF('Main courante'!$R390&lt;&gt;"",'Main courante'!$R390,"")</f>
        <v/>
      </c>
      <c r="EA393" s="129">
        <f t="shared" si="23"/>
        <v>0</v>
      </c>
      <c r="EB393" s="129">
        <f t="shared" si="24"/>
        <v>0</v>
      </c>
      <c r="ED393" s="120" t="str">
        <f>IF('Main courante'!$A390=$ED$6,MAX($ED$8:$ED392)+1,"")</f>
        <v/>
      </c>
      <c r="EE393" s="120" t="str">
        <f>IF('Main courante'!$A390=$ED$6,'Main courante'!$S390,"")</f>
        <v/>
      </c>
      <c r="EF393" s="120" t="str">
        <f>IF('Main courante'!$A390=$ED$6,'Main courante'!$T390,"")</f>
        <v/>
      </c>
      <c r="EG393" s="120" t="str">
        <f>IF('Main courante'!$A390=$ED$6,'Main courante'!$U390,"")</f>
        <v/>
      </c>
      <c r="EH393" s="134" t="str">
        <f>IF('Main courante'!$A390=$ED$6,'Main courante'!$V390,"")</f>
        <v/>
      </c>
      <c r="EJ393" s="120" t="str">
        <f>IF('Main courante'!$A390=$EJ$6,MAX($EJ$8:$EJ392)+1,"")</f>
        <v/>
      </c>
      <c r="EK393" s="120" t="str">
        <f>IF('Main courante'!$A390=$EJ$6,'Main courante'!$S390,"")</f>
        <v/>
      </c>
      <c r="EL393" s="120" t="str">
        <f>IF('Main courante'!$A390=$EJ$6,'Main courante'!$T390,"")</f>
        <v/>
      </c>
      <c r="EM393" s="120" t="str">
        <f>IF('Main courante'!$A390=$EJ$6,'Main courante'!$U390,"")</f>
        <v/>
      </c>
      <c r="EN393" s="134" t="str">
        <f>IF('Main courante'!$A390=$EJ$6,'Main courante'!$V390,"")</f>
        <v/>
      </c>
      <c r="EP393" s="120" t="str">
        <f>IF('Main courante'!$A390=$EP$6,MAX($EP$8:$EP392)+1,"")</f>
        <v/>
      </c>
      <c r="EQ393" s="120" t="str">
        <f>IF('Main courante'!$A390=$EP$6,'Main courante'!$S390,"")</f>
        <v/>
      </c>
      <c r="ER393" s="120" t="str">
        <f>IF('Main courante'!$A390=$EP$6,'Main courante'!$T390,"")</f>
        <v/>
      </c>
      <c r="ES393" s="120" t="str">
        <f>IF('Main courante'!$A390=$EP$6,'Main courante'!$U390,"")</f>
        <v/>
      </c>
      <c r="ET393" s="134" t="str">
        <f>IF('Main courante'!$A390=$EP$6,'Main courante'!$V390,"")</f>
        <v/>
      </c>
      <c r="EU393" s="125"/>
      <c r="EV393" s="120" t="str">
        <f>IF('Main courante'!$A390=$EV$6,MAX($EV$8:$EV392)+1,"")</f>
        <v/>
      </c>
      <c r="EW393" s="121" t="str">
        <f>IF('Main courante'!$A390=$EV$6,TEXT('Main courante'!$B390,"j mmm aa"),"")</f>
        <v/>
      </c>
      <c r="EX393" s="122" t="str">
        <f>IF('Main courante'!$A390=$EV$6,TEXT('Main courante'!$C390,"hh:mm"),"")</f>
        <v/>
      </c>
      <c r="EY393" s="122" t="str">
        <f>IF('Main courante'!$A390=$EV$6,TEXT('Main courante'!$D390,"hh:mm"),"")</f>
        <v/>
      </c>
      <c r="EZ393" s="123" t="str">
        <f>IF('Main courante'!$A390=$EV$6,MOD($EY393-$EX393,1),"")</f>
        <v/>
      </c>
      <c r="FA393" s="123" t="str">
        <f>IF('Main courante'!$A390=$EV$6,'Main courante'!$E390,"")</f>
        <v/>
      </c>
      <c r="FB393" s="128"/>
    </row>
    <row r="394" spans="1:158">
      <c r="A394" s="120" t="str">
        <f>IF('Main courante'!$A391=$A$6,MAX($A$8:$A393)+1,"")</f>
        <v/>
      </c>
      <c r="B394" s="121" t="str">
        <f>IF('Main courante'!$A391=$A$6,TEXT('Main courante'!$B391,"j mmm aa"),"")</f>
        <v/>
      </c>
      <c r="C394" s="122" t="str">
        <f>IF('Main courante'!$A391=$A$6,TEXT('Main courante'!$C391,"hh:mm"),"")</f>
        <v/>
      </c>
      <c r="D394" s="122" t="str">
        <f>IF('Main courante'!$A391=$A$6,TEXT('Main courante'!$D391,"hh:mm"),"")</f>
        <v/>
      </c>
      <c r="E394" s="123" t="str">
        <f>IF('Main courante'!$A391=$A$6,MOD($D394-$C394,1),"")</f>
        <v/>
      </c>
      <c r="F394" s="123" t="str">
        <f>IF('Main courante'!$A391=$A$6,'Main courante'!$E391,"")</f>
        <v/>
      </c>
      <c r="G394" s="125"/>
      <c r="H394" s="126" t="str">
        <f>IF('Main courante'!$A391=$H$6,MAX($H$8:$H393)+1,"")</f>
        <v/>
      </c>
      <c r="I394" s="121" t="str">
        <f>IF('Main courante'!$A391=$H$6,TEXT('Main courante'!$B391,"j mmm aa"),"")</f>
        <v/>
      </c>
      <c r="J394" s="122" t="str">
        <f>IF('Main courante'!$A391=$H$6,TEXT('Main courante'!$C391,"hh:mm"),"")</f>
        <v/>
      </c>
      <c r="K394" s="122" t="str">
        <f>IF('Main courante'!$A391=$H$6,TEXT('Main courante'!$D391,"hh:mm"),"")</f>
        <v/>
      </c>
      <c r="L394" s="123" t="str">
        <f>IF('Main courante'!$A391=$H$6,MOD($K394-$J394,1),"")</f>
        <v/>
      </c>
      <c r="M394" s="123" t="str">
        <f>IF('Main courante'!$A391=$H$6,'Main courante'!$E391,"")</f>
        <v/>
      </c>
      <c r="N394" s="125"/>
      <c r="O394" s="120" t="str">
        <f>IF('Main courante'!$A391=$O$6,MAX($O$8:$O393)+1,"")</f>
        <v/>
      </c>
      <c r="P394" s="121" t="str">
        <f>IF('Main courante'!$A391=$O$6,TEXT('Main courante'!$B391,"j mmm aa"),"")</f>
        <v/>
      </c>
      <c r="Q394" s="122" t="str">
        <f>IF('Main courante'!$A391=$O$6,TEXT('Main courante'!$C391,"hh:mm"),"")</f>
        <v/>
      </c>
      <c r="R394" s="122" t="str">
        <f>IF('Main courante'!$A391=$O$6,TEXT('Main courante'!$D391,"hh:mm"),"")</f>
        <v/>
      </c>
      <c r="S394" s="123" t="str">
        <f>IF('Main courante'!$A391=$O$6,MOD($R394-$Q394,1),"")</f>
        <v/>
      </c>
      <c r="T394" s="124" t="str">
        <f>IF('Main courante'!$A391=$O$6,'Main courante'!$E391,"")</f>
        <v/>
      </c>
      <c r="U394" s="127" t="str">
        <f>IF('Main courante'!$A391=$O$6,DU394,"")</f>
        <v/>
      </c>
      <c r="V394" s="125"/>
      <c r="W394" s="120" t="str">
        <f>IF('Main courante'!$A391=$W$6,MAX($W$8:$W393)+1,"")</f>
        <v/>
      </c>
      <c r="X394" s="121" t="str">
        <f>IF('Main courante'!$A391=$W$6,TEXT('Main courante'!$B391,"j mmm aa"),"")</f>
        <v/>
      </c>
      <c r="Y394" s="122" t="str">
        <f>IF('Main courante'!$A391=$W$6,TEXT('Main courante'!$C391,"hh:mm"),"")</f>
        <v/>
      </c>
      <c r="Z394" s="122" t="str">
        <f>IF('Main courante'!$A391=$W$6,TEXT('Main courante'!$D391,"hh:mm"),"")</f>
        <v/>
      </c>
      <c r="AA394" s="123" t="str">
        <f>IF('Main courante'!$A391=$W$6,MOD($Z394-$Y394,1),"")</f>
        <v/>
      </c>
      <c r="AB394" s="123" t="str">
        <f>IF('Main courante'!$A391=$W$6,'Main courante'!$E391,"")</f>
        <v/>
      </c>
      <c r="AC394" s="122" t="str">
        <f>IF('Main courante'!$A391=$W$6,DU394,"")</f>
        <v/>
      </c>
      <c r="AD394" s="125"/>
      <c r="AE394" s="120" t="str">
        <f>IF('Main courante'!$A391=$AE$6,MAX($AE$8:$AE393)+1,"")</f>
        <v/>
      </c>
      <c r="AF394" s="121" t="str">
        <f>IF('Main courante'!$A391=$AE$6,TEXT('Main courante'!$B391,"j mmm aa"),"")</f>
        <v/>
      </c>
      <c r="AG394" s="122" t="str">
        <f>IF('Main courante'!$A391=$AE$6,TEXT('Main courante'!$C391,"hh:mm"),"")</f>
        <v/>
      </c>
      <c r="AH394" s="122" t="str">
        <f>IF('Main courante'!$A391=$AE$6,TEXT('Main courante'!$D391,"hh:mm"),"")</f>
        <v/>
      </c>
      <c r="AI394" s="123" t="str">
        <f>IF('Main courante'!$A391=$AE$6,MOD($AH394-$AG394,1),"")</f>
        <v/>
      </c>
      <c r="AJ394" s="123" t="str">
        <f>IF('Main courante'!$A391=$AE$6,'Main courante'!$E391,"")</f>
        <v/>
      </c>
      <c r="AK394" s="122" t="str">
        <f>IF('Main courante'!$A391=$AE$6,DU394,"")</f>
        <v/>
      </c>
      <c r="AL394" s="125"/>
      <c r="AM394" s="120" t="str">
        <f>IF('Main courante'!$A391=$AM$6,MAX($AM$8:$AM393)+1,"")</f>
        <v/>
      </c>
      <c r="AN394" s="121" t="str">
        <f>IF('Main courante'!$A391=$AM$6,TEXT('Main courante'!$B391,"j mmm aa"),"")</f>
        <v/>
      </c>
      <c r="AO394" s="122" t="str">
        <f>IF('Main courante'!$A391=$AM$6,TEXT('Main courante'!$C391,"hh:mm"),"")</f>
        <v/>
      </c>
      <c r="AP394" s="122" t="str">
        <f>IF('Main courante'!$A391=$AM$6,TEXT('Main courante'!$D391,"hh:mm"),"")</f>
        <v/>
      </c>
      <c r="AQ394" s="123" t="str">
        <f>IF('Main courante'!$A391=$AM$6,MOD($AP394-$AO394,1),"")</f>
        <v/>
      </c>
      <c r="AR394" s="123" t="str">
        <f>IF('Main courante'!$A391=$AM$6,'Main courante'!$E391,"")</f>
        <v/>
      </c>
      <c r="AS394" s="122" t="str">
        <f>IF('Main courante'!$A391=$AM$6,DU394,"")</f>
        <v/>
      </c>
      <c r="AT394" s="125"/>
      <c r="AU394" s="120" t="str">
        <f>IF('Main courante'!$A391=$AU$6,MAX($AU$8:$AU393)+1,"")</f>
        <v/>
      </c>
      <c r="AV394" s="121" t="str">
        <f>IF('Main courante'!$A391=$AU$6,TEXT('Main courante'!$B391,"j mmm aa"),"")</f>
        <v/>
      </c>
      <c r="AW394" s="122" t="str">
        <f>IF('Main courante'!$A391=$AU$6,TEXT('Main courante'!$C391,"hh:mm"),"")</f>
        <v/>
      </c>
      <c r="AX394" s="122" t="str">
        <f>IF('Main courante'!$A391=$AU$6,TEXT('Main courante'!$D391,"hh:mm"),"")</f>
        <v/>
      </c>
      <c r="AY394" s="123" t="str">
        <f>IF('Main courante'!$A391=$AU$6,MOD($AX394-$AW394,1),"")</f>
        <v/>
      </c>
      <c r="AZ394" s="123" t="str">
        <f>IF('Main courante'!$A391=$AU$6,'Main courante'!$E391,"")</f>
        <v/>
      </c>
      <c r="BA394" s="122" t="str">
        <f>IF('Main courante'!$A391=$AU$6,DU394,"")</f>
        <v/>
      </c>
      <c r="BB394" s="125"/>
      <c r="BC394" s="120" t="str">
        <f>IF('Main courante'!$A391=$BC$6,MAX($BC$8:$BC393)+1,"")</f>
        <v/>
      </c>
      <c r="BD394" s="121" t="str">
        <f>IF('Main courante'!$A391=$BC$6,TEXT('Main courante'!$B391,"j mmm aa"),"")</f>
        <v/>
      </c>
      <c r="BE394" s="122" t="str">
        <f>IF('Main courante'!$A391=$BC$6,TEXT('Main courante'!$C391,"hh:mm"),"")</f>
        <v/>
      </c>
      <c r="BF394" s="122" t="str">
        <f>IF('Main courante'!$A391=$BC$6,TEXT('Main courante'!$D391,"hh:mm"),"")</f>
        <v/>
      </c>
      <c r="BG394" s="123" t="str">
        <f>IF('Main courante'!$A391=$BC$6,MOD($BF394-$BE394,1),"")</f>
        <v/>
      </c>
      <c r="BH394" s="123" t="str">
        <f>IF('Main courante'!$A391=$BC$6,'Main courante'!$E391,"")</f>
        <v/>
      </c>
      <c r="BI394" s="122" t="str">
        <f>IF('Main courante'!$A391=$BC$6,DU394,"")</f>
        <v/>
      </c>
      <c r="BJ394" s="125"/>
      <c r="BK394" s="120" t="str">
        <f>IF('Main courante'!$A391=$BK$6,MAX($BK$8:$BK393)+1,"")</f>
        <v/>
      </c>
      <c r="BL394" s="121" t="str">
        <f>IF('Main courante'!$A391=$BK$6,TEXT('Main courante'!$B391,"j mmm aa"),"")</f>
        <v/>
      </c>
      <c r="BM394" s="122" t="str">
        <f>IF('Main courante'!$A391=$BK$6,TEXT('Main courante'!$C391,"hh:mm"),"")</f>
        <v/>
      </c>
      <c r="BN394" s="122" t="str">
        <f>IF('Main courante'!$A391=$BK$6,TEXT('Main courante'!$D391,"hh:mm"),"")</f>
        <v/>
      </c>
      <c r="BO394" s="123" t="str">
        <f>IF('Main courante'!$A391=$BK$6,MOD($BN394-$BM394,1),"")</f>
        <v/>
      </c>
      <c r="BP394" s="123" t="str">
        <f>IF('Main courante'!$A391=$BK$6,'Main courante'!$E391,"")</f>
        <v/>
      </c>
      <c r="BQ394" s="122" t="str">
        <f>IF('Main courante'!$A391=$BK$6,DU394,"")</f>
        <v/>
      </c>
      <c r="BR394" s="125"/>
      <c r="BS394" s="120" t="str">
        <f>IF('Main courante'!$A391=$BS$6,MAX($BS$8:$BS393)+1,"")</f>
        <v/>
      </c>
      <c r="BT394" s="121" t="str">
        <f>IF('Main courante'!$A391=$BS$6,TEXT('Main courante'!$B391,"j mmm aa"),"")</f>
        <v/>
      </c>
      <c r="BU394" s="122" t="str">
        <f>IF('Main courante'!$A391=$BS$6,TEXT('Main courante'!$C391,"hh:mm"),"")</f>
        <v/>
      </c>
      <c r="BV394" s="122" t="str">
        <f>IF('Main courante'!$A391=$BS$6,TEXT('Main courante'!$D391,"hh:mm"),"")</f>
        <v/>
      </c>
      <c r="BW394" s="123" t="str">
        <f>IF('Main courante'!$A391=$BS$6,MOD($BV394-$BU394,1),"")</f>
        <v/>
      </c>
      <c r="BX394" s="123" t="str">
        <f>IF('Main courante'!$A391=$BS$6,'Main courante'!$E391,"")</f>
        <v/>
      </c>
      <c r="BY394" s="122" t="str">
        <f>IF('Main courante'!$A391=$BS$6,DU394,"")</f>
        <v/>
      </c>
      <c r="BZ394" s="125"/>
      <c r="CA394" s="120" t="str">
        <f>IF('Main courante'!$A391=$CA$6,MAX($CA$8:$CA393)+1,"")</f>
        <v/>
      </c>
      <c r="CB394" s="121" t="str">
        <f>IF('Main courante'!$A391=$CA$6,TEXT('Main courante'!$B391,"j mmm aa"),"")</f>
        <v/>
      </c>
      <c r="CC394" s="122" t="str">
        <f>IF('Main courante'!$A391=$CA$6,TEXT('Main courante'!$C391,"hh:mm"),"")</f>
        <v/>
      </c>
      <c r="CD394" s="122" t="str">
        <f>IF('Main courante'!$A391=$CA$6,TEXT('Main courante'!$D391,"hh:mm"),"")</f>
        <v/>
      </c>
      <c r="CE394" s="123" t="str">
        <f>IF('Main courante'!$A391=$CA$6,MOD($CD394-$CC394,1),"")</f>
        <v/>
      </c>
      <c r="CF394" s="123" t="str">
        <f>IF('Main courante'!$A391=$CA$6,'Main courante'!$E391,"")</f>
        <v/>
      </c>
      <c r="CG394" s="122" t="str">
        <f>IF('Main courante'!$A391=$CA$6,DU394,"")</f>
        <v/>
      </c>
      <c r="CH394" s="125"/>
      <c r="CI394" s="120" t="str">
        <f>IF('Main courante'!$A391=$CI$6,MAX($CI$8:$CI393)+1,"")</f>
        <v/>
      </c>
      <c r="CJ394" s="121" t="str">
        <f>IF('Main courante'!$A391=$CI$6,TEXT('Main courante'!$B391,"j mmm aa"),"")</f>
        <v/>
      </c>
      <c r="CK394" s="122" t="str">
        <f>IF('Main courante'!$A391=$CI$6,TEXT('Main courante'!$C391,"hh:mm"),"")</f>
        <v/>
      </c>
      <c r="CL394" s="122" t="str">
        <f>IF('Main courante'!$A391=$CI$6,TEXT('Main courante'!$D391,"hh:mm"),"")</f>
        <v/>
      </c>
      <c r="CM394" s="123" t="str">
        <f>IF('Main courante'!$A391=$CI$6,MOD($CL394-$CK394,1),"")</f>
        <v/>
      </c>
      <c r="CN394" s="123" t="str">
        <f>IF('Main courante'!$A391=$CI$6,'Main courante'!$E391,"")</f>
        <v/>
      </c>
      <c r="CO394" s="125"/>
      <c r="CP394" s="120" t="str">
        <f>IF('Main courante'!$A391=$CP$6,MAX($CP$8:$CP393)+1,"")</f>
        <v/>
      </c>
      <c r="CQ394" s="121" t="str">
        <f>IF('Main courante'!$A391=$CP$6,TEXT('Main courante'!$B391,"j mmm aa"),"")</f>
        <v/>
      </c>
      <c r="CR394" s="122" t="str">
        <f>IF('Main courante'!$A391=$CP$6,TEXT('Main courante'!$C391,"hh:mm"),"")</f>
        <v/>
      </c>
      <c r="CS394" s="122" t="str">
        <f>IF('Main courante'!$A391=$CP$6,TEXT('Main courante'!$D391,"hh:mm"),"")</f>
        <v/>
      </c>
      <c r="CT394" s="123" t="str">
        <f>IF('Main courante'!$A391=$CP$6,MOD($CS394-$CR394,1),"")</f>
        <v/>
      </c>
      <c r="CU394" s="123" t="str">
        <f>IF('Main courante'!$A391=$CP$6,'Main courante'!$E391,"")</f>
        <v/>
      </c>
      <c r="CV394" s="122" t="str">
        <f>IF('Main courante'!$A391=$CP$6,DU394,"")</f>
        <v/>
      </c>
      <c r="CW394" s="125"/>
      <c r="CX394" s="120" t="str">
        <f>IF('Main courante'!$A391=$CX$6,MAX($CX$8:$CX393)+1,"")</f>
        <v/>
      </c>
      <c r="CY394" s="121" t="str">
        <f>IF('Main courante'!$A391=$CX$6,TEXT('Main courante'!$B391,"j mmm aa"),"")</f>
        <v/>
      </c>
      <c r="CZ394" s="122" t="str">
        <f>IF('Main courante'!$A391=$CX$6,TEXT('Main courante'!$C391,"hh:mm"),"")</f>
        <v/>
      </c>
      <c r="DA394" s="122" t="str">
        <f>IF('Main courante'!$A391=$CX$6,TEXT('Main courante'!$D391,"hh:mm"),"")</f>
        <v/>
      </c>
      <c r="DB394" s="123" t="str">
        <f>IF('Main courante'!$A391=$CX$6,MOD($DA394-$CZ394,1),"")</f>
        <v/>
      </c>
      <c r="DC394" s="123" t="str">
        <f>IF('Main courante'!$A391=$CX$6,'Main courante'!$E391,"")</f>
        <v/>
      </c>
      <c r="DD394" s="122" t="str">
        <f>IF('Main courante'!$A391=$CX$6,DU394,"")</f>
        <v/>
      </c>
      <c r="DE394" s="125"/>
      <c r="DF394" s="120" t="str">
        <f>IF('Main courante'!$A391=$DF$6,MAX($DF$8:$DF393)+1,"")</f>
        <v/>
      </c>
      <c r="DG394" s="121" t="str">
        <f>IF('Main courante'!$A391=$DF$6,TEXT('Main courante'!$B391,"j mmm aa"),"")</f>
        <v/>
      </c>
      <c r="DH394" s="122" t="str">
        <f>IF('Main courante'!$A391=$DF$6,TEXT('Main courante'!$C391,"hh:mm"),"")</f>
        <v/>
      </c>
      <c r="DI394" s="122" t="str">
        <f>IF('Main courante'!$A391=$DF$6,TEXT('Main courante'!$D391,"hh:mm"),"")</f>
        <v/>
      </c>
      <c r="DJ394" s="123" t="str">
        <f>IF('Main courante'!$A391=$DF$6,MOD($DI394-$DH394,1),"")</f>
        <v/>
      </c>
      <c r="DK394" s="123" t="str">
        <f>IF('Main courante'!$A391=$DF$6,'Main courante'!$E391,"")</f>
        <v/>
      </c>
      <c r="DL394" s="128"/>
      <c r="DM394" s="120" t="str">
        <f>IF(OR('Main courante'!$F391&lt;&gt;"",'Main courante'!$K391&lt;&gt;""),MAX($DM$8:$DM393)+1,"")</f>
        <v/>
      </c>
      <c r="DN394" s="121" t="str">
        <f>IF('Main courante'!$F391,TEXT('Main courante'!$B391,"j mmm aa"),"")</f>
        <v/>
      </c>
      <c r="DO394" s="121" t="str">
        <f>IF('Main courante'!$F391,'Main courante'!$E391,"")</f>
        <v/>
      </c>
      <c r="DP394" s="121" t="str">
        <f>IF(OR('Main courante'!$F391&lt;&gt;"",'Main courante'!$K391&lt;&gt;""),IF('Main courante'!$F391&lt;&gt;"",TEXT('Main courante'!$F391,"hh:mm"),""),"")</f>
        <v/>
      </c>
      <c r="DQ394" s="121" t="str">
        <f>IF(OR('Main courante'!$F391&lt;&gt;"",'Main courante'!$K391&lt;&gt;""),IF('Main courante'!$G391&lt;&gt;"",TEXT('Main courante'!$G391,"hh:mm"),""),"")</f>
        <v/>
      </c>
      <c r="DR394" s="121" t="str">
        <f>IF(OR('Main courante'!$F391&lt;&gt;"",'Main courante'!$K391&lt;&gt;""),IF('Main courante'!$K391&lt;&gt;"",TEXT('Main courante'!$K391,"hh:mm"),""),"")</f>
        <v/>
      </c>
      <c r="DS394" s="121" t="str">
        <f>IF(OR('Main courante'!$F391&lt;&gt;"",'Main courante'!$K391&lt;&gt;""),IF('Main courante'!$L391&lt;&gt;"",TEXT('Main courante'!$L391,"hh:mm"),""),"")</f>
        <v/>
      </c>
      <c r="DT394" s="129">
        <f t="shared" si="22"/>
        <v>0</v>
      </c>
      <c r="DU394" s="130">
        <f>'Main courante'!$H391+'Main courante'!$M391</f>
        <v>0</v>
      </c>
      <c r="DV394" s="131">
        <f>'Main courante'!$J391+'Main courante'!$O391</f>
        <v>0</v>
      </c>
      <c r="DW394" s="131">
        <f>'Main courante'!$I391+'Main courante'!$N391</f>
        <v>0</v>
      </c>
      <c r="DX394" s="132" t="str">
        <f>IF('Main courante'!$P391&lt;&gt;"",'Main courante'!$P391,"")</f>
        <v/>
      </c>
      <c r="DY394" s="133" t="str">
        <f>IF('Main courante'!$Q391&lt;&gt;"",'Main courante'!$Q391,"")</f>
        <v/>
      </c>
      <c r="DZ394" s="133" t="str">
        <f>IF('Main courante'!$R391&lt;&gt;"",'Main courante'!$R391,"")</f>
        <v/>
      </c>
      <c r="EA394" s="129">
        <f t="shared" si="23"/>
        <v>0</v>
      </c>
      <c r="EB394" s="129">
        <f t="shared" si="24"/>
        <v>0</v>
      </c>
      <c r="ED394" s="120" t="str">
        <f>IF('Main courante'!$A391=$ED$6,MAX($ED$8:$ED393)+1,"")</f>
        <v/>
      </c>
      <c r="EE394" s="120" t="str">
        <f>IF('Main courante'!$A391=$ED$6,'Main courante'!$S391,"")</f>
        <v/>
      </c>
      <c r="EF394" s="120" t="str">
        <f>IF('Main courante'!$A391=$ED$6,'Main courante'!$T391,"")</f>
        <v/>
      </c>
      <c r="EG394" s="120" t="str">
        <f>IF('Main courante'!$A391=$ED$6,'Main courante'!$U391,"")</f>
        <v/>
      </c>
      <c r="EH394" s="134" t="str">
        <f>IF('Main courante'!$A391=$ED$6,'Main courante'!$V391,"")</f>
        <v/>
      </c>
      <c r="EJ394" s="120" t="str">
        <f>IF('Main courante'!$A391=$EJ$6,MAX($EJ$8:$EJ393)+1,"")</f>
        <v/>
      </c>
      <c r="EK394" s="120" t="str">
        <f>IF('Main courante'!$A391=$EJ$6,'Main courante'!$S391,"")</f>
        <v/>
      </c>
      <c r="EL394" s="120" t="str">
        <f>IF('Main courante'!$A391=$EJ$6,'Main courante'!$T391,"")</f>
        <v/>
      </c>
      <c r="EM394" s="120" t="str">
        <f>IF('Main courante'!$A391=$EJ$6,'Main courante'!$U391,"")</f>
        <v/>
      </c>
      <c r="EN394" s="134" t="str">
        <f>IF('Main courante'!$A391=$EJ$6,'Main courante'!$V391,"")</f>
        <v/>
      </c>
      <c r="EP394" s="120" t="str">
        <f>IF('Main courante'!$A391=$EP$6,MAX($EP$8:$EP393)+1,"")</f>
        <v/>
      </c>
      <c r="EQ394" s="120" t="str">
        <f>IF('Main courante'!$A391=$EP$6,'Main courante'!$S391,"")</f>
        <v/>
      </c>
      <c r="ER394" s="120" t="str">
        <f>IF('Main courante'!$A391=$EP$6,'Main courante'!$T391,"")</f>
        <v/>
      </c>
      <c r="ES394" s="120" t="str">
        <f>IF('Main courante'!$A391=$EP$6,'Main courante'!$U391,"")</f>
        <v/>
      </c>
      <c r="ET394" s="134" t="str">
        <f>IF('Main courante'!$A391=$EP$6,'Main courante'!$V391,"")</f>
        <v/>
      </c>
      <c r="EU394" s="125"/>
      <c r="EV394" s="120" t="str">
        <f>IF('Main courante'!$A391=$EV$6,MAX($EV$8:$EV393)+1,"")</f>
        <v/>
      </c>
      <c r="EW394" s="121" t="str">
        <f>IF('Main courante'!$A391=$EV$6,TEXT('Main courante'!$B391,"j mmm aa"),"")</f>
        <v/>
      </c>
      <c r="EX394" s="122" t="str">
        <f>IF('Main courante'!$A391=$EV$6,TEXT('Main courante'!$C391,"hh:mm"),"")</f>
        <v/>
      </c>
      <c r="EY394" s="122" t="str">
        <f>IF('Main courante'!$A391=$EV$6,TEXT('Main courante'!$D391,"hh:mm"),"")</f>
        <v/>
      </c>
      <c r="EZ394" s="123" t="str">
        <f>IF('Main courante'!$A391=$EV$6,MOD($EY394-$EX394,1),"")</f>
        <v/>
      </c>
      <c r="FA394" s="123" t="str">
        <f>IF('Main courante'!$A391=$EV$6,'Main courante'!$E391,"")</f>
        <v/>
      </c>
      <c r="FB394" s="128"/>
    </row>
    <row r="395" spans="1:158">
      <c r="A395" s="120" t="str">
        <f>IF('Main courante'!$A392=$A$6,MAX($A$8:$A394)+1,"")</f>
        <v/>
      </c>
      <c r="B395" s="121" t="str">
        <f>IF('Main courante'!$A392=$A$6,TEXT('Main courante'!$B392,"j mmm aa"),"")</f>
        <v/>
      </c>
      <c r="C395" s="122" t="str">
        <f>IF('Main courante'!$A392=$A$6,TEXT('Main courante'!$C392,"hh:mm"),"")</f>
        <v/>
      </c>
      <c r="D395" s="122" t="str">
        <f>IF('Main courante'!$A392=$A$6,TEXT('Main courante'!$D392,"hh:mm"),"")</f>
        <v/>
      </c>
      <c r="E395" s="123" t="str">
        <f>IF('Main courante'!$A392=$A$6,MOD($D395-$C395,1),"")</f>
        <v/>
      </c>
      <c r="F395" s="123" t="str">
        <f>IF('Main courante'!$A392=$A$6,'Main courante'!$E392,"")</f>
        <v/>
      </c>
      <c r="G395" s="125"/>
      <c r="H395" s="126" t="str">
        <f>IF('Main courante'!$A392=$H$6,MAX($H$8:$H394)+1,"")</f>
        <v/>
      </c>
      <c r="I395" s="121" t="str">
        <f>IF('Main courante'!$A392=$H$6,TEXT('Main courante'!$B392,"j mmm aa"),"")</f>
        <v/>
      </c>
      <c r="J395" s="122" t="str">
        <f>IF('Main courante'!$A392=$H$6,TEXT('Main courante'!$C392,"hh:mm"),"")</f>
        <v/>
      </c>
      <c r="K395" s="122" t="str">
        <f>IF('Main courante'!$A392=$H$6,TEXT('Main courante'!$D392,"hh:mm"),"")</f>
        <v/>
      </c>
      <c r="L395" s="123" t="str">
        <f>IF('Main courante'!$A392=$H$6,MOD($K395-$J395,1),"")</f>
        <v/>
      </c>
      <c r="M395" s="123" t="str">
        <f>IF('Main courante'!$A392=$H$6,'Main courante'!$E392,"")</f>
        <v/>
      </c>
      <c r="N395" s="125"/>
      <c r="O395" s="120" t="str">
        <f>IF('Main courante'!$A392=$O$6,MAX($O$8:$O394)+1,"")</f>
        <v/>
      </c>
      <c r="P395" s="121" t="str">
        <f>IF('Main courante'!$A392=$O$6,TEXT('Main courante'!$B392,"j mmm aa"),"")</f>
        <v/>
      </c>
      <c r="Q395" s="122" t="str">
        <f>IF('Main courante'!$A392=$O$6,TEXT('Main courante'!$C392,"hh:mm"),"")</f>
        <v/>
      </c>
      <c r="R395" s="122" t="str">
        <f>IF('Main courante'!$A392=$O$6,TEXT('Main courante'!$D392,"hh:mm"),"")</f>
        <v/>
      </c>
      <c r="S395" s="123" t="str">
        <f>IF('Main courante'!$A392=$O$6,MOD($R395-$Q395,1),"")</f>
        <v/>
      </c>
      <c r="T395" s="124" t="str">
        <f>IF('Main courante'!$A392=$O$6,'Main courante'!$E392,"")</f>
        <v/>
      </c>
      <c r="U395" s="127" t="str">
        <f>IF('Main courante'!$A392=$O$6,DU395,"")</f>
        <v/>
      </c>
      <c r="V395" s="125"/>
      <c r="W395" s="120" t="str">
        <f>IF('Main courante'!$A392=$W$6,MAX($W$8:$W394)+1,"")</f>
        <v/>
      </c>
      <c r="X395" s="121" t="str">
        <f>IF('Main courante'!$A392=$W$6,TEXT('Main courante'!$B392,"j mmm aa"),"")</f>
        <v/>
      </c>
      <c r="Y395" s="122" t="str">
        <f>IF('Main courante'!$A392=$W$6,TEXT('Main courante'!$C392,"hh:mm"),"")</f>
        <v/>
      </c>
      <c r="Z395" s="122" t="str">
        <f>IF('Main courante'!$A392=$W$6,TEXT('Main courante'!$D392,"hh:mm"),"")</f>
        <v/>
      </c>
      <c r="AA395" s="123" t="str">
        <f>IF('Main courante'!$A392=$W$6,MOD($Z395-$Y395,1),"")</f>
        <v/>
      </c>
      <c r="AB395" s="123" t="str">
        <f>IF('Main courante'!$A392=$W$6,'Main courante'!$E392,"")</f>
        <v/>
      </c>
      <c r="AC395" s="122" t="str">
        <f>IF('Main courante'!$A392=$W$6,DU395,"")</f>
        <v/>
      </c>
      <c r="AD395" s="125"/>
      <c r="AE395" s="120" t="str">
        <f>IF('Main courante'!$A392=$AE$6,MAX($AE$8:$AE394)+1,"")</f>
        <v/>
      </c>
      <c r="AF395" s="121" t="str">
        <f>IF('Main courante'!$A392=$AE$6,TEXT('Main courante'!$B392,"j mmm aa"),"")</f>
        <v/>
      </c>
      <c r="AG395" s="122" t="str">
        <f>IF('Main courante'!$A392=$AE$6,TEXT('Main courante'!$C392,"hh:mm"),"")</f>
        <v/>
      </c>
      <c r="AH395" s="122" t="str">
        <f>IF('Main courante'!$A392=$AE$6,TEXT('Main courante'!$D392,"hh:mm"),"")</f>
        <v/>
      </c>
      <c r="AI395" s="123" t="str">
        <f>IF('Main courante'!$A392=$AE$6,MOD($AH395-$AG395,1),"")</f>
        <v/>
      </c>
      <c r="AJ395" s="123" t="str">
        <f>IF('Main courante'!$A392=$AE$6,'Main courante'!$E392,"")</f>
        <v/>
      </c>
      <c r="AK395" s="122" t="str">
        <f>IF('Main courante'!$A392=$AE$6,DU395,"")</f>
        <v/>
      </c>
      <c r="AL395" s="125"/>
      <c r="AM395" s="120" t="str">
        <f>IF('Main courante'!$A392=$AM$6,MAX($AM$8:$AM394)+1,"")</f>
        <v/>
      </c>
      <c r="AN395" s="121" t="str">
        <f>IF('Main courante'!$A392=$AM$6,TEXT('Main courante'!$B392,"j mmm aa"),"")</f>
        <v/>
      </c>
      <c r="AO395" s="122" t="str">
        <f>IF('Main courante'!$A392=$AM$6,TEXT('Main courante'!$C392,"hh:mm"),"")</f>
        <v/>
      </c>
      <c r="AP395" s="122" t="str">
        <f>IF('Main courante'!$A392=$AM$6,TEXT('Main courante'!$D392,"hh:mm"),"")</f>
        <v/>
      </c>
      <c r="AQ395" s="123" t="str">
        <f>IF('Main courante'!$A392=$AM$6,MOD($AP395-$AO395,1),"")</f>
        <v/>
      </c>
      <c r="AR395" s="123" t="str">
        <f>IF('Main courante'!$A392=$AM$6,'Main courante'!$E392,"")</f>
        <v/>
      </c>
      <c r="AS395" s="122" t="str">
        <f>IF('Main courante'!$A392=$AM$6,DU395,"")</f>
        <v/>
      </c>
      <c r="AT395" s="125"/>
      <c r="AU395" s="120" t="str">
        <f>IF('Main courante'!$A392=$AU$6,MAX($AU$8:$AU394)+1,"")</f>
        <v/>
      </c>
      <c r="AV395" s="121" t="str">
        <f>IF('Main courante'!$A392=$AU$6,TEXT('Main courante'!$B392,"j mmm aa"),"")</f>
        <v/>
      </c>
      <c r="AW395" s="122" t="str">
        <f>IF('Main courante'!$A392=$AU$6,TEXT('Main courante'!$C392,"hh:mm"),"")</f>
        <v/>
      </c>
      <c r="AX395" s="122" t="str">
        <f>IF('Main courante'!$A392=$AU$6,TEXT('Main courante'!$D392,"hh:mm"),"")</f>
        <v/>
      </c>
      <c r="AY395" s="123" t="str">
        <f>IF('Main courante'!$A392=$AU$6,MOD($AX395-$AW395,1),"")</f>
        <v/>
      </c>
      <c r="AZ395" s="123" t="str">
        <f>IF('Main courante'!$A392=$AU$6,'Main courante'!$E392,"")</f>
        <v/>
      </c>
      <c r="BA395" s="122" t="str">
        <f>IF('Main courante'!$A392=$AU$6,DU395,"")</f>
        <v/>
      </c>
      <c r="BB395" s="125"/>
      <c r="BC395" s="120" t="str">
        <f>IF('Main courante'!$A392=$BC$6,MAX($BC$8:$BC394)+1,"")</f>
        <v/>
      </c>
      <c r="BD395" s="121" t="str">
        <f>IF('Main courante'!$A392=$BC$6,TEXT('Main courante'!$B392,"j mmm aa"),"")</f>
        <v/>
      </c>
      <c r="BE395" s="122" t="str">
        <f>IF('Main courante'!$A392=$BC$6,TEXT('Main courante'!$C392,"hh:mm"),"")</f>
        <v/>
      </c>
      <c r="BF395" s="122" t="str">
        <f>IF('Main courante'!$A392=$BC$6,TEXT('Main courante'!$D392,"hh:mm"),"")</f>
        <v/>
      </c>
      <c r="BG395" s="123" t="str">
        <f>IF('Main courante'!$A392=$BC$6,MOD($BF395-$BE395,1),"")</f>
        <v/>
      </c>
      <c r="BH395" s="123" t="str">
        <f>IF('Main courante'!$A392=$BC$6,'Main courante'!$E392,"")</f>
        <v/>
      </c>
      <c r="BI395" s="122" t="str">
        <f>IF('Main courante'!$A392=$BC$6,DU395,"")</f>
        <v/>
      </c>
      <c r="BJ395" s="125"/>
      <c r="BK395" s="120" t="str">
        <f>IF('Main courante'!$A392=$BK$6,MAX($BK$8:$BK394)+1,"")</f>
        <v/>
      </c>
      <c r="BL395" s="121" t="str">
        <f>IF('Main courante'!$A392=$BK$6,TEXT('Main courante'!$B392,"j mmm aa"),"")</f>
        <v/>
      </c>
      <c r="BM395" s="122" t="str">
        <f>IF('Main courante'!$A392=$BK$6,TEXT('Main courante'!$C392,"hh:mm"),"")</f>
        <v/>
      </c>
      <c r="BN395" s="122" t="str">
        <f>IF('Main courante'!$A392=$BK$6,TEXT('Main courante'!$D392,"hh:mm"),"")</f>
        <v/>
      </c>
      <c r="BO395" s="123" t="str">
        <f>IF('Main courante'!$A392=$BK$6,MOD($BN395-$BM395,1),"")</f>
        <v/>
      </c>
      <c r="BP395" s="123" t="str">
        <f>IF('Main courante'!$A392=$BK$6,'Main courante'!$E392,"")</f>
        <v/>
      </c>
      <c r="BQ395" s="122" t="str">
        <f>IF('Main courante'!$A392=$BK$6,DU395,"")</f>
        <v/>
      </c>
      <c r="BR395" s="125"/>
      <c r="BS395" s="120" t="str">
        <f>IF('Main courante'!$A392=$BS$6,MAX($BS$8:$BS394)+1,"")</f>
        <v/>
      </c>
      <c r="BT395" s="121" t="str">
        <f>IF('Main courante'!$A392=$BS$6,TEXT('Main courante'!$B392,"j mmm aa"),"")</f>
        <v/>
      </c>
      <c r="BU395" s="122" t="str">
        <f>IF('Main courante'!$A392=$BS$6,TEXT('Main courante'!$C392,"hh:mm"),"")</f>
        <v/>
      </c>
      <c r="BV395" s="122" t="str">
        <f>IF('Main courante'!$A392=$BS$6,TEXT('Main courante'!$D392,"hh:mm"),"")</f>
        <v/>
      </c>
      <c r="BW395" s="123" t="str">
        <f>IF('Main courante'!$A392=$BS$6,MOD($BV395-$BU395,1),"")</f>
        <v/>
      </c>
      <c r="BX395" s="123" t="str">
        <f>IF('Main courante'!$A392=$BS$6,'Main courante'!$E392,"")</f>
        <v/>
      </c>
      <c r="BY395" s="122" t="str">
        <f>IF('Main courante'!$A392=$BS$6,DU395,"")</f>
        <v/>
      </c>
      <c r="BZ395" s="125"/>
      <c r="CA395" s="120" t="str">
        <f>IF('Main courante'!$A392=$CA$6,MAX($CA$8:$CA394)+1,"")</f>
        <v/>
      </c>
      <c r="CB395" s="121" t="str">
        <f>IF('Main courante'!$A392=$CA$6,TEXT('Main courante'!$B392,"j mmm aa"),"")</f>
        <v/>
      </c>
      <c r="CC395" s="122" t="str">
        <f>IF('Main courante'!$A392=$CA$6,TEXT('Main courante'!$C392,"hh:mm"),"")</f>
        <v/>
      </c>
      <c r="CD395" s="122" t="str">
        <f>IF('Main courante'!$A392=$CA$6,TEXT('Main courante'!$D392,"hh:mm"),"")</f>
        <v/>
      </c>
      <c r="CE395" s="123" t="str">
        <f>IF('Main courante'!$A392=$CA$6,MOD($CD395-$CC395,1),"")</f>
        <v/>
      </c>
      <c r="CF395" s="123" t="str">
        <f>IF('Main courante'!$A392=$CA$6,'Main courante'!$E392,"")</f>
        <v/>
      </c>
      <c r="CG395" s="122" t="str">
        <f>IF('Main courante'!$A392=$CA$6,DU395,"")</f>
        <v/>
      </c>
      <c r="CH395" s="125"/>
      <c r="CI395" s="120" t="str">
        <f>IF('Main courante'!$A392=$CI$6,MAX($CI$8:$CI394)+1,"")</f>
        <v/>
      </c>
      <c r="CJ395" s="121" t="str">
        <f>IF('Main courante'!$A392=$CI$6,TEXT('Main courante'!$B392,"j mmm aa"),"")</f>
        <v/>
      </c>
      <c r="CK395" s="122" t="str">
        <f>IF('Main courante'!$A392=$CI$6,TEXT('Main courante'!$C392,"hh:mm"),"")</f>
        <v/>
      </c>
      <c r="CL395" s="122" t="str">
        <f>IF('Main courante'!$A392=$CI$6,TEXT('Main courante'!$D392,"hh:mm"),"")</f>
        <v/>
      </c>
      <c r="CM395" s="123" t="str">
        <f>IF('Main courante'!$A392=$CI$6,MOD($CL395-$CK395,1),"")</f>
        <v/>
      </c>
      <c r="CN395" s="123" t="str">
        <f>IF('Main courante'!$A392=$CI$6,'Main courante'!$E392,"")</f>
        <v/>
      </c>
      <c r="CO395" s="125"/>
      <c r="CP395" s="120" t="str">
        <f>IF('Main courante'!$A392=$CP$6,MAX($CP$8:$CP394)+1,"")</f>
        <v/>
      </c>
      <c r="CQ395" s="121" t="str">
        <f>IF('Main courante'!$A392=$CP$6,TEXT('Main courante'!$B392,"j mmm aa"),"")</f>
        <v/>
      </c>
      <c r="CR395" s="122" t="str">
        <f>IF('Main courante'!$A392=$CP$6,TEXT('Main courante'!$C392,"hh:mm"),"")</f>
        <v/>
      </c>
      <c r="CS395" s="122" t="str">
        <f>IF('Main courante'!$A392=$CP$6,TEXT('Main courante'!$D392,"hh:mm"),"")</f>
        <v/>
      </c>
      <c r="CT395" s="123" t="str">
        <f>IF('Main courante'!$A392=$CP$6,MOD($CS395-$CR395,1),"")</f>
        <v/>
      </c>
      <c r="CU395" s="123" t="str">
        <f>IF('Main courante'!$A392=$CP$6,'Main courante'!$E392,"")</f>
        <v/>
      </c>
      <c r="CV395" s="122" t="str">
        <f>IF('Main courante'!$A392=$CP$6,DU395,"")</f>
        <v/>
      </c>
      <c r="CW395" s="125"/>
      <c r="CX395" s="120" t="str">
        <f>IF('Main courante'!$A392=$CX$6,MAX($CX$8:$CX394)+1,"")</f>
        <v/>
      </c>
      <c r="CY395" s="121" t="str">
        <f>IF('Main courante'!$A392=$CX$6,TEXT('Main courante'!$B392,"j mmm aa"),"")</f>
        <v/>
      </c>
      <c r="CZ395" s="122" t="str">
        <f>IF('Main courante'!$A392=$CX$6,TEXT('Main courante'!$C392,"hh:mm"),"")</f>
        <v/>
      </c>
      <c r="DA395" s="122" t="str">
        <f>IF('Main courante'!$A392=$CX$6,TEXT('Main courante'!$D392,"hh:mm"),"")</f>
        <v/>
      </c>
      <c r="DB395" s="123" t="str">
        <f>IF('Main courante'!$A392=$CX$6,MOD($DA395-$CZ395,1),"")</f>
        <v/>
      </c>
      <c r="DC395" s="123" t="str">
        <f>IF('Main courante'!$A392=$CX$6,'Main courante'!$E392,"")</f>
        <v/>
      </c>
      <c r="DD395" s="122" t="str">
        <f>IF('Main courante'!$A392=$CX$6,DU395,"")</f>
        <v/>
      </c>
      <c r="DE395" s="125"/>
      <c r="DF395" s="120" t="str">
        <f>IF('Main courante'!$A392=$DF$6,MAX($DF$8:$DF394)+1,"")</f>
        <v/>
      </c>
      <c r="DG395" s="121" t="str">
        <f>IF('Main courante'!$A392=$DF$6,TEXT('Main courante'!$B392,"j mmm aa"),"")</f>
        <v/>
      </c>
      <c r="DH395" s="122" t="str">
        <f>IF('Main courante'!$A392=$DF$6,TEXT('Main courante'!$C392,"hh:mm"),"")</f>
        <v/>
      </c>
      <c r="DI395" s="122" t="str">
        <f>IF('Main courante'!$A392=$DF$6,TEXT('Main courante'!$D392,"hh:mm"),"")</f>
        <v/>
      </c>
      <c r="DJ395" s="123" t="str">
        <f>IF('Main courante'!$A392=$DF$6,MOD($DI395-$DH395,1),"")</f>
        <v/>
      </c>
      <c r="DK395" s="123" t="str">
        <f>IF('Main courante'!$A392=$DF$6,'Main courante'!$E392,"")</f>
        <v/>
      </c>
      <c r="DL395" s="128"/>
      <c r="DM395" s="120" t="str">
        <f>IF(OR('Main courante'!$F392&lt;&gt;"",'Main courante'!$K392&lt;&gt;""),MAX($DM$8:$DM394)+1,"")</f>
        <v/>
      </c>
      <c r="DN395" s="121" t="str">
        <f>IF('Main courante'!$F392,TEXT('Main courante'!$B392,"j mmm aa"),"")</f>
        <v/>
      </c>
      <c r="DO395" s="121" t="str">
        <f>IF('Main courante'!$F392,'Main courante'!$E392,"")</f>
        <v/>
      </c>
      <c r="DP395" s="121" t="str">
        <f>IF(OR('Main courante'!$F392&lt;&gt;"",'Main courante'!$K392&lt;&gt;""),IF('Main courante'!$F392&lt;&gt;"",TEXT('Main courante'!$F392,"hh:mm"),""),"")</f>
        <v/>
      </c>
      <c r="DQ395" s="121" t="str">
        <f>IF(OR('Main courante'!$F392&lt;&gt;"",'Main courante'!$K392&lt;&gt;""),IF('Main courante'!$G392&lt;&gt;"",TEXT('Main courante'!$G392,"hh:mm"),""),"")</f>
        <v/>
      </c>
      <c r="DR395" s="121" t="str">
        <f>IF(OR('Main courante'!$F392&lt;&gt;"",'Main courante'!$K392&lt;&gt;""),IF('Main courante'!$K392&lt;&gt;"",TEXT('Main courante'!$K392,"hh:mm"),""),"")</f>
        <v/>
      </c>
      <c r="DS395" s="121" t="str">
        <f>IF(OR('Main courante'!$F392&lt;&gt;"",'Main courante'!$K392&lt;&gt;""),IF('Main courante'!$L392&lt;&gt;"",TEXT('Main courante'!$L392,"hh:mm"),""),"")</f>
        <v/>
      </c>
      <c r="DT395" s="129">
        <f t="shared" si="22"/>
        <v>0</v>
      </c>
      <c r="DU395" s="130">
        <f>'Main courante'!$H392+'Main courante'!$M392</f>
        <v>0</v>
      </c>
      <c r="DV395" s="131">
        <f>'Main courante'!$J392+'Main courante'!$O392</f>
        <v>0</v>
      </c>
      <c r="DW395" s="131">
        <f>'Main courante'!$I392+'Main courante'!$N392</f>
        <v>0</v>
      </c>
      <c r="DX395" s="132" t="str">
        <f>IF('Main courante'!$P392&lt;&gt;"",'Main courante'!$P392,"")</f>
        <v/>
      </c>
      <c r="DY395" s="133" t="str">
        <f>IF('Main courante'!$Q392&lt;&gt;"",'Main courante'!$Q392,"")</f>
        <v/>
      </c>
      <c r="DZ395" s="133" t="str">
        <f>IF('Main courante'!$R392&lt;&gt;"",'Main courante'!$R392,"")</f>
        <v/>
      </c>
      <c r="EA395" s="129">
        <f t="shared" si="23"/>
        <v>0</v>
      </c>
      <c r="EB395" s="129">
        <f t="shared" si="24"/>
        <v>0</v>
      </c>
      <c r="ED395" s="120" t="str">
        <f>IF('Main courante'!$A392=$ED$6,MAX($ED$8:$ED394)+1,"")</f>
        <v/>
      </c>
      <c r="EE395" s="120" t="str">
        <f>IF('Main courante'!$A392=$ED$6,'Main courante'!$S392,"")</f>
        <v/>
      </c>
      <c r="EF395" s="120" t="str">
        <f>IF('Main courante'!$A392=$ED$6,'Main courante'!$T392,"")</f>
        <v/>
      </c>
      <c r="EG395" s="120" t="str">
        <f>IF('Main courante'!$A392=$ED$6,'Main courante'!$U392,"")</f>
        <v/>
      </c>
      <c r="EH395" s="134" t="str">
        <f>IF('Main courante'!$A392=$ED$6,'Main courante'!$V392,"")</f>
        <v/>
      </c>
      <c r="EJ395" s="120" t="str">
        <f>IF('Main courante'!$A392=$EJ$6,MAX($EJ$8:$EJ394)+1,"")</f>
        <v/>
      </c>
      <c r="EK395" s="120" t="str">
        <f>IF('Main courante'!$A392=$EJ$6,'Main courante'!$S392,"")</f>
        <v/>
      </c>
      <c r="EL395" s="120" t="str">
        <f>IF('Main courante'!$A392=$EJ$6,'Main courante'!$T392,"")</f>
        <v/>
      </c>
      <c r="EM395" s="120" t="str">
        <f>IF('Main courante'!$A392=$EJ$6,'Main courante'!$U392,"")</f>
        <v/>
      </c>
      <c r="EN395" s="134" t="str">
        <f>IF('Main courante'!$A392=$EJ$6,'Main courante'!$V392,"")</f>
        <v/>
      </c>
      <c r="EP395" s="120" t="str">
        <f>IF('Main courante'!$A392=$EP$6,MAX($EP$8:$EP394)+1,"")</f>
        <v/>
      </c>
      <c r="EQ395" s="120" t="str">
        <f>IF('Main courante'!$A392=$EP$6,'Main courante'!$S392,"")</f>
        <v/>
      </c>
      <c r="ER395" s="120" t="str">
        <f>IF('Main courante'!$A392=$EP$6,'Main courante'!$T392,"")</f>
        <v/>
      </c>
      <c r="ES395" s="120" t="str">
        <f>IF('Main courante'!$A392=$EP$6,'Main courante'!$U392,"")</f>
        <v/>
      </c>
      <c r="ET395" s="134" t="str">
        <f>IF('Main courante'!$A392=$EP$6,'Main courante'!$V392,"")</f>
        <v/>
      </c>
      <c r="EU395" s="125"/>
      <c r="EV395" s="120" t="str">
        <f>IF('Main courante'!$A392=$EV$6,MAX($EV$8:$EV394)+1,"")</f>
        <v/>
      </c>
      <c r="EW395" s="121" t="str">
        <f>IF('Main courante'!$A392=$EV$6,TEXT('Main courante'!$B392,"j mmm aa"),"")</f>
        <v/>
      </c>
      <c r="EX395" s="122" t="str">
        <f>IF('Main courante'!$A392=$EV$6,TEXT('Main courante'!$C392,"hh:mm"),"")</f>
        <v/>
      </c>
      <c r="EY395" s="122" t="str">
        <f>IF('Main courante'!$A392=$EV$6,TEXT('Main courante'!$D392,"hh:mm"),"")</f>
        <v/>
      </c>
      <c r="EZ395" s="123" t="str">
        <f>IF('Main courante'!$A392=$EV$6,MOD($EY395-$EX395,1),"")</f>
        <v/>
      </c>
      <c r="FA395" s="123" t="str">
        <f>IF('Main courante'!$A392=$EV$6,'Main courante'!$E392,"")</f>
        <v/>
      </c>
      <c r="FB395" s="128"/>
    </row>
    <row r="396" spans="1:158">
      <c r="A396" s="120" t="str">
        <f>IF('Main courante'!$A393=$A$6,MAX($A$8:$A395)+1,"")</f>
        <v/>
      </c>
      <c r="B396" s="121" t="str">
        <f>IF('Main courante'!$A393=$A$6,TEXT('Main courante'!$B393,"j mmm aa"),"")</f>
        <v/>
      </c>
      <c r="C396" s="122" t="str">
        <f>IF('Main courante'!$A393=$A$6,TEXT('Main courante'!$C393,"hh:mm"),"")</f>
        <v/>
      </c>
      <c r="D396" s="122" t="str">
        <f>IF('Main courante'!$A393=$A$6,TEXT('Main courante'!$D393,"hh:mm"),"")</f>
        <v/>
      </c>
      <c r="E396" s="123" t="str">
        <f>IF('Main courante'!$A393=$A$6,MOD($D396-$C396,1),"")</f>
        <v/>
      </c>
      <c r="F396" s="123" t="str">
        <f>IF('Main courante'!$A393=$A$6,'Main courante'!$E393,"")</f>
        <v/>
      </c>
      <c r="G396" s="125"/>
      <c r="H396" s="126" t="str">
        <f>IF('Main courante'!$A393=$H$6,MAX($H$8:$H395)+1,"")</f>
        <v/>
      </c>
      <c r="I396" s="121" t="str">
        <f>IF('Main courante'!$A393=$H$6,TEXT('Main courante'!$B393,"j mmm aa"),"")</f>
        <v/>
      </c>
      <c r="J396" s="122" t="str">
        <f>IF('Main courante'!$A393=$H$6,TEXT('Main courante'!$C393,"hh:mm"),"")</f>
        <v/>
      </c>
      <c r="K396" s="122" t="str">
        <f>IF('Main courante'!$A393=$H$6,TEXT('Main courante'!$D393,"hh:mm"),"")</f>
        <v/>
      </c>
      <c r="L396" s="123" t="str">
        <f>IF('Main courante'!$A393=$H$6,MOD($K396-$J396,1),"")</f>
        <v/>
      </c>
      <c r="M396" s="123" t="str">
        <f>IF('Main courante'!$A393=$H$6,'Main courante'!$E393,"")</f>
        <v/>
      </c>
      <c r="N396" s="125"/>
      <c r="O396" s="120" t="str">
        <f>IF('Main courante'!$A393=$O$6,MAX($O$8:$O395)+1,"")</f>
        <v/>
      </c>
      <c r="P396" s="121" t="str">
        <f>IF('Main courante'!$A393=$O$6,TEXT('Main courante'!$B393,"j mmm aa"),"")</f>
        <v/>
      </c>
      <c r="Q396" s="122" t="str">
        <f>IF('Main courante'!$A393=$O$6,TEXT('Main courante'!$C393,"hh:mm"),"")</f>
        <v/>
      </c>
      <c r="R396" s="122" t="str">
        <f>IF('Main courante'!$A393=$O$6,TEXT('Main courante'!$D393,"hh:mm"),"")</f>
        <v/>
      </c>
      <c r="S396" s="123" t="str">
        <f>IF('Main courante'!$A393=$O$6,MOD($R396-$Q396,1),"")</f>
        <v/>
      </c>
      <c r="T396" s="124" t="str">
        <f>IF('Main courante'!$A393=$O$6,'Main courante'!$E393,"")</f>
        <v/>
      </c>
      <c r="U396" s="127" t="str">
        <f>IF('Main courante'!$A393=$O$6,DU396,"")</f>
        <v/>
      </c>
      <c r="V396" s="125"/>
      <c r="W396" s="120" t="str">
        <f>IF('Main courante'!$A393=$W$6,MAX($W$8:$W395)+1,"")</f>
        <v/>
      </c>
      <c r="X396" s="121" t="str">
        <f>IF('Main courante'!$A393=$W$6,TEXT('Main courante'!$B393,"j mmm aa"),"")</f>
        <v/>
      </c>
      <c r="Y396" s="122" t="str">
        <f>IF('Main courante'!$A393=$W$6,TEXT('Main courante'!$C393,"hh:mm"),"")</f>
        <v/>
      </c>
      <c r="Z396" s="122" t="str">
        <f>IF('Main courante'!$A393=$W$6,TEXT('Main courante'!$D393,"hh:mm"),"")</f>
        <v/>
      </c>
      <c r="AA396" s="123" t="str">
        <f>IF('Main courante'!$A393=$W$6,MOD($Z396-$Y396,1),"")</f>
        <v/>
      </c>
      <c r="AB396" s="123" t="str">
        <f>IF('Main courante'!$A393=$W$6,'Main courante'!$E393,"")</f>
        <v/>
      </c>
      <c r="AC396" s="122" t="str">
        <f>IF('Main courante'!$A393=$W$6,DU396,"")</f>
        <v/>
      </c>
      <c r="AD396" s="125"/>
      <c r="AE396" s="120" t="str">
        <f>IF('Main courante'!$A393=$AE$6,MAX($AE$8:$AE395)+1,"")</f>
        <v/>
      </c>
      <c r="AF396" s="121" t="str">
        <f>IF('Main courante'!$A393=$AE$6,TEXT('Main courante'!$B393,"j mmm aa"),"")</f>
        <v/>
      </c>
      <c r="AG396" s="122" t="str">
        <f>IF('Main courante'!$A393=$AE$6,TEXT('Main courante'!$C393,"hh:mm"),"")</f>
        <v/>
      </c>
      <c r="AH396" s="122" t="str">
        <f>IF('Main courante'!$A393=$AE$6,TEXT('Main courante'!$D393,"hh:mm"),"")</f>
        <v/>
      </c>
      <c r="AI396" s="123" t="str">
        <f>IF('Main courante'!$A393=$AE$6,MOD($AH396-$AG396,1),"")</f>
        <v/>
      </c>
      <c r="AJ396" s="123" t="str">
        <f>IF('Main courante'!$A393=$AE$6,'Main courante'!$E393,"")</f>
        <v/>
      </c>
      <c r="AK396" s="122" t="str">
        <f>IF('Main courante'!$A393=$AE$6,DU396,"")</f>
        <v/>
      </c>
      <c r="AL396" s="125"/>
      <c r="AM396" s="120" t="str">
        <f>IF('Main courante'!$A393=$AM$6,MAX($AM$8:$AM395)+1,"")</f>
        <v/>
      </c>
      <c r="AN396" s="121" t="str">
        <f>IF('Main courante'!$A393=$AM$6,TEXT('Main courante'!$B393,"j mmm aa"),"")</f>
        <v/>
      </c>
      <c r="AO396" s="122" t="str">
        <f>IF('Main courante'!$A393=$AM$6,TEXT('Main courante'!$C393,"hh:mm"),"")</f>
        <v/>
      </c>
      <c r="AP396" s="122" t="str">
        <f>IF('Main courante'!$A393=$AM$6,TEXT('Main courante'!$D393,"hh:mm"),"")</f>
        <v/>
      </c>
      <c r="AQ396" s="123" t="str">
        <f>IF('Main courante'!$A393=$AM$6,MOD($AP396-$AO396,1),"")</f>
        <v/>
      </c>
      <c r="AR396" s="123" t="str">
        <f>IF('Main courante'!$A393=$AM$6,'Main courante'!$E393,"")</f>
        <v/>
      </c>
      <c r="AS396" s="122" t="str">
        <f>IF('Main courante'!$A393=$AM$6,DU396,"")</f>
        <v/>
      </c>
      <c r="AT396" s="125"/>
      <c r="AU396" s="120" t="str">
        <f>IF('Main courante'!$A393=$AU$6,MAX($AU$8:$AU395)+1,"")</f>
        <v/>
      </c>
      <c r="AV396" s="121" t="str">
        <f>IF('Main courante'!$A393=$AU$6,TEXT('Main courante'!$B393,"j mmm aa"),"")</f>
        <v/>
      </c>
      <c r="AW396" s="122" t="str">
        <f>IF('Main courante'!$A393=$AU$6,TEXT('Main courante'!$C393,"hh:mm"),"")</f>
        <v/>
      </c>
      <c r="AX396" s="122" t="str">
        <f>IF('Main courante'!$A393=$AU$6,TEXT('Main courante'!$D393,"hh:mm"),"")</f>
        <v/>
      </c>
      <c r="AY396" s="123" t="str">
        <f>IF('Main courante'!$A393=$AU$6,MOD($AX396-$AW396,1),"")</f>
        <v/>
      </c>
      <c r="AZ396" s="123" t="str">
        <f>IF('Main courante'!$A393=$AU$6,'Main courante'!$E393,"")</f>
        <v/>
      </c>
      <c r="BA396" s="122" t="str">
        <f>IF('Main courante'!$A393=$AU$6,DU396,"")</f>
        <v/>
      </c>
      <c r="BB396" s="125"/>
      <c r="BC396" s="120" t="str">
        <f>IF('Main courante'!$A393=$BC$6,MAX($BC$8:$BC395)+1,"")</f>
        <v/>
      </c>
      <c r="BD396" s="121" t="str">
        <f>IF('Main courante'!$A393=$BC$6,TEXT('Main courante'!$B393,"j mmm aa"),"")</f>
        <v/>
      </c>
      <c r="BE396" s="122" t="str">
        <f>IF('Main courante'!$A393=$BC$6,TEXT('Main courante'!$C393,"hh:mm"),"")</f>
        <v/>
      </c>
      <c r="BF396" s="122" t="str">
        <f>IF('Main courante'!$A393=$BC$6,TEXT('Main courante'!$D393,"hh:mm"),"")</f>
        <v/>
      </c>
      <c r="BG396" s="123" t="str">
        <f>IF('Main courante'!$A393=$BC$6,MOD($BF396-$BE396,1),"")</f>
        <v/>
      </c>
      <c r="BH396" s="123" t="str">
        <f>IF('Main courante'!$A393=$BC$6,'Main courante'!$E393,"")</f>
        <v/>
      </c>
      <c r="BI396" s="122" t="str">
        <f>IF('Main courante'!$A393=$BC$6,DU396,"")</f>
        <v/>
      </c>
      <c r="BJ396" s="125"/>
      <c r="BK396" s="120" t="str">
        <f>IF('Main courante'!$A393=$BK$6,MAX($BK$8:$BK395)+1,"")</f>
        <v/>
      </c>
      <c r="BL396" s="121" t="str">
        <f>IF('Main courante'!$A393=$BK$6,TEXT('Main courante'!$B393,"j mmm aa"),"")</f>
        <v/>
      </c>
      <c r="BM396" s="122" t="str">
        <f>IF('Main courante'!$A393=$BK$6,TEXT('Main courante'!$C393,"hh:mm"),"")</f>
        <v/>
      </c>
      <c r="BN396" s="122" t="str">
        <f>IF('Main courante'!$A393=$BK$6,TEXT('Main courante'!$D393,"hh:mm"),"")</f>
        <v/>
      </c>
      <c r="BO396" s="123" t="str">
        <f>IF('Main courante'!$A393=$BK$6,MOD($BN396-$BM396,1),"")</f>
        <v/>
      </c>
      <c r="BP396" s="123" t="str">
        <f>IF('Main courante'!$A393=$BK$6,'Main courante'!$E393,"")</f>
        <v/>
      </c>
      <c r="BQ396" s="122" t="str">
        <f>IF('Main courante'!$A393=$BK$6,DU396,"")</f>
        <v/>
      </c>
      <c r="BR396" s="125"/>
      <c r="BS396" s="120" t="str">
        <f>IF('Main courante'!$A393=$BS$6,MAX($BS$8:$BS395)+1,"")</f>
        <v/>
      </c>
      <c r="BT396" s="121" t="str">
        <f>IF('Main courante'!$A393=$BS$6,TEXT('Main courante'!$B393,"j mmm aa"),"")</f>
        <v/>
      </c>
      <c r="BU396" s="122" t="str">
        <f>IF('Main courante'!$A393=$BS$6,TEXT('Main courante'!$C393,"hh:mm"),"")</f>
        <v/>
      </c>
      <c r="BV396" s="122" t="str">
        <f>IF('Main courante'!$A393=$BS$6,TEXT('Main courante'!$D393,"hh:mm"),"")</f>
        <v/>
      </c>
      <c r="BW396" s="123" t="str">
        <f>IF('Main courante'!$A393=$BS$6,MOD($BV396-$BU396,1),"")</f>
        <v/>
      </c>
      <c r="BX396" s="123" t="str">
        <f>IF('Main courante'!$A393=$BS$6,'Main courante'!$E393,"")</f>
        <v/>
      </c>
      <c r="BY396" s="122" t="str">
        <f>IF('Main courante'!$A393=$BS$6,DU396,"")</f>
        <v/>
      </c>
      <c r="BZ396" s="125"/>
      <c r="CA396" s="120" t="str">
        <f>IF('Main courante'!$A393=$CA$6,MAX($CA$8:$CA395)+1,"")</f>
        <v/>
      </c>
      <c r="CB396" s="121" t="str">
        <f>IF('Main courante'!$A393=$CA$6,TEXT('Main courante'!$B393,"j mmm aa"),"")</f>
        <v/>
      </c>
      <c r="CC396" s="122" t="str">
        <f>IF('Main courante'!$A393=$CA$6,TEXT('Main courante'!$C393,"hh:mm"),"")</f>
        <v/>
      </c>
      <c r="CD396" s="122" t="str">
        <f>IF('Main courante'!$A393=$CA$6,TEXT('Main courante'!$D393,"hh:mm"),"")</f>
        <v/>
      </c>
      <c r="CE396" s="123" t="str">
        <f>IF('Main courante'!$A393=$CA$6,MOD($CD396-$CC396,1),"")</f>
        <v/>
      </c>
      <c r="CF396" s="123" t="str">
        <f>IF('Main courante'!$A393=$CA$6,'Main courante'!$E393,"")</f>
        <v/>
      </c>
      <c r="CG396" s="122" t="str">
        <f>IF('Main courante'!$A393=$CA$6,DU396,"")</f>
        <v/>
      </c>
      <c r="CH396" s="125"/>
      <c r="CI396" s="120" t="str">
        <f>IF('Main courante'!$A393=$CI$6,MAX($CI$8:$CI395)+1,"")</f>
        <v/>
      </c>
      <c r="CJ396" s="121" t="str">
        <f>IF('Main courante'!$A393=$CI$6,TEXT('Main courante'!$B393,"j mmm aa"),"")</f>
        <v/>
      </c>
      <c r="CK396" s="122" t="str">
        <f>IF('Main courante'!$A393=$CI$6,TEXT('Main courante'!$C393,"hh:mm"),"")</f>
        <v/>
      </c>
      <c r="CL396" s="122" t="str">
        <f>IF('Main courante'!$A393=$CI$6,TEXT('Main courante'!$D393,"hh:mm"),"")</f>
        <v/>
      </c>
      <c r="CM396" s="123" t="str">
        <f>IF('Main courante'!$A393=$CI$6,MOD($CL396-$CK396,1),"")</f>
        <v/>
      </c>
      <c r="CN396" s="123" t="str">
        <f>IF('Main courante'!$A393=$CI$6,'Main courante'!$E393,"")</f>
        <v/>
      </c>
      <c r="CO396" s="125"/>
      <c r="CP396" s="120" t="str">
        <f>IF('Main courante'!$A393=$CP$6,MAX($CP$8:$CP395)+1,"")</f>
        <v/>
      </c>
      <c r="CQ396" s="121" t="str">
        <f>IF('Main courante'!$A393=$CP$6,TEXT('Main courante'!$B393,"j mmm aa"),"")</f>
        <v/>
      </c>
      <c r="CR396" s="122" t="str">
        <f>IF('Main courante'!$A393=$CP$6,TEXT('Main courante'!$C393,"hh:mm"),"")</f>
        <v/>
      </c>
      <c r="CS396" s="122" t="str">
        <f>IF('Main courante'!$A393=$CP$6,TEXT('Main courante'!$D393,"hh:mm"),"")</f>
        <v/>
      </c>
      <c r="CT396" s="123" t="str">
        <f>IF('Main courante'!$A393=$CP$6,MOD($CS396-$CR396,1),"")</f>
        <v/>
      </c>
      <c r="CU396" s="123" t="str">
        <f>IF('Main courante'!$A393=$CP$6,'Main courante'!$E393,"")</f>
        <v/>
      </c>
      <c r="CV396" s="122" t="str">
        <f>IF('Main courante'!$A393=$CP$6,DU396,"")</f>
        <v/>
      </c>
      <c r="CW396" s="125"/>
      <c r="CX396" s="120" t="str">
        <f>IF('Main courante'!$A393=$CX$6,MAX($CX$8:$CX395)+1,"")</f>
        <v/>
      </c>
      <c r="CY396" s="121" t="str">
        <f>IF('Main courante'!$A393=$CX$6,TEXT('Main courante'!$B393,"j mmm aa"),"")</f>
        <v/>
      </c>
      <c r="CZ396" s="122" t="str">
        <f>IF('Main courante'!$A393=$CX$6,TEXT('Main courante'!$C393,"hh:mm"),"")</f>
        <v/>
      </c>
      <c r="DA396" s="122" t="str">
        <f>IF('Main courante'!$A393=$CX$6,TEXT('Main courante'!$D393,"hh:mm"),"")</f>
        <v/>
      </c>
      <c r="DB396" s="123" t="str">
        <f>IF('Main courante'!$A393=$CX$6,MOD($DA396-$CZ396,1),"")</f>
        <v/>
      </c>
      <c r="DC396" s="123" t="str">
        <f>IF('Main courante'!$A393=$CX$6,'Main courante'!$E393,"")</f>
        <v/>
      </c>
      <c r="DD396" s="122" t="str">
        <f>IF('Main courante'!$A393=$CX$6,DU396,"")</f>
        <v/>
      </c>
      <c r="DE396" s="125"/>
      <c r="DF396" s="120" t="str">
        <f>IF('Main courante'!$A393=$DF$6,MAX($DF$8:$DF395)+1,"")</f>
        <v/>
      </c>
      <c r="DG396" s="121" t="str">
        <f>IF('Main courante'!$A393=$DF$6,TEXT('Main courante'!$B393,"j mmm aa"),"")</f>
        <v/>
      </c>
      <c r="DH396" s="122" t="str">
        <f>IF('Main courante'!$A393=$DF$6,TEXT('Main courante'!$C393,"hh:mm"),"")</f>
        <v/>
      </c>
      <c r="DI396" s="122" t="str">
        <f>IF('Main courante'!$A393=$DF$6,TEXT('Main courante'!$D393,"hh:mm"),"")</f>
        <v/>
      </c>
      <c r="DJ396" s="123" t="str">
        <f>IF('Main courante'!$A393=$DF$6,MOD($DI396-$DH396,1),"")</f>
        <v/>
      </c>
      <c r="DK396" s="123" t="str">
        <f>IF('Main courante'!$A393=$DF$6,'Main courante'!$E393,"")</f>
        <v/>
      </c>
      <c r="DL396" s="128"/>
      <c r="DM396" s="120" t="str">
        <f>IF(OR('Main courante'!$F393&lt;&gt;"",'Main courante'!$K393&lt;&gt;""),MAX($DM$8:$DM395)+1,"")</f>
        <v/>
      </c>
      <c r="DN396" s="121" t="str">
        <f>IF('Main courante'!$F393,TEXT('Main courante'!$B393,"j mmm aa"),"")</f>
        <v/>
      </c>
      <c r="DO396" s="121" t="str">
        <f>IF('Main courante'!$F393,'Main courante'!$E393,"")</f>
        <v/>
      </c>
      <c r="DP396" s="121" t="str">
        <f>IF(OR('Main courante'!$F393&lt;&gt;"",'Main courante'!$K393&lt;&gt;""),IF('Main courante'!$F393&lt;&gt;"",TEXT('Main courante'!$F393,"hh:mm"),""),"")</f>
        <v/>
      </c>
      <c r="DQ396" s="121" t="str">
        <f>IF(OR('Main courante'!$F393&lt;&gt;"",'Main courante'!$K393&lt;&gt;""),IF('Main courante'!$G393&lt;&gt;"",TEXT('Main courante'!$G393,"hh:mm"),""),"")</f>
        <v/>
      </c>
      <c r="DR396" s="121" t="str">
        <f>IF(OR('Main courante'!$F393&lt;&gt;"",'Main courante'!$K393&lt;&gt;""),IF('Main courante'!$K393&lt;&gt;"",TEXT('Main courante'!$K393,"hh:mm"),""),"")</f>
        <v/>
      </c>
      <c r="DS396" s="121" t="str">
        <f>IF(OR('Main courante'!$F393&lt;&gt;"",'Main courante'!$K393&lt;&gt;""),IF('Main courante'!$L393&lt;&gt;"",TEXT('Main courante'!$L393,"hh:mm"),""),"")</f>
        <v/>
      </c>
      <c r="DT396" s="129">
        <f t="shared" si="22"/>
        <v>0</v>
      </c>
      <c r="DU396" s="130">
        <f>'Main courante'!$H393+'Main courante'!$M393</f>
        <v>0</v>
      </c>
      <c r="DV396" s="131">
        <f>'Main courante'!$J393+'Main courante'!$O393</f>
        <v>0</v>
      </c>
      <c r="DW396" s="131">
        <f>'Main courante'!$I393+'Main courante'!$N393</f>
        <v>0</v>
      </c>
      <c r="DX396" s="132" t="str">
        <f>IF('Main courante'!$P393&lt;&gt;"",'Main courante'!$P393,"")</f>
        <v/>
      </c>
      <c r="DY396" s="133" t="str">
        <f>IF('Main courante'!$Q393&lt;&gt;"",'Main courante'!$Q393,"")</f>
        <v/>
      </c>
      <c r="DZ396" s="133" t="str">
        <f>IF('Main courante'!$R393&lt;&gt;"",'Main courante'!$R393,"")</f>
        <v/>
      </c>
      <c r="EA396" s="129">
        <f t="shared" si="23"/>
        <v>0</v>
      </c>
      <c r="EB396" s="129">
        <f t="shared" si="24"/>
        <v>0</v>
      </c>
      <c r="ED396" s="120" t="str">
        <f>IF('Main courante'!$A393=$ED$6,MAX($ED$8:$ED395)+1,"")</f>
        <v/>
      </c>
      <c r="EE396" s="120" t="str">
        <f>IF('Main courante'!$A393=$ED$6,'Main courante'!$S393,"")</f>
        <v/>
      </c>
      <c r="EF396" s="120" t="str">
        <f>IF('Main courante'!$A393=$ED$6,'Main courante'!$T393,"")</f>
        <v/>
      </c>
      <c r="EG396" s="120" t="str">
        <f>IF('Main courante'!$A393=$ED$6,'Main courante'!$U393,"")</f>
        <v/>
      </c>
      <c r="EH396" s="134" t="str">
        <f>IF('Main courante'!$A393=$ED$6,'Main courante'!$V393,"")</f>
        <v/>
      </c>
      <c r="EJ396" s="120" t="str">
        <f>IF('Main courante'!$A393=$EJ$6,MAX($EJ$8:$EJ395)+1,"")</f>
        <v/>
      </c>
      <c r="EK396" s="120" t="str">
        <f>IF('Main courante'!$A393=$EJ$6,'Main courante'!$S393,"")</f>
        <v/>
      </c>
      <c r="EL396" s="120" t="str">
        <f>IF('Main courante'!$A393=$EJ$6,'Main courante'!$T393,"")</f>
        <v/>
      </c>
      <c r="EM396" s="120" t="str">
        <f>IF('Main courante'!$A393=$EJ$6,'Main courante'!$U393,"")</f>
        <v/>
      </c>
      <c r="EN396" s="134" t="str">
        <f>IF('Main courante'!$A393=$EJ$6,'Main courante'!$V393,"")</f>
        <v/>
      </c>
      <c r="EP396" s="120" t="str">
        <f>IF('Main courante'!$A393=$EP$6,MAX($EP$8:$EP395)+1,"")</f>
        <v/>
      </c>
      <c r="EQ396" s="120" t="str">
        <f>IF('Main courante'!$A393=$EP$6,'Main courante'!$S393,"")</f>
        <v/>
      </c>
      <c r="ER396" s="120" t="str">
        <f>IF('Main courante'!$A393=$EP$6,'Main courante'!$T393,"")</f>
        <v/>
      </c>
      <c r="ES396" s="120" t="str">
        <f>IF('Main courante'!$A393=$EP$6,'Main courante'!$U393,"")</f>
        <v/>
      </c>
      <c r="ET396" s="134" t="str">
        <f>IF('Main courante'!$A393=$EP$6,'Main courante'!$V393,"")</f>
        <v/>
      </c>
      <c r="EU396" s="125"/>
      <c r="EV396" s="120" t="str">
        <f>IF('Main courante'!$A393=$EV$6,MAX($EV$8:$EV395)+1,"")</f>
        <v/>
      </c>
      <c r="EW396" s="121" t="str">
        <f>IF('Main courante'!$A393=$EV$6,TEXT('Main courante'!$B393,"j mmm aa"),"")</f>
        <v/>
      </c>
      <c r="EX396" s="122" t="str">
        <f>IF('Main courante'!$A393=$EV$6,TEXT('Main courante'!$C393,"hh:mm"),"")</f>
        <v/>
      </c>
      <c r="EY396" s="122" t="str">
        <f>IF('Main courante'!$A393=$EV$6,TEXT('Main courante'!$D393,"hh:mm"),"")</f>
        <v/>
      </c>
      <c r="EZ396" s="123" t="str">
        <f>IF('Main courante'!$A393=$EV$6,MOD($EY396-$EX396,1),"")</f>
        <v/>
      </c>
      <c r="FA396" s="123" t="str">
        <f>IF('Main courante'!$A393=$EV$6,'Main courante'!$E393,"")</f>
        <v/>
      </c>
      <c r="FB396" s="128"/>
    </row>
    <row r="397" spans="1:158">
      <c r="A397" s="120" t="str">
        <f>IF('Main courante'!$A394=$A$6,MAX($A$8:$A396)+1,"")</f>
        <v/>
      </c>
      <c r="B397" s="121" t="str">
        <f>IF('Main courante'!$A394=$A$6,TEXT('Main courante'!$B394,"j mmm aa"),"")</f>
        <v/>
      </c>
      <c r="C397" s="122" t="str">
        <f>IF('Main courante'!$A394=$A$6,TEXT('Main courante'!$C394,"hh:mm"),"")</f>
        <v/>
      </c>
      <c r="D397" s="122" t="str">
        <f>IF('Main courante'!$A394=$A$6,TEXT('Main courante'!$D394,"hh:mm"),"")</f>
        <v/>
      </c>
      <c r="E397" s="123" t="str">
        <f>IF('Main courante'!$A394=$A$6,MOD($D397-$C397,1),"")</f>
        <v/>
      </c>
      <c r="F397" s="123" t="str">
        <f>IF('Main courante'!$A394=$A$6,'Main courante'!$E394,"")</f>
        <v/>
      </c>
      <c r="G397" s="125"/>
      <c r="H397" s="126" t="str">
        <f>IF('Main courante'!$A394=$H$6,MAX($H$8:$H396)+1,"")</f>
        <v/>
      </c>
      <c r="I397" s="121" t="str">
        <f>IF('Main courante'!$A394=$H$6,TEXT('Main courante'!$B394,"j mmm aa"),"")</f>
        <v/>
      </c>
      <c r="J397" s="122" t="str">
        <f>IF('Main courante'!$A394=$H$6,TEXT('Main courante'!$C394,"hh:mm"),"")</f>
        <v/>
      </c>
      <c r="K397" s="122" t="str">
        <f>IF('Main courante'!$A394=$H$6,TEXT('Main courante'!$D394,"hh:mm"),"")</f>
        <v/>
      </c>
      <c r="L397" s="123" t="str">
        <f>IF('Main courante'!$A394=$H$6,MOD($K397-$J397,1),"")</f>
        <v/>
      </c>
      <c r="M397" s="123" t="str">
        <f>IF('Main courante'!$A394=$H$6,'Main courante'!$E394,"")</f>
        <v/>
      </c>
      <c r="N397" s="125"/>
      <c r="O397" s="120" t="str">
        <f>IF('Main courante'!$A394=$O$6,MAX($O$8:$O396)+1,"")</f>
        <v/>
      </c>
      <c r="P397" s="121" t="str">
        <f>IF('Main courante'!$A394=$O$6,TEXT('Main courante'!$B394,"j mmm aa"),"")</f>
        <v/>
      </c>
      <c r="Q397" s="122" t="str">
        <f>IF('Main courante'!$A394=$O$6,TEXT('Main courante'!$C394,"hh:mm"),"")</f>
        <v/>
      </c>
      <c r="R397" s="122" t="str">
        <f>IF('Main courante'!$A394=$O$6,TEXT('Main courante'!$D394,"hh:mm"),"")</f>
        <v/>
      </c>
      <c r="S397" s="123" t="str">
        <f>IF('Main courante'!$A394=$O$6,MOD($R397-$Q397,1),"")</f>
        <v/>
      </c>
      <c r="T397" s="124" t="str">
        <f>IF('Main courante'!$A394=$O$6,'Main courante'!$E394,"")</f>
        <v/>
      </c>
      <c r="U397" s="127" t="str">
        <f>IF('Main courante'!$A394=$O$6,DU397,"")</f>
        <v/>
      </c>
      <c r="V397" s="125"/>
      <c r="W397" s="120" t="str">
        <f>IF('Main courante'!$A394=$W$6,MAX($W$8:$W396)+1,"")</f>
        <v/>
      </c>
      <c r="X397" s="121" t="str">
        <f>IF('Main courante'!$A394=$W$6,TEXT('Main courante'!$B394,"j mmm aa"),"")</f>
        <v/>
      </c>
      <c r="Y397" s="122" t="str">
        <f>IF('Main courante'!$A394=$W$6,TEXT('Main courante'!$C394,"hh:mm"),"")</f>
        <v/>
      </c>
      <c r="Z397" s="122" t="str">
        <f>IF('Main courante'!$A394=$W$6,TEXT('Main courante'!$D394,"hh:mm"),"")</f>
        <v/>
      </c>
      <c r="AA397" s="123" t="str">
        <f>IF('Main courante'!$A394=$W$6,MOD($Z397-$Y397,1),"")</f>
        <v/>
      </c>
      <c r="AB397" s="123" t="str">
        <f>IF('Main courante'!$A394=$W$6,'Main courante'!$E394,"")</f>
        <v/>
      </c>
      <c r="AC397" s="122" t="str">
        <f>IF('Main courante'!$A394=$W$6,DU397,"")</f>
        <v/>
      </c>
      <c r="AD397" s="125"/>
      <c r="AE397" s="120" t="str">
        <f>IF('Main courante'!$A394=$AE$6,MAX($AE$8:$AE396)+1,"")</f>
        <v/>
      </c>
      <c r="AF397" s="121" t="str">
        <f>IF('Main courante'!$A394=$AE$6,TEXT('Main courante'!$B394,"j mmm aa"),"")</f>
        <v/>
      </c>
      <c r="AG397" s="122" t="str">
        <f>IF('Main courante'!$A394=$AE$6,TEXT('Main courante'!$C394,"hh:mm"),"")</f>
        <v/>
      </c>
      <c r="AH397" s="122" t="str">
        <f>IF('Main courante'!$A394=$AE$6,TEXT('Main courante'!$D394,"hh:mm"),"")</f>
        <v/>
      </c>
      <c r="AI397" s="123" t="str">
        <f>IF('Main courante'!$A394=$AE$6,MOD($AH397-$AG397,1),"")</f>
        <v/>
      </c>
      <c r="AJ397" s="123" t="str">
        <f>IF('Main courante'!$A394=$AE$6,'Main courante'!$E394,"")</f>
        <v/>
      </c>
      <c r="AK397" s="122" t="str">
        <f>IF('Main courante'!$A394=$AE$6,DU397,"")</f>
        <v/>
      </c>
      <c r="AL397" s="125"/>
      <c r="AM397" s="120" t="str">
        <f>IF('Main courante'!$A394=$AM$6,MAX($AM$8:$AM396)+1,"")</f>
        <v/>
      </c>
      <c r="AN397" s="121" t="str">
        <f>IF('Main courante'!$A394=$AM$6,TEXT('Main courante'!$B394,"j mmm aa"),"")</f>
        <v/>
      </c>
      <c r="AO397" s="122" t="str">
        <f>IF('Main courante'!$A394=$AM$6,TEXT('Main courante'!$C394,"hh:mm"),"")</f>
        <v/>
      </c>
      <c r="AP397" s="122" t="str">
        <f>IF('Main courante'!$A394=$AM$6,TEXT('Main courante'!$D394,"hh:mm"),"")</f>
        <v/>
      </c>
      <c r="AQ397" s="123" t="str">
        <f>IF('Main courante'!$A394=$AM$6,MOD($AP397-$AO397,1),"")</f>
        <v/>
      </c>
      <c r="AR397" s="123" t="str">
        <f>IF('Main courante'!$A394=$AM$6,'Main courante'!$E394,"")</f>
        <v/>
      </c>
      <c r="AS397" s="122" t="str">
        <f>IF('Main courante'!$A394=$AM$6,DU397,"")</f>
        <v/>
      </c>
      <c r="AT397" s="125"/>
      <c r="AU397" s="120" t="str">
        <f>IF('Main courante'!$A394=$AU$6,MAX($AU$8:$AU396)+1,"")</f>
        <v/>
      </c>
      <c r="AV397" s="121" t="str">
        <f>IF('Main courante'!$A394=$AU$6,TEXT('Main courante'!$B394,"j mmm aa"),"")</f>
        <v/>
      </c>
      <c r="AW397" s="122" t="str">
        <f>IF('Main courante'!$A394=$AU$6,TEXT('Main courante'!$C394,"hh:mm"),"")</f>
        <v/>
      </c>
      <c r="AX397" s="122" t="str">
        <f>IF('Main courante'!$A394=$AU$6,TEXT('Main courante'!$D394,"hh:mm"),"")</f>
        <v/>
      </c>
      <c r="AY397" s="123" t="str">
        <f>IF('Main courante'!$A394=$AU$6,MOD($AX397-$AW397,1),"")</f>
        <v/>
      </c>
      <c r="AZ397" s="123" t="str">
        <f>IF('Main courante'!$A394=$AU$6,'Main courante'!$E394,"")</f>
        <v/>
      </c>
      <c r="BA397" s="122" t="str">
        <f>IF('Main courante'!$A394=$AU$6,DU397,"")</f>
        <v/>
      </c>
      <c r="BB397" s="125"/>
      <c r="BC397" s="120" t="str">
        <f>IF('Main courante'!$A394=$BC$6,MAX($BC$8:$BC396)+1,"")</f>
        <v/>
      </c>
      <c r="BD397" s="121" t="str">
        <f>IF('Main courante'!$A394=$BC$6,TEXT('Main courante'!$B394,"j mmm aa"),"")</f>
        <v/>
      </c>
      <c r="BE397" s="122" t="str">
        <f>IF('Main courante'!$A394=$BC$6,TEXT('Main courante'!$C394,"hh:mm"),"")</f>
        <v/>
      </c>
      <c r="BF397" s="122" t="str">
        <f>IF('Main courante'!$A394=$BC$6,TEXT('Main courante'!$D394,"hh:mm"),"")</f>
        <v/>
      </c>
      <c r="BG397" s="123" t="str">
        <f>IF('Main courante'!$A394=$BC$6,MOD($BF397-$BE397,1),"")</f>
        <v/>
      </c>
      <c r="BH397" s="123" t="str">
        <f>IF('Main courante'!$A394=$BC$6,'Main courante'!$E394,"")</f>
        <v/>
      </c>
      <c r="BI397" s="122" t="str">
        <f>IF('Main courante'!$A394=$BC$6,DU397,"")</f>
        <v/>
      </c>
      <c r="BJ397" s="125"/>
      <c r="BK397" s="120" t="str">
        <f>IF('Main courante'!$A394=$BK$6,MAX($BK$8:$BK396)+1,"")</f>
        <v/>
      </c>
      <c r="BL397" s="121" t="str">
        <f>IF('Main courante'!$A394=$BK$6,TEXT('Main courante'!$B394,"j mmm aa"),"")</f>
        <v/>
      </c>
      <c r="BM397" s="122" t="str">
        <f>IF('Main courante'!$A394=$BK$6,TEXT('Main courante'!$C394,"hh:mm"),"")</f>
        <v/>
      </c>
      <c r="BN397" s="122" t="str">
        <f>IF('Main courante'!$A394=$BK$6,TEXT('Main courante'!$D394,"hh:mm"),"")</f>
        <v/>
      </c>
      <c r="BO397" s="123" t="str">
        <f>IF('Main courante'!$A394=$BK$6,MOD($BN397-$BM397,1),"")</f>
        <v/>
      </c>
      <c r="BP397" s="123" t="str">
        <f>IF('Main courante'!$A394=$BK$6,'Main courante'!$E394,"")</f>
        <v/>
      </c>
      <c r="BQ397" s="122" t="str">
        <f>IF('Main courante'!$A394=$BK$6,DU397,"")</f>
        <v/>
      </c>
      <c r="BR397" s="125"/>
      <c r="BS397" s="120" t="str">
        <f>IF('Main courante'!$A394=$BS$6,MAX($BS$8:$BS396)+1,"")</f>
        <v/>
      </c>
      <c r="BT397" s="121" t="str">
        <f>IF('Main courante'!$A394=$BS$6,TEXT('Main courante'!$B394,"j mmm aa"),"")</f>
        <v/>
      </c>
      <c r="BU397" s="122" t="str">
        <f>IF('Main courante'!$A394=$BS$6,TEXT('Main courante'!$C394,"hh:mm"),"")</f>
        <v/>
      </c>
      <c r="BV397" s="122" t="str">
        <f>IF('Main courante'!$A394=$BS$6,TEXT('Main courante'!$D394,"hh:mm"),"")</f>
        <v/>
      </c>
      <c r="BW397" s="123" t="str">
        <f>IF('Main courante'!$A394=$BS$6,MOD($BV397-$BU397,1),"")</f>
        <v/>
      </c>
      <c r="BX397" s="123" t="str">
        <f>IF('Main courante'!$A394=$BS$6,'Main courante'!$E394,"")</f>
        <v/>
      </c>
      <c r="BY397" s="122" t="str">
        <f>IF('Main courante'!$A394=$BS$6,DU397,"")</f>
        <v/>
      </c>
      <c r="BZ397" s="125"/>
      <c r="CA397" s="120" t="str">
        <f>IF('Main courante'!$A394=$CA$6,MAX($CA$8:$CA396)+1,"")</f>
        <v/>
      </c>
      <c r="CB397" s="121" t="str">
        <f>IF('Main courante'!$A394=$CA$6,TEXT('Main courante'!$B394,"j mmm aa"),"")</f>
        <v/>
      </c>
      <c r="CC397" s="122" t="str">
        <f>IF('Main courante'!$A394=$CA$6,TEXT('Main courante'!$C394,"hh:mm"),"")</f>
        <v/>
      </c>
      <c r="CD397" s="122" t="str">
        <f>IF('Main courante'!$A394=$CA$6,TEXT('Main courante'!$D394,"hh:mm"),"")</f>
        <v/>
      </c>
      <c r="CE397" s="123" t="str">
        <f>IF('Main courante'!$A394=$CA$6,MOD($CD397-$CC397,1),"")</f>
        <v/>
      </c>
      <c r="CF397" s="123" t="str">
        <f>IF('Main courante'!$A394=$CA$6,'Main courante'!$E394,"")</f>
        <v/>
      </c>
      <c r="CG397" s="122" t="str">
        <f>IF('Main courante'!$A394=$CA$6,DU397,"")</f>
        <v/>
      </c>
      <c r="CH397" s="125"/>
      <c r="CI397" s="120" t="str">
        <f>IF('Main courante'!$A394=$CI$6,MAX($CI$8:$CI396)+1,"")</f>
        <v/>
      </c>
      <c r="CJ397" s="121" t="str">
        <f>IF('Main courante'!$A394=$CI$6,TEXT('Main courante'!$B394,"j mmm aa"),"")</f>
        <v/>
      </c>
      <c r="CK397" s="122" t="str">
        <f>IF('Main courante'!$A394=$CI$6,TEXT('Main courante'!$C394,"hh:mm"),"")</f>
        <v/>
      </c>
      <c r="CL397" s="122" t="str">
        <f>IF('Main courante'!$A394=$CI$6,TEXT('Main courante'!$D394,"hh:mm"),"")</f>
        <v/>
      </c>
      <c r="CM397" s="123" t="str">
        <f>IF('Main courante'!$A394=$CI$6,MOD($CL397-$CK397,1),"")</f>
        <v/>
      </c>
      <c r="CN397" s="123" t="str">
        <f>IF('Main courante'!$A394=$CI$6,'Main courante'!$E394,"")</f>
        <v/>
      </c>
      <c r="CO397" s="125"/>
      <c r="CP397" s="120" t="str">
        <f>IF('Main courante'!$A394=$CP$6,MAX($CP$8:$CP396)+1,"")</f>
        <v/>
      </c>
      <c r="CQ397" s="121" t="str">
        <f>IF('Main courante'!$A394=$CP$6,TEXT('Main courante'!$B394,"j mmm aa"),"")</f>
        <v/>
      </c>
      <c r="CR397" s="122" t="str">
        <f>IF('Main courante'!$A394=$CP$6,TEXT('Main courante'!$C394,"hh:mm"),"")</f>
        <v/>
      </c>
      <c r="CS397" s="122" t="str">
        <f>IF('Main courante'!$A394=$CP$6,TEXT('Main courante'!$D394,"hh:mm"),"")</f>
        <v/>
      </c>
      <c r="CT397" s="123" t="str">
        <f>IF('Main courante'!$A394=$CP$6,MOD($CS397-$CR397,1),"")</f>
        <v/>
      </c>
      <c r="CU397" s="123" t="str">
        <f>IF('Main courante'!$A394=$CP$6,'Main courante'!$E394,"")</f>
        <v/>
      </c>
      <c r="CV397" s="122" t="str">
        <f>IF('Main courante'!$A394=$CP$6,DU397,"")</f>
        <v/>
      </c>
      <c r="CW397" s="125"/>
      <c r="CX397" s="120" t="str">
        <f>IF('Main courante'!$A394=$CX$6,MAX($CX$8:$CX396)+1,"")</f>
        <v/>
      </c>
      <c r="CY397" s="121" t="str">
        <f>IF('Main courante'!$A394=$CX$6,TEXT('Main courante'!$B394,"j mmm aa"),"")</f>
        <v/>
      </c>
      <c r="CZ397" s="122" t="str">
        <f>IF('Main courante'!$A394=$CX$6,TEXT('Main courante'!$C394,"hh:mm"),"")</f>
        <v/>
      </c>
      <c r="DA397" s="122" t="str">
        <f>IF('Main courante'!$A394=$CX$6,TEXT('Main courante'!$D394,"hh:mm"),"")</f>
        <v/>
      </c>
      <c r="DB397" s="123" t="str">
        <f>IF('Main courante'!$A394=$CX$6,MOD($DA397-$CZ397,1),"")</f>
        <v/>
      </c>
      <c r="DC397" s="123" t="str">
        <f>IF('Main courante'!$A394=$CX$6,'Main courante'!$E394,"")</f>
        <v/>
      </c>
      <c r="DD397" s="122" t="str">
        <f>IF('Main courante'!$A394=$CX$6,DU397,"")</f>
        <v/>
      </c>
      <c r="DE397" s="125"/>
      <c r="DF397" s="120" t="str">
        <f>IF('Main courante'!$A394=$DF$6,MAX($DF$8:$DF396)+1,"")</f>
        <v/>
      </c>
      <c r="DG397" s="121" t="str">
        <f>IF('Main courante'!$A394=$DF$6,TEXT('Main courante'!$B394,"j mmm aa"),"")</f>
        <v/>
      </c>
      <c r="DH397" s="122" t="str">
        <f>IF('Main courante'!$A394=$DF$6,TEXT('Main courante'!$C394,"hh:mm"),"")</f>
        <v/>
      </c>
      <c r="DI397" s="122" t="str">
        <f>IF('Main courante'!$A394=$DF$6,TEXT('Main courante'!$D394,"hh:mm"),"")</f>
        <v/>
      </c>
      <c r="DJ397" s="123" t="str">
        <f>IF('Main courante'!$A394=$DF$6,MOD($DI397-$DH397,1),"")</f>
        <v/>
      </c>
      <c r="DK397" s="123" t="str">
        <f>IF('Main courante'!$A394=$DF$6,'Main courante'!$E394,"")</f>
        <v/>
      </c>
      <c r="DL397" s="128"/>
      <c r="DM397" s="120" t="str">
        <f>IF(OR('Main courante'!$F394&lt;&gt;"",'Main courante'!$K394&lt;&gt;""),MAX($DM$8:$DM396)+1,"")</f>
        <v/>
      </c>
      <c r="DN397" s="121" t="str">
        <f>IF('Main courante'!$F394,TEXT('Main courante'!$B394,"j mmm aa"),"")</f>
        <v/>
      </c>
      <c r="DO397" s="121" t="str">
        <f>IF('Main courante'!$F394,'Main courante'!$E394,"")</f>
        <v/>
      </c>
      <c r="DP397" s="121" t="str">
        <f>IF(OR('Main courante'!$F394&lt;&gt;"",'Main courante'!$K394&lt;&gt;""),IF('Main courante'!$F394&lt;&gt;"",TEXT('Main courante'!$F394,"hh:mm"),""),"")</f>
        <v/>
      </c>
      <c r="DQ397" s="121" t="str">
        <f>IF(OR('Main courante'!$F394&lt;&gt;"",'Main courante'!$K394&lt;&gt;""),IF('Main courante'!$G394&lt;&gt;"",TEXT('Main courante'!$G394,"hh:mm"),""),"")</f>
        <v/>
      </c>
      <c r="DR397" s="121" t="str">
        <f>IF(OR('Main courante'!$F394&lt;&gt;"",'Main courante'!$K394&lt;&gt;""),IF('Main courante'!$K394&lt;&gt;"",TEXT('Main courante'!$K394,"hh:mm"),""),"")</f>
        <v/>
      </c>
      <c r="DS397" s="121" t="str">
        <f>IF(OR('Main courante'!$F394&lt;&gt;"",'Main courante'!$K394&lt;&gt;""),IF('Main courante'!$L394&lt;&gt;"",TEXT('Main courante'!$L394,"hh:mm"),""),"")</f>
        <v/>
      </c>
      <c r="DT397" s="129">
        <f t="shared" si="22"/>
        <v>0</v>
      </c>
      <c r="DU397" s="130">
        <f>'Main courante'!$H394+'Main courante'!$M394</f>
        <v>0</v>
      </c>
      <c r="DV397" s="131">
        <f>'Main courante'!$J394+'Main courante'!$O394</f>
        <v>0</v>
      </c>
      <c r="DW397" s="131">
        <f>'Main courante'!$I394+'Main courante'!$N394</f>
        <v>0</v>
      </c>
      <c r="DX397" s="132" t="str">
        <f>IF('Main courante'!$P394&lt;&gt;"",'Main courante'!$P394,"")</f>
        <v/>
      </c>
      <c r="DY397" s="133" t="str">
        <f>IF('Main courante'!$Q394&lt;&gt;"",'Main courante'!$Q394,"")</f>
        <v/>
      </c>
      <c r="DZ397" s="133" t="str">
        <f>IF('Main courante'!$R394&lt;&gt;"",'Main courante'!$R394,"")</f>
        <v/>
      </c>
      <c r="EA397" s="129">
        <f t="shared" si="23"/>
        <v>0</v>
      </c>
      <c r="EB397" s="129">
        <f t="shared" si="24"/>
        <v>0</v>
      </c>
      <c r="ED397" s="120" t="str">
        <f>IF('Main courante'!$A394=$ED$6,MAX($ED$8:$ED396)+1,"")</f>
        <v/>
      </c>
      <c r="EE397" s="120" t="str">
        <f>IF('Main courante'!$A394=$ED$6,'Main courante'!$S394,"")</f>
        <v/>
      </c>
      <c r="EF397" s="120" t="str">
        <f>IF('Main courante'!$A394=$ED$6,'Main courante'!$T394,"")</f>
        <v/>
      </c>
      <c r="EG397" s="120" t="str">
        <f>IF('Main courante'!$A394=$ED$6,'Main courante'!$U394,"")</f>
        <v/>
      </c>
      <c r="EH397" s="134" t="str">
        <f>IF('Main courante'!$A394=$ED$6,'Main courante'!$V394,"")</f>
        <v/>
      </c>
      <c r="EJ397" s="120" t="str">
        <f>IF('Main courante'!$A394=$EJ$6,MAX($EJ$8:$EJ396)+1,"")</f>
        <v/>
      </c>
      <c r="EK397" s="120" t="str">
        <f>IF('Main courante'!$A394=$EJ$6,'Main courante'!$S394,"")</f>
        <v/>
      </c>
      <c r="EL397" s="120" t="str">
        <f>IF('Main courante'!$A394=$EJ$6,'Main courante'!$T394,"")</f>
        <v/>
      </c>
      <c r="EM397" s="120" t="str">
        <f>IF('Main courante'!$A394=$EJ$6,'Main courante'!$U394,"")</f>
        <v/>
      </c>
      <c r="EN397" s="134" t="str">
        <f>IF('Main courante'!$A394=$EJ$6,'Main courante'!$V394,"")</f>
        <v/>
      </c>
      <c r="EP397" s="120" t="str">
        <f>IF('Main courante'!$A394=$EP$6,MAX($EP$8:$EP396)+1,"")</f>
        <v/>
      </c>
      <c r="EQ397" s="120" t="str">
        <f>IF('Main courante'!$A394=$EP$6,'Main courante'!$S394,"")</f>
        <v/>
      </c>
      <c r="ER397" s="120" t="str">
        <f>IF('Main courante'!$A394=$EP$6,'Main courante'!$T394,"")</f>
        <v/>
      </c>
      <c r="ES397" s="120" t="str">
        <f>IF('Main courante'!$A394=$EP$6,'Main courante'!$U394,"")</f>
        <v/>
      </c>
      <c r="ET397" s="134" t="str">
        <f>IF('Main courante'!$A394=$EP$6,'Main courante'!$V394,"")</f>
        <v/>
      </c>
      <c r="EU397" s="125"/>
      <c r="EV397" s="120" t="str">
        <f>IF('Main courante'!$A394=$EV$6,MAX($EV$8:$EV396)+1,"")</f>
        <v/>
      </c>
      <c r="EW397" s="121" t="str">
        <f>IF('Main courante'!$A394=$EV$6,TEXT('Main courante'!$B394,"j mmm aa"),"")</f>
        <v/>
      </c>
      <c r="EX397" s="122" t="str">
        <f>IF('Main courante'!$A394=$EV$6,TEXT('Main courante'!$C394,"hh:mm"),"")</f>
        <v/>
      </c>
      <c r="EY397" s="122" t="str">
        <f>IF('Main courante'!$A394=$EV$6,TEXT('Main courante'!$D394,"hh:mm"),"")</f>
        <v/>
      </c>
      <c r="EZ397" s="123" t="str">
        <f>IF('Main courante'!$A394=$EV$6,MOD($EY397-$EX397,1),"")</f>
        <v/>
      </c>
      <c r="FA397" s="123" t="str">
        <f>IF('Main courante'!$A394=$EV$6,'Main courante'!$E394,"")</f>
        <v/>
      </c>
      <c r="FB397" s="128"/>
    </row>
    <row r="398" spans="1:158">
      <c r="A398" s="120" t="str">
        <f>IF('Main courante'!$A395=$A$6,MAX($A$8:$A397)+1,"")</f>
        <v/>
      </c>
      <c r="B398" s="121" t="str">
        <f>IF('Main courante'!$A395=$A$6,TEXT('Main courante'!$B395,"j mmm aa"),"")</f>
        <v/>
      </c>
      <c r="C398" s="122" t="str">
        <f>IF('Main courante'!$A395=$A$6,TEXT('Main courante'!$C395,"hh:mm"),"")</f>
        <v/>
      </c>
      <c r="D398" s="122" t="str">
        <f>IF('Main courante'!$A395=$A$6,TEXT('Main courante'!$D395,"hh:mm"),"")</f>
        <v/>
      </c>
      <c r="E398" s="123" t="str">
        <f>IF('Main courante'!$A395=$A$6,MOD($D398-$C398,1),"")</f>
        <v/>
      </c>
      <c r="F398" s="123" t="str">
        <f>IF('Main courante'!$A395=$A$6,'Main courante'!$E395,"")</f>
        <v/>
      </c>
      <c r="G398" s="125"/>
      <c r="H398" s="126" t="str">
        <f>IF('Main courante'!$A395=$H$6,MAX($H$8:$H397)+1,"")</f>
        <v/>
      </c>
      <c r="I398" s="121" t="str">
        <f>IF('Main courante'!$A395=$H$6,TEXT('Main courante'!$B395,"j mmm aa"),"")</f>
        <v/>
      </c>
      <c r="J398" s="122" t="str">
        <f>IF('Main courante'!$A395=$H$6,TEXT('Main courante'!$C395,"hh:mm"),"")</f>
        <v/>
      </c>
      <c r="K398" s="122" t="str">
        <f>IF('Main courante'!$A395=$H$6,TEXT('Main courante'!$D395,"hh:mm"),"")</f>
        <v/>
      </c>
      <c r="L398" s="123" t="str">
        <f>IF('Main courante'!$A395=$H$6,MOD($K398-$J398,1),"")</f>
        <v/>
      </c>
      <c r="M398" s="123" t="str">
        <f>IF('Main courante'!$A395=$H$6,'Main courante'!$E395,"")</f>
        <v/>
      </c>
      <c r="N398" s="125"/>
      <c r="O398" s="120" t="str">
        <f>IF('Main courante'!$A395=$O$6,MAX($O$8:$O397)+1,"")</f>
        <v/>
      </c>
      <c r="P398" s="121" t="str">
        <f>IF('Main courante'!$A395=$O$6,TEXT('Main courante'!$B395,"j mmm aa"),"")</f>
        <v/>
      </c>
      <c r="Q398" s="122" t="str">
        <f>IF('Main courante'!$A395=$O$6,TEXT('Main courante'!$C395,"hh:mm"),"")</f>
        <v/>
      </c>
      <c r="R398" s="122" t="str">
        <f>IF('Main courante'!$A395=$O$6,TEXT('Main courante'!$D395,"hh:mm"),"")</f>
        <v/>
      </c>
      <c r="S398" s="123" t="str">
        <f>IF('Main courante'!$A395=$O$6,MOD($R398-$Q398,1),"")</f>
        <v/>
      </c>
      <c r="T398" s="124" t="str">
        <f>IF('Main courante'!$A395=$O$6,'Main courante'!$E395,"")</f>
        <v/>
      </c>
      <c r="U398" s="127" t="str">
        <f>IF('Main courante'!$A395=$O$6,DU398,"")</f>
        <v/>
      </c>
      <c r="V398" s="125"/>
      <c r="W398" s="120" t="str">
        <f>IF('Main courante'!$A395=$W$6,MAX($W$8:$W397)+1,"")</f>
        <v/>
      </c>
      <c r="X398" s="121" t="str">
        <f>IF('Main courante'!$A395=$W$6,TEXT('Main courante'!$B395,"j mmm aa"),"")</f>
        <v/>
      </c>
      <c r="Y398" s="122" t="str">
        <f>IF('Main courante'!$A395=$W$6,TEXT('Main courante'!$C395,"hh:mm"),"")</f>
        <v/>
      </c>
      <c r="Z398" s="122" t="str">
        <f>IF('Main courante'!$A395=$W$6,TEXT('Main courante'!$D395,"hh:mm"),"")</f>
        <v/>
      </c>
      <c r="AA398" s="123" t="str">
        <f>IF('Main courante'!$A395=$W$6,MOD($Z398-$Y398,1),"")</f>
        <v/>
      </c>
      <c r="AB398" s="123" t="str">
        <f>IF('Main courante'!$A395=$W$6,'Main courante'!$E395,"")</f>
        <v/>
      </c>
      <c r="AC398" s="122" t="str">
        <f>IF('Main courante'!$A395=$W$6,DU398,"")</f>
        <v/>
      </c>
      <c r="AD398" s="125"/>
      <c r="AE398" s="120" t="str">
        <f>IF('Main courante'!$A395=$AE$6,MAX($AE$8:$AE397)+1,"")</f>
        <v/>
      </c>
      <c r="AF398" s="121" t="str">
        <f>IF('Main courante'!$A395=$AE$6,TEXT('Main courante'!$B395,"j mmm aa"),"")</f>
        <v/>
      </c>
      <c r="AG398" s="122" t="str">
        <f>IF('Main courante'!$A395=$AE$6,TEXT('Main courante'!$C395,"hh:mm"),"")</f>
        <v/>
      </c>
      <c r="AH398" s="122" t="str">
        <f>IF('Main courante'!$A395=$AE$6,TEXT('Main courante'!$D395,"hh:mm"),"")</f>
        <v/>
      </c>
      <c r="AI398" s="123" t="str">
        <f>IF('Main courante'!$A395=$AE$6,MOD($AH398-$AG398,1),"")</f>
        <v/>
      </c>
      <c r="AJ398" s="123" t="str">
        <f>IF('Main courante'!$A395=$AE$6,'Main courante'!$E395,"")</f>
        <v/>
      </c>
      <c r="AK398" s="122" t="str">
        <f>IF('Main courante'!$A395=$AE$6,DU398,"")</f>
        <v/>
      </c>
      <c r="AL398" s="125"/>
      <c r="AM398" s="120" t="str">
        <f>IF('Main courante'!$A395=$AM$6,MAX($AM$8:$AM397)+1,"")</f>
        <v/>
      </c>
      <c r="AN398" s="121" t="str">
        <f>IF('Main courante'!$A395=$AM$6,TEXT('Main courante'!$B395,"j mmm aa"),"")</f>
        <v/>
      </c>
      <c r="AO398" s="122" t="str">
        <f>IF('Main courante'!$A395=$AM$6,TEXT('Main courante'!$C395,"hh:mm"),"")</f>
        <v/>
      </c>
      <c r="AP398" s="122" t="str">
        <f>IF('Main courante'!$A395=$AM$6,TEXT('Main courante'!$D395,"hh:mm"),"")</f>
        <v/>
      </c>
      <c r="AQ398" s="123" t="str">
        <f>IF('Main courante'!$A395=$AM$6,MOD($AP398-$AO398,1),"")</f>
        <v/>
      </c>
      <c r="AR398" s="123" t="str">
        <f>IF('Main courante'!$A395=$AM$6,'Main courante'!$E395,"")</f>
        <v/>
      </c>
      <c r="AS398" s="122" t="str">
        <f>IF('Main courante'!$A395=$AM$6,DU398,"")</f>
        <v/>
      </c>
      <c r="AT398" s="125"/>
      <c r="AU398" s="120" t="str">
        <f>IF('Main courante'!$A395=$AU$6,MAX($AU$8:$AU397)+1,"")</f>
        <v/>
      </c>
      <c r="AV398" s="121" t="str">
        <f>IF('Main courante'!$A395=$AU$6,TEXT('Main courante'!$B395,"j mmm aa"),"")</f>
        <v/>
      </c>
      <c r="AW398" s="122" t="str">
        <f>IF('Main courante'!$A395=$AU$6,TEXT('Main courante'!$C395,"hh:mm"),"")</f>
        <v/>
      </c>
      <c r="AX398" s="122" t="str">
        <f>IF('Main courante'!$A395=$AU$6,TEXT('Main courante'!$D395,"hh:mm"),"")</f>
        <v/>
      </c>
      <c r="AY398" s="123" t="str">
        <f>IF('Main courante'!$A395=$AU$6,MOD($AX398-$AW398,1),"")</f>
        <v/>
      </c>
      <c r="AZ398" s="123" t="str">
        <f>IF('Main courante'!$A395=$AU$6,'Main courante'!$E395,"")</f>
        <v/>
      </c>
      <c r="BA398" s="122" t="str">
        <f>IF('Main courante'!$A395=$AU$6,DU398,"")</f>
        <v/>
      </c>
      <c r="BB398" s="125"/>
      <c r="BC398" s="120" t="str">
        <f>IF('Main courante'!$A395=$BC$6,MAX($BC$8:$BC397)+1,"")</f>
        <v/>
      </c>
      <c r="BD398" s="121" t="str">
        <f>IF('Main courante'!$A395=$BC$6,TEXT('Main courante'!$B395,"j mmm aa"),"")</f>
        <v/>
      </c>
      <c r="BE398" s="122" t="str">
        <f>IF('Main courante'!$A395=$BC$6,TEXT('Main courante'!$C395,"hh:mm"),"")</f>
        <v/>
      </c>
      <c r="BF398" s="122" t="str">
        <f>IF('Main courante'!$A395=$BC$6,TEXT('Main courante'!$D395,"hh:mm"),"")</f>
        <v/>
      </c>
      <c r="BG398" s="123" t="str">
        <f>IF('Main courante'!$A395=$BC$6,MOD($BF398-$BE398,1),"")</f>
        <v/>
      </c>
      <c r="BH398" s="123" t="str">
        <f>IF('Main courante'!$A395=$BC$6,'Main courante'!$E395,"")</f>
        <v/>
      </c>
      <c r="BI398" s="122" t="str">
        <f>IF('Main courante'!$A395=$BC$6,DU398,"")</f>
        <v/>
      </c>
      <c r="BJ398" s="125"/>
      <c r="BK398" s="120" t="str">
        <f>IF('Main courante'!$A395=$BK$6,MAX($BK$8:$BK397)+1,"")</f>
        <v/>
      </c>
      <c r="BL398" s="121" t="str">
        <f>IF('Main courante'!$A395=$BK$6,TEXT('Main courante'!$B395,"j mmm aa"),"")</f>
        <v/>
      </c>
      <c r="BM398" s="122" t="str">
        <f>IF('Main courante'!$A395=$BK$6,TEXT('Main courante'!$C395,"hh:mm"),"")</f>
        <v/>
      </c>
      <c r="BN398" s="122" t="str">
        <f>IF('Main courante'!$A395=$BK$6,TEXT('Main courante'!$D395,"hh:mm"),"")</f>
        <v/>
      </c>
      <c r="BO398" s="123" t="str">
        <f>IF('Main courante'!$A395=$BK$6,MOD($BN398-$BM398,1),"")</f>
        <v/>
      </c>
      <c r="BP398" s="123" t="str">
        <f>IF('Main courante'!$A395=$BK$6,'Main courante'!$E395,"")</f>
        <v/>
      </c>
      <c r="BQ398" s="122" t="str">
        <f>IF('Main courante'!$A395=$BK$6,DU398,"")</f>
        <v/>
      </c>
      <c r="BR398" s="125"/>
      <c r="BS398" s="120" t="str">
        <f>IF('Main courante'!$A395=$BS$6,MAX($BS$8:$BS397)+1,"")</f>
        <v/>
      </c>
      <c r="BT398" s="121" t="str">
        <f>IF('Main courante'!$A395=$BS$6,TEXT('Main courante'!$B395,"j mmm aa"),"")</f>
        <v/>
      </c>
      <c r="BU398" s="122" t="str">
        <f>IF('Main courante'!$A395=$BS$6,TEXT('Main courante'!$C395,"hh:mm"),"")</f>
        <v/>
      </c>
      <c r="BV398" s="122" t="str">
        <f>IF('Main courante'!$A395=$BS$6,TEXT('Main courante'!$D395,"hh:mm"),"")</f>
        <v/>
      </c>
      <c r="BW398" s="123" t="str">
        <f>IF('Main courante'!$A395=$BS$6,MOD($BV398-$BU398,1),"")</f>
        <v/>
      </c>
      <c r="BX398" s="123" t="str">
        <f>IF('Main courante'!$A395=$BS$6,'Main courante'!$E395,"")</f>
        <v/>
      </c>
      <c r="BY398" s="122" t="str">
        <f>IF('Main courante'!$A395=$BS$6,DU398,"")</f>
        <v/>
      </c>
      <c r="BZ398" s="125"/>
      <c r="CA398" s="120" t="str">
        <f>IF('Main courante'!$A395=$CA$6,MAX($CA$8:$CA397)+1,"")</f>
        <v/>
      </c>
      <c r="CB398" s="121" t="str">
        <f>IF('Main courante'!$A395=$CA$6,TEXT('Main courante'!$B395,"j mmm aa"),"")</f>
        <v/>
      </c>
      <c r="CC398" s="122" t="str">
        <f>IF('Main courante'!$A395=$CA$6,TEXT('Main courante'!$C395,"hh:mm"),"")</f>
        <v/>
      </c>
      <c r="CD398" s="122" t="str">
        <f>IF('Main courante'!$A395=$CA$6,TEXT('Main courante'!$D395,"hh:mm"),"")</f>
        <v/>
      </c>
      <c r="CE398" s="123" t="str">
        <f>IF('Main courante'!$A395=$CA$6,MOD($CD398-$CC398,1),"")</f>
        <v/>
      </c>
      <c r="CF398" s="123" t="str">
        <f>IF('Main courante'!$A395=$CA$6,'Main courante'!$E395,"")</f>
        <v/>
      </c>
      <c r="CG398" s="122" t="str">
        <f>IF('Main courante'!$A395=$CA$6,DU398,"")</f>
        <v/>
      </c>
      <c r="CH398" s="125"/>
      <c r="CI398" s="120" t="str">
        <f>IF('Main courante'!$A395=$CI$6,MAX($CI$8:$CI397)+1,"")</f>
        <v/>
      </c>
      <c r="CJ398" s="121" t="str">
        <f>IF('Main courante'!$A395=$CI$6,TEXT('Main courante'!$B395,"j mmm aa"),"")</f>
        <v/>
      </c>
      <c r="CK398" s="122" t="str">
        <f>IF('Main courante'!$A395=$CI$6,TEXT('Main courante'!$C395,"hh:mm"),"")</f>
        <v/>
      </c>
      <c r="CL398" s="122" t="str">
        <f>IF('Main courante'!$A395=$CI$6,TEXT('Main courante'!$D395,"hh:mm"),"")</f>
        <v/>
      </c>
      <c r="CM398" s="123" t="str">
        <f>IF('Main courante'!$A395=$CI$6,MOD($CL398-$CK398,1),"")</f>
        <v/>
      </c>
      <c r="CN398" s="123" t="str">
        <f>IF('Main courante'!$A395=$CI$6,'Main courante'!$E395,"")</f>
        <v/>
      </c>
      <c r="CO398" s="125"/>
      <c r="CP398" s="120" t="str">
        <f>IF('Main courante'!$A395=$CP$6,MAX($CP$8:$CP397)+1,"")</f>
        <v/>
      </c>
      <c r="CQ398" s="121" t="str">
        <f>IF('Main courante'!$A395=$CP$6,TEXT('Main courante'!$B395,"j mmm aa"),"")</f>
        <v/>
      </c>
      <c r="CR398" s="122" t="str">
        <f>IF('Main courante'!$A395=$CP$6,TEXT('Main courante'!$C395,"hh:mm"),"")</f>
        <v/>
      </c>
      <c r="CS398" s="122" t="str">
        <f>IF('Main courante'!$A395=$CP$6,TEXT('Main courante'!$D395,"hh:mm"),"")</f>
        <v/>
      </c>
      <c r="CT398" s="123" t="str">
        <f>IF('Main courante'!$A395=$CP$6,MOD($CS398-$CR398,1),"")</f>
        <v/>
      </c>
      <c r="CU398" s="123" t="str">
        <f>IF('Main courante'!$A395=$CP$6,'Main courante'!$E395,"")</f>
        <v/>
      </c>
      <c r="CV398" s="122" t="str">
        <f>IF('Main courante'!$A395=$CP$6,DU398,"")</f>
        <v/>
      </c>
      <c r="CW398" s="125"/>
      <c r="CX398" s="120" t="str">
        <f>IF('Main courante'!$A395=$CX$6,MAX($CX$8:$CX397)+1,"")</f>
        <v/>
      </c>
      <c r="CY398" s="121" t="str">
        <f>IF('Main courante'!$A395=$CX$6,TEXT('Main courante'!$B395,"j mmm aa"),"")</f>
        <v/>
      </c>
      <c r="CZ398" s="122" t="str">
        <f>IF('Main courante'!$A395=$CX$6,TEXT('Main courante'!$C395,"hh:mm"),"")</f>
        <v/>
      </c>
      <c r="DA398" s="122" t="str">
        <f>IF('Main courante'!$A395=$CX$6,TEXT('Main courante'!$D395,"hh:mm"),"")</f>
        <v/>
      </c>
      <c r="DB398" s="123" t="str">
        <f>IF('Main courante'!$A395=$CX$6,MOD($DA398-$CZ398,1),"")</f>
        <v/>
      </c>
      <c r="DC398" s="123" t="str">
        <f>IF('Main courante'!$A395=$CX$6,'Main courante'!$E395,"")</f>
        <v/>
      </c>
      <c r="DD398" s="122" t="str">
        <f>IF('Main courante'!$A395=$CX$6,DU398,"")</f>
        <v/>
      </c>
      <c r="DE398" s="125"/>
      <c r="DF398" s="120" t="str">
        <f>IF('Main courante'!$A395=$DF$6,MAX($DF$8:$DF397)+1,"")</f>
        <v/>
      </c>
      <c r="DG398" s="121" t="str">
        <f>IF('Main courante'!$A395=$DF$6,TEXT('Main courante'!$B395,"j mmm aa"),"")</f>
        <v/>
      </c>
      <c r="DH398" s="122" t="str">
        <f>IF('Main courante'!$A395=$DF$6,TEXT('Main courante'!$C395,"hh:mm"),"")</f>
        <v/>
      </c>
      <c r="DI398" s="122" t="str">
        <f>IF('Main courante'!$A395=$DF$6,TEXT('Main courante'!$D395,"hh:mm"),"")</f>
        <v/>
      </c>
      <c r="DJ398" s="123" t="str">
        <f>IF('Main courante'!$A395=$DF$6,MOD($DI398-$DH398,1),"")</f>
        <v/>
      </c>
      <c r="DK398" s="123" t="str">
        <f>IF('Main courante'!$A395=$DF$6,'Main courante'!$E395,"")</f>
        <v/>
      </c>
      <c r="DL398" s="128"/>
      <c r="DM398" s="120" t="str">
        <f>IF(OR('Main courante'!$F395&lt;&gt;"",'Main courante'!$K395&lt;&gt;""),MAX($DM$8:$DM397)+1,"")</f>
        <v/>
      </c>
      <c r="DN398" s="121" t="str">
        <f>IF('Main courante'!$F395,TEXT('Main courante'!$B395,"j mmm aa"),"")</f>
        <v/>
      </c>
      <c r="DO398" s="121" t="str">
        <f>IF('Main courante'!$F395,'Main courante'!$E395,"")</f>
        <v/>
      </c>
      <c r="DP398" s="121" t="str">
        <f>IF(OR('Main courante'!$F395&lt;&gt;"",'Main courante'!$K395&lt;&gt;""),IF('Main courante'!$F395&lt;&gt;"",TEXT('Main courante'!$F395,"hh:mm"),""),"")</f>
        <v/>
      </c>
      <c r="DQ398" s="121" t="str">
        <f>IF(OR('Main courante'!$F395&lt;&gt;"",'Main courante'!$K395&lt;&gt;""),IF('Main courante'!$G395&lt;&gt;"",TEXT('Main courante'!$G395,"hh:mm"),""),"")</f>
        <v/>
      </c>
      <c r="DR398" s="121" t="str">
        <f>IF(OR('Main courante'!$F395&lt;&gt;"",'Main courante'!$K395&lt;&gt;""),IF('Main courante'!$K395&lt;&gt;"",TEXT('Main courante'!$K395,"hh:mm"),""),"")</f>
        <v/>
      </c>
      <c r="DS398" s="121" t="str">
        <f>IF(OR('Main courante'!$F395&lt;&gt;"",'Main courante'!$K395&lt;&gt;""),IF('Main courante'!$L395&lt;&gt;"",TEXT('Main courante'!$L395,"hh:mm"),""),"")</f>
        <v/>
      </c>
      <c r="DT398" s="129">
        <f t="shared" si="22"/>
        <v>0</v>
      </c>
      <c r="DU398" s="130">
        <f>'Main courante'!$H395+'Main courante'!$M395</f>
        <v>0</v>
      </c>
      <c r="DV398" s="131">
        <f>'Main courante'!$J395+'Main courante'!$O395</f>
        <v>0</v>
      </c>
      <c r="DW398" s="131">
        <f>'Main courante'!$I395+'Main courante'!$N395</f>
        <v>0</v>
      </c>
      <c r="DX398" s="132" t="str">
        <f>IF('Main courante'!$P395&lt;&gt;"",'Main courante'!$P395,"")</f>
        <v/>
      </c>
      <c r="DY398" s="133" t="str">
        <f>IF('Main courante'!$Q395&lt;&gt;"",'Main courante'!$Q395,"")</f>
        <v/>
      </c>
      <c r="DZ398" s="133" t="str">
        <f>IF('Main courante'!$R395&lt;&gt;"",'Main courante'!$R395,"")</f>
        <v/>
      </c>
      <c r="EA398" s="129">
        <f t="shared" si="23"/>
        <v>0</v>
      </c>
      <c r="EB398" s="129">
        <f t="shared" si="24"/>
        <v>0</v>
      </c>
      <c r="ED398" s="120" t="str">
        <f>IF('Main courante'!$A395=$ED$6,MAX($ED$8:$ED397)+1,"")</f>
        <v/>
      </c>
      <c r="EE398" s="120" t="str">
        <f>IF('Main courante'!$A395=$ED$6,'Main courante'!$S395,"")</f>
        <v/>
      </c>
      <c r="EF398" s="120" t="str">
        <f>IF('Main courante'!$A395=$ED$6,'Main courante'!$T395,"")</f>
        <v/>
      </c>
      <c r="EG398" s="120" t="str">
        <f>IF('Main courante'!$A395=$ED$6,'Main courante'!$U395,"")</f>
        <v/>
      </c>
      <c r="EH398" s="134" t="str">
        <f>IF('Main courante'!$A395=$ED$6,'Main courante'!$V395,"")</f>
        <v/>
      </c>
      <c r="EJ398" s="120" t="str">
        <f>IF('Main courante'!$A395=$EJ$6,MAX($EJ$8:$EJ397)+1,"")</f>
        <v/>
      </c>
      <c r="EK398" s="120" t="str">
        <f>IF('Main courante'!$A395=$EJ$6,'Main courante'!$S395,"")</f>
        <v/>
      </c>
      <c r="EL398" s="120" t="str">
        <f>IF('Main courante'!$A395=$EJ$6,'Main courante'!$T395,"")</f>
        <v/>
      </c>
      <c r="EM398" s="120" t="str">
        <f>IF('Main courante'!$A395=$EJ$6,'Main courante'!$U395,"")</f>
        <v/>
      </c>
      <c r="EN398" s="134" t="str">
        <f>IF('Main courante'!$A395=$EJ$6,'Main courante'!$V395,"")</f>
        <v/>
      </c>
      <c r="EP398" s="120" t="str">
        <f>IF('Main courante'!$A395=$EP$6,MAX($EP$8:$EP397)+1,"")</f>
        <v/>
      </c>
      <c r="EQ398" s="120" t="str">
        <f>IF('Main courante'!$A395=$EP$6,'Main courante'!$S395,"")</f>
        <v/>
      </c>
      <c r="ER398" s="120" t="str">
        <f>IF('Main courante'!$A395=$EP$6,'Main courante'!$T395,"")</f>
        <v/>
      </c>
      <c r="ES398" s="120" t="str">
        <f>IF('Main courante'!$A395=$EP$6,'Main courante'!$U395,"")</f>
        <v/>
      </c>
      <c r="ET398" s="134" t="str">
        <f>IF('Main courante'!$A395=$EP$6,'Main courante'!$V395,"")</f>
        <v/>
      </c>
      <c r="EU398" s="125"/>
      <c r="EV398" s="120" t="str">
        <f>IF('Main courante'!$A395=$EV$6,MAX($EV$8:$EV397)+1,"")</f>
        <v/>
      </c>
      <c r="EW398" s="121" t="str">
        <f>IF('Main courante'!$A395=$EV$6,TEXT('Main courante'!$B395,"j mmm aa"),"")</f>
        <v/>
      </c>
      <c r="EX398" s="122" t="str">
        <f>IF('Main courante'!$A395=$EV$6,TEXT('Main courante'!$C395,"hh:mm"),"")</f>
        <v/>
      </c>
      <c r="EY398" s="122" t="str">
        <f>IF('Main courante'!$A395=$EV$6,TEXT('Main courante'!$D395,"hh:mm"),"")</f>
        <v/>
      </c>
      <c r="EZ398" s="123" t="str">
        <f>IF('Main courante'!$A395=$EV$6,MOD($EY398-$EX398,1),"")</f>
        <v/>
      </c>
      <c r="FA398" s="123" t="str">
        <f>IF('Main courante'!$A395=$EV$6,'Main courante'!$E395,"")</f>
        <v/>
      </c>
      <c r="FB398" s="128"/>
    </row>
    <row r="399" spans="1:158">
      <c r="A399" s="120" t="str">
        <f>IF('Main courante'!$A396=$A$6,MAX($A$8:$A398)+1,"")</f>
        <v/>
      </c>
      <c r="B399" s="121" t="str">
        <f>IF('Main courante'!$A396=$A$6,TEXT('Main courante'!$B396,"j mmm aa"),"")</f>
        <v/>
      </c>
      <c r="C399" s="122" t="str">
        <f>IF('Main courante'!$A396=$A$6,TEXT('Main courante'!$C396,"hh:mm"),"")</f>
        <v/>
      </c>
      <c r="D399" s="122" t="str">
        <f>IF('Main courante'!$A396=$A$6,TEXT('Main courante'!$D396,"hh:mm"),"")</f>
        <v/>
      </c>
      <c r="E399" s="123" t="str">
        <f>IF('Main courante'!$A396=$A$6,MOD($D399-$C399,1),"")</f>
        <v/>
      </c>
      <c r="F399" s="123" t="str">
        <f>IF('Main courante'!$A396=$A$6,'Main courante'!$E396,"")</f>
        <v/>
      </c>
      <c r="G399" s="125"/>
      <c r="H399" s="126" t="str">
        <f>IF('Main courante'!$A396=$H$6,MAX($H$8:$H398)+1,"")</f>
        <v/>
      </c>
      <c r="I399" s="121" t="str">
        <f>IF('Main courante'!$A396=$H$6,TEXT('Main courante'!$B396,"j mmm aa"),"")</f>
        <v/>
      </c>
      <c r="J399" s="122" t="str">
        <f>IF('Main courante'!$A396=$H$6,TEXT('Main courante'!$C396,"hh:mm"),"")</f>
        <v/>
      </c>
      <c r="K399" s="122" t="str">
        <f>IF('Main courante'!$A396=$H$6,TEXT('Main courante'!$D396,"hh:mm"),"")</f>
        <v/>
      </c>
      <c r="L399" s="123" t="str">
        <f>IF('Main courante'!$A396=$H$6,MOD($K399-$J399,1),"")</f>
        <v/>
      </c>
      <c r="M399" s="123" t="str">
        <f>IF('Main courante'!$A396=$H$6,'Main courante'!$E396,"")</f>
        <v/>
      </c>
      <c r="N399" s="125"/>
      <c r="O399" s="120" t="str">
        <f>IF('Main courante'!$A396=$O$6,MAX($O$8:$O398)+1,"")</f>
        <v/>
      </c>
      <c r="P399" s="121" t="str">
        <f>IF('Main courante'!$A396=$O$6,TEXT('Main courante'!$B396,"j mmm aa"),"")</f>
        <v/>
      </c>
      <c r="Q399" s="122" t="str">
        <f>IF('Main courante'!$A396=$O$6,TEXT('Main courante'!$C396,"hh:mm"),"")</f>
        <v/>
      </c>
      <c r="R399" s="122" t="str">
        <f>IF('Main courante'!$A396=$O$6,TEXT('Main courante'!$D396,"hh:mm"),"")</f>
        <v/>
      </c>
      <c r="S399" s="123" t="str">
        <f>IF('Main courante'!$A396=$O$6,MOD($R399-$Q399,1),"")</f>
        <v/>
      </c>
      <c r="T399" s="124" t="str">
        <f>IF('Main courante'!$A396=$O$6,'Main courante'!$E396,"")</f>
        <v/>
      </c>
      <c r="U399" s="127" t="str">
        <f>IF('Main courante'!$A396=$O$6,DU399,"")</f>
        <v/>
      </c>
      <c r="V399" s="125"/>
      <c r="W399" s="120" t="str">
        <f>IF('Main courante'!$A396=$W$6,MAX($W$8:$W398)+1,"")</f>
        <v/>
      </c>
      <c r="X399" s="121" t="str">
        <f>IF('Main courante'!$A396=$W$6,TEXT('Main courante'!$B396,"j mmm aa"),"")</f>
        <v/>
      </c>
      <c r="Y399" s="122" t="str">
        <f>IF('Main courante'!$A396=$W$6,TEXT('Main courante'!$C396,"hh:mm"),"")</f>
        <v/>
      </c>
      <c r="Z399" s="122" t="str">
        <f>IF('Main courante'!$A396=$W$6,TEXT('Main courante'!$D396,"hh:mm"),"")</f>
        <v/>
      </c>
      <c r="AA399" s="123" t="str">
        <f>IF('Main courante'!$A396=$W$6,MOD($Z399-$Y399,1),"")</f>
        <v/>
      </c>
      <c r="AB399" s="123" t="str">
        <f>IF('Main courante'!$A396=$W$6,'Main courante'!$E396,"")</f>
        <v/>
      </c>
      <c r="AC399" s="122" t="str">
        <f>IF('Main courante'!$A396=$W$6,DU399,"")</f>
        <v/>
      </c>
      <c r="AD399" s="125"/>
      <c r="AE399" s="120" t="str">
        <f>IF('Main courante'!$A396=$AE$6,MAX($AE$8:$AE398)+1,"")</f>
        <v/>
      </c>
      <c r="AF399" s="121" t="str">
        <f>IF('Main courante'!$A396=$AE$6,TEXT('Main courante'!$B396,"j mmm aa"),"")</f>
        <v/>
      </c>
      <c r="AG399" s="122" t="str">
        <f>IF('Main courante'!$A396=$AE$6,TEXT('Main courante'!$C396,"hh:mm"),"")</f>
        <v/>
      </c>
      <c r="AH399" s="122" t="str">
        <f>IF('Main courante'!$A396=$AE$6,TEXT('Main courante'!$D396,"hh:mm"),"")</f>
        <v/>
      </c>
      <c r="AI399" s="123" t="str">
        <f>IF('Main courante'!$A396=$AE$6,MOD($AH399-$AG399,1),"")</f>
        <v/>
      </c>
      <c r="AJ399" s="123" t="str">
        <f>IF('Main courante'!$A396=$AE$6,'Main courante'!$E396,"")</f>
        <v/>
      </c>
      <c r="AK399" s="122" t="str">
        <f>IF('Main courante'!$A396=$AE$6,DU399,"")</f>
        <v/>
      </c>
      <c r="AL399" s="125"/>
      <c r="AM399" s="120" t="str">
        <f>IF('Main courante'!$A396=$AM$6,MAX($AM$8:$AM398)+1,"")</f>
        <v/>
      </c>
      <c r="AN399" s="121" t="str">
        <f>IF('Main courante'!$A396=$AM$6,TEXT('Main courante'!$B396,"j mmm aa"),"")</f>
        <v/>
      </c>
      <c r="AO399" s="122" t="str">
        <f>IF('Main courante'!$A396=$AM$6,TEXT('Main courante'!$C396,"hh:mm"),"")</f>
        <v/>
      </c>
      <c r="AP399" s="122" t="str">
        <f>IF('Main courante'!$A396=$AM$6,TEXT('Main courante'!$D396,"hh:mm"),"")</f>
        <v/>
      </c>
      <c r="AQ399" s="123" t="str">
        <f>IF('Main courante'!$A396=$AM$6,MOD($AP399-$AO399,1),"")</f>
        <v/>
      </c>
      <c r="AR399" s="123" t="str">
        <f>IF('Main courante'!$A396=$AM$6,'Main courante'!$E396,"")</f>
        <v/>
      </c>
      <c r="AS399" s="122" t="str">
        <f>IF('Main courante'!$A396=$AM$6,DU399,"")</f>
        <v/>
      </c>
      <c r="AT399" s="125"/>
      <c r="AU399" s="120" t="str">
        <f>IF('Main courante'!$A396=$AU$6,MAX($AU$8:$AU398)+1,"")</f>
        <v/>
      </c>
      <c r="AV399" s="121" t="str">
        <f>IF('Main courante'!$A396=$AU$6,TEXT('Main courante'!$B396,"j mmm aa"),"")</f>
        <v/>
      </c>
      <c r="AW399" s="122" t="str">
        <f>IF('Main courante'!$A396=$AU$6,TEXT('Main courante'!$C396,"hh:mm"),"")</f>
        <v/>
      </c>
      <c r="AX399" s="122" t="str">
        <f>IF('Main courante'!$A396=$AU$6,TEXT('Main courante'!$D396,"hh:mm"),"")</f>
        <v/>
      </c>
      <c r="AY399" s="123" t="str">
        <f>IF('Main courante'!$A396=$AU$6,MOD($AX399-$AW399,1),"")</f>
        <v/>
      </c>
      <c r="AZ399" s="123" t="str">
        <f>IF('Main courante'!$A396=$AU$6,'Main courante'!$E396,"")</f>
        <v/>
      </c>
      <c r="BA399" s="122" t="str">
        <f>IF('Main courante'!$A396=$AU$6,DU399,"")</f>
        <v/>
      </c>
      <c r="BB399" s="125"/>
      <c r="BC399" s="120" t="str">
        <f>IF('Main courante'!$A396=$BC$6,MAX($BC$8:$BC398)+1,"")</f>
        <v/>
      </c>
      <c r="BD399" s="121" t="str">
        <f>IF('Main courante'!$A396=$BC$6,TEXT('Main courante'!$B396,"j mmm aa"),"")</f>
        <v/>
      </c>
      <c r="BE399" s="122" t="str">
        <f>IF('Main courante'!$A396=$BC$6,TEXT('Main courante'!$C396,"hh:mm"),"")</f>
        <v/>
      </c>
      <c r="BF399" s="122" t="str">
        <f>IF('Main courante'!$A396=$BC$6,TEXT('Main courante'!$D396,"hh:mm"),"")</f>
        <v/>
      </c>
      <c r="BG399" s="123" t="str">
        <f>IF('Main courante'!$A396=$BC$6,MOD($BF399-$BE399,1),"")</f>
        <v/>
      </c>
      <c r="BH399" s="123" t="str">
        <f>IF('Main courante'!$A396=$BC$6,'Main courante'!$E396,"")</f>
        <v/>
      </c>
      <c r="BI399" s="122" t="str">
        <f>IF('Main courante'!$A396=$BC$6,DU399,"")</f>
        <v/>
      </c>
      <c r="BJ399" s="125"/>
      <c r="BK399" s="120" t="str">
        <f>IF('Main courante'!$A396=$BK$6,MAX($BK$8:$BK398)+1,"")</f>
        <v/>
      </c>
      <c r="BL399" s="121" t="str">
        <f>IF('Main courante'!$A396=$BK$6,TEXT('Main courante'!$B396,"j mmm aa"),"")</f>
        <v/>
      </c>
      <c r="BM399" s="122" t="str">
        <f>IF('Main courante'!$A396=$BK$6,TEXT('Main courante'!$C396,"hh:mm"),"")</f>
        <v/>
      </c>
      <c r="BN399" s="122" t="str">
        <f>IF('Main courante'!$A396=$BK$6,TEXT('Main courante'!$D396,"hh:mm"),"")</f>
        <v/>
      </c>
      <c r="BO399" s="123" t="str">
        <f>IF('Main courante'!$A396=$BK$6,MOD($BN399-$BM399,1),"")</f>
        <v/>
      </c>
      <c r="BP399" s="123" t="str">
        <f>IF('Main courante'!$A396=$BK$6,'Main courante'!$E396,"")</f>
        <v/>
      </c>
      <c r="BQ399" s="122" t="str">
        <f>IF('Main courante'!$A396=$BK$6,DU399,"")</f>
        <v/>
      </c>
      <c r="BR399" s="125"/>
      <c r="BS399" s="120" t="str">
        <f>IF('Main courante'!$A396=$BS$6,MAX($BS$8:$BS398)+1,"")</f>
        <v/>
      </c>
      <c r="BT399" s="121" t="str">
        <f>IF('Main courante'!$A396=$BS$6,TEXT('Main courante'!$B396,"j mmm aa"),"")</f>
        <v/>
      </c>
      <c r="BU399" s="122" t="str">
        <f>IF('Main courante'!$A396=$BS$6,TEXT('Main courante'!$C396,"hh:mm"),"")</f>
        <v/>
      </c>
      <c r="BV399" s="122" t="str">
        <f>IF('Main courante'!$A396=$BS$6,TEXT('Main courante'!$D396,"hh:mm"),"")</f>
        <v/>
      </c>
      <c r="BW399" s="123" t="str">
        <f>IF('Main courante'!$A396=$BS$6,MOD($BV399-$BU399,1),"")</f>
        <v/>
      </c>
      <c r="BX399" s="123" t="str">
        <f>IF('Main courante'!$A396=$BS$6,'Main courante'!$E396,"")</f>
        <v/>
      </c>
      <c r="BY399" s="122" t="str">
        <f>IF('Main courante'!$A396=$BS$6,DU399,"")</f>
        <v/>
      </c>
      <c r="BZ399" s="125"/>
      <c r="CA399" s="120" t="str">
        <f>IF('Main courante'!$A396=$CA$6,MAX($CA$8:$CA398)+1,"")</f>
        <v/>
      </c>
      <c r="CB399" s="121" t="str">
        <f>IF('Main courante'!$A396=$CA$6,TEXT('Main courante'!$B396,"j mmm aa"),"")</f>
        <v/>
      </c>
      <c r="CC399" s="122" t="str">
        <f>IF('Main courante'!$A396=$CA$6,TEXT('Main courante'!$C396,"hh:mm"),"")</f>
        <v/>
      </c>
      <c r="CD399" s="122" t="str">
        <f>IF('Main courante'!$A396=$CA$6,TEXT('Main courante'!$D396,"hh:mm"),"")</f>
        <v/>
      </c>
      <c r="CE399" s="123" t="str">
        <f>IF('Main courante'!$A396=$CA$6,MOD($CD399-$CC399,1),"")</f>
        <v/>
      </c>
      <c r="CF399" s="123" t="str">
        <f>IF('Main courante'!$A396=$CA$6,'Main courante'!$E396,"")</f>
        <v/>
      </c>
      <c r="CG399" s="122" t="str">
        <f>IF('Main courante'!$A396=$CA$6,DU399,"")</f>
        <v/>
      </c>
      <c r="CH399" s="125"/>
      <c r="CI399" s="120" t="str">
        <f>IF('Main courante'!$A396=$CI$6,MAX($CI$8:$CI398)+1,"")</f>
        <v/>
      </c>
      <c r="CJ399" s="121" t="str">
        <f>IF('Main courante'!$A396=$CI$6,TEXT('Main courante'!$B396,"j mmm aa"),"")</f>
        <v/>
      </c>
      <c r="CK399" s="122" t="str">
        <f>IF('Main courante'!$A396=$CI$6,TEXT('Main courante'!$C396,"hh:mm"),"")</f>
        <v/>
      </c>
      <c r="CL399" s="122" t="str">
        <f>IF('Main courante'!$A396=$CI$6,TEXT('Main courante'!$D396,"hh:mm"),"")</f>
        <v/>
      </c>
      <c r="CM399" s="123" t="str">
        <f>IF('Main courante'!$A396=$CI$6,MOD($CL399-$CK399,1),"")</f>
        <v/>
      </c>
      <c r="CN399" s="123" t="str">
        <f>IF('Main courante'!$A396=$CI$6,'Main courante'!$E396,"")</f>
        <v/>
      </c>
      <c r="CO399" s="125"/>
      <c r="CP399" s="120" t="str">
        <f>IF('Main courante'!$A396=$CP$6,MAX($CP$8:$CP398)+1,"")</f>
        <v/>
      </c>
      <c r="CQ399" s="121" t="str">
        <f>IF('Main courante'!$A396=$CP$6,TEXT('Main courante'!$B396,"j mmm aa"),"")</f>
        <v/>
      </c>
      <c r="CR399" s="122" t="str">
        <f>IF('Main courante'!$A396=$CP$6,TEXT('Main courante'!$C396,"hh:mm"),"")</f>
        <v/>
      </c>
      <c r="CS399" s="122" t="str">
        <f>IF('Main courante'!$A396=$CP$6,TEXT('Main courante'!$D396,"hh:mm"),"")</f>
        <v/>
      </c>
      <c r="CT399" s="123" t="str">
        <f>IF('Main courante'!$A396=$CP$6,MOD($CS399-$CR399,1),"")</f>
        <v/>
      </c>
      <c r="CU399" s="123" t="str">
        <f>IF('Main courante'!$A396=$CP$6,'Main courante'!$E396,"")</f>
        <v/>
      </c>
      <c r="CV399" s="122" t="str">
        <f>IF('Main courante'!$A396=$CP$6,DU399,"")</f>
        <v/>
      </c>
      <c r="CW399" s="125"/>
      <c r="CX399" s="120" t="str">
        <f>IF('Main courante'!$A396=$CX$6,MAX($CX$8:$CX398)+1,"")</f>
        <v/>
      </c>
      <c r="CY399" s="121" t="str">
        <f>IF('Main courante'!$A396=$CX$6,TEXT('Main courante'!$B396,"j mmm aa"),"")</f>
        <v/>
      </c>
      <c r="CZ399" s="122" t="str">
        <f>IF('Main courante'!$A396=$CX$6,TEXT('Main courante'!$C396,"hh:mm"),"")</f>
        <v/>
      </c>
      <c r="DA399" s="122" t="str">
        <f>IF('Main courante'!$A396=$CX$6,TEXT('Main courante'!$D396,"hh:mm"),"")</f>
        <v/>
      </c>
      <c r="DB399" s="123" t="str">
        <f>IF('Main courante'!$A396=$CX$6,MOD($DA399-$CZ399,1),"")</f>
        <v/>
      </c>
      <c r="DC399" s="123" t="str">
        <f>IF('Main courante'!$A396=$CX$6,'Main courante'!$E396,"")</f>
        <v/>
      </c>
      <c r="DD399" s="122" t="str">
        <f>IF('Main courante'!$A396=$CX$6,DU399,"")</f>
        <v/>
      </c>
      <c r="DE399" s="125"/>
      <c r="DF399" s="120" t="str">
        <f>IF('Main courante'!$A396=$DF$6,MAX($DF$8:$DF398)+1,"")</f>
        <v/>
      </c>
      <c r="DG399" s="121" t="str">
        <f>IF('Main courante'!$A396=$DF$6,TEXT('Main courante'!$B396,"j mmm aa"),"")</f>
        <v/>
      </c>
      <c r="DH399" s="122" t="str">
        <f>IF('Main courante'!$A396=$DF$6,TEXT('Main courante'!$C396,"hh:mm"),"")</f>
        <v/>
      </c>
      <c r="DI399" s="122" t="str">
        <f>IF('Main courante'!$A396=$DF$6,TEXT('Main courante'!$D396,"hh:mm"),"")</f>
        <v/>
      </c>
      <c r="DJ399" s="123" t="str">
        <f>IF('Main courante'!$A396=$DF$6,MOD($DI399-$DH399,1),"")</f>
        <v/>
      </c>
      <c r="DK399" s="123" t="str">
        <f>IF('Main courante'!$A396=$DF$6,'Main courante'!$E396,"")</f>
        <v/>
      </c>
      <c r="DL399" s="128"/>
      <c r="DM399" s="120" t="str">
        <f>IF(OR('Main courante'!$F396&lt;&gt;"",'Main courante'!$K396&lt;&gt;""),MAX($DM$8:$DM398)+1,"")</f>
        <v/>
      </c>
      <c r="DN399" s="121" t="str">
        <f>IF('Main courante'!$F396,TEXT('Main courante'!$B396,"j mmm aa"),"")</f>
        <v/>
      </c>
      <c r="DO399" s="121" t="str">
        <f>IF('Main courante'!$F396,'Main courante'!$E396,"")</f>
        <v/>
      </c>
      <c r="DP399" s="121" t="str">
        <f>IF(OR('Main courante'!$F396&lt;&gt;"",'Main courante'!$K396&lt;&gt;""),IF('Main courante'!$F396&lt;&gt;"",TEXT('Main courante'!$F396,"hh:mm"),""),"")</f>
        <v/>
      </c>
      <c r="DQ399" s="121" t="str">
        <f>IF(OR('Main courante'!$F396&lt;&gt;"",'Main courante'!$K396&lt;&gt;""),IF('Main courante'!$G396&lt;&gt;"",TEXT('Main courante'!$G396,"hh:mm"),""),"")</f>
        <v/>
      </c>
      <c r="DR399" s="121" t="str">
        <f>IF(OR('Main courante'!$F396&lt;&gt;"",'Main courante'!$K396&lt;&gt;""),IF('Main courante'!$K396&lt;&gt;"",TEXT('Main courante'!$K396,"hh:mm"),""),"")</f>
        <v/>
      </c>
      <c r="DS399" s="121" t="str">
        <f>IF(OR('Main courante'!$F396&lt;&gt;"",'Main courante'!$K396&lt;&gt;""),IF('Main courante'!$L396&lt;&gt;"",TEXT('Main courante'!$L396,"hh:mm"),""),"")</f>
        <v/>
      </c>
      <c r="DT399" s="129">
        <f t="shared" si="22"/>
        <v>0</v>
      </c>
      <c r="DU399" s="130">
        <f>'Main courante'!$H396+'Main courante'!$M396</f>
        <v>0</v>
      </c>
      <c r="DV399" s="131">
        <f>'Main courante'!$J396+'Main courante'!$O396</f>
        <v>0</v>
      </c>
      <c r="DW399" s="131">
        <f>'Main courante'!$I396+'Main courante'!$N396</f>
        <v>0</v>
      </c>
      <c r="DX399" s="132" t="str">
        <f>IF('Main courante'!$P396&lt;&gt;"",'Main courante'!$P396,"")</f>
        <v/>
      </c>
      <c r="DY399" s="133" t="str">
        <f>IF('Main courante'!$Q396&lt;&gt;"",'Main courante'!$Q396,"")</f>
        <v/>
      </c>
      <c r="DZ399" s="133" t="str">
        <f>IF('Main courante'!$R396&lt;&gt;"",'Main courante'!$R396,"")</f>
        <v/>
      </c>
      <c r="EA399" s="129">
        <f t="shared" si="23"/>
        <v>0</v>
      </c>
      <c r="EB399" s="129">
        <f t="shared" si="24"/>
        <v>0</v>
      </c>
      <c r="ED399" s="120" t="str">
        <f>IF('Main courante'!$A396=$ED$6,MAX($ED$8:$ED398)+1,"")</f>
        <v/>
      </c>
      <c r="EE399" s="120" t="str">
        <f>IF('Main courante'!$A396=$ED$6,'Main courante'!$S396,"")</f>
        <v/>
      </c>
      <c r="EF399" s="120" t="str">
        <f>IF('Main courante'!$A396=$ED$6,'Main courante'!$T396,"")</f>
        <v/>
      </c>
      <c r="EG399" s="120" t="str">
        <f>IF('Main courante'!$A396=$ED$6,'Main courante'!$U396,"")</f>
        <v/>
      </c>
      <c r="EH399" s="134" t="str">
        <f>IF('Main courante'!$A396=$ED$6,'Main courante'!$V396,"")</f>
        <v/>
      </c>
      <c r="EJ399" s="120" t="str">
        <f>IF('Main courante'!$A396=$EJ$6,MAX($EJ$8:$EJ398)+1,"")</f>
        <v/>
      </c>
      <c r="EK399" s="120" t="str">
        <f>IF('Main courante'!$A396=$EJ$6,'Main courante'!$S396,"")</f>
        <v/>
      </c>
      <c r="EL399" s="120" t="str">
        <f>IF('Main courante'!$A396=$EJ$6,'Main courante'!$T396,"")</f>
        <v/>
      </c>
      <c r="EM399" s="120" t="str">
        <f>IF('Main courante'!$A396=$EJ$6,'Main courante'!$U396,"")</f>
        <v/>
      </c>
      <c r="EN399" s="134" t="str">
        <f>IF('Main courante'!$A396=$EJ$6,'Main courante'!$V396,"")</f>
        <v/>
      </c>
      <c r="EP399" s="120" t="str">
        <f>IF('Main courante'!$A396=$EP$6,MAX($EP$8:$EP398)+1,"")</f>
        <v/>
      </c>
      <c r="EQ399" s="120" t="str">
        <f>IF('Main courante'!$A396=$EP$6,'Main courante'!$S396,"")</f>
        <v/>
      </c>
      <c r="ER399" s="120" t="str">
        <f>IF('Main courante'!$A396=$EP$6,'Main courante'!$T396,"")</f>
        <v/>
      </c>
      <c r="ES399" s="120" t="str">
        <f>IF('Main courante'!$A396=$EP$6,'Main courante'!$U396,"")</f>
        <v/>
      </c>
      <c r="ET399" s="134" t="str">
        <f>IF('Main courante'!$A396=$EP$6,'Main courante'!$V396,"")</f>
        <v/>
      </c>
      <c r="EU399" s="125"/>
      <c r="EV399" s="120" t="str">
        <f>IF('Main courante'!$A396=$EV$6,MAX($EV$8:$EV398)+1,"")</f>
        <v/>
      </c>
      <c r="EW399" s="121" t="str">
        <f>IF('Main courante'!$A396=$EV$6,TEXT('Main courante'!$B396,"j mmm aa"),"")</f>
        <v/>
      </c>
      <c r="EX399" s="122" t="str">
        <f>IF('Main courante'!$A396=$EV$6,TEXT('Main courante'!$C396,"hh:mm"),"")</f>
        <v/>
      </c>
      <c r="EY399" s="122" t="str">
        <f>IF('Main courante'!$A396=$EV$6,TEXT('Main courante'!$D396,"hh:mm"),"")</f>
        <v/>
      </c>
      <c r="EZ399" s="123" t="str">
        <f>IF('Main courante'!$A396=$EV$6,MOD($EY399-$EX399,1),"")</f>
        <v/>
      </c>
      <c r="FA399" s="123" t="str">
        <f>IF('Main courante'!$A396=$EV$6,'Main courante'!$E396,"")</f>
        <v/>
      </c>
      <c r="FB399" s="128"/>
    </row>
    <row r="400" spans="1:158">
      <c r="A400" s="120" t="str">
        <f>IF('Main courante'!$A397=$A$6,MAX($A$8:$A399)+1,"")</f>
        <v/>
      </c>
      <c r="B400" s="121" t="str">
        <f>IF('Main courante'!$A397=$A$6,TEXT('Main courante'!$B397,"j mmm aa"),"")</f>
        <v/>
      </c>
      <c r="C400" s="122" t="str">
        <f>IF('Main courante'!$A397=$A$6,TEXT('Main courante'!$C397,"hh:mm"),"")</f>
        <v/>
      </c>
      <c r="D400" s="122" t="str">
        <f>IF('Main courante'!$A397=$A$6,TEXT('Main courante'!$D397,"hh:mm"),"")</f>
        <v/>
      </c>
      <c r="E400" s="123" t="str">
        <f>IF('Main courante'!$A397=$A$6,MOD($D400-$C400,1),"")</f>
        <v/>
      </c>
      <c r="F400" s="123" t="str">
        <f>IF('Main courante'!$A397=$A$6,'Main courante'!$E397,"")</f>
        <v/>
      </c>
      <c r="G400" s="125"/>
      <c r="H400" s="126" t="str">
        <f>IF('Main courante'!$A397=$H$6,MAX($H$8:$H399)+1,"")</f>
        <v/>
      </c>
      <c r="I400" s="121" t="str">
        <f>IF('Main courante'!$A397=$H$6,TEXT('Main courante'!$B397,"j mmm aa"),"")</f>
        <v/>
      </c>
      <c r="J400" s="122" t="str">
        <f>IF('Main courante'!$A397=$H$6,TEXT('Main courante'!$C397,"hh:mm"),"")</f>
        <v/>
      </c>
      <c r="K400" s="122" t="str">
        <f>IF('Main courante'!$A397=$H$6,TEXT('Main courante'!$D397,"hh:mm"),"")</f>
        <v/>
      </c>
      <c r="L400" s="123" t="str">
        <f>IF('Main courante'!$A397=$H$6,MOD($K400-$J400,1),"")</f>
        <v/>
      </c>
      <c r="M400" s="123" t="str">
        <f>IF('Main courante'!$A397=$H$6,'Main courante'!$E397,"")</f>
        <v/>
      </c>
      <c r="N400" s="125"/>
      <c r="O400" s="120" t="str">
        <f>IF('Main courante'!$A397=$O$6,MAX($O$8:$O399)+1,"")</f>
        <v/>
      </c>
      <c r="P400" s="121" t="str">
        <f>IF('Main courante'!$A397=$O$6,TEXT('Main courante'!$B397,"j mmm aa"),"")</f>
        <v/>
      </c>
      <c r="Q400" s="122" t="str">
        <f>IF('Main courante'!$A397=$O$6,TEXT('Main courante'!$C397,"hh:mm"),"")</f>
        <v/>
      </c>
      <c r="R400" s="122" t="str">
        <f>IF('Main courante'!$A397=$O$6,TEXT('Main courante'!$D397,"hh:mm"),"")</f>
        <v/>
      </c>
      <c r="S400" s="123" t="str">
        <f>IF('Main courante'!$A397=$O$6,MOD($R400-$Q400,1),"")</f>
        <v/>
      </c>
      <c r="T400" s="124" t="str">
        <f>IF('Main courante'!$A397=$O$6,'Main courante'!$E397,"")</f>
        <v/>
      </c>
      <c r="U400" s="127" t="str">
        <f>IF('Main courante'!$A397=$O$6,DU400,"")</f>
        <v/>
      </c>
      <c r="V400" s="125"/>
      <c r="W400" s="120" t="str">
        <f>IF('Main courante'!$A397=$W$6,MAX($W$8:$W399)+1,"")</f>
        <v/>
      </c>
      <c r="X400" s="121" t="str">
        <f>IF('Main courante'!$A397=$W$6,TEXT('Main courante'!$B397,"j mmm aa"),"")</f>
        <v/>
      </c>
      <c r="Y400" s="122" t="str">
        <f>IF('Main courante'!$A397=$W$6,TEXT('Main courante'!$C397,"hh:mm"),"")</f>
        <v/>
      </c>
      <c r="Z400" s="122" t="str">
        <f>IF('Main courante'!$A397=$W$6,TEXT('Main courante'!$D397,"hh:mm"),"")</f>
        <v/>
      </c>
      <c r="AA400" s="123" t="str">
        <f>IF('Main courante'!$A397=$W$6,MOD($Z400-$Y400,1),"")</f>
        <v/>
      </c>
      <c r="AB400" s="123" t="str">
        <f>IF('Main courante'!$A397=$W$6,'Main courante'!$E397,"")</f>
        <v/>
      </c>
      <c r="AC400" s="122" t="str">
        <f>IF('Main courante'!$A397=$W$6,DU400,"")</f>
        <v/>
      </c>
      <c r="AD400" s="125"/>
      <c r="AE400" s="120" t="str">
        <f>IF('Main courante'!$A397=$AE$6,MAX($AE$8:$AE399)+1,"")</f>
        <v/>
      </c>
      <c r="AF400" s="121" t="str">
        <f>IF('Main courante'!$A397=$AE$6,TEXT('Main courante'!$B397,"j mmm aa"),"")</f>
        <v/>
      </c>
      <c r="AG400" s="122" t="str">
        <f>IF('Main courante'!$A397=$AE$6,TEXT('Main courante'!$C397,"hh:mm"),"")</f>
        <v/>
      </c>
      <c r="AH400" s="122" t="str">
        <f>IF('Main courante'!$A397=$AE$6,TEXT('Main courante'!$D397,"hh:mm"),"")</f>
        <v/>
      </c>
      <c r="AI400" s="123" t="str">
        <f>IF('Main courante'!$A397=$AE$6,MOD($AH400-$AG400,1),"")</f>
        <v/>
      </c>
      <c r="AJ400" s="123" t="str">
        <f>IF('Main courante'!$A397=$AE$6,'Main courante'!$E397,"")</f>
        <v/>
      </c>
      <c r="AK400" s="122" t="str">
        <f>IF('Main courante'!$A397=$AE$6,DU400,"")</f>
        <v/>
      </c>
      <c r="AL400" s="125"/>
      <c r="AM400" s="120" t="str">
        <f>IF('Main courante'!$A397=$AM$6,MAX($AM$8:$AM399)+1,"")</f>
        <v/>
      </c>
      <c r="AN400" s="121" t="str">
        <f>IF('Main courante'!$A397=$AM$6,TEXT('Main courante'!$B397,"j mmm aa"),"")</f>
        <v/>
      </c>
      <c r="AO400" s="122" t="str">
        <f>IF('Main courante'!$A397=$AM$6,TEXT('Main courante'!$C397,"hh:mm"),"")</f>
        <v/>
      </c>
      <c r="AP400" s="122" t="str">
        <f>IF('Main courante'!$A397=$AM$6,TEXT('Main courante'!$D397,"hh:mm"),"")</f>
        <v/>
      </c>
      <c r="AQ400" s="123" t="str">
        <f>IF('Main courante'!$A397=$AM$6,MOD($AP400-$AO400,1),"")</f>
        <v/>
      </c>
      <c r="AR400" s="123" t="str">
        <f>IF('Main courante'!$A397=$AM$6,'Main courante'!$E397,"")</f>
        <v/>
      </c>
      <c r="AS400" s="122" t="str">
        <f>IF('Main courante'!$A397=$AM$6,DU400,"")</f>
        <v/>
      </c>
      <c r="AT400" s="125"/>
      <c r="AU400" s="120" t="str">
        <f>IF('Main courante'!$A397=$AU$6,MAX($AU$8:$AU399)+1,"")</f>
        <v/>
      </c>
      <c r="AV400" s="121" t="str">
        <f>IF('Main courante'!$A397=$AU$6,TEXT('Main courante'!$B397,"j mmm aa"),"")</f>
        <v/>
      </c>
      <c r="AW400" s="122" t="str">
        <f>IF('Main courante'!$A397=$AU$6,TEXT('Main courante'!$C397,"hh:mm"),"")</f>
        <v/>
      </c>
      <c r="AX400" s="122" t="str">
        <f>IF('Main courante'!$A397=$AU$6,TEXT('Main courante'!$D397,"hh:mm"),"")</f>
        <v/>
      </c>
      <c r="AY400" s="123" t="str">
        <f>IF('Main courante'!$A397=$AU$6,MOD($AX400-$AW400,1),"")</f>
        <v/>
      </c>
      <c r="AZ400" s="123" t="str">
        <f>IF('Main courante'!$A397=$AU$6,'Main courante'!$E397,"")</f>
        <v/>
      </c>
      <c r="BA400" s="122" t="str">
        <f>IF('Main courante'!$A397=$AU$6,DU400,"")</f>
        <v/>
      </c>
      <c r="BB400" s="125"/>
      <c r="BC400" s="120" t="str">
        <f>IF('Main courante'!$A397=$BC$6,MAX($BC$8:$BC399)+1,"")</f>
        <v/>
      </c>
      <c r="BD400" s="121" t="str">
        <f>IF('Main courante'!$A397=$BC$6,TEXT('Main courante'!$B397,"j mmm aa"),"")</f>
        <v/>
      </c>
      <c r="BE400" s="122" t="str">
        <f>IF('Main courante'!$A397=$BC$6,TEXT('Main courante'!$C397,"hh:mm"),"")</f>
        <v/>
      </c>
      <c r="BF400" s="122" t="str">
        <f>IF('Main courante'!$A397=$BC$6,TEXT('Main courante'!$D397,"hh:mm"),"")</f>
        <v/>
      </c>
      <c r="BG400" s="123" t="str">
        <f>IF('Main courante'!$A397=$BC$6,MOD($BF400-$BE400,1),"")</f>
        <v/>
      </c>
      <c r="BH400" s="123" t="str">
        <f>IF('Main courante'!$A397=$BC$6,'Main courante'!$E397,"")</f>
        <v/>
      </c>
      <c r="BI400" s="122" t="str">
        <f>IF('Main courante'!$A397=$BC$6,DU400,"")</f>
        <v/>
      </c>
      <c r="BJ400" s="125"/>
      <c r="BK400" s="120" t="str">
        <f>IF('Main courante'!$A397=$BK$6,MAX($BK$8:$BK399)+1,"")</f>
        <v/>
      </c>
      <c r="BL400" s="121" t="str">
        <f>IF('Main courante'!$A397=$BK$6,TEXT('Main courante'!$B397,"j mmm aa"),"")</f>
        <v/>
      </c>
      <c r="BM400" s="122" t="str">
        <f>IF('Main courante'!$A397=$BK$6,TEXT('Main courante'!$C397,"hh:mm"),"")</f>
        <v/>
      </c>
      <c r="BN400" s="122" t="str">
        <f>IF('Main courante'!$A397=$BK$6,TEXT('Main courante'!$D397,"hh:mm"),"")</f>
        <v/>
      </c>
      <c r="BO400" s="123" t="str">
        <f>IF('Main courante'!$A397=$BK$6,MOD($BN400-$BM400,1),"")</f>
        <v/>
      </c>
      <c r="BP400" s="123" t="str">
        <f>IF('Main courante'!$A397=$BK$6,'Main courante'!$E397,"")</f>
        <v/>
      </c>
      <c r="BQ400" s="122" t="str">
        <f>IF('Main courante'!$A397=$BK$6,DU400,"")</f>
        <v/>
      </c>
      <c r="BR400" s="125"/>
      <c r="BS400" s="120" t="str">
        <f>IF('Main courante'!$A397=$BS$6,MAX($BS$8:$BS399)+1,"")</f>
        <v/>
      </c>
      <c r="BT400" s="121" t="str">
        <f>IF('Main courante'!$A397=$BS$6,TEXT('Main courante'!$B397,"j mmm aa"),"")</f>
        <v/>
      </c>
      <c r="BU400" s="122" t="str">
        <f>IF('Main courante'!$A397=$BS$6,TEXT('Main courante'!$C397,"hh:mm"),"")</f>
        <v/>
      </c>
      <c r="BV400" s="122" t="str">
        <f>IF('Main courante'!$A397=$BS$6,TEXT('Main courante'!$D397,"hh:mm"),"")</f>
        <v/>
      </c>
      <c r="BW400" s="123" t="str">
        <f>IF('Main courante'!$A397=$BS$6,MOD($BV400-$BU400,1),"")</f>
        <v/>
      </c>
      <c r="BX400" s="123" t="str">
        <f>IF('Main courante'!$A397=$BS$6,'Main courante'!$E397,"")</f>
        <v/>
      </c>
      <c r="BY400" s="122" t="str">
        <f>IF('Main courante'!$A397=$BS$6,DU400,"")</f>
        <v/>
      </c>
      <c r="BZ400" s="125"/>
      <c r="CA400" s="120" t="str">
        <f>IF('Main courante'!$A397=$CA$6,MAX($CA$8:$CA399)+1,"")</f>
        <v/>
      </c>
      <c r="CB400" s="121" t="str">
        <f>IF('Main courante'!$A397=$CA$6,TEXT('Main courante'!$B397,"j mmm aa"),"")</f>
        <v/>
      </c>
      <c r="CC400" s="122" t="str">
        <f>IF('Main courante'!$A397=$CA$6,TEXT('Main courante'!$C397,"hh:mm"),"")</f>
        <v/>
      </c>
      <c r="CD400" s="122" t="str">
        <f>IF('Main courante'!$A397=$CA$6,TEXT('Main courante'!$D397,"hh:mm"),"")</f>
        <v/>
      </c>
      <c r="CE400" s="123" t="str">
        <f>IF('Main courante'!$A397=$CA$6,MOD($CD400-$CC400,1),"")</f>
        <v/>
      </c>
      <c r="CF400" s="123" t="str">
        <f>IF('Main courante'!$A397=$CA$6,'Main courante'!$E397,"")</f>
        <v/>
      </c>
      <c r="CG400" s="122" t="str">
        <f>IF('Main courante'!$A397=$CA$6,DU400,"")</f>
        <v/>
      </c>
      <c r="CH400" s="125"/>
      <c r="CI400" s="120" t="str">
        <f>IF('Main courante'!$A397=$CI$6,MAX($CI$8:$CI399)+1,"")</f>
        <v/>
      </c>
      <c r="CJ400" s="121" t="str">
        <f>IF('Main courante'!$A397=$CI$6,TEXT('Main courante'!$B397,"j mmm aa"),"")</f>
        <v/>
      </c>
      <c r="CK400" s="122" t="str">
        <f>IF('Main courante'!$A397=$CI$6,TEXT('Main courante'!$C397,"hh:mm"),"")</f>
        <v/>
      </c>
      <c r="CL400" s="122" t="str">
        <f>IF('Main courante'!$A397=$CI$6,TEXT('Main courante'!$D397,"hh:mm"),"")</f>
        <v/>
      </c>
      <c r="CM400" s="123" t="str">
        <f>IF('Main courante'!$A397=$CI$6,MOD($CL400-$CK400,1),"")</f>
        <v/>
      </c>
      <c r="CN400" s="123" t="str">
        <f>IF('Main courante'!$A397=$CI$6,'Main courante'!$E397,"")</f>
        <v/>
      </c>
      <c r="CO400" s="125"/>
      <c r="CP400" s="120" t="str">
        <f>IF('Main courante'!$A397=$CP$6,MAX($CP$8:$CP399)+1,"")</f>
        <v/>
      </c>
      <c r="CQ400" s="121" t="str">
        <f>IF('Main courante'!$A397=$CP$6,TEXT('Main courante'!$B397,"j mmm aa"),"")</f>
        <v/>
      </c>
      <c r="CR400" s="122" t="str">
        <f>IF('Main courante'!$A397=$CP$6,TEXT('Main courante'!$C397,"hh:mm"),"")</f>
        <v/>
      </c>
      <c r="CS400" s="122" t="str">
        <f>IF('Main courante'!$A397=$CP$6,TEXT('Main courante'!$D397,"hh:mm"),"")</f>
        <v/>
      </c>
      <c r="CT400" s="123" t="str">
        <f>IF('Main courante'!$A397=$CP$6,MOD($CS400-$CR400,1),"")</f>
        <v/>
      </c>
      <c r="CU400" s="123" t="str">
        <f>IF('Main courante'!$A397=$CP$6,'Main courante'!$E397,"")</f>
        <v/>
      </c>
      <c r="CV400" s="122" t="str">
        <f>IF('Main courante'!$A397=$CP$6,DU400,"")</f>
        <v/>
      </c>
      <c r="CW400" s="125"/>
      <c r="CX400" s="120" t="str">
        <f>IF('Main courante'!$A397=$CX$6,MAX($CX$8:$CX399)+1,"")</f>
        <v/>
      </c>
      <c r="CY400" s="121" t="str">
        <f>IF('Main courante'!$A397=$CX$6,TEXT('Main courante'!$B397,"j mmm aa"),"")</f>
        <v/>
      </c>
      <c r="CZ400" s="122" t="str">
        <f>IF('Main courante'!$A397=$CX$6,TEXT('Main courante'!$C397,"hh:mm"),"")</f>
        <v/>
      </c>
      <c r="DA400" s="122" t="str">
        <f>IF('Main courante'!$A397=$CX$6,TEXT('Main courante'!$D397,"hh:mm"),"")</f>
        <v/>
      </c>
      <c r="DB400" s="123" t="str">
        <f>IF('Main courante'!$A397=$CX$6,MOD($DA400-$CZ400,1),"")</f>
        <v/>
      </c>
      <c r="DC400" s="123" t="str">
        <f>IF('Main courante'!$A397=$CX$6,'Main courante'!$E397,"")</f>
        <v/>
      </c>
      <c r="DD400" s="122" t="str">
        <f>IF('Main courante'!$A397=$CX$6,DU400,"")</f>
        <v/>
      </c>
      <c r="DE400" s="125"/>
      <c r="DF400" s="120" t="str">
        <f>IF('Main courante'!$A397=$DF$6,MAX($DF$8:$DF399)+1,"")</f>
        <v/>
      </c>
      <c r="DG400" s="121" t="str">
        <f>IF('Main courante'!$A397=$DF$6,TEXT('Main courante'!$B397,"j mmm aa"),"")</f>
        <v/>
      </c>
      <c r="DH400" s="122" t="str">
        <f>IF('Main courante'!$A397=$DF$6,TEXT('Main courante'!$C397,"hh:mm"),"")</f>
        <v/>
      </c>
      <c r="DI400" s="122" t="str">
        <f>IF('Main courante'!$A397=$DF$6,TEXT('Main courante'!$D397,"hh:mm"),"")</f>
        <v/>
      </c>
      <c r="DJ400" s="123" t="str">
        <f>IF('Main courante'!$A397=$DF$6,MOD($DI400-$DH400,1),"")</f>
        <v/>
      </c>
      <c r="DK400" s="123" t="str">
        <f>IF('Main courante'!$A397=$DF$6,'Main courante'!$E397,"")</f>
        <v/>
      </c>
      <c r="DL400" s="128"/>
      <c r="DM400" s="120" t="str">
        <f>IF(OR('Main courante'!$F397&lt;&gt;"",'Main courante'!$K397&lt;&gt;""),MAX($DM$8:$DM399)+1,"")</f>
        <v/>
      </c>
      <c r="DN400" s="121" t="str">
        <f>IF('Main courante'!$F397,TEXT('Main courante'!$B397,"j mmm aa"),"")</f>
        <v/>
      </c>
      <c r="DO400" s="121" t="str">
        <f>IF('Main courante'!$F397,'Main courante'!$E397,"")</f>
        <v/>
      </c>
      <c r="DP400" s="121" t="str">
        <f>IF(OR('Main courante'!$F397&lt;&gt;"",'Main courante'!$K397&lt;&gt;""),IF('Main courante'!$F397&lt;&gt;"",TEXT('Main courante'!$F397,"hh:mm"),""),"")</f>
        <v/>
      </c>
      <c r="DQ400" s="121" t="str">
        <f>IF(OR('Main courante'!$F397&lt;&gt;"",'Main courante'!$K397&lt;&gt;""),IF('Main courante'!$G397&lt;&gt;"",TEXT('Main courante'!$G397,"hh:mm"),""),"")</f>
        <v/>
      </c>
      <c r="DR400" s="121" t="str">
        <f>IF(OR('Main courante'!$F397&lt;&gt;"",'Main courante'!$K397&lt;&gt;""),IF('Main courante'!$K397&lt;&gt;"",TEXT('Main courante'!$K397,"hh:mm"),""),"")</f>
        <v/>
      </c>
      <c r="DS400" s="121" t="str">
        <f>IF(OR('Main courante'!$F397&lt;&gt;"",'Main courante'!$K397&lt;&gt;""),IF('Main courante'!$L397&lt;&gt;"",TEXT('Main courante'!$L397,"hh:mm"),""),"")</f>
        <v/>
      </c>
      <c r="DT400" s="129">
        <f t="shared" si="22"/>
        <v>0</v>
      </c>
      <c r="DU400" s="130">
        <f>'Main courante'!$H397+'Main courante'!$M397</f>
        <v>0</v>
      </c>
      <c r="DV400" s="131">
        <f>'Main courante'!$J397+'Main courante'!$O397</f>
        <v>0</v>
      </c>
      <c r="DW400" s="131">
        <f>'Main courante'!$I397+'Main courante'!$N397</f>
        <v>0</v>
      </c>
      <c r="DX400" s="132" t="str">
        <f>IF('Main courante'!$P397&lt;&gt;"",'Main courante'!$P397,"")</f>
        <v/>
      </c>
      <c r="DY400" s="133" t="str">
        <f>IF('Main courante'!$Q397&lt;&gt;"",'Main courante'!$Q397,"")</f>
        <v/>
      </c>
      <c r="DZ400" s="133" t="str">
        <f>IF('Main courante'!$R397&lt;&gt;"",'Main courante'!$R397,"")</f>
        <v/>
      </c>
      <c r="EA400" s="129">
        <f t="shared" si="23"/>
        <v>0</v>
      </c>
      <c r="EB400" s="129">
        <f t="shared" si="24"/>
        <v>0</v>
      </c>
      <c r="ED400" s="120" t="str">
        <f>IF('Main courante'!$A397=$ED$6,MAX($ED$8:$ED399)+1,"")</f>
        <v/>
      </c>
      <c r="EE400" s="120" t="str">
        <f>IF('Main courante'!$A397=$ED$6,'Main courante'!$S397,"")</f>
        <v/>
      </c>
      <c r="EF400" s="120" t="str">
        <f>IF('Main courante'!$A397=$ED$6,'Main courante'!$T397,"")</f>
        <v/>
      </c>
      <c r="EG400" s="120" t="str">
        <f>IF('Main courante'!$A397=$ED$6,'Main courante'!$U397,"")</f>
        <v/>
      </c>
      <c r="EH400" s="134" t="str">
        <f>IF('Main courante'!$A397=$ED$6,'Main courante'!$V397,"")</f>
        <v/>
      </c>
      <c r="EJ400" s="120" t="str">
        <f>IF('Main courante'!$A397=$EJ$6,MAX($EJ$8:$EJ399)+1,"")</f>
        <v/>
      </c>
      <c r="EK400" s="120" t="str">
        <f>IF('Main courante'!$A397=$EJ$6,'Main courante'!$S397,"")</f>
        <v/>
      </c>
      <c r="EL400" s="120" t="str">
        <f>IF('Main courante'!$A397=$EJ$6,'Main courante'!$T397,"")</f>
        <v/>
      </c>
      <c r="EM400" s="120" t="str">
        <f>IF('Main courante'!$A397=$EJ$6,'Main courante'!$U397,"")</f>
        <v/>
      </c>
      <c r="EN400" s="134" t="str">
        <f>IF('Main courante'!$A397=$EJ$6,'Main courante'!$V397,"")</f>
        <v/>
      </c>
      <c r="EP400" s="120" t="str">
        <f>IF('Main courante'!$A397=$EP$6,MAX($EP$8:$EP399)+1,"")</f>
        <v/>
      </c>
      <c r="EQ400" s="120" t="str">
        <f>IF('Main courante'!$A397=$EP$6,'Main courante'!$S397,"")</f>
        <v/>
      </c>
      <c r="ER400" s="120" t="str">
        <f>IF('Main courante'!$A397=$EP$6,'Main courante'!$T397,"")</f>
        <v/>
      </c>
      <c r="ES400" s="120" t="str">
        <f>IF('Main courante'!$A397=$EP$6,'Main courante'!$U397,"")</f>
        <v/>
      </c>
      <c r="ET400" s="134" t="str">
        <f>IF('Main courante'!$A397=$EP$6,'Main courante'!$V397,"")</f>
        <v/>
      </c>
      <c r="EU400" s="125"/>
      <c r="EV400" s="120" t="str">
        <f>IF('Main courante'!$A397=$EV$6,MAX($EV$8:$EV399)+1,"")</f>
        <v/>
      </c>
      <c r="EW400" s="121" t="str">
        <f>IF('Main courante'!$A397=$EV$6,TEXT('Main courante'!$B397,"j mmm aa"),"")</f>
        <v/>
      </c>
      <c r="EX400" s="122" t="str">
        <f>IF('Main courante'!$A397=$EV$6,TEXT('Main courante'!$C397,"hh:mm"),"")</f>
        <v/>
      </c>
      <c r="EY400" s="122" t="str">
        <f>IF('Main courante'!$A397=$EV$6,TEXT('Main courante'!$D397,"hh:mm"),"")</f>
        <v/>
      </c>
      <c r="EZ400" s="123" t="str">
        <f>IF('Main courante'!$A397=$EV$6,MOD($EY400-$EX400,1),"")</f>
        <v/>
      </c>
      <c r="FA400" s="123" t="str">
        <f>IF('Main courante'!$A397=$EV$6,'Main courante'!$E397,"")</f>
        <v/>
      </c>
      <c r="FB400" s="128"/>
    </row>
    <row r="401" spans="1:158">
      <c r="A401" s="120" t="str">
        <f>IF('Main courante'!$A398=$A$6,MAX($A$8:$A400)+1,"")</f>
        <v/>
      </c>
      <c r="B401" s="121" t="str">
        <f>IF('Main courante'!$A398=$A$6,TEXT('Main courante'!$B398,"j mmm aa"),"")</f>
        <v/>
      </c>
      <c r="C401" s="122" t="str">
        <f>IF('Main courante'!$A398=$A$6,TEXT('Main courante'!$C398,"hh:mm"),"")</f>
        <v/>
      </c>
      <c r="D401" s="122" t="str">
        <f>IF('Main courante'!$A398=$A$6,TEXT('Main courante'!$D398,"hh:mm"),"")</f>
        <v/>
      </c>
      <c r="E401" s="123" t="str">
        <f>IF('Main courante'!$A398=$A$6,MOD($D401-$C401,1),"")</f>
        <v/>
      </c>
      <c r="F401" s="123" t="str">
        <f>IF('Main courante'!$A398=$A$6,'Main courante'!$E398,"")</f>
        <v/>
      </c>
      <c r="G401" s="125"/>
      <c r="H401" s="126" t="str">
        <f>IF('Main courante'!$A398=$H$6,MAX($H$8:$H400)+1,"")</f>
        <v/>
      </c>
      <c r="I401" s="121" t="str">
        <f>IF('Main courante'!$A398=$H$6,TEXT('Main courante'!$B398,"j mmm aa"),"")</f>
        <v/>
      </c>
      <c r="J401" s="122" t="str">
        <f>IF('Main courante'!$A398=$H$6,TEXT('Main courante'!$C398,"hh:mm"),"")</f>
        <v/>
      </c>
      <c r="K401" s="122" t="str">
        <f>IF('Main courante'!$A398=$H$6,TEXT('Main courante'!$D398,"hh:mm"),"")</f>
        <v/>
      </c>
      <c r="L401" s="123" t="str">
        <f>IF('Main courante'!$A398=$H$6,MOD($K401-$J401,1),"")</f>
        <v/>
      </c>
      <c r="M401" s="123" t="str">
        <f>IF('Main courante'!$A398=$H$6,'Main courante'!$E398,"")</f>
        <v/>
      </c>
      <c r="N401" s="125"/>
      <c r="O401" s="120" t="str">
        <f>IF('Main courante'!$A398=$O$6,MAX($O$8:$O400)+1,"")</f>
        <v/>
      </c>
      <c r="P401" s="121" t="str">
        <f>IF('Main courante'!$A398=$O$6,TEXT('Main courante'!$B398,"j mmm aa"),"")</f>
        <v/>
      </c>
      <c r="Q401" s="122" t="str">
        <f>IF('Main courante'!$A398=$O$6,TEXT('Main courante'!$C398,"hh:mm"),"")</f>
        <v/>
      </c>
      <c r="R401" s="122" t="str">
        <f>IF('Main courante'!$A398=$O$6,TEXT('Main courante'!$D398,"hh:mm"),"")</f>
        <v/>
      </c>
      <c r="S401" s="123" t="str">
        <f>IF('Main courante'!$A398=$O$6,MOD($R401-$Q401,1),"")</f>
        <v/>
      </c>
      <c r="T401" s="124" t="str">
        <f>IF('Main courante'!$A398=$O$6,'Main courante'!$E398,"")</f>
        <v/>
      </c>
      <c r="U401" s="127" t="str">
        <f>IF('Main courante'!$A398=$O$6,DU401,"")</f>
        <v/>
      </c>
      <c r="V401" s="125"/>
      <c r="W401" s="120" t="str">
        <f>IF('Main courante'!$A398=$W$6,MAX($W$8:$W400)+1,"")</f>
        <v/>
      </c>
      <c r="X401" s="121" t="str">
        <f>IF('Main courante'!$A398=$W$6,TEXT('Main courante'!$B398,"j mmm aa"),"")</f>
        <v/>
      </c>
      <c r="Y401" s="122" t="str">
        <f>IF('Main courante'!$A398=$W$6,TEXT('Main courante'!$C398,"hh:mm"),"")</f>
        <v/>
      </c>
      <c r="Z401" s="122" t="str">
        <f>IF('Main courante'!$A398=$W$6,TEXT('Main courante'!$D398,"hh:mm"),"")</f>
        <v/>
      </c>
      <c r="AA401" s="123" t="str">
        <f>IF('Main courante'!$A398=$W$6,MOD($Z401-$Y401,1),"")</f>
        <v/>
      </c>
      <c r="AB401" s="123" t="str">
        <f>IF('Main courante'!$A398=$W$6,'Main courante'!$E398,"")</f>
        <v/>
      </c>
      <c r="AC401" s="122" t="str">
        <f>IF('Main courante'!$A398=$W$6,DU401,"")</f>
        <v/>
      </c>
      <c r="AD401" s="125"/>
      <c r="AE401" s="120" t="str">
        <f>IF('Main courante'!$A398=$AE$6,MAX($AE$8:$AE400)+1,"")</f>
        <v/>
      </c>
      <c r="AF401" s="121" t="str">
        <f>IF('Main courante'!$A398=$AE$6,TEXT('Main courante'!$B398,"j mmm aa"),"")</f>
        <v/>
      </c>
      <c r="AG401" s="122" t="str">
        <f>IF('Main courante'!$A398=$AE$6,TEXT('Main courante'!$C398,"hh:mm"),"")</f>
        <v/>
      </c>
      <c r="AH401" s="122" t="str">
        <f>IF('Main courante'!$A398=$AE$6,TEXT('Main courante'!$D398,"hh:mm"),"")</f>
        <v/>
      </c>
      <c r="AI401" s="123" t="str">
        <f>IF('Main courante'!$A398=$AE$6,MOD($AH401-$AG401,1),"")</f>
        <v/>
      </c>
      <c r="AJ401" s="123" t="str">
        <f>IF('Main courante'!$A398=$AE$6,'Main courante'!$E398,"")</f>
        <v/>
      </c>
      <c r="AK401" s="122" t="str">
        <f>IF('Main courante'!$A398=$AE$6,DU401,"")</f>
        <v/>
      </c>
      <c r="AL401" s="125"/>
      <c r="AM401" s="120" t="str">
        <f>IF('Main courante'!$A398=$AM$6,MAX($AM$8:$AM400)+1,"")</f>
        <v/>
      </c>
      <c r="AN401" s="121" t="str">
        <f>IF('Main courante'!$A398=$AM$6,TEXT('Main courante'!$B398,"j mmm aa"),"")</f>
        <v/>
      </c>
      <c r="AO401" s="122" t="str">
        <f>IF('Main courante'!$A398=$AM$6,TEXT('Main courante'!$C398,"hh:mm"),"")</f>
        <v/>
      </c>
      <c r="AP401" s="122" t="str">
        <f>IF('Main courante'!$A398=$AM$6,TEXT('Main courante'!$D398,"hh:mm"),"")</f>
        <v/>
      </c>
      <c r="AQ401" s="123" t="str">
        <f>IF('Main courante'!$A398=$AM$6,MOD($AP401-$AO401,1),"")</f>
        <v/>
      </c>
      <c r="AR401" s="123" t="str">
        <f>IF('Main courante'!$A398=$AM$6,'Main courante'!$E398,"")</f>
        <v/>
      </c>
      <c r="AS401" s="122" t="str">
        <f>IF('Main courante'!$A398=$AM$6,DU401,"")</f>
        <v/>
      </c>
      <c r="AT401" s="125"/>
      <c r="AU401" s="120" t="str">
        <f>IF('Main courante'!$A398=$AU$6,MAX($AU$8:$AU400)+1,"")</f>
        <v/>
      </c>
      <c r="AV401" s="121" t="str">
        <f>IF('Main courante'!$A398=$AU$6,TEXT('Main courante'!$B398,"j mmm aa"),"")</f>
        <v/>
      </c>
      <c r="AW401" s="122" t="str">
        <f>IF('Main courante'!$A398=$AU$6,TEXT('Main courante'!$C398,"hh:mm"),"")</f>
        <v/>
      </c>
      <c r="AX401" s="122" t="str">
        <f>IF('Main courante'!$A398=$AU$6,TEXT('Main courante'!$D398,"hh:mm"),"")</f>
        <v/>
      </c>
      <c r="AY401" s="123" t="str">
        <f>IF('Main courante'!$A398=$AU$6,MOD($AX401-$AW401,1),"")</f>
        <v/>
      </c>
      <c r="AZ401" s="123" t="str">
        <f>IF('Main courante'!$A398=$AU$6,'Main courante'!$E398,"")</f>
        <v/>
      </c>
      <c r="BA401" s="122" t="str">
        <f>IF('Main courante'!$A398=$AU$6,DU401,"")</f>
        <v/>
      </c>
      <c r="BB401" s="125"/>
      <c r="BC401" s="120" t="str">
        <f>IF('Main courante'!$A398=$BC$6,MAX($BC$8:$BC400)+1,"")</f>
        <v/>
      </c>
      <c r="BD401" s="121" t="str">
        <f>IF('Main courante'!$A398=$BC$6,TEXT('Main courante'!$B398,"j mmm aa"),"")</f>
        <v/>
      </c>
      <c r="BE401" s="122" t="str">
        <f>IF('Main courante'!$A398=$BC$6,TEXT('Main courante'!$C398,"hh:mm"),"")</f>
        <v/>
      </c>
      <c r="BF401" s="122" t="str">
        <f>IF('Main courante'!$A398=$BC$6,TEXT('Main courante'!$D398,"hh:mm"),"")</f>
        <v/>
      </c>
      <c r="BG401" s="123" t="str">
        <f>IF('Main courante'!$A398=$BC$6,MOD($BF401-$BE401,1),"")</f>
        <v/>
      </c>
      <c r="BH401" s="123" t="str">
        <f>IF('Main courante'!$A398=$BC$6,'Main courante'!$E398,"")</f>
        <v/>
      </c>
      <c r="BI401" s="122" t="str">
        <f>IF('Main courante'!$A398=$BC$6,DU401,"")</f>
        <v/>
      </c>
      <c r="BJ401" s="125"/>
      <c r="BK401" s="120" t="str">
        <f>IF('Main courante'!$A398=$BK$6,MAX($BK$8:$BK400)+1,"")</f>
        <v/>
      </c>
      <c r="BL401" s="121" t="str">
        <f>IF('Main courante'!$A398=$BK$6,TEXT('Main courante'!$B398,"j mmm aa"),"")</f>
        <v/>
      </c>
      <c r="BM401" s="122" t="str">
        <f>IF('Main courante'!$A398=$BK$6,TEXT('Main courante'!$C398,"hh:mm"),"")</f>
        <v/>
      </c>
      <c r="BN401" s="122" t="str">
        <f>IF('Main courante'!$A398=$BK$6,TEXT('Main courante'!$D398,"hh:mm"),"")</f>
        <v/>
      </c>
      <c r="BO401" s="123" t="str">
        <f>IF('Main courante'!$A398=$BK$6,MOD($BN401-$BM401,1),"")</f>
        <v/>
      </c>
      <c r="BP401" s="123" t="str">
        <f>IF('Main courante'!$A398=$BK$6,'Main courante'!$E398,"")</f>
        <v/>
      </c>
      <c r="BQ401" s="122" t="str">
        <f>IF('Main courante'!$A398=$BK$6,DU401,"")</f>
        <v/>
      </c>
      <c r="BR401" s="125"/>
      <c r="BS401" s="120" t="str">
        <f>IF('Main courante'!$A398=$BS$6,MAX($BS$8:$BS400)+1,"")</f>
        <v/>
      </c>
      <c r="BT401" s="121" t="str">
        <f>IF('Main courante'!$A398=$BS$6,TEXT('Main courante'!$B398,"j mmm aa"),"")</f>
        <v/>
      </c>
      <c r="BU401" s="122" t="str">
        <f>IF('Main courante'!$A398=$BS$6,TEXT('Main courante'!$C398,"hh:mm"),"")</f>
        <v/>
      </c>
      <c r="BV401" s="122" t="str">
        <f>IF('Main courante'!$A398=$BS$6,TEXT('Main courante'!$D398,"hh:mm"),"")</f>
        <v/>
      </c>
      <c r="BW401" s="123" t="str">
        <f>IF('Main courante'!$A398=$BS$6,MOD($BV401-$BU401,1),"")</f>
        <v/>
      </c>
      <c r="BX401" s="123" t="str">
        <f>IF('Main courante'!$A398=$BS$6,'Main courante'!$E398,"")</f>
        <v/>
      </c>
      <c r="BY401" s="122" t="str">
        <f>IF('Main courante'!$A398=$BS$6,DU401,"")</f>
        <v/>
      </c>
      <c r="BZ401" s="125"/>
      <c r="CA401" s="120" t="str">
        <f>IF('Main courante'!$A398=$CA$6,MAX($CA$8:$CA400)+1,"")</f>
        <v/>
      </c>
      <c r="CB401" s="121" t="str">
        <f>IF('Main courante'!$A398=$CA$6,TEXT('Main courante'!$B398,"j mmm aa"),"")</f>
        <v/>
      </c>
      <c r="CC401" s="122" t="str">
        <f>IF('Main courante'!$A398=$CA$6,TEXT('Main courante'!$C398,"hh:mm"),"")</f>
        <v/>
      </c>
      <c r="CD401" s="122" t="str">
        <f>IF('Main courante'!$A398=$CA$6,TEXT('Main courante'!$D398,"hh:mm"),"")</f>
        <v/>
      </c>
      <c r="CE401" s="123" t="str">
        <f>IF('Main courante'!$A398=$CA$6,MOD($CD401-$CC401,1),"")</f>
        <v/>
      </c>
      <c r="CF401" s="123" t="str">
        <f>IF('Main courante'!$A398=$CA$6,'Main courante'!$E398,"")</f>
        <v/>
      </c>
      <c r="CG401" s="122" t="str">
        <f>IF('Main courante'!$A398=$CA$6,DU401,"")</f>
        <v/>
      </c>
      <c r="CH401" s="125"/>
      <c r="CI401" s="120" t="str">
        <f>IF('Main courante'!$A398=$CI$6,MAX($CI$8:$CI400)+1,"")</f>
        <v/>
      </c>
      <c r="CJ401" s="121" t="str">
        <f>IF('Main courante'!$A398=$CI$6,TEXT('Main courante'!$B398,"j mmm aa"),"")</f>
        <v/>
      </c>
      <c r="CK401" s="122" t="str">
        <f>IF('Main courante'!$A398=$CI$6,TEXT('Main courante'!$C398,"hh:mm"),"")</f>
        <v/>
      </c>
      <c r="CL401" s="122" t="str">
        <f>IF('Main courante'!$A398=$CI$6,TEXT('Main courante'!$D398,"hh:mm"),"")</f>
        <v/>
      </c>
      <c r="CM401" s="123" t="str">
        <f>IF('Main courante'!$A398=$CI$6,MOD($CL401-$CK401,1),"")</f>
        <v/>
      </c>
      <c r="CN401" s="123" t="str">
        <f>IF('Main courante'!$A398=$CI$6,'Main courante'!$E398,"")</f>
        <v/>
      </c>
      <c r="CO401" s="125"/>
      <c r="CP401" s="120" t="str">
        <f>IF('Main courante'!$A398=$CP$6,MAX($CP$8:$CP400)+1,"")</f>
        <v/>
      </c>
      <c r="CQ401" s="121" t="str">
        <f>IF('Main courante'!$A398=$CP$6,TEXT('Main courante'!$B398,"j mmm aa"),"")</f>
        <v/>
      </c>
      <c r="CR401" s="122" t="str">
        <f>IF('Main courante'!$A398=$CP$6,TEXT('Main courante'!$C398,"hh:mm"),"")</f>
        <v/>
      </c>
      <c r="CS401" s="122" t="str">
        <f>IF('Main courante'!$A398=$CP$6,TEXT('Main courante'!$D398,"hh:mm"),"")</f>
        <v/>
      </c>
      <c r="CT401" s="123" t="str">
        <f>IF('Main courante'!$A398=$CP$6,MOD($CS401-$CR401,1),"")</f>
        <v/>
      </c>
      <c r="CU401" s="123" t="str">
        <f>IF('Main courante'!$A398=$CP$6,'Main courante'!$E398,"")</f>
        <v/>
      </c>
      <c r="CV401" s="122" t="str">
        <f>IF('Main courante'!$A398=$CP$6,DU401,"")</f>
        <v/>
      </c>
      <c r="CW401" s="125"/>
      <c r="CX401" s="120" t="str">
        <f>IF('Main courante'!$A398=$CX$6,MAX($CX$8:$CX400)+1,"")</f>
        <v/>
      </c>
      <c r="CY401" s="121" t="str">
        <f>IF('Main courante'!$A398=$CX$6,TEXT('Main courante'!$B398,"j mmm aa"),"")</f>
        <v/>
      </c>
      <c r="CZ401" s="122" t="str">
        <f>IF('Main courante'!$A398=$CX$6,TEXT('Main courante'!$C398,"hh:mm"),"")</f>
        <v/>
      </c>
      <c r="DA401" s="122" t="str">
        <f>IF('Main courante'!$A398=$CX$6,TEXT('Main courante'!$D398,"hh:mm"),"")</f>
        <v/>
      </c>
      <c r="DB401" s="123" t="str">
        <f>IF('Main courante'!$A398=$CX$6,MOD($DA401-$CZ401,1),"")</f>
        <v/>
      </c>
      <c r="DC401" s="123" t="str">
        <f>IF('Main courante'!$A398=$CX$6,'Main courante'!$E398,"")</f>
        <v/>
      </c>
      <c r="DD401" s="122" t="str">
        <f>IF('Main courante'!$A398=$CX$6,DU401,"")</f>
        <v/>
      </c>
      <c r="DE401" s="125"/>
      <c r="DF401" s="120" t="str">
        <f>IF('Main courante'!$A398=$DF$6,MAX($DF$8:$DF400)+1,"")</f>
        <v/>
      </c>
      <c r="DG401" s="121" t="str">
        <f>IF('Main courante'!$A398=$DF$6,TEXT('Main courante'!$B398,"j mmm aa"),"")</f>
        <v/>
      </c>
      <c r="DH401" s="122" t="str">
        <f>IF('Main courante'!$A398=$DF$6,TEXT('Main courante'!$C398,"hh:mm"),"")</f>
        <v/>
      </c>
      <c r="DI401" s="122" t="str">
        <f>IF('Main courante'!$A398=$DF$6,TEXT('Main courante'!$D398,"hh:mm"),"")</f>
        <v/>
      </c>
      <c r="DJ401" s="123" t="str">
        <f>IF('Main courante'!$A398=$DF$6,MOD($DI401-$DH401,1),"")</f>
        <v/>
      </c>
      <c r="DK401" s="123" t="str">
        <f>IF('Main courante'!$A398=$DF$6,'Main courante'!$E398,"")</f>
        <v/>
      </c>
      <c r="DL401" s="128"/>
      <c r="DM401" s="120" t="str">
        <f>IF(OR('Main courante'!$F398&lt;&gt;"",'Main courante'!$K398&lt;&gt;""),MAX($DM$8:$DM400)+1,"")</f>
        <v/>
      </c>
      <c r="DN401" s="121" t="str">
        <f>IF('Main courante'!$F398,TEXT('Main courante'!$B398,"j mmm aa"),"")</f>
        <v/>
      </c>
      <c r="DO401" s="121" t="str">
        <f>IF('Main courante'!$F398,'Main courante'!$E398,"")</f>
        <v/>
      </c>
      <c r="DP401" s="121" t="str">
        <f>IF(OR('Main courante'!$F398&lt;&gt;"",'Main courante'!$K398&lt;&gt;""),IF('Main courante'!$F398&lt;&gt;"",TEXT('Main courante'!$F398,"hh:mm"),""),"")</f>
        <v/>
      </c>
      <c r="DQ401" s="121" t="str">
        <f>IF(OR('Main courante'!$F398&lt;&gt;"",'Main courante'!$K398&lt;&gt;""),IF('Main courante'!$G398&lt;&gt;"",TEXT('Main courante'!$G398,"hh:mm"),""),"")</f>
        <v/>
      </c>
      <c r="DR401" s="121" t="str">
        <f>IF(OR('Main courante'!$F398&lt;&gt;"",'Main courante'!$K398&lt;&gt;""),IF('Main courante'!$K398&lt;&gt;"",TEXT('Main courante'!$K398,"hh:mm"),""),"")</f>
        <v/>
      </c>
      <c r="DS401" s="121" t="str">
        <f>IF(OR('Main courante'!$F398&lt;&gt;"",'Main courante'!$K398&lt;&gt;""),IF('Main courante'!$L398&lt;&gt;"",TEXT('Main courante'!$L398,"hh:mm"),""),"")</f>
        <v/>
      </c>
      <c r="DT401" s="129">
        <f t="shared" si="22"/>
        <v>0</v>
      </c>
      <c r="DU401" s="130">
        <f>'Main courante'!$H398+'Main courante'!$M398</f>
        <v>0</v>
      </c>
      <c r="DV401" s="131">
        <f>'Main courante'!$J398+'Main courante'!$O398</f>
        <v>0</v>
      </c>
      <c r="DW401" s="131">
        <f>'Main courante'!$I398+'Main courante'!$N398</f>
        <v>0</v>
      </c>
      <c r="DX401" s="132" t="str">
        <f>IF('Main courante'!$P398&lt;&gt;"",'Main courante'!$P398,"")</f>
        <v/>
      </c>
      <c r="DY401" s="133" t="str">
        <f>IF('Main courante'!$Q398&lt;&gt;"",'Main courante'!$Q398,"")</f>
        <v/>
      </c>
      <c r="DZ401" s="133" t="str">
        <f>IF('Main courante'!$R398&lt;&gt;"",'Main courante'!$R398,"")</f>
        <v/>
      </c>
      <c r="EA401" s="129">
        <f t="shared" si="23"/>
        <v>0</v>
      </c>
      <c r="EB401" s="129">
        <f t="shared" si="24"/>
        <v>0</v>
      </c>
      <c r="ED401" s="120" t="str">
        <f>IF('Main courante'!$A398=$ED$6,MAX($ED$8:$ED400)+1,"")</f>
        <v/>
      </c>
      <c r="EE401" s="120" t="str">
        <f>IF('Main courante'!$A398=$ED$6,'Main courante'!$S398,"")</f>
        <v/>
      </c>
      <c r="EF401" s="120" t="str">
        <f>IF('Main courante'!$A398=$ED$6,'Main courante'!$T398,"")</f>
        <v/>
      </c>
      <c r="EG401" s="120" t="str">
        <f>IF('Main courante'!$A398=$ED$6,'Main courante'!$U398,"")</f>
        <v/>
      </c>
      <c r="EH401" s="134" t="str">
        <f>IF('Main courante'!$A398=$ED$6,'Main courante'!$V398,"")</f>
        <v/>
      </c>
      <c r="EJ401" s="120" t="str">
        <f>IF('Main courante'!$A398=$EJ$6,MAX($EJ$8:$EJ400)+1,"")</f>
        <v/>
      </c>
      <c r="EK401" s="120" t="str">
        <f>IF('Main courante'!$A398=$EJ$6,'Main courante'!$S398,"")</f>
        <v/>
      </c>
      <c r="EL401" s="120" t="str">
        <f>IF('Main courante'!$A398=$EJ$6,'Main courante'!$T398,"")</f>
        <v/>
      </c>
      <c r="EM401" s="120" t="str">
        <f>IF('Main courante'!$A398=$EJ$6,'Main courante'!$U398,"")</f>
        <v/>
      </c>
      <c r="EN401" s="134" t="str">
        <f>IF('Main courante'!$A398=$EJ$6,'Main courante'!$V398,"")</f>
        <v/>
      </c>
      <c r="EP401" s="120" t="str">
        <f>IF('Main courante'!$A398=$EP$6,MAX($EP$8:$EP400)+1,"")</f>
        <v/>
      </c>
      <c r="EQ401" s="120" t="str">
        <f>IF('Main courante'!$A398=$EP$6,'Main courante'!$S398,"")</f>
        <v/>
      </c>
      <c r="ER401" s="120" t="str">
        <f>IF('Main courante'!$A398=$EP$6,'Main courante'!$T398,"")</f>
        <v/>
      </c>
      <c r="ES401" s="120" t="str">
        <f>IF('Main courante'!$A398=$EP$6,'Main courante'!$U398,"")</f>
        <v/>
      </c>
      <c r="ET401" s="134" t="str">
        <f>IF('Main courante'!$A398=$EP$6,'Main courante'!$V398,"")</f>
        <v/>
      </c>
      <c r="EU401" s="125"/>
      <c r="EV401" s="120" t="str">
        <f>IF('Main courante'!$A398=$EV$6,MAX($EV$8:$EV400)+1,"")</f>
        <v/>
      </c>
      <c r="EW401" s="121" t="str">
        <f>IF('Main courante'!$A398=$EV$6,TEXT('Main courante'!$B398,"j mmm aa"),"")</f>
        <v/>
      </c>
      <c r="EX401" s="122" t="str">
        <f>IF('Main courante'!$A398=$EV$6,TEXT('Main courante'!$C398,"hh:mm"),"")</f>
        <v/>
      </c>
      <c r="EY401" s="122" t="str">
        <f>IF('Main courante'!$A398=$EV$6,TEXT('Main courante'!$D398,"hh:mm"),"")</f>
        <v/>
      </c>
      <c r="EZ401" s="123" t="str">
        <f>IF('Main courante'!$A398=$EV$6,MOD($EY401-$EX401,1),"")</f>
        <v/>
      </c>
      <c r="FA401" s="123" t="str">
        <f>IF('Main courante'!$A398=$EV$6,'Main courante'!$E398,"")</f>
        <v/>
      </c>
      <c r="FB401" s="128"/>
    </row>
    <row r="402" spans="1:158">
      <c r="A402" s="120" t="str">
        <f>IF('Main courante'!$A399=$A$6,MAX($A$8:$A401)+1,"")</f>
        <v/>
      </c>
      <c r="B402" s="121" t="str">
        <f>IF('Main courante'!$A399=$A$6,TEXT('Main courante'!$B399,"j mmm aa"),"")</f>
        <v/>
      </c>
      <c r="C402" s="122" t="str">
        <f>IF('Main courante'!$A399=$A$6,TEXT('Main courante'!$C399,"hh:mm"),"")</f>
        <v/>
      </c>
      <c r="D402" s="122" t="str">
        <f>IF('Main courante'!$A399=$A$6,TEXT('Main courante'!$D399,"hh:mm"),"")</f>
        <v/>
      </c>
      <c r="E402" s="123" t="str">
        <f>IF('Main courante'!$A399=$A$6,MOD($D402-$C402,1),"")</f>
        <v/>
      </c>
      <c r="F402" s="123" t="str">
        <f>IF('Main courante'!$A399=$A$6,'Main courante'!$E399,"")</f>
        <v/>
      </c>
      <c r="G402" s="125"/>
      <c r="H402" s="126" t="str">
        <f>IF('Main courante'!$A399=$H$6,MAX($H$8:$H401)+1,"")</f>
        <v/>
      </c>
      <c r="I402" s="121" t="str">
        <f>IF('Main courante'!$A399=$H$6,TEXT('Main courante'!$B399,"j mmm aa"),"")</f>
        <v/>
      </c>
      <c r="J402" s="122" t="str">
        <f>IF('Main courante'!$A399=$H$6,TEXT('Main courante'!$C399,"hh:mm"),"")</f>
        <v/>
      </c>
      <c r="K402" s="122" t="str">
        <f>IF('Main courante'!$A399=$H$6,TEXT('Main courante'!$D399,"hh:mm"),"")</f>
        <v/>
      </c>
      <c r="L402" s="123" t="str">
        <f>IF('Main courante'!$A399=$H$6,MOD($K402-$J402,1),"")</f>
        <v/>
      </c>
      <c r="M402" s="123" t="str">
        <f>IF('Main courante'!$A399=$H$6,'Main courante'!$E399,"")</f>
        <v/>
      </c>
      <c r="N402" s="125"/>
      <c r="O402" s="120" t="str">
        <f>IF('Main courante'!$A399=$O$6,MAX($O$8:$O401)+1,"")</f>
        <v/>
      </c>
      <c r="P402" s="121" t="str">
        <f>IF('Main courante'!$A399=$O$6,TEXT('Main courante'!$B399,"j mmm aa"),"")</f>
        <v/>
      </c>
      <c r="Q402" s="122" t="str">
        <f>IF('Main courante'!$A399=$O$6,TEXT('Main courante'!$C399,"hh:mm"),"")</f>
        <v/>
      </c>
      <c r="R402" s="122" t="str">
        <f>IF('Main courante'!$A399=$O$6,TEXT('Main courante'!$D399,"hh:mm"),"")</f>
        <v/>
      </c>
      <c r="S402" s="123" t="str">
        <f>IF('Main courante'!$A399=$O$6,MOD($R402-$Q402,1),"")</f>
        <v/>
      </c>
      <c r="T402" s="124" t="str">
        <f>IF('Main courante'!$A399=$O$6,'Main courante'!$E399,"")</f>
        <v/>
      </c>
      <c r="U402" s="127" t="str">
        <f>IF('Main courante'!$A399=$O$6,DU402,"")</f>
        <v/>
      </c>
      <c r="V402" s="125"/>
      <c r="W402" s="120" t="str">
        <f>IF('Main courante'!$A399=$W$6,MAX($W$8:$W401)+1,"")</f>
        <v/>
      </c>
      <c r="X402" s="121" t="str">
        <f>IF('Main courante'!$A399=$W$6,TEXT('Main courante'!$B399,"j mmm aa"),"")</f>
        <v/>
      </c>
      <c r="Y402" s="122" t="str">
        <f>IF('Main courante'!$A399=$W$6,TEXT('Main courante'!$C399,"hh:mm"),"")</f>
        <v/>
      </c>
      <c r="Z402" s="122" t="str">
        <f>IF('Main courante'!$A399=$W$6,TEXT('Main courante'!$D399,"hh:mm"),"")</f>
        <v/>
      </c>
      <c r="AA402" s="123" t="str">
        <f>IF('Main courante'!$A399=$W$6,MOD($Z402-$Y402,1),"")</f>
        <v/>
      </c>
      <c r="AB402" s="123" t="str">
        <f>IF('Main courante'!$A399=$W$6,'Main courante'!$E399,"")</f>
        <v/>
      </c>
      <c r="AC402" s="122" t="str">
        <f>IF('Main courante'!$A399=$W$6,DU402,"")</f>
        <v/>
      </c>
      <c r="AD402" s="125"/>
      <c r="AE402" s="120" t="str">
        <f>IF('Main courante'!$A399=$AE$6,MAX($AE$8:$AE401)+1,"")</f>
        <v/>
      </c>
      <c r="AF402" s="121" t="str">
        <f>IF('Main courante'!$A399=$AE$6,TEXT('Main courante'!$B399,"j mmm aa"),"")</f>
        <v/>
      </c>
      <c r="AG402" s="122" t="str">
        <f>IF('Main courante'!$A399=$AE$6,TEXT('Main courante'!$C399,"hh:mm"),"")</f>
        <v/>
      </c>
      <c r="AH402" s="122" t="str">
        <f>IF('Main courante'!$A399=$AE$6,TEXT('Main courante'!$D399,"hh:mm"),"")</f>
        <v/>
      </c>
      <c r="AI402" s="123" t="str">
        <f>IF('Main courante'!$A399=$AE$6,MOD($AH402-$AG402,1),"")</f>
        <v/>
      </c>
      <c r="AJ402" s="123" t="str">
        <f>IF('Main courante'!$A399=$AE$6,'Main courante'!$E399,"")</f>
        <v/>
      </c>
      <c r="AK402" s="122" t="str">
        <f>IF('Main courante'!$A399=$AE$6,DU402,"")</f>
        <v/>
      </c>
      <c r="AL402" s="125"/>
      <c r="AM402" s="120" t="str">
        <f>IF('Main courante'!$A399=$AM$6,MAX($AM$8:$AM401)+1,"")</f>
        <v/>
      </c>
      <c r="AN402" s="121" t="str">
        <f>IF('Main courante'!$A399=$AM$6,TEXT('Main courante'!$B399,"j mmm aa"),"")</f>
        <v/>
      </c>
      <c r="AO402" s="122" t="str">
        <f>IF('Main courante'!$A399=$AM$6,TEXT('Main courante'!$C399,"hh:mm"),"")</f>
        <v/>
      </c>
      <c r="AP402" s="122" t="str">
        <f>IF('Main courante'!$A399=$AM$6,TEXT('Main courante'!$D399,"hh:mm"),"")</f>
        <v/>
      </c>
      <c r="AQ402" s="123" t="str">
        <f>IF('Main courante'!$A399=$AM$6,MOD($AP402-$AO402,1),"")</f>
        <v/>
      </c>
      <c r="AR402" s="123" t="str">
        <f>IF('Main courante'!$A399=$AM$6,'Main courante'!$E399,"")</f>
        <v/>
      </c>
      <c r="AS402" s="122" t="str">
        <f>IF('Main courante'!$A399=$AM$6,DU402,"")</f>
        <v/>
      </c>
      <c r="AT402" s="125"/>
      <c r="AU402" s="120" t="str">
        <f>IF('Main courante'!$A399=$AU$6,MAX($AU$8:$AU401)+1,"")</f>
        <v/>
      </c>
      <c r="AV402" s="121" t="str">
        <f>IF('Main courante'!$A399=$AU$6,TEXT('Main courante'!$B399,"j mmm aa"),"")</f>
        <v/>
      </c>
      <c r="AW402" s="122" t="str">
        <f>IF('Main courante'!$A399=$AU$6,TEXT('Main courante'!$C399,"hh:mm"),"")</f>
        <v/>
      </c>
      <c r="AX402" s="122" t="str">
        <f>IF('Main courante'!$A399=$AU$6,TEXT('Main courante'!$D399,"hh:mm"),"")</f>
        <v/>
      </c>
      <c r="AY402" s="123" t="str">
        <f>IF('Main courante'!$A399=$AU$6,MOD($AX402-$AW402,1),"")</f>
        <v/>
      </c>
      <c r="AZ402" s="123" t="str">
        <f>IF('Main courante'!$A399=$AU$6,'Main courante'!$E399,"")</f>
        <v/>
      </c>
      <c r="BA402" s="122" t="str">
        <f>IF('Main courante'!$A399=$AU$6,DU402,"")</f>
        <v/>
      </c>
      <c r="BB402" s="125"/>
      <c r="BC402" s="120" t="str">
        <f>IF('Main courante'!$A399=$BC$6,MAX($BC$8:$BC401)+1,"")</f>
        <v/>
      </c>
      <c r="BD402" s="121" t="str">
        <f>IF('Main courante'!$A399=$BC$6,TEXT('Main courante'!$B399,"j mmm aa"),"")</f>
        <v/>
      </c>
      <c r="BE402" s="122" t="str">
        <f>IF('Main courante'!$A399=$BC$6,TEXT('Main courante'!$C399,"hh:mm"),"")</f>
        <v/>
      </c>
      <c r="BF402" s="122" t="str">
        <f>IF('Main courante'!$A399=$BC$6,TEXT('Main courante'!$D399,"hh:mm"),"")</f>
        <v/>
      </c>
      <c r="BG402" s="123" t="str">
        <f>IF('Main courante'!$A399=$BC$6,MOD($BF402-$BE402,1),"")</f>
        <v/>
      </c>
      <c r="BH402" s="123" t="str">
        <f>IF('Main courante'!$A399=$BC$6,'Main courante'!$E399,"")</f>
        <v/>
      </c>
      <c r="BI402" s="122" t="str">
        <f>IF('Main courante'!$A399=$BC$6,DU402,"")</f>
        <v/>
      </c>
      <c r="BJ402" s="125"/>
      <c r="BK402" s="120" t="str">
        <f>IF('Main courante'!$A399=$BK$6,MAX($BK$8:$BK401)+1,"")</f>
        <v/>
      </c>
      <c r="BL402" s="121" t="str">
        <f>IF('Main courante'!$A399=$BK$6,TEXT('Main courante'!$B399,"j mmm aa"),"")</f>
        <v/>
      </c>
      <c r="BM402" s="122" t="str">
        <f>IF('Main courante'!$A399=$BK$6,TEXT('Main courante'!$C399,"hh:mm"),"")</f>
        <v/>
      </c>
      <c r="BN402" s="122" t="str">
        <f>IF('Main courante'!$A399=$BK$6,TEXT('Main courante'!$D399,"hh:mm"),"")</f>
        <v/>
      </c>
      <c r="BO402" s="123" t="str">
        <f>IF('Main courante'!$A399=$BK$6,MOD($BN402-$BM402,1),"")</f>
        <v/>
      </c>
      <c r="BP402" s="123" t="str">
        <f>IF('Main courante'!$A399=$BK$6,'Main courante'!$E399,"")</f>
        <v/>
      </c>
      <c r="BQ402" s="122" t="str">
        <f>IF('Main courante'!$A399=$BK$6,DU402,"")</f>
        <v/>
      </c>
      <c r="BR402" s="125"/>
      <c r="BS402" s="120" t="str">
        <f>IF('Main courante'!$A399=$BS$6,MAX($BS$8:$BS401)+1,"")</f>
        <v/>
      </c>
      <c r="BT402" s="121" t="str">
        <f>IF('Main courante'!$A399=$BS$6,TEXT('Main courante'!$B399,"j mmm aa"),"")</f>
        <v/>
      </c>
      <c r="BU402" s="122" t="str">
        <f>IF('Main courante'!$A399=$BS$6,TEXT('Main courante'!$C399,"hh:mm"),"")</f>
        <v/>
      </c>
      <c r="BV402" s="122" t="str">
        <f>IF('Main courante'!$A399=$BS$6,TEXT('Main courante'!$D399,"hh:mm"),"")</f>
        <v/>
      </c>
      <c r="BW402" s="123" t="str">
        <f>IF('Main courante'!$A399=$BS$6,MOD($BV402-$BU402,1),"")</f>
        <v/>
      </c>
      <c r="BX402" s="123" t="str">
        <f>IF('Main courante'!$A399=$BS$6,'Main courante'!$E399,"")</f>
        <v/>
      </c>
      <c r="BY402" s="122" t="str">
        <f>IF('Main courante'!$A399=$BS$6,DU402,"")</f>
        <v/>
      </c>
      <c r="BZ402" s="125"/>
      <c r="CA402" s="120" t="str">
        <f>IF('Main courante'!$A399=$CA$6,MAX($CA$8:$CA401)+1,"")</f>
        <v/>
      </c>
      <c r="CB402" s="121" t="str">
        <f>IF('Main courante'!$A399=$CA$6,TEXT('Main courante'!$B399,"j mmm aa"),"")</f>
        <v/>
      </c>
      <c r="CC402" s="122" t="str">
        <f>IF('Main courante'!$A399=$CA$6,TEXT('Main courante'!$C399,"hh:mm"),"")</f>
        <v/>
      </c>
      <c r="CD402" s="122" t="str">
        <f>IF('Main courante'!$A399=$CA$6,TEXT('Main courante'!$D399,"hh:mm"),"")</f>
        <v/>
      </c>
      <c r="CE402" s="123" t="str">
        <f>IF('Main courante'!$A399=$CA$6,MOD($CD402-$CC402,1),"")</f>
        <v/>
      </c>
      <c r="CF402" s="123" t="str">
        <f>IF('Main courante'!$A399=$CA$6,'Main courante'!$E399,"")</f>
        <v/>
      </c>
      <c r="CG402" s="122" t="str">
        <f>IF('Main courante'!$A399=$CA$6,DU402,"")</f>
        <v/>
      </c>
      <c r="CH402" s="125"/>
      <c r="CI402" s="120" t="str">
        <f>IF('Main courante'!$A399=$CI$6,MAX($CI$8:$CI401)+1,"")</f>
        <v/>
      </c>
      <c r="CJ402" s="121" t="str">
        <f>IF('Main courante'!$A399=$CI$6,TEXT('Main courante'!$B399,"j mmm aa"),"")</f>
        <v/>
      </c>
      <c r="CK402" s="122" t="str">
        <f>IF('Main courante'!$A399=$CI$6,TEXT('Main courante'!$C399,"hh:mm"),"")</f>
        <v/>
      </c>
      <c r="CL402" s="122" t="str">
        <f>IF('Main courante'!$A399=$CI$6,TEXT('Main courante'!$D399,"hh:mm"),"")</f>
        <v/>
      </c>
      <c r="CM402" s="123" t="str">
        <f>IF('Main courante'!$A399=$CI$6,MOD($CL402-$CK402,1),"")</f>
        <v/>
      </c>
      <c r="CN402" s="123" t="str">
        <f>IF('Main courante'!$A399=$CI$6,'Main courante'!$E399,"")</f>
        <v/>
      </c>
      <c r="CO402" s="125"/>
      <c r="CP402" s="120" t="str">
        <f>IF('Main courante'!$A399=$CP$6,MAX($CP$8:$CP401)+1,"")</f>
        <v/>
      </c>
      <c r="CQ402" s="121" t="str">
        <f>IF('Main courante'!$A399=$CP$6,TEXT('Main courante'!$B399,"j mmm aa"),"")</f>
        <v/>
      </c>
      <c r="CR402" s="122" t="str">
        <f>IF('Main courante'!$A399=$CP$6,TEXT('Main courante'!$C399,"hh:mm"),"")</f>
        <v/>
      </c>
      <c r="CS402" s="122" t="str">
        <f>IF('Main courante'!$A399=$CP$6,TEXT('Main courante'!$D399,"hh:mm"),"")</f>
        <v/>
      </c>
      <c r="CT402" s="123" t="str">
        <f>IF('Main courante'!$A399=$CP$6,MOD($CS402-$CR402,1),"")</f>
        <v/>
      </c>
      <c r="CU402" s="123" t="str">
        <f>IF('Main courante'!$A399=$CP$6,'Main courante'!$E399,"")</f>
        <v/>
      </c>
      <c r="CV402" s="122" t="str">
        <f>IF('Main courante'!$A399=$CP$6,DU402,"")</f>
        <v/>
      </c>
      <c r="CW402" s="125"/>
      <c r="CX402" s="120" t="str">
        <f>IF('Main courante'!$A399=$CX$6,MAX($CX$8:$CX401)+1,"")</f>
        <v/>
      </c>
      <c r="CY402" s="121" t="str">
        <f>IF('Main courante'!$A399=$CX$6,TEXT('Main courante'!$B399,"j mmm aa"),"")</f>
        <v/>
      </c>
      <c r="CZ402" s="122" t="str">
        <f>IF('Main courante'!$A399=$CX$6,TEXT('Main courante'!$C399,"hh:mm"),"")</f>
        <v/>
      </c>
      <c r="DA402" s="122" t="str">
        <f>IF('Main courante'!$A399=$CX$6,TEXT('Main courante'!$D399,"hh:mm"),"")</f>
        <v/>
      </c>
      <c r="DB402" s="123" t="str">
        <f>IF('Main courante'!$A399=$CX$6,MOD($DA402-$CZ402,1),"")</f>
        <v/>
      </c>
      <c r="DC402" s="123" t="str">
        <f>IF('Main courante'!$A399=$CX$6,'Main courante'!$E399,"")</f>
        <v/>
      </c>
      <c r="DD402" s="122" t="str">
        <f>IF('Main courante'!$A399=$CX$6,DU402,"")</f>
        <v/>
      </c>
      <c r="DE402" s="125"/>
      <c r="DF402" s="120" t="str">
        <f>IF('Main courante'!$A399=$DF$6,MAX($DF$8:$DF401)+1,"")</f>
        <v/>
      </c>
      <c r="DG402" s="121" t="str">
        <f>IF('Main courante'!$A399=$DF$6,TEXT('Main courante'!$B399,"j mmm aa"),"")</f>
        <v/>
      </c>
      <c r="DH402" s="122" t="str">
        <f>IF('Main courante'!$A399=$DF$6,TEXT('Main courante'!$C399,"hh:mm"),"")</f>
        <v/>
      </c>
      <c r="DI402" s="122" t="str">
        <f>IF('Main courante'!$A399=$DF$6,TEXT('Main courante'!$D399,"hh:mm"),"")</f>
        <v/>
      </c>
      <c r="DJ402" s="123" t="str">
        <f>IF('Main courante'!$A399=$DF$6,MOD($DI402-$DH402,1),"")</f>
        <v/>
      </c>
      <c r="DK402" s="123" t="str">
        <f>IF('Main courante'!$A399=$DF$6,'Main courante'!$E399,"")</f>
        <v/>
      </c>
      <c r="DL402" s="128"/>
      <c r="DM402" s="120" t="str">
        <f>IF(OR('Main courante'!$F399&lt;&gt;"",'Main courante'!$K399&lt;&gt;""),MAX($DM$8:$DM401)+1,"")</f>
        <v/>
      </c>
      <c r="DN402" s="121" t="str">
        <f>IF('Main courante'!$F399,TEXT('Main courante'!$B399,"j mmm aa"),"")</f>
        <v/>
      </c>
      <c r="DO402" s="121" t="str">
        <f>IF('Main courante'!$F399,'Main courante'!$E399,"")</f>
        <v/>
      </c>
      <c r="DP402" s="121" t="str">
        <f>IF(OR('Main courante'!$F399&lt;&gt;"",'Main courante'!$K399&lt;&gt;""),IF('Main courante'!$F399&lt;&gt;"",TEXT('Main courante'!$F399,"hh:mm"),""),"")</f>
        <v/>
      </c>
      <c r="DQ402" s="121" t="str">
        <f>IF(OR('Main courante'!$F399&lt;&gt;"",'Main courante'!$K399&lt;&gt;""),IF('Main courante'!$G399&lt;&gt;"",TEXT('Main courante'!$G399,"hh:mm"),""),"")</f>
        <v/>
      </c>
      <c r="DR402" s="121" t="str">
        <f>IF(OR('Main courante'!$F399&lt;&gt;"",'Main courante'!$K399&lt;&gt;""),IF('Main courante'!$K399&lt;&gt;"",TEXT('Main courante'!$K399,"hh:mm"),""),"")</f>
        <v/>
      </c>
      <c r="DS402" s="121" t="str">
        <f>IF(OR('Main courante'!$F399&lt;&gt;"",'Main courante'!$K399&lt;&gt;""),IF('Main courante'!$L399&lt;&gt;"",TEXT('Main courante'!$L399,"hh:mm"),""),"")</f>
        <v/>
      </c>
      <c r="DT402" s="129">
        <f t="shared" si="22"/>
        <v>0</v>
      </c>
      <c r="DU402" s="130">
        <f>'Main courante'!$H399+'Main courante'!$M399</f>
        <v>0</v>
      </c>
      <c r="DV402" s="131">
        <f>'Main courante'!$J399+'Main courante'!$O399</f>
        <v>0</v>
      </c>
      <c r="DW402" s="131">
        <f>'Main courante'!$I399+'Main courante'!$N399</f>
        <v>0</v>
      </c>
      <c r="DX402" s="132" t="str">
        <f>IF('Main courante'!$P399&lt;&gt;"",'Main courante'!$P399,"")</f>
        <v/>
      </c>
      <c r="DY402" s="133" t="str">
        <f>IF('Main courante'!$Q399&lt;&gt;"",'Main courante'!$Q399,"")</f>
        <v/>
      </c>
      <c r="DZ402" s="133" t="str">
        <f>IF('Main courante'!$R399&lt;&gt;"",'Main courante'!$R399,"")</f>
        <v/>
      </c>
      <c r="EA402" s="129">
        <f t="shared" si="23"/>
        <v>0</v>
      </c>
      <c r="EB402" s="129">
        <f t="shared" si="24"/>
        <v>0</v>
      </c>
      <c r="ED402" s="120" t="str">
        <f>IF('Main courante'!$A399=$ED$6,MAX($ED$8:$ED401)+1,"")</f>
        <v/>
      </c>
      <c r="EE402" s="120" t="str">
        <f>IF('Main courante'!$A399=$ED$6,'Main courante'!$S399,"")</f>
        <v/>
      </c>
      <c r="EF402" s="120" t="str">
        <f>IF('Main courante'!$A399=$ED$6,'Main courante'!$T399,"")</f>
        <v/>
      </c>
      <c r="EG402" s="120" t="str">
        <f>IF('Main courante'!$A399=$ED$6,'Main courante'!$U399,"")</f>
        <v/>
      </c>
      <c r="EH402" s="134" t="str">
        <f>IF('Main courante'!$A399=$ED$6,'Main courante'!$V399,"")</f>
        <v/>
      </c>
      <c r="EJ402" s="120" t="str">
        <f>IF('Main courante'!$A399=$EJ$6,MAX($EJ$8:$EJ401)+1,"")</f>
        <v/>
      </c>
      <c r="EK402" s="120" t="str">
        <f>IF('Main courante'!$A399=$EJ$6,'Main courante'!$S399,"")</f>
        <v/>
      </c>
      <c r="EL402" s="120" t="str">
        <f>IF('Main courante'!$A399=$EJ$6,'Main courante'!$T399,"")</f>
        <v/>
      </c>
      <c r="EM402" s="120" t="str">
        <f>IF('Main courante'!$A399=$EJ$6,'Main courante'!$U399,"")</f>
        <v/>
      </c>
      <c r="EN402" s="134" t="str">
        <f>IF('Main courante'!$A399=$EJ$6,'Main courante'!$V399,"")</f>
        <v/>
      </c>
      <c r="EP402" s="120" t="str">
        <f>IF('Main courante'!$A399=$EP$6,MAX($EP$8:$EP401)+1,"")</f>
        <v/>
      </c>
      <c r="EQ402" s="120" t="str">
        <f>IF('Main courante'!$A399=$EP$6,'Main courante'!$S399,"")</f>
        <v/>
      </c>
      <c r="ER402" s="120" t="str">
        <f>IF('Main courante'!$A399=$EP$6,'Main courante'!$T399,"")</f>
        <v/>
      </c>
      <c r="ES402" s="120" t="str">
        <f>IF('Main courante'!$A399=$EP$6,'Main courante'!$U399,"")</f>
        <v/>
      </c>
      <c r="ET402" s="134" t="str">
        <f>IF('Main courante'!$A399=$EP$6,'Main courante'!$V399,"")</f>
        <v/>
      </c>
      <c r="EU402" s="125"/>
      <c r="EV402" s="120" t="str">
        <f>IF('Main courante'!$A399=$EV$6,MAX($EV$8:$EV401)+1,"")</f>
        <v/>
      </c>
      <c r="EW402" s="121" t="str">
        <f>IF('Main courante'!$A399=$EV$6,TEXT('Main courante'!$B399,"j mmm aa"),"")</f>
        <v/>
      </c>
      <c r="EX402" s="122" t="str">
        <f>IF('Main courante'!$A399=$EV$6,TEXT('Main courante'!$C399,"hh:mm"),"")</f>
        <v/>
      </c>
      <c r="EY402" s="122" t="str">
        <f>IF('Main courante'!$A399=$EV$6,TEXT('Main courante'!$D399,"hh:mm"),"")</f>
        <v/>
      </c>
      <c r="EZ402" s="123" t="str">
        <f>IF('Main courante'!$A399=$EV$6,MOD($EY402-$EX402,1),"")</f>
        <v/>
      </c>
      <c r="FA402" s="123" t="str">
        <f>IF('Main courante'!$A399=$EV$6,'Main courante'!$E399,"")</f>
        <v/>
      </c>
      <c r="FB402" s="128"/>
    </row>
    <row r="403" spans="1:158">
      <c r="A403" s="120" t="str">
        <f>IF('Main courante'!$A400=$A$6,MAX($A$8:$A402)+1,"")</f>
        <v/>
      </c>
      <c r="B403" s="121" t="str">
        <f>IF('Main courante'!$A400=$A$6,TEXT('Main courante'!$B400,"j mmm aa"),"")</f>
        <v/>
      </c>
      <c r="C403" s="122" t="str">
        <f>IF('Main courante'!$A400=$A$6,TEXT('Main courante'!$C400,"hh:mm"),"")</f>
        <v/>
      </c>
      <c r="D403" s="122" t="str">
        <f>IF('Main courante'!$A400=$A$6,TEXT('Main courante'!$D400,"hh:mm"),"")</f>
        <v/>
      </c>
      <c r="E403" s="123" t="str">
        <f>IF('Main courante'!$A400=$A$6,MOD($D403-$C403,1),"")</f>
        <v/>
      </c>
      <c r="F403" s="123" t="str">
        <f>IF('Main courante'!$A400=$A$6,'Main courante'!$E400,"")</f>
        <v/>
      </c>
      <c r="G403" s="125"/>
      <c r="H403" s="126" t="str">
        <f>IF('Main courante'!$A400=$H$6,MAX($H$8:$H402)+1,"")</f>
        <v/>
      </c>
      <c r="I403" s="121" t="str">
        <f>IF('Main courante'!$A400=$H$6,TEXT('Main courante'!$B400,"j mmm aa"),"")</f>
        <v/>
      </c>
      <c r="J403" s="122" t="str">
        <f>IF('Main courante'!$A400=$H$6,TEXT('Main courante'!$C400,"hh:mm"),"")</f>
        <v/>
      </c>
      <c r="K403" s="122" t="str">
        <f>IF('Main courante'!$A400=$H$6,TEXT('Main courante'!$D400,"hh:mm"),"")</f>
        <v/>
      </c>
      <c r="L403" s="123" t="str">
        <f>IF('Main courante'!$A400=$H$6,MOD($K403-$J403,1),"")</f>
        <v/>
      </c>
      <c r="M403" s="123" t="str">
        <f>IF('Main courante'!$A400=$H$6,'Main courante'!$E400,"")</f>
        <v/>
      </c>
      <c r="N403" s="125"/>
      <c r="O403" s="120" t="str">
        <f>IF('Main courante'!$A400=$O$6,MAX($O$8:$O402)+1,"")</f>
        <v/>
      </c>
      <c r="P403" s="121" t="str">
        <f>IF('Main courante'!$A400=$O$6,TEXT('Main courante'!$B400,"j mmm aa"),"")</f>
        <v/>
      </c>
      <c r="Q403" s="122" t="str">
        <f>IF('Main courante'!$A400=$O$6,TEXT('Main courante'!$C400,"hh:mm"),"")</f>
        <v/>
      </c>
      <c r="R403" s="122" t="str">
        <f>IF('Main courante'!$A400=$O$6,TEXT('Main courante'!$D400,"hh:mm"),"")</f>
        <v/>
      </c>
      <c r="S403" s="123" t="str">
        <f>IF('Main courante'!$A400=$O$6,MOD($R403-$Q403,1),"")</f>
        <v/>
      </c>
      <c r="T403" s="124" t="str">
        <f>IF('Main courante'!$A400=$O$6,'Main courante'!$E400,"")</f>
        <v/>
      </c>
      <c r="U403" s="127" t="str">
        <f>IF('Main courante'!$A400=$O$6,DU403,"")</f>
        <v/>
      </c>
      <c r="V403" s="125"/>
      <c r="W403" s="120" t="str">
        <f>IF('Main courante'!$A400=$W$6,MAX($W$8:$W402)+1,"")</f>
        <v/>
      </c>
      <c r="X403" s="121" t="str">
        <f>IF('Main courante'!$A400=$W$6,TEXT('Main courante'!$B400,"j mmm aa"),"")</f>
        <v/>
      </c>
      <c r="Y403" s="122" t="str">
        <f>IF('Main courante'!$A400=$W$6,TEXT('Main courante'!$C400,"hh:mm"),"")</f>
        <v/>
      </c>
      <c r="Z403" s="122" t="str">
        <f>IF('Main courante'!$A400=$W$6,TEXT('Main courante'!$D400,"hh:mm"),"")</f>
        <v/>
      </c>
      <c r="AA403" s="123" t="str">
        <f>IF('Main courante'!$A400=$W$6,MOD($Z403-$Y403,1),"")</f>
        <v/>
      </c>
      <c r="AB403" s="123" t="str">
        <f>IF('Main courante'!$A400=$W$6,'Main courante'!$E400,"")</f>
        <v/>
      </c>
      <c r="AC403" s="122" t="str">
        <f>IF('Main courante'!$A400=$W$6,DU403,"")</f>
        <v/>
      </c>
      <c r="AD403" s="125"/>
      <c r="AE403" s="120" t="str">
        <f>IF('Main courante'!$A400=$AE$6,MAX($AE$8:$AE402)+1,"")</f>
        <v/>
      </c>
      <c r="AF403" s="121" t="str">
        <f>IF('Main courante'!$A400=$AE$6,TEXT('Main courante'!$B400,"j mmm aa"),"")</f>
        <v/>
      </c>
      <c r="AG403" s="122" t="str">
        <f>IF('Main courante'!$A400=$AE$6,TEXT('Main courante'!$C400,"hh:mm"),"")</f>
        <v/>
      </c>
      <c r="AH403" s="122" t="str">
        <f>IF('Main courante'!$A400=$AE$6,TEXT('Main courante'!$D400,"hh:mm"),"")</f>
        <v/>
      </c>
      <c r="AI403" s="123" t="str">
        <f>IF('Main courante'!$A400=$AE$6,MOD($AH403-$AG403,1),"")</f>
        <v/>
      </c>
      <c r="AJ403" s="123" t="str">
        <f>IF('Main courante'!$A400=$AE$6,'Main courante'!$E400,"")</f>
        <v/>
      </c>
      <c r="AK403" s="122" t="str">
        <f>IF('Main courante'!$A400=$AE$6,DU403,"")</f>
        <v/>
      </c>
      <c r="AL403" s="125"/>
      <c r="AM403" s="120" t="str">
        <f>IF('Main courante'!$A400=$AM$6,MAX($AM$8:$AM402)+1,"")</f>
        <v/>
      </c>
      <c r="AN403" s="121" t="str">
        <f>IF('Main courante'!$A400=$AM$6,TEXT('Main courante'!$B400,"j mmm aa"),"")</f>
        <v/>
      </c>
      <c r="AO403" s="122" t="str">
        <f>IF('Main courante'!$A400=$AM$6,TEXT('Main courante'!$C400,"hh:mm"),"")</f>
        <v/>
      </c>
      <c r="AP403" s="122" t="str">
        <f>IF('Main courante'!$A400=$AM$6,TEXT('Main courante'!$D400,"hh:mm"),"")</f>
        <v/>
      </c>
      <c r="AQ403" s="123" t="str">
        <f>IF('Main courante'!$A400=$AM$6,MOD($AP403-$AO403,1),"")</f>
        <v/>
      </c>
      <c r="AR403" s="123" t="str">
        <f>IF('Main courante'!$A400=$AM$6,'Main courante'!$E400,"")</f>
        <v/>
      </c>
      <c r="AS403" s="122" t="str">
        <f>IF('Main courante'!$A400=$AM$6,DU403,"")</f>
        <v/>
      </c>
      <c r="AT403" s="125"/>
      <c r="AU403" s="120" t="str">
        <f>IF('Main courante'!$A400=$AU$6,MAX($AU$8:$AU402)+1,"")</f>
        <v/>
      </c>
      <c r="AV403" s="121" t="str">
        <f>IF('Main courante'!$A400=$AU$6,TEXT('Main courante'!$B400,"j mmm aa"),"")</f>
        <v/>
      </c>
      <c r="AW403" s="122" t="str">
        <f>IF('Main courante'!$A400=$AU$6,TEXT('Main courante'!$C400,"hh:mm"),"")</f>
        <v/>
      </c>
      <c r="AX403" s="122" t="str">
        <f>IF('Main courante'!$A400=$AU$6,TEXT('Main courante'!$D400,"hh:mm"),"")</f>
        <v/>
      </c>
      <c r="AY403" s="123" t="str">
        <f>IF('Main courante'!$A400=$AU$6,MOD($AX403-$AW403,1),"")</f>
        <v/>
      </c>
      <c r="AZ403" s="123" t="str">
        <f>IF('Main courante'!$A400=$AU$6,'Main courante'!$E400,"")</f>
        <v/>
      </c>
      <c r="BA403" s="122" t="str">
        <f>IF('Main courante'!$A400=$AU$6,DU403,"")</f>
        <v/>
      </c>
      <c r="BB403" s="125"/>
      <c r="BC403" s="120" t="str">
        <f>IF('Main courante'!$A400=$BC$6,MAX($BC$8:$BC402)+1,"")</f>
        <v/>
      </c>
      <c r="BD403" s="121" t="str">
        <f>IF('Main courante'!$A400=$BC$6,TEXT('Main courante'!$B400,"j mmm aa"),"")</f>
        <v/>
      </c>
      <c r="BE403" s="122" t="str">
        <f>IF('Main courante'!$A400=$BC$6,TEXT('Main courante'!$C400,"hh:mm"),"")</f>
        <v/>
      </c>
      <c r="BF403" s="122" t="str">
        <f>IF('Main courante'!$A400=$BC$6,TEXT('Main courante'!$D400,"hh:mm"),"")</f>
        <v/>
      </c>
      <c r="BG403" s="123" t="str">
        <f>IF('Main courante'!$A400=$BC$6,MOD($BF403-$BE403,1),"")</f>
        <v/>
      </c>
      <c r="BH403" s="123" t="str">
        <f>IF('Main courante'!$A400=$BC$6,'Main courante'!$E400,"")</f>
        <v/>
      </c>
      <c r="BI403" s="122" t="str">
        <f>IF('Main courante'!$A400=$BC$6,DU403,"")</f>
        <v/>
      </c>
      <c r="BJ403" s="125"/>
      <c r="BK403" s="120" t="str">
        <f>IF('Main courante'!$A400=$BK$6,MAX($BK$8:$BK402)+1,"")</f>
        <v/>
      </c>
      <c r="BL403" s="121" t="str">
        <f>IF('Main courante'!$A400=$BK$6,TEXT('Main courante'!$B400,"j mmm aa"),"")</f>
        <v/>
      </c>
      <c r="BM403" s="122" t="str">
        <f>IF('Main courante'!$A400=$BK$6,TEXT('Main courante'!$C400,"hh:mm"),"")</f>
        <v/>
      </c>
      <c r="BN403" s="122" t="str">
        <f>IF('Main courante'!$A400=$BK$6,TEXT('Main courante'!$D400,"hh:mm"),"")</f>
        <v/>
      </c>
      <c r="BO403" s="123" t="str">
        <f>IF('Main courante'!$A400=$BK$6,MOD($BN403-$BM403,1),"")</f>
        <v/>
      </c>
      <c r="BP403" s="123" t="str">
        <f>IF('Main courante'!$A400=$BK$6,'Main courante'!$E400,"")</f>
        <v/>
      </c>
      <c r="BQ403" s="122" t="str">
        <f>IF('Main courante'!$A400=$BK$6,DU403,"")</f>
        <v/>
      </c>
      <c r="BR403" s="125"/>
      <c r="BS403" s="120" t="str">
        <f>IF('Main courante'!$A400=$BS$6,MAX($BS$8:$BS402)+1,"")</f>
        <v/>
      </c>
      <c r="BT403" s="121" t="str">
        <f>IF('Main courante'!$A400=$BS$6,TEXT('Main courante'!$B400,"j mmm aa"),"")</f>
        <v/>
      </c>
      <c r="BU403" s="122" t="str">
        <f>IF('Main courante'!$A400=$BS$6,TEXT('Main courante'!$C400,"hh:mm"),"")</f>
        <v/>
      </c>
      <c r="BV403" s="122" t="str">
        <f>IF('Main courante'!$A400=$BS$6,TEXT('Main courante'!$D400,"hh:mm"),"")</f>
        <v/>
      </c>
      <c r="BW403" s="123" t="str">
        <f>IF('Main courante'!$A400=$BS$6,MOD($BV403-$BU403,1),"")</f>
        <v/>
      </c>
      <c r="BX403" s="123" t="str">
        <f>IF('Main courante'!$A400=$BS$6,'Main courante'!$E400,"")</f>
        <v/>
      </c>
      <c r="BY403" s="122" t="str">
        <f>IF('Main courante'!$A400=$BS$6,DU403,"")</f>
        <v/>
      </c>
      <c r="BZ403" s="125"/>
      <c r="CA403" s="120" t="str">
        <f>IF('Main courante'!$A400=$CA$6,MAX($CA$8:$CA402)+1,"")</f>
        <v/>
      </c>
      <c r="CB403" s="121" t="str">
        <f>IF('Main courante'!$A400=$CA$6,TEXT('Main courante'!$B400,"j mmm aa"),"")</f>
        <v/>
      </c>
      <c r="CC403" s="122" t="str">
        <f>IF('Main courante'!$A400=$CA$6,TEXT('Main courante'!$C400,"hh:mm"),"")</f>
        <v/>
      </c>
      <c r="CD403" s="122" t="str">
        <f>IF('Main courante'!$A400=$CA$6,TEXT('Main courante'!$D400,"hh:mm"),"")</f>
        <v/>
      </c>
      <c r="CE403" s="123" t="str">
        <f>IF('Main courante'!$A400=$CA$6,MOD($CD403-$CC403,1),"")</f>
        <v/>
      </c>
      <c r="CF403" s="123" t="str">
        <f>IF('Main courante'!$A400=$CA$6,'Main courante'!$E400,"")</f>
        <v/>
      </c>
      <c r="CG403" s="122" t="str">
        <f>IF('Main courante'!$A400=$CA$6,DU403,"")</f>
        <v/>
      </c>
      <c r="CH403" s="125"/>
      <c r="CI403" s="120" t="str">
        <f>IF('Main courante'!$A400=$CI$6,MAX($CI$8:$CI402)+1,"")</f>
        <v/>
      </c>
      <c r="CJ403" s="121" t="str">
        <f>IF('Main courante'!$A400=$CI$6,TEXT('Main courante'!$B400,"j mmm aa"),"")</f>
        <v/>
      </c>
      <c r="CK403" s="122" t="str">
        <f>IF('Main courante'!$A400=$CI$6,TEXT('Main courante'!$C400,"hh:mm"),"")</f>
        <v/>
      </c>
      <c r="CL403" s="122" t="str">
        <f>IF('Main courante'!$A400=$CI$6,TEXT('Main courante'!$D400,"hh:mm"),"")</f>
        <v/>
      </c>
      <c r="CM403" s="123" t="str">
        <f>IF('Main courante'!$A400=$CI$6,MOD($CL403-$CK403,1),"")</f>
        <v/>
      </c>
      <c r="CN403" s="123" t="str">
        <f>IF('Main courante'!$A400=$CI$6,'Main courante'!$E400,"")</f>
        <v/>
      </c>
      <c r="CO403" s="125"/>
      <c r="CP403" s="120" t="str">
        <f>IF('Main courante'!$A400=$CP$6,MAX($CP$8:$CP402)+1,"")</f>
        <v/>
      </c>
      <c r="CQ403" s="121" t="str">
        <f>IF('Main courante'!$A400=$CP$6,TEXT('Main courante'!$B400,"j mmm aa"),"")</f>
        <v/>
      </c>
      <c r="CR403" s="122" t="str">
        <f>IF('Main courante'!$A400=$CP$6,TEXT('Main courante'!$C400,"hh:mm"),"")</f>
        <v/>
      </c>
      <c r="CS403" s="122" t="str">
        <f>IF('Main courante'!$A400=$CP$6,TEXT('Main courante'!$D400,"hh:mm"),"")</f>
        <v/>
      </c>
      <c r="CT403" s="123" t="str">
        <f>IF('Main courante'!$A400=$CP$6,MOD($CS403-$CR403,1),"")</f>
        <v/>
      </c>
      <c r="CU403" s="123" t="str">
        <f>IF('Main courante'!$A400=$CP$6,'Main courante'!$E400,"")</f>
        <v/>
      </c>
      <c r="CV403" s="122" t="str">
        <f>IF('Main courante'!$A400=$CP$6,DU403,"")</f>
        <v/>
      </c>
      <c r="CW403" s="125"/>
      <c r="CX403" s="120" t="str">
        <f>IF('Main courante'!$A400=$CX$6,MAX($CX$8:$CX402)+1,"")</f>
        <v/>
      </c>
      <c r="CY403" s="121" t="str">
        <f>IF('Main courante'!$A400=$CX$6,TEXT('Main courante'!$B400,"j mmm aa"),"")</f>
        <v/>
      </c>
      <c r="CZ403" s="122" t="str">
        <f>IF('Main courante'!$A400=$CX$6,TEXT('Main courante'!$C400,"hh:mm"),"")</f>
        <v/>
      </c>
      <c r="DA403" s="122" t="str">
        <f>IF('Main courante'!$A400=$CX$6,TEXT('Main courante'!$D400,"hh:mm"),"")</f>
        <v/>
      </c>
      <c r="DB403" s="123" t="str">
        <f>IF('Main courante'!$A400=$CX$6,MOD($DA403-$CZ403,1),"")</f>
        <v/>
      </c>
      <c r="DC403" s="123" t="str">
        <f>IF('Main courante'!$A400=$CX$6,'Main courante'!$E400,"")</f>
        <v/>
      </c>
      <c r="DD403" s="122" t="str">
        <f>IF('Main courante'!$A400=$CX$6,DU403,"")</f>
        <v/>
      </c>
      <c r="DE403" s="125"/>
      <c r="DF403" s="120" t="str">
        <f>IF('Main courante'!$A400=$DF$6,MAX($DF$8:$DF402)+1,"")</f>
        <v/>
      </c>
      <c r="DG403" s="121" t="str">
        <f>IF('Main courante'!$A400=$DF$6,TEXT('Main courante'!$B400,"j mmm aa"),"")</f>
        <v/>
      </c>
      <c r="DH403" s="122" t="str">
        <f>IF('Main courante'!$A400=$DF$6,TEXT('Main courante'!$C400,"hh:mm"),"")</f>
        <v/>
      </c>
      <c r="DI403" s="122" t="str">
        <f>IF('Main courante'!$A400=$DF$6,TEXT('Main courante'!$D400,"hh:mm"),"")</f>
        <v/>
      </c>
      <c r="DJ403" s="123" t="str">
        <f>IF('Main courante'!$A400=$DF$6,MOD($DI403-$DH403,1),"")</f>
        <v/>
      </c>
      <c r="DK403" s="123" t="str">
        <f>IF('Main courante'!$A400=$DF$6,'Main courante'!$E400,"")</f>
        <v/>
      </c>
      <c r="DL403" s="128"/>
      <c r="DM403" s="120" t="str">
        <f>IF(OR('Main courante'!$F400&lt;&gt;"",'Main courante'!$K400&lt;&gt;""),MAX($DM$8:$DM402)+1,"")</f>
        <v/>
      </c>
      <c r="DN403" s="121" t="str">
        <f>IF('Main courante'!$F400,TEXT('Main courante'!$B400,"j mmm aa"),"")</f>
        <v/>
      </c>
      <c r="DO403" s="121" t="str">
        <f>IF('Main courante'!$F400,'Main courante'!$E400,"")</f>
        <v/>
      </c>
      <c r="DP403" s="121" t="str">
        <f>IF(OR('Main courante'!$F400&lt;&gt;"",'Main courante'!$K400&lt;&gt;""),IF('Main courante'!$F400&lt;&gt;"",TEXT('Main courante'!$F400,"hh:mm"),""),"")</f>
        <v/>
      </c>
      <c r="DQ403" s="121" t="str">
        <f>IF(OR('Main courante'!$F400&lt;&gt;"",'Main courante'!$K400&lt;&gt;""),IF('Main courante'!$G400&lt;&gt;"",TEXT('Main courante'!$G400,"hh:mm"),""),"")</f>
        <v/>
      </c>
      <c r="DR403" s="121" t="str">
        <f>IF(OR('Main courante'!$F400&lt;&gt;"",'Main courante'!$K400&lt;&gt;""),IF('Main courante'!$K400&lt;&gt;"",TEXT('Main courante'!$K400,"hh:mm"),""),"")</f>
        <v/>
      </c>
      <c r="DS403" s="121" t="str">
        <f>IF(OR('Main courante'!$F400&lt;&gt;"",'Main courante'!$K400&lt;&gt;""),IF('Main courante'!$L400&lt;&gt;"",TEXT('Main courante'!$L400,"hh:mm"),""),"")</f>
        <v/>
      </c>
      <c r="DT403" s="129">
        <f t="shared" si="22"/>
        <v>0</v>
      </c>
      <c r="DU403" s="130">
        <f>'Main courante'!$H400+'Main courante'!$M400</f>
        <v>0</v>
      </c>
      <c r="DV403" s="131">
        <f>'Main courante'!$J400+'Main courante'!$O400</f>
        <v>0</v>
      </c>
      <c r="DW403" s="131">
        <f>'Main courante'!$I400+'Main courante'!$N400</f>
        <v>0</v>
      </c>
      <c r="DX403" s="132" t="str">
        <f>IF('Main courante'!$P400&lt;&gt;"",'Main courante'!$P400,"")</f>
        <v/>
      </c>
      <c r="DY403" s="133" t="str">
        <f>IF('Main courante'!$Q400&lt;&gt;"",'Main courante'!$Q400,"")</f>
        <v/>
      </c>
      <c r="DZ403" s="133" t="str">
        <f>IF('Main courante'!$R400&lt;&gt;"",'Main courante'!$R400,"")</f>
        <v/>
      </c>
      <c r="EA403" s="129">
        <f t="shared" si="23"/>
        <v>0</v>
      </c>
      <c r="EB403" s="129">
        <f t="shared" si="24"/>
        <v>0</v>
      </c>
      <c r="ED403" s="120" t="str">
        <f>IF('Main courante'!$A400=$ED$6,MAX($ED$8:$ED402)+1,"")</f>
        <v/>
      </c>
      <c r="EE403" s="120" t="str">
        <f>IF('Main courante'!$A400=$ED$6,'Main courante'!$S400,"")</f>
        <v/>
      </c>
      <c r="EF403" s="120" t="str">
        <f>IF('Main courante'!$A400=$ED$6,'Main courante'!$T400,"")</f>
        <v/>
      </c>
      <c r="EG403" s="120" t="str">
        <f>IF('Main courante'!$A400=$ED$6,'Main courante'!$U400,"")</f>
        <v/>
      </c>
      <c r="EH403" s="134" t="str">
        <f>IF('Main courante'!$A400=$ED$6,'Main courante'!$V400,"")</f>
        <v/>
      </c>
      <c r="EJ403" s="120" t="str">
        <f>IF('Main courante'!$A400=$EJ$6,MAX($EJ$8:$EJ402)+1,"")</f>
        <v/>
      </c>
      <c r="EK403" s="120" t="str">
        <f>IF('Main courante'!$A400=$EJ$6,'Main courante'!$S400,"")</f>
        <v/>
      </c>
      <c r="EL403" s="120" t="str">
        <f>IF('Main courante'!$A400=$EJ$6,'Main courante'!$T400,"")</f>
        <v/>
      </c>
      <c r="EM403" s="120" t="str">
        <f>IF('Main courante'!$A400=$EJ$6,'Main courante'!$U400,"")</f>
        <v/>
      </c>
      <c r="EN403" s="134" t="str">
        <f>IF('Main courante'!$A400=$EJ$6,'Main courante'!$V400,"")</f>
        <v/>
      </c>
      <c r="EP403" s="120" t="str">
        <f>IF('Main courante'!$A400=$EP$6,MAX($EP$8:$EP402)+1,"")</f>
        <v/>
      </c>
      <c r="EQ403" s="120" t="str">
        <f>IF('Main courante'!$A400=$EP$6,'Main courante'!$S400,"")</f>
        <v/>
      </c>
      <c r="ER403" s="120" t="str">
        <f>IF('Main courante'!$A400=$EP$6,'Main courante'!$T400,"")</f>
        <v/>
      </c>
      <c r="ES403" s="120" t="str">
        <f>IF('Main courante'!$A400=$EP$6,'Main courante'!$U400,"")</f>
        <v/>
      </c>
      <c r="ET403" s="134" t="str">
        <f>IF('Main courante'!$A400=$EP$6,'Main courante'!$V400,"")</f>
        <v/>
      </c>
      <c r="EU403" s="125"/>
      <c r="EV403" s="120" t="str">
        <f>IF('Main courante'!$A400=$EV$6,MAX($EV$8:$EV402)+1,"")</f>
        <v/>
      </c>
      <c r="EW403" s="121" t="str">
        <f>IF('Main courante'!$A400=$EV$6,TEXT('Main courante'!$B400,"j mmm aa"),"")</f>
        <v/>
      </c>
      <c r="EX403" s="122" t="str">
        <f>IF('Main courante'!$A400=$EV$6,TEXT('Main courante'!$C400,"hh:mm"),"")</f>
        <v/>
      </c>
      <c r="EY403" s="122" t="str">
        <f>IF('Main courante'!$A400=$EV$6,TEXT('Main courante'!$D400,"hh:mm"),"")</f>
        <v/>
      </c>
      <c r="EZ403" s="123" t="str">
        <f>IF('Main courante'!$A400=$EV$6,MOD($EY403-$EX403,1),"")</f>
        <v/>
      </c>
      <c r="FA403" s="123" t="str">
        <f>IF('Main courante'!$A400=$EV$6,'Main courante'!$E400,"")</f>
        <v/>
      </c>
      <c r="FB403" s="128"/>
    </row>
    <row r="404" spans="1:158">
      <c r="A404" s="120" t="str">
        <f>IF('Main courante'!$A401=$A$6,MAX($A$8:$A403)+1,"")</f>
        <v/>
      </c>
      <c r="B404" s="121" t="str">
        <f>IF('Main courante'!$A401=$A$6,TEXT('Main courante'!$B401,"j mmm aa"),"")</f>
        <v/>
      </c>
      <c r="C404" s="122" t="str">
        <f>IF('Main courante'!$A401=$A$6,TEXT('Main courante'!$C401,"hh:mm"),"")</f>
        <v/>
      </c>
      <c r="D404" s="122" t="str">
        <f>IF('Main courante'!$A401=$A$6,TEXT('Main courante'!$D401,"hh:mm"),"")</f>
        <v/>
      </c>
      <c r="E404" s="123" t="str">
        <f>IF('Main courante'!$A401=$A$6,MOD($D404-$C404,1),"")</f>
        <v/>
      </c>
      <c r="F404" s="123" t="str">
        <f>IF('Main courante'!$A401=$A$6,'Main courante'!$E401,"")</f>
        <v/>
      </c>
      <c r="G404" s="125"/>
      <c r="H404" s="126" t="str">
        <f>IF('Main courante'!$A401=$H$6,MAX($H$8:$H403)+1,"")</f>
        <v/>
      </c>
      <c r="I404" s="121" t="str">
        <f>IF('Main courante'!$A401=$H$6,TEXT('Main courante'!$B401,"j mmm aa"),"")</f>
        <v/>
      </c>
      <c r="J404" s="122" t="str">
        <f>IF('Main courante'!$A401=$H$6,TEXT('Main courante'!$C401,"hh:mm"),"")</f>
        <v/>
      </c>
      <c r="K404" s="122" t="str">
        <f>IF('Main courante'!$A401=$H$6,TEXT('Main courante'!$D401,"hh:mm"),"")</f>
        <v/>
      </c>
      <c r="L404" s="123" t="str">
        <f>IF('Main courante'!$A401=$H$6,MOD($K404-$J404,1),"")</f>
        <v/>
      </c>
      <c r="M404" s="123" t="str">
        <f>IF('Main courante'!$A401=$H$6,'Main courante'!$E401,"")</f>
        <v/>
      </c>
      <c r="N404" s="125"/>
      <c r="O404" s="120" t="str">
        <f>IF('Main courante'!$A401=$O$6,MAX($O$8:$O403)+1,"")</f>
        <v/>
      </c>
      <c r="P404" s="121" t="str">
        <f>IF('Main courante'!$A401=$O$6,TEXT('Main courante'!$B401,"j mmm aa"),"")</f>
        <v/>
      </c>
      <c r="Q404" s="122" t="str">
        <f>IF('Main courante'!$A401=$O$6,TEXT('Main courante'!$C401,"hh:mm"),"")</f>
        <v/>
      </c>
      <c r="R404" s="122" t="str">
        <f>IF('Main courante'!$A401=$O$6,TEXT('Main courante'!$D401,"hh:mm"),"")</f>
        <v/>
      </c>
      <c r="S404" s="123" t="str">
        <f>IF('Main courante'!$A401=$O$6,MOD($R404-$Q404,1),"")</f>
        <v/>
      </c>
      <c r="T404" s="124" t="str">
        <f>IF('Main courante'!$A401=$O$6,'Main courante'!$E401,"")</f>
        <v/>
      </c>
      <c r="U404" s="127" t="str">
        <f>IF('Main courante'!$A401=$O$6,DU404,"")</f>
        <v/>
      </c>
      <c r="V404" s="125"/>
      <c r="W404" s="120" t="str">
        <f>IF('Main courante'!$A401=$W$6,MAX($W$8:$W403)+1,"")</f>
        <v/>
      </c>
      <c r="X404" s="121" t="str">
        <f>IF('Main courante'!$A401=$W$6,TEXT('Main courante'!$B401,"j mmm aa"),"")</f>
        <v/>
      </c>
      <c r="Y404" s="122" t="str">
        <f>IF('Main courante'!$A401=$W$6,TEXT('Main courante'!$C401,"hh:mm"),"")</f>
        <v/>
      </c>
      <c r="Z404" s="122" t="str">
        <f>IF('Main courante'!$A401=$W$6,TEXT('Main courante'!$D401,"hh:mm"),"")</f>
        <v/>
      </c>
      <c r="AA404" s="123" t="str">
        <f>IF('Main courante'!$A401=$W$6,MOD($Z404-$Y404,1),"")</f>
        <v/>
      </c>
      <c r="AB404" s="123" t="str">
        <f>IF('Main courante'!$A401=$W$6,'Main courante'!$E401,"")</f>
        <v/>
      </c>
      <c r="AC404" s="122" t="str">
        <f>IF('Main courante'!$A401=$W$6,DU404,"")</f>
        <v/>
      </c>
      <c r="AD404" s="125"/>
      <c r="AE404" s="120" t="str">
        <f>IF('Main courante'!$A401=$AE$6,MAX($AE$8:$AE403)+1,"")</f>
        <v/>
      </c>
      <c r="AF404" s="121" t="str">
        <f>IF('Main courante'!$A401=$AE$6,TEXT('Main courante'!$B401,"j mmm aa"),"")</f>
        <v/>
      </c>
      <c r="AG404" s="122" t="str">
        <f>IF('Main courante'!$A401=$AE$6,TEXT('Main courante'!$C401,"hh:mm"),"")</f>
        <v/>
      </c>
      <c r="AH404" s="122" t="str">
        <f>IF('Main courante'!$A401=$AE$6,TEXT('Main courante'!$D401,"hh:mm"),"")</f>
        <v/>
      </c>
      <c r="AI404" s="123" t="str">
        <f>IF('Main courante'!$A401=$AE$6,MOD($AH404-$AG404,1),"")</f>
        <v/>
      </c>
      <c r="AJ404" s="123" t="str">
        <f>IF('Main courante'!$A401=$AE$6,'Main courante'!$E401,"")</f>
        <v/>
      </c>
      <c r="AK404" s="122" t="str">
        <f>IF('Main courante'!$A401=$AE$6,DU404,"")</f>
        <v/>
      </c>
      <c r="AL404" s="125"/>
      <c r="AM404" s="120" t="str">
        <f>IF('Main courante'!$A401=$AM$6,MAX($AM$8:$AM403)+1,"")</f>
        <v/>
      </c>
      <c r="AN404" s="121" t="str">
        <f>IF('Main courante'!$A401=$AM$6,TEXT('Main courante'!$B401,"j mmm aa"),"")</f>
        <v/>
      </c>
      <c r="AO404" s="122" t="str">
        <f>IF('Main courante'!$A401=$AM$6,TEXT('Main courante'!$C401,"hh:mm"),"")</f>
        <v/>
      </c>
      <c r="AP404" s="122" t="str">
        <f>IF('Main courante'!$A401=$AM$6,TEXT('Main courante'!$D401,"hh:mm"),"")</f>
        <v/>
      </c>
      <c r="AQ404" s="123" t="str">
        <f>IF('Main courante'!$A401=$AM$6,MOD($AP404-$AO404,1),"")</f>
        <v/>
      </c>
      <c r="AR404" s="123" t="str">
        <f>IF('Main courante'!$A401=$AM$6,'Main courante'!$E401,"")</f>
        <v/>
      </c>
      <c r="AS404" s="122" t="str">
        <f>IF('Main courante'!$A401=$AM$6,DU404,"")</f>
        <v/>
      </c>
      <c r="AT404" s="125"/>
      <c r="AU404" s="120" t="str">
        <f>IF('Main courante'!$A401=$AU$6,MAX($AU$8:$AU403)+1,"")</f>
        <v/>
      </c>
      <c r="AV404" s="121" t="str">
        <f>IF('Main courante'!$A401=$AU$6,TEXT('Main courante'!$B401,"j mmm aa"),"")</f>
        <v/>
      </c>
      <c r="AW404" s="122" t="str">
        <f>IF('Main courante'!$A401=$AU$6,TEXT('Main courante'!$C401,"hh:mm"),"")</f>
        <v/>
      </c>
      <c r="AX404" s="122" t="str">
        <f>IF('Main courante'!$A401=$AU$6,TEXT('Main courante'!$D401,"hh:mm"),"")</f>
        <v/>
      </c>
      <c r="AY404" s="123" t="str">
        <f>IF('Main courante'!$A401=$AU$6,MOD($AX404-$AW404,1),"")</f>
        <v/>
      </c>
      <c r="AZ404" s="123" t="str">
        <f>IF('Main courante'!$A401=$AU$6,'Main courante'!$E401,"")</f>
        <v/>
      </c>
      <c r="BA404" s="122" t="str">
        <f>IF('Main courante'!$A401=$AU$6,DU404,"")</f>
        <v/>
      </c>
      <c r="BB404" s="125"/>
      <c r="BC404" s="120" t="str">
        <f>IF('Main courante'!$A401=$BC$6,MAX($BC$8:$BC403)+1,"")</f>
        <v/>
      </c>
      <c r="BD404" s="121" t="str">
        <f>IF('Main courante'!$A401=$BC$6,TEXT('Main courante'!$B401,"j mmm aa"),"")</f>
        <v/>
      </c>
      <c r="BE404" s="122" t="str">
        <f>IF('Main courante'!$A401=$BC$6,TEXT('Main courante'!$C401,"hh:mm"),"")</f>
        <v/>
      </c>
      <c r="BF404" s="122" t="str">
        <f>IF('Main courante'!$A401=$BC$6,TEXT('Main courante'!$D401,"hh:mm"),"")</f>
        <v/>
      </c>
      <c r="BG404" s="123" t="str">
        <f>IF('Main courante'!$A401=$BC$6,MOD($BF404-$BE404,1),"")</f>
        <v/>
      </c>
      <c r="BH404" s="123" t="str">
        <f>IF('Main courante'!$A401=$BC$6,'Main courante'!$E401,"")</f>
        <v/>
      </c>
      <c r="BI404" s="122" t="str">
        <f>IF('Main courante'!$A401=$BC$6,DU404,"")</f>
        <v/>
      </c>
      <c r="BJ404" s="125"/>
      <c r="BK404" s="120" t="str">
        <f>IF('Main courante'!$A401=$BK$6,MAX($BK$8:$BK403)+1,"")</f>
        <v/>
      </c>
      <c r="BL404" s="121" t="str">
        <f>IF('Main courante'!$A401=$BK$6,TEXT('Main courante'!$B401,"j mmm aa"),"")</f>
        <v/>
      </c>
      <c r="BM404" s="122" t="str">
        <f>IF('Main courante'!$A401=$BK$6,TEXT('Main courante'!$C401,"hh:mm"),"")</f>
        <v/>
      </c>
      <c r="BN404" s="122" t="str">
        <f>IF('Main courante'!$A401=$BK$6,TEXT('Main courante'!$D401,"hh:mm"),"")</f>
        <v/>
      </c>
      <c r="BO404" s="123" t="str">
        <f>IF('Main courante'!$A401=$BK$6,MOD($BN404-$BM404,1),"")</f>
        <v/>
      </c>
      <c r="BP404" s="123" t="str">
        <f>IF('Main courante'!$A401=$BK$6,'Main courante'!$E401,"")</f>
        <v/>
      </c>
      <c r="BQ404" s="122" t="str">
        <f>IF('Main courante'!$A401=$BK$6,DU404,"")</f>
        <v/>
      </c>
      <c r="BR404" s="125"/>
      <c r="BS404" s="120" t="str">
        <f>IF('Main courante'!$A401=$BS$6,MAX($BS$8:$BS403)+1,"")</f>
        <v/>
      </c>
      <c r="BT404" s="121" t="str">
        <f>IF('Main courante'!$A401=$BS$6,TEXT('Main courante'!$B401,"j mmm aa"),"")</f>
        <v/>
      </c>
      <c r="BU404" s="122" t="str">
        <f>IF('Main courante'!$A401=$BS$6,TEXT('Main courante'!$C401,"hh:mm"),"")</f>
        <v/>
      </c>
      <c r="BV404" s="122" t="str">
        <f>IF('Main courante'!$A401=$BS$6,TEXT('Main courante'!$D401,"hh:mm"),"")</f>
        <v/>
      </c>
      <c r="BW404" s="123" t="str">
        <f>IF('Main courante'!$A401=$BS$6,MOD($BV404-$BU404,1),"")</f>
        <v/>
      </c>
      <c r="BX404" s="123" t="str">
        <f>IF('Main courante'!$A401=$BS$6,'Main courante'!$E401,"")</f>
        <v/>
      </c>
      <c r="BY404" s="122" t="str">
        <f>IF('Main courante'!$A401=$BS$6,DU404,"")</f>
        <v/>
      </c>
      <c r="BZ404" s="125"/>
      <c r="CA404" s="120" t="str">
        <f>IF('Main courante'!$A401=$CA$6,MAX($CA$8:$CA403)+1,"")</f>
        <v/>
      </c>
      <c r="CB404" s="121" t="str">
        <f>IF('Main courante'!$A401=$CA$6,TEXT('Main courante'!$B401,"j mmm aa"),"")</f>
        <v/>
      </c>
      <c r="CC404" s="122" t="str">
        <f>IF('Main courante'!$A401=$CA$6,TEXT('Main courante'!$C401,"hh:mm"),"")</f>
        <v/>
      </c>
      <c r="CD404" s="122" t="str">
        <f>IF('Main courante'!$A401=$CA$6,TEXT('Main courante'!$D401,"hh:mm"),"")</f>
        <v/>
      </c>
      <c r="CE404" s="123" t="str">
        <f>IF('Main courante'!$A401=$CA$6,MOD($CD404-$CC404,1),"")</f>
        <v/>
      </c>
      <c r="CF404" s="123" t="str">
        <f>IF('Main courante'!$A401=$CA$6,'Main courante'!$E401,"")</f>
        <v/>
      </c>
      <c r="CG404" s="122" t="str">
        <f>IF('Main courante'!$A401=$CA$6,DU404,"")</f>
        <v/>
      </c>
      <c r="CH404" s="125"/>
      <c r="CI404" s="120" t="str">
        <f>IF('Main courante'!$A401=$CI$6,MAX($CI$8:$CI403)+1,"")</f>
        <v/>
      </c>
      <c r="CJ404" s="121" t="str">
        <f>IF('Main courante'!$A401=$CI$6,TEXT('Main courante'!$B401,"j mmm aa"),"")</f>
        <v/>
      </c>
      <c r="CK404" s="122" t="str">
        <f>IF('Main courante'!$A401=$CI$6,TEXT('Main courante'!$C401,"hh:mm"),"")</f>
        <v/>
      </c>
      <c r="CL404" s="122" t="str">
        <f>IF('Main courante'!$A401=$CI$6,TEXT('Main courante'!$D401,"hh:mm"),"")</f>
        <v/>
      </c>
      <c r="CM404" s="123" t="str">
        <f>IF('Main courante'!$A401=$CI$6,MOD($CL404-$CK404,1),"")</f>
        <v/>
      </c>
      <c r="CN404" s="123" t="str">
        <f>IF('Main courante'!$A401=$CI$6,'Main courante'!$E401,"")</f>
        <v/>
      </c>
      <c r="CO404" s="125"/>
      <c r="CP404" s="120" t="str">
        <f>IF('Main courante'!$A401=$CP$6,MAX($CP$8:$CP403)+1,"")</f>
        <v/>
      </c>
      <c r="CQ404" s="121" t="str">
        <f>IF('Main courante'!$A401=$CP$6,TEXT('Main courante'!$B401,"j mmm aa"),"")</f>
        <v/>
      </c>
      <c r="CR404" s="122" t="str">
        <f>IF('Main courante'!$A401=$CP$6,TEXT('Main courante'!$C401,"hh:mm"),"")</f>
        <v/>
      </c>
      <c r="CS404" s="122" t="str">
        <f>IF('Main courante'!$A401=$CP$6,TEXT('Main courante'!$D401,"hh:mm"),"")</f>
        <v/>
      </c>
      <c r="CT404" s="123" t="str">
        <f>IF('Main courante'!$A401=$CP$6,MOD($CS404-$CR404,1),"")</f>
        <v/>
      </c>
      <c r="CU404" s="123" t="str">
        <f>IF('Main courante'!$A401=$CP$6,'Main courante'!$E401,"")</f>
        <v/>
      </c>
      <c r="CV404" s="122" t="str">
        <f>IF('Main courante'!$A401=$CP$6,DU404,"")</f>
        <v/>
      </c>
      <c r="CW404" s="125"/>
      <c r="CX404" s="120" t="str">
        <f>IF('Main courante'!$A401=$CX$6,MAX($CX$8:$CX403)+1,"")</f>
        <v/>
      </c>
      <c r="CY404" s="121" t="str">
        <f>IF('Main courante'!$A401=$CX$6,TEXT('Main courante'!$B401,"j mmm aa"),"")</f>
        <v/>
      </c>
      <c r="CZ404" s="122" t="str">
        <f>IF('Main courante'!$A401=$CX$6,TEXT('Main courante'!$C401,"hh:mm"),"")</f>
        <v/>
      </c>
      <c r="DA404" s="122" t="str">
        <f>IF('Main courante'!$A401=$CX$6,TEXT('Main courante'!$D401,"hh:mm"),"")</f>
        <v/>
      </c>
      <c r="DB404" s="123" t="str">
        <f>IF('Main courante'!$A401=$CX$6,MOD($DA404-$CZ404,1),"")</f>
        <v/>
      </c>
      <c r="DC404" s="123" t="str">
        <f>IF('Main courante'!$A401=$CX$6,'Main courante'!$E401,"")</f>
        <v/>
      </c>
      <c r="DD404" s="122" t="str">
        <f>IF('Main courante'!$A401=$CX$6,DU404,"")</f>
        <v/>
      </c>
      <c r="DE404" s="125"/>
      <c r="DF404" s="120" t="str">
        <f>IF('Main courante'!$A401=$DF$6,MAX($DF$8:$DF403)+1,"")</f>
        <v/>
      </c>
      <c r="DG404" s="121" t="str">
        <f>IF('Main courante'!$A401=$DF$6,TEXT('Main courante'!$B401,"j mmm aa"),"")</f>
        <v/>
      </c>
      <c r="DH404" s="122" t="str">
        <f>IF('Main courante'!$A401=$DF$6,TEXT('Main courante'!$C401,"hh:mm"),"")</f>
        <v/>
      </c>
      <c r="DI404" s="122" t="str">
        <f>IF('Main courante'!$A401=$DF$6,TEXT('Main courante'!$D401,"hh:mm"),"")</f>
        <v/>
      </c>
      <c r="DJ404" s="123" t="str">
        <f>IF('Main courante'!$A401=$DF$6,MOD($DI404-$DH404,1),"")</f>
        <v/>
      </c>
      <c r="DK404" s="123" t="str">
        <f>IF('Main courante'!$A401=$DF$6,'Main courante'!$E401,"")</f>
        <v/>
      </c>
      <c r="DL404" s="128"/>
      <c r="DM404" s="120" t="str">
        <f>IF(OR('Main courante'!$F401&lt;&gt;"",'Main courante'!$K401&lt;&gt;""),MAX($DM$8:$DM403)+1,"")</f>
        <v/>
      </c>
      <c r="DN404" s="121" t="str">
        <f>IF('Main courante'!$F401,TEXT('Main courante'!$B401,"j mmm aa"),"")</f>
        <v/>
      </c>
      <c r="DO404" s="121" t="str">
        <f>IF('Main courante'!$F401,'Main courante'!$E401,"")</f>
        <v/>
      </c>
      <c r="DP404" s="121" t="str">
        <f>IF(OR('Main courante'!$F401&lt;&gt;"",'Main courante'!$K401&lt;&gt;""),IF('Main courante'!$F401&lt;&gt;"",TEXT('Main courante'!$F401,"hh:mm"),""),"")</f>
        <v/>
      </c>
      <c r="DQ404" s="121" t="str">
        <f>IF(OR('Main courante'!$F401&lt;&gt;"",'Main courante'!$K401&lt;&gt;""),IF('Main courante'!$G401&lt;&gt;"",TEXT('Main courante'!$G401,"hh:mm"),""),"")</f>
        <v/>
      </c>
      <c r="DR404" s="121" t="str">
        <f>IF(OR('Main courante'!$F401&lt;&gt;"",'Main courante'!$K401&lt;&gt;""),IF('Main courante'!$K401&lt;&gt;"",TEXT('Main courante'!$K401,"hh:mm"),""),"")</f>
        <v/>
      </c>
      <c r="DS404" s="121" t="str">
        <f>IF(OR('Main courante'!$F401&lt;&gt;"",'Main courante'!$K401&lt;&gt;""),IF('Main courante'!$L401&lt;&gt;"",TEXT('Main courante'!$L401,"hh:mm"),""),"")</f>
        <v/>
      </c>
      <c r="DT404" s="129">
        <f t="shared" si="22"/>
        <v>0</v>
      </c>
      <c r="DU404" s="130">
        <f>'Main courante'!$H401+'Main courante'!$M401</f>
        <v>0</v>
      </c>
      <c r="DV404" s="131">
        <f>'Main courante'!$J401+'Main courante'!$O401</f>
        <v>0</v>
      </c>
      <c r="DW404" s="131">
        <f>'Main courante'!$I401+'Main courante'!$N401</f>
        <v>0</v>
      </c>
      <c r="DX404" s="132" t="str">
        <f>IF('Main courante'!$P401&lt;&gt;"",'Main courante'!$P401,"")</f>
        <v/>
      </c>
      <c r="DY404" s="133" t="str">
        <f>IF('Main courante'!$Q401&lt;&gt;"",'Main courante'!$Q401,"")</f>
        <v/>
      </c>
      <c r="DZ404" s="133" t="str">
        <f>IF('Main courante'!$R401&lt;&gt;"",'Main courante'!$R401,"")</f>
        <v/>
      </c>
      <c r="EA404" s="129">
        <f t="shared" si="23"/>
        <v>0</v>
      </c>
      <c r="EB404" s="129">
        <f t="shared" si="24"/>
        <v>0</v>
      </c>
      <c r="ED404" s="120" t="str">
        <f>IF('Main courante'!$A401=$ED$6,MAX($ED$8:$ED403)+1,"")</f>
        <v/>
      </c>
      <c r="EE404" s="120" t="str">
        <f>IF('Main courante'!$A401=$ED$6,'Main courante'!$S401,"")</f>
        <v/>
      </c>
      <c r="EF404" s="120" t="str">
        <f>IF('Main courante'!$A401=$ED$6,'Main courante'!$T401,"")</f>
        <v/>
      </c>
      <c r="EG404" s="120" t="str">
        <f>IF('Main courante'!$A401=$ED$6,'Main courante'!$U401,"")</f>
        <v/>
      </c>
      <c r="EH404" s="134" t="str">
        <f>IF('Main courante'!$A401=$ED$6,'Main courante'!$V401,"")</f>
        <v/>
      </c>
      <c r="EJ404" s="120" t="str">
        <f>IF('Main courante'!$A401=$EJ$6,MAX($EJ$8:$EJ403)+1,"")</f>
        <v/>
      </c>
      <c r="EK404" s="120" t="str">
        <f>IF('Main courante'!$A401=$EJ$6,'Main courante'!$S401,"")</f>
        <v/>
      </c>
      <c r="EL404" s="120" t="str">
        <f>IF('Main courante'!$A401=$EJ$6,'Main courante'!$T401,"")</f>
        <v/>
      </c>
      <c r="EM404" s="120" t="str">
        <f>IF('Main courante'!$A401=$EJ$6,'Main courante'!$U401,"")</f>
        <v/>
      </c>
      <c r="EN404" s="134" t="str">
        <f>IF('Main courante'!$A401=$EJ$6,'Main courante'!$V401,"")</f>
        <v/>
      </c>
      <c r="EP404" s="120" t="str">
        <f>IF('Main courante'!$A401=$EP$6,MAX($EP$8:$EP403)+1,"")</f>
        <v/>
      </c>
      <c r="EQ404" s="120" t="str">
        <f>IF('Main courante'!$A401=$EP$6,'Main courante'!$S401,"")</f>
        <v/>
      </c>
      <c r="ER404" s="120" t="str">
        <f>IF('Main courante'!$A401=$EP$6,'Main courante'!$T401,"")</f>
        <v/>
      </c>
      <c r="ES404" s="120" t="str">
        <f>IF('Main courante'!$A401=$EP$6,'Main courante'!$U401,"")</f>
        <v/>
      </c>
      <c r="ET404" s="134" t="str">
        <f>IF('Main courante'!$A401=$EP$6,'Main courante'!$V401,"")</f>
        <v/>
      </c>
      <c r="EU404" s="125"/>
      <c r="EV404" s="120" t="str">
        <f>IF('Main courante'!$A401=$EV$6,MAX($EV$8:$EV403)+1,"")</f>
        <v/>
      </c>
      <c r="EW404" s="121" t="str">
        <f>IF('Main courante'!$A401=$EV$6,TEXT('Main courante'!$B401,"j mmm aa"),"")</f>
        <v/>
      </c>
      <c r="EX404" s="122" t="str">
        <f>IF('Main courante'!$A401=$EV$6,TEXT('Main courante'!$C401,"hh:mm"),"")</f>
        <v/>
      </c>
      <c r="EY404" s="122" t="str">
        <f>IF('Main courante'!$A401=$EV$6,TEXT('Main courante'!$D401,"hh:mm"),"")</f>
        <v/>
      </c>
      <c r="EZ404" s="123" t="str">
        <f>IF('Main courante'!$A401=$EV$6,MOD($EY404-$EX404,1),"")</f>
        <v/>
      </c>
      <c r="FA404" s="123" t="str">
        <f>IF('Main courante'!$A401=$EV$6,'Main courante'!$E401,"")</f>
        <v/>
      </c>
      <c r="FB404" s="128"/>
    </row>
    <row r="405" spans="1:158">
      <c r="A405" s="120" t="str">
        <f>IF('Main courante'!$A402=$A$6,MAX($A$8:$A404)+1,"")</f>
        <v/>
      </c>
      <c r="B405" s="121" t="str">
        <f>IF('Main courante'!$A402=$A$6,TEXT('Main courante'!$B402,"j mmm aa"),"")</f>
        <v/>
      </c>
      <c r="C405" s="122" t="str">
        <f>IF('Main courante'!$A402=$A$6,TEXT('Main courante'!$C402,"hh:mm"),"")</f>
        <v/>
      </c>
      <c r="D405" s="122" t="str">
        <f>IF('Main courante'!$A402=$A$6,TEXT('Main courante'!$D402,"hh:mm"),"")</f>
        <v/>
      </c>
      <c r="E405" s="123" t="str">
        <f>IF('Main courante'!$A402=$A$6,MOD($D405-$C405,1),"")</f>
        <v/>
      </c>
      <c r="F405" s="123" t="str">
        <f>IF('Main courante'!$A402=$A$6,'Main courante'!$E402,"")</f>
        <v/>
      </c>
      <c r="G405" s="125"/>
      <c r="H405" s="126" t="str">
        <f>IF('Main courante'!$A402=$H$6,MAX($H$8:$H404)+1,"")</f>
        <v/>
      </c>
      <c r="I405" s="121" t="str">
        <f>IF('Main courante'!$A402=$H$6,TEXT('Main courante'!$B402,"j mmm aa"),"")</f>
        <v/>
      </c>
      <c r="J405" s="122" t="str">
        <f>IF('Main courante'!$A402=$H$6,TEXT('Main courante'!$C402,"hh:mm"),"")</f>
        <v/>
      </c>
      <c r="K405" s="122" t="str">
        <f>IF('Main courante'!$A402=$H$6,TEXT('Main courante'!$D402,"hh:mm"),"")</f>
        <v/>
      </c>
      <c r="L405" s="123" t="str">
        <f>IF('Main courante'!$A402=$H$6,MOD($K405-$J405,1),"")</f>
        <v/>
      </c>
      <c r="M405" s="123" t="str">
        <f>IF('Main courante'!$A402=$H$6,'Main courante'!$E402,"")</f>
        <v/>
      </c>
      <c r="N405" s="125"/>
      <c r="O405" s="120" t="str">
        <f>IF('Main courante'!$A402=$O$6,MAX($O$8:$O404)+1,"")</f>
        <v/>
      </c>
      <c r="P405" s="121" t="str">
        <f>IF('Main courante'!$A402=$O$6,TEXT('Main courante'!$B402,"j mmm aa"),"")</f>
        <v/>
      </c>
      <c r="Q405" s="122" t="str">
        <f>IF('Main courante'!$A402=$O$6,TEXT('Main courante'!$C402,"hh:mm"),"")</f>
        <v/>
      </c>
      <c r="R405" s="122" t="str">
        <f>IF('Main courante'!$A402=$O$6,TEXT('Main courante'!$D402,"hh:mm"),"")</f>
        <v/>
      </c>
      <c r="S405" s="123" t="str">
        <f>IF('Main courante'!$A402=$O$6,MOD($R405-$Q405,1),"")</f>
        <v/>
      </c>
      <c r="T405" s="124" t="str">
        <f>IF('Main courante'!$A402=$O$6,'Main courante'!$E402,"")</f>
        <v/>
      </c>
      <c r="U405" s="127" t="str">
        <f>IF('Main courante'!$A402=$O$6,DU405,"")</f>
        <v/>
      </c>
      <c r="V405" s="125"/>
      <c r="W405" s="120" t="str">
        <f>IF('Main courante'!$A402=$W$6,MAX($W$8:$W404)+1,"")</f>
        <v/>
      </c>
      <c r="X405" s="121" t="str">
        <f>IF('Main courante'!$A402=$W$6,TEXT('Main courante'!$B402,"j mmm aa"),"")</f>
        <v/>
      </c>
      <c r="Y405" s="122" t="str">
        <f>IF('Main courante'!$A402=$W$6,TEXT('Main courante'!$C402,"hh:mm"),"")</f>
        <v/>
      </c>
      <c r="Z405" s="122" t="str">
        <f>IF('Main courante'!$A402=$W$6,TEXT('Main courante'!$D402,"hh:mm"),"")</f>
        <v/>
      </c>
      <c r="AA405" s="123" t="str">
        <f>IF('Main courante'!$A402=$W$6,MOD($Z405-$Y405,1),"")</f>
        <v/>
      </c>
      <c r="AB405" s="123" t="str">
        <f>IF('Main courante'!$A402=$W$6,'Main courante'!$E402,"")</f>
        <v/>
      </c>
      <c r="AC405" s="122" t="str">
        <f>IF('Main courante'!$A402=$W$6,DU405,"")</f>
        <v/>
      </c>
      <c r="AD405" s="125"/>
      <c r="AE405" s="120" t="str">
        <f>IF('Main courante'!$A402=$AE$6,MAX($AE$8:$AE404)+1,"")</f>
        <v/>
      </c>
      <c r="AF405" s="121" t="str">
        <f>IF('Main courante'!$A402=$AE$6,TEXT('Main courante'!$B402,"j mmm aa"),"")</f>
        <v/>
      </c>
      <c r="AG405" s="122" t="str">
        <f>IF('Main courante'!$A402=$AE$6,TEXT('Main courante'!$C402,"hh:mm"),"")</f>
        <v/>
      </c>
      <c r="AH405" s="122" t="str">
        <f>IF('Main courante'!$A402=$AE$6,TEXT('Main courante'!$D402,"hh:mm"),"")</f>
        <v/>
      </c>
      <c r="AI405" s="123" t="str">
        <f>IF('Main courante'!$A402=$AE$6,MOD($AH405-$AG405,1),"")</f>
        <v/>
      </c>
      <c r="AJ405" s="123" t="str">
        <f>IF('Main courante'!$A402=$AE$6,'Main courante'!$E402,"")</f>
        <v/>
      </c>
      <c r="AK405" s="122" t="str">
        <f>IF('Main courante'!$A402=$AE$6,DU405,"")</f>
        <v/>
      </c>
      <c r="AL405" s="125"/>
      <c r="AM405" s="120" t="str">
        <f>IF('Main courante'!$A402=$AM$6,MAX($AM$8:$AM404)+1,"")</f>
        <v/>
      </c>
      <c r="AN405" s="121" t="str">
        <f>IF('Main courante'!$A402=$AM$6,TEXT('Main courante'!$B402,"j mmm aa"),"")</f>
        <v/>
      </c>
      <c r="AO405" s="122" t="str">
        <f>IF('Main courante'!$A402=$AM$6,TEXT('Main courante'!$C402,"hh:mm"),"")</f>
        <v/>
      </c>
      <c r="AP405" s="122" t="str">
        <f>IF('Main courante'!$A402=$AM$6,TEXT('Main courante'!$D402,"hh:mm"),"")</f>
        <v/>
      </c>
      <c r="AQ405" s="123" t="str">
        <f>IF('Main courante'!$A402=$AM$6,MOD($AP405-$AO405,1),"")</f>
        <v/>
      </c>
      <c r="AR405" s="123" t="str">
        <f>IF('Main courante'!$A402=$AM$6,'Main courante'!$E402,"")</f>
        <v/>
      </c>
      <c r="AS405" s="122" t="str">
        <f>IF('Main courante'!$A402=$AM$6,DU405,"")</f>
        <v/>
      </c>
      <c r="AT405" s="125"/>
      <c r="AU405" s="120" t="str">
        <f>IF('Main courante'!$A402=$AU$6,MAX($AU$8:$AU404)+1,"")</f>
        <v/>
      </c>
      <c r="AV405" s="121" t="str">
        <f>IF('Main courante'!$A402=$AU$6,TEXT('Main courante'!$B402,"j mmm aa"),"")</f>
        <v/>
      </c>
      <c r="AW405" s="122" t="str">
        <f>IF('Main courante'!$A402=$AU$6,TEXT('Main courante'!$C402,"hh:mm"),"")</f>
        <v/>
      </c>
      <c r="AX405" s="122" t="str">
        <f>IF('Main courante'!$A402=$AU$6,TEXT('Main courante'!$D402,"hh:mm"),"")</f>
        <v/>
      </c>
      <c r="AY405" s="123" t="str">
        <f>IF('Main courante'!$A402=$AU$6,MOD($AX405-$AW405,1),"")</f>
        <v/>
      </c>
      <c r="AZ405" s="123" t="str">
        <f>IF('Main courante'!$A402=$AU$6,'Main courante'!$E402,"")</f>
        <v/>
      </c>
      <c r="BA405" s="122" t="str">
        <f>IF('Main courante'!$A402=$AU$6,DU405,"")</f>
        <v/>
      </c>
      <c r="BB405" s="125"/>
      <c r="BC405" s="120" t="str">
        <f>IF('Main courante'!$A402=$BC$6,MAX($BC$8:$BC404)+1,"")</f>
        <v/>
      </c>
      <c r="BD405" s="121" t="str">
        <f>IF('Main courante'!$A402=$BC$6,TEXT('Main courante'!$B402,"j mmm aa"),"")</f>
        <v/>
      </c>
      <c r="BE405" s="122" t="str">
        <f>IF('Main courante'!$A402=$BC$6,TEXT('Main courante'!$C402,"hh:mm"),"")</f>
        <v/>
      </c>
      <c r="BF405" s="122" t="str">
        <f>IF('Main courante'!$A402=$BC$6,TEXT('Main courante'!$D402,"hh:mm"),"")</f>
        <v/>
      </c>
      <c r="BG405" s="123" t="str">
        <f>IF('Main courante'!$A402=$BC$6,MOD($BF405-$BE405,1),"")</f>
        <v/>
      </c>
      <c r="BH405" s="123" t="str">
        <f>IF('Main courante'!$A402=$BC$6,'Main courante'!$E402,"")</f>
        <v/>
      </c>
      <c r="BI405" s="122" t="str">
        <f>IF('Main courante'!$A402=$BC$6,DU405,"")</f>
        <v/>
      </c>
      <c r="BJ405" s="125"/>
      <c r="BK405" s="120" t="str">
        <f>IF('Main courante'!$A402=$BK$6,MAX($BK$8:$BK404)+1,"")</f>
        <v/>
      </c>
      <c r="BL405" s="121" t="str">
        <f>IF('Main courante'!$A402=$BK$6,TEXT('Main courante'!$B402,"j mmm aa"),"")</f>
        <v/>
      </c>
      <c r="BM405" s="122" t="str">
        <f>IF('Main courante'!$A402=$BK$6,TEXT('Main courante'!$C402,"hh:mm"),"")</f>
        <v/>
      </c>
      <c r="BN405" s="122" t="str">
        <f>IF('Main courante'!$A402=$BK$6,TEXT('Main courante'!$D402,"hh:mm"),"")</f>
        <v/>
      </c>
      <c r="BO405" s="123" t="str">
        <f>IF('Main courante'!$A402=$BK$6,MOD($BN405-$BM405,1),"")</f>
        <v/>
      </c>
      <c r="BP405" s="123" t="str">
        <f>IF('Main courante'!$A402=$BK$6,'Main courante'!$E402,"")</f>
        <v/>
      </c>
      <c r="BQ405" s="122" t="str">
        <f>IF('Main courante'!$A402=$BK$6,DU405,"")</f>
        <v/>
      </c>
      <c r="BR405" s="125"/>
      <c r="BS405" s="120" t="str">
        <f>IF('Main courante'!$A402=$BS$6,MAX($BS$8:$BS404)+1,"")</f>
        <v/>
      </c>
      <c r="BT405" s="121" t="str">
        <f>IF('Main courante'!$A402=$BS$6,TEXT('Main courante'!$B402,"j mmm aa"),"")</f>
        <v/>
      </c>
      <c r="BU405" s="122" t="str">
        <f>IF('Main courante'!$A402=$BS$6,TEXT('Main courante'!$C402,"hh:mm"),"")</f>
        <v/>
      </c>
      <c r="BV405" s="122" t="str">
        <f>IF('Main courante'!$A402=$BS$6,TEXT('Main courante'!$D402,"hh:mm"),"")</f>
        <v/>
      </c>
      <c r="BW405" s="123" t="str">
        <f>IF('Main courante'!$A402=$BS$6,MOD($BV405-$BU405,1),"")</f>
        <v/>
      </c>
      <c r="BX405" s="123" t="str">
        <f>IF('Main courante'!$A402=$BS$6,'Main courante'!$E402,"")</f>
        <v/>
      </c>
      <c r="BY405" s="122" t="str">
        <f>IF('Main courante'!$A402=$BS$6,DU405,"")</f>
        <v/>
      </c>
      <c r="BZ405" s="125"/>
      <c r="CA405" s="120" t="str">
        <f>IF('Main courante'!$A402=$CA$6,MAX($CA$8:$CA404)+1,"")</f>
        <v/>
      </c>
      <c r="CB405" s="121" t="str">
        <f>IF('Main courante'!$A402=$CA$6,TEXT('Main courante'!$B402,"j mmm aa"),"")</f>
        <v/>
      </c>
      <c r="CC405" s="122" t="str">
        <f>IF('Main courante'!$A402=$CA$6,TEXT('Main courante'!$C402,"hh:mm"),"")</f>
        <v/>
      </c>
      <c r="CD405" s="122" t="str">
        <f>IF('Main courante'!$A402=$CA$6,TEXT('Main courante'!$D402,"hh:mm"),"")</f>
        <v/>
      </c>
      <c r="CE405" s="123" t="str">
        <f>IF('Main courante'!$A402=$CA$6,MOD($CD405-$CC405,1),"")</f>
        <v/>
      </c>
      <c r="CF405" s="123" t="str">
        <f>IF('Main courante'!$A402=$CA$6,'Main courante'!$E402,"")</f>
        <v/>
      </c>
      <c r="CG405" s="122" t="str">
        <f>IF('Main courante'!$A402=$CA$6,DU405,"")</f>
        <v/>
      </c>
      <c r="CH405" s="125"/>
      <c r="CI405" s="120" t="str">
        <f>IF('Main courante'!$A402=$CI$6,MAX($CI$8:$CI404)+1,"")</f>
        <v/>
      </c>
      <c r="CJ405" s="121" t="str">
        <f>IF('Main courante'!$A402=$CI$6,TEXT('Main courante'!$B402,"j mmm aa"),"")</f>
        <v/>
      </c>
      <c r="CK405" s="122" t="str">
        <f>IF('Main courante'!$A402=$CI$6,TEXT('Main courante'!$C402,"hh:mm"),"")</f>
        <v/>
      </c>
      <c r="CL405" s="122" t="str">
        <f>IF('Main courante'!$A402=$CI$6,TEXT('Main courante'!$D402,"hh:mm"),"")</f>
        <v/>
      </c>
      <c r="CM405" s="123" t="str">
        <f>IF('Main courante'!$A402=$CI$6,MOD($CL405-$CK405,1),"")</f>
        <v/>
      </c>
      <c r="CN405" s="123" t="str">
        <f>IF('Main courante'!$A402=$CI$6,'Main courante'!$E402,"")</f>
        <v/>
      </c>
      <c r="CO405" s="125"/>
      <c r="CP405" s="120" t="str">
        <f>IF('Main courante'!$A402=$CP$6,MAX($CP$8:$CP404)+1,"")</f>
        <v/>
      </c>
      <c r="CQ405" s="121" t="str">
        <f>IF('Main courante'!$A402=$CP$6,TEXT('Main courante'!$B402,"j mmm aa"),"")</f>
        <v/>
      </c>
      <c r="CR405" s="122" t="str">
        <f>IF('Main courante'!$A402=$CP$6,TEXT('Main courante'!$C402,"hh:mm"),"")</f>
        <v/>
      </c>
      <c r="CS405" s="122" t="str">
        <f>IF('Main courante'!$A402=$CP$6,TEXT('Main courante'!$D402,"hh:mm"),"")</f>
        <v/>
      </c>
      <c r="CT405" s="123" t="str">
        <f>IF('Main courante'!$A402=$CP$6,MOD($CS405-$CR405,1),"")</f>
        <v/>
      </c>
      <c r="CU405" s="123" t="str">
        <f>IF('Main courante'!$A402=$CP$6,'Main courante'!$E402,"")</f>
        <v/>
      </c>
      <c r="CV405" s="122" t="str">
        <f>IF('Main courante'!$A402=$CP$6,DU405,"")</f>
        <v/>
      </c>
      <c r="CW405" s="125"/>
      <c r="CX405" s="120" t="str">
        <f>IF('Main courante'!$A402=$CX$6,MAX($CX$8:$CX404)+1,"")</f>
        <v/>
      </c>
      <c r="CY405" s="121" t="str">
        <f>IF('Main courante'!$A402=$CX$6,TEXT('Main courante'!$B402,"j mmm aa"),"")</f>
        <v/>
      </c>
      <c r="CZ405" s="122" t="str">
        <f>IF('Main courante'!$A402=$CX$6,TEXT('Main courante'!$C402,"hh:mm"),"")</f>
        <v/>
      </c>
      <c r="DA405" s="122" t="str">
        <f>IF('Main courante'!$A402=$CX$6,TEXT('Main courante'!$D402,"hh:mm"),"")</f>
        <v/>
      </c>
      <c r="DB405" s="123" t="str">
        <f>IF('Main courante'!$A402=$CX$6,MOD($DA405-$CZ405,1),"")</f>
        <v/>
      </c>
      <c r="DC405" s="123" t="str">
        <f>IF('Main courante'!$A402=$CX$6,'Main courante'!$E402,"")</f>
        <v/>
      </c>
      <c r="DD405" s="122" t="str">
        <f>IF('Main courante'!$A402=$CX$6,DU405,"")</f>
        <v/>
      </c>
      <c r="DE405" s="125"/>
      <c r="DF405" s="120" t="str">
        <f>IF('Main courante'!$A402=$DF$6,MAX($DF$8:$DF404)+1,"")</f>
        <v/>
      </c>
      <c r="DG405" s="121" t="str">
        <f>IF('Main courante'!$A402=$DF$6,TEXT('Main courante'!$B402,"j mmm aa"),"")</f>
        <v/>
      </c>
      <c r="DH405" s="122" t="str">
        <f>IF('Main courante'!$A402=$DF$6,TEXT('Main courante'!$C402,"hh:mm"),"")</f>
        <v/>
      </c>
      <c r="DI405" s="122" t="str">
        <f>IF('Main courante'!$A402=$DF$6,TEXT('Main courante'!$D402,"hh:mm"),"")</f>
        <v/>
      </c>
      <c r="DJ405" s="123" t="str">
        <f>IF('Main courante'!$A402=$DF$6,MOD($DI405-$DH405,1),"")</f>
        <v/>
      </c>
      <c r="DK405" s="123" t="str">
        <f>IF('Main courante'!$A402=$DF$6,'Main courante'!$E402,"")</f>
        <v/>
      </c>
      <c r="DL405" s="128"/>
      <c r="DM405" s="120" t="str">
        <f>IF(OR('Main courante'!$F402&lt;&gt;"",'Main courante'!$K402&lt;&gt;""),MAX($DM$8:$DM404)+1,"")</f>
        <v/>
      </c>
      <c r="DN405" s="121" t="str">
        <f>IF('Main courante'!$F402,TEXT('Main courante'!$B402,"j mmm aa"),"")</f>
        <v/>
      </c>
      <c r="DO405" s="121" t="str">
        <f>IF('Main courante'!$F402,'Main courante'!$E402,"")</f>
        <v/>
      </c>
      <c r="DP405" s="121" t="str">
        <f>IF(OR('Main courante'!$F402&lt;&gt;"",'Main courante'!$K402&lt;&gt;""),IF('Main courante'!$F402&lt;&gt;"",TEXT('Main courante'!$F402,"hh:mm"),""),"")</f>
        <v/>
      </c>
      <c r="DQ405" s="121" t="str">
        <f>IF(OR('Main courante'!$F402&lt;&gt;"",'Main courante'!$K402&lt;&gt;""),IF('Main courante'!$G402&lt;&gt;"",TEXT('Main courante'!$G402,"hh:mm"),""),"")</f>
        <v/>
      </c>
      <c r="DR405" s="121" t="str">
        <f>IF(OR('Main courante'!$F402&lt;&gt;"",'Main courante'!$K402&lt;&gt;""),IF('Main courante'!$K402&lt;&gt;"",TEXT('Main courante'!$K402,"hh:mm"),""),"")</f>
        <v/>
      </c>
      <c r="DS405" s="121" t="str">
        <f>IF(OR('Main courante'!$F402&lt;&gt;"",'Main courante'!$K402&lt;&gt;""),IF('Main courante'!$L402&lt;&gt;"",TEXT('Main courante'!$L402,"hh:mm"),""),"")</f>
        <v/>
      </c>
      <c r="DT405" s="129">
        <f t="shared" si="22"/>
        <v>0</v>
      </c>
      <c r="DU405" s="130">
        <f>'Main courante'!$H402+'Main courante'!$M402</f>
        <v>0</v>
      </c>
      <c r="DV405" s="131">
        <f>'Main courante'!$J402+'Main courante'!$O402</f>
        <v>0</v>
      </c>
      <c r="DW405" s="131">
        <f>'Main courante'!$I402+'Main courante'!$N402</f>
        <v>0</v>
      </c>
      <c r="DX405" s="132" t="str">
        <f>IF('Main courante'!$P402&lt;&gt;"",'Main courante'!$P402,"")</f>
        <v/>
      </c>
      <c r="DY405" s="133" t="str">
        <f>IF('Main courante'!$Q402&lt;&gt;"",'Main courante'!$Q402,"")</f>
        <v/>
      </c>
      <c r="DZ405" s="133" t="str">
        <f>IF('Main courante'!$R402&lt;&gt;"",'Main courante'!$R402,"")</f>
        <v/>
      </c>
      <c r="EA405" s="129">
        <f t="shared" si="23"/>
        <v>0</v>
      </c>
      <c r="EB405" s="129">
        <f t="shared" si="24"/>
        <v>0</v>
      </c>
      <c r="ED405" s="120" t="str">
        <f>IF('Main courante'!$A402=$ED$6,MAX($ED$8:$ED404)+1,"")</f>
        <v/>
      </c>
      <c r="EE405" s="120" t="str">
        <f>IF('Main courante'!$A402=$ED$6,'Main courante'!$S402,"")</f>
        <v/>
      </c>
      <c r="EF405" s="120" t="str">
        <f>IF('Main courante'!$A402=$ED$6,'Main courante'!$T402,"")</f>
        <v/>
      </c>
      <c r="EG405" s="120" t="str">
        <f>IF('Main courante'!$A402=$ED$6,'Main courante'!$U402,"")</f>
        <v/>
      </c>
      <c r="EH405" s="134" t="str">
        <f>IF('Main courante'!$A402=$ED$6,'Main courante'!$V402,"")</f>
        <v/>
      </c>
      <c r="EJ405" s="120" t="str">
        <f>IF('Main courante'!$A402=$EJ$6,MAX($EJ$8:$EJ404)+1,"")</f>
        <v/>
      </c>
      <c r="EK405" s="120" t="str">
        <f>IF('Main courante'!$A402=$EJ$6,'Main courante'!$S402,"")</f>
        <v/>
      </c>
      <c r="EL405" s="120" t="str">
        <f>IF('Main courante'!$A402=$EJ$6,'Main courante'!$T402,"")</f>
        <v/>
      </c>
      <c r="EM405" s="120" t="str">
        <f>IF('Main courante'!$A402=$EJ$6,'Main courante'!$U402,"")</f>
        <v/>
      </c>
      <c r="EN405" s="134" t="str">
        <f>IF('Main courante'!$A402=$EJ$6,'Main courante'!$V402,"")</f>
        <v/>
      </c>
      <c r="EP405" s="120" t="str">
        <f>IF('Main courante'!$A402=$EP$6,MAX($EP$8:$EP404)+1,"")</f>
        <v/>
      </c>
      <c r="EQ405" s="120" t="str">
        <f>IF('Main courante'!$A402=$EP$6,'Main courante'!$S402,"")</f>
        <v/>
      </c>
      <c r="ER405" s="120" t="str">
        <f>IF('Main courante'!$A402=$EP$6,'Main courante'!$T402,"")</f>
        <v/>
      </c>
      <c r="ES405" s="120" t="str">
        <f>IF('Main courante'!$A402=$EP$6,'Main courante'!$U402,"")</f>
        <v/>
      </c>
      <c r="ET405" s="134" t="str">
        <f>IF('Main courante'!$A402=$EP$6,'Main courante'!$V402,"")</f>
        <v/>
      </c>
      <c r="EU405" s="125"/>
      <c r="EV405" s="120" t="str">
        <f>IF('Main courante'!$A402=$EV$6,MAX($EV$8:$EV404)+1,"")</f>
        <v/>
      </c>
      <c r="EW405" s="121" t="str">
        <f>IF('Main courante'!$A402=$EV$6,TEXT('Main courante'!$B402,"j mmm aa"),"")</f>
        <v/>
      </c>
      <c r="EX405" s="122" t="str">
        <f>IF('Main courante'!$A402=$EV$6,TEXT('Main courante'!$C402,"hh:mm"),"")</f>
        <v/>
      </c>
      <c r="EY405" s="122" t="str">
        <f>IF('Main courante'!$A402=$EV$6,TEXT('Main courante'!$D402,"hh:mm"),"")</f>
        <v/>
      </c>
      <c r="EZ405" s="123" t="str">
        <f>IF('Main courante'!$A402=$EV$6,MOD($EY405-$EX405,1),"")</f>
        <v/>
      </c>
      <c r="FA405" s="123" t="str">
        <f>IF('Main courante'!$A402=$EV$6,'Main courante'!$E402,"")</f>
        <v/>
      </c>
      <c r="FB405" s="128"/>
    </row>
    <row r="406" spans="1:158">
      <c r="A406" s="120" t="str">
        <f>IF('Main courante'!$A403=$A$6,MAX($A$8:$A405)+1,"")</f>
        <v/>
      </c>
      <c r="B406" s="121" t="str">
        <f>IF('Main courante'!$A403=$A$6,TEXT('Main courante'!$B403,"j mmm aa"),"")</f>
        <v/>
      </c>
      <c r="C406" s="122" t="str">
        <f>IF('Main courante'!$A403=$A$6,TEXT('Main courante'!$C403,"hh:mm"),"")</f>
        <v/>
      </c>
      <c r="D406" s="122" t="str">
        <f>IF('Main courante'!$A403=$A$6,TEXT('Main courante'!$D403,"hh:mm"),"")</f>
        <v/>
      </c>
      <c r="E406" s="123" t="str">
        <f>IF('Main courante'!$A403=$A$6,MOD($D406-$C406,1),"")</f>
        <v/>
      </c>
      <c r="F406" s="123" t="str">
        <f>IF('Main courante'!$A403=$A$6,'Main courante'!$E403,"")</f>
        <v/>
      </c>
      <c r="G406" s="125"/>
      <c r="H406" s="126" t="str">
        <f>IF('Main courante'!$A403=$H$6,MAX($H$8:$H405)+1,"")</f>
        <v/>
      </c>
      <c r="I406" s="121" t="str">
        <f>IF('Main courante'!$A403=$H$6,TEXT('Main courante'!$B403,"j mmm aa"),"")</f>
        <v/>
      </c>
      <c r="J406" s="122" t="str">
        <f>IF('Main courante'!$A403=$H$6,TEXT('Main courante'!$C403,"hh:mm"),"")</f>
        <v/>
      </c>
      <c r="K406" s="122" t="str">
        <f>IF('Main courante'!$A403=$H$6,TEXT('Main courante'!$D403,"hh:mm"),"")</f>
        <v/>
      </c>
      <c r="L406" s="123" t="str">
        <f>IF('Main courante'!$A403=$H$6,MOD($K406-$J406,1),"")</f>
        <v/>
      </c>
      <c r="M406" s="123" t="str">
        <f>IF('Main courante'!$A403=$H$6,'Main courante'!$E403,"")</f>
        <v/>
      </c>
      <c r="N406" s="125"/>
      <c r="O406" s="120" t="str">
        <f>IF('Main courante'!$A403=$O$6,MAX($O$8:$O405)+1,"")</f>
        <v/>
      </c>
      <c r="P406" s="121" t="str">
        <f>IF('Main courante'!$A403=$O$6,TEXT('Main courante'!$B403,"j mmm aa"),"")</f>
        <v/>
      </c>
      <c r="Q406" s="122" t="str">
        <f>IF('Main courante'!$A403=$O$6,TEXT('Main courante'!$C403,"hh:mm"),"")</f>
        <v/>
      </c>
      <c r="R406" s="122" t="str">
        <f>IF('Main courante'!$A403=$O$6,TEXT('Main courante'!$D403,"hh:mm"),"")</f>
        <v/>
      </c>
      <c r="S406" s="123" t="str">
        <f>IF('Main courante'!$A403=$O$6,MOD($R406-$Q406,1),"")</f>
        <v/>
      </c>
      <c r="T406" s="124" t="str">
        <f>IF('Main courante'!$A403=$O$6,'Main courante'!$E403,"")</f>
        <v/>
      </c>
      <c r="U406" s="127" t="str">
        <f>IF('Main courante'!$A403=$O$6,DU406,"")</f>
        <v/>
      </c>
      <c r="V406" s="125"/>
      <c r="W406" s="120" t="str">
        <f>IF('Main courante'!$A403=$W$6,MAX($W$8:$W405)+1,"")</f>
        <v/>
      </c>
      <c r="X406" s="121" t="str">
        <f>IF('Main courante'!$A403=$W$6,TEXT('Main courante'!$B403,"j mmm aa"),"")</f>
        <v/>
      </c>
      <c r="Y406" s="122" t="str">
        <f>IF('Main courante'!$A403=$W$6,TEXT('Main courante'!$C403,"hh:mm"),"")</f>
        <v/>
      </c>
      <c r="Z406" s="122" t="str">
        <f>IF('Main courante'!$A403=$W$6,TEXT('Main courante'!$D403,"hh:mm"),"")</f>
        <v/>
      </c>
      <c r="AA406" s="123" t="str">
        <f>IF('Main courante'!$A403=$W$6,MOD($Z406-$Y406,1),"")</f>
        <v/>
      </c>
      <c r="AB406" s="123" t="str">
        <f>IF('Main courante'!$A403=$W$6,'Main courante'!$E403,"")</f>
        <v/>
      </c>
      <c r="AC406" s="122" t="str">
        <f>IF('Main courante'!$A403=$W$6,DU406,"")</f>
        <v/>
      </c>
      <c r="AD406" s="125"/>
      <c r="AE406" s="120" t="str">
        <f>IF('Main courante'!$A403=$AE$6,MAX($AE$8:$AE405)+1,"")</f>
        <v/>
      </c>
      <c r="AF406" s="121" t="str">
        <f>IF('Main courante'!$A403=$AE$6,TEXT('Main courante'!$B403,"j mmm aa"),"")</f>
        <v/>
      </c>
      <c r="AG406" s="122" t="str">
        <f>IF('Main courante'!$A403=$AE$6,TEXT('Main courante'!$C403,"hh:mm"),"")</f>
        <v/>
      </c>
      <c r="AH406" s="122" t="str">
        <f>IF('Main courante'!$A403=$AE$6,TEXT('Main courante'!$D403,"hh:mm"),"")</f>
        <v/>
      </c>
      <c r="AI406" s="123" t="str">
        <f>IF('Main courante'!$A403=$AE$6,MOD($AH406-$AG406,1),"")</f>
        <v/>
      </c>
      <c r="AJ406" s="123" t="str">
        <f>IF('Main courante'!$A403=$AE$6,'Main courante'!$E403,"")</f>
        <v/>
      </c>
      <c r="AK406" s="122" t="str">
        <f>IF('Main courante'!$A403=$AE$6,DU406,"")</f>
        <v/>
      </c>
      <c r="AL406" s="125"/>
      <c r="AM406" s="120" t="str">
        <f>IF('Main courante'!$A403=$AM$6,MAX($AM$8:$AM405)+1,"")</f>
        <v/>
      </c>
      <c r="AN406" s="121" t="str">
        <f>IF('Main courante'!$A403=$AM$6,TEXT('Main courante'!$B403,"j mmm aa"),"")</f>
        <v/>
      </c>
      <c r="AO406" s="122" t="str">
        <f>IF('Main courante'!$A403=$AM$6,TEXT('Main courante'!$C403,"hh:mm"),"")</f>
        <v/>
      </c>
      <c r="AP406" s="122" t="str">
        <f>IF('Main courante'!$A403=$AM$6,TEXT('Main courante'!$D403,"hh:mm"),"")</f>
        <v/>
      </c>
      <c r="AQ406" s="123" t="str">
        <f>IF('Main courante'!$A403=$AM$6,MOD($AP406-$AO406,1),"")</f>
        <v/>
      </c>
      <c r="AR406" s="123" t="str">
        <f>IF('Main courante'!$A403=$AM$6,'Main courante'!$E403,"")</f>
        <v/>
      </c>
      <c r="AS406" s="122" t="str">
        <f>IF('Main courante'!$A403=$AM$6,DU406,"")</f>
        <v/>
      </c>
      <c r="AT406" s="125"/>
      <c r="AU406" s="120" t="str">
        <f>IF('Main courante'!$A403=$AU$6,MAX($AU$8:$AU405)+1,"")</f>
        <v/>
      </c>
      <c r="AV406" s="121" t="str">
        <f>IF('Main courante'!$A403=$AU$6,TEXT('Main courante'!$B403,"j mmm aa"),"")</f>
        <v/>
      </c>
      <c r="AW406" s="122" t="str">
        <f>IF('Main courante'!$A403=$AU$6,TEXT('Main courante'!$C403,"hh:mm"),"")</f>
        <v/>
      </c>
      <c r="AX406" s="122" t="str">
        <f>IF('Main courante'!$A403=$AU$6,TEXT('Main courante'!$D403,"hh:mm"),"")</f>
        <v/>
      </c>
      <c r="AY406" s="123" t="str">
        <f>IF('Main courante'!$A403=$AU$6,MOD($AX406-$AW406,1),"")</f>
        <v/>
      </c>
      <c r="AZ406" s="123" t="str">
        <f>IF('Main courante'!$A403=$AU$6,'Main courante'!$E403,"")</f>
        <v/>
      </c>
      <c r="BA406" s="122" t="str">
        <f>IF('Main courante'!$A403=$AU$6,DU406,"")</f>
        <v/>
      </c>
      <c r="BB406" s="125"/>
      <c r="BC406" s="120" t="str">
        <f>IF('Main courante'!$A403=$BC$6,MAX($BC$8:$BC405)+1,"")</f>
        <v/>
      </c>
      <c r="BD406" s="121" t="str">
        <f>IF('Main courante'!$A403=$BC$6,TEXT('Main courante'!$B403,"j mmm aa"),"")</f>
        <v/>
      </c>
      <c r="BE406" s="122" t="str">
        <f>IF('Main courante'!$A403=$BC$6,TEXT('Main courante'!$C403,"hh:mm"),"")</f>
        <v/>
      </c>
      <c r="BF406" s="122" t="str">
        <f>IF('Main courante'!$A403=$BC$6,TEXT('Main courante'!$D403,"hh:mm"),"")</f>
        <v/>
      </c>
      <c r="BG406" s="123" t="str">
        <f>IF('Main courante'!$A403=$BC$6,MOD($BF406-$BE406,1),"")</f>
        <v/>
      </c>
      <c r="BH406" s="123" t="str">
        <f>IF('Main courante'!$A403=$BC$6,'Main courante'!$E403,"")</f>
        <v/>
      </c>
      <c r="BI406" s="122" t="str">
        <f>IF('Main courante'!$A403=$BC$6,DU406,"")</f>
        <v/>
      </c>
      <c r="BJ406" s="125"/>
      <c r="BK406" s="120" t="str">
        <f>IF('Main courante'!$A403=$BK$6,MAX($BK$8:$BK405)+1,"")</f>
        <v/>
      </c>
      <c r="BL406" s="121" t="str">
        <f>IF('Main courante'!$A403=$BK$6,TEXT('Main courante'!$B403,"j mmm aa"),"")</f>
        <v/>
      </c>
      <c r="BM406" s="122" t="str">
        <f>IF('Main courante'!$A403=$BK$6,TEXT('Main courante'!$C403,"hh:mm"),"")</f>
        <v/>
      </c>
      <c r="BN406" s="122" t="str">
        <f>IF('Main courante'!$A403=$BK$6,TEXT('Main courante'!$D403,"hh:mm"),"")</f>
        <v/>
      </c>
      <c r="BO406" s="123" t="str">
        <f>IF('Main courante'!$A403=$BK$6,MOD($BN406-$BM406,1),"")</f>
        <v/>
      </c>
      <c r="BP406" s="123" t="str">
        <f>IF('Main courante'!$A403=$BK$6,'Main courante'!$E403,"")</f>
        <v/>
      </c>
      <c r="BQ406" s="122" t="str">
        <f>IF('Main courante'!$A403=$BK$6,DU406,"")</f>
        <v/>
      </c>
      <c r="BR406" s="125"/>
      <c r="BS406" s="120" t="str">
        <f>IF('Main courante'!$A403=$BS$6,MAX($BS$8:$BS405)+1,"")</f>
        <v/>
      </c>
      <c r="BT406" s="121" t="str">
        <f>IF('Main courante'!$A403=$BS$6,TEXT('Main courante'!$B403,"j mmm aa"),"")</f>
        <v/>
      </c>
      <c r="BU406" s="122" t="str">
        <f>IF('Main courante'!$A403=$BS$6,TEXT('Main courante'!$C403,"hh:mm"),"")</f>
        <v/>
      </c>
      <c r="BV406" s="122" t="str">
        <f>IF('Main courante'!$A403=$BS$6,TEXT('Main courante'!$D403,"hh:mm"),"")</f>
        <v/>
      </c>
      <c r="BW406" s="123" t="str">
        <f>IF('Main courante'!$A403=$BS$6,MOD($BV406-$BU406,1),"")</f>
        <v/>
      </c>
      <c r="BX406" s="123" t="str">
        <f>IF('Main courante'!$A403=$BS$6,'Main courante'!$E403,"")</f>
        <v/>
      </c>
      <c r="BY406" s="122" t="str">
        <f>IF('Main courante'!$A403=$BS$6,DU406,"")</f>
        <v/>
      </c>
      <c r="BZ406" s="125"/>
      <c r="CA406" s="120" t="str">
        <f>IF('Main courante'!$A403=$CA$6,MAX($CA$8:$CA405)+1,"")</f>
        <v/>
      </c>
      <c r="CB406" s="121" t="str">
        <f>IF('Main courante'!$A403=$CA$6,TEXT('Main courante'!$B403,"j mmm aa"),"")</f>
        <v/>
      </c>
      <c r="CC406" s="122" t="str">
        <f>IF('Main courante'!$A403=$CA$6,TEXT('Main courante'!$C403,"hh:mm"),"")</f>
        <v/>
      </c>
      <c r="CD406" s="122" t="str">
        <f>IF('Main courante'!$A403=$CA$6,TEXT('Main courante'!$D403,"hh:mm"),"")</f>
        <v/>
      </c>
      <c r="CE406" s="123" t="str">
        <f>IF('Main courante'!$A403=$CA$6,MOD($CD406-$CC406,1),"")</f>
        <v/>
      </c>
      <c r="CF406" s="123" t="str">
        <f>IF('Main courante'!$A403=$CA$6,'Main courante'!$E403,"")</f>
        <v/>
      </c>
      <c r="CG406" s="122" t="str">
        <f>IF('Main courante'!$A403=$CA$6,DU406,"")</f>
        <v/>
      </c>
      <c r="CH406" s="125"/>
      <c r="CI406" s="120" t="str">
        <f>IF('Main courante'!$A403=$CI$6,MAX($CI$8:$CI405)+1,"")</f>
        <v/>
      </c>
      <c r="CJ406" s="121" t="str">
        <f>IF('Main courante'!$A403=$CI$6,TEXT('Main courante'!$B403,"j mmm aa"),"")</f>
        <v/>
      </c>
      <c r="CK406" s="122" t="str">
        <f>IF('Main courante'!$A403=$CI$6,TEXT('Main courante'!$C403,"hh:mm"),"")</f>
        <v/>
      </c>
      <c r="CL406" s="122" t="str">
        <f>IF('Main courante'!$A403=$CI$6,TEXT('Main courante'!$D403,"hh:mm"),"")</f>
        <v/>
      </c>
      <c r="CM406" s="123" t="str">
        <f>IF('Main courante'!$A403=$CI$6,MOD($CL406-$CK406,1),"")</f>
        <v/>
      </c>
      <c r="CN406" s="123" t="str">
        <f>IF('Main courante'!$A403=$CI$6,'Main courante'!$E403,"")</f>
        <v/>
      </c>
      <c r="CO406" s="125"/>
      <c r="CP406" s="120" t="str">
        <f>IF('Main courante'!$A403=$CP$6,MAX($CP$8:$CP405)+1,"")</f>
        <v/>
      </c>
      <c r="CQ406" s="121" t="str">
        <f>IF('Main courante'!$A403=$CP$6,TEXT('Main courante'!$B403,"j mmm aa"),"")</f>
        <v/>
      </c>
      <c r="CR406" s="122" t="str">
        <f>IF('Main courante'!$A403=$CP$6,TEXT('Main courante'!$C403,"hh:mm"),"")</f>
        <v/>
      </c>
      <c r="CS406" s="122" t="str">
        <f>IF('Main courante'!$A403=$CP$6,TEXT('Main courante'!$D403,"hh:mm"),"")</f>
        <v/>
      </c>
      <c r="CT406" s="123" t="str">
        <f>IF('Main courante'!$A403=$CP$6,MOD($CS406-$CR406,1),"")</f>
        <v/>
      </c>
      <c r="CU406" s="123" t="str">
        <f>IF('Main courante'!$A403=$CP$6,'Main courante'!$E403,"")</f>
        <v/>
      </c>
      <c r="CV406" s="122" t="str">
        <f>IF('Main courante'!$A403=$CP$6,DU406,"")</f>
        <v/>
      </c>
      <c r="CW406" s="125"/>
      <c r="CX406" s="120" t="str">
        <f>IF('Main courante'!$A403=$CX$6,MAX($CX$8:$CX405)+1,"")</f>
        <v/>
      </c>
      <c r="CY406" s="121" t="str">
        <f>IF('Main courante'!$A403=$CX$6,TEXT('Main courante'!$B403,"j mmm aa"),"")</f>
        <v/>
      </c>
      <c r="CZ406" s="122" t="str">
        <f>IF('Main courante'!$A403=$CX$6,TEXT('Main courante'!$C403,"hh:mm"),"")</f>
        <v/>
      </c>
      <c r="DA406" s="122" t="str">
        <f>IF('Main courante'!$A403=$CX$6,TEXT('Main courante'!$D403,"hh:mm"),"")</f>
        <v/>
      </c>
      <c r="DB406" s="123" t="str">
        <f>IF('Main courante'!$A403=$CX$6,MOD($DA406-$CZ406,1),"")</f>
        <v/>
      </c>
      <c r="DC406" s="123" t="str">
        <f>IF('Main courante'!$A403=$CX$6,'Main courante'!$E403,"")</f>
        <v/>
      </c>
      <c r="DD406" s="122" t="str">
        <f>IF('Main courante'!$A403=$CX$6,DU406,"")</f>
        <v/>
      </c>
      <c r="DE406" s="125"/>
      <c r="DF406" s="120" t="str">
        <f>IF('Main courante'!$A403=$DF$6,MAX($DF$8:$DF405)+1,"")</f>
        <v/>
      </c>
      <c r="DG406" s="121" t="str">
        <f>IF('Main courante'!$A403=$DF$6,TEXT('Main courante'!$B403,"j mmm aa"),"")</f>
        <v/>
      </c>
      <c r="DH406" s="122" t="str">
        <f>IF('Main courante'!$A403=$DF$6,TEXT('Main courante'!$C403,"hh:mm"),"")</f>
        <v/>
      </c>
      <c r="DI406" s="122" t="str">
        <f>IF('Main courante'!$A403=$DF$6,TEXT('Main courante'!$D403,"hh:mm"),"")</f>
        <v/>
      </c>
      <c r="DJ406" s="123" t="str">
        <f>IF('Main courante'!$A403=$DF$6,MOD($DI406-$DH406,1),"")</f>
        <v/>
      </c>
      <c r="DK406" s="123" t="str">
        <f>IF('Main courante'!$A403=$DF$6,'Main courante'!$E403,"")</f>
        <v/>
      </c>
      <c r="DL406" s="128"/>
      <c r="DM406" s="120" t="str">
        <f>IF(OR('Main courante'!$F403&lt;&gt;"",'Main courante'!$K403&lt;&gt;""),MAX($DM$8:$DM405)+1,"")</f>
        <v/>
      </c>
      <c r="DN406" s="121" t="str">
        <f>IF('Main courante'!$F403,TEXT('Main courante'!$B403,"j mmm aa"),"")</f>
        <v/>
      </c>
      <c r="DO406" s="121" t="str">
        <f>IF('Main courante'!$F403,'Main courante'!$E403,"")</f>
        <v/>
      </c>
      <c r="DP406" s="121" t="str">
        <f>IF(OR('Main courante'!$F403&lt;&gt;"",'Main courante'!$K403&lt;&gt;""),IF('Main courante'!$F403&lt;&gt;"",TEXT('Main courante'!$F403,"hh:mm"),""),"")</f>
        <v/>
      </c>
      <c r="DQ406" s="121" t="str">
        <f>IF(OR('Main courante'!$F403&lt;&gt;"",'Main courante'!$K403&lt;&gt;""),IF('Main courante'!$G403&lt;&gt;"",TEXT('Main courante'!$G403,"hh:mm"),""),"")</f>
        <v/>
      </c>
      <c r="DR406" s="121" t="str">
        <f>IF(OR('Main courante'!$F403&lt;&gt;"",'Main courante'!$K403&lt;&gt;""),IF('Main courante'!$K403&lt;&gt;"",TEXT('Main courante'!$K403,"hh:mm"),""),"")</f>
        <v/>
      </c>
      <c r="DS406" s="121" t="str">
        <f>IF(OR('Main courante'!$F403&lt;&gt;"",'Main courante'!$K403&lt;&gt;""),IF('Main courante'!$L403&lt;&gt;"",TEXT('Main courante'!$L403,"hh:mm"),""),"")</f>
        <v/>
      </c>
      <c r="DT406" s="129">
        <f t="shared" si="22"/>
        <v>0</v>
      </c>
      <c r="DU406" s="130">
        <f>'Main courante'!$H403+'Main courante'!$M403</f>
        <v>0</v>
      </c>
      <c r="DV406" s="131">
        <f>'Main courante'!$J403+'Main courante'!$O403</f>
        <v>0</v>
      </c>
      <c r="DW406" s="131">
        <f>'Main courante'!$I403+'Main courante'!$N403</f>
        <v>0</v>
      </c>
      <c r="DX406" s="132" t="str">
        <f>IF('Main courante'!$P403&lt;&gt;"",'Main courante'!$P403,"")</f>
        <v/>
      </c>
      <c r="DY406" s="133" t="str">
        <f>IF('Main courante'!$Q403&lt;&gt;"",'Main courante'!$Q403,"")</f>
        <v/>
      </c>
      <c r="DZ406" s="133" t="str">
        <f>IF('Main courante'!$R403&lt;&gt;"",'Main courante'!$R403,"")</f>
        <v/>
      </c>
      <c r="EA406" s="129">
        <f t="shared" si="23"/>
        <v>0</v>
      </c>
      <c r="EB406" s="129">
        <f t="shared" si="24"/>
        <v>0</v>
      </c>
      <c r="ED406" s="120" t="str">
        <f>IF('Main courante'!$A403=$ED$6,MAX($ED$8:$ED405)+1,"")</f>
        <v/>
      </c>
      <c r="EE406" s="120" t="str">
        <f>IF('Main courante'!$A403=$ED$6,'Main courante'!$S403,"")</f>
        <v/>
      </c>
      <c r="EF406" s="120" t="str">
        <f>IF('Main courante'!$A403=$ED$6,'Main courante'!$T403,"")</f>
        <v/>
      </c>
      <c r="EG406" s="120" t="str">
        <f>IF('Main courante'!$A403=$ED$6,'Main courante'!$U403,"")</f>
        <v/>
      </c>
      <c r="EH406" s="134" t="str">
        <f>IF('Main courante'!$A403=$ED$6,'Main courante'!$V403,"")</f>
        <v/>
      </c>
      <c r="EJ406" s="120" t="str">
        <f>IF('Main courante'!$A403=$EJ$6,MAX($EJ$8:$EJ405)+1,"")</f>
        <v/>
      </c>
      <c r="EK406" s="120" t="str">
        <f>IF('Main courante'!$A403=$EJ$6,'Main courante'!$S403,"")</f>
        <v/>
      </c>
      <c r="EL406" s="120" t="str">
        <f>IF('Main courante'!$A403=$EJ$6,'Main courante'!$T403,"")</f>
        <v/>
      </c>
      <c r="EM406" s="120" t="str">
        <f>IF('Main courante'!$A403=$EJ$6,'Main courante'!$U403,"")</f>
        <v/>
      </c>
      <c r="EN406" s="134" t="str">
        <f>IF('Main courante'!$A403=$EJ$6,'Main courante'!$V403,"")</f>
        <v/>
      </c>
      <c r="EP406" s="120" t="str">
        <f>IF('Main courante'!$A403=$EP$6,MAX($EP$8:$EP405)+1,"")</f>
        <v/>
      </c>
      <c r="EQ406" s="120" t="str">
        <f>IF('Main courante'!$A403=$EP$6,'Main courante'!$S403,"")</f>
        <v/>
      </c>
      <c r="ER406" s="120" t="str">
        <f>IF('Main courante'!$A403=$EP$6,'Main courante'!$T403,"")</f>
        <v/>
      </c>
      <c r="ES406" s="120" t="str">
        <f>IF('Main courante'!$A403=$EP$6,'Main courante'!$U403,"")</f>
        <v/>
      </c>
      <c r="ET406" s="134" t="str">
        <f>IF('Main courante'!$A403=$EP$6,'Main courante'!$V403,"")</f>
        <v/>
      </c>
      <c r="EU406" s="125"/>
      <c r="EV406" s="120" t="str">
        <f>IF('Main courante'!$A403=$EV$6,MAX($EV$8:$EV405)+1,"")</f>
        <v/>
      </c>
      <c r="EW406" s="121" t="str">
        <f>IF('Main courante'!$A403=$EV$6,TEXT('Main courante'!$B403,"j mmm aa"),"")</f>
        <v/>
      </c>
      <c r="EX406" s="122" t="str">
        <f>IF('Main courante'!$A403=$EV$6,TEXT('Main courante'!$C403,"hh:mm"),"")</f>
        <v/>
      </c>
      <c r="EY406" s="122" t="str">
        <f>IF('Main courante'!$A403=$EV$6,TEXT('Main courante'!$D403,"hh:mm"),"")</f>
        <v/>
      </c>
      <c r="EZ406" s="123" t="str">
        <f>IF('Main courante'!$A403=$EV$6,MOD($EY406-$EX406,1),"")</f>
        <v/>
      </c>
      <c r="FA406" s="123" t="str">
        <f>IF('Main courante'!$A403=$EV$6,'Main courante'!$E403,"")</f>
        <v/>
      </c>
      <c r="FB406" s="128"/>
    </row>
    <row r="407" spans="1:158">
      <c r="A407" s="120" t="str">
        <f>IF('Main courante'!$A404=$A$6,MAX($A$8:$A406)+1,"")</f>
        <v/>
      </c>
      <c r="B407" s="121" t="str">
        <f>IF('Main courante'!$A404=$A$6,TEXT('Main courante'!$B404,"j mmm aa"),"")</f>
        <v/>
      </c>
      <c r="C407" s="122" t="str">
        <f>IF('Main courante'!$A404=$A$6,TEXT('Main courante'!$C404,"hh:mm"),"")</f>
        <v/>
      </c>
      <c r="D407" s="122" t="str">
        <f>IF('Main courante'!$A404=$A$6,TEXT('Main courante'!$D404,"hh:mm"),"")</f>
        <v/>
      </c>
      <c r="E407" s="123" t="str">
        <f>IF('Main courante'!$A404=$A$6,MOD($D407-$C407,1),"")</f>
        <v/>
      </c>
      <c r="F407" s="123" t="str">
        <f>IF('Main courante'!$A404=$A$6,'Main courante'!$E404,"")</f>
        <v/>
      </c>
      <c r="G407" s="125"/>
      <c r="H407" s="126" t="str">
        <f>IF('Main courante'!$A404=$H$6,MAX($H$8:$H406)+1,"")</f>
        <v/>
      </c>
      <c r="I407" s="121" t="str">
        <f>IF('Main courante'!$A404=$H$6,TEXT('Main courante'!$B404,"j mmm aa"),"")</f>
        <v/>
      </c>
      <c r="J407" s="122" t="str">
        <f>IF('Main courante'!$A404=$H$6,TEXT('Main courante'!$C404,"hh:mm"),"")</f>
        <v/>
      </c>
      <c r="K407" s="122" t="str">
        <f>IF('Main courante'!$A404=$H$6,TEXT('Main courante'!$D404,"hh:mm"),"")</f>
        <v/>
      </c>
      <c r="L407" s="123" t="str">
        <f>IF('Main courante'!$A404=$H$6,MOD($K407-$J407,1),"")</f>
        <v/>
      </c>
      <c r="M407" s="123" t="str">
        <f>IF('Main courante'!$A404=$H$6,'Main courante'!$E404,"")</f>
        <v/>
      </c>
      <c r="N407" s="125"/>
      <c r="O407" s="120" t="str">
        <f>IF('Main courante'!$A404=$O$6,MAX($O$8:$O406)+1,"")</f>
        <v/>
      </c>
      <c r="P407" s="121" t="str">
        <f>IF('Main courante'!$A404=$O$6,TEXT('Main courante'!$B404,"j mmm aa"),"")</f>
        <v/>
      </c>
      <c r="Q407" s="122" t="str">
        <f>IF('Main courante'!$A404=$O$6,TEXT('Main courante'!$C404,"hh:mm"),"")</f>
        <v/>
      </c>
      <c r="R407" s="122" t="str">
        <f>IF('Main courante'!$A404=$O$6,TEXT('Main courante'!$D404,"hh:mm"),"")</f>
        <v/>
      </c>
      <c r="S407" s="123" t="str">
        <f>IF('Main courante'!$A404=$O$6,MOD($R407-$Q407,1),"")</f>
        <v/>
      </c>
      <c r="T407" s="124" t="str">
        <f>IF('Main courante'!$A404=$O$6,'Main courante'!$E404,"")</f>
        <v/>
      </c>
      <c r="U407" s="127" t="str">
        <f>IF('Main courante'!$A404=$O$6,DU407,"")</f>
        <v/>
      </c>
      <c r="V407" s="125"/>
      <c r="W407" s="120" t="str">
        <f>IF('Main courante'!$A404=$W$6,MAX($W$8:$W406)+1,"")</f>
        <v/>
      </c>
      <c r="X407" s="121" t="str">
        <f>IF('Main courante'!$A404=$W$6,TEXT('Main courante'!$B404,"j mmm aa"),"")</f>
        <v/>
      </c>
      <c r="Y407" s="122" t="str">
        <f>IF('Main courante'!$A404=$W$6,TEXT('Main courante'!$C404,"hh:mm"),"")</f>
        <v/>
      </c>
      <c r="Z407" s="122" t="str">
        <f>IF('Main courante'!$A404=$W$6,TEXT('Main courante'!$D404,"hh:mm"),"")</f>
        <v/>
      </c>
      <c r="AA407" s="123" t="str">
        <f>IF('Main courante'!$A404=$W$6,MOD($Z407-$Y407,1),"")</f>
        <v/>
      </c>
      <c r="AB407" s="123" t="str">
        <f>IF('Main courante'!$A404=$W$6,'Main courante'!$E404,"")</f>
        <v/>
      </c>
      <c r="AC407" s="122" t="str">
        <f>IF('Main courante'!$A404=$W$6,DU407,"")</f>
        <v/>
      </c>
      <c r="AD407" s="125"/>
      <c r="AE407" s="120" t="str">
        <f>IF('Main courante'!$A404=$AE$6,MAX($AE$8:$AE406)+1,"")</f>
        <v/>
      </c>
      <c r="AF407" s="121" t="str">
        <f>IF('Main courante'!$A404=$AE$6,TEXT('Main courante'!$B404,"j mmm aa"),"")</f>
        <v/>
      </c>
      <c r="AG407" s="122" t="str">
        <f>IF('Main courante'!$A404=$AE$6,TEXT('Main courante'!$C404,"hh:mm"),"")</f>
        <v/>
      </c>
      <c r="AH407" s="122" t="str">
        <f>IF('Main courante'!$A404=$AE$6,TEXT('Main courante'!$D404,"hh:mm"),"")</f>
        <v/>
      </c>
      <c r="AI407" s="123" t="str">
        <f>IF('Main courante'!$A404=$AE$6,MOD($AH407-$AG407,1),"")</f>
        <v/>
      </c>
      <c r="AJ407" s="123" t="str">
        <f>IF('Main courante'!$A404=$AE$6,'Main courante'!$E404,"")</f>
        <v/>
      </c>
      <c r="AK407" s="122" t="str">
        <f>IF('Main courante'!$A404=$AE$6,DU407,"")</f>
        <v/>
      </c>
      <c r="AL407" s="125"/>
      <c r="AM407" s="120" t="str">
        <f>IF('Main courante'!$A404=$AM$6,MAX($AM$8:$AM406)+1,"")</f>
        <v/>
      </c>
      <c r="AN407" s="121" t="str">
        <f>IF('Main courante'!$A404=$AM$6,TEXT('Main courante'!$B404,"j mmm aa"),"")</f>
        <v/>
      </c>
      <c r="AO407" s="122" t="str">
        <f>IF('Main courante'!$A404=$AM$6,TEXT('Main courante'!$C404,"hh:mm"),"")</f>
        <v/>
      </c>
      <c r="AP407" s="122" t="str">
        <f>IF('Main courante'!$A404=$AM$6,TEXT('Main courante'!$D404,"hh:mm"),"")</f>
        <v/>
      </c>
      <c r="AQ407" s="123" t="str">
        <f>IF('Main courante'!$A404=$AM$6,MOD($AP407-$AO407,1),"")</f>
        <v/>
      </c>
      <c r="AR407" s="123" t="str">
        <f>IF('Main courante'!$A404=$AM$6,'Main courante'!$E404,"")</f>
        <v/>
      </c>
      <c r="AS407" s="122" t="str">
        <f>IF('Main courante'!$A404=$AM$6,DU407,"")</f>
        <v/>
      </c>
      <c r="AT407" s="125"/>
      <c r="AU407" s="120" t="str">
        <f>IF('Main courante'!$A404=$AU$6,MAX($AU$8:$AU406)+1,"")</f>
        <v/>
      </c>
      <c r="AV407" s="121" t="str">
        <f>IF('Main courante'!$A404=$AU$6,TEXT('Main courante'!$B404,"j mmm aa"),"")</f>
        <v/>
      </c>
      <c r="AW407" s="122" t="str">
        <f>IF('Main courante'!$A404=$AU$6,TEXT('Main courante'!$C404,"hh:mm"),"")</f>
        <v/>
      </c>
      <c r="AX407" s="122" t="str">
        <f>IF('Main courante'!$A404=$AU$6,TEXT('Main courante'!$D404,"hh:mm"),"")</f>
        <v/>
      </c>
      <c r="AY407" s="123" t="str">
        <f>IF('Main courante'!$A404=$AU$6,MOD($AX407-$AW407,1),"")</f>
        <v/>
      </c>
      <c r="AZ407" s="123" t="str">
        <f>IF('Main courante'!$A404=$AU$6,'Main courante'!$E404,"")</f>
        <v/>
      </c>
      <c r="BA407" s="122" t="str">
        <f>IF('Main courante'!$A404=$AU$6,DU407,"")</f>
        <v/>
      </c>
      <c r="BB407" s="125"/>
      <c r="BC407" s="120" t="str">
        <f>IF('Main courante'!$A404=$BC$6,MAX($BC$8:$BC406)+1,"")</f>
        <v/>
      </c>
      <c r="BD407" s="121" t="str">
        <f>IF('Main courante'!$A404=$BC$6,TEXT('Main courante'!$B404,"j mmm aa"),"")</f>
        <v/>
      </c>
      <c r="BE407" s="122" t="str">
        <f>IF('Main courante'!$A404=$BC$6,TEXT('Main courante'!$C404,"hh:mm"),"")</f>
        <v/>
      </c>
      <c r="BF407" s="122" t="str">
        <f>IF('Main courante'!$A404=$BC$6,TEXT('Main courante'!$D404,"hh:mm"),"")</f>
        <v/>
      </c>
      <c r="BG407" s="123" t="str">
        <f>IF('Main courante'!$A404=$BC$6,MOD($BF407-$BE407,1),"")</f>
        <v/>
      </c>
      <c r="BH407" s="123" t="str">
        <f>IF('Main courante'!$A404=$BC$6,'Main courante'!$E404,"")</f>
        <v/>
      </c>
      <c r="BI407" s="122" t="str">
        <f>IF('Main courante'!$A404=$BC$6,DU407,"")</f>
        <v/>
      </c>
      <c r="BJ407" s="125"/>
      <c r="BK407" s="120" t="str">
        <f>IF('Main courante'!$A404=$BK$6,MAX($BK$8:$BK406)+1,"")</f>
        <v/>
      </c>
      <c r="BL407" s="121" t="str">
        <f>IF('Main courante'!$A404=$BK$6,TEXT('Main courante'!$B404,"j mmm aa"),"")</f>
        <v/>
      </c>
      <c r="BM407" s="122" t="str">
        <f>IF('Main courante'!$A404=$BK$6,TEXT('Main courante'!$C404,"hh:mm"),"")</f>
        <v/>
      </c>
      <c r="BN407" s="122" t="str">
        <f>IF('Main courante'!$A404=$BK$6,TEXT('Main courante'!$D404,"hh:mm"),"")</f>
        <v/>
      </c>
      <c r="BO407" s="123" t="str">
        <f>IF('Main courante'!$A404=$BK$6,MOD($BN407-$BM407,1),"")</f>
        <v/>
      </c>
      <c r="BP407" s="123" t="str">
        <f>IF('Main courante'!$A404=$BK$6,'Main courante'!$E404,"")</f>
        <v/>
      </c>
      <c r="BQ407" s="122" t="str">
        <f>IF('Main courante'!$A404=$BK$6,DU407,"")</f>
        <v/>
      </c>
      <c r="BR407" s="125"/>
      <c r="BS407" s="120" t="str">
        <f>IF('Main courante'!$A404=$BS$6,MAX($BS$8:$BS406)+1,"")</f>
        <v/>
      </c>
      <c r="BT407" s="121" t="str">
        <f>IF('Main courante'!$A404=$BS$6,TEXT('Main courante'!$B404,"j mmm aa"),"")</f>
        <v/>
      </c>
      <c r="BU407" s="122" t="str">
        <f>IF('Main courante'!$A404=$BS$6,TEXT('Main courante'!$C404,"hh:mm"),"")</f>
        <v/>
      </c>
      <c r="BV407" s="122" t="str">
        <f>IF('Main courante'!$A404=$BS$6,TEXT('Main courante'!$D404,"hh:mm"),"")</f>
        <v/>
      </c>
      <c r="BW407" s="123" t="str">
        <f>IF('Main courante'!$A404=$BS$6,MOD($BV407-$BU407,1),"")</f>
        <v/>
      </c>
      <c r="BX407" s="123" t="str">
        <f>IF('Main courante'!$A404=$BS$6,'Main courante'!$E404,"")</f>
        <v/>
      </c>
      <c r="BY407" s="122" t="str">
        <f>IF('Main courante'!$A404=$BS$6,DU407,"")</f>
        <v/>
      </c>
      <c r="BZ407" s="125"/>
      <c r="CA407" s="120" t="str">
        <f>IF('Main courante'!$A404=$CA$6,MAX($CA$8:$CA406)+1,"")</f>
        <v/>
      </c>
      <c r="CB407" s="121" t="str">
        <f>IF('Main courante'!$A404=$CA$6,TEXT('Main courante'!$B404,"j mmm aa"),"")</f>
        <v/>
      </c>
      <c r="CC407" s="122" t="str">
        <f>IF('Main courante'!$A404=$CA$6,TEXT('Main courante'!$C404,"hh:mm"),"")</f>
        <v/>
      </c>
      <c r="CD407" s="122" t="str">
        <f>IF('Main courante'!$A404=$CA$6,TEXT('Main courante'!$D404,"hh:mm"),"")</f>
        <v/>
      </c>
      <c r="CE407" s="123" t="str">
        <f>IF('Main courante'!$A404=$CA$6,MOD($CD407-$CC407,1),"")</f>
        <v/>
      </c>
      <c r="CF407" s="123" t="str">
        <f>IF('Main courante'!$A404=$CA$6,'Main courante'!$E404,"")</f>
        <v/>
      </c>
      <c r="CG407" s="122" t="str">
        <f>IF('Main courante'!$A404=$CA$6,DU407,"")</f>
        <v/>
      </c>
      <c r="CH407" s="125"/>
      <c r="CI407" s="120" t="str">
        <f>IF('Main courante'!$A404=$CI$6,MAX($CI$8:$CI406)+1,"")</f>
        <v/>
      </c>
      <c r="CJ407" s="121" t="str">
        <f>IF('Main courante'!$A404=$CI$6,TEXT('Main courante'!$B404,"j mmm aa"),"")</f>
        <v/>
      </c>
      <c r="CK407" s="122" t="str">
        <f>IF('Main courante'!$A404=$CI$6,TEXT('Main courante'!$C404,"hh:mm"),"")</f>
        <v/>
      </c>
      <c r="CL407" s="122" t="str">
        <f>IF('Main courante'!$A404=$CI$6,TEXT('Main courante'!$D404,"hh:mm"),"")</f>
        <v/>
      </c>
      <c r="CM407" s="123" t="str">
        <f>IF('Main courante'!$A404=$CI$6,MOD($CL407-$CK407,1),"")</f>
        <v/>
      </c>
      <c r="CN407" s="123" t="str">
        <f>IF('Main courante'!$A404=$CI$6,'Main courante'!$E404,"")</f>
        <v/>
      </c>
      <c r="CO407" s="125"/>
      <c r="CP407" s="120" t="str">
        <f>IF('Main courante'!$A404=$CP$6,MAX($CP$8:$CP406)+1,"")</f>
        <v/>
      </c>
      <c r="CQ407" s="121" t="str">
        <f>IF('Main courante'!$A404=$CP$6,TEXT('Main courante'!$B404,"j mmm aa"),"")</f>
        <v/>
      </c>
      <c r="CR407" s="122" t="str">
        <f>IF('Main courante'!$A404=$CP$6,TEXT('Main courante'!$C404,"hh:mm"),"")</f>
        <v/>
      </c>
      <c r="CS407" s="122" t="str">
        <f>IF('Main courante'!$A404=$CP$6,TEXT('Main courante'!$D404,"hh:mm"),"")</f>
        <v/>
      </c>
      <c r="CT407" s="123" t="str">
        <f>IF('Main courante'!$A404=$CP$6,MOD($CS407-$CR407,1),"")</f>
        <v/>
      </c>
      <c r="CU407" s="123" t="str">
        <f>IF('Main courante'!$A404=$CP$6,'Main courante'!$E404,"")</f>
        <v/>
      </c>
      <c r="CV407" s="122" t="str">
        <f>IF('Main courante'!$A404=$CP$6,DU407,"")</f>
        <v/>
      </c>
      <c r="CW407" s="125"/>
      <c r="CX407" s="120" t="str">
        <f>IF('Main courante'!$A404=$CX$6,MAX($CX$8:$CX406)+1,"")</f>
        <v/>
      </c>
      <c r="CY407" s="121" t="str">
        <f>IF('Main courante'!$A404=$CX$6,TEXT('Main courante'!$B404,"j mmm aa"),"")</f>
        <v/>
      </c>
      <c r="CZ407" s="122" t="str">
        <f>IF('Main courante'!$A404=$CX$6,TEXT('Main courante'!$C404,"hh:mm"),"")</f>
        <v/>
      </c>
      <c r="DA407" s="122" t="str">
        <f>IF('Main courante'!$A404=$CX$6,TEXT('Main courante'!$D404,"hh:mm"),"")</f>
        <v/>
      </c>
      <c r="DB407" s="123" t="str">
        <f>IF('Main courante'!$A404=$CX$6,MOD($DA407-$CZ407,1),"")</f>
        <v/>
      </c>
      <c r="DC407" s="123" t="str">
        <f>IF('Main courante'!$A404=$CX$6,'Main courante'!$E404,"")</f>
        <v/>
      </c>
      <c r="DD407" s="122" t="str">
        <f>IF('Main courante'!$A404=$CX$6,DU407,"")</f>
        <v/>
      </c>
      <c r="DE407" s="125"/>
      <c r="DF407" s="120" t="str">
        <f>IF('Main courante'!$A404=$DF$6,MAX($DF$8:$DF406)+1,"")</f>
        <v/>
      </c>
      <c r="DG407" s="121" t="str">
        <f>IF('Main courante'!$A404=$DF$6,TEXT('Main courante'!$B404,"j mmm aa"),"")</f>
        <v/>
      </c>
      <c r="DH407" s="122" t="str">
        <f>IF('Main courante'!$A404=$DF$6,TEXT('Main courante'!$C404,"hh:mm"),"")</f>
        <v/>
      </c>
      <c r="DI407" s="122" t="str">
        <f>IF('Main courante'!$A404=$DF$6,TEXT('Main courante'!$D404,"hh:mm"),"")</f>
        <v/>
      </c>
      <c r="DJ407" s="123" t="str">
        <f>IF('Main courante'!$A404=$DF$6,MOD($DI407-$DH407,1),"")</f>
        <v/>
      </c>
      <c r="DK407" s="123" t="str">
        <f>IF('Main courante'!$A404=$DF$6,'Main courante'!$E404,"")</f>
        <v/>
      </c>
      <c r="DL407" s="128"/>
      <c r="DM407" s="120" t="str">
        <f>IF(OR('Main courante'!$F404&lt;&gt;"",'Main courante'!$K404&lt;&gt;""),MAX($DM$8:$DM406)+1,"")</f>
        <v/>
      </c>
      <c r="DN407" s="121" t="str">
        <f>IF('Main courante'!$F404,TEXT('Main courante'!$B404,"j mmm aa"),"")</f>
        <v/>
      </c>
      <c r="DO407" s="121" t="str">
        <f>IF('Main courante'!$F404,'Main courante'!$E404,"")</f>
        <v/>
      </c>
      <c r="DP407" s="121" t="str">
        <f>IF(OR('Main courante'!$F404&lt;&gt;"",'Main courante'!$K404&lt;&gt;""),IF('Main courante'!$F404&lt;&gt;"",TEXT('Main courante'!$F404,"hh:mm"),""),"")</f>
        <v/>
      </c>
      <c r="DQ407" s="121" t="str">
        <f>IF(OR('Main courante'!$F404&lt;&gt;"",'Main courante'!$K404&lt;&gt;""),IF('Main courante'!$G404&lt;&gt;"",TEXT('Main courante'!$G404,"hh:mm"),""),"")</f>
        <v/>
      </c>
      <c r="DR407" s="121" t="str">
        <f>IF(OR('Main courante'!$F404&lt;&gt;"",'Main courante'!$K404&lt;&gt;""),IF('Main courante'!$K404&lt;&gt;"",TEXT('Main courante'!$K404,"hh:mm"),""),"")</f>
        <v/>
      </c>
      <c r="DS407" s="121" t="str">
        <f>IF(OR('Main courante'!$F404&lt;&gt;"",'Main courante'!$K404&lt;&gt;""),IF('Main courante'!$L404&lt;&gt;"",TEXT('Main courante'!$L404,"hh:mm"),""),"")</f>
        <v/>
      </c>
      <c r="DT407" s="129">
        <f t="shared" si="22"/>
        <v>0</v>
      </c>
      <c r="DU407" s="130">
        <f>'Main courante'!$H404+'Main courante'!$M404</f>
        <v>0</v>
      </c>
      <c r="DV407" s="131">
        <f>'Main courante'!$J404+'Main courante'!$O404</f>
        <v>0</v>
      </c>
      <c r="DW407" s="131">
        <f>'Main courante'!$I404+'Main courante'!$N404</f>
        <v>0</v>
      </c>
      <c r="DX407" s="132" t="str">
        <f>IF('Main courante'!$P404&lt;&gt;"",'Main courante'!$P404,"")</f>
        <v/>
      </c>
      <c r="DY407" s="133" t="str">
        <f>IF('Main courante'!$Q404&lt;&gt;"",'Main courante'!$Q404,"")</f>
        <v/>
      </c>
      <c r="DZ407" s="133" t="str">
        <f>IF('Main courante'!$R404&lt;&gt;"",'Main courante'!$R404,"")</f>
        <v/>
      </c>
      <c r="EA407" s="129">
        <f t="shared" si="23"/>
        <v>0</v>
      </c>
      <c r="EB407" s="129">
        <f t="shared" si="24"/>
        <v>0</v>
      </c>
      <c r="ED407" s="120" t="str">
        <f>IF('Main courante'!$A404=$ED$6,MAX($ED$8:$ED406)+1,"")</f>
        <v/>
      </c>
      <c r="EE407" s="120" t="str">
        <f>IF('Main courante'!$A404=$ED$6,'Main courante'!$S404,"")</f>
        <v/>
      </c>
      <c r="EF407" s="120" t="str">
        <f>IF('Main courante'!$A404=$ED$6,'Main courante'!$T404,"")</f>
        <v/>
      </c>
      <c r="EG407" s="120" t="str">
        <f>IF('Main courante'!$A404=$ED$6,'Main courante'!$U404,"")</f>
        <v/>
      </c>
      <c r="EH407" s="134" t="str">
        <f>IF('Main courante'!$A404=$ED$6,'Main courante'!$V404,"")</f>
        <v/>
      </c>
      <c r="EJ407" s="120" t="str">
        <f>IF('Main courante'!$A404=$EJ$6,MAX($EJ$8:$EJ406)+1,"")</f>
        <v/>
      </c>
      <c r="EK407" s="120" t="str">
        <f>IF('Main courante'!$A404=$EJ$6,'Main courante'!$S404,"")</f>
        <v/>
      </c>
      <c r="EL407" s="120" t="str">
        <f>IF('Main courante'!$A404=$EJ$6,'Main courante'!$T404,"")</f>
        <v/>
      </c>
      <c r="EM407" s="120" t="str">
        <f>IF('Main courante'!$A404=$EJ$6,'Main courante'!$U404,"")</f>
        <v/>
      </c>
      <c r="EN407" s="134" t="str">
        <f>IF('Main courante'!$A404=$EJ$6,'Main courante'!$V404,"")</f>
        <v/>
      </c>
      <c r="EP407" s="120" t="str">
        <f>IF('Main courante'!$A404=$EP$6,MAX($EP$8:$EP406)+1,"")</f>
        <v/>
      </c>
      <c r="EQ407" s="120" t="str">
        <f>IF('Main courante'!$A404=$EP$6,'Main courante'!$S404,"")</f>
        <v/>
      </c>
      <c r="ER407" s="120" t="str">
        <f>IF('Main courante'!$A404=$EP$6,'Main courante'!$T404,"")</f>
        <v/>
      </c>
      <c r="ES407" s="120" t="str">
        <f>IF('Main courante'!$A404=$EP$6,'Main courante'!$U404,"")</f>
        <v/>
      </c>
      <c r="ET407" s="134" t="str">
        <f>IF('Main courante'!$A404=$EP$6,'Main courante'!$V404,"")</f>
        <v/>
      </c>
      <c r="EU407" s="125"/>
      <c r="EV407" s="120" t="str">
        <f>IF('Main courante'!$A404=$EV$6,MAX($EV$8:$EV406)+1,"")</f>
        <v/>
      </c>
      <c r="EW407" s="121" t="str">
        <f>IF('Main courante'!$A404=$EV$6,TEXT('Main courante'!$B404,"j mmm aa"),"")</f>
        <v/>
      </c>
      <c r="EX407" s="122" t="str">
        <f>IF('Main courante'!$A404=$EV$6,TEXT('Main courante'!$C404,"hh:mm"),"")</f>
        <v/>
      </c>
      <c r="EY407" s="122" t="str">
        <f>IF('Main courante'!$A404=$EV$6,TEXT('Main courante'!$D404,"hh:mm"),"")</f>
        <v/>
      </c>
      <c r="EZ407" s="123" t="str">
        <f>IF('Main courante'!$A404=$EV$6,MOD($EY407-$EX407,1),"")</f>
        <v/>
      </c>
      <c r="FA407" s="123" t="str">
        <f>IF('Main courante'!$A404=$EV$6,'Main courante'!$E404,"")</f>
        <v/>
      </c>
      <c r="FB407" s="128"/>
    </row>
    <row r="408" spans="1:158">
      <c r="A408" s="120" t="str">
        <f>IF('Main courante'!$A405=$A$6,MAX($A$8:$A407)+1,"")</f>
        <v/>
      </c>
      <c r="B408" s="121" t="str">
        <f>IF('Main courante'!$A405=$A$6,TEXT('Main courante'!$B405,"j mmm aa"),"")</f>
        <v/>
      </c>
      <c r="C408" s="122" t="str">
        <f>IF('Main courante'!$A405=$A$6,TEXT('Main courante'!$C405,"hh:mm"),"")</f>
        <v/>
      </c>
      <c r="D408" s="122" t="str">
        <f>IF('Main courante'!$A405=$A$6,TEXT('Main courante'!$D405,"hh:mm"),"")</f>
        <v/>
      </c>
      <c r="E408" s="123" t="str">
        <f>IF('Main courante'!$A405=$A$6,MOD($D408-$C408,1),"")</f>
        <v/>
      </c>
      <c r="F408" s="123" t="str">
        <f>IF('Main courante'!$A405=$A$6,'Main courante'!$E405,"")</f>
        <v/>
      </c>
      <c r="G408" s="125"/>
      <c r="H408" s="126" t="str">
        <f>IF('Main courante'!$A405=$H$6,MAX($H$8:$H407)+1,"")</f>
        <v/>
      </c>
      <c r="I408" s="121" t="str">
        <f>IF('Main courante'!$A405=$H$6,TEXT('Main courante'!$B405,"j mmm aa"),"")</f>
        <v/>
      </c>
      <c r="J408" s="122" t="str">
        <f>IF('Main courante'!$A405=$H$6,TEXT('Main courante'!$C405,"hh:mm"),"")</f>
        <v/>
      </c>
      <c r="K408" s="122" t="str">
        <f>IF('Main courante'!$A405=$H$6,TEXT('Main courante'!$D405,"hh:mm"),"")</f>
        <v/>
      </c>
      <c r="L408" s="123" t="str">
        <f>IF('Main courante'!$A405=$H$6,MOD($K408-$J408,1),"")</f>
        <v/>
      </c>
      <c r="M408" s="123" t="str">
        <f>IF('Main courante'!$A405=$H$6,'Main courante'!$E405,"")</f>
        <v/>
      </c>
      <c r="N408" s="125"/>
      <c r="O408" s="120" t="str">
        <f>IF('Main courante'!$A405=$O$6,MAX($O$8:$O407)+1,"")</f>
        <v/>
      </c>
      <c r="P408" s="121" t="str">
        <f>IF('Main courante'!$A405=$O$6,TEXT('Main courante'!$B405,"j mmm aa"),"")</f>
        <v/>
      </c>
      <c r="Q408" s="122" t="str">
        <f>IF('Main courante'!$A405=$O$6,TEXT('Main courante'!$C405,"hh:mm"),"")</f>
        <v/>
      </c>
      <c r="R408" s="122" t="str">
        <f>IF('Main courante'!$A405=$O$6,TEXT('Main courante'!$D405,"hh:mm"),"")</f>
        <v/>
      </c>
      <c r="S408" s="123" t="str">
        <f>IF('Main courante'!$A405=$O$6,MOD($R408-$Q408,1),"")</f>
        <v/>
      </c>
      <c r="T408" s="124" t="str">
        <f>IF('Main courante'!$A405=$O$6,'Main courante'!$E405,"")</f>
        <v/>
      </c>
      <c r="U408" s="127" t="str">
        <f>IF('Main courante'!$A405=$O$6,DU408,"")</f>
        <v/>
      </c>
      <c r="V408" s="125"/>
      <c r="W408" s="120" t="str">
        <f>IF('Main courante'!$A405=$W$6,MAX($W$8:$W407)+1,"")</f>
        <v/>
      </c>
      <c r="X408" s="121" t="str">
        <f>IF('Main courante'!$A405=$W$6,TEXT('Main courante'!$B405,"j mmm aa"),"")</f>
        <v/>
      </c>
      <c r="Y408" s="122" t="str">
        <f>IF('Main courante'!$A405=$W$6,TEXT('Main courante'!$C405,"hh:mm"),"")</f>
        <v/>
      </c>
      <c r="Z408" s="122" t="str">
        <f>IF('Main courante'!$A405=$W$6,TEXT('Main courante'!$D405,"hh:mm"),"")</f>
        <v/>
      </c>
      <c r="AA408" s="123" t="str">
        <f>IF('Main courante'!$A405=$W$6,MOD($Z408-$Y408,1),"")</f>
        <v/>
      </c>
      <c r="AB408" s="123" t="str">
        <f>IF('Main courante'!$A405=$W$6,'Main courante'!$E405,"")</f>
        <v/>
      </c>
      <c r="AC408" s="122" t="str">
        <f>IF('Main courante'!$A405=$W$6,DU408,"")</f>
        <v/>
      </c>
      <c r="AD408" s="125"/>
      <c r="AE408" s="120" t="str">
        <f>IF('Main courante'!$A405=$AE$6,MAX($AE$8:$AE407)+1,"")</f>
        <v/>
      </c>
      <c r="AF408" s="121" t="str">
        <f>IF('Main courante'!$A405=$AE$6,TEXT('Main courante'!$B405,"j mmm aa"),"")</f>
        <v/>
      </c>
      <c r="AG408" s="122" t="str">
        <f>IF('Main courante'!$A405=$AE$6,TEXT('Main courante'!$C405,"hh:mm"),"")</f>
        <v/>
      </c>
      <c r="AH408" s="122" t="str">
        <f>IF('Main courante'!$A405=$AE$6,TEXT('Main courante'!$D405,"hh:mm"),"")</f>
        <v/>
      </c>
      <c r="AI408" s="123" t="str">
        <f>IF('Main courante'!$A405=$AE$6,MOD($AH408-$AG408,1),"")</f>
        <v/>
      </c>
      <c r="AJ408" s="123" t="str">
        <f>IF('Main courante'!$A405=$AE$6,'Main courante'!$E405,"")</f>
        <v/>
      </c>
      <c r="AK408" s="122" t="str">
        <f>IF('Main courante'!$A405=$AE$6,DU408,"")</f>
        <v/>
      </c>
      <c r="AL408" s="125"/>
      <c r="AM408" s="120" t="str">
        <f>IF('Main courante'!$A405=$AM$6,MAX($AM$8:$AM407)+1,"")</f>
        <v/>
      </c>
      <c r="AN408" s="121" t="str">
        <f>IF('Main courante'!$A405=$AM$6,TEXT('Main courante'!$B405,"j mmm aa"),"")</f>
        <v/>
      </c>
      <c r="AO408" s="122" t="str">
        <f>IF('Main courante'!$A405=$AM$6,TEXT('Main courante'!$C405,"hh:mm"),"")</f>
        <v/>
      </c>
      <c r="AP408" s="122" t="str">
        <f>IF('Main courante'!$A405=$AM$6,TEXT('Main courante'!$D405,"hh:mm"),"")</f>
        <v/>
      </c>
      <c r="AQ408" s="123" t="str">
        <f>IF('Main courante'!$A405=$AM$6,MOD($AP408-$AO408,1),"")</f>
        <v/>
      </c>
      <c r="AR408" s="123" t="str">
        <f>IF('Main courante'!$A405=$AM$6,'Main courante'!$E405,"")</f>
        <v/>
      </c>
      <c r="AS408" s="122" t="str">
        <f>IF('Main courante'!$A405=$AM$6,DU408,"")</f>
        <v/>
      </c>
      <c r="AT408" s="125"/>
      <c r="AU408" s="120" t="str">
        <f>IF('Main courante'!$A405=$AU$6,MAX($AU$8:$AU407)+1,"")</f>
        <v/>
      </c>
      <c r="AV408" s="121" t="str">
        <f>IF('Main courante'!$A405=$AU$6,TEXT('Main courante'!$B405,"j mmm aa"),"")</f>
        <v/>
      </c>
      <c r="AW408" s="122" t="str">
        <f>IF('Main courante'!$A405=$AU$6,TEXT('Main courante'!$C405,"hh:mm"),"")</f>
        <v/>
      </c>
      <c r="AX408" s="122" t="str">
        <f>IF('Main courante'!$A405=$AU$6,TEXT('Main courante'!$D405,"hh:mm"),"")</f>
        <v/>
      </c>
      <c r="AY408" s="123" t="str">
        <f>IF('Main courante'!$A405=$AU$6,MOD($AX408-$AW408,1),"")</f>
        <v/>
      </c>
      <c r="AZ408" s="123" t="str">
        <f>IF('Main courante'!$A405=$AU$6,'Main courante'!$E405,"")</f>
        <v/>
      </c>
      <c r="BA408" s="122" t="str">
        <f>IF('Main courante'!$A405=$AU$6,DU408,"")</f>
        <v/>
      </c>
      <c r="BB408" s="125"/>
      <c r="BC408" s="120" t="str">
        <f>IF('Main courante'!$A405=$BC$6,MAX($BC$8:$BC407)+1,"")</f>
        <v/>
      </c>
      <c r="BD408" s="121" t="str">
        <f>IF('Main courante'!$A405=$BC$6,TEXT('Main courante'!$B405,"j mmm aa"),"")</f>
        <v/>
      </c>
      <c r="BE408" s="122" t="str">
        <f>IF('Main courante'!$A405=$BC$6,TEXT('Main courante'!$C405,"hh:mm"),"")</f>
        <v/>
      </c>
      <c r="BF408" s="122" t="str">
        <f>IF('Main courante'!$A405=$BC$6,TEXT('Main courante'!$D405,"hh:mm"),"")</f>
        <v/>
      </c>
      <c r="BG408" s="123" t="str">
        <f>IF('Main courante'!$A405=$BC$6,MOD($BF408-$BE408,1),"")</f>
        <v/>
      </c>
      <c r="BH408" s="123" t="str">
        <f>IF('Main courante'!$A405=$BC$6,'Main courante'!$E405,"")</f>
        <v/>
      </c>
      <c r="BI408" s="122" t="str">
        <f>IF('Main courante'!$A405=$BC$6,DU408,"")</f>
        <v/>
      </c>
      <c r="BJ408" s="125"/>
      <c r="BK408" s="120" t="str">
        <f>IF('Main courante'!$A405=$BK$6,MAX($BK$8:$BK407)+1,"")</f>
        <v/>
      </c>
      <c r="BL408" s="121" t="str">
        <f>IF('Main courante'!$A405=$BK$6,TEXT('Main courante'!$B405,"j mmm aa"),"")</f>
        <v/>
      </c>
      <c r="BM408" s="122" t="str">
        <f>IF('Main courante'!$A405=$BK$6,TEXT('Main courante'!$C405,"hh:mm"),"")</f>
        <v/>
      </c>
      <c r="BN408" s="122" t="str">
        <f>IF('Main courante'!$A405=$BK$6,TEXT('Main courante'!$D405,"hh:mm"),"")</f>
        <v/>
      </c>
      <c r="BO408" s="123" t="str">
        <f>IF('Main courante'!$A405=$BK$6,MOD($BN408-$BM408,1),"")</f>
        <v/>
      </c>
      <c r="BP408" s="123" t="str">
        <f>IF('Main courante'!$A405=$BK$6,'Main courante'!$E405,"")</f>
        <v/>
      </c>
      <c r="BQ408" s="122" t="str">
        <f>IF('Main courante'!$A405=$BK$6,DU408,"")</f>
        <v/>
      </c>
      <c r="BR408" s="125"/>
      <c r="BS408" s="120" t="str">
        <f>IF('Main courante'!$A405=$BS$6,MAX($BS$8:$BS407)+1,"")</f>
        <v/>
      </c>
      <c r="BT408" s="121" t="str">
        <f>IF('Main courante'!$A405=$BS$6,TEXT('Main courante'!$B405,"j mmm aa"),"")</f>
        <v/>
      </c>
      <c r="BU408" s="122" t="str">
        <f>IF('Main courante'!$A405=$BS$6,TEXT('Main courante'!$C405,"hh:mm"),"")</f>
        <v/>
      </c>
      <c r="BV408" s="122" t="str">
        <f>IF('Main courante'!$A405=$BS$6,TEXT('Main courante'!$D405,"hh:mm"),"")</f>
        <v/>
      </c>
      <c r="BW408" s="123" t="str">
        <f>IF('Main courante'!$A405=$BS$6,MOD($BV408-$BU408,1),"")</f>
        <v/>
      </c>
      <c r="BX408" s="123" t="str">
        <f>IF('Main courante'!$A405=$BS$6,'Main courante'!$E405,"")</f>
        <v/>
      </c>
      <c r="BY408" s="122" t="str">
        <f>IF('Main courante'!$A405=$BS$6,DU408,"")</f>
        <v/>
      </c>
      <c r="BZ408" s="125"/>
      <c r="CA408" s="120" t="str">
        <f>IF('Main courante'!$A405=$CA$6,MAX($CA$8:$CA407)+1,"")</f>
        <v/>
      </c>
      <c r="CB408" s="121" t="str">
        <f>IF('Main courante'!$A405=$CA$6,TEXT('Main courante'!$B405,"j mmm aa"),"")</f>
        <v/>
      </c>
      <c r="CC408" s="122" t="str">
        <f>IF('Main courante'!$A405=$CA$6,TEXT('Main courante'!$C405,"hh:mm"),"")</f>
        <v/>
      </c>
      <c r="CD408" s="122" t="str">
        <f>IF('Main courante'!$A405=$CA$6,TEXT('Main courante'!$D405,"hh:mm"),"")</f>
        <v/>
      </c>
      <c r="CE408" s="123" t="str">
        <f>IF('Main courante'!$A405=$CA$6,MOD($CD408-$CC408,1),"")</f>
        <v/>
      </c>
      <c r="CF408" s="123" t="str">
        <f>IF('Main courante'!$A405=$CA$6,'Main courante'!$E405,"")</f>
        <v/>
      </c>
      <c r="CG408" s="122" t="str">
        <f>IF('Main courante'!$A405=$CA$6,DU408,"")</f>
        <v/>
      </c>
      <c r="CH408" s="125"/>
      <c r="CI408" s="120" t="str">
        <f>IF('Main courante'!$A405=$CI$6,MAX($CI$8:$CI407)+1,"")</f>
        <v/>
      </c>
      <c r="CJ408" s="121" t="str">
        <f>IF('Main courante'!$A405=$CI$6,TEXT('Main courante'!$B405,"j mmm aa"),"")</f>
        <v/>
      </c>
      <c r="CK408" s="122" t="str">
        <f>IF('Main courante'!$A405=$CI$6,TEXT('Main courante'!$C405,"hh:mm"),"")</f>
        <v/>
      </c>
      <c r="CL408" s="122" t="str">
        <f>IF('Main courante'!$A405=$CI$6,TEXT('Main courante'!$D405,"hh:mm"),"")</f>
        <v/>
      </c>
      <c r="CM408" s="123" t="str">
        <f>IF('Main courante'!$A405=$CI$6,MOD($CL408-$CK408,1),"")</f>
        <v/>
      </c>
      <c r="CN408" s="123" t="str">
        <f>IF('Main courante'!$A405=$CI$6,'Main courante'!$E405,"")</f>
        <v/>
      </c>
      <c r="CO408" s="125"/>
      <c r="CP408" s="120" t="str">
        <f>IF('Main courante'!$A405=$CP$6,MAX($CP$8:$CP407)+1,"")</f>
        <v/>
      </c>
      <c r="CQ408" s="121" t="str">
        <f>IF('Main courante'!$A405=$CP$6,TEXT('Main courante'!$B405,"j mmm aa"),"")</f>
        <v/>
      </c>
      <c r="CR408" s="122" t="str">
        <f>IF('Main courante'!$A405=$CP$6,TEXT('Main courante'!$C405,"hh:mm"),"")</f>
        <v/>
      </c>
      <c r="CS408" s="122" t="str">
        <f>IF('Main courante'!$A405=$CP$6,TEXT('Main courante'!$D405,"hh:mm"),"")</f>
        <v/>
      </c>
      <c r="CT408" s="123" t="str">
        <f>IF('Main courante'!$A405=$CP$6,MOD($CS408-$CR408,1),"")</f>
        <v/>
      </c>
      <c r="CU408" s="123" t="str">
        <f>IF('Main courante'!$A405=$CP$6,'Main courante'!$E405,"")</f>
        <v/>
      </c>
      <c r="CV408" s="122" t="str">
        <f>IF('Main courante'!$A405=$CP$6,DU408,"")</f>
        <v/>
      </c>
      <c r="CW408" s="125"/>
      <c r="CX408" s="120" t="str">
        <f>IF('Main courante'!$A405=$CX$6,MAX($CX$8:$CX407)+1,"")</f>
        <v/>
      </c>
      <c r="CY408" s="121" t="str">
        <f>IF('Main courante'!$A405=$CX$6,TEXT('Main courante'!$B405,"j mmm aa"),"")</f>
        <v/>
      </c>
      <c r="CZ408" s="122" t="str">
        <f>IF('Main courante'!$A405=$CX$6,TEXT('Main courante'!$C405,"hh:mm"),"")</f>
        <v/>
      </c>
      <c r="DA408" s="122" t="str">
        <f>IF('Main courante'!$A405=$CX$6,TEXT('Main courante'!$D405,"hh:mm"),"")</f>
        <v/>
      </c>
      <c r="DB408" s="123" t="str">
        <f>IF('Main courante'!$A405=$CX$6,MOD($DA408-$CZ408,1),"")</f>
        <v/>
      </c>
      <c r="DC408" s="123" t="str">
        <f>IF('Main courante'!$A405=$CX$6,'Main courante'!$E405,"")</f>
        <v/>
      </c>
      <c r="DD408" s="122" t="str">
        <f>IF('Main courante'!$A405=$CX$6,DU408,"")</f>
        <v/>
      </c>
      <c r="DE408" s="125"/>
      <c r="DF408" s="120" t="str">
        <f>IF('Main courante'!$A405=$DF$6,MAX($DF$8:$DF407)+1,"")</f>
        <v/>
      </c>
      <c r="DG408" s="121" t="str">
        <f>IF('Main courante'!$A405=$DF$6,TEXT('Main courante'!$B405,"j mmm aa"),"")</f>
        <v/>
      </c>
      <c r="DH408" s="122" t="str">
        <f>IF('Main courante'!$A405=$DF$6,TEXT('Main courante'!$C405,"hh:mm"),"")</f>
        <v/>
      </c>
      <c r="DI408" s="122" t="str">
        <f>IF('Main courante'!$A405=$DF$6,TEXT('Main courante'!$D405,"hh:mm"),"")</f>
        <v/>
      </c>
      <c r="DJ408" s="123" t="str">
        <f>IF('Main courante'!$A405=$DF$6,MOD($DI408-$DH408,1),"")</f>
        <v/>
      </c>
      <c r="DK408" s="123" t="str">
        <f>IF('Main courante'!$A405=$DF$6,'Main courante'!$E405,"")</f>
        <v/>
      </c>
      <c r="DL408" s="128"/>
      <c r="DM408" s="120" t="str">
        <f>IF(OR('Main courante'!$F405&lt;&gt;"",'Main courante'!$K405&lt;&gt;""),MAX($DM$8:$DM407)+1,"")</f>
        <v/>
      </c>
      <c r="DN408" s="121" t="str">
        <f>IF('Main courante'!$F405,TEXT('Main courante'!$B405,"j mmm aa"),"")</f>
        <v/>
      </c>
      <c r="DO408" s="121" t="str">
        <f>IF('Main courante'!$F405,'Main courante'!$E405,"")</f>
        <v/>
      </c>
      <c r="DP408" s="121" t="str">
        <f>IF(OR('Main courante'!$F405&lt;&gt;"",'Main courante'!$K405&lt;&gt;""),IF('Main courante'!$F405&lt;&gt;"",TEXT('Main courante'!$F405,"hh:mm"),""),"")</f>
        <v/>
      </c>
      <c r="DQ408" s="121" t="str">
        <f>IF(OR('Main courante'!$F405&lt;&gt;"",'Main courante'!$K405&lt;&gt;""),IF('Main courante'!$G405&lt;&gt;"",TEXT('Main courante'!$G405,"hh:mm"),""),"")</f>
        <v/>
      </c>
      <c r="DR408" s="121" t="str">
        <f>IF(OR('Main courante'!$F405&lt;&gt;"",'Main courante'!$K405&lt;&gt;""),IF('Main courante'!$K405&lt;&gt;"",TEXT('Main courante'!$K405,"hh:mm"),""),"")</f>
        <v/>
      </c>
      <c r="DS408" s="121" t="str">
        <f>IF(OR('Main courante'!$F405&lt;&gt;"",'Main courante'!$K405&lt;&gt;""),IF('Main courante'!$L405&lt;&gt;"",TEXT('Main courante'!$L405,"hh:mm"),""),"")</f>
        <v/>
      </c>
      <c r="DT408" s="129">
        <f t="shared" si="22"/>
        <v>0</v>
      </c>
      <c r="DU408" s="130">
        <f>'Main courante'!$H405+'Main courante'!$M405</f>
        <v>0</v>
      </c>
      <c r="DV408" s="131">
        <f>'Main courante'!$J405+'Main courante'!$O405</f>
        <v>0</v>
      </c>
      <c r="DW408" s="131">
        <f>'Main courante'!$I405+'Main courante'!$N405</f>
        <v>0</v>
      </c>
      <c r="DX408" s="132" t="str">
        <f>IF('Main courante'!$P405&lt;&gt;"",'Main courante'!$P405,"")</f>
        <v/>
      </c>
      <c r="DY408" s="133" t="str">
        <f>IF('Main courante'!$Q405&lt;&gt;"",'Main courante'!$Q405,"")</f>
        <v/>
      </c>
      <c r="DZ408" s="133" t="str">
        <f>IF('Main courante'!$R405&lt;&gt;"",'Main courante'!$R405,"")</f>
        <v/>
      </c>
      <c r="EA408" s="129">
        <f t="shared" si="23"/>
        <v>0</v>
      </c>
      <c r="EB408" s="129">
        <f t="shared" si="24"/>
        <v>0</v>
      </c>
      <c r="ED408" s="120" t="str">
        <f>IF('Main courante'!$A405=$ED$6,MAX($ED$8:$ED407)+1,"")</f>
        <v/>
      </c>
      <c r="EE408" s="120" t="str">
        <f>IF('Main courante'!$A405=$ED$6,'Main courante'!$S405,"")</f>
        <v/>
      </c>
      <c r="EF408" s="120" t="str">
        <f>IF('Main courante'!$A405=$ED$6,'Main courante'!$T405,"")</f>
        <v/>
      </c>
      <c r="EG408" s="120" t="str">
        <f>IF('Main courante'!$A405=$ED$6,'Main courante'!$U405,"")</f>
        <v/>
      </c>
      <c r="EH408" s="134" t="str">
        <f>IF('Main courante'!$A405=$ED$6,'Main courante'!$V405,"")</f>
        <v/>
      </c>
      <c r="EJ408" s="120" t="str">
        <f>IF('Main courante'!$A405=$EJ$6,MAX($EJ$8:$EJ407)+1,"")</f>
        <v/>
      </c>
      <c r="EK408" s="120" t="str">
        <f>IF('Main courante'!$A405=$EJ$6,'Main courante'!$S405,"")</f>
        <v/>
      </c>
      <c r="EL408" s="120" t="str">
        <f>IF('Main courante'!$A405=$EJ$6,'Main courante'!$T405,"")</f>
        <v/>
      </c>
      <c r="EM408" s="120" t="str">
        <f>IF('Main courante'!$A405=$EJ$6,'Main courante'!$U405,"")</f>
        <v/>
      </c>
      <c r="EN408" s="134" t="str">
        <f>IF('Main courante'!$A405=$EJ$6,'Main courante'!$V405,"")</f>
        <v/>
      </c>
      <c r="EP408" s="120" t="str">
        <f>IF('Main courante'!$A405=$EP$6,MAX($EP$8:$EP407)+1,"")</f>
        <v/>
      </c>
      <c r="EQ408" s="120" t="str">
        <f>IF('Main courante'!$A405=$EP$6,'Main courante'!$S405,"")</f>
        <v/>
      </c>
      <c r="ER408" s="120" t="str">
        <f>IF('Main courante'!$A405=$EP$6,'Main courante'!$T405,"")</f>
        <v/>
      </c>
      <c r="ES408" s="120" t="str">
        <f>IF('Main courante'!$A405=$EP$6,'Main courante'!$U405,"")</f>
        <v/>
      </c>
      <c r="ET408" s="134" t="str">
        <f>IF('Main courante'!$A405=$EP$6,'Main courante'!$V405,"")</f>
        <v/>
      </c>
      <c r="EU408" s="125"/>
      <c r="EV408" s="120" t="str">
        <f>IF('Main courante'!$A405=$EV$6,MAX($EV$8:$EV407)+1,"")</f>
        <v/>
      </c>
      <c r="EW408" s="121" t="str">
        <f>IF('Main courante'!$A405=$EV$6,TEXT('Main courante'!$B405,"j mmm aa"),"")</f>
        <v/>
      </c>
      <c r="EX408" s="122" t="str">
        <f>IF('Main courante'!$A405=$EV$6,TEXT('Main courante'!$C405,"hh:mm"),"")</f>
        <v/>
      </c>
      <c r="EY408" s="122" t="str">
        <f>IF('Main courante'!$A405=$EV$6,TEXT('Main courante'!$D405,"hh:mm"),"")</f>
        <v/>
      </c>
      <c r="EZ408" s="123" t="str">
        <f>IF('Main courante'!$A405=$EV$6,MOD($EY408-$EX408,1),"")</f>
        <v/>
      </c>
      <c r="FA408" s="123" t="str">
        <f>IF('Main courante'!$A405=$EV$6,'Main courante'!$E405,"")</f>
        <v/>
      </c>
      <c r="FB408" s="128"/>
    </row>
    <row r="409" spans="1:158">
      <c r="A409" s="120" t="str">
        <f>IF('Main courante'!$A406=$A$6,MAX($A$8:$A408)+1,"")</f>
        <v/>
      </c>
      <c r="B409" s="121" t="str">
        <f>IF('Main courante'!$A406=$A$6,TEXT('Main courante'!$B406,"j mmm aa"),"")</f>
        <v/>
      </c>
      <c r="C409" s="122" t="str">
        <f>IF('Main courante'!$A406=$A$6,TEXT('Main courante'!$C406,"hh:mm"),"")</f>
        <v/>
      </c>
      <c r="D409" s="122" t="str">
        <f>IF('Main courante'!$A406=$A$6,TEXT('Main courante'!$D406,"hh:mm"),"")</f>
        <v/>
      </c>
      <c r="E409" s="123" t="str">
        <f>IF('Main courante'!$A406=$A$6,MOD($D409-$C409,1),"")</f>
        <v/>
      </c>
      <c r="F409" s="123" t="str">
        <f>IF('Main courante'!$A406=$A$6,'Main courante'!$E406,"")</f>
        <v/>
      </c>
      <c r="G409" s="125"/>
      <c r="H409" s="126" t="str">
        <f>IF('Main courante'!$A406=$H$6,MAX($H$8:$H408)+1,"")</f>
        <v/>
      </c>
      <c r="I409" s="121" t="str">
        <f>IF('Main courante'!$A406=$H$6,TEXT('Main courante'!$B406,"j mmm aa"),"")</f>
        <v/>
      </c>
      <c r="J409" s="122" t="str">
        <f>IF('Main courante'!$A406=$H$6,TEXT('Main courante'!$C406,"hh:mm"),"")</f>
        <v/>
      </c>
      <c r="K409" s="122" t="str">
        <f>IF('Main courante'!$A406=$H$6,TEXT('Main courante'!$D406,"hh:mm"),"")</f>
        <v/>
      </c>
      <c r="L409" s="123" t="str">
        <f>IF('Main courante'!$A406=$H$6,MOD($K409-$J409,1),"")</f>
        <v/>
      </c>
      <c r="M409" s="123" t="str">
        <f>IF('Main courante'!$A406=$H$6,'Main courante'!$E406,"")</f>
        <v/>
      </c>
      <c r="N409" s="125"/>
      <c r="O409" s="120" t="str">
        <f>IF('Main courante'!$A406=$O$6,MAX($O$8:$O408)+1,"")</f>
        <v/>
      </c>
      <c r="P409" s="121" t="str">
        <f>IF('Main courante'!$A406=$O$6,TEXT('Main courante'!$B406,"j mmm aa"),"")</f>
        <v/>
      </c>
      <c r="Q409" s="122" t="str">
        <f>IF('Main courante'!$A406=$O$6,TEXT('Main courante'!$C406,"hh:mm"),"")</f>
        <v/>
      </c>
      <c r="R409" s="122" t="str">
        <f>IF('Main courante'!$A406=$O$6,TEXT('Main courante'!$D406,"hh:mm"),"")</f>
        <v/>
      </c>
      <c r="S409" s="123" t="str">
        <f>IF('Main courante'!$A406=$O$6,MOD($R409-$Q409,1),"")</f>
        <v/>
      </c>
      <c r="T409" s="124" t="str">
        <f>IF('Main courante'!$A406=$O$6,'Main courante'!$E406,"")</f>
        <v/>
      </c>
      <c r="U409" s="127" t="str">
        <f>IF('Main courante'!$A406=$O$6,DU409,"")</f>
        <v/>
      </c>
      <c r="V409" s="125"/>
      <c r="W409" s="120" t="str">
        <f>IF('Main courante'!$A406=$W$6,MAX($W$8:$W408)+1,"")</f>
        <v/>
      </c>
      <c r="X409" s="121" t="str">
        <f>IF('Main courante'!$A406=$W$6,TEXT('Main courante'!$B406,"j mmm aa"),"")</f>
        <v/>
      </c>
      <c r="Y409" s="122" t="str">
        <f>IF('Main courante'!$A406=$W$6,TEXT('Main courante'!$C406,"hh:mm"),"")</f>
        <v/>
      </c>
      <c r="Z409" s="122" t="str">
        <f>IF('Main courante'!$A406=$W$6,TEXT('Main courante'!$D406,"hh:mm"),"")</f>
        <v/>
      </c>
      <c r="AA409" s="123" t="str">
        <f>IF('Main courante'!$A406=$W$6,MOD($Z409-$Y409,1),"")</f>
        <v/>
      </c>
      <c r="AB409" s="123" t="str">
        <f>IF('Main courante'!$A406=$W$6,'Main courante'!$E406,"")</f>
        <v/>
      </c>
      <c r="AC409" s="122" t="str">
        <f>IF('Main courante'!$A406=$W$6,DU409,"")</f>
        <v/>
      </c>
      <c r="AD409" s="125"/>
      <c r="AE409" s="120" t="str">
        <f>IF('Main courante'!$A406=$AE$6,MAX($AE$8:$AE408)+1,"")</f>
        <v/>
      </c>
      <c r="AF409" s="121" t="str">
        <f>IF('Main courante'!$A406=$AE$6,TEXT('Main courante'!$B406,"j mmm aa"),"")</f>
        <v/>
      </c>
      <c r="AG409" s="122" t="str">
        <f>IF('Main courante'!$A406=$AE$6,TEXT('Main courante'!$C406,"hh:mm"),"")</f>
        <v/>
      </c>
      <c r="AH409" s="122" t="str">
        <f>IF('Main courante'!$A406=$AE$6,TEXT('Main courante'!$D406,"hh:mm"),"")</f>
        <v/>
      </c>
      <c r="AI409" s="123" t="str">
        <f>IF('Main courante'!$A406=$AE$6,MOD($AH409-$AG409,1),"")</f>
        <v/>
      </c>
      <c r="AJ409" s="123" t="str">
        <f>IF('Main courante'!$A406=$AE$6,'Main courante'!$E406,"")</f>
        <v/>
      </c>
      <c r="AK409" s="122" t="str">
        <f>IF('Main courante'!$A406=$AE$6,DU409,"")</f>
        <v/>
      </c>
      <c r="AL409" s="125"/>
      <c r="AM409" s="120" t="str">
        <f>IF('Main courante'!$A406=$AM$6,MAX($AM$8:$AM408)+1,"")</f>
        <v/>
      </c>
      <c r="AN409" s="121" t="str">
        <f>IF('Main courante'!$A406=$AM$6,TEXT('Main courante'!$B406,"j mmm aa"),"")</f>
        <v/>
      </c>
      <c r="AO409" s="122" t="str">
        <f>IF('Main courante'!$A406=$AM$6,TEXT('Main courante'!$C406,"hh:mm"),"")</f>
        <v/>
      </c>
      <c r="AP409" s="122" t="str">
        <f>IF('Main courante'!$A406=$AM$6,TEXT('Main courante'!$D406,"hh:mm"),"")</f>
        <v/>
      </c>
      <c r="AQ409" s="123" t="str">
        <f>IF('Main courante'!$A406=$AM$6,MOD($AP409-$AO409,1),"")</f>
        <v/>
      </c>
      <c r="AR409" s="123" t="str">
        <f>IF('Main courante'!$A406=$AM$6,'Main courante'!$E406,"")</f>
        <v/>
      </c>
      <c r="AS409" s="122" t="str">
        <f>IF('Main courante'!$A406=$AM$6,DU409,"")</f>
        <v/>
      </c>
      <c r="AT409" s="125"/>
      <c r="AU409" s="120" t="str">
        <f>IF('Main courante'!$A406=$AU$6,MAX($AU$8:$AU408)+1,"")</f>
        <v/>
      </c>
      <c r="AV409" s="121" t="str">
        <f>IF('Main courante'!$A406=$AU$6,TEXT('Main courante'!$B406,"j mmm aa"),"")</f>
        <v/>
      </c>
      <c r="AW409" s="122" t="str">
        <f>IF('Main courante'!$A406=$AU$6,TEXT('Main courante'!$C406,"hh:mm"),"")</f>
        <v/>
      </c>
      <c r="AX409" s="122" t="str">
        <f>IF('Main courante'!$A406=$AU$6,TEXT('Main courante'!$D406,"hh:mm"),"")</f>
        <v/>
      </c>
      <c r="AY409" s="123" t="str">
        <f>IF('Main courante'!$A406=$AU$6,MOD($AX409-$AW409,1),"")</f>
        <v/>
      </c>
      <c r="AZ409" s="123" t="str">
        <f>IF('Main courante'!$A406=$AU$6,'Main courante'!$E406,"")</f>
        <v/>
      </c>
      <c r="BA409" s="122" t="str">
        <f>IF('Main courante'!$A406=$AU$6,DU409,"")</f>
        <v/>
      </c>
      <c r="BB409" s="125"/>
      <c r="BC409" s="120" t="str">
        <f>IF('Main courante'!$A406=$BC$6,MAX($BC$8:$BC408)+1,"")</f>
        <v/>
      </c>
      <c r="BD409" s="121" t="str">
        <f>IF('Main courante'!$A406=$BC$6,TEXT('Main courante'!$B406,"j mmm aa"),"")</f>
        <v/>
      </c>
      <c r="BE409" s="122" t="str">
        <f>IF('Main courante'!$A406=$BC$6,TEXT('Main courante'!$C406,"hh:mm"),"")</f>
        <v/>
      </c>
      <c r="BF409" s="122" t="str">
        <f>IF('Main courante'!$A406=$BC$6,TEXT('Main courante'!$D406,"hh:mm"),"")</f>
        <v/>
      </c>
      <c r="BG409" s="123" t="str">
        <f>IF('Main courante'!$A406=$BC$6,MOD($BF409-$BE409,1),"")</f>
        <v/>
      </c>
      <c r="BH409" s="123" t="str">
        <f>IF('Main courante'!$A406=$BC$6,'Main courante'!$E406,"")</f>
        <v/>
      </c>
      <c r="BI409" s="122" t="str">
        <f>IF('Main courante'!$A406=$BC$6,DU409,"")</f>
        <v/>
      </c>
      <c r="BJ409" s="125"/>
      <c r="BK409" s="120" t="str">
        <f>IF('Main courante'!$A406=$BK$6,MAX($BK$8:$BK408)+1,"")</f>
        <v/>
      </c>
      <c r="BL409" s="121" t="str">
        <f>IF('Main courante'!$A406=$BK$6,TEXT('Main courante'!$B406,"j mmm aa"),"")</f>
        <v/>
      </c>
      <c r="BM409" s="122" t="str">
        <f>IF('Main courante'!$A406=$BK$6,TEXT('Main courante'!$C406,"hh:mm"),"")</f>
        <v/>
      </c>
      <c r="BN409" s="122" t="str">
        <f>IF('Main courante'!$A406=$BK$6,TEXT('Main courante'!$D406,"hh:mm"),"")</f>
        <v/>
      </c>
      <c r="BO409" s="123" t="str">
        <f>IF('Main courante'!$A406=$BK$6,MOD($BN409-$BM409,1),"")</f>
        <v/>
      </c>
      <c r="BP409" s="123" t="str">
        <f>IF('Main courante'!$A406=$BK$6,'Main courante'!$E406,"")</f>
        <v/>
      </c>
      <c r="BQ409" s="122" t="str">
        <f>IF('Main courante'!$A406=$BK$6,DU409,"")</f>
        <v/>
      </c>
      <c r="BR409" s="125"/>
      <c r="BS409" s="120" t="str">
        <f>IF('Main courante'!$A406=$BS$6,MAX($BS$8:$BS408)+1,"")</f>
        <v/>
      </c>
      <c r="BT409" s="121" t="str">
        <f>IF('Main courante'!$A406=$BS$6,TEXT('Main courante'!$B406,"j mmm aa"),"")</f>
        <v/>
      </c>
      <c r="BU409" s="122" t="str">
        <f>IF('Main courante'!$A406=$BS$6,TEXT('Main courante'!$C406,"hh:mm"),"")</f>
        <v/>
      </c>
      <c r="BV409" s="122" t="str">
        <f>IF('Main courante'!$A406=$BS$6,TEXT('Main courante'!$D406,"hh:mm"),"")</f>
        <v/>
      </c>
      <c r="BW409" s="123" t="str">
        <f>IF('Main courante'!$A406=$BS$6,MOD($BV409-$BU409,1),"")</f>
        <v/>
      </c>
      <c r="BX409" s="123" t="str">
        <f>IF('Main courante'!$A406=$BS$6,'Main courante'!$E406,"")</f>
        <v/>
      </c>
      <c r="BY409" s="122" t="str">
        <f>IF('Main courante'!$A406=$BS$6,DU409,"")</f>
        <v/>
      </c>
      <c r="BZ409" s="125"/>
      <c r="CA409" s="120" t="str">
        <f>IF('Main courante'!$A406=$CA$6,MAX($CA$8:$CA408)+1,"")</f>
        <v/>
      </c>
      <c r="CB409" s="121" t="str">
        <f>IF('Main courante'!$A406=$CA$6,TEXT('Main courante'!$B406,"j mmm aa"),"")</f>
        <v/>
      </c>
      <c r="CC409" s="122" t="str">
        <f>IF('Main courante'!$A406=$CA$6,TEXT('Main courante'!$C406,"hh:mm"),"")</f>
        <v/>
      </c>
      <c r="CD409" s="122" t="str">
        <f>IF('Main courante'!$A406=$CA$6,TEXT('Main courante'!$D406,"hh:mm"),"")</f>
        <v/>
      </c>
      <c r="CE409" s="123" t="str">
        <f>IF('Main courante'!$A406=$CA$6,MOD($CD409-$CC409,1),"")</f>
        <v/>
      </c>
      <c r="CF409" s="123" t="str">
        <f>IF('Main courante'!$A406=$CA$6,'Main courante'!$E406,"")</f>
        <v/>
      </c>
      <c r="CG409" s="122" t="str">
        <f>IF('Main courante'!$A406=$CA$6,DU409,"")</f>
        <v/>
      </c>
      <c r="CH409" s="125"/>
      <c r="CI409" s="120" t="str">
        <f>IF('Main courante'!$A406=$CI$6,MAX($CI$8:$CI408)+1,"")</f>
        <v/>
      </c>
      <c r="CJ409" s="121" t="str">
        <f>IF('Main courante'!$A406=$CI$6,TEXT('Main courante'!$B406,"j mmm aa"),"")</f>
        <v/>
      </c>
      <c r="CK409" s="122" t="str">
        <f>IF('Main courante'!$A406=$CI$6,TEXT('Main courante'!$C406,"hh:mm"),"")</f>
        <v/>
      </c>
      <c r="CL409" s="122" t="str">
        <f>IF('Main courante'!$A406=$CI$6,TEXT('Main courante'!$D406,"hh:mm"),"")</f>
        <v/>
      </c>
      <c r="CM409" s="123" t="str">
        <f>IF('Main courante'!$A406=$CI$6,MOD($CL409-$CK409,1),"")</f>
        <v/>
      </c>
      <c r="CN409" s="123" t="str">
        <f>IF('Main courante'!$A406=$CI$6,'Main courante'!$E406,"")</f>
        <v/>
      </c>
      <c r="CO409" s="125"/>
      <c r="CP409" s="120" t="str">
        <f>IF('Main courante'!$A406=$CP$6,MAX($CP$8:$CP408)+1,"")</f>
        <v/>
      </c>
      <c r="CQ409" s="121" t="str">
        <f>IF('Main courante'!$A406=$CP$6,TEXT('Main courante'!$B406,"j mmm aa"),"")</f>
        <v/>
      </c>
      <c r="CR409" s="122" t="str">
        <f>IF('Main courante'!$A406=$CP$6,TEXT('Main courante'!$C406,"hh:mm"),"")</f>
        <v/>
      </c>
      <c r="CS409" s="122" t="str">
        <f>IF('Main courante'!$A406=$CP$6,TEXT('Main courante'!$D406,"hh:mm"),"")</f>
        <v/>
      </c>
      <c r="CT409" s="123" t="str">
        <f>IF('Main courante'!$A406=$CP$6,MOD($CS409-$CR409,1),"")</f>
        <v/>
      </c>
      <c r="CU409" s="123" t="str">
        <f>IF('Main courante'!$A406=$CP$6,'Main courante'!$E406,"")</f>
        <v/>
      </c>
      <c r="CV409" s="122" t="str">
        <f>IF('Main courante'!$A406=$CP$6,DU409,"")</f>
        <v/>
      </c>
      <c r="CW409" s="125"/>
      <c r="CX409" s="120" t="str">
        <f>IF('Main courante'!$A406=$CX$6,MAX($CX$8:$CX408)+1,"")</f>
        <v/>
      </c>
      <c r="CY409" s="121" t="str">
        <f>IF('Main courante'!$A406=$CX$6,TEXT('Main courante'!$B406,"j mmm aa"),"")</f>
        <v/>
      </c>
      <c r="CZ409" s="122" t="str">
        <f>IF('Main courante'!$A406=$CX$6,TEXT('Main courante'!$C406,"hh:mm"),"")</f>
        <v/>
      </c>
      <c r="DA409" s="122" t="str">
        <f>IF('Main courante'!$A406=$CX$6,TEXT('Main courante'!$D406,"hh:mm"),"")</f>
        <v/>
      </c>
      <c r="DB409" s="123" t="str">
        <f>IF('Main courante'!$A406=$CX$6,MOD($DA409-$CZ409,1),"")</f>
        <v/>
      </c>
      <c r="DC409" s="123" t="str">
        <f>IF('Main courante'!$A406=$CX$6,'Main courante'!$E406,"")</f>
        <v/>
      </c>
      <c r="DD409" s="122" t="str">
        <f>IF('Main courante'!$A406=$CX$6,DU409,"")</f>
        <v/>
      </c>
      <c r="DE409" s="125"/>
      <c r="DF409" s="120" t="str">
        <f>IF('Main courante'!$A406=$DF$6,MAX($DF$8:$DF408)+1,"")</f>
        <v/>
      </c>
      <c r="DG409" s="121" t="str">
        <f>IF('Main courante'!$A406=$DF$6,TEXT('Main courante'!$B406,"j mmm aa"),"")</f>
        <v/>
      </c>
      <c r="DH409" s="122" t="str">
        <f>IF('Main courante'!$A406=$DF$6,TEXT('Main courante'!$C406,"hh:mm"),"")</f>
        <v/>
      </c>
      <c r="DI409" s="122" t="str">
        <f>IF('Main courante'!$A406=$DF$6,TEXT('Main courante'!$D406,"hh:mm"),"")</f>
        <v/>
      </c>
      <c r="DJ409" s="123" t="str">
        <f>IF('Main courante'!$A406=$DF$6,MOD($DI409-$DH409,1),"")</f>
        <v/>
      </c>
      <c r="DK409" s="123" t="str">
        <f>IF('Main courante'!$A406=$DF$6,'Main courante'!$E406,"")</f>
        <v/>
      </c>
      <c r="DL409" s="128"/>
      <c r="DM409" s="120" t="str">
        <f>IF(OR('Main courante'!$F406&lt;&gt;"",'Main courante'!$K406&lt;&gt;""),MAX($DM$8:$DM408)+1,"")</f>
        <v/>
      </c>
      <c r="DN409" s="121" t="str">
        <f>IF('Main courante'!$F406,TEXT('Main courante'!$B406,"j mmm aa"),"")</f>
        <v/>
      </c>
      <c r="DO409" s="121" t="str">
        <f>IF('Main courante'!$F406,'Main courante'!$E406,"")</f>
        <v/>
      </c>
      <c r="DP409" s="121" t="str">
        <f>IF(OR('Main courante'!$F406&lt;&gt;"",'Main courante'!$K406&lt;&gt;""),IF('Main courante'!$F406&lt;&gt;"",TEXT('Main courante'!$F406,"hh:mm"),""),"")</f>
        <v/>
      </c>
      <c r="DQ409" s="121" t="str">
        <f>IF(OR('Main courante'!$F406&lt;&gt;"",'Main courante'!$K406&lt;&gt;""),IF('Main courante'!$G406&lt;&gt;"",TEXT('Main courante'!$G406,"hh:mm"),""),"")</f>
        <v/>
      </c>
      <c r="DR409" s="121" t="str">
        <f>IF(OR('Main courante'!$F406&lt;&gt;"",'Main courante'!$K406&lt;&gt;""),IF('Main courante'!$K406&lt;&gt;"",TEXT('Main courante'!$K406,"hh:mm"),""),"")</f>
        <v/>
      </c>
      <c r="DS409" s="121" t="str">
        <f>IF(OR('Main courante'!$F406&lt;&gt;"",'Main courante'!$K406&lt;&gt;""),IF('Main courante'!$L406&lt;&gt;"",TEXT('Main courante'!$L406,"hh:mm"),""),"")</f>
        <v/>
      </c>
      <c r="DT409" s="129">
        <f t="shared" si="22"/>
        <v>0</v>
      </c>
      <c r="DU409" s="130">
        <f>'Main courante'!$H406+'Main courante'!$M406</f>
        <v>0</v>
      </c>
      <c r="DV409" s="131">
        <f>'Main courante'!$J406+'Main courante'!$O406</f>
        <v>0</v>
      </c>
      <c r="DW409" s="131">
        <f>'Main courante'!$I406+'Main courante'!$N406</f>
        <v>0</v>
      </c>
      <c r="DX409" s="132" t="str">
        <f>IF('Main courante'!$P406&lt;&gt;"",'Main courante'!$P406,"")</f>
        <v/>
      </c>
      <c r="DY409" s="133" t="str">
        <f>IF('Main courante'!$Q406&lt;&gt;"",'Main courante'!$Q406,"")</f>
        <v/>
      </c>
      <c r="DZ409" s="133" t="str">
        <f>IF('Main courante'!$R406&lt;&gt;"",'Main courante'!$R406,"")</f>
        <v/>
      </c>
      <c r="EA409" s="129">
        <f t="shared" si="23"/>
        <v>0</v>
      </c>
      <c r="EB409" s="129">
        <f t="shared" si="24"/>
        <v>0</v>
      </c>
      <c r="ED409" s="120" t="str">
        <f>IF('Main courante'!$A406=$ED$6,MAX($ED$8:$ED408)+1,"")</f>
        <v/>
      </c>
      <c r="EE409" s="120" t="str">
        <f>IF('Main courante'!$A406=$ED$6,'Main courante'!$S406,"")</f>
        <v/>
      </c>
      <c r="EF409" s="120" t="str">
        <f>IF('Main courante'!$A406=$ED$6,'Main courante'!$T406,"")</f>
        <v/>
      </c>
      <c r="EG409" s="120" t="str">
        <f>IF('Main courante'!$A406=$ED$6,'Main courante'!$U406,"")</f>
        <v/>
      </c>
      <c r="EH409" s="134" t="str">
        <f>IF('Main courante'!$A406=$ED$6,'Main courante'!$V406,"")</f>
        <v/>
      </c>
      <c r="EJ409" s="120" t="str">
        <f>IF('Main courante'!$A406=$EJ$6,MAX($EJ$8:$EJ408)+1,"")</f>
        <v/>
      </c>
      <c r="EK409" s="120" t="str">
        <f>IF('Main courante'!$A406=$EJ$6,'Main courante'!$S406,"")</f>
        <v/>
      </c>
      <c r="EL409" s="120" t="str">
        <f>IF('Main courante'!$A406=$EJ$6,'Main courante'!$T406,"")</f>
        <v/>
      </c>
      <c r="EM409" s="120" t="str">
        <f>IF('Main courante'!$A406=$EJ$6,'Main courante'!$U406,"")</f>
        <v/>
      </c>
      <c r="EN409" s="134" t="str">
        <f>IF('Main courante'!$A406=$EJ$6,'Main courante'!$V406,"")</f>
        <v/>
      </c>
      <c r="EP409" s="120" t="str">
        <f>IF('Main courante'!$A406=$EP$6,MAX($EP$8:$EP408)+1,"")</f>
        <v/>
      </c>
      <c r="EQ409" s="120" t="str">
        <f>IF('Main courante'!$A406=$EP$6,'Main courante'!$S406,"")</f>
        <v/>
      </c>
      <c r="ER409" s="120" t="str">
        <f>IF('Main courante'!$A406=$EP$6,'Main courante'!$T406,"")</f>
        <v/>
      </c>
      <c r="ES409" s="120" t="str">
        <f>IF('Main courante'!$A406=$EP$6,'Main courante'!$U406,"")</f>
        <v/>
      </c>
      <c r="ET409" s="134" t="str">
        <f>IF('Main courante'!$A406=$EP$6,'Main courante'!$V406,"")</f>
        <v/>
      </c>
      <c r="EU409" s="125"/>
      <c r="EV409" s="120" t="str">
        <f>IF('Main courante'!$A406=$EV$6,MAX($EV$8:$EV408)+1,"")</f>
        <v/>
      </c>
      <c r="EW409" s="121" t="str">
        <f>IF('Main courante'!$A406=$EV$6,TEXT('Main courante'!$B406,"j mmm aa"),"")</f>
        <v/>
      </c>
      <c r="EX409" s="122" t="str">
        <f>IF('Main courante'!$A406=$EV$6,TEXT('Main courante'!$C406,"hh:mm"),"")</f>
        <v/>
      </c>
      <c r="EY409" s="122" t="str">
        <f>IF('Main courante'!$A406=$EV$6,TEXT('Main courante'!$D406,"hh:mm"),"")</f>
        <v/>
      </c>
      <c r="EZ409" s="123" t="str">
        <f>IF('Main courante'!$A406=$EV$6,MOD($EY409-$EX409,1),"")</f>
        <v/>
      </c>
      <c r="FA409" s="123" t="str">
        <f>IF('Main courante'!$A406=$EV$6,'Main courante'!$E406,"")</f>
        <v/>
      </c>
      <c r="FB409" s="128"/>
    </row>
    <row r="410" spans="1:158">
      <c r="A410" s="120" t="str">
        <f>IF('Main courante'!$A407=$A$6,MAX($A$8:$A409)+1,"")</f>
        <v/>
      </c>
      <c r="B410" s="121" t="str">
        <f>IF('Main courante'!$A407=$A$6,TEXT('Main courante'!$B407,"j mmm aa"),"")</f>
        <v/>
      </c>
      <c r="C410" s="122" t="str">
        <f>IF('Main courante'!$A407=$A$6,TEXT('Main courante'!$C407,"hh:mm"),"")</f>
        <v/>
      </c>
      <c r="D410" s="122" t="str">
        <f>IF('Main courante'!$A407=$A$6,TEXT('Main courante'!$D407,"hh:mm"),"")</f>
        <v/>
      </c>
      <c r="E410" s="123" t="str">
        <f>IF('Main courante'!$A407=$A$6,MOD($D410-$C410,1),"")</f>
        <v/>
      </c>
      <c r="F410" s="123" t="str">
        <f>IF('Main courante'!$A407=$A$6,'Main courante'!$E407,"")</f>
        <v/>
      </c>
      <c r="G410" s="125"/>
      <c r="H410" s="126" t="str">
        <f>IF('Main courante'!$A407=$H$6,MAX($H$8:$H409)+1,"")</f>
        <v/>
      </c>
      <c r="I410" s="121" t="str">
        <f>IF('Main courante'!$A407=$H$6,TEXT('Main courante'!$B407,"j mmm aa"),"")</f>
        <v/>
      </c>
      <c r="J410" s="122" t="str">
        <f>IF('Main courante'!$A407=$H$6,TEXT('Main courante'!$C407,"hh:mm"),"")</f>
        <v/>
      </c>
      <c r="K410" s="122" t="str">
        <f>IF('Main courante'!$A407=$H$6,TEXT('Main courante'!$D407,"hh:mm"),"")</f>
        <v/>
      </c>
      <c r="L410" s="123" t="str">
        <f>IF('Main courante'!$A407=$H$6,MOD($K410-$J410,1),"")</f>
        <v/>
      </c>
      <c r="M410" s="123" t="str">
        <f>IF('Main courante'!$A407=$H$6,'Main courante'!$E407,"")</f>
        <v/>
      </c>
      <c r="N410" s="125"/>
      <c r="O410" s="120" t="str">
        <f>IF('Main courante'!$A407=$O$6,MAX($O$8:$O409)+1,"")</f>
        <v/>
      </c>
      <c r="P410" s="121" t="str">
        <f>IF('Main courante'!$A407=$O$6,TEXT('Main courante'!$B407,"j mmm aa"),"")</f>
        <v/>
      </c>
      <c r="Q410" s="122" t="str">
        <f>IF('Main courante'!$A407=$O$6,TEXT('Main courante'!$C407,"hh:mm"),"")</f>
        <v/>
      </c>
      <c r="R410" s="122" t="str">
        <f>IF('Main courante'!$A407=$O$6,TEXT('Main courante'!$D407,"hh:mm"),"")</f>
        <v/>
      </c>
      <c r="S410" s="123" t="str">
        <f>IF('Main courante'!$A407=$O$6,MOD($R410-$Q410,1),"")</f>
        <v/>
      </c>
      <c r="T410" s="124" t="str">
        <f>IF('Main courante'!$A407=$O$6,'Main courante'!$E407,"")</f>
        <v/>
      </c>
      <c r="U410" s="127" t="str">
        <f>IF('Main courante'!$A407=$O$6,DU410,"")</f>
        <v/>
      </c>
      <c r="V410" s="125"/>
      <c r="W410" s="120" t="str">
        <f>IF('Main courante'!$A407=$W$6,MAX($W$8:$W409)+1,"")</f>
        <v/>
      </c>
      <c r="X410" s="121" t="str">
        <f>IF('Main courante'!$A407=$W$6,TEXT('Main courante'!$B407,"j mmm aa"),"")</f>
        <v/>
      </c>
      <c r="Y410" s="122" t="str">
        <f>IF('Main courante'!$A407=$W$6,TEXT('Main courante'!$C407,"hh:mm"),"")</f>
        <v/>
      </c>
      <c r="Z410" s="122" t="str">
        <f>IF('Main courante'!$A407=$W$6,TEXT('Main courante'!$D407,"hh:mm"),"")</f>
        <v/>
      </c>
      <c r="AA410" s="123" t="str">
        <f>IF('Main courante'!$A407=$W$6,MOD($Z410-$Y410,1),"")</f>
        <v/>
      </c>
      <c r="AB410" s="123" t="str">
        <f>IF('Main courante'!$A407=$W$6,'Main courante'!$E407,"")</f>
        <v/>
      </c>
      <c r="AC410" s="122" t="str">
        <f>IF('Main courante'!$A407=$W$6,DU410,"")</f>
        <v/>
      </c>
      <c r="AD410" s="125"/>
      <c r="AE410" s="120" t="str">
        <f>IF('Main courante'!$A407=$AE$6,MAX($AE$8:$AE409)+1,"")</f>
        <v/>
      </c>
      <c r="AF410" s="121" t="str">
        <f>IF('Main courante'!$A407=$AE$6,TEXT('Main courante'!$B407,"j mmm aa"),"")</f>
        <v/>
      </c>
      <c r="AG410" s="122" t="str">
        <f>IF('Main courante'!$A407=$AE$6,TEXT('Main courante'!$C407,"hh:mm"),"")</f>
        <v/>
      </c>
      <c r="AH410" s="122" t="str">
        <f>IF('Main courante'!$A407=$AE$6,TEXT('Main courante'!$D407,"hh:mm"),"")</f>
        <v/>
      </c>
      <c r="AI410" s="123" t="str">
        <f>IF('Main courante'!$A407=$AE$6,MOD($AH410-$AG410,1),"")</f>
        <v/>
      </c>
      <c r="AJ410" s="123" t="str">
        <f>IF('Main courante'!$A407=$AE$6,'Main courante'!$E407,"")</f>
        <v/>
      </c>
      <c r="AK410" s="122" t="str">
        <f>IF('Main courante'!$A407=$AE$6,DU410,"")</f>
        <v/>
      </c>
      <c r="AL410" s="125"/>
      <c r="AM410" s="120" t="str">
        <f>IF('Main courante'!$A407=$AM$6,MAX($AM$8:$AM409)+1,"")</f>
        <v/>
      </c>
      <c r="AN410" s="121" t="str">
        <f>IF('Main courante'!$A407=$AM$6,TEXT('Main courante'!$B407,"j mmm aa"),"")</f>
        <v/>
      </c>
      <c r="AO410" s="122" t="str">
        <f>IF('Main courante'!$A407=$AM$6,TEXT('Main courante'!$C407,"hh:mm"),"")</f>
        <v/>
      </c>
      <c r="AP410" s="122" t="str">
        <f>IF('Main courante'!$A407=$AM$6,TEXT('Main courante'!$D407,"hh:mm"),"")</f>
        <v/>
      </c>
      <c r="AQ410" s="123" t="str">
        <f>IF('Main courante'!$A407=$AM$6,MOD($AP410-$AO410,1),"")</f>
        <v/>
      </c>
      <c r="AR410" s="123" t="str">
        <f>IF('Main courante'!$A407=$AM$6,'Main courante'!$E407,"")</f>
        <v/>
      </c>
      <c r="AS410" s="122" t="str">
        <f>IF('Main courante'!$A407=$AM$6,DU410,"")</f>
        <v/>
      </c>
      <c r="AT410" s="125"/>
      <c r="AU410" s="120" t="str">
        <f>IF('Main courante'!$A407=$AU$6,MAX($AU$8:$AU409)+1,"")</f>
        <v/>
      </c>
      <c r="AV410" s="121" t="str">
        <f>IF('Main courante'!$A407=$AU$6,TEXT('Main courante'!$B407,"j mmm aa"),"")</f>
        <v/>
      </c>
      <c r="AW410" s="122" t="str">
        <f>IF('Main courante'!$A407=$AU$6,TEXT('Main courante'!$C407,"hh:mm"),"")</f>
        <v/>
      </c>
      <c r="AX410" s="122" t="str">
        <f>IF('Main courante'!$A407=$AU$6,TEXT('Main courante'!$D407,"hh:mm"),"")</f>
        <v/>
      </c>
      <c r="AY410" s="123" t="str">
        <f>IF('Main courante'!$A407=$AU$6,MOD($AX410-$AW410,1),"")</f>
        <v/>
      </c>
      <c r="AZ410" s="123" t="str">
        <f>IF('Main courante'!$A407=$AU$6,'Main courante'!$E407,"")</f>
        <v/>
      </c>
      <c r="BA410" s="122" t="str">
        <f>IF('Main courante'!$A407=$AU$6,DU410,"")</f>
        <v/>
      </c>
      <c r="BB410" s="125"/>
      <c r="BC410" s="120" t="str">
        <f>IF('Main courante'!$A407=$BC$6,MAX($BC$8:$BC409)+1,"")</f>
        <v/>
      </c>
      <c r="BD410" s="121" t="str">
        <f>IF('Main courante'!$A407=$BC$6,TEXT('Main courante'!$B407,"j mmm aa"),"")</f>
        <v/>
      </c>
      <c r="BE410" s="122" t="str">
        <f>IF('Main courante'!$A407=$BC$6,TEXT('Main courante'!$C407,"hh:mm"),"")</f>
        <v/>
      </c>
      <c r="BF410" s="122" t="str">
        <f>IF('Main courante'!$A407=$BC$6,TEXT('Main courante'!$D407,"hh:mm"),"")</f>
        <v/>
      </c>
      <c r="BG410" s="123" t="str">
        <f>IF('Main courante'!$A407=$BC$6,MOD($BF410-$BE410,1),"")</f>
        <v/>
      </c>
      <c r="BH410" s="123" t="str">
        <f>IF('Main courante'!$A407=$BC$6,'Main courante'!$E407,"")</f>
        <v/>
      </c>
      <c r="BI410" s="122" t="str">
        <f>IF('Main courante'!$A407=$BC$6,DU410,"")</f>
        <v/>
      </c>
      <c r="BJ410" s="125"/>
      <c r="BK410" s="120" t="str">
        <f>IF('Main courante'!$A407=$BK$6,MAX($BK$8:$BK409)+1,"")</f>
        <v/>
      </c>
      <c r="BL410" s="121" t="str">
        <f>IF('Main courante'!$A407=$BK$6,TEXT('Main courante'!$B407,"j mmm aa"),"")</f>
        <v/>
      </c>
      <c r="BM410" s="122" t="str">
        <f>IF('Main courante'!$A407=$BK$6,TEXT('Main courante'!$C407,"hh:mm"),"")</f>
        <v/>
      </c>
      <c r="BN410" s="122" t="str">
        <f>IF('Main courante'!$A407=$BK$6,TEXT('Main courante'!$D407,"hh:mm"),"")</f>
        <v/>
      </c>
      <c r="BO410" s="123" t="str">
        <f>IF('Main courante'!$A407=$BK$6,MOD($BN410-$BM410,1),"")</f>
        <v/>
      </c>
      <c r="BP410" s="123" t="str">
        <f>IF('Main courante'!$A407=$BK$6,'Main courante'!$E407,"")</f>
        <v/>
      </c>
      <c r="BQ410" s="122" t="str">
        <f>IF('Main courante'!$A407=$BK$6,DU410,"")</f>
        <v/>
      </c>
      <c r="BR410" s="125"/>
      <c r="BS410" s="120" t="str">
        <f>IF('Main courante'!$A407=$BS$6,MAX($BS$8:$BS409)+1,"")</f>
        <v/>
      </c>
      <c r="BT410" s="121" t="str">
        <f>IF('Main courante'!$A407=$BS$6,TEXT('Main courante'!$B407,"j mmm aa"),"")</f>
        <v/>
      </c>
      <c r="BU410" s="122" t="str">
        <f>IF('Main courante'!$A407=$BS$6,TEXT('Main courante'!$C407,"hh:mm"),"")</f>
        <v/>
      </c>
      <c r="BV410" s="122" t="str">
        <f>IF('Main courante'!$A407=$BS$6,TEXT('Main courante'!$D407,"hh:mm"),"")</f>
        <v/>
      </c>
      <c r="BW410" s="123" t="str">
        <f>IF('Main courante'!$A407=$BS$6,MOD($BV410-$BU410,1),"")</f>
        <v/>
      </c>
      <c r="BX410" s="123" t="str">
        <f>IF('Main courante'!$A407=$BS$6,'Main courante'!$E407,"")</f>
        <v/>
      </c>
      <c r="BY410" s="122" t="str">
        <f>IF('Main courante'!$A407=$BS$6,DU410,"")</f>
        <v/>
      </c>
      <c r="BZ410" s="125"/>
      <c r="CA410" s="120" t="str">
        <f>IF('Main courante'!$A407=$CA$6,MAX($CA$8:$CA409)+1,"")</f>
        <v/>
      </c>
      <c r="CB410" s="121" t="str">
        <f>IF('Main courante'!$A407=$CA$6,TEXT('Main courante'!$B407,"j mmm aa"),"")</f>
        <v/>
      </c>
      <c r="CC410" s="122" t="str">
        <f>IF('Main courante'!$A407=$CA$6,TEXT('Main courante'!$C407,"hh:mm"),"")</f>
        <v/>
      </c>
      <c r="CD410" s="122" t="str">
        <f>IF('Main courante'!$A407=$CA$6,TEXT('Main courante'!$D407,"hh:mm"),"")</f>
        <v/>
      </c>
      <c r="CE410" s="123" t="str">
        <f>IF('Main courante'!$A407=$CA$6,MOD($CD410-$CC410,1),"")</f>
        <v/>
      </c>
      <c r="CF410" s="123" t="str">
        <f>IF('Main courante'!$A407=$CA$6,'Main courante'!$E407,"")</f>
        <v/>
      </c>
      <c r="CG410" s="122" t="str">
        <f>IF('Main courante'!$A407=$CA$6,DU410,"")</f>
        <v/>
      </c>
      <c r="CH410" s="125"/>
      <c r="CI410" s="120" t="str">
        <f>IF('Main courante'!$A407=$CI$6,MAX($CI$8:$CI409)+1,"")</f>
        <v/>
      </c>
      <c r="CJ410" s="121" t="str">
        <f>IF('Main courante'!$A407=$CI$6,TEXT('Main courante'!$B407,"j mmm aa"),"")</f>
        <v/>
      </c>
      <c r="CK410" s="122" t="str">
        <f>IF('Main courante'!$A407=$CI$6,TEXT('Main courante'!$C407,"hh:mm"),"")</f>
        <v/>
      </c>
      <c r="CL410" s="122" t="str">
        <f>IF('Main courante'!$A407=$CI$6,TEXT('Main courante'!$D407,"hh:mm"),"")</f>
        <v/>
      </c>
      <c r="CM410" s="123" t="str">
        <f>IF('Main courante'!$A407=$CI$6,MOD($CL410-$CK410,1),"")</f>
        <v/>
      </c>
      <c r="CN410" s="123" t="str">
        <f>IF('Main courante'!$A407=$CI$6,'Main courante'!$E407,"")</f>
        <v/>
      </c>
      <c r="CO410" s="125"/>
      <c r="CP410" s="120" t="str">
        <f>IF('Main courante'!$A407=$CP$6,MAX($CP$8:$CP409)+1,"")</f>
        <v/>
      </c>
      <c r="CQ410" s="121" t="str">
        <f>IF('Main courante'!$A407=$CP$6,TEXT('Main courante'!$B407,"j mmm aa"),"")</f>
        <v/>
      </c>
      <c r="CR410" s="122" t="str">
        <f>IF('Main courante'!$A407=$CP$6,TEXT('Main courante'!$C407,"hh:mm"),"")</f>
        <v/>
      </c>
      <c r="CS410" s="122" t="str">
        <f>IF('Main courante'!$A407=$CP$6,TEXT('Main courante'!$D407,"hh:mm"),"")</f>
        <v/>
      </c>
      <c r="CT410" s="123" t="str">
        <f>IF('Main courante'!$A407=$CP$6,MOD($CS410-$CR410,1),"")</f>
        <v/>
      </c>
      <c r="CU410" s="123" t="str">
        <f>IF('Main courante'!$A407=$CP$6,'Main courante'!$E407,"")</f>
        <v/>
      </c>
      <c r="CV410" s="122" t="str">
        <f>IF('Main courante'!$A407=$CP$6,DU410,"")</f>
        <v/>
      </c>
      <c r="CW410" s="125"/>
      <c r="CX410" s="120" t="str">
        <f>IF('Main courante'!$A407=$CX$6,MAX($CX$8:$CX409)+1,"")</f>
        <v/>
      </c>
      <c r="CY410" s="121" t="str">
        <f>IF('Main courante'!$A407=$CX$6,TEXT('Main courante'!$B407,"j mmm aa"),"")</f>
        <v/>
      </c>
      <c r="CZ410" s="122" t="str">
        <f>IF('Main courante'!$A407=$CX$6,TEXT('Main courante'!$C407,"hh:mm"),"")</f>
        <v/>
      </c>
      <c r="DA410" s="122" t="str">
        <f>IF('Main courante'!$A407=$CX$6,TEXT('Main courante'!$D407,"hh:mm"),"")</f>
        <v/>
      </c>
      <c r="DB410" s="123" t="str">
        <f>IF('Main courante'!$A407=$CX$6,MOD($DA410-$CZ410,1),"")</f>
        <v/>
      </c>
      <c r="DC410" s="123" t="str">
        <f>IF('Main courante'!$A407=$CX$6,'Main courante'!$E407,"")</f>
        <v/>
      </c>
      <c r="DD410" s="122" t="str">
        <f>IF('Main courante'!$A407=$CX$6,DU410,"")</f>
        <v/>
      </c>
      <c r="DE410" s="125"/>
      <c r="DF410" s="120" t="str">
        <f>IF('Main courante'!$A407=$DF$6,MAX($DF$8:$DF409)+1,"")</f>
        <v/>
      </c>
      <c r="DG410" s="121" t="str">
        <f>IF('Main courante'!$A407=$DF$6,TEXT('Main courante'!$B407,"j mmm aa"),"")</f>
        <v/>
      </c>
      <c r="DH410" s="122" t="str">
        <f>IF('Main courante'!$A407=$DF$6,TEXT('Main courante'!$C407,"hh:mm"),"")</f>
        <v/>
      </c>
      <c r="DI410" s="122" t="str">
        <f>IF('Main courante'!$A407=$DF$6,TEXT('Main courante'!$D407,"hh:mm"),"")</f>
        <v/>
      </c>
      <c r="DJ410" s="123" t="str">
        <f>IF('Main courante'!$A407=$DF$6,MOD($DI410-$DH410,1),"")</f>
        <v/>
      </c>
      <c r="DK410" s="123" t="str">
        <f>IF('Main courante'!$A407=$DF$6,'Main courante'!$E407,"")</f>
        <v/>
      </c>
      <c r="DL410" s="128"/>
      <c r="DM410" s="120" t="str">
        <f>IF(OR('Main courante'!$F407&lt;&gt;"",'Main courante'!$K407&lt;&gt;""),MAX($DM$8:$DM409)+1,"")</f>
        <v/>
      </c>
      <c r="DN410" s="121" t="str">
        <f>IF('Main courante'!$F407,TEXT('Main courante'!$B407,"j mmm aa"),"")</f>
        <v/>
      </c>
      <c r="DO410" s="121" t="str">
        <f>IF('Main courante'!$F407,'Main courante'!$E407,"")</f>
        <v/>
      </c>
      <c r="DP410" s="121" t="str">
        <f>IF(OR('Main courante'!$F407&lt;&gt;"",'Main courante'!$K407&lt;&gt;""),IF('Main courante'!$F407&lt;&gt;"",TEXT('Main courante'!$F407,"hh:mm"),""),"")</f>
        <v/>
      </c>
      <c r="DQ410" s="121" t="str">
        <f>IF(OR('Main courante'!$F407&lt;&gt;"",'Main courante'!$K407&lt;&gt;""),IF('Main courante'!$G407&lt;&gt;"",TEXT('Main courante'!$G407,"hh:mm"),""),"")</f>
        <v/>
      </c>
      <c r="DR410" s="121" t="str">
        <f>IF(OR('Main courante'!$F407&lt;&gt;"",'Main courante'!$K407&lt;&gt;""),IF('Main courante'!$K407&lt;&gt;"",TEXT('Main courante'!$K407,"hh:mm"),""),"")</f>
        <v/>
      </c>
      <c r="DS410" s="121" t="str">
        <f>IF(OR('Main courante'!$F407&lt;&gt;"",'Main courante'!$K407&lt;&gt;""),IF('Main courante'!$L407&lt;&gt;"",TEXT('Main courante'!$L407,"hh:mm"),""),"")</f>
        <v/>
      </c>
      <c r="DT410" s="129">
        <f t="shared" si="22"/>
        <v>0</v>
      </c>
      <c r="DU410" s="130">
        <f>'Main courante'!$H407+'Main courante'!$M407</f>
        <v>0</v>
      </c>
      <c r="DV410" s="131">
        <f>'Main courante'!$J407+'Main courante'!$O407</f>
        <v>0</v>
      </c>
      <c r="DW410" s="131">
        <f>'Main courante'!$I407+'Main courante'!$N407</f>
        <v>0</v>
      </c>
      <c r="DX410" s="132" t="str">
        <f>IF('Main courante'!$P407&lt;&gt;"",'Main courante'!$P407,"")</f>
        <v/>
      </c>
      <c r="DY410" s="133" t="str">
        <f>IF('Main courante'!$Q407&lt;&gt;"",'Main courante'!$Q407,"")</f>
        <v/>
      </c>
      <c r="DZ410" s="133" t="str">
        <f>IF('Main courante'!$R407&lt;&gt;"",'Main courante'!$R407,"")</f>
        <v/>
      </c>
      <c r="EA410" s="129">
        <f t="shared" si="23"/>
        <v>0</v>
      </c>
      <c r="EB410" s="129">
        <f t="shared" si="24"/>
        <v>0</v>
      </c>
      <c r="ED410" s="120" t="str">
        <f>IF('Main courante'!$A407=$ED$6,MAX($ED$8:$ED409)+1,"")</f>
        <v/>
      </c>
      <c r="EE410" s="120" t="str">
        <f>IF('Main courante'!$A407=$ED$6,'Main courante'!$S407,"")</f>
        <v/>
      </c>
      <c r="EF410" s="120" t="str">
        <f>IF('Main courante'!$A407=$ED$6,'Main courante'!$T407,"")</f>
        <v/>
      </c>
      <c r="EG410" s="120" t="str">
        <f>IF('Main courante'!$A407=$ED$6,'Main courante'!$U407,"")</f>
        <v/>
      </c>
      <c r="EH410" s="134" t="str">
        <f>IF('Main courante'!$A407=$ED$6,'Main courante'!$V407,"")</f>
        <v/>
      </c>
      <c r="EJ410" s="120" t="str">
        <f>IF('Main courante'!$A407=$EJ$6,MAX($EJ$8:$EJ409)+1,"")</f>
        <v/>
      </c>
      <c r="EK410" s="120" t="str">
        <f>IF('Main courante'!$A407=$EJ$6,'Main courante'!$S407,"")</f>
        <v/>
      </c>
      <c r="EL410" s="120" t="str">
        <f>IF('Main courante'!$A407=$EJ$6,'Main courante'!$T407,"")</f>
        <v/>
      </c>
      <c r="EM410" s="120" t="str">
        <f>IF('Main courante'!$A407=$EJ$6,'Main courante'!$U407,"")</f>
        <v/>
      </c>
      <c r="EN410" s="134" t="str">
        <f>IF('Main courante'!$A407=$EJ$6,'Main courante'!$V407,"")</f>
        <v/>
      </c>
      <c r="EP410" s="120" t="str">
        <f>IF('Main courante'!$A407=$EP$6,MAX($EP$8:$EP409)+1,"")</f>
        <v/>
      </c>
      <c r="EQ410" s="120" t="str">
        <f>IF('Main courante'!$A407=$EP$6,'Main courante'!$S407,"")</f>
        <v/>
      </c>
      <c r="ER410" s="120" t="str">
        <f>IF('Main courante'!$A407=$EP$6,'Main courante'!$T407,"")</f>
        <v/>
      </c>
      <c r="ES410" s="120" t="str">
        <f>IF('Main courante'!$A407=$EP$6,'Main courante'!$U407,"")</f>
        <v/>
      </c>
      <c r="ET410" s="134" t="str">
        <f>IF('Main courante'!$A407=$EP$6,'Main courante'!$V407,"")</f>
        <v/>
      </c>
      <c r="EU410" s="125"/>
      <c r="EV410" s="120" t="str">
        <f>IF('Main courante'!$A407=$EV$6,MAX($EV$8:$EV409)+1,"")</f>
        <v/>
      </c>
      <c r="EW410" s="121" t="str">
        <f>IF('Main courante'!$A407=$EV$6,TEXT('Main courante'!$B407,"j mmm aa"),"")</f>
        <v/>
      </c>
      <c r="EX410" s="122" t="str">
        <f>IF('Main courante'!$A407=$EV$6,TEXT('Main courante'!$C407,"hh:mm"),"")</f>
        <v/>
      </c>
      <c r="EY410" s="122" t="str">
        <f>IF('Main courante'!$A407=$EV$6,TEXT('Main courante'!$D407,"hh:mm"),"")</f>
        <v/>
      </c>
      <c r="EZ410" s="123" t="str">
        <f>IF('Main courante'!$A407=$EV$6,MOD($EY410-$EX410,1),"")</f>
        <v/>
      </c>
      <c r="FA410" s="123" t="str">
        <f>IF('Main courante'!$A407=$EV$6,'Main courante'!$E407,"")</f>
        <v/>
      </c>
      <c r="FB410" s="128"/>
    </row>
    <row r="411" spans="1:158">
      <c r="A411" s="120" t="str">
        <f>IF('Main courante'!$A408=$A$6,MAX($A$8:$A410)+1,"")</f>
        <v/>
      </c>
      <c r="B411" s="121" t="str">
        <f>IF('Main courante'!$A408=$A$6,TEXT('Main courante'!$B408,"j mmm aa"),"")</f>
        <v/>
      </c>
      <c r="C411" s="122" t="str">
        <f>IF('Main courante'!$A408=$A$6,TEXT('Main courante'!$C408,"hh:mm"),"")</f>
        <v/>
      </c>
      <c r="D411" s="122" t="str">
        <f>IF('Main courante'!$A408=$A$6,TEXT('Main courante'!$D408,"hh:mm"),"")</f>
        <v/>
      </c>
      <c r="E411" s="123" t="str">
        <f>IF('Main courante'!$A408=$A$6,MOD($D411-$C411,1),"")</f>
        <v/>
      </c>
      <c r="F411" s="123" t="str">
        <f>IF('Main courante'!$A408=$A$6,'Main courante'!$E408,"")</f>
        <v/>
      </c>
      <c r="G411" s="125"/>
      <c r="H411" s="126" t="str">
        <f>IF('Main courante'!$A408=$H$6,MAX($H$8:$H410)+1,"")</f>
        <v/>
      </c>
      <c r="I411" s="121" t="str">
        <f>IF('Main courante'!$A408=$H$6,TEXT('Main courante'!$B408,"j mmm aa"),"")</f>
        <v/>
      </c>
      <c r="J411" s="122" t="str">
        <f>IF('Main courante'!$A408=$H$6,TEXT('Main courante'!$C408,"hh:mm"),"")</f>
        <v/>
      </c>
      <c r="K411" s="122" t="str">
        <f>IF('Main courante'!$A408=$H$6,TEXT('Main courante'!$D408,"hh:mm"),"")</f>
        <v/>
      </c>
      <c r="L411" s="123" t="str">
        <f>IF('Main courante'!$A408=$H$6,MOD($K411-$J411,1),"")</f>
        <v/>
      </c>
      <c r="M411" s="123" t="str">
        <f>IF('Main courante'!$A408=$H$6,'Main courante'!$E408,"")</f>
        <v/>
      </c>
      <c r="N411" s="125"/>
      <c r="O411" s="120" t="str">
        <f>IF('Main courante'!$A408=$O$6,MAX($O$8:$O410)+1,"")</f>
        <v/>
      </c>
      <c r="P411" s="121" t="str">
        <f>IF('Main courante'!$A408=$O$6,TEXT('Main courante'!$B408,"j mmm aa"),"")</f>
        <v/>
      </c>
      <c r="Q411" s="122" t="str">
        <f>IF('Main courante'!$A408=$O$6,TEXT('Main courante'!$C408,"hh:mm"),"")</f>
        <v/>
      </c>
      <c r="R411" s="122" t="str">
        <f>IF('Main courante'!$A408=$O$6,TEXT('Main courante'!$D408,"hh:mm"),"")</f>
        <v/>
      </c>
      <c r="S411" s="123" t="str">
        <f>IF('Main courante'!$A408=$O$6,MOD($R411-$Q411,1),"")</f>
        <v/>
      </c>
      <c r="T411" s="124" t="str">
        <f>IF('Main courante'!$A408=$O$6,'Main courante'!$E408,"")</f>
        <v/>
      </c>
      <c r="U411" s="127" t="str">
        <f>IF('Main courante'!$A408=$O$6,DU411,"")</f>
        <v/>
      </c>
      <c r="V411" s="125"/>
      <c r="W411" s="120" t="str">
        <f>IF('Main courante'!$A408=$W$6,MAX($W$8:$W410)+1,"")</f>
        <v/>
      </c>
      <c r="X411" s="121" t="str">
        <f>IF('Main courante'!$A408=$W$6,TEXT('Main courante'!$B408,"j mmm aa"),"")</f>
        <v/>
      </c>
      <c r="Y411" s="122" t="str">
        <f>IF('Main courante'!$A408=$W$6,TEXT('Main courante'!$C408,"hh:mm"),"")</f>
        <v/>
      </c>
      <c r="Z411" s="122" t="str">
        <f>IF('Main courante'!$A408=$W$6,TEXT('Main courante'!$D408,"hh:mm"),"")</f>
        <v/>
      </c>
      <c r="AA411" s="123" t="str">
        <f>IF('Main courante'!$A408=$W$6,MOD($Z411-$Y411,1),"")</f>
        <v/>
      </c>
      <c r="AB411" s="123" t="str">
        <f>IF('Main courante'!$A408=$W$6,'Main courante'!$E408,"")</f>
        <v/>
      </c>
      <c r="AC411" s="122" t="str">
        <f>IF('Main courante'!$A408=$W$6,DU411,"")</f>
        <v/>
      </c>
      <c r="AD411" s="125"/>
      <c r="AE411" s="120" t="str">
        <f>IF('Main courante'!$A408=$AE$6,MAX($AE$8:$AE410)+1,"")</f>
        <v/>
      </c>
      <c r="AF411" s="121" t="str">
        <f>IF('Main courante'!$A408=$AE$6,TEXT('Main courante'!$B408,"j mmm aa"),"")</f>
        <v/>
      </c>
      <c r="AG411" s="122" t="str">
        <f>IF('Main courante'!$A408=$AE$6,TEXT('Main courante'!$C408,"hh:mm"),"")</f>
        <v/>
      </c>
      <c r="AH411" s="122" t="str">
        <f>IF('Main courante'!$A408=$AE$6,TEXT('Main courante'!$D408,"hh:mm"),"")</f>
        <v/>
      </c>
      <c r="AI411" s="123" t="str">
        <f>IF('Main courante'!$A408=$AE$6,MOD($AH411-$AG411,1),"")</f>
        <v/>
      </c>
      <c r="AJ411" s="123" t="str">
        <f>IF('Main courante'!$A408=$AE$6,'Main courante'!$E408,"")</f>
        <v/>
      </c>
      <c r="AK411" s="122" t="str">
        <f>IF('Main courante'!$A408=$AE$6,DU411,"")</f>
        <v/>
      </c>
      <c r="AL411" s="125"/>
      <c r="AM411" s="120" t="str">
        <f>IF('Main courante'!$A408=$AM$6,MAX($AM$8:$AM410)+1,"")</f>
        <v/>
      </c>
      <c r="AN411" s="121" t="str">
        <f>IF('Main courante'!$A408=$AM$6,TEXT('Main courante'!$B408,"j mmm aa"),"")</f>
        <v/>
      </c>
      <c r="AO411" s="122" t="str">
        <f>IF('Main courante'!$A408=$AM$6,TEXT('Main courante'!$C408,"hh:mm"),"")</f>
        <v/>
      </c>
      <c r="AP411" s="122" t="str">
        <f>IF('Main courante'!$A408=$AM$6,TEXT('Main courante'!$D408,"hh:mm"),"")</f>
        <v/>
      </c>
      <c r="AQ411" s="123" t="str">
        <f>IF('Main courante'!$A408=$AM$6,MOD($AP411-$AO411,1),"")</f>
        <v/>
      </c>
      <c r="AR411" s="123" t="str">
        <f>IF('Main courante'!$A408=$AM$6,'Main courante'!$E408,"")</f>
        <v/>
      </c>
      <c r="AS411" s="122" t="str">
        <f>IF('Main courante'!$A408=$AM$6,DU411,"")</f>
        <v/>
      </c>
      <c r="AT411" s="125"/>
      <c r="AU411" s="120" t="str">
        <f>IF('Main courante'!$A408=$AU$6,MAX($AU$8:$AU410)+1,"")</f>
        <v/>
      </c>
      <c r="AV411" s="121" t="str">
        <f>IF('Main courante'!$A408=$AU$6,TEXT('Main courante'!$B408,"j mmm aa"),"")</f>
        <v/>
      </c>
      <c r="AW411" s="122" t="str">
        <f>IF('Main courante'!$A408=$AU$6,TEXT('Main courante'!$C408,"hh:mm"),"")</f>
        <v/>
      </c>
      <c r="AX411" s="122" t="str">
        <f>IF('Main courante'!$A408=$AU$6,TEXT('Main courante'!$D408,"hh:mm"),"")</f>
        <v/>
      </c>
      <c r="AY411" s="123" t="str">
        <f>IF('Main courante'!$A408=$AU$6,MOD($AX411-$AW411,1),"")</f>
        <v/>
      </c>
      <c r="AZ411" s="123" t="str">
        <f>IF('Main courante'!$A408=$AU$6,'Main courante'!$E408,"")</f>
        <v/>
      </c>
      <c r="BA411" s="122" t="str">
        <f>IF('Main courante'!$A408=$AU$6,DU411,"")</f>
        <v/>
      </c>
      <c r="BB411" s="125"/>
      <c r="BC411" s="120" t="str">
        <f>IF('Main courante'!$A408=$BC$6,MAX($BC$8:$BC410)+1,"")</f>
        <v/>
      </c>
      <c r="BD411" s="121" t="str">
        <f>IF('Main courante'!$A408=$BC$6,TEXT('Main courante'!$B408,"j mmm aa"),"")</f>
        <v/>
      </c>
      <c r="BE411" s="122" t="str">
        <f>IF('Main courante'!$A408=$BC$6,TEXT('Main courante'!$C408,"hh:mm"),"")</f>
        <v/>
      </c>
      <c r="BF411" s="122" t="str">
        <f>IF('Main courante'!$A408=$BC$6,TEXT('Main courante'!$D408,"hh:mm"),"")</f>
        <v/>
      </c>
      <c r="BG411" s="123" t="str">
        <f>IF('Main courante'!$A408=$BC$6,MOD($BF411-$BE411,1),"")</f>
        <v/>
      </c>
      <c r="BH411" s="123" t="str">
        <f>IF('Main courante'!$A408=$BC$6,'Main courante'!$E408,"")</f>
        <v/>
      </c>
      <c r="BI411" s="122" t="str">
        <f>IF('Main courante'!$A408=$BC$6,DU411,"")</f>
        <v/>
      </c>
      <c r="BJ411" s="125"/>
      <c r="BK411" s="120" t="str">
        <f>IF('Main courante'!$A408=$BK$6,MAX($BK$8:$BK410)+1,"")</f>
        <v/>
      </c>
      <c r="BL411" s="121" t="str">
        <f>IF('Main courante'!$A408=$BK$6,TEXT('Main courante'!$B408,"j mmm aa"),"")</f>
        <v/>
      </c>
      <c r="BM411" s="122" t="str">
        <f>IF('Main courante'!$A408=$BK$6,TEXT('Main courante'!$C408,"hh:mm"),"")</f>
        <v/>
      </c>
      <c r="BN411" s="122" t="str">
        <f>IF('Main courante'!$A408=$BK$6,TEXT('Main courante'!$D408,"hh:mm"),"")</f>
        <v/>
      </c>
      <c r="BO411" s="123" t="str">
        <f>IF('Main courante'!$A408=$BK$6,MOD($BN411-$BM411,1),"")</f>
        <v/>
      </c>
      <c r="BP411" s="123" t="str">
        <f>IF('Main courante'!$A408=$BK$6,'Main courante'!$E408,"")</f>
        <v/>
      </c>
      <c r="BQ411" s="122" t="str">
        <f>IF('Main courante'!$A408=$BK$6,DU411,"")</f>
        <v/>
      </c>
      <c r="BR411" s="125"/>
      <c r="BS411" s="120" t="str">
        <f>IF('Main courante'!$A408=$BS$6,MAX($BS$8:$BS410)+1,"")</f>
        <v/>
      </c>
      <c r="BT411" s="121" t="str">
        <f>IF('Main courante'!$A408=$BS$6,TEXT('Main courante'!$B408,"j mmm aa"),"")</f>
        <v/>
      </c>
      <c r="BU411" s="122" t="str">
        <f>IF('Main courante'!$A408=$BS$6,TEXT('Main courante'!$C408,"hh:mm"),"")</f>
        <v/>
      </c>
      <c r="BV411" s="122" t="str">
        <f>IF('Main courante'!$A408=$BS$6,TEXT('Main courante'!$D408,"hh:mm"),"")</f>
        <v/>
      </c>
      <c r="BW411" s="123" t="str">
        <f>IF('Main courante'!$A408=$BS$6,MOD($BV411-$BU411,1),"")</f>
        <v/>
      </c>
      <c r="BX411" s="123" t="str">
        <f>IF('Main courante'!$A408=$BS$6,'Main courante'!$E408,"")</f>
        <v/>
      </c>
      <c r="BY411" s="122" t="str">
        <f>IF('Main courante'!$A408=$BS$6,DU411,"")</f>
        <v/>
      </c>
      <c r="BZ411" s="125"/>
      <c r="CA411" s="120" t="str">
        <f>IF('Main courante'!$A408=$CA$6,MAX($CA$8:$CA410)+1,"")</f>
        <v/>
      </c>
      <c r="CB411" s="121" t="str">
        <f>IF('Main courante'!$A408=$CA$6,TEXT('Main courante'!$B408,"j mmm aa"),"")</f>
        <v/>
      </c>
      <c r="CC411" s="122" t="str">
        <f>IF('Main courante'!$A408=$CA$6,TEXT('Main courante'!$C408,"hh:mm"),"")</f>
        <v/>
      </c>
      <c r="CD411" s="122" t="str">
        <f>IF('Main courante'!$A408=$CA$6,TEXT('Main courante'!$D408,"hh:mm"),"")</f>
        <v/>
      </c>
      <c r="CE411" s="123" t="str">
        <f>IF('Main courante'!$A408=$CA$6,MOD($CD411-$CC411,1),"")</f>
        <v/>
      </c>
      <c r="CF411" s="123" t="str">
        <f>IF('Main courante'!$A408=$CA$6,'Main courante'!$E408,"")</f>
        <v/>
      </c>
      <c r="CG411" s="122" t="str">
        <f>IF('Main courante'!$A408=$CA$6,DU411,"")</f>
        <v/>
      </c>
      <c r="CH411" s="125"/>
      <c r="CI411" s="120" t="str">
        <f>IF('Main courante'!$A408=$CI$6,MAX($CI$8:$CI410)+1,"")</f>
        <v/>
      </c>
      <c r="CJ411" s="121" t="str">
        <f>IF('Main courante'!$A408=$CI$6,TEXT('Main courante'!$B408,"j mmm aa"),"")</f>
        <v/>
      </c>
      <c r="CK411" s="122" t="str">
        <f>IF('Main courante'!$A408=$CI$6,TEXT('Main courante'!$C408,"hh:mm"),"")</f>
        <v/>
      </c>
      <c r="CL411" s="122" t="str">
        <f>IF('Main courante'!$A408=$CI$6,TEXT('Main courante'!$D408,"hh:mm"),"")</f>
        <v/>
      </c>
      <c r="CM411" s="123" t="str">
        <f>IF('Main courante'!$A408=$CI$6,MOD($CL411-$CK411,1),"")</f>
        <v/>
      </c>
      <c r="CN411" s="123" t="str">
        <f>IF('Main courante'!$A408=$CI$6,'Main courante'!$E408,"")</f>
        <v/>
      </c>
      <c r="CO411" s="125"/>
      <c r="CP411" s="120" t="str">
        <f>IF('Main courante'!$A408=$CP$6,MAX($CP$8:$CP410)+1,"")</f>
        <v/>
      </c>
      <c r="CQ411" s="121" t="str">
        <f>IF('Main courante'!$A408=$CP$6,TEXT('Main courante'!$B408,"j mmm aa"),"")</f>
        <v/>
      </c>
      <c r="CR411" s="122" t="str">
        <f>IF('Main courante'!$A408=$CP$6,TEXT('Main courante'!$C408,"hh:mm"),"")</f>
        <v/>
      </c>
      <c r="CS411" s="122" t="str">
        <f>IF('Main courante'!$A408=$CP$6,TEXT('Main courante'!$D408,"hh:mm"),"")</f>
        <v/>
      </c>
      <c r="CT411" s="123" t="str">
        <f>IF('Main courante'!$A408=$CP$6,MOD($CS411-$CR411,1),"")</f>
        <v/>
      </c>
      <c r="CU411" s="123" t="str">
        <f>IF('Main courante'!$A408=$CP$6,'Main courante'!$E408,"")</f>
        <v/>
      </c>
      <c r="CV411" s="122" t="str">
        <f>IF('Main courante'!$A408=$CP$6,DU411,"")</f>
        <v/>
      </c>
      <c r="CW411" s="125"/>
      <c r="CX411" s="120" t="str">
        <f>IF('Main courante'!$A408=$CX$6,MAX($CX$8:$CX410)+1,"")</f>
        <v/>
      </c>
      <c r="CY411" s="121" t="str">
        <f>IF('Main courante'!$A408=$CX$6,TEXT('Main courante'!$B408,"j mmm aa"),"")</f>
        <v/>
      </c>
      <c r="CZ411" s="122" t="str">
        <f>IF('Main courante'!$A408=$CX$6,TEXT('Main courante'!$C408,"hh:mm"),"")</f>
        <v/>
      </c>
      <c r="DA411" s="122" t="str">
        <f>IF('Main courante'!$A408=$CX$6,TEXT('Main courante'!$D408,"hh:mm"),"")</f>
        <v/>
      </c>
      <c r="DB411" s="123" t="str">
        <f>IF('Main courante'!$A408=$CX$6,MOD($DA411-$CZ411,1),"")</f>
        <v/>
      </c>
      <c r="DC411" s="123" t="str">
        <f>IF('Main courante'!$A408=$CX$6,'Main courante'!$E408,"")</f>
        <v/>
      </c>
      <c r="DD411" s="122" t="str">
        <f>IF('Main courante'!$A408=$CX$6,DU411,"")</f>
        <v/>
      </c>
      <c r="DE411" s="125"/>
      <c r="DF411" s="120" t="str">
        <f>IF('Main courante'!$A408=$DF$6,MAX($DF$8:$DF410)+1,"")</f>
        <v/>
      </c>
      <c r="DG411" s="121" t="str">
        <f>IF('Main courante'!$A408=$DF$6,TEXT('Main courante'!$B408,"j mmm aa"),"")</f>
        <v/>
      </c>
      <c r="DH411" s="122" t="str">
        <f>IF('Main courante'!$A408=$DF$6,TEXT('Main courante'!$C408,"hh:mm"),"")</f>
        <v/>
      </c>
      <c r="DI411" s="122" t="str">
        <f>IF('Main courante'!$A408=$DF$6,TEXT('Main courante'!$D408,"hh:mm"),"")</f>
        <v/>
      </c>
      <c r="DJ411" s="123" t="str">
        <f>IF('Main courante'!$A408=$DF$6,MOD($DI411-$DH411,1),"")</f>
        <v/>
      </c>
      <c r="DK411" s="123" t="str">
        <f>IF('Main courante'!$A408=$DF$6,'Main courante'!$E408,"")</f>
        <v/>
      </c>
      <c r="DL411" s="128"/>
      <c r="DM411" s="120" t="str">
        <f>IF(OR('Main courante'!$F408&lt;&gt;"",'Main courante'!$K408&lt;&gt;""),MAX($DM$8:$DM410)+1,"")</f>
        <v/>
      </c>
      <c r="DN411" s="121" t="str">
        <f>IF('Main courante'!$F408,TEXT('Main courante'!$B408,"j mmm aa"),"")</f>
        <v/>
      </c>
      <c r="DO411" s="121" t="str">
        <f>IF('Main courante'!$F408,'Main courante'!$E408,"")</f>
        <v/>
      </c>
      <c r="DP411" s="121" t="str">
        <f>IF(OR('Main courante'!$F408&lt;&gt;"",'Main courante'!$K408&lt;&gt;""),IF('Main courante'!$F408&lt;&gt;"",TEXT('Main courante'!$F408,"hh:mm"),""),"")</f>
        <v/>
      </c>
      <c r="DQ411" s="121" t="str">
        <f>IF(OR('Main courante'!$F408&lt;&gt;"",'Main courante'!$K408&lt;&gt;""),IF('Main courante'!$G408&lt;&gt;"",TEXT('Main courante'!$G408,"hh:mm"),""),"")</f>
        <v/>
      </c>
      <c r="DR411" s="121" t="str">
        <f>IF(OR('Main courante'!$F408&lt;&gt;"",'Main courante'!$K408&lt;&gt;""),IF('Main courante'!$K408&lt;&gt;"",TEXT('Main courante'!$K408,"hh:mm"),""),"")</f>
        <v/>
      </c>
      <c r="DS411" s="121" t="str">
        <f>IF(OR('Main courante'!$F408&lt;&gt;"",'Main courante'!$K408&lt;&gt;""),IF('Main courante'!$L408&lt;&gt;"",TEXT('Main courante'!$L408,"hh:mm"),""),"")</f>
        <v/>
      </c>
      <c r="DT411" s="129">
        <f t="shared" si="22"/>
        <v>0</v>
      </c>
      <c r="DU411" s="130">
        <f>'Main courante'!$H408+'Main courante'!$M408</f>
        <v>0</v>
      </c>
      <c r="DV411" s="131">
        <f>'Main courante'!$J408+'Main courante'!$O408</f>
        <v>0</v>
      </c>
      <c r="DW411" s="131">
        <f>'Main courante'!$I408+'Main courante'!$N408</f>
        <v>0</v>
      </c>
      <c r="DX411" s="132" t="str">
        <f>IF('Main courante'!$P408&lt;&gt;"",'Main courante'!$P408,"")</f>
        <v/>
      </c>
      <c r="DY411" s="133" t="str">
        <f>IF('Main courante'!$Q408&lt;&gt;"",'Main courante'!$Q408,"")</f>
        <v/>
      </c>
      <c r="DZ411" s="133" t="str">
        <f>IF('Main courante'!$R408&lt;&gt;"",'Main courante'!$R408,"")</f>
        <v/>
      </c>
      <c r="EA411" s="129">
        <f t="shared" si="23"/>
        <v>0</v>
      </c>
      <c r="EB411" s="129">
        <f t="shared" si="24"/>
        <v>0</v>
      </c>
      <c r="ED411" s="120" t="str">
        <f>IF('Main courante'!$A408=$ED$6,MAX($ED$8:$ED410)+1,"")</f>
        <v/>
      </c>
      <c r="EE411" s="120" t="str">
        <f>IF('Main courante'!$A408=$ED$6,'Main courante'!$S408,"")</f>
        <v/>
      </c>
      <c r="EF411" s="120" t="str">
        <f>IF('Main courante'!$A408=$ED$6,'Main courante'!$T408,"")</f>
        <v/>
      </c>
      <c r="EG411" s="120" t="str">
        <f>IF('Main courante'!$A408=$ED$6,'Main courante'!$U408,"")</f>
        <v/>
      </c>
      <c r="EH411" s="134" t="str">
        <f>IF('Main courante'!$A408=$ED$6,'Main courante'!$V408,"")</f>
        <v/>
      </c>
      <c r="EJ411" s="120" t="str">
        <f>IF('Main courante'!$A408=$EJ$6,MAX($EJ$8:$EJ410)+1,"")</f>
        <v/>
      </c>
      <c r="EK411" s="120" t="str">
        <f>IF('Main courante'!$A408=$EJ$6,'Main courante'!$S408,"")</f>
        <v/>
      </c>
      <c r="EL411" s="120" t="str">
        <f>IF('Main courante'!$A408=$EJ$6,'Main courante'!$T408,"")</f>
        <v/>
      </c>
      <c r="EM411" s="120" t="str">
        <f>IF('Main courante'!$A408=$EJ$6,'Main courante'!$U408,"")</f>
        <v/>
      </c>
      <c r="EN411" s="134" t="str">
        <f>IF('Main courante'!$A408=$EJ$6,'Main courante'!$V408,"")</f>
        <v/>
      </c>
      <c r="EP411" s="120" t="str">
        <f>IF('Main courante'!$A408=$EP$6,MAX($EP$8:$EP410)+1,"")</f>
        <v/>
      </c>
      <c r="EQ411" s="120" t="str">
        <f>IF('Main courante'!$A408=$EP$6,'Main courante'!$S408,"")</f>
        <v/>
      </c>
      <c r="ER411" s="120" t="str">
        <f>IF('Main courante'!$A408=$EP$6,'Main courante'!$T408,"")</f>
        <v/>
      </c>
      <c r="ES411" s="120" t="str">
        <f>IF('Main courante'!$A408=$EP$6,'Main courante'!$U408,"")</f>
        <v/>
      </c>
      <c r="ET411" s="134" t="str">
        <f>IF('Main courante'!$A408=$EP$6,'Main courante'!$V408,"")</f>
        <v/>
      </c>
      <c r="EU411" s="125"/>
      <c r="EV411" s="120" t="str">
        <f>IF('Main courante'!$A408=$EV$6,MAX($EV$8:$EV410)+1,"")</f>
        <v/>
      </c>
      <c r="EW411" s="121" t="str">
        <f>IF('Main courante'!$A408=$EV$6,TEXT('Main courante'!$B408,"j mmm aa"),"")</f>
        <v/>
      </c>
      <c r="EX411" s="122" t="str">
        <f>IF('Main courante'!$A408=$EV$6,TEXT('Main courante'!$C408,"hh:mm"),"")</f>
        <v/>
      </c>
      <c r="EY411" s="122" t="str">
        <f>IF('Main courante'!$A408=$EV$6,TEXT('Main courante'!$D408,"hh:mm"),"")</f>
        <v/>
      </c>
      <c r="EZ411" s="123" t="str">
        <f>IF('Main courante'!$A408=$EV$6,MOD($EY411-$EX411,1),"")</f>
        <v/>
      </c>
      <c r="FA411" s="123" t="str">
        <f>IF('Main courante'!$A408=$EV$6,'Main courante'!$E408,"")</f>
        <v/>
      </c>
      <c r="FB411" s="128"/>
    </row>
    <row r="412" spans="1:158">
      <c r="A412" s="120" t="str">
        <f>IF('Main courante'!$A409=$A$6,MAX($A$8:$A411)+1,"")</f>
        <v/>
      </c>
      <c r="B412" s="121" t="str">
        <f>IF('Main courante'!$A409=$A$6,TEXT('Main courante'!$B409,"j mmm aa"),"")</f>
        <v/>
      </c>
      <c r="C412" s="122" t="str">
        <f>IF('Main courante'!$A409=$A$6,TEXT('Main courante'!$C409,"hh:mm"),"")</f>
        <v/>
      </c>
      <c r="D412" s="122" t="str">
        <f>IF('Main courante'!$A409=$A$6,TEXT('Main courante'!$D409,"hh:mm"),"")</f>
        <v/>
      </c>
      <c r="E412" s="123" t="str">
        <f>IF('Main courante'!$A409=$A$6,MOD($D412-$C412,1),"")</f>
        <v/>
      </c>
      <c r="F412" s="123" t="str">
        <f>IF('Main courante'!$A409=$A$6,'Main courante'!$E409,"")</f>
        <v/>
      </c>
      <c r="G412" s="125"/>
      <c r="H412" s="126" t="str">
        <f>IF('Main courante'!$A409=$H$6,MAX($H$8:$H411)+1,"")</f>
        <v/>
      </c>
      <c r="I412" s="121" t="str">
        <f>IF('Main courante'!$A409=$H$6,TEXT('Main courante'!$B409,"j mmm aa"),"")</f>
        <v/>
      </c>
      <c r="J412" s="122" t="str">
        <f>IF('Main courante'!$A409=$H$6,TEXT('Main courante'!$C409,"hh:mm"),"")</f>
        <v/>
      </c>
      <c r="K412" s="122" t="str">
        <f>IF('Main courante'!$A409=$H$6,TEXT('Main courante'!$D409,"hh:mm"),"")</f>
        <v/>
      </c>
      <c r="L412" s="123" t="str">
        <f>IF('Main courante'!$A409=$H$6,MOD($K412-$J412,1),"")</f>
        <v/>
      </c>
      <c r="M412" s="123" t="str">
        <f>IF('Main courante'!$A409=$H$6,'Main courante'!$E409,"")</f>
        <v/>
      </c>
      <c r="N412" s="125"/>
      <c r="O412" s="120" t="str">
        <f>IF('Main courante'!$A409=$O$6,MAX($O$8:$O411)+1,"")</f>
        <v/>
      </c>
      <c r="P412" s="121" t="str">
        <f>IF('Main courante'!$A409=$O$6,TEXT('Main courante'!$B409,"j mmm aa"),"")</f>
        <v/>
      </c>
      <c r="Q412" s="122" t="str">
        <f>IF('Main courante'!$A409=$O$6,TEXT('Main courante'!$C409,"hh:mm"),"")</f>
        <v/>
      </c>
      <c r="R412" s="122" t="str">
        <f>IF('Main courante'!$A409=$O$6,TEXT('Main courante'!$D409,"hh:mm"),"")</f>
        <v/>
      </c>
      <c r="S412" s="123" t="str">
        <f>IF('Main courante'!$A409=$O$6,MOD($R412-$Q412,1),"")</f>
        <v/>
      </c>
      <c r="T412" s="124" t="str">
        <f>IF('Main courante'!$A409=$O$6,'Main courante'!$E409,"")</f>
        <v/>
      </c>
      <c r="U412" s="127" t="str">
        <f>IF('Main courante'!$A409=$O$6,DU412,"")</f>
        <v/>
      </c>
      <c r="V412" s="125"/>
      <c r="W412" s="120" t="str">
        <f>IF('Main courante'!$A409=$W$6,MAX($W$8:$W411)+1,"")</f>
        <v/>
      </c>
      <c r="X412" s="121" t="str">
        <f>IF('Main courante'!$A409=$W$6,TEXT('Main courante'!$B409,"j mmm aa"),"")</f>
        <v/>
      </c>
      <c r="Y412" s="122" t="str">
        <f>IF('Main courante'!$A409=$W$6,TEXT('Main courante'!$C409,"hh:mm"),"")</f>
        <v/>
      </c>
      <c r="Z412" s="122" t="str">
        <f>IF('Main courante'!$A409=$W$6,TEXT('Main courante'!$D409,"hh:mm"),"")</f>
        <v/>
      </c>
      <c r="AA412" s="123" t="str">
        <f>IF('Main courante'!$A409=$W$6,MOD($Z412-$Y412,1),"")</f>
        <v/>
      </c>
      <c r="AB412" s="123" t="str">
        <f>IF('Main courante'!$A409=$W$6,'Main courante'!$E409,"")</f>
        <v/>
      </c>
      <c r="AC412" s="122" t="str">
        <f>IF('Main courante'!$A409=$W$6,DU412,"")</f>
        <v/>
      </c>
      <c r="AD412" s="125"/>
      <c r="AE412" s="120" t="str">
        <f>IF('Main courante'!$A409=$AE$6,MAX($AE$8:$AE411)+1,"")</f>
        <v/>
      </c>
      <c r="AF412" s="121" t="str">
        <f>IF('Main courante'!$A409=$AE$6,TEXT('Main courante'!$B409,"j mmm aa"),"")</f>
        <v/>
      </c>
      <c r="AG412" s="122" t="str">
        <f>IF('Main courante'!$A409=$AE$6,TEXT('Main courante'!$C409,"hh:mm"),"")</f>
        <v/>
      </c>
      <c r="AH412" s="122" t="str">
        <f>IF('Main courante'!$A409=$AE$6,TEXT('Main courante'!$D409,"hh:mm"),"")</f>
        <v/>
      </c>
      <c r="AI412" s="123" t="str">
        <f>IF('Main courante'!$A409=$AE$6,MOD($AH412-$AG412,1),"")</f>
        <v/>
      </c>
      <c r="AJ412" s="123" t="str">
        <f>IF('Main courante'!$A409=$AE$6,'Main courante'!$E409,"")</f>
        <v/>
      </c>
      <c r="AK412" s="122" t="str">
        <f>IF('Main courante'!$A409=$AE$6,DU412,"")</f>
        <v/>
      </c>
      <c r="AL412" s="125"/>
      <c r="AM412" s="120" t="str">
        <f>IF('Main courante'!$A409=$AM$6,MAX($AM$8:$AM411)+1,"")</f>
        <v/>
      </c>
      <c r="AN412" s="121" t="str">
        <f>IF('Main courante'!$A409=$AM$6,TEXT('Main courante'!$B409,"j mmm aa"),"")</f>
        <v/>
      </c>
      <c r="AO412" s="122" t="str">
        <f>IF('Main courante'!$A409=$AM$6,TEXT('Main courante'!$C409,"hh:mm"),"")</f>
        <v/>
      </c>
      <c r="AP412" s="122" t="str">
        <f>IF('Main courante'!$A409=$AM$6,TEXT('Main courante'!$D409,"hh:mm"),"")</f>
        <v/>
      </c>
      <c r="AQ412" s="123" t="str">
        <f>IF('Main courante'!$A409=$AM$6,MOD($AP412-$AO412,1),"")</f>
        <v/>
      </c>
      <c r="AR412" s="123" t="str">
        <f>IF('Main courante'!$A409=$AM$6,'Main courante'!$E409,"")</f>
        <v/>
      </c>
      <c r="AS412" s="122" t="str">
        <f>IF('Main courante'!$A409=$AM$6,DU412,"")</f>
        <v/>
      </c>
      <c r="AT412" s="125"/>
      <c r="AU412" s="120" t="str">
        <f>IF('Main courante'!$A409=$AU$6,MAX($AU$8:$AU411)+1,"")</f>
        <v/>
      </c>
      <c r="AV412" s="121" t="str">
        <f>IF('Main courante'!$A409=$AU$6,TEXT('Main courante'!$B409,"j mmm aa"),"")</f>
        <v/>
      </c>
      <c r="AW412" s="122" t="str">
        <f>IF('Main courante'!$A409=$AU$6,TEXT('Main courante'!$C409,"hh:mm"),"")</f>
        <v/>
      </c>
      <c r="AX412" s="122" t="str">
        <f>IF('Main courante'!$A409=$AU$6,TEXT('Main courante'!$D409,"hh:mm"),"")</f>
        <v/>
      </c>
      <c r="AY412" s="123" t="str">
        <f>IF('Main courante'!$A409=$AU$6,MOD($AX412-$AW412,1),"")</f>
        <v/>
      </c>
      <c r="AZ412" s="123" t="str">
        <f>IF('Main courante'!$A409=$AU$6,'Main courante'!$E409,"")</f>
        <v/>
      </c>
      <c r="BA412" s="122" t="str">
        <f>IF('Main courante'!$A409=$AU$6,DU412,"")</f>
        <v/>
      </c>
      <c r="BB412" s="125"/>
      <c r="BC412" s="120" t="str">
        <f>IF('Main courante'!$A409=$BC$6,MAX($BC$8:$BC411)+1,"")</f>
        <v/>
      </c>
      <c r="BD412" s="121" t="str">
        <f>IF('Main courante'!$A409=$BC$6,TEXT('Main courante'!$B409,"j mmm aa"),"")</f>
        <v/>
      </c>
      <c r="BE412" s="122" t="str">
        <f>IF('Main courante'!$A409=$BC$6,TEXT('Main courante'!$C409,"hh:mm"),"")</f>
        <v/>
      </c>
      <c r="BF412" s="122" t="str">
        <f>IF('Main courante'!$A409=$BC$6,TEXT('Main courante'!$D409,"hh:mm"),"")</f>
        <v/>
      </c>
      <c r="BG412" s="123" t="str">
        <f>IF('Main courante'!$A409=$BC$6,MOD($BF412-$BE412,1),"")</f>
        <v/>
      </c>
      <c r="BH412" s="123" t="str">
        <f>IF('Main courante'!$A409=$BC$6,'Main courante'!$E409,"")</f>
        <v/>
      </c>
      <c r="BI412" s="122" t="str">
        <f>IF('Main courante'!$A409=$BC$6,DU412,"")</f>
        <v/>
      </c>
      <c r="BJ412" s="125"/>
      <c r="BK412" s="120" t="str">
        <f>IF('Main courante'!$A409=$BK$6,MAX($BK$8:$BK411)+1,"")</f>
        <v/>
      </c>
      <c r="BL412" s="121" t="str">
        <f>IF('Main courante'!$A409=$BK$6,TEXT('Main courante'!$B409,"j mmm aa"),"")</f>
        <v/>
      </c>
      <c r="BM412" s="122" t="str">
        <f>IF('Main courante'!$A409=$BK$6,TEXT('Main courante'!$C409,"hh:mm"),"")</f>
        <v/>
      </c>
      <c r="BN412" s="122" t="str">
        <f>IF('Main courante'!$A409=$BK$6,TEXT('Main courante'!$D409,"hh:mm"),"")</f>
        <v/>
      </c>
      <c r="BO412" s="123" t="str">
        <f>IF('Main courante'!$A409=$BK$6,MOD($BN412-$BM412,1),"")</f>
        <v/>
      </c>
      <c r="BP412" s="123" t="str">
        <f>IF('Main courante'!$A409=$BK$6,'Main courante'!$E409,"")</f>
        <v/>
      </c>
      <c r="BQ412" s="122" t="str">
        <f>IF('Main courante'!$A409=$BK$6,DU412,"")</f>
        <v/>
      </c>
      <c r="BR412" s="125"/>
      <c r="BS412" s="120" t="str">
        <f>IF('Main courante'!$A409=$BS$6,MAX($BS$8:$BS411)+1,"")</f>
        <v/>
      </c>
      <c r="BT412" s="121" t="str">
        <f>IF('Main courante'!$A409=$BS$6,TEXT('Main courante'!$B409,"j mmm aa"),"")</f>
        <v/>
      </c>
      <c r="BU412" s="122" t="str">
        <f>IF('Main courante'!$A409=$BS$6,TEXT('Main courante'!$C409,"hh:mm"),"")</f>
        <v/>
      </c>
      <c r="BV412" s="122" t="str">
        <f>IF('Main courante'!$A409=$BS$6,TEXT('Main courante'!$D409,"hh:mm"),"")</f>
        <v/>
      </c>
      <c r="BW412" s="123" t="str">
        <f>IF('Main courante'!$A409=$BS$6,MOD($BV412-$BU412,1),"")</f>
        <v/>
      </c>
      <c r="BX412" s="123" t="str">
        <f>IF('Main courante'!$A409=$BS$6,'Main courante'!$E409,"")</f>
        <v/>
      </c>
      <c r="BY412" s="122" t="str">
        <f>IF('Main courante'!$A409=$BS$6,DU412,"")</f>
        <v/>
      </c>
      <c r="BZ412" s="125"/>
      <c r="CA412" s="120" t="str">
        <f>IF('Main courante'!$A409=$CA$6,MAX($CA$8:$CA411)+1,"")</f>
        <v/>
      </c>
      <c r="CB412" s="121" t="str">
        <f>IF('Main courante'!$A409=$CA$6,TEXT('Main courante'!$B409,"j mmm aa"),"")</f>
        <v/>
      </c>
      <c r="CC412" s="122" t="str">
        <f>IF('Main courante'!$A409=$CA$6,TEXT('Main courante'!$C409,"hh:mm"),"")</f>
        <v/>
      </c>
      <c r="CD412" s="122" t="str">
        <f>IF('Main courante'!$A409=$CA$6,TEXT('Main courante'!$D409,"hh:mm"),"")</f>
        <v/>
      </c>
      <c r="CE412" s="123" t="str">
        <f>IF('Main courante'!$A409=$CA$6,MOD($CD412-$CC412,1),"")</f>
        <v/>
      </c>
      <c r="CF412" s="123" t="str">
        <f>IF('Main courante'!$A409=$CA$6,'Main courante'!$E409,"")</f>
        <v/>
      </c>
      <c r="CG412" s="122" t="str">
        <f>IF('Main courante'!$A409=$CA$6,DU412,"")</f>
        <v/>
      </c>
      <c r="CH412" s="125"/>
      <c r="CI412" s="120" t="str">
        <f>IF('Main courante'!$A409=$CI$6,MAX($CI$8:$CI411)+1,"")</f>
        <v/>
      </c>
      <c r="CJ412" s="121" t="str">
        <f>IF('Main courante'!$A409=$CI$6,TEXT('Main courante'!$B409,"j mmm aa"),"")</f>
        <v/>
      </c>
      <c r="CK412" s="122" t="str">
        <f>IF('Main courante'!$A409=$CI$6,TEXT('Main courante'!$C409,"hh:mm"),"")</f>
        <v/>
      </c>
      <c r="CL412" s="122" t="str">
        <f>IF('Main courante'!$A409=$CI$6,TEXT('Main courante'!$D409,"hh:mm"),"")</f>
        <v/>
      </c>
      <c r="CM412" s="123" t="str">
        <f>IF('Main courante'!$A409=$CI$6,MOD($CL412-$CK412,1),"")</f>
        <v/>
      </c>
      <c r="CN412" s="123" t="str">
        <f>IF('Main courante'!$A409=$CI$6,'Main courante'!$E409,"")</f>
        <v/>
      </c>
      <c r="CO412" s="125"/>
      <c r="CP412" s="120" t="str">
        <f>IF('Main courante'!$A409=$CP$6,MAX($CP$8:$CP411)+1,"")</f>
        <v/>
      </c>
      <c r="CQ412" s="121" t="str">
        <f>IF('Main courante'!$A409=$CP$6,TEXT('Main courante'!$B409,"j mmm aa"),"")</f>
        <v/>
      </c>
      <c r="CR412" s="122" t="str">
        <f>IF('Main courante'!$A409=$CP$6,TEXT('Main courante'!$C409,"hh:mm"),"")</f>
        <v/>
      </c>
      <c r="CS412" s="122" t="str">
        <f>IF('Main courante'!$A409=$CP$6,TEXT('Main courante'!$D409,"hh:mm"),"")</f>
        <v/>
      </c>
      <c r="CT412" s="123" t="str">
        <f>IF('Main courante'!$A409=$CP$6,MOD($CS412-$CR412,1),"")</f>
        <v/>
      </c>
      <c r="CU412" s="123" t="str">
        <f>IF('Main courante'!$A409=$CP$6,'Main courante'!$E409,"")</f>
        <v/>
      </c>
      <c r="CV412" s="122" t="str">
        <f>IF('Main courante'!$A409=$CP$6,DU412,"")</f>
        <v/>
      </c>
      <c r="CW412" s="125"/>
      <c r="CX412" s="120" t="str">
        <f>IF('Main courante'!$A409=$CX$6,MAX($CX$8:$CX411)+1,"")</f>
        <v/>
      </c>
      <c r="CY412" s="121" t="str">
        <f>IF('Main courante'!$A409=$CX$6,TEXT('Main courante'!$B409,"j mmm aa"),"")</f>
        <v/>
      </c>
      <c r="CZ412" s="122" t="str">
        <f>IF('Main courante'!$A409=$CX$6,TEXT('Main courante'!$C409,"hh:mm"),"")</f>
        <v/>
      </c>
      <c r="DA412" s="122" t="str">
        <f>IF('Main courante'!$A409=$CX$6,TEXT('Main courante'!$D409,"hh:mm"),"")</f>
        <v/>
      </c>
      <c r="DB412" s="123" t="str">
        <f>IF('Main courante'!$A409=$CX$6,MOD($DA412-$CZ412,1),"")</f>
        <v/>
      </c>
      <c r="DC412" s="123" t="str">
        <f>IF('Main courante'!$A409=$CX$6,'Main courante'!$E409,"")</f>
        <v/>
      </c>
      <c r="DD412" s="122" t="str">
        <f>IF('Main courante'!$A409=$CX$6,DU412,"")</f>
        <v/>
      </c>
      <c r="DE412" s="125"/>
      <c r="DF412" s="120" t="str">
        <f>IF('Main courante'!$A409=$DF$6,MAX($DF$8:$DF411)+1,"")</f>
        <v/>
      </c>
      <c r="DG412" s="121" t="str">
        <f>IF('Main courante'!$A409=$DF$6,TEXT('Main courante'!$B409,"j mmm aa"),"")</f>
        <v/>
      </c>
      <c r="DH412" s="122" t="str">
        <f>IF('Main courante'!$A409=$DF$6,TEXT('Main courante'!$C409,"hh:mm"),"")</f>
        <v/>
      </c>
      <c r="DI412" s="122" t="str">
        <f>IF('Main courante'!$A409=$DF$6,TEXT('Main courante'!$D409,"hh:mm"),"")</f>
        <v/>
      </c>
      <c r="DJ412" s="123" t="str">
        <f>IF('Main courante'!$A409=$DF$6,MOD($DI412-$DH412,1),"")</f>
        <v/>
      </c>
      <c r="DK412" s="123" t="str">
        <f>IF('Main courante'!$A409=$DF$6,'Main courante'!$E409,"")</f>
        <v/>
      </c>
      <c r="DL412" s="128"/>
      <c r="DM412" s="120" t="str">
        <f>IF(OR('Main courante'!$F409&lt;&gt;"",'Main courante'!$K409&lt;&gt;""),MAX($DM$8:$DM411)+1,"")</f>
        <v/>
      </c>
      <c r="DN412" s="121" t="str">
        <f>IF('Main courante'!$F409,TEXT('Main courante'!$B409,"j mmm aa"),"")</f>
        <v/>
      </c>
      <c r="DO412" s="121" t="str">
        <f>IF('Main courante'!$F409,'Main courante'!$E409,"")</f>
        <v/>
      </c>
      <c r="DP412" s="121" t="str">
        <f>IF(OR('Main courante'!$F409&lt;&gt;"",'Main courante'!$K409&lt;&gt;""),IF('Main courante'!$F409&lt;&gt;"",TEXT('Main courante'!$F409,"hh:mm"),""),"")</f>
        <v/>
      </c>
      <c r="DQ412" s="121" t="str">
        <f>IF(OR('Main courante'!$F409&lt;&gt;"",'Main courante'!$K409&lt;&gt;""),IF('Main courante'!$G409&lt;&gt;"",TEXT('Main courante'!$G409,"hh:mm"),""),"")</f>
        <v/>
      </c>
      <c r="DR412" s="121" t="str">
        <f>IF(OR('Main courante'!$F409&lt;&gt;"",'Main courante'!$K409&lt;&gt;""),IF('Main courante'!$K409&lt;&gt;"",TEXT('Main courante'!$K409,"hh:mm"),""),"")</f>
        <v/>
      </c>
      <c r="DS412" s="121" t="str">
        <f>IF(OR('Main courante'!$F409&lt;&gt;"",'Main courante'!$K409&lt;&gt;""),IF('Main courante'!$L409&lt;&gt;"",TEXT('Main courante'!$L409,"hh:mm"),""),"")</f>
        <v/>
      </c>
      <c r="DT412" s="129">
        <f t="shared" si="22"/>
        <v>0</v>
      </c>
      <c r="DU412" s="130">
        <f>'Main courante'!$H409+'Main courante'!$M409</f>
        <v>0</v>
      </c>
      <c r="DV412" s="131">
        <f>'Main courante'!$J409+'Main courante'!$O409</f>
        <v>0</v>
      </c>
      <c r="DW412" s="131">
        <f>'Main courante'!$I409+'Main courante'!$N409</f>
        <v>0</v>
      </c>
      <c r="DX412" s="132" t="str">
        <f>IF('Main courante'!$P409&lt;&gt;"",'Main courante'!$P409,"")</f>
        <v/>
      </c>
      <c r="DY412" s="133" t="str">
        <f>IF('Main courante'!$Q409&lt;&gt;"",'Main courante'!$Q409,"")</f>
        <v/>
      </c>
      <c r="DZ412" s="133" t="str">
        <f>IF('Main courante'!$R409&lt;&gt;"",'Main courante'!$R409,"")</f>
        <v/>
      </c>
      <c r="EA412" s="129">
        <f t="shared" si="23"/>
        <v>0</v>
      </c>
      <c r="EB412" s="129">
        <f t="shared" si="24"/>
        <v>0</v>
      </c>
      <c r="ED412" s="120" t="str">
        <f>IF('Main courante'!$A409=$ED$6,MAX($ED$8:$ED411)+1,"")</f>
        <v/>
      </c>
      <c r="EE412" s="120" t="str">
        <f>IF('Main courante'!$A409=$ED$6,'Main courante'!$S409,"")</f>
        <v/>
      </c>
      <c r="EF412" s="120" t="str">
        <f>IF('Main courante'!$A409=$ED$6,'Main courante'!$T409,"")</f>
        <v/>
      </c>
      <c r="EG412" s="120" t="str">
        <f>IF('Main courante'!$A409=$ED$6,'Main courante'!$U409,"")</f>
        <v/>
      </c>
      <c r="EH412" s="134" t="str">
        <f>IF('Main courante'!$A409=$ED$6,'Main courante'!$V409,"")</f>
        <v/>
      </c>
      <c r="EJ412" s="120" t="str">
        <f>IF('Main courante'!$A409=$EJ$6,MAX($EJ$8:$EJ411)+1,"")</f>
        <v/>
      </c>
      <c r="EK412" s="120" t="str">
        <f>IF('Main courante'!$A409=$EJ$6,'Main courante'!$S409,"")</f>
        <v/>
      </c>
      <c r="EL412" s="120" t="str">
        <f>IF('Main courante'!$A409=$EJ$6,'Main courante'!$T409,"")</f>
        <v/>
      </c>
      <c r="EM412" s="120" t="str">
        <f>IF('Main courante'!$A409=$EJ$6,'Main courante'!$U409,"")</f>
        <v/>
      </c>
      <c r="EN412" s="134" t="str">
        <f>IF('Main courante'!$A409=$EJ$6,'Main courante'!$V409,"")</f>
        <v/>
      </c>
      <c r="EP412" s="120" t="str">
        <f>IF('Main courante'!$A409=$EP$6,MAX($EP$8:$EP411)+1,"")</f>
        <v/>
      </c>
      <c r="EQ412" s="120" t="str">
        <f>IF('Main courante'!$A409=$EP$6,'Main courante'!$S409,"")</f>
        <v/>
      </c>
      <c r="ER412" s="120" t="str">
        <f>IF('Main courante'!$A409=$EP$6,'Main courante'!$T409,"")</f>
        <v/>
      </c>
      <c r="ES412" s="120" t="str">
        <f>IF('Main courante'!$A409=$EP$6,'Main courante'!$U409,"")</f>
        <v/>
      </c>
      <c r="ET412" s="134" t="str">
        <f>IF('Main courante'!$A409=$EP$6,'Main courante'!$V409,"")</f>
        <v/>
      </c>
      <c r="EU412" s="125"/>
      <c r="EV412" s="120" t="str">
        <f>IF('Main courante'!$A409=$EV$6,MAX($EV$8:$EV411)+1,"")</f>
        <v/>
      </c>
      <c r="EW412" s="121" t="str">
        <f>IF('Main courante'!$A409=$EV$6,TEXT('Main courante'!$B409,"j mmm aa"),"")</f>
        <v/>
      </c>
      <c r="EX412" s="122" t="str">
        <f>IF('Main courante'!$A409=$EV$6,TEXT('Main courante'!$C409,"hh:mm"),"")</f>
        <v/>
      </c>
      <c r="EY412" s="122" t="str">
        <f>IF('Main courante'!$A409=$EV$6,TEXT('Main courante'!$D409,"hh:mm"),"")</f>
        <v/>
      </c>
      <c r="EZ412" s="123" t="str">
        <f>IF('Main courante'!$A409=$EV$6,MOD($EY412-$EX412,1),"")</f>
        <v/>
      </c>
      <c r="FA412" s="123" t="str">
        <f>IF('Main courante'!$A409=$EV$6,'Main courante'!$E409,"")</f>
        <v/>
      </c>
      <c r="FB412" s="128"/>
    </row>
    <row r="413" spans="1:158">
      <c r="A413" s="120" t="str">
        <f>IF('Main courante'!$A410=$A$6,MAX($A$8:$A412)+1,"")</f>
        <v/>
      </c>
      <c r="B413" s="121" t="str">
        <f>IF('Main courante'!$A410=$A$6,TEXT('Main courante'!$B410,"j mmm aa"),"")</f>
        <v/>
      </c>
      <c r="C413" s="122" t="str">
        <f>IF('Main courante'!$A410=$A$6,TEXT('Main courante'!$C410,"hh:mm"),"")</f>
        <v/>
      </c>
      <c r="D413" s="122" t="str">
        <f>IF('Main courante'!$A410=$A$6,TEXT('Main courante'!$D410,"hh:mm"),"")</f>
        <v/>
      </c>
      <c r="E413" s="123" t="str">
        <f>IF('Main courante'!$A410=$A$6,MOD($D413-$C413,1),"")</f>
        <v/>
      </c>
      <c r="F413" s="123" t="str">
        <f>IF('Main courante'!$A410=$A$6,'Main courante'!$E410,"")</f>
        <v/>
      </c>
      <c r="G413" s="125"/>
      <c r="H413" s="126" t="str">
        <f>IF('Main courante'!$A410=$H$6,MAX($H$8:$H412)+1,"")</f>
        <v/>
      </c>
      <c r="I413" s="121" t="str">
        <f>IF('Main courante'!$A410=$H$6,TEXT('Main courante'!$B410,"j mmm aa"),"")</f>
        <v/>
      </c>
      <c r="J413" s="122" t="str">
        <f>IF('Main courante'!$A410=$H$6,TEXT('Main courante'!$C410,"hh:mm"),"")</f>
        <v/>
      </c>
      <c r="K413" s="122" t="str">
        <f>IF('Main courante'!$A410=$H$6,TEXT('Main courante'!$D410,"hh:mm"),"")</f>
        <v/>
      </c>
      <c r="L413" s="123" t="str">
        <f>IF('Main courante'!$A410=$H$6,MOD($K413-$J413,1),"")</f>
        <v/>
      </c>
      <c r="M413" s="123" t="str">
        <f>IF('Main courante'!$A410=$H$6,'Main courante'!$E410,"")</f>
        <v/>
      </c>
      <c r="N413" s="125"/>
      <c r="O413" s="120" t="str">
        <f>IF('Main courante'!$A410=$O$6,MAX($O$8:$O412)+1,"")</f>
        <v/>
      </c>
      <c r="P413" s="121" t="str">
        <f>IF('Main courante'!$A410=$O$6,TEXT('Main courante'!$B410,"j mmm aa"),"")</f>
        <v/>
      </c>
      <c r="Q413" s="122" t="str">
        <f>IF('Main courante'!$A410=$O$6,TEXT('Main courante'!$C410,"hh:mm"),"")</f>
        <v/>
      </c>
      <c r="R413" s="122" t="str">
        <f>IF('Main courante'!$A410=$O$6,TEXT('Main courante'!$D410,"hh:mm"),"")</f>
        <v/>
      </c>
      <c r="S413" s="123" t="str">
        <f>IF('Main courante'!$A410=$O$6,MOD($R413-$Q413,1),"")</f>
        <v/>
      </c>
      <c r="T413" s="124" t="str">
        <f>IF('Main courante'!$A410=$O$6,'Main courante'!$E410,"")</f>
        <v/>
      </c>
      <c r="U413" s="127" t="str">
        <f>IF('Main courante'!$A410=$O$6,DU413,"")</f>
        <v/>
      </c>
      <c r="V413" s="125"/>
      <c r="W413" s="120" t="str">
        <f>IF('Main courante'!$A410=$W$6,MAX($W$8:$W412)+1,"")</f>
        <v/>
      </c>
      <c r="X413" s="121" t="str">
        <f>IF('Main courante'!$A410=$W$6,TEXT('Main courante'!$B410,"j mmm aa"),"")</f>
        <v/>
      </c>
      <c r="Y413" s="122" t="str">
        <f>IF('Main courante'!$A410=$W$6,TEXT('Main courante'!$C410,"hh:mm"),"")</f>
        <v/>
      </c>
      <c r="Z413" s="122" t="str">
        <f>IF('Main courante'!$A410=$W$6,TEXT('Main courante'!$D410,"hh:mm"),"")</f>
        <v/>
      </c>
      <c r="AA413" s="123" t="str">
        <f>IF('Main courante'!$A410=$W$6,MOD($Z413-$Y413,1),"")</f>
        <v/>
      </c>
      <c r="AB413" s="123" t="str">
        <f>IF('Main courante'!$A410=$W$6,'Main courante'!$E410,"")</f>
        <v/>
      </c>
      <c r="AC413" s="122" t="str">
        <f>IF('Main courante'!$A410=$W$6,DU413,"")</f>
        <v/>
      </c>
      <c r="AD413" s="125"/>
      <c r="AE413" s="120" t="str">
        <f>IF('Main courante'!$A410=$AE$6,MAX($AE$8:$AE412)+1,"")</f>
        <v/>
      </c>
      <c r="AF413" s="121" t="str">
        <f>IF('Main courante'!$A410=$AE$6,TEXT('Main courante'!$B410,"j mmm aa"),"")</f>
        <v/>
      </c>
      <c r="AG413" s="122" t="str">
        <f>IF('Main courante'!$A410=$AE$6,TEXT('Main courante'!$C410,"hh:mm"),"")</f>
        <v/>
      </c>
      <c r="AH413" s="122" t="str">
        <f>IF('Main courante'!$A410=$AE$6,TEXT('Main courante'!$D410,"hh:mm"),"")</f>
        <v/>
      </c>
      <c r="AI413" s="123" t="str">
        <f>IF('Main courante'!$A410=$AE$6,MOD($AH413-$AG413,1),"")</f>
        <v/>
      </c>
      <c r="AJ413" s="123" t="str">
        <f>IF('Main courante'!$A410=$AE$6,'Main courante'!$E410,"")</f>
        <v/>
      </c>
      <c r="AK413" s="122" t="str">
        <f>IF('Main courante'!$A410=$AE$6,DU413,"")</f>
        <v/>
      </c>
      <c r="AL413" s="125"/>
      <c r="AM413" s="120" t="str">
        <f>IF('Main courante'!$A410=$AM$6,MAX($AM$8:$AM412)+1,"")</f>
        <v/>
      </c>
      <c r="AN413" s="121" t="str">
        <f>IF('Main courante'!$A410=$AM$6,TEXT('Main courante'!$B410,"j mmm aa"),"")</f>
        <v/>
      </c>
      <c r="AO413" s="122" t="str">
        <f>IF('Main courante'!$A410=$AM$6,TEXT('Main courante'!$C410,"hh:mm"),"")</f>
        <v/>
      </c>
      <c r="AP413" s="122" t="str">
        <f>IF('Main courante'!$A410=$AM$6,TEXT('Main courante'!$D410,"hh:mm"),"")</f>
        <v/>
      </c>
      <c r="AQ413" s="123" t="str">
        <f>IF('Main courante'!$A410=$AM$6,MOD($AP413-$AO413,1),"")</f>
        <v/>
      </c>
      <c r="AR413" s="123" t="str">
        <f>IF('Main courante'!$A410=$AM$6,'Main courante'!$E410,"")</f>
        <v/>
      </c>
      <c r="AS413" s="122" t="str">
        <f>IF('Main courante'!$A410=$AM$6,DU413,"")</f>
        <v/>
      </c>
      <c r="AT413" s="125"/>
      <c r="AU413" s="120" t="str">
        <f>IF('Main courante'!$A410=$AU$6,MAX($AU$8:$AU412)+1,"")</f>
        <v/>
      </c>
      <c r="AV413" s="121" t="str">
        <f>IF('Main courante'!$A410=$AU$6,TEXT('Main courante'!$B410,"j mmm aa"),"")</f>
        <v/>
      </c>
      <c r="AW413" s="122" t="str">
        <f>IF('Main courante'!$A410=$AU$6,TEXT('Main courante'!$C410,"hh:mm"),"")</f>
        <v/>
      </c>
      <c r="AX413" s="122" t="str">
        <f>IF('Main courante'!$A410=$AU$6,TEXT('Main courante'!$D410,"hh:mm"),"")</f>
        <v/>
      </c>
      <c r="AY413" s="123" t="str">
        <f>IF('Main courante'!$A410=$AU$6,MOD($AX413-$AW413,1),"")</f>
        <v/>
      </c>
      <c r="AZ413" s="123" t="str">
        <f>IF('Main courante'!$A410=$AU$6,'Main courante'!$E410,"")</f>
        <v/>
      </c>
      <c r="BA413" s="122" t="str">
        <f>IF('Main courante'!$A410=$AU$6,DU413,"")</f>
        <v/>
      </c>
      <c r="BB413" s="125"/>
      <c r="BC413" s="120" t="str">
        <f>IF('Main courante'!$A410=$BC$6,MAX($BC$8:$BC412)+1,"")</f>
        <v/>
      </c>
      <c r="BD413" s="121" t="str">
        <f>IF('Main courante'!$A410=$BC$6,TEXT('Main courante'!$B410,"j mmm aa"),"")</f>
        <v/>
      </c>
      <c r="BE413" s="122" t="str">
        <f>IF('Main courante'!$A410=$BC$6,TEXT('Main courante'!$C410,"hh:mm"),"")</f>
        <v/>
      </c>
      <c r="BF413" s="122" t="str">
        <f>IF('Main courante'!$A410=$BC$6,TEXT('Main courante'!$D410,"hh:mm"),"")</f>
        <v/>
      </c>
      <c r="BG413" s="123" t="str">
        <f>IF('Main courante'!$A410=$BC$6,MOD($BF413-$BE413,1),"")</f>
        <v/>
      </c>
      <c r="BH413" s="123" t="str">
        <f>IF('Main courante'!$A410=$BC$6,'Main courante'!$E410,"")</f>
        <v/>
      </c>
      <c r="BI413" s="122" t="str">
        <f>IF('Main courante'!$A410=$BC$6,DU413,"")</f>
        <v/>
      </c>
      <c r="BJ413" s="125"/>
      <c r="BK413" s="120" t="str">
        <f>IF('Main courante'!$A410=$BK$6,MAX($BK$8:$BK412)+1,"")</f>
        <v/>
      </c>
      <c r="BL413" s="121" t="str">
        <f>IF('Main courante'!$A410=$BK$6,TEXT('Main courante'!$B410,"j mmm aa"),"")</f>
        <v/>
      </c>
      <c r="BM413" s="122" t="str">
        <f>IF('Main courante'!$A410=$BK$6,TEXT('Main courante'!$C410,"hh:mm"),"")</f>
        <v/>
      </c>
      <c r="BN413" s="122" t="str">
        <f>IF('Main courante'!$A410=$BK$6,TEXT('Main courante'!$D410,"hh:mm"),"")</f>
        <v/>
      </c>
      <c r="BO413" s="123" t="str">
        <f>IF('Main courante'!$A410=$BK$6,MOD($BN413-$BM413,1),"")</f>
        <v/>
      </c>
      <c r="BP413" s="123" t="str">
        <f>IF('Main courante'!$A410=$BK$6,'Main courante'!$E410,"")</f>
        <v/>
      </c>
      <c r="BQ413" s="122" t="str">
        <f>IF('Main courante'!$A410=$BK$6,DU413,"")</f>
        <v/>
      </c>
      <c r="BR413" s="125"/>
      <c r="BS413" s="120" t="str">
        <f>IF('Main courante'!$A410=$BS$6,MAX($BS$8:$BS412)+1,"")</f>
        <v/>
      </c>
      <c r="BT413" s="121" t="str">
        <f>IF('Main courante'!$A410=$BS$6,TEXT('Main courante'!$B410,"j mmm aa"),"")</f>
        <v/>
      </c>
      <c r="BU413" s="122" t="str">
        <f>IF('Main courante'!$A410=$BS$6,TEXT('Main courante'!$C410,"hh:mm"),"")</f>
        <v/>
      </c>
      <c r="BV413" s="122" t="str">
        <f>IF('Main courante'!$A410=$BS$6,TEXT('Main courante'!$D410,"hh:mm"),"")</f>
        <v/>
      </c>
      <c r="BW413" s="123" t="str">
        <f>IF('Main courante'!$A410=$BS$6,MOD($BV413-$BU413,1),"")</f>
        <v/>
      </c>
      <c r="BX413" s="123" t="str">
        <f>IF('Main courante'!$A410=$BS$6,'Main courante'!$E410,"")</f>
        <v/>
      </c>
      <c r="BY413" s="122" t="str">
        <f>IF('Main courante'!$A410=$BS$6,DU413,"")</f>
        <v/>
      </c>
      <c r="BZ413" s="125"/>
      <c r="CA413" s="120" t="str">
        <f>IF('Main courante'!$A410=$CA$6,MAX($CA$8:$CA412)+1,"")</f>
        <v/>
      </c>
      <c r="CB413" s="121" t="str">
        <f>IF('Main courante'!$A410=$CA$6,TEXT('Main courante'!$B410,"j mmm aa"),"")</f>
        <v/>
      </c>
      <c r="CC413" s="122" t="str">
        <f>IF('Main courante'!$A410=$CA$6,TEXT('Main courante'!$C410,"hh:mm"),"")</f>
        <v/>
      </c>
      <c r="CD413" s="122" t="str">
        <f>IF('Main courante'!$A410=$CA$6,TEXT('Main courante'!$D410,"hh:mm"),"")</f>
        <v/>
      </c>
      <c r="CE413" s="123" t="str">
        <f>IF('Main courante'!$A410=$CA$6,MOD($CD413-$CC413,1),"")</f>
        <v/>
      </c>
      <c r="CF413" s="123" t="str">
        <f>IF('Main courante'!$A410=$CA$6,'Main courante'!$E410,"")</f>
        <v/>
      </c>
      <c r="CG413" s="122" t="str">
        <f>IF('Main courante'!$A410=$CA$6,DU413,"")</f>
        <v/>
      </c>
      <c r="CH413" s="125"/>
      <c r="CI413" s="120" t="str">
        <f>IF('Main courante'!$A410=$CI$6,MAX($CI$8:$CI412)+1,"")</f>
        <v/>
      </c>
      <c r="CJ413" s="121" t="str">
        <f>IF('Main courante'!$A410=$CI$6,TEXT('Main courante'!$B410,"j mmm aa"),"")</f>
        <v/>
      </c>
      <c r="CK413" s="122" t="str">
        <f>IF('Main courante'!$A410=$CI$6,TEXT('Main courante'!$C410,"hh:mm"),"")</f>
        <v/>
      </c>
      <c r="CL413" s="122" t="str">
        <f>IF('Main courante'!$A410=$CI$6,TEXT('Main courante'!$D410,"hh:mm"),"")</f>
        <v/>
      </c>
      <c r="CM413" s="123" t="str">
        <f>IF('Main courante'!$A410=$CI$6,MOD($CL413-$CK413,1),"")</f>
        <v/>
      </c>
      <c r="CN413" s="123" t="str">
        <f>IF('Main courante'!$A410=$CI$6,'Main courante'!$E410,"")</f>
        <v/>
      </c>
      <c r="CO413" s="125"/>
      <c r="CP413" s="120" t="str">
        <f>IF('Main courante'!$A410=$CP$6,MAX($CP$8:$CP412)+1,"")</f>
        <v/>
      </c>
      <c r="CQ413" s="121" t="str">
        <f>IF('Main courante'!$A410=$CP$6,TEXT('Main courante'!$B410,"j mmm aa"),"")</f>
        <v/>
      </c>
      <c r="CR413" s="122" t="str">
        <f>IF('Main courante'!$A410=$CP$6,TEXT('Main courante'!$C410,"hh:mm"),"")</f>
        <v/>
      </c>
      <c r="CS413" s="122" t="str">
        <f>IF('Main courante'!$A410=$CP$6,TEXT('Main courante'!$D410,"hh:mm"),"")</f>
        <v/>
      </c>
      <c r="CT413" s="123" t="str">
        <f>IF('Main courante'!$A410=$CP$6,MOD($CS413-$CR413,1),"")</f>
        <v/>
      </c>
      <c r="CU413" s="123" t="str">
        <f>IF('Main courante'!$A410=$CP$6,'Main courante'!$E410,"")</f>
        <v/>
      </c>
      <c r="CV413" s="122" t="str">
        <f>IF('Main courante'!$A410=$CP$6,DU413,"")</f>
        <v/>
      </c>
      <c r="CW413" s="125"/>
      <c r="CX413" s="120" t="str">
        <f>IF('Main courante'!$A410=$CX$6,MAX($CX$8:$CX412)+1,"")</f>
        <v/>
      </c>
      <c r="CY413" s="121" t="str">
        <f>IF('Main courante'!$A410=$CX$6,TEXT('Main courante'!$B410,"j mmm aa"),"")</f>
        <v/>
      </c>
      <c r="CZ413" s="122" t="str">
        <f>IF('Main courante'!$A410=$CX$6,TEXT('Main courante'!$C410,"hh:mm"),"")</f>
        <v/>
      </c>
      <c r="DA413" s="122" t="str">
        <f>IF('Main courante'!$A410=$CX$6,TEXT('Main courante'!$D410,"hh:mm"),"")</f>
        <v/>
      </c>
      <c r="DB413" s="123" t="str">
        <f>IF('Main courante'!$A410=$CX$6,MOD($DA413-$CZ413,1),"")</f>
        <v/>
      </c>
      <c r="DC413" s="123" t="str">
        <f>IF('Main courante'!$A410=$CX$6,'Main courante'!$E410,"")</f>
        <v/>
      </c>
      <c r="DD413" s="122" t="str">
        <f>IF('Main courante'!$A410=$CX$6,DU413,"")</f>
        <v/>
      </c>
      <c r="DE413" s="125"/>
      <c r="DF413" s="120" t="str">
        <f>IF('Main courante'!$A410=$DF$6,MAX($DF$8:$DF412)+1,"")</f>
        <v/>
      </c>
      <c r="DG413" s="121" t="str">
        <f>IF('Main courante'!$A410=$DF$6,TEXT('Main courante'!$B410,"j mmm aa"),"")</f>
        <v/>
      </c>
      <c r="DH413" s="122" t="str">
        <f>IF('Main courante'!$A410=$DF$6,TEXT('Main courante'!$C410,"hh:mm"),"")</f>
        <v/>
      </c>
      <c r="DI413" s="122" t="str">
        <f>IF('Main courante'!$A410=$DF$6,TEXT('Main courante'!$D410,"hh:mm"),"")</f>
        <v/>
      </c>
      <c r="DJ413" s="123" t="str">
        <f>IF('Main courante'!$A410=$DF$6,MOD($DI413-$DH413,1),"")</f>
        <v/>
      </c>
      <c r="DK413" s="123" t="str">
        <f>IF('Main courante'!$A410=$DF$6,'Main courante'!$E410,"")</f>
        <v/>
      </c>
      <c r="DL413" s="128"/>
      <c r="DM413" s="120" t="str">
        <f>IF(OR('Main courante'!$F410&lt;&gt;"",'Main courante'!$K410&lt;&gt;""),MAX($DM$8:$DM412)+1,"")</f>
        <v/>
      </c>
      <c r="DN413" s="121" t="str">
        <f>IF('Main courante'!$F410,TEXT('Main courante'!$B410,"j mmm aa"),"")</f>
        <v/>
      </c>
      <c r="DO413" s="121" t="str">
        <f>IF('Main courante'!$F410,'Main courante'!$E410,"")</f>
        <v/>
      </c>
      <c r="DP413" s="121" t="str">
        <f>IF(OR('Main courante'!$F410&lt;&gt;"",'Main courante'!$K410&lt;&gt;""),IF('Main courante'!$F410&lt;&gt;"",TEXT('Main courante'!$F410,"hh:mm"),""),"")</f>
        <v/>
      </c>
      <c r="DQ413" s="121" t="str">
        <f>IF(OR('Main courante'!$F410&lt;&gt;"",'Main courante'!$K410&lt;&gt;""),IF('Main courante'!$G410&lt;&gt;"",TEXT('Main courante'!$G410,"hh:mm"),""),"")</f>
        <v/>
      </c>
      <c r="DR413" s="121" t="str">
        <f>IF(OR('Main courante'!$F410&lt;&gt;"",'Main courante'!$K410&lt;&gt;""),IF('Main courante'!$K410&lt;&gt;"",TEXT('Main courante'!$K410,"hh:mm"),""),"")</f>
        <v/>
      </c>
      <c r="DS413" s="121" t="str">
        <f>IF(OR('Main courante'!$F410&lt;&gt;"",'Main courante'!$K410&lt;&gt;""),IF('Main courante'!$L410&lt;&gt;"",TEXT('Main courante'!$L410,"hh:mm"),""),"")</f>
        <v/>
      </c>
      <c r="DT413" s="129">
        <f t="shared" si="22"/>
        <v>0</v>
      </c>
      <c r="DU413" s="130">
        <f>'Main courante'!$H410+'Main courante'!$M410</f>
        <v>0</v>
      </c>
      <c r="DV413" s="131">
        <f>'Main courante'!$J410+'Main courante'!$O410</f>
        <v>0</v>
      </c>
      <c r="DW413" s="131">
        <f>'Main courante'!$I410+'Main courante'!$N410</f>
        <v>0</v>
      </c>
      <c r="DX413" s="132" t="str">
        <f>IF('Main courante'!$P410&lt;&gt;"",'Main courante'!$P410,"")</f>
        <v/>
      </c>
      <c r="DY413" s="133" t="str">
        <f>IF('Main courante'!$Q410&lt;&gt;"",'Main courante'!$Q410,"")</f>
        <v/>
      </c>
      <c r="DZ413" s="133" t="str">
        <f>IF('Main courante'!$R410&lt;&gt;"",'Main courante'!$R410,"")</f>
        <v/>
      </c>
      <c r="EA413" s="129">
        <f t="shared" si="23"/>
        <v>0</v>
      </c>
      <c r="EB413" s="129">
        <f t="shared" si="24"/>
        <v>0</v>
      </c>
      <c r="ED413" s="120" t="str">
        <f>IF('Main courante'!$A410=$ED$6,MAX($ED$8:$ED412)+1,"")</f>
        <v/>
      </c>
      <c r="EE413" s="120" t="str">
        <f>IF('Main courante'!$A410=$ED$6,'Main courante'!$S410,"")</f>
        <v/>
      </c>
      <c r="EF413" s="120" t="str">
        <f>IF('Main courante'!$A410=$ED$6,'Main courante'!$T410,"")</f>
        <v/>
      </c>
      <c r="EG413" s="120" t="str">
        <f>IF('Main courante'!$A410=$ED$6,'Main courante'!$U410,"")</f>
        <v/>
      </c>
      <c r="EH413" s="134" t="str">
        <f>IF('Main courante'!$A410=$ED$6,'Main courante'!$V410,"")</f>
        <v/>
      </c>
      <c r="EJ413" s="120" t="str">
        <f>IF('Main courante'!$A410=$EJ$6,MAX($EJ$8:$EJ412)+1,"")</f>
        <v/>
      </c>
      <c r="EK413" s="120" t="str">
        <f>IF('Main courante'!$A410=$EJ$6,'Main courante'!$S410,"")</f>
        <v/>
      </c>
      <c r="EL413" s="120" t="str">
        <f>IF('Main courante'!$A410=$EJ$6,'Main courante'!$T410,"")</f>
        <v/>
      </c>
      <c r="EM413" s="120" t="str">
        <f>IF('Main courante'!$A410=$EJ$6,'Main courante'!$U410,"")</f>
        <v/>
      </c>
      <c r="EN413" s="134" t="str">
        <f>IF('Main courante'!$A410=$EJ$6,'Main courante'!$V410,"")</f>
        <v/>
      </c>
      <c r="EP413" s="120" t="str">
        <f>IF('Main courante'!$A410=$EP$6,MAX($EP$8:$EP412)+1,"")</f>
        <v/>
      </c>
      <c r="EQ413" s="120" t="str">
        <f>IF('Main courante'!$A410=$EP$6,'Main courante'!$S410,"")</f>
        <v/>
      </c>
      <c r="ER413" s="120" t="str">
        <f>IF('Main courante'!$A410=$EP$6,'Main courante'!$T410,"")</f>
        <v/>
      </c>
      <c r="ES413" s="120" t="str">
        <f>IF('Main courante'!$A410=$EP$6,'Main courante'!$U410,"")</f>
        <v/>
      </c>
      <c r="ET413" s="134" t="str">
        <f>IF('Main courante'!$A410=$EP$6,'Main courante'!$V410,"")</f>
        <v/>
      </c>
      <c r="EU413" s="125"/>
      <c r="EV413" s="120" t="str">
        <f>IF('Main courante'!$A410=$EV$6,MAX($EV$8:$EV412)+1,"")</f>
        <v/>
      </c>
      <c r="EW413" s="121" t="str">
        <f>IF('Main courante'!$A410=$EV$6,TEXT('Main courante'!$B410,"j mmm aa"),"")</f>
        <v/>
      </c>
      <c r="EX413" s="122" t="str">
        <f>IF('Main courante'!$A410=$EV$6,TEXT('Main courante'!$C410,"hh:mm"),"")</f>
        <v/>
      </c>
      <c r="EY413" s="122" t="str">
        <f>IF('Main courante'!$A410=$EV$6,TEXT('Main courante'!$D410,"hh:mm"),"")</f>
        <v/>
      </c>
      <c r="EZ413" s="123" t="str">
        <f>IF('Main courante'!$A410=$EV$6,MOD($EY413-$EX413,1),"")</f>
        <v/>
      </c>
      <c r="FA413" s="123" t="str">
        <f>IF('Main courante'!$A410=$EV$6,'Main courante'!$E410,"")</f>
        <v/>
      </c>
      <c r="FB413" s="128"/>
    </row>
    <row r="414" spans="1:158">
      <c r="A414" s="120" t="str">
        <f>IF('Main courante'!$A411=$A$6,MAX($A$8:$A413)+1,"")</f>
        <v/>
      </c>
      <c r="B414" s="121" t="str">
        <f>IF('Main courante'!$A411=$A$6,TEXT('Main courante'!$B411,"j mmm aa"),"")</f>
        <v/>
      </c>
      <c r="C414" s="122" t="str">
        <f>IF('Main courante'!$A411=$A$6,TEXT('Main courante'!$C411,"hh:mm"),"")</f>
        <v/>
      </c>
      <c r="D414" s="122" t="str">
        <f>IF('Main courante'!$A411=$A$6,TEXT('Main courante'!$D411,"hh:mm"),"")</f>
        <v/>
      </c>
      <c r="E414" s="123" t="str">
        <f>IF('Main courante'!$A411=$A$6,MOD($D414-$C414,1),"")</f>
        <v/>
      </c>
      <c r="F414" s="123" t="str">
        <f>IF('Main courante'!$A411=$A$6,'Main courante'!$E411,"")</f>
        <v/>
      </c>
      <c r="G414" s="125"/>
      <c r="H414" s="126" t="str">
        <f>IF('Main courante'!$A411=$H$6,MAX($H$8:$H413)+1,"")</f>
        <v/>
      </c>
      <c r="I414" s="121" t="str">
        <f>IF('Main courante'!$A411=$H$6,TEXT('Main courante'!$B411,"j mmm aa"),"")</f>
        <v/>
      </c>
      <c r="J414" s="122" t="str">
        <f>IF('Main courante'!$A411=$H$6,TEXT('Main courante'!$C411,"hh:mm"),"")</f>
        <v/>
      </c>
      <c r="K414" s="122" t="str">
        <f>IF('Main courante'!$A411=$H$6,TEXT('Main courante'!$D411,"hh:mm"),"")</f>
        <v/>
      </c>
      <c r="L414" s="123" t="str">
        <f>IF('Main courante'!$A411=$H$6,MOD($K414-$J414,1),"")</f>
        <v/>
      </c>
      <c r="M414" s="123" t="str">
        <f>IF('Main courante'!$A411=$H$6,'Main courante'!$E411,"")</f>
        <v/>
      </c>
      <c r="N414" s="125"/>
      <c r="O414" s="120" t="str">
        <f>IF('Main courante'!$A411=$O$6,MAX($O$8:$O413)+1,"")</f>
        <v/>
      </c>
      <c r="P414" s="121" t="str">
        <f>IF('Main courante'!$A411=$O$6,TEXT('Main courante'!$B411,"j mmm aa"),"")</f>
        <v/>
      </c>
      <c r="Q414" s="122" t="str">
        <f>IF('Main courante'!$A411=$O$6,TEXT('Main courante'!$C411,"hh:mm"),"")</f>
        <v/>
      </c>
      <c r="R414" s="122" t="str">
        <f>IF('Main courante'!$A411=$O$6,TEXT('Main courante'!$D411,"hh:mm"),"")</f>
        <v/>
      </c>
      <c r="S414" s="123" t="str">
        <f>IF('Main courante'!$A411=$O$6,MOD($R414-$Q414,1),"")</f>
        <v/>
      </c>
      <c r="T414" s="124" t="str">
        <f>IF('Main courante'!$A411=$O$6,'Main courante'!$E411,"")</f>
        <v/>
      </c>
      <c r="U414" s="127" t="str">
        <f>IF('Main courante'!$A411=$O$6,DU414,"")</f>
        <v/>
      </c>
      <c r="V414" s="125"/>
      <c r="W414" s="120" t="str">
        <f>IF('Main courante'!$A411=$W$6,MAX($W$8:$W413)+1,"")</f>
        <v/>
      </c>
      <c r="X414" s="121" t="str">
        <f>IF('Main courante'!$A411=$W$6,TEXT('Main courante'!$B411,"j mmm aa"),"")</f>
        <v/>
      </c>
      <c r="Y414" s="122" t="str">
        <f>IF('Main courante'!$A411=$W$6,TEXT('Main courante'!$C411,"hh:mm"),"")</f>
        <v/>
      </c>
      <c r="Z414" s="122" t="str">
        <f>IF('Main courante'!$A411=$W$6,TEXT('Main courante'!$D411,"hh:mm"),"")</f>
        <v/>
      </c>
      <c r="AA414" s="123" t="str">
        <f>IF('Main courante'!$A411=$W$6,MOD($Z414-$Y414,1),"")</f>
        <v/>
      </c>
      <c r="AB414" s="123" t="str">
        <f>IF('Main courante'!$A411=$W$6,'Main courante'!$E411,"")</f>
        <v/>
      </c>
      <c r="AC414" s="122" t="str">
        <f>IF('Main courante'!$A411=$W$6,DU414,"")</f>
        <v/>
      </c>
      <c r="AD414" s="125"/>
      <c r="AE414" s="120" t="str">
        <f>IF('Main courante'!$A411=$AE$6,MAX($AE$8:$AE413)+1,"")</f>
        <v/>
      </c>
      <c r="AF414" s="121" t="str">
        <f>IF('Main courante'!$A411=$AE$6,TEXT('Main courante'!$B411,"j mmm aa"),"")</f>
        <v/>
      </c>
      <c r="AG414" s="122" t="str">
        <f>IF('Main courante'!$A411=$AE$6,TEXT('Main courante'!$C411,"hh:mm"),"")</f>
        <v/>
      </c>
      <c r="AH414" s="122" t="str">
        <f>IF('Main courante'!$A411=$AE$6,TEXT('Main courante'!$D411,"hh:mm"),"")</f>
        <v/>
      </c>
      <c r="AI414" s="123" t="str">
        <f>IF('Main courante'!$A411=$AE$6,MOD($AH414-$AG414,1),"")</f>
        <v/>
      </c>
      <c r="AJ414" s="123" t="str">
        <f>IF('Main courante'!$A411=$AE$6,'Main courante'!$E411,"")</f>
        <v/>
      </c>
      <c r="AK414" s="122" t="str">
        <f>IF('Main courante'!$A411=$AE$6,DU414,"")</f>
        <v/>
      </c>
      <c r="AL414" s="125"/>
      <c r="AM414" s="120" t="str">
        <f>IF('Main courante'!$A411=$AM$6,MAX($AM$8:$AM413)+1,"")</f>
        <v/>
      </c>
      <c r="AN414" s="121" t="str">
        <f>IF('Main courante'!$A411=$AM$6,TEXT('Main courante'!$B411,"j mmm aa"),"")</f>
        <v/>
      </c>
      <c r="AO414" s="122" t="str">
        <f>IF('Main courante'!$A411=$AM$6,TEXT('Main courante'!$C411,"hh:mm"),"")</f>
        <v/>
      </c>
      <c r="AP414" s="122" t="str">
        <f>IF('Main courante'!$A411=$AM$6,TEXT('Main courante'!$D411,"hh:mm"),"")</f>
        <v/>
      </c>
      <c r="AQ414" s="123" t="str">
        <f>IF('Main courante'!$A411=$AM$6,MOD($AP414-$AO414,1),"")</f>
        <v/>
      </c>
      <c r="AR414" s="123" t="str">
        <f>IF('Main courante'!$A411=$AM$6,'Main courante'!$E411,"")</f>
        <v/>
      </c>
      <c r="AS414" s="122" t="str">
        <f>IF('Main courante'!$A411=$AM$6,DU414,"")</f>
        <v/>
      </c>
      <c r="AT414" s="125"/>
      <c r="AU414" s="120" t="str">
        <f>IF('Main courante'!$A411=$AU$6,MAX($AU$8:$AU413)+1,"")</f>
        <v/>
      </c>
      <c r="AV414" s="121" t="str">
        <f>IF('Main courante'!$A411=$AU$6,TEXT('Main courante'!$B411,"j mmm aa"),"")</f>
        <v/>
      </c>
      <c r="AW414" s="122" t="str">
        <f>IF('Main courante'!$A411=$AU$6,TEXT('Main courante'!$C411,"hh:mm"),"")</f>
        <v/>
      </c>
      <c r="AX414" s="122" t="str">
        <f>IF('Main courante'!$A411=$AU$6,TEXT('Main courante'!$D411,"hh:mm"),"")</f>
        <v/>
      </c>
      <c r="AY414" s="123" t="str">
        <f>IF('Main courante'!$A411=$AU$6,MOD($AX414-$AW414,1),"")</f>
        <v/>
      </c>
      <c r="AZ414" s="123" t="str">
        <f>IF('Main courante'!$A411=$AU$6,'Main courante'!$E411,"")</f>
        <v/>
      </c>
      <c r="BA414" s="122" t="str">
        <f>IF('Main courante'!$A411=$AU$6,DU414,"")</f>
        <v/>
      </c>
      <c r="BB414" s="125"/>
      <c r="BC414" s="120" t="str">
        <f>IF('Main courante'!$A411=$BC$6,MAX($BC$8:$BC413)+1,"")</f>
        <v/>
      </c>
      <c r="BD414" s="121" t="str">
        <f>IF('Main courante'!$A411=$BC$6,TEXT('Main courante'!$B411,"j mmm aa"),"")</f>
        <v/>
      </c>
      <c r="BE414" s="122" t="str">
        <f>IF('Main courante'!$A411=$BC$6,TEXT('Main courante'!$C411,"hh:mm"),"")</f>
        <v/>
      </c>
      <c r="BF414" s="122" t="str">
        <f>IF('Main courante'!$A411=$BC$6,TEXT('Main courante'!$D411,"hh:mm"),"")</f>
        <v/>
      </c>
      <c r="BG414" s="123" t="str">
        <f>IF('Main courante'!$A411=$BC$6,MOD($BF414-$BE414,1),"")</f>
        <v/>
      </c>
      <c r="BH414" s="123" t="str">
        <f>IF('Main courante'!$A411=$BC$6,'Main courante'!$E411,"")</f>
        <v/>
      </c>
      <c r="BI414" s="122" t="str">
        <f>IF('Main courante'!$A411=$BC$6,DU414,"")</f>
        <v/>
      </c>
      <c r="BJ414" s="125"/>
      <c r="BK414" s="120" t="str">
        <f>IF('Main courante'!$A411=$BK$6,MAX($BK$8:$BK413)+1,"")</f>
        <v/>
      </c>
      <c r="BL414" s="121" t="str">
        <f>IF('Main courante'!$A411=$BK$6,TEXT('Main courante'!$B411,"j mmm aa"),"")</f>
        <v/>
      </c>
      <c r="BM414" s="122" t="str">
        <f>IF('Main courante'!$A411=$BK$6,TEXT('Main courante'!$C411,"hh:mm"),"")</f>
        <v/>
      </c>
      <c r="BN414" s="122" t="str">
        <f>IF('Main courante'!$A411=$BK$6,TEXT('Main courante'!$D411,"hh:mm"),"")</f>
        <v/>
      </c>
      <c r="BO414" s="123" t="str">
        <f>IF('Main courante'!$A411=$BK$6,MOD($BN414-$BM414,1),"")</f>
        <v/>
      </c>
      <c r="BP414" s="123" t="str">
        <f>IF('Main courante'!$A411=$BK$6,'Main courante'!$E411,"")</f>
        <v/>
      </c>
      <c r="BQ414" s="122" t="str">
        <f>IF('Main courante'!$A411=$BK$6,DU414,"")</f>
        <v/>
      </c>
      <c r="BR414" s="125"/>
      <c r="BS414" s="120" t="str">
        <f>IF('Main courante'!$A411=$BS$6,MAX($BS$8:$BS413)+1,"")</f>
        <v/>
      </c>
      <c r="BT414" s="121" t="str">
        <f>IF('Main courante'!$A411=$BS$6,TEXT('Main courante'!$B411,"j mmm aa"),"")</f>
        <v/>
      </c>
      <c r="BU414" s="122" t="str">
        <f>IF('Main courante'!$A411=$BS$6,TEXT('Main courante'!$C411,"hh:mm"),"")</f>
        <v/>
      </c>
      <c r="BV414" s="122" t="str">
        <f>IF('Main courante'!$A411=$BS$6,TEXT('Main courante'!$D411,"hh:mm"),"")</f>
        <v/>
      </c>
      <c r="BW414" s="123" t="str">
        <f>IF('Main courante'!$A411=$BS$6,MOD($BV414-$BU414,1),"")</f>
        <v/>
      </c>
      <c r="BX414" s="123" t="str">
        <f>IF('Main courante'!$A411=$BS$6,'Main courante'!$E411,"")</f>
        <v/>
      </c>
      <c r="BY414" s="122" t="str">
        <f>IF('Main courante'!$A411=$BS$6,DU414,"")</f>
        <v/>
      </c>
      <c r="BZ414" s="125"/>
      <c r="CA414" s="120" t="str">
        <f>IF('Main courante'!$A411=$CA$6,MAX($CA$8:$CA413)+1,"")</f>
        <v/>
      </c>
      <c r="CB414" s="121" t="str">
        <f>IF('Main courante'!$A411=$CA$6,TEXT('Main courante'!$B411,"j mmm aa"),"")</f>
        <v/>
      </c>
      <c r="CC414" s="122" t="str">
        <f>IF('Main courante'!$A411=$CA$6,TEXT('Main courante'!$C411,"hh:mm"),"")</f>
        <v/>
      </c>
      <c r="CD414" s="122" t="str">
        <f>IF('Main courante'!$A411=$CA$6,TEXT('Main courante'!$D411,"hh:mm"),"")</f>
        <v/>
      </c>
      <c r="CE414" s="123" t="str">
        <f>IF('Main courante'!$A411=$CA$6,MOD($CD414-$CC414,1),"")</f>
        <v/>
      </c>
      <c r="CF414" s="123" t="str">
        <f>IF('Main courante'!$A411=$CA$6,'Main courante'!$E411,"")</f>
        <v/>
      </c>
      <c r="CG414" s="122" t="str">
        <f>IF('Main courante'!$A411=$CA$6,DU414,"")</f>
        <v/>
      </c>
      <c r="CH414" s="125"/>
      <c r="CI414" s="120" t="str">
        <f>IF('Main courante'!$A411=$CI$6,MAX($CI$8:$CI413)+1,"")</f>
        <v/>
      </c>
      <c r="CJ414" s="121" t="str">
        <f>IF('Main courante'!$A411=$CI$6,TEXT('Main courante'!$B411,"j mmm aa"),"")</f>
        <v/>
      </c>
      <c r="CK414" s="122" t="str">
        <f>IF('Main courante'!$A411=$CI$6,TEXT('Main courante'!$C411,"hh:mm"),"")</f>
        <v/>
      </c>
      <c r="CL414" s="122" t="str">
        <f>IF('Main courante'!$A411=$CI$6,TEXT('Main courante'!$D411,"hh:mm"),"")</f>
        <v/>
      </c>
      <c r="CM414" s="123" t="str">
        <f>IF('Main courante'!$A411=$CI$6,MOD($CL414-$CK414,1),"")</f>
        <v/>
      </c>
      <c r="CN414" s="123" t="str">
        <f>IF('Main courante'!$A411=$CI$6,'Main courante'!$E411,"")</f>
        <v/>
      </c>
      <c r="CO414" s="125"/>
      <c r="CP414" s="120" t="str">
        <f>IF('Main courante'!$A411=$CP$6,MAX($CP$8:$CP413)+1,"")</f>
        <v/>
      </c>
      <c r="CQ414" s="121" t="str">
        <f>IF('Main courante'!$A411=$CP$6,TEXT('Main courante'!$B411,"j mmm aa"),"")</f>
        <v/>
      </c>
      <c r="CR414" s="122" t="str">
        <f>IF('Main courante'!$A411=$CP$6,TEXT('Main courante'!$C411,"hh:mm"),"")</f>
        <v/>
      </c>
      <c r="CS414" s="122" t="str">
        <f>IF('Main courante'!$A411=$CP$6,TEXT('Main courante'!$D411,"hh:mm"),"")</f>
        <v/>
      </c>
      <c r="CT414" s="123" t="str">
        <f>IF('Main courante'!$A411=$CP$6,MOD($CS414-$CR414,1),"")</f>
        <v/>
      </c>
      <c r="CU414" s="123" t="str">
        <f>IF('Main courante'!$A411=$CP$6,'Main courante'!$E411,"")</f>
        <v/>
      </c>
      <c r="CV414" s="122" t="str">
        <f>IF('Main courante'!$A411=$CP$6,DU414,"")</f>
        <v/>
      </c>
      <c r="CW414" s="125"/>
      <c r="CX414" s="120" t="str">
        <f>IF('Main courante'!$A411=$CX$6,MAX($CX$8:$CX413)+1,"")</f>
        <v/>
      </c>
      <c r="CY414" s="121" t="str">
        <f>IF('Main courante'!$A411=$CX$6,TEXT('Main courante'!$B411,"j mmm aa"),"")</f>
        <v/>
      </c>
      <c r="CZ414" s="122" t="str">
        <f>IF('Main courante'!$A411=$CX$6,TEXT('Main courante'!$C411,"hh:mm"),"")</f>
        <v/>
      </c>
      <c r="DA414" s="122" t="str">
        <f>IF('Main courante'!$A411=$CX$6,TEXT('Main courante'!$D411,"hh:mm"),"")</f>
        <v/>
      </c>
      <c r="DB414" s="123" t="str">
        <f>IF('Main courante'!$A411=$CX$6,MOD($DA414-$CZ414,1),"")</f>
        <v/>
      </c>
      <c r="DC414" s="123" t="str">
        <f>IF('Main courante'!$A411=$CX$6,'Main courante'!$E411,"")</f>
        <v/>
      </c>
      <c r="DD414" s="122" t="str">
        <f>IF('Main courante'!$A411=$CX$6,DU414,"")</f>
        <v/>
      </c>
      <c r="DE414" s="125"/>
      <c r="DF414" s="120" t="str">
        <f>IF('Main courante'!$A411=$DF$6,MAX($DF$8:$DF413)+1,"")</f>
        <v/>
      </c>
      <c r="DG414" s="121" t="str">
        <f>IF('Main courante'!$A411=$DF$6,TEXT('Main courante'!$B411,"j mmm aa"),"")</f>
        <v/>
      </c>
      <c r="DH414" s="122" t="str">
        <f>IF('Main courante'!$A411=$DF$6,TEXT('Main courante'!$C411,"hh:mm"),"")</f>
        <v/>
      </c>
      <c r="DI414" s="122" t="str">
        <f>IF('Main courante'!$A411=$DF$6,TEXT('Main courante'!$D411,"hh:mm"),"")</f>
        <v/>
      </c>
      <c r="DJ414" s="123" t="str">
        <f>IF('Main courante'!$A411=$DF$6,MOD($DI414-$DH414,1),"")</f>
        <v/>
      </c>
      <c r="DK414" s="123" t="str">
        <f>IF('Main courante'!$A411=$DF$6,'Main courante'!$E411,"")</f>
        <v/>
      </c>
      <c r="DL414" s="128"/>
      <c r="DM414" s="120" t="str">
        <f>IF(OR('Main courante'!$F411&lt;&gt;"",'Main courante'!$K411&lt;&gt;""),MAX($DM$8:$DM413)+1,"")</f>
        <v/>
      </c>
      <c r="DN414" s="121" t="str">
        <f>IF('Main courante'!$F411,TEXT('Main courante'!$B411,"j mmm aa"),"")</f>
        <v/>
      </c>
      <c r="DO414" s="121" t="str">
        <f>IF('Main courante'!$F411,'Main courante'!$E411,"")</f>
        <v/>
      </c>
      <c r="DP414" s="121" t="str">
        <f>IF(OR('Main courante'!$F411&lt;&gt;"",'Main courante'!$K411&lt;&gt;""),IF('Main courante'!$F411&lt;&gt;"",TEXT('Main courante'!$F411,"hh:mm"),""),"")</f>
        <v/>
      </c>
      <c r="DQ414" s="121" t="str">
        <f>IF(OR('Main courante'!$F411&lt;&gt;"",'Main courante'!$K411&lt;&gt;""),IF('Main courante'!$G411&lt;&gt;"",TEXT('Main courante'!$G411,"hh:mm"),""),"")</f>
        <v/>
      </c>
      <c r="DR414" s="121" t="str">
        <f>IF(OR('Main courante'!$F411&lt;&gt;"",'Main courante'!$K411&lt;&gt;""),IF('Main courante'!$K411&lt;&gt;"",TEXT('Main courante'!$K411,"hh:mm"),""),"")</f>
        <v/>
      </c>
      <c r="DS414" s="121" t="str">
        <f>IF(OR('Main courante'!$F411&lt;&gt;"",'Main courante'!$K411&lt;&gt;""),IF('Main courante'!$L411&lt;&gt;"",TEXT('Main courante'!$L411,"hh:mm"),""),"")</f>
        <v/>
      </c>
      <c r="DT414" s="129">
        <f t="shared" si="22"/>
        <v>0</v>
      </c>
      <c r="DU414" s="130">
        <f>'Main courante'!$H411+'Main courante'!$M411</f>
        <v>0</v>
      </c>
      <c r="DV414" s="131">
        <f>'Main courante'!$J411+'Main courante'!$O411</f>
        <v>0</v>
      </c>
      <c r="DW414" s="131">
        <f>'Main courante'!$I411+'Main courante'!$N411</f>
        <v>0</v>
      </c>
      <c r="DX414" s="132" t="str">
        <f>IF('Main courante'!$P411&lt;&gt;"",'Main courante'!$P411,"")</f>
        <v/>
      </c>
      <c r="DY414" s="133" t="str">
        <f>IF('Main courante'!$Q411&lt;&gt;"",'Main courante'!$Q411,"")</f>
        <v/>
      </c>
      <c r="DZ414" s="133" t="str">
        <f>IF('Main courante'!$R411&lt;&gt;"",'Main courante'!$R411,"")</f>
        <v/>
      </c>
      <c r="EA414" s="129">
        <f t="shared" si="23"/>
        <v>0</v>
      </c>
      <c r="EB414" s="129">
        <f t="shared" si="24"/>
        <v>0</v>
      </c>
      <c r="ED414" s="120" t="str">
        <f>IF('Main courante'!$A411=$ED$6,MAX($ED$8:$ED413)+1,"")</f>
        <v/>
      </c>
      <c r="EE414" s="120" t="str">
        <f>IF('Main courante'!$A411=$ED$6,'Main courante'!$S411,"")</f>
        <v/>
      </c>
      <c r="EF414" s="120" t="str">
        <f>IF('Main courante'!$A411=$ED$6,'Main courante'!$T411,"")</f>
        <v/>
      </c>
      <c r="EG414" s="120" t="str">
        <f>IF('Main courante'!$A411=$ED$6,'Main courante'!$U411,"")</f>
        <v/>
      </c>
      <c r="EH414" s="134" t="str">
        <f>IF('Main courante'!$A411=$ED$6,'Main courante'!$V411,"")</f>
        <v/>
      </c>
      <c r="EJ414" s="120" t="str">
        <f>IF('Main courante'!$A411=$EJ$6,MAX($EJ$8:$EJ413)+1,"")</f>
        <v/>
      </c>
      <c r="EK414" s="120" t="str">
        <f>IF('Main courante'!$A411=$EJ$6,'Main courante'!$S411,"")</f>
        <v/>
      </c>
      <c r="EL414" s="120" t="str">
        <f>IF('Main courante'!$A411=$EJ$6,'Main courante'!$T411,"")</f>
        <v/>
      </c>
      <c r="EM414" s="120" t="str">
        <f>IF('Main courante'!$A411=$EJ$6,'Main courante'!$U411,"")</f>
        <v/>
      </c>
      <c r="EN414" s="134" t="str">
        <f>IF('Main courante'!$A411=$EJ$6,'Main courante'!$V411,"")</f>
        <v/>
      </c>
      <c r="EP414" s="120" t="str">
        <f>IF('Main courante'!$A411=$EP$6,MAX($EP$8:$EP413)+1,"")</f>
        <v/>
      </c>
      <c r="EQ414" s="120" t="str">
        <f>IF('Main courante'!$A411=$EP$6,'Main courante'!$S411,"")</f>
        <v/>
      </c>
      <c r="ER414" s="120" t="str">
        <f>IF('Main courante'!$A411=$EP$6,'Main courante'!$T411,"")</f>
        <v/>
      </c>
      <c r="ES414" s="120" t="str">
        <f>IF('Main courante'!$A411=$EP$6,'Main courante'!$U411,"")</f>
        <v/>
      </c>
      <c r="ET414" s="134" t="str">
        <f>IF('Main courante'!$A411=$EP$6,'Main courante'!$V411,"")</f>
        <v/>
      </c>
      <c r="EU414" s="125"/>
      <c r="EV414" s="120" t="str">
        <f>IF('Main courante'!$A411=$EV$6,MAX($EV$8:$EV413)+1,"")</f>
        <v/>
      </c>
      <c r="EW414" s="121" t="str">
        <f>IF('Main courante'!$A411=$EV$6,TEXT('Main courante'!$B411,"j mmm aa"),"")</f>
        <v/>
      </c>
      <c r="EX414" s="122" t="str">
        <f>IF('Main courante'!$A411=$EV$6,TEXT('Main courante'!$C411,"hh:mm"),"")</f>
        <v/>
      </c>
      <c r="EY414" s="122" t="str">
        <f>IF('Main courante'!$A411=$EV$6,TEXT('Main courante'!$D411,"hh:mm"),"")</f>
        <v/>
      </c>
      <c r="EZ414" s="123" t="str">
        <f>IF('Main courante'!$A411=$EV$6,MOD($EY414-$EX414,1),"")</f>
        <v/>
      </c>
      <c r="FA414" s="123" t="str">
        <f>IF('Main courante'!$A411=$EV$6,'Main courante'!$E411,"")</f>
        <v/>
      </c>
      <c r="FB414" s="128"/>
    </row>
    <row r="415" spans="1:158">
      <c r="A415" s="120" t="str">
        <f>IF('Main courante'!$A412=$A$6,MAX($A$8:$A414)+1,"")</f>
        <v/>
      </c>
      <c r="B415" s="121" t="str">
        <f>IF('Main courante'!$A412=$A$6,TEXT('Main courante'!$B412,"j mmm aa"),"")</f>
        <v/>
      </c>
      <c r="C415" s="122" t="str">
        <f>IF('Main courante'!$A412=$A$6,TEXT('Main courante'!$C412,"hh:mm"),"")</f>
        <v/>
      </c>
      <c r="D415" s="122" t="str">
        <f>IF('Main courante'!$A412=$A$6,TEXT('Main courante'!$D412,"hh:mm"),"")</f>
        <v/>
      </c>
      <c r="E415" s="123" t="str">
        <f>IF('Main courante'!$A412=$A$6,MOD($D415-$C415,1),"")</f>
        <v/>
      </c>
      <c r="F415" s="123" t="str">
        <f>IF('Main courante'!$A412=$A$6,'Main courante'!$E412,"")</f>
        <v/>
      </c>
      <c r="G415" s="125"/>
      <c r="H415" s="126" t="str">
        <f>IF('Main courante'!$A412=$H$6,MAX($H$8:$H414)+1,"")</f>
        <v/>
      </c>
      <c r="I415" s="121" t="str">
        <f>IF('Main courante'!$A412=$H$6,TEXT('Main courante'!$B412,"j mmm aa"),"")</f>
        <v/>
      </c>
      <c r="J415" s="122" t="str">
        <f>IF('Main courante'!$A412=$H$6,TEXT('Main courante'!$C412,"hh:mm"),"")</f>
        <v/>
      </c>
      <c r="K415" s="122" t="str">
        <f>IF('Main courante'!$A412=$H$6,TEXT('Main courante'!$D412,"hh:mm"),"")</f>
        <v/>
      </c>
      <c r="L415" s="123" t="str">
        <f>IF('Main courante'!$A412=$H$6,MOD($K415-$J415,1),"")</f>
        <v/>
      </c>
      <c r="M415" s="123" t="str">
        <f>IF('Main courante'!$A412=$H$6,'Main courante'!$E412,"")</f>
        <v/>
      </c>
      <c r="N415" s="125"/>
      <c r="O415" s="120" t="str">
        <f>IF('Main courante'!$A412=$O$6,MAX($O$8:$O414)+1,"")</f>
        <v/>
      </c>
      <c r="P415" s="121" t="str">
        <f>IF('Main courante'!$A412=$O$6,TEXT('Main courante'!$B412,"j mmm aa"),"")</f>
        <v/>
      </c>
      <c r="Q415" s="122" t="str">
        <f>IF('Main courante'!$A412=$O$6,TEXT('Main courante'!$C412,"hh:mm"),"")</f>
        <v/>
      </c>
      <c r="R415" s="122" t="str">
        <f>IF('Main courante'!$A412=$O$6,TEXT('Main courante'!$D412,"hh:mm"),"")</f>
        <v/>
      </c>
      <c r="S415" s="123" t="str">
        <f>IF('Main courante'!$A412=$O$6,MOD($R415-$Q415,1),"")</f>
        <v/>
      </c>
      <c r="T415" s="124" t="str">
        <f>IF('Main courante'!$A412=$O$6,'Main courante'!$E412,"")</f>
        <v/>
      </c>
      <c r="U415" s="127" t="str">
        <f>IF('Main courante'!$A412=$O$6,DU415,"")</f>
        <v/>
      </c>
      <c r="V415" s="125"/>
      <c r="W415" s="120" t="str">
        <f>IF('Main courante'!$A412=$W$6,MAX($W$8:$W414)+1,"")</f>
        <v/>
      </c>
      <c r="X415" s="121" t="str">
        <f>IF('Main courante'!$A412=$W$6,TEXT('Main courante'!$B412,"j mmm aa"),"")</f>
        <v/>
      </c>
      <c r="Y415" s="122" t="str">
        <f>IF('Main courante'!$A412=$W$6,TEXT('Main courante'!$C412,"hh:mm"),"")</f>
        <v/>
      </c>
      <c r="Z415" s="122" t="str">
        <f>IF('Main courante'!$A412=$W$6,TEXT('Main courante'!$D412,"hh:mm"),"")</f>
        <v/>
      </c>
      <c r="AA415" s="123" t="str">
        <f>IF('Main courante'!$A412=$W$6,MOD($Z415-$Y415,1),"")</f>
        <v/>
      </c>
      <c r="AB415" s="123" t="str">
        <f>IF('Main courante'!$A412=$W$6,'Main courante'!$E412,"")</f>
        <v/>
      </c>
      <c r="AC415" s="122" t="str">
        <f>IF('Main courante'!$A412=$W$6,DU415,"")</f>
        <v/>
      </c>
      <c r="AD415" s="125"/>
      <c r="AE415" s="120" t="str">
        <f>IF('Main courante'!$A412=$AE$6,MAX($AE$8:$AE414)+1,"")</f>
        <v/>
      </c>
      <c r="AF415" s="121" t="str">
        <f>IF('Main courante'!$A412=$AE$6,TEXT('Main courante'!$B412,"j mmm aa"),"")</f>
        <v/>
      </c>
      <c r="AG415" s="122" t="str">
        <f>IF('Main courante'!$A412=$AE$6,TEXT('Main courante'!$C412,"hh:mm"),"")</f>
        <v/>
      </c>
      <c r="AH415" s="122" t="str">
        <f>IF('Main courante'!$A412=$AE$6,TEXT('Main courante'!$D412,"hh:mm"),"")</f>
        <v/>
      </c>
      <c r="AI415" s="123" t="str">
        <f>IF('Main courante'!$A412=$AE$6,MOD($AH415-$AG415,1),"")</f>
        <v/>
      </c>
      <c r="AJ415" s="123" t="str">
        <f>IF('Main courante'!$A412=$AE$6,'Main courante'!$E412,"")</f>
        <v/>
      </c>
      <c r="AK415" s="122" t="str">
        <f>IF('Main courante'!$A412=$AE$6,DU415,"")</f>
        <v/>
      </c>
      <c r="AL415" s="125"/>
      <c r="AM415" s="120" t="str">
        <f>IF('Main courante'!$A412=$AM$6,MAX($AM$8:$AM414)+1,"")</f>
        <v/>
      </c>
      <c r="AN415" s="121" t="str">
        <f>IF('Main courante'!$A412=$AM$6,TEXT('Main courante'!$B412,"j mmm aa"),"")</f>
        <v/>
      </c>
      <c r="AO415" s="122" t="str">
        <f>IF('Main courante'!$A412=$AM$6,TEXT('Main courante'!$C412,"hh:mm"),"")</f>
        <v/>
      </c>
      <c r="AP415" s="122" t="str">
        <f>IF('Main courante'!$A412=$AM$6,TEXT('Main courante'!$D412,"hh:mm"),"")</f>
        <v/>
      </c>
      <c r="AQ415" s="123" t="str">
        <f>IF('Main courante'!$A412=$AM$6,MOD($AP415-$AO415,1),"")</f>
        <v/>
      </c>
      <c r="AR415" s="123" t="str">
        <f>IF('Main courante'!$A412=$AM$6,'Main courante'!$E412,"")</f>
        <v/>
      </c>
      <c r="AS415" s="122" t="str">
        <f>IF('Main courante'!$A412=$AM$6,DU415,"")</f>
        <v/>
      </c>
      <c r="AT415" s="125"/>
      <c r="AU415" s="120" t="str">
        <f>IF('Main courante'!$A412=$AU$6,MAX($AU$8:$AU414)+1,"")</f>
        <v/>
      </c>
      <c r="AV415" s="121" t="str">
        <f>IF('Main courante'!$A412=$AU$6,TEXT('Main courante'!$B412,"j mmm aa"),"")</f>
        <v/>
      </c>
      <c r="AW415" s="122" t="str">
        <f>IF('Main courante'!$A412=$AU$6,TEXT('Main courante'!$C412,"hh:mm"),"")</f>
        <v/>
      </c>
      <c r="AX415" s="122" t="str">
        <f>IF('Main courante'!$A412=$AU$6,TEXT('Main courante'!$D412,"hh:mm"),"")</f>
        <v/>
      </c>
      <c r="AY415" s="123" t="str">
        <f>IF('Main courante'!$A412=$AU$6,MOD($AX415-$AW415,1),"")</f>
        <v/>
      </c>
      <c r="AZ415" s="123" t="str">
        <f>IF('Main courante'!$A412=$AU$6,'Main courante'!$E412,"")</f>
        <v/>
      </c>
      <c r="BA415" s="122" t="str">
        <f>IF('Main courante'!$A412=$AU$6,DU415,"")</f>
        <v/>
      </c>
      <c r="BB415" s="125"/>
      <c r="BC415" s="120" t="str">
        <f>IF('Main courante'!$A412=$BC$6,MAX($BC$8:$BC414)+1,"")</f>
        <v/>
      </c>
      <c r="BD415" s="121" t="str">
        <f>IF('Main courante'!$A412=$BC$6,TEXT('Main courante'!$B412,"j mmm aa"),"")</f>
        <v/>
      </c>
      <c r="BE415" s="122" t="str">
        <f>IF('Main courante'!$A412=$BC$6,TEXT('Main courante'!$C412,"hh:mm"),"")</f>
        <v/>
      </c>
      <c r="BF415" s="122" t="str">
        <f>IF('Main courante'!$A412=$BC$6,TEXT('Main courante'!$D412,"hh:mm"),"")</f>
        <v/>
      </c>
      <c r="BG415" s="123" t="str">
        <f>IF('Main courante'!$A412=$BC$6,MOD($BF415-$BE415,1),"")</f>
        <v/>
      </c>
      <c r="BH415" s="123" t="str">
        <f>IF('Main courante'!$A412=$BC$6,'Main courante'!$E412,"")</f>
        <v/>
      </c>
      <c r="BI415" s="122" t="str">
        <f>IF('Main courante'!$A412=$BC$6,DU415,"")</f>
        <v/>
      </c>
      <c r="BJ415" s="125"/>
      <c r="BK415" s="120" t="str">
        <f>IF('Main courante'!$A412=$BK$6,MAX($BK$8:$BK414)+1,"")</f>
        <v/>
      </c>
      <c r="BL415" s="121" t="str">
        <f>IF('Main courante'!$A412=$BK$6,TEXT('Main courante'!$B412,"j mmm aa"),"")</f>
        <v/>
      </c>
      <c r="BM415" s="122" t="str">
        <f>IF('Main courante'!$A412=$BK$6,TEXT('Main courante'!$C412,"hh:mm"),"")</f>
        <v/>
      </c>
      <c r="BN415" s="122" t="str">
        <f>IF('Main courante'!$A412=$BK$6,TEXT('Main courante'!$D412,"hh:mm"),"")</f>
        <v/>
      </c>
      <c r="BO415" s="123" t="str">
        <f>IF('Main courante'!$A412=$BK$6,MOD($BN415-$BM415,1),"")</f>
        <v/>
      </c>
      <c r="BP415" s="123" t="str">
        <f>IF('Main courante'!$A412=$BK$6,'Main courante'!$E412,"")</f>
        <v/>
      </c>
      <c r="BQ415" s="122" t="str">
        <f>IF('Main courante'!$A412=$BK$6,DU415,"")</f>
        <v/>
      </c>
      <c r="BR415" s="125"/>
      <c r="BS415" s="120" t="str">
        <f>IF('Main courante'!$A412=$BS$6,MAX($BS$8:$BS414)+1,"")</f>
        <v/>
      </c>
      <c r="BT415" s="121" t="str">
        <f>IF('Main courante'!$A412=$BS$6,TEXT('Main courante'!$B412,"j mmm aa"),"")</f>
        <v/>
      </c>
      <c r="BU415" s="122" t="str">
        <f>IF('Main courante'!$A412=$BS$6,TEXT('Main courante'!$C412,"hh:mm"),"")</f>
        <v/>
      </c>
      <c r="BV415" s="122" t="str">
        <f>IF('Main courante'!$A412=$BS$6,TEXT('Main courante'!$D412,"hh:mm"),"")</f>
        <v/>
      </c>
      <c r="BW415" s="123" t="str">
        <f>IF('Main courante'!$A412=$BS$6,MOD($BV415-$BU415,1),"")</f>
        <v/>
      </c>
      <c r="BX415" s="123" t="str">
        <f>IF('Main courante'!$A412=$BS$6,'Main courante'!$E412,"")</f>
        <v/>
      </c>
      <c r="BY415" s="122" t="str">
        <f>IF('Main courante'!$A412=$BS$6,DU415,"")</f>
        <v/>
      </c>
      <c r="BZ415" s="125"/>
      <c r="CA415" s="120" t="str">
        <f>IF('Main courante'!$A412=$CA$6,MAX($CA$8:$CA414)+1,"")</f>
        <v/>
      </c>
      <c r="CB415" s="121" t="str">
        <f>IF('Main courante'!$A412=$CA$6,TEXT('Main courante'!$B412,"j mmm aa"),"")</f>
        <v/>
      </c>
      <c r="CC415" s="122" t="str">
        <f>IF('Main courante'!$A412=$CA$6,TEXT('Main courante'!$C412,"hh:mm"),"")</f>
        <v/>
      </c>
      <c r="CD415" s="122" t="str">
        <f>IF('Main courante'!$A412=$CA$6,TEXT('Main courante'!$D412,"hh:mm"),"")</f>
        <v/>
      </c>
      <c r="CE415" s="123" t="str">
        <f>IF('Main courante'!$A412=$CA$6,MOD($CD415-$CC415,1),"")</f>
        <v/>
      </c>
      <c r="CF415" s="123" t="str">
        <f>IF('Main courante'!$A412=$CA$6,'Main courante'!$E412,"")</f>
        <v/>
      </c>
      <c r="CG415" s="122" t="str">
        <f>IF('Main courante'!$A412=$CA$6,DU415,"")</f>
        <v/>
      </c>
      <c r="CH415" s="125"/>
      <c r="CI415" s="120" t="str">
        <f>IF('Main courante'!$A412=$CI$6,MAX($CI$8:$CI414)+1,"")</f>
        <v/>
      </c>
      <c r="CJ415" s="121" t="str">
        <f>IF('Main courante'!$A412=$CI$6,TEXT('Main courante'!$B412,"j mmm aa"),"")</f>
        <v/>
      </c>
      <c r="CK415" s="122" t="str">
        <f>IF('Main courante'!$A412=$CI$6,TEXT('Main courante'!$C412,"hh:mm"),"")</f>
        <v/>
      </c>
      <c r="CL415" s="122" t="str">
        <f>IF('Main courante'!$A412=$CI$6,TEXT('Main courante'!$D412,"hh:mm"),"")</f>
        <v/>
      </c>
      <c r="CM415" s="123" t="str">
        <f>IF('Main courante'!$A412=$CI$6,MOD($CL415-$CK415,1),"")</f>
        <v/>
      </c>
      <c r="CN415" s="123" t="str">
        <f>IF('Main courante'!$A412=$CI$6,'Main courante'!$E412,"")</f>
        <v/>
      </c>
      <c r="CO415" s="125"/>
      <c r="CP415" s="120" t="str">
        <f>IF('Main courante'!$A412=$CP$6,MAX($CP$8:$CP414)+1,"")</f>
        <v/>
      </c>
      <c r="CQ415" s="121" t="str">
        <f>IF('Main courante'!$A412=$CP$6,TEXT('Main courante'!$B412,"j mmm aa"),"")</f>
        <v/>
      </c>
      <c r="CR415" s="122" t="str">
        <f>IF('Main courante'!$A412=$CP$6,TEXT('Main courante'!$C412,"hh:mm"),"")</f>
        <v/>
      </c>
      <c r="CS415" s="122" t="str">
        <f>IF('Main courante'!$A412=$CP$6,TEXT('Main courante'!$D412,"hh:mm"),"")</f>
        <v/>
      </c>
      <c r="CT415" s="123" t="str">
        <f>IF('Main courante'!$A412=$CP$6,MOD($CS415-$CR415,1),"")</f>
        <v/>
      </c>
      <c r="CU415" s="123" t="str">
        <f>IF('Main courante'!$A412=$CP$6,'Main courante'!$E412,"")</f>
        <v/>
      </c>
      <c r="CV415" s="122" t="str">
        <f>IF('Main courante'!$A412=$CP$6,DU415,"")</f>
        <v/>
      </c>
      <c r="CW415" s="125"/>
      <c r="CX415" s="120" t="str">
        <f>IF('Main courante'!$A412=$CX$6,MAX($CX$8:$CX414)+1,"")</f>
        <v/>
      </c>
      <c r="CY415" s="121" t="str">
        <f>IF('Main courante'!$A412=$CX$6,TEXT('Main courante'!$B412,"j mmm aa"),"")</f>
        <v/>
      </c>
      <c r="CZ415" s="122" t="str">
        <f>IF('Main courante'!$A412=$CX$6,TEXT('Main courante'!$C412,"hh:mm"),"")</f>
        <v/>
      </c>
      <c r="DA415" s="122" t="str">
        <f>IF('Main courante'!$A412=$CX$6,TEXT('Main courante'!$D412,"hh:mm"),"")</f>
        <v/>
      </c>
      <c r="DB415" s="123" t="str">
        <f>IF('Main courante'!$A412=$CX$6,MOD($DA415-$CZ415,1),"")</f>
        <v/>
      </c>
      <c r="DC415" s="123" t="str">
        <f>IF('Main courante'!$A412=$CX$6,'Main courante'!$E412,"")</f>
        <v/>
      </c>
      <c r="DD415" s="122" t="str">
        <f>IF('Main courante'!$A412=$CX$6,DU415,"")</f>
        <v/>
      </c>
      <c r="DE415" s="125"/>
      <c r="DF415" s="120" t="str">
        <f>IF('Main courante'!$A412=$DF$6,MAX($DF$8:$DF414)+1,"")</f>
        <v/>
      </c>
      <c r="DG415" s="121" t="str">
        <f>IF('Main courante'!$A412=$DF$6,TEXT('Main courante'!$B412,"j mmm aa"),"")</f>
        <v/>
      </c>
      <c r="DH415" s="122" t="str">
        <f>IF('Main courante'!$A412=$DF$6,TEXT('Main courante'!$C412,"hh:mm"),"")</f>
        <v/>
      </c>
      <c r="DI415" s="122" t="str">
        <f>IF('Main courante'!$A412=$DF$6,TEXT('Main courante'!$D412,"hh:mm"),"")</f>
        <v/>
      </c>
      <c r="DJ415" s="123" t="str">
        <f>IF('Main courante'!$A412=$DF$6,MOD($DI415-$DH415,1),"")</f>
        <v/>
      </c>
      <c r="DK415" s="123" t="str">
        <f>IF('Main courante'!$A412=$DF$6,'Main courante'!$E412,"")</f>
        <v/>
      </c>
      <c r="DL415" s="128"/>
      <c r="DM415" s="120" t="str">
        <f>IF(OR('Main courante'!$F412&lt;&gt;"",'Main courante'!$K412&lt;&gt;""),MAX($DM$8:$DM414)+1,"")</f>
        <v/>
      </c>
      <c r="DN415" s="121" t="str">
        <f>IF('Main courante'!$F412,TEXT('Main courante'!$B412,"j mmm aa"),"")</f>
        <v/>
      </c>
      <c r="DO415" s="121" t="str">
        <f>IF('Main courante'!$F412,'Main courante'!$E412,"")</f>
        <v/>
      </c>
      <c r="DP415" s="121" t="str">
        <f>IF(OR('Main courante'!$F412&lt;&gt;"",'Main courante'!$K412&lt;&gt;""),IF('Main courante'!$F412&lt;&gt;"",TEXT('Main courante'!$F412,"hh:mm"),""),"")</f>
        <v/>
      </c>
      <c r="DQ415" s="121" t="str">
        <f>IF(OR('Main courante'!$F412&lt;&gt;"",'Main courante'!$K412&lt;&gt;""),IF('Main courante'!$G412&lt;&gt;"",TEXT('Main courante'!$G412,"hh:mm"),""),"")</f>
        <v/>
      </c>
      <c r="DR415" s="121" t="str">
        <f>IF(OR('Main courante'!$F412&lt;&gt;"",'Main courante'!$K412&lt;&gt;""),IF('Main courante'!$K412&lt;&gt;"",TEXT('Main courante'!$K412,"hh:mm"),""),"")</f>
        <v/>
      </c>
      <c r="DS415" s="121" t="str">
        <f>IF(OR('Main courante'!$F412&lt;&gt;"",'Main courante'!$K412&lt;&gt;""),IF('Main courante'!$L412&lt;&gt;"",TEXT('Main courante'!$L412,"hh:mm"),""),"")</f>
        <v/>
      </c>
      <c r="DT415" s="129">
        <f t="shared" si="22"/>
        <v>0</v>
      </c>
      <c r="DU415" s="130">
        <f>'Main courante'!$H412+'Main courante'!$M412</f>
        <v>0</v>
      </c>
      <c r="DV415" s="131">
        <f>'Main courante'!$J412+'Main courante'!$O412</f>
        <v>0</v>
      </c>
      <c r="DW415" s="131">
        <f>'Main courante'!$I412+'Main courante'!$N412</f>
        <v>0</v>
      </c>
      <c r="DX415" s="132" t="str">
        <f>IF('Main courante'!$P412&lt;&gt;"",'Main courante'!$P412,"")</f>
        <v/>
      </c>
      <c r="DY415" s="133" t="str">
        <f>IF('Main courante'!$Q412&lt;&gt;"",'Main courante'!$Q412,"")</f>
        <v/>
      </c>
      <c r="DZ415" s="133" t="str">
        <f>IF('Main courante'!$R412&lt;&gt;"",'Main courante'!$R412,"")</f>
        <v/>
      </c>
      <c r="EA415" s="129">
        <f t="shared" si="23"/>
        <v>0</v>
      </c>
      <c r="EB415" s="129">
        <f t="shared" si="24"/>
        <v>0</v>
      </c>
      <c r="ED415" s="120" t="str">
        <f>IF('Main courante'!$A412=$ED$6,MAX($ED$8:$ED414)+1,"")</f>
        <v/>
      </c>
      <c r="EE415" s="120" t="str">
        <f>IF('Main courante'!$A412=$ED$6,'Main courante'!$S412,"")</f>
        <v/>
      </c>
      <c r="EF415" s="120" t="str">
        <f>IF('Main courante'!$A412=$ED$6,'Main courante'!$T412,"")</f>
        <v/>
      </c>
      <c r="EG415" s="120" t="str">
        <f>IF('Main courante'!$A412=$ED$6,'Main courante'!$U412,"")</f>
        <v/>
      </c>
      <c r="EH415" s="134" t="str">
        <f>IF('Main courante'!$A412=$ED$6,'Main courante'!$V412,"")</f>
        <v/>
      </c>
      <c r="EJ415" s="120" t="str">
        <f>IF('Main courante'!$A412=$EJ$6,MAX($EJ$8:$EJ414)+1,"")</f>
        <v/>
      </c>
      <c r="EK415" s="120" t="str">
        <f>IF('Main courante'!$A412=$EJ$6,'Main courante'!$S412,"")</f>
        <v/>
      </c>
      <c r="EL415" s="120" t="str">
        <f>IF('Main courante'!$A412=$EJ$6,'Main courante'!$T412,"")</f>
        <v/>
      </c>
      <c r="EM415" s="120" t="str">
        <f>IF('Main courante'!$A412=$EJ$6,'Main courante'!$U412,"")</f>
        <v/>
      </c>
      <c r="EN415" s="134" t="str">
        <f>IF('Main courante'!$A412=$EJ$6,'Main courante'!$V412,"")</f>
        <v/>
      </c>
      <c r="EP415" s="120" t="str">
        <f>IF('Main courante'!$A412=$EP$6,MAX($EP$8:$EP414)+1,"")</f>
        <v/>
      </c>
      <c r="EQ415" s="120" t="str">
        <f>IF('Main courante'!$A412=$EP$6,'Main courante'!$S412,"")</f>
        <v/>
      </c>
      <c r="ER415" s="120" t="str">
        <f>IF('Main courante'!$A412=$EP$6,'Main courante'!$T412,"")</f>
        <v/>
      </c>
      <c r="ES415" s="120" t="str">
        <f>IF('Main courante'!$A412=$EP$6,'Main courante'!$U412,"")</f>
        <v/>
      </c>
      <c r="ET415" s="134" t="str">
        <f>IF('Main courante'!$A412=$EP$6,'Main courante'!$V412,"")</f>
        <v/>
      </c>
      <c r="EU415" s="125"/>
      <c r="EV415" s="120" t="str">
        <f>IF('Main courante'!$A412=$EV$6,MAX($EV$8:$EV414)+1,"")</f>
        <v/>
      </c>
      <c r="EW415" s="121" t="str">
        <f>IF('Main courante'!$A412=$EV$6,TEXT('Main courante'!$B412,"j mmm aa"),"")</f>
        <v/>
      </c>
      <c r="EX415" s="122" t="str">
        <f>IF('Main courante'!$A412=$EV$6,TEXT('Main courante'!$C412,"hh:mm"),"")</f>
        <v/>
      </c>
      <c r="EY415" s="122" t="str">
        <f>IF('Main courante'!$A412=$EV$6,TEXT('Main courante'!$D412,"hh:mm"),"")</f>
        <v/>
      </c>
      <c r="EZ415" s="123" t="str">
        <f>IF('Main courante'!$A412=$EV$6,MOD($EY415-$EX415,1),"")</f>
        <v/>
      </c>
      <c r="FA415" s="123" t="str">
        <f>IF('Main courante'!$A412=$EV$6,'Main courante'!$E412,"")</f>
        <v/>
      </c>
      <c r="FB415" s="128"/>
    </row>
    <row r="416" spans="1:158">
      <c r="A416" s="120" t="str">
        <f>IF('Main courante'!$A413=$A$6,MAX($A$8:$A415)+1,"")</f>
        <v/>
      </c>
      <c r="B416" s="121" t="str">
        <f>IF('Main courante'!$A413=$A$6,TEXT('Main courante'!$B413,"j mmm aa"),"")</f>
        <v/>
      </c>
      <c r="C416" s="122" t="str">
        <f>IF('Main courante'!$A413=$A$6,TEXT('Main courante'!$C413,"hh:mm"),"")</f>
        <v/>
      </c>
      <c r="D416" s="122" t="str">
        <f>IF('Main courante'!$A413=$A$6,TEXT('Main courante'!$D413,"hh:mm"),"")</f>
        <v/>
      </c>
      <c r="E416" s="123" t="str">
        <f>IF('Main courante'!$A413=$A$6,MOD($D416-$C416,1),"")</f>
        <v/>
      </c>
      <c r="F416" s="123" t="str">
        <f>IF('Main courante'!$A413=$A$6,'Main courante'!$E413,"")</f>
        <v/>
      </c>
      <c r="G416" s="125"/>
      <c r="H416" s="126" t="str">
        <f>IF('Main courante'!$A413=$H$6,MAX($H$8:$H415)+1,"")</f>
        <v/>
      </c>
      <c r="I416" s="121" t="str">
        <f>IF('Main courante'!$A413=$H$6,TEXT('Main courante'!$B413,"j mmm aa"),"")</f>
        <v/>
      </c>
      <c r="J416" s="122" t="str">
        <f>IF('Main courante'!$A413=$H$6,TEXT('Main courante'!$C413,"hh:mm"),"")</f>
        <v/>
      </c>
      <c r="K416" s="122" t="str">
        <f>IF('Main courante'!$A413=$H$6,TEXT('Main courante'!$D413,"hh:mm"),"")</f>
        <v/>
      </c>
      <c r="L416" s="123" t="str">
        <f>IF('Main courante'!$A413=$H$6,MOD($K416-$J416,1),"")</f>
        <v/>
      </c>
      <c r="M416" s="123" t="str">
        <f>IF('Main courante'!$A413=$H$6,'Main courante'!$E413,"")</f>
        <v/>
      </c>
      <c r="N416" s="125"/>
      <c r="O416" s="120" t="str">
        <f>IF('Main courante'!$A413=$O$6,MAX($O$8:$O415)+1,"")</f>
        <v/>
      </c>
      <c r="P416" s="121" t="str">
        <f>IF('Main courante'!$A413=$O$6,TEXT('Main courante'!$B413,"j mmm aa"),"")</f>
        <v/>
      </c>
      <c r="Q416" s="122" t="str">
        <f>IF('Main courante'!$A413=$O$6,TEXT('Main courante'!$C413,"hh:mm"),"")</f>
        <v/>
      </c>
      <c r="R416" s="122" t="str">
        <f>IF('Main courante'!$A413=$O$6,TEXT('Main courante'!$D413,"hh:mm"),"")</f>
        <v/>
      </c>
      <c r="S416" s="123" t="str">
        <f>IF('Main courante'!$A413=$O$6,MOD($R416-$Q416,1),"")</f>
        <v/>
      </c>
      <c r="T416" s="124" t="str">
        <f>IF('Main courante'!$A413=$O$6,'Main courante'!$E413,"")</f>
        <v/>
      </c>
      <c r="U416" s="127" t="str">
        <f>IF('Main courante'!$A413=$O$6,DU416,"")</f>
        <v/>
      </c>
      <c r="V416" s="125"/>
      <c r="W416" s="120" t="str">
        <f>IF('Main courante'!$A413=$W$6,MAX($W$8:$W415)+1,"")</f>
        <v/>
      </c>
      <c r="X416" s="121" t="str">
        <f>IF('Main courante'!$A413=$W$6,TEXT('Main courante'!$B413,"j mmm aa"),"")</f>
        <v/>
      </c>
      <c r="Y416" s="122" t="str">
        <f>IF('Main courante'!$A413=$W$6,TEXT('Main courante'!$C413,"hh:mm"),"")</f>
        <v/>
      </c>
      <c r="Z416" s="122" t="str">
        <f>IF('Main courante'!$A413=$W$6,TEXT('Main courante'!$D413,"hh:mm"),"")</f>
        <v/>
      </c>
      <c r="AA416" s="123" t="str">
        <f>IF('Main courante'!$A413=$W$6,MOD($Z416-$Y416,1),"")</f>
        <v/>
      </c>
      <c r="AB416" s="123" t="str">
        <f>IF('Main courante'!$A413=$W$6,'Main courante'!$E413,"")</f>
        <v/>
      </c>
      <c r="AC416" s="122" t="str">
        <f>IF('Main courante'!$A413=$W$6,DU416,"")</f>
        <v/>
      </c>
      <c r="AD416" s="125"/>
      <c r="AE416" s="120" t="str">
        <f>IF('Main courante'!$A413=$AE$6,MAX($AE$8:$AE415)+1,"")</f>
        <v/>
      </c>
      <c r="AF416" s="121" t="str">
        <f>IF('Main courante'!$A413=$AE$6,TEXT('Main courante'!$B413,"j mmm aa"),"")</f>
        <v/>
      </c>
      <c r="AG416" s="122" t="str">
        <f>IF('Main courante'!$A413=$AE$6,TEXT('Main courante'!$C413,"hh:mm"),"")</f>
        <v/>
      </c>
      <c r="AH416" s="122" t="str">
        <f>IF('Main courante'!$A413=$AE$6,TEXT('Main courante'!$D413,"hh:mm"),"")</f>
        <v/>
      </c>
      <c r="AI416" s="123" t="str">
        <f>IF('Main courante'!$A413=$AE$6,MOD($AH416-$AG416,1),"")</f>
        <v/>
      </c>
      <c r="AJ416" s="123" t="str">
        <f>IF('Main courante'!$A413=$AE$6,'Main courante'!$E413,"")</f>
        <v/>
      </c>
      <c r="AK416" s="122" t="str">
        <f>IF('Main courante'!$A413=$AE$6,DU416,"")</f>
        <v/>
      </c>
      <c r="AL416" s="125"/>
      <c r="AM416" s="120" t="str">
        <f>IF('Main courante'!$A413=$AM$6,MAX($AM$8:$AM415)+1,"")</f>
        <v/>
      </c>
      <c r="AN416" s="121" t="str">
        <f>IF('Main courante'!$A413=$AM$6,TEXT('Main courante'!$B413,"j mmm aa"),"")</f>
        <v/>
      </c>
      <c r="AO416" s="122" t="str">
        <f>IF('Main courante'!$A413=$AM$6,TEXT('Main courante'!$C413,"hh:mm"),"")</f>
        <v/>
      </c>
      <c r="AP416" s="122" t="str">
        <f>IF('Main courante'!$A413=$AM$6,TEXT('Main courante'!$D413,"hh:mm"),"")</f>
        <v/>
      </c>
      <c r="AQ416" s="123" t="str">
        <f>IF('Main courante'!$A413=$AM$6,MOD($AP416-$AO416,1),"")</f>
        <v/>
      </c>
      <c r="AR416" s="123" t="str">
        <f>IF('Main courante'!$A413=$AM$6,'Main courante'!$E413,"")</f>
        <v/>
      </c>
      <c r="AS416" s="122" t="str">
        <f>IF('Main courante'!$A413=$AM$6,DU416,"")</f>
        <v/>
      </c>
      <c r="AT416" s="125"/>
      <c r="AU416" s="120" t="str">
        <f>IF('Main courante'!$A413=$AU$6,MAX($AU$8:$AU415)+1,"")</f>
        <v/>
      </c>
      <c r="AV416" s="121" t="str">
        <f>IF('Main courante'!$A413=$AU$6,TEXT('Main courante'!$B413,"j mmm aa"),"")</f>
        <v/>
      </c>
      <c r="AW416" s="122" t="str">
        <f>IF('Main courante'!$A413=$AU$6,TEXT('Main courante'!$C413,"hh:mm"),"")</f>
        <v/>
      </c>
      <c r="AX416" s="122" t="str">
        <f>IF('Main courante'!$A413=$AU$6,TEXT('Main courante'!$D413,"hh:mm"),"")</f>
        <v/>
      </c>
      <c r="AY416" s="123" t="str">
        <f>IF('Main courante'!$A413=$AU$6,MOD($AX416-$AW416,1),"")</f>
        <v/>
      </c>
      <c r="AZ416" s="123" t="str">
        <f>IF('Main courante'!$A413=$AU$6,'Main courante'!$E413,"")</f>
        <v/>
      </c>
      <c r="BA416" s="122" t="str">
        <f>IF('Main courante'!$A413=$AU$6,DU416,"")</f>
        <v/>
      </c>
      <c r="BB416" s="125"/>
      <c r="BC416" s="120" t="str">
        <f>IF('Main courante'!$A413=$BC$6,MAX($BC$8:$BC415)+1,"")</f>
        <v/>
      </c>
      <c r="BD416" s="121" t="str">
        <f>IF('Main courante'!$A413=$BC$6,TEXT('Main courante'!$B413,"j mmm aa"),"")</f>
        <v/>
      </c>
      <c r="BE416" s="122" t="str">
        <f>IF('Main courante'!$A413=$BC$6,TEXT('Main courante'!$C413,"hh:mm"),"")</f>
        <v/>
      </c>
      <c r="BF416" s="122" t="str">
        <f>IF('Main courante'!$A413=$BC$6,TEXT('Main courante'!$D413,"hh:mm"),"")</f>
        <v/>
      </c>
      <c r="BG416" s="123" t="str">
        <f>IF('Main courante'!$A413=$BC$6,MOD($BF416-$BE416,1),"")</f>
        <v/>
      </c>
      <c r="BH416" s="123" t="str">
        <f>IF('Main courante'!$A413=$BC$6,'Main courante'!$E413,"")</f>
        <v/>
      </c>
      <c r="BI416" s="122" t="str">
        <f>IF('Main courante'!$A413=$BC$6,DU416,"")</f>
        <v/>
      </c>
      <c r="BJ416" s="125"/>
      <c r="BK416" s="120" t="str">
        <f>IF('Main courante'!$A413=$BK$6,MAX($BK$8:$BK415)+1,"")</f>
        <v/>
      </c>
      <c r="BL416" s="121" t="str">
        <f>IF('Main courante'!$A413=$BK$6,TEXT('Main courante'!$B413,"j mmm aa"),"")</f>
        <v/>
      </c>
      <c r="BM416" s="122" t="str">
        <f>IF('Main courante'!$A413=$BK$6,TEXT('Main courante'!$C413,"hh:mm"),"")</f>
        <v/>
      </c>
      <c r="BN416" s="122" t="str">
        <f>IF('Main courante'!$A413=$BK$6,TEXT('Main courante'!$D413,"hh:mm"),"")</f>
        <v/>
      </c>
      <c r="BO416" s="123" t="str">
        <f>IF('Main courante'!$A413=$BK$6,MOD($BN416-$BM416,1),"")</f>
        <v/>
      </c>
      <c r="BP416" s="123" t="str">
        <f>IF('Main courante'!$A413=$BK$6,'Main courante'!$E413,"")</f>
        <v/>
      </c>
      <c r="BQ416" s="122" t="str">
        <f>IF('Main courante'!$A413=$BK$6,DU416,"")</f>
        <v/>
      </c>
      <c r="BR416" s="125"/>
      <c r="BS416" s="120" t="str">
        <f>IF('Main courante'!$A413=$BS$6,MAX($BS$8:$BS415)+1,"")</f>
        <v/>
      </c>
      <c r="BT416" s="121" t="str">
        <f>IF('Main courante'!$A413=$BS$6,TEXT('Main courante'!$B413,"j mmm aa"),"")</f>
        <v/>
      </c>
      <c r="BU416" s="122" t="str">
        <f>IF('Main courante'!$A413=$BS$6,TEXT('Main courante'!$C413,"hh:mm"),"")</f>
        <v/>
      </c>
      <c r="BV416" s="122" t="str">
        <f>IF('Main courante'!$A413=$BS$6,TEXT('Main courante'!$D413,"hh:mm"),"")</f>
        <v/>
      </c>
      <c r="BW416" s="123" t="str">
        <f>IF('Main courante'!$A413=$BS$6,MOD($BV416-$BU416,1),"")</f>
        <v/>
      </c>
      <c r="BX416" s="123" t="str">
        <f>IF('Main courante'!$A413=$BS$6,'Main courante'!$E413,"")</f>
        <v/>
      </c>
      <c r="BY416" s="122" t="str">
        <f>IF('Main courante'!$A413=$BS$6,DU416,"")</f>
        <v/>
      </c>
      <c r="BZ416" s="125"/>
      <c r="CA416" s="120" t="str">
        <f>IF('Main courante'!$A413=$CA$6,MAX($CA$8:$CA415)+1,"")</f>
        <v/>
      </c>
      <c r="CB416" s="121" t="str">
        <f>IF('Main courante'!$A413=$CA$6,TEXT('Main courante'!$B413,"j mmm aa"),"")</f>
        <v/>
      </c>
      <c r="CC416" s="122" t="str">
        <f>IF('Main courante'!$A413=$CA$6,TEXT('Main courante'!$C413,"hh:mm"),"")</f>
        <v/>
      </c>
      <c r="CD416" s="122" t="str">
        <f>IF('Main courante'!$A413=$CA$6,TEXT('Main courante'!$D413,"hh:mm"),"")</f>
        <v/>
      </c>
      <c r="CE416" s="123" t="str">
        <f>IF('Main courante'!$A413=$CA$6,MOD($CD416-$CC416,1),"")</f>
        <v/>
      </c>
      <c r="CF416" s="123" t="str">
        <f>IF('Main courante'!$A413=$CA$6,'Main courante'!$E413,"")</f>
        <v/>
      </c>
      <c r="CG416" s="122" t="str">
        <f>IF('Main courante'!$A413=$CA$6,DU416,"")</f>
        <v/>
      </c>
      <c r="CH416" s="125"/>
      <c r="CI416" s="120" t="str">
        <f>IF('Main courante'!$A413=$CI$6,MAX($CI$8:$CI415)+1,"")</f>
        <v/>
      </c>
      <c r="CJ416" s="121" t="str">
        <f>IF('Main courante'!$A413=$CI$6,TEXT('Main courante'!$B413,"j mmm aa"),"")</f>
        <v/>
      </c>
      <c r="CK416" s="122" t="str">
        <f>IF('Main courante'!$A413=$CI$6,TEXT('Main courante'!$C413,"hh:mm"),"")</f>
        <v/>
      </c>
      <c r="CL416" s="122" t="str">
        <f>IF('Main courante'!$A413=$CI$6,TEXT('Main courante'!$D413,"hh:mm"),"")</f>
        <v/>
      </c>
      <c r="CM416" s="123" t="str">
        <f>IF('Main courante'!$A413=$CI$6,MOD($CL416-$CK416,1),"")</f>
        <v/>
      </c>
      <c r="CN416" s="123" t="str">
        <f>IF('Main courante'!$A413=$CI$6,'Main courante'!$E413,"")</f>
        <v/>
      </c>
      <c r="CO416" s="125"/>
      <c r="CP416" s="120" t="str">
        <f>IF('Main courante'!$A413=$CP$6,MAX($CP$8:$CP415)+1,"")</f>
        <v/>
      </c>
      <c r="CQ416" s="121" t="str">
        <f>IF('Main courante'!$A413=$CP$6,TEXT('Main courante'!$B413,"j mmm aa"),"")</f>
        <v/>
      </c>
      <c r="CR416" s="122" t="str">
        <f>IF('Main courante'!$A413=$CP$6,TEXT('Main courante'!$C413,"hh:mm"),"")</f>
        <v/>
      </c>
      <c r="CS416" s="122" t="str">
        <f>IF('Main courante'!$A413=$CP$6,TEXT('Main courante'!$D413,"hh:mm"),"")</f>
        <v/>
      </c>
      <c r="CT416" s="123" t="str">
        <f>IF('Main courante'!$A413=$CP$6,MOD($CS416-$CR416,1),"")</f>
        <v/>
      </c>
      <c r="CU416" s="123" t="str">
        <f>IF('Main courante'!$A413=$CP$6,'Main courante'!$E413,"")</f>
        <v/>
      </c>
      <c r="CV416" s="122" t="str">
        <f>IF('Main courante'!$A413=$CP$6,DU416,"")</f>
        <v/>
      </c>
      <c r="CW416" s="125"/>
      <c r="CX416" s="120" t="str">
        <f>IF('Main courante'!$A413=$CX$6,MAX($CX$8:$CX415)+1,"")</f>
        <v/>
      </c>
      <c r="CY416" s="121" t="str">
        <f>IF('Main courante'!$A413=$CX$6,TEXT('Main courante'!$B413,"j mmm aa"),"")</f>
        <v/>
      </c>
      <c r="CZ416" s="122" t="str">
        <f>IF('Main courante'!$A413=$CX$6,TEXT('Main courante'!$C413,"hh:mm"),"")</f>
        <v/>
      </c>
      <c r="DA416" s="122" t="str">
        <f>IF('Main courante'!$A413=$CX$6,TEXT('Main courante'!$D413,"hh:mm"),"")</f>
        <v/>
      </c>
      <c r="DB416" s="123" t="str">
        <f>IF('Main courante'!$A413=$CX$6,MOD($DA416-$CZ416,1),"")</f>
        <v/>
      </c>
      <c r="DC416" s="123" t="str">
        <f>IF('Main courante'!$A413=$CX$6,'Main courante'!$E413,"")</f>
        <v/>
      </c>
      <c r="DD416" s="122" t="str">
        <f>IF('Main courante'!$A413=$CX$6,DU416,"")</f>
        <v/>
      </c>
      <c r="DE416" s="125"/>
      <c r="DF416" s="120" t="str">
        <f>IF('Main courante'!$A413=$DF$6,MAX($DF$8:$DF415)+1,"")</f>
        <v/>
      </c>
      <c r="DG416" s="121" t="str">
        <f>IF('Main courante'!$A413=$DF$6,TEXT('Main courante'!$B413,"j mmm aa"),"")</f>
        <v/>
      </c>
      <c r="DH416" s="122" t="str">
        <f>IF('Main courante'!$A413=$DF$6,TEXT('Main courante'!$C413,"hh:mm"),"")</f>
        <v/>
      </c>
      <c r="DI416" s="122" t="str">
        <f>IF('Main courante'!$A413=$DF$6,TEXT('Main courante'!$D413,"hh:mm"),"")</f>
        <v/>
      </c>
      <c r="DJ416" s="123" t="str">
        <f>IF('Main courante'!$A413=$DF$6,MOD($DI416-$DH416,1),"")</f>
        <v/>
      </c>
      <c r="DK416" s="123" t="str">
        <f>IF('Main courante'!$A413=$DF$6,'Main courante'!$E413,"")</f>
        <v/>
      </c>
      <c r="DL416" s="128"/>
      <c r="DM416" s="120" t="str">
        <f>IF(OR('Main courante'!$F413&lt;&gt;"",'Main courante'!$K413&lt;&gt;""),MAX($DM$8:$DM415)+1,"")</f>
        <v/>
      </c>
      <c r="DN416" s="121" t="str">
        <f>IF('Main courante'!$F413,TEXT('Main courante'!$B413,"j mmm aa"),"")</f>
        <v/>
      </c>
      <c r="DO416" s="121" t="str">
        <f>IF('Main courante'!$F413,'Main courante'!$E413,"")</f>
        <v/>
      </c>
      <c r="DP416" s="121" t="str">
        <f>IF(OR('Main courante'!$F413&lt;&gt;"",'Main courante'!$K413&lt;&gt;""),IF('Main courante'!$F413&lt;&gt;"",TEXT('Main courante'!$F413,"hh:mm"),""),"")</f>
        <v/>
      </c>
      <c r="DQ416" s="121" t="str">
        <f>IF(OR('Main courante'!$F413&lt;&gt;"",'Main courante'!$K413&lt;&gt;""),IF('Main courante'!$G413&lt;&gt;"",TEXT('Main courante'!$G413,"hh:mm"),""),"")</f>
        <v/>
      </c>
      <c r="DR416" s="121" t="str">
        <f>IF(OR('Main courante'!$F413&lt;&gt;"",'Main courante'!$K413&lt;&gt;""),IF('Main courante'!$K413&lt;&gt;"",TEXT('Main courante'!$K413,"hh:mm"),""),"")</f>
        <v/>
      </c>
      <c r="DS416" s="121" t="str">
        <f>IF(OR('Main courante'!$F413&lt;&gt;"",'Main courante'!$K413&lt;&gt;""),IF('Main courante'!$L413&lt;&gt;"",TEXT('Main courante'!$L413,"hh:mm"),""),"")</f>
        <v/>
      </c>
      <c r="DT416" s="129">
        <f t="shared" si="22"/>
        <v>0</v>
      </c>
      <c r="DU416" s="130">
        <f>'Main courante'!$H413+'Main courante'!$M413</f>
        <v>0</v>
      </c>
      <c r="DV416" s="131">
        <f>'Main courante'!$J413+'Main courante'!$O413</f>
        <v>0</v>
      </c>
      <c r="DW416" s="131">
        <f>'Main courante'!$I413+'Main courante'!$N413</f>
        <v>0</v>
      </c>
      <c r="DX416" s="132" t="str">
        <f>IF('Main courante'!$P413&lt;&gt;"",'Main courante'!$P413,"")</f>
        <v/>
      </c>
      <c r="DY416" s="133" t="str">
        <f>IF('Main courante'!$Q413&lt;&gt;"",'Main courante'!$Q413,"")</f>
        <v/>
      </c>
      <c r="DZ416" s="133" t="str">
        <f>IF('Main courante'!$R413&lt;&gt;"",'Main courante'!$R413,"")</f>
        <v/>
      </c>
      <c r="EA416" s="129">
        <f t="shared" si="23"/>
        <v>0</v>
      </c>
      <c r="EB416" s="129">
        <f t="shared" si="24"/>
        <v>0</v>
      </c>
      <c r="ED416" s="120" t="str">
        <f>IF('Main courante'!$A413=$ED$6,MAX($ED$8:$ED415)+1,"")</f>
        <v/>
      </c>
      <c r="EE416" s="120" t="str">
        <f>IF('Main courante'!$A413=$ED$6,'Main courante'!$S413,"")</f>
        <v/>
      </c>
      <c r="EF416" s="120" t="str">
        <f>IF('Main courante'!$A413=$ED$6,'Main courante'!$T413,"")</f>
        <v/>
      </c>
      <c r="EG416" s="120" t="str">
        <f>IF('Main courante'!$A413=$ED$6,'Main courante'!$U413,"")</f>
        <v/>
      </c>
      <c r="EH416" s="134" t="str">
        <f>IF('Main courante'!$A413=$ED$6,'Main courante'!$V413,"")</f>
        <v/>
      </c>
      <c r="EJ416" s="120" t="str">
        <f>IF('Main courante'!$A413=$EJ$6,MAX($EJ$8:$EJ415)+1,"")</f>
        <v/>
      </c>
      <c r="EK416" s="120" t="str">
        <f>IF('Main courante'!$A413=$EJ$6,'Main courante'!$S413,"")</f>
        <v/>
      </c>
      <c r="EL416" s="120" t="str">
        <f>IF('Main courante'!$A413=$EJ$6,'Main courante'!$T413,"")</f>
        <v/>
      </c>
      <c r="EM416" s="120" t="str">
        <f>IF('Main courante'!$A413=$EJ$6,'Main courante'!$U413,"")</f>
        <v/>
      </c>
      <c r="EN416" s="134" t="str">
        <f>IF('Main courante'!$A413=$EJ$6,'Main courante'!$V413,"")</f>
        <v/>
      </c>
      <c r="EP416" s="120" t="str">
        <f>IF('Main courante'!$A413=$EP$6,MAX($EP$8:$EP415)+1,"")</f>
        <v/>
      </c>
      <c r="EQ416" s="120" t="str">
        <f>IF('Main courante'!$A413=$EP$6,'Main courante'!$S413,"")</f>
        <v/>
      </c>
      <c r="ER416" s="120" t="str">
        <f>IF('Main courante'!$A413=$EP$6,'Main courante'!$T413,"")</f>
        <v/>
      </c>
      <c r="ES416" s="120" t="str">
        <f>IF('Main courante'!$A413=$EP$6,'Main courante'!$U413,"")</f>
        <v/>
      </c>
      <c r="ET416" s="134" t="str">
        <f>IF('Main courante'!$A413=$EP$6,'Main courante'!$V413,"")</f>
        <v/>
      </c>
      <c r="EU416" s="125"/>
      <c r="EV416" s="120" t="str">
        <f>IF('Main courante'!$A413=$EV$6,MAX($EV$8:$EV415)+1,"")</f>
        <v/>
      </c>
      <c r="EW416" s="121" t="str">
        <f>IF('Main courante'!$A413=$EV$6,TEXT('Main courante'!$B413,"j mmm aa"),"")</f>
        <v/>
      </c>
      <c r="EX416" s="122" t="str">
        <f>IF('Main courante'!$A413=$EV$6,TEXT('Main courante'!$C413,"hh:mm"),"")</f>
        <v/>
      </c>
      <c r="EY416" s="122" t="str">
        <f>IF('Main courante'!$A413=$EV$6,TEXT('Main courante'!$D413,"hh:mm"),"")</f>
        <v/>
      </c>
      <c r="EZ416" s="123" t="str">
        <f>IF('Main courante'!$A413=$EV$6,MOD($EY416-$EX416,1),"")</f>
        <v/>
      </c>
      <c r="FA416" s="123" t="str">
        <f>IF('Main courante'!$A413=$EV$6,'Main courante'!$E413,"")</f>
        <v/>
      </c>
      <c r="FB416" s="128"/>
    </row>
    <row r="417" spans="1:158">
      <c r="A417" s="120" t="str">
        <f>IF('Main courante'!$A414=$A$6,MAX($A$8:$A416)+1,"")</f>
        <v/>
      </c>
      <c r="B417" s="121" t="str">
        <f>IF('Main courante'!$A414=$A$6,TEXT('Main courante'!$B414,"j mmm aa"),"")</f>
        <v/>
      </c>
      <c r="C417" s="122" t="str">
        <f>IF('Main courante'!$A414=$A$6,TEXT('Main courante'!$C414,"hh:mm"),"")</f>
        <v/>
      </c>
      <c r="D417" s="122" t="str">
        <f>IF('Main courante'!$A414=$A$6,TEXT('Main courante'!$D414,"hh:mm"),"")</f>
        <v/>
      </c>
      <c r="E417" s="123" t="str">
        <f>IF('Main courante'!$A414=$A$6,MOD($D417-$C417,1),"")</f>
        <v/>
      </c>
      <c r="F417" s="123" t="str">
        <f>IF('Main courante'!$A414=$A$6,'Main courante'!$E414,"")</f>
        <v/>
      </c>
      <c r="G417" s="125"/>
      <c r="H417" s="126" t="str">
        <f>IF('Main courante'!$A414=$H$6,MAX($H$8:$H416)+1,"")</f>
        <v/>
      </c>
      <c r="I417" s="121" t="str">
        <f>IF('Main courante'!$A414=$H$6,TEXT('Main courante'!$B414,"j mmm aa"),"")</f>
        <v/>
      </c>
      <c r="J417" s="122" t="str">
        <f>IF('Main courante'!$A414=$H$6,TEXT('Main courante'!$C414,"hh:mm"),"")</f>
        <v/>
      </c>
      <c r="K417" s="122" t="str">
        <f>IF('Main courante'!$A414=$H$6,TEXT('Main courante'!$D414,"hh:mm"),"")</f>
        <v/>
      </c>
      <c r="L417" s="123" t="str">
        <f>IF('Main courante'!$A414=$H$6,MOD($K417-$J417,1),"")</f>
        <v/>
      </c>
      <c r="M417" s="123" t="str">
        <f>IF('Main courante'!$A414=$H$6,'Main courante'!$E414,"")</f>
        <v/>
      </c>
      <c r="N417" s="125"/>
      <c r="O417" s="120" t="str">
        <f>IF('Main courante'!$A414=$O$6,MAX($O$8:$O416)+1,"")</f>
        <v/>
      </c>
      <c r="P417" s="121" t="str">
        <f>IF('Main courante'!$A414=$O$6,TEXT('Main courante'!$B414,"j mmm aa"),"")</f>
        <v/>
      </c>
      <c r="Q417" s="122" t="str">
        <f>IF('Main courante'!$A414=$O$6,TEXT('Main courante'!$C414,"hh:mm"),"")</f>
        <v/>
      </c>
      <c r="R417" s="122" t="str">
        <f>IF('Main courante'!$A414=$O$6,TEXT('Main courante'!$D414,"hh:mm"),"")</f>
        <v/>
      </c>
      <c r="S417" s="123" t="str">
        <f>IF('Main courante'!$A414=$O$6,MOD($R417-$Q417,1),"")</f>
        <v/>
      </c>
      <c r="T417" s="124" t="str">
        <f>IF('Main courante'!$A414=$O$6,'Main courante'!$E414,"")</f>
        <v/>
      </c>
      <c r="U417" s="127" t="str">
        <f>IF('Main courante'!$A414=$O$6,DU417,"")</f>
        <v/>
      </c>
      <c r="V417" s="125"/>
      <c r="W417" s="120" t="str">
        <f>IF('Main courante'!$A414=$W$6,MAX($W$8:$W416)+1,"")</f>
        <v/>
      </c>
      <c r="X417" s="121" t="str">
        <f>IF('Main courante'!$A414=$W$6,TEXT('Main courante'!$B414,"j mmm aa"),"")</f>
        <v/>
      </c>
      <c r="Y417" s="122" t="str">
        <f>IF('Main courante'!$A414=$W$6,TEXT('Main courante'!$C414,"hh:mm"),"")</f>
        <v/>
      </c>
      <c r="Z417" s="122" t="str">
        <f>IF('Main courante'!$A414=$W$6,TEXT('Main courante'!$D414,"hh:mm"),"")</f>
        <v/>
      </c>
      <c r="AA417" s="123" t="str">
        <f>IF('Main courante'!$A414=$W$6,MOD($Z417-$Y417,1),"")</f>
        <v/>
      </c>
      <c r="AB417" s="123" t="str">
        <f>IF('Main courante'!$A414=$W$6,'Main courante'!$E414,"")</f>
        <v/>
      </c>
      <c r="AC417" s="122" t="str">
        <f>IF('Main courante'!$A414=$W$6,DU417,"")</f>
        <v/>
      </c>
      <c r="AD417" s="125"/>
      <c r="AE417" s="120" t="str">
        <f>IF('Main courante'!$A414=$AE$6,MAX($AE$8:$AE416)+1,"")</f>
        <v/>
      </c>
      <c r="AF417" s="121" t="str">
        <f>IF('Main courante'!$A414=$AE$6,TEXT('Main courante'!$B414,"j mmm aa"),"")</f>
        <v/>
      </c>
      <c r="AG417" s="122" t="str">
        <f>IF('Main courante'!$A414=$AE$6,TEXT('Main courante'!$C414,"hh:mm"),"")</f>
        <v/>
      </c>
      <c r="AH417" s="122" t="str">
        <f>IF('Main courante'!$A414=$AE$6,TEXT('Main courante'!$D414,"hh:mm"),"")</f>
        <v/>
      </c>
      <c r="AI417" s="123" t="str">
        <f>IF('Main courante'!$A414=$AE$6,MOD($AH417-$AG417,1),"")</f>
        <v/>
      </c>
      <c r="AJ417" s="123" t="str">
        <f>IF('Main courante'!$A414=$AE$6,'Main courante'!$E414,"")</f>
        <v/>
      </c>
      <c r="AK417" s="122" t="str">
        <f>IF('Main courante'!$A414=$AE$6,DU417,"")</f>
        <v/>
      </c>
      <c r="AL417" s="125"/>
      <c r="AM417" s="120" t="str">
        <f>IF('Main courante'!$A414=$AM$6,MAX($AM$8:$AM416)+1,"")</f>
        <v/>
      </c>
      <c r="AN417" s="121" t="str">
        <f>IF('Main courante'!$A414=$AM$6,TEXT('Main courante'!$B414,"j mmm aa"),"")</f>
        <v/>
      </c>
      <c r="AO417" s="122" t="str">
        <f>IF('Main courante'!$A414=$AM$6,TEXT('Main courante'!$C414,"hh:mm"),"")</f>
        <v/>
      </c>
      <c r="AP417" s="122" t="str">
        <f>IF('Main courante'!$A414=$AM$6,TEXT('Main courante'!$D414,"hh:mm"),"")</f>
        <v/>
      </c>
      <c r="AQ417" s="123" t="str">
        <f>IF('Main courante'!$A414=$AM$6,MOD($AP417-$AO417,1),"")</f>
        <v/>
      </c>
      <c r="AR417" s="123" t="str">
        <f>IF('Main courante'!$A414=$AM$6,'Main courante'!$E414,"")</f>
        <v/>
      </c>
      <c r="AS417" s="122" t="str">
        <f>IF('Main courante'!$A414=$AM$6,DU417,"")</f>
        <v/>
      </c>
      <c r="AT417" s="125"/>
      <c r="AU417" s="120" t="str">
        <f>IF('Main courante'!$A414=$AU$6,MAX($AU$8:$AU416)+1,"")</f>
        <v/>
      </c>
      <c r="AV417" s="121" t="str">
        <f>IF('Main courante'!$A414=$AU$6,TEXT('Main courante'!$B414,"j mmm aa"),"")</f>
        <v/>
      </c>
      <c r="AW417" s="122" t="str">
        <f>IF('Main courante'!$A414=$AU$6,TEXT('Main courante'!$C414,"hh:mm"),"")</f>
        <v/>
      </c>
      <c r="AX417" s="122" t="str">
        <f>IF('Main courante'!$A414=$AU$6,TEXT('Main courante'!$D414,"hh:mm"),"")</f>
        <v/>
      </c>
      <c r="AY417" s="123" t="str">
        <f>IF('Main courante'!$A414=$AU$6,MOD($AX417-$AW417,1),"")</f>
        <v/>
      </c>
      <c r="AZ417" s="123" t="str">
        <f>IF('Main courante'!$A414=$AU$6,'Main courante'!$E414,"")</f>
        <v/>
      </c>
      <c r="BA417" s="122" t="str">
        <f>IF('Main courante'!$A414=$AU$6,DU417,"")</f>
        <v/>
      </c>
      <c r="BB417" s="125"/>
      <c r="BC417" s="120" t="str">
        <f>IF('Main courante'!$A414=$BC$6,MAX($BC$8:$BC416)+1,"")</f>
        <v/>
      </c>
      <c r="BD417" s="121" t="str">
        <f>IF('Main courante'!$A414=$BC$6,TEXT('Main courante'!$B414,"j mmm aa"),"")</f>
        <v/>
      </c>
      <c r="BE417" s="122" t="str">
        <f>IF('Main courante'!$A414=$BC$6,TEXT('Main courante'!$C414,"hh:mm"),"")</f>
        <v/>
      </c>
      <c r="BF417" s="122" t="str">
        <f>IF('Main courante'!$A414=$BC$6,TEXT('Main courante'!$D414,"hh:mm"),"")</f>
        <v/>
      </c>
      <c r="BG417" s="123" t="str">
        <f>IF('Main courante'!$A414=$BC$6,MOD($BF417-$BE417,1),"")</f>
        <v/>
      </c>
      <c r="BH417" s="123" t="str">
        <f>IF('Main courante'!$A414=$BC$6,'Main courante'!$E414,"")</f>
        <v/>
      </c>
      <c r="BI417" s="122" t="str">
        <f>IF('Main courante'!$A414=$BC$6,DU417,"")</f>
        <v/>
      </c>
      <c r="BJ417" s="125"/>
      <c r="BK417" s="120" t="str">
        <f>IF('Main courante'!$A414=$BK$6,MAX($BK$8:$BK416)+1,"")</f>
        <v/>
      </c>
      <c r="BL417" s="121" t="str">
        <f>IF('Main courante'!$A414=$BK$6,TEXT('Main courante'!$B414,"j mmm aa"),"")</f>
        <v/>
      </c>
      <c r="BM417" s="122" t="str">
        <f>IF('Main courante'!$A414=$BK$6,TEXT('Main courante'!$C414,"hh:mm"),"")</f>
        <v/>
      </c>
      <c r="BN417" s="122" t="str">
        <f>IF('Main courante'!$A414=$BK$6,TEXT('Main courante'!$D414,"hh:mm"),"")</f>
        <v/>
      </c>
      <c r="BO417" s="123" t="str">
        <f>IF('Main courante'!$A414=$BK$6,MOD($BN417-$BM417,1),"")</f>
        <v/>
      </c>
      <c r="BP417" s="123" t="str">
        <f>IF('Main courante'!$A414=$BK$6,'Main courante'!$E414,"")</f>
        <v/>
      </c>
      <c r="BQ417" s="122" t="str">
        <f>IF('Main courante'!$A414=$BK$6,DU417,"")</f>
        <v/>
      </c>
      <c r="BR417" s="125"/>
      <c r="BS417" s="120" t="str">
        <f>IF('Main courante'!$A414=$BS$6,MAX($BS$8:$BS416)+1,"")</f>
        <v/>
      </c>
      <c r="BT417" s="121" t="str">
        <f>IF('Main courante'!$A414=$BS$6,TEXT('Main courante'!$B414,"j mmm aa"),"")</f>
        <v/>
      </c>
      <c r="BU417" s="122" t="str">
        <f>IF('Main courante'!$A414=$BS$6,TEXT('Main courante'!$C414,"hh:mm"),"")</f>
        <v/>
      </c>
      <c r="BV417" s="122" t="str">
        <f>IF('Main courante'!$A414=$BS$6,TEXT('Main courante'!$D414,"hh:mm"),"")</f>
        <v/>
      </c>
      <c r="BW417" s="123" t="str">
        <f>IF('Main courante'!$A414=$BS$6,MOD($BV417-$BU417,1),"")</f>
        <v/>
      </c>
      <c r="BX417" s="123" t="str">
        <f>IF('Main courante'!$A414=$BS$6,'Main courante'!$E414,"")</f>
        <v/>
      </c>
      <c r="BY417" s="122" t="str">
        <f>IF('Main courante'!$A414=$BS$6,DU417,"")</f>
        <v/>
      </c>
      <c r="BZ417" s="125"/>
      <c r="CA417" s="120" t="str">
        <f>IF('Main courante'!$A414=$CA$6,MAX($CA$8:$CA416)+1,"")</f>
        <v/>
      </c>
      <c r="CB417" s="121" t="str">
        <f>IF('Main courante'!$A414=$CA$6,TEXT('Main courante'!$B414,"j mmm aa"),"")</f>
        <v/>
      </c>
      <c r="CC417" s="122" t="str">
        <f>IF('Main courante'!$A414=$CA$6,TEXT('Main courante'!$C414,"hh:mm"),"")</f>
        <v/>
      </c>
      <c r="CD417" s="122" t="str">
        <f>IF('Main courante'!$A414=$CA$6,TEXT('Main courante'!$D414,"hh:mm"),"")</f>
        <v/>
      </c>
      <c r="CE417" s="123" t="str">
        <f>IF('Main courante'!$A414=$CA$6,MOD($CD417-$CC417,1),"")</f>
        <v/>
      </c>
      <c r="CF417" s="123" t="str">
        <f>IF('Main courante'!$A414=$CA$6,'Main courante'!$E414,"")</f>
        <v/>
      </c>
      <c r="CG417" s="122" t="str">
        <f>IF('Main courante'!$A414=$CA$6,DU417,"")</f>
        <v/>
      </c>
      <c r="CH417" s="125"/>
      <c r="CI417" s="120" t="str">
        <f>IF('Main courante'!$A414=$CI$6,MAX($CI$8:$CI416)+1,"")</f>
        <v/>
      </c>
      <c r="CJ417" s="121" t="str">
        <f>IF('Main courante'!$A414=$CI$6,TEXT('Main courante'!$B414,"j mmm aa"),"")</f>
        <v/>
      </c>
      <c r="CK417" s="122" t="str">
        <f>IF('Main courante'!$A414=$CI$6,TEXT('Main courante'!$C414,"hh:mm"),"")</f>
        <v/>
      </c>
      <c r="CL417" s="122" t="str">
        <f>IF('Main courante'!$A414=$CI$6,TEXT('Main courante'!$D414,"hh:mm"),"")</f>
        <v/>
      </c>
      <c r="CM417" s="123" t="str">
        <f>IF('Main courante'!$A414=$CI$6,MOD($CL417-$CK417,1),"")</f>
        <v/>
      </c>
      <c r="CN417" s="123" t="str">
        <f>IF('Main courante'!$A414=$CI$6,'Main courante'!$E414,"")</f>
        <v/>
      </c>
      <c r="CO417" s="125"/>
      <c r="CP417" s="120" t="str">
        <f>IF('Main courante'!$A414=$CP$6,MAX($CP$8:$CP416)+1,"")</f>
        <v/>
      </c>
      <c r="CQ417" s="121" t="str">
        <f>IF('Main courante'!$A414=$CP$6,TEXT('Main courante'!$B414,"j mmm aa"),"")</f>
        <v/>
      </c>
      <c r="CR417" s="122" t="str">
        <f>IF('Main courante'!$A414=$CP$6,TEXT('Main courante'!$C414,"hh:mm"),"")</f>
        <v/>
      </c>
      <c r="CS417" s="122" t="str">
        <f>IF('Main courante'!$A414=$CP$6,TEXT('Main courante'!$D414,"hh:mm"),"")</f>
        <v/>
      </c>
      <c r="CT417" s="123" t="str">
        <f>IF('Main courante'!$A414=$CP$6,MOD($CS417-$CR417,1),"")</f>
        <v/>
      </c>
      <c r="CU417" s="123" t="str">
        <f>IF('Main courante'!$A414=$CP$6,'Main courante'!$E414,"")</f>
        <v/>
      </c>
      <c r="CV417" s="122" t="str">
        <f>IF('Main courante'!$A414=$CP$6,DU417,"")</f>
        <v/>
      </c>
      <c r="CW417" s="125"/>
      <c r="CX417" s="120" t="str">
        <f>IF('Main courante'!$A414=$CX$6,MAX($CX$8:$CX416)+1,"")</f>
        <v/>
      </c>
      <c r="CY417" s="121" t="str">
        <f>IF('Main courante'!$A414=$CX$6,TEXT('Main courante'!$B414,"j mmm aa"),"")</f>
        <v/>
      </c>
      <c r="CZ417" s="122" t="str">
        <f>IF('Main courante'!$A414=$CX$6,TEXT('Main courante'!$C414,"hh:mm"),"")</f>
        <v/>
      </c>
      <c r="DA417" s="122" t="str">
        <f>IF('Main courante'!$A414=$CX$6,TEXT('Main courante'!$D414,"hh:mm"),"")</f>
        <v/>
      </c>
      <c r="DB417" s="123" t="str">
        <f>IF('Main courante'!$A414=$CX$6,MOD($DA417-$CZ417,1),"")</f>
        <v/>
      </c>
      <c r="DC417" s="123" t="str">
        <f>IF('Main courante'!$A414=$CX$6,'Main courante'!$E414,"")</f>
        <v/>
      </c>
      <c r="DD417" s="122" t="str">
        <f>IF('Main courante'!$A414=$CX$6,DU417,"")</f>
        <v/>
      </c>
      <c r="DE417" s="125"/>
      <c r="DF417" s="120" t="str">
        <f>IF('Main courante'!$A414=$DF$6,MAX($DF$8:$DF416)+1,"")</f>
        <v/>
      </c>
      <c r="DG417" s="121" t="str">
        <f>IF('Main courante'!$A414=$DF$6,TEXT('Main courante'!$B414,"j mmm aa"),"")</f>
        <v/>
      </c>
      <c r="DH417" s="122" t="str">
        <f>IF('Main courante'!$A414=$DF$6,TEXT('Main courante'!$C414,"hh:mm"),"")</f>
        <v/>
      </c>
      <c r="DI417" s="122" t="str">
        <f>IF('Main courante'!$A414=$DF$6,TEXT('Main courante'!$D414,"hh:mm"),"")</f>
        <v/>
      </c>
      <c r="DJ417" s="123" t="str">
        <f>IF('Main courante'!$A414=$DF$6,MOD($DI417-$DH417,1),"")</f>
        <v/>
      </c>
      <c r="DK417" s="123" t="str">
        <f>IF('Main courante'!$A414=$DF$6,'Main courante'!$E414,"")</f>
        <v/>
      </c>
      <c r="DL417" s="128"/>
      <c r="DM417" s="120" t="str">
        <f>IF(OR('Main courante'!$F414&lt;&gt;"",'Main courante'!$K414&lt;&gt;""),MAX($DM$8:$DM416)+1,"")</f>
        <v/>
      </c>
      <c r="DN417" s="121" t="str">
        <f>IF('Main courante'!$F414,TEXT('Main courante'!$B414,"j mmm aa"),"")</f>
        <v/>
      </c>
      <c r="DO417" s="121" t="str">
        <f>IF('Main courante'!$F414,'Main courante'!$E414,"")</f>
        <v/>
      </c>
      <c r="DP417" s="121" t="str">
        <f>IF(OR('Main courante'!$F414&lt;&gt;"",'Main courante'!$K414&lt;&gt;""),IF('Main courante'!$F414&lt;&gt;"",TEXT('Main courante'!$F414,"hh:mm"),""),"")</f>
        <v/>
      </c>
      <c r="DQ417" s="121" t="str">
        <f>IF(OR('Main courante'!$F414&lt;&gt;"",'Main courante'!$K414&lt;&gt;""),IF('Main courante'!$G414&lt;&gt;"",TEXT('Main courante'!$G414,"hh:mm"),""),"")</f>
        <v/>
      </c>
      <c r="DR417" s="121" t="str">
        <f>IF(OR('Main courante'!$F414&lt;&gt;"",'Main courante'!$K414&lt;&gt;""),IF('Main courante'!$K414&lt;&gt;"",TEXT('Main courante'!$K414,"hh:mm"),""),"")</f>
        <v/>
      </c>
      <c r="DS417" s="121" t="str">
        <f>IF(OR('Main courante'!$F414&lt;&gt;"",'Main courante'!$K414&lt;&gt;""),IF('Main courante'!$L414&lt;&gt;"",TEXT('Main courante'!$L414,"hh:mm"),""),"")</f>
        <v/>
      </c>
      <c r="DT417" s="129">
        <f t="shared" si="22"/>
        <v>0</v>
      </c>
      <c r="DU417" s="130">
        <f>'Main courante'!$H414+'Main courante'!$M414</f>
        <v>0</v>
      </c>
      <c r="DV417" s="131">
        <f>'Main courante'!$J414+'Main courante'!$O414</f>
        <v>0</v>
      </c>
      <c r="DW417" s="131">
        <f>'Main courante'!$I414+'Main courante'!$N414</f>
        <v>0</v>
      </c>
      <c r="DX417" s="132" t="str">
        <f>IF('Main courante'!$P414&lt;&gt;"",'Main courante'!$P414,"")</f>
        <v/>
      </c>
      <c r="DY417" s="133" t="str">
        <f>IF('Main courante'!$Q414&lt;&gt;"",'Main courante'!$Q414,"")</f>
        <v/>
      </c>
      <c r="DZ417" s="133" t="str">
        <f>IF('Main courante'!$R414&lt;&gt;"",'Main courante'!$R414,"")</f>
        <v/>
      </c>
      <c r="EA417" s="129">
        <f t="shared" si="23"/>
        <v>0</v>
      </c>
      <c r="EB417" s="129">
        <f t="shared" si="24"/>
        <v>0</v>
      </c>
      <c r="ED417" s="120" t="str">
        <f>IF('Main courante'!$A414=$ED$6,MAX($ED$8:$ED416)+1,"")</f>
        <v/>
      </c>
      <c r="EE417" s="120" t="str">
        <f>IF('Main courante'!$A414=$ED$6,'Main courante'!$S414,"")</f>
        <v/>
      </c>
      <c r="EF417" s="120" t="str">
        <f>IF('Main courante'!$A414=$ED$6,'Main courante'!$T414,"")</f>
        <v/>
      </c>
      <c r="EG417" s="120" t="str">
        <f>IF('Main courante'!$A414=$ED$6,'Main courante'!$U414,"")</f>
        <v/>
      </c>
      <c r="EH417" s="134" t="str">
        <f>IF('Main courante'!$A414=$ED$6,'Main courante'!$V414,"")</f>
        <v/>
      </c>
      <c r="EJ417" s="120" t="str">
        <f>IF('Main courante'!$A414=$EJ$6,MAX($EJ$8:$EJ416)+1,"")</f>
        <v/>
      </c>
      <c r="EK417" s="120" t="str">
        <f>IF('Main courante'!$A414=$EJ$6,'Main courante'!$S414,"")</f>
        <v/>
      </c>
      <c r="EL417" s="120" t="str">
        <f>IF('Main courante'!$A414=$EJ$6,'Main courante'!$T414,"")</f>
        <v/>
      </c>
      <c r="EM417" s="120" t="str">
        <f>IF('Main courante'!$A414=$EJ$6,'Main courante'!$U414,"")</f>
        <v/>
      </c>
      <c r="EN417" s="134" t="str">
        <f>IF('Main courante'!$A414=$EJ$6,'Main courante'!$V414,"")</f>
        <v/>
      </c>
      <c r="EP417" s="120" t="str">
        <f>IF('Main courante'!$A414=$EP$6,MAX($EP$8:$EP416)+1,"")</f>
        <v/>
      </c>
      <c r="EQ417" s="120" t="str">
        <f>IF('Main courante'!$A414=$EP$6,'Main courante'!$S414,"")</f>
        <v/>
      </c>
      <c r="ER417" s="120" t="str">
        <f>IF('Main courante'!$A414=$EP$6,'Main courante'!$T414,"")</f>
        <v/>
      </c>
      <c r="ES417" s="120" t="str">
        <f>IF('Main courante'!$A414=$EP$6,'Main courante'!$U414,"")</f>
        <v/>
      </c>
      <c r="ET417" s="134" t="str">
        <f>IF('Main courante'!$A414=$EP$6,'Main courante'!$V414,"")</f>
        <v/>
      </c>
      <c r="EU417" s="125"/>
      <c r="EV417" s="120" t="str">
        <f>IF('Main courante'!$A414=$EV$6,MAX($EV$8:$EV416)+1,"")</f>
        <v/>
      </c>
      <c r="EW417" s="121" t="str">
        <f>IF('Main courante'!$A414=$EV$6,TEXT('Main courante'!$B414,"j mmm aa"),"")</f>
        <v/>
      </c>
      <c r="EX417" s="122" t="str">
        <f>IF('Main courante'!$A414=$EV$6,TEXT('Main courante'!$C414,"hh:mm"),"")</f>
        <v/>
      </c>
      <c r="EY417" s="122" t="str">
        <f>IF('Main courante'!$A414=$EV$6,TEXT('Main courante'!$D414,"hh:mm"),"")</f>
        <v/>
      </c>
      <c r="EZ417" s="123" t="str">
        <f>IF('Main courante'!$A414=$EV$6,MOD($EY417-$EX417,1),"")</f>
        <v/>
      </c>
      <c r="FA417" s="123" t="str">
        <f>IF('Main courante'!$A414=$EV$6,'Main courante'!$E414,"")</f>
        <v/>
      </c>
      <c r="FB417" s="128"/>
    </row>
    <row r="418" spans="1:158">
      <c r="A418" s="120" t="str">
        <f>IF('Main courante'!$A415=$A$6,MAX($A$8:$A417)+1,"")</f>
        <v/>
      </c>
      <c r="B418" s="121" t="str">
        <f>IF('Main courante'!$A415=$A$6,TEXT('Main courante'!$B415,"j mmm aa"),"")</f>
        <v/>
      </c>
      <c r="C418" s="122" t="str">
        <f>IF('Main courante'!$A415=$A$6,TEXT('Main courante'!$C415,"hh:mm"),"")</f>
        <v/>
      </c>
      <c r="D418" s="122" t="str">
        <f>IF('Main courante'!$A415=$A$6,TEXT('Main courante'!$D415,"hh:mm"),"")</f>
        <v/>
      </c>
      <c r="E418" s="123" t="str">
        <f>IF('Main courante'!$A415=$A$6,MOD($D418-$C418,1),"")</f>
        <v/>
      </c>
      <c r="F418" s="123" t="str">
        <f>IF('Main courante'!$A415=$A$6,'Main courante'!$E415,"")</f>
        <v/>
      </c>
      <c r="G418" s="125"/>
      <c r="H418" s="126" t="str">
        <f>IF('Main courante'!$A415=$H$6,MAX($H$8:$H417)+1,"")</f>
        <v/>
      </c>
      <c r="I418" s="121" t="str">
        <f>IF('Main courante'!$A415=$H$6,TEXT('Main courante'!$B415,"j mmm aa"),"")</f>
        <v/>
      </c>
      <c r="J418" s="122" t="str">
        <f>IF('Main courante'!$A415=$H$6,TEXT('Main courante'!$C415,"hh:mm"),"")</f>
        <v/>
      </c>
      <c r="K418" s="122" t="str">
        <f>IF('Main courante'!$A415=$H$6,TEXT('Main courante'!$D415,"hh:mm"),"")</f>
        <v/>
      </c>
      <c r="L418" s="123" t="str">
        <f>IF('Main courante'!$A415=$H$6,MOD($K418-$J418,1),"")</f>
        <v/>
      </c>
      <c r="M418" s="123" t="str">
        <f>IF('Main courante'!$A415=$H$6,'Main courante'!$E415,"")</f>
        <v/>
      </c>
      <c r="N418" s="125"/>
      <c r="O418" s="120" t="str">
        <f>IF('Main courante'!$A415=$O$6,MAX($O$8:$O417)+1,"")</f>
        <v/>
      </c>
      <c r="P418" s="121" t="str">
        <f>IF('Main courante'!$A415=$O$6,TEXT('Main courante'!$B415,"j mmm aa"),"")</f>
        <v/>
      </c>
      <c r="Q418" s="122" t="str">
        <f>IF('Main courante'!$A415=$O$6,TEXT('Main courante'!$C415,"hh:mm"),"")</f>
        <v/>
      </c>
      <c r="R418" s="122" t="str">
        <f>IF('Main courante'!$A415=$O$6,TEXT('Main courante'!$D415,"hh:mm"),"")</f>
        <v/>
      </c>
      <c r="S418" s="123" t="str">
        <f>IF('Main courante'!$A415=$O$6,MOD($R418-$Q418,1),"")</f>
        <v/>
      </c>
      <c r="T418" s="124" t="str">
        <f>IF('Main courante'!$A415=$O$6,'Main courante'!$E415,"")</f>
        <v/>
      </c>
      <c r="U418" s="127" t="str">
        <f>IF('Main courante'!$A415=$O$6,DU418,"")</f>
        <v/>
      </c>
      <c r="V418" s="125"/>
      <c r="W418" s="120" t="str">
        <f>IF('Main courante'!$A415=$W$6,MAX($W$8:$W417)+1,"")</f>
        <v/>
      </c>
      <c r="X418" s="121" t="str">
        <f>IF('Main courante'!$A415=$W$6,TEXT('Main courante'!$B415,"j mmm aa"),"")</f>
        <v/>
      </c>
      <c r="Y418" s="122" t="str">
        <f>IF('Main courante'!$A415=$W$6,TEXT('Main courante'!$C415,"hh:mm"),"")</f>
        <v/>
      </c>
      <c r="Z418" s="122" t="str">
        <f>IF('Main courante'!$A415=$W$6,TEXT('Main courante'!$D415,"hh:mm"),"")</f>
        <v/>
      </c>
      <c r="AA418" s="123" t="str">
        <f>IF('Main courante'!$A415=$W$6,MOD($Z418-$Y418,1),"")</f>
        <v/>
      </c>
      <c r="AB418" s="123" t="str">
        <f>IF('Main courante'!$A415=$W$6,'Main courante'!$E415,"")</f>
        <v/>
      </c>
      <c r="AC418" s="122" t="str">
        <f>IF('Main courante'!$A415=$W$6,DU418,"")</f>
        <v/>
      </c>
      <c r="AD418" s="125"/>
      <c r="AE418" s="120" t="str">
        <f>IF('Main courante'!$A415=$AE$6,MAX($AE$8:$AE417)+1,"")</f>
        <v/>
      </c>
      <c r="AF418" s="121" t="str">
        <f>IF('Main courante'!$A415=$AE$6,TEXT('Main courante'!$B415,"j mmm aa"),"")</f>
        <v/>
      </c>
      <c r="AG418" s="122" t="str">
        <f>IF('Main courante'!$A415=$AE$6,TEXT('Main courante'!$C415,"hh:mm"),"")</f>
        <v/>
      </c>
      <c r="AH418" s="122" t="str">
        <f>IF('Main courante'!$A415=$AE$6,TEXT('Main courante'!$D415,"hh:mm"),"")</f>
        <v/>
      </c>
      <c r="AI418" s="123" t="str">
        <f>IF('Main courante'!$A415=$AE$6,MOD($AH418-$AG418,1),"")</f>
        <v/>
      </c>
      <c r="AJ418" s="123" t="str">
        <f>IF('Main courante'!$A415=$AE$6,'Main courante'!$E415,"")</f>
        <v/>
      </c>
      <c r="AK418" s="122" t="str">
        <f>IF('Main courante'!$A415=$AE$6,DU418,"")</f>
        <v/>
      </c>
      <c r="AL418" s="125"/>
      <c r="AM418" s="120" t="str">
        <f>IF('Main courante'!$A415=$AM$6,MAX($AM$8:$AM417)+1,"")</f>
        <v/>
      </c>
      <c r="AN418" s="121" t="str">
        <f>IF('Main courante'!$A415=$AM$6,TEXT('Main courante'!$B415,"j mmm aa"),"")</f>
        <v/>
      </c>
      <c r="AO418" s="122" t="str">
        <f>IF('Main courante'!$A415=$AM$6,TEXT('Main courante'!$C415,"hh:mm"),"")</f>
        <v/>
      </c>
      <c r="AP418" s="122" t="str">
        <f>IF('Main courante'!$A415=$AM$6,TEXT('Main courante'!$D415,"hh:mm"),"")</f>
        <v/>
      </c>
      <c r="AQ418" s="123" t="str">
        <f>IF('Main courante'!$A415=$AM$6,MOD($AP418-$AO418,1),"")</f>
        <v/>
      </c>
      <c r="AR418" s="123" t="str">
        <f>IF('Main courante'!$A415=$AM$6,'Main courante'!$E415,"")</f>
        <v/>
      </c>
      <c r="AS418" s="122" t="str">
        <f>IF('Main courante'!$A415=$AM$6,DU418,"")</f>
        <v/>
      </c>
      <c r="AT418" s="125"/>
      <c r="AU418" s="120" t="str">
        <f>IF('Main courante'!$A415=$AU$6,MAX($AU$8:$AU417)+1,"")</f>
        <v/>
      </c>
      <c r="AV418" s="121" t="str">
        <f>IF('Main courante'!$A415=$AU$6,TEXT('Main courante'!$B415,"j mmm aa"),"")</f>
        <v/>
      </c>
      <c r="AW418" s="122" t="str">
        <f>IF('Main courante'!$A415=$AU$6,TEXT('Main courante'!$C415,"hh:mm"),"")</f>
        <v/>
      </c>
      <c r="AX418" s="122" t="str">
        <f>IF('Main courante'!$A415=$AU$6,TEXT('Main courante'!$D415,"hh:mm"),"")</f>
        <v/>
      </c>
      <c r="AY418" s="123" t="str">
        <f>IF('Main courante'!$A415=$AU$6,MOD($AX418-$AW418,1),"")</f>
        <v/>
      </c>
      <c r="AZ418" s="123" t="str">
        <f>IF('Main courante'!$A415=$AU$6,'Main courante'!$E415,"")</f>
        <v/>
      </c>
      <c r="BA418" s="122" t="str">
        <f>IF('Main courante'!$A415=$AU$6,DU418,"")</f>
        <v/>
      </c>
      <c r="BB418" s="125"/>
      <c r="BC418" s="120" t="str">
        <f>IF('Main courante'!$A415=$BC$6,MAX($BC$8:$BC417)+1,"")</f>
        <v/>
      </c>
      <c r="BD418" s="121" t="str">
        <f>IF('Main courante'!$A415=$BC$6,TEXT('Main courante'!$B415,"j mmm aa"),"")</f>
        <v/>
      </c>
      <c r="BE418" s="122" t="str">
        <f>IF('Main courante'!$A415=$BC$6,TEXT('Main courante'!$C415,"hh:mm"),"")</f>
        <v/>
      </c>
      <c r="BF418" s="122" t="str">
        <f>IF('Main courante'!$A415=$BC$6,TEXT('Main courante'!$D415,"hh:mm"),"")</f>
        <v/>
      </c>
      <c r="BG418" s="123" t="str">
        <f>IF('Main courante'!$A415=$BC$6,MOD($BF418-$BE418,1),"")</f>
        <v/>
      </c>
      <c r="BH418" s="123" t="str">
        <f>IF('Main courante'!$A415=$BC$6,'Main courante'!$E415,"")</f>
        <v/>
      </c>
      <c r="BI418" s="122" t="str">
        <f>IF('Main courante'!$A415=$BC$6,DU418,"")</f>
        <v/>
      </c>
      <c r="BJ418" s="125"/>
      <c r="BK418" s="120" t="str">
        <f>IF('Main courante'!$A415=$BK$6,MAX($BK$8:$BK417)+1,"")</f>
        <v/>
      </c>
      <c r="BL418" s="121" t="str">
        <f>IF('Main courante'!$A415=$BK$6,TEXT('Main courante'!$B415,"j mmm aa"),"")</f>
        <v/>
      </c>
      <c r="BM418" s="122" t="str">
        <f>IF('Main courante'!$A415=$BK$6,TEXT('Main courante'!$C415,"hh:mm"),"")</f>
        <v/>
      </c>
      <c r="BN418" s="122" t="str">
        <f>IF('Main courante'!$A415=$BK$6,TEXT('Main courante'!$D415,"hh:mm"),"")</f>
        <v/>
      </c>
      <c r="BO418" s="123" t="str">
        <f>IF('Main courante'!$A415=$BK$6,MOD($BN418-$BM418,1),"")</f>
        <v/>
      </c>
      <c r="BP418" s="123" t="str">
        <f>IF('Main courante'!$A415=$BK$6,'Main courante'!$E415,"")</f>
        <v/>
      </c>
      <c r="BQ418" s="122" t="str">
        <f>IF('Main courante'!$A415=$BK$6,DU418,"")</f>
        <v/>
      </c>
      <c r="BR418" s="125"/>
      <c r="BS418" s="120" t="str">
        <f>IF('Main courante'!$A415=$BS$6,MAX($BS$8:$BS417)+1,"")</f>
        <v/>
      </c>
      <c r="BT418" s="121" t="str">
        <f>IF('Main courante'!$A415=$BS$6,TEXT('Main courante'!$B415,"j mmm aa"),"")</f>
        <v/>
      </c>
      <c r="BU418" s="122" t="str">
        <f>IF('Main courante'!$A415=$BS$6,TEXT('Main courante'!$C415,"hh:mm"),"")</f>
        <v/>
      </c>
      <c r="BV418" s="122" t="str">
        <f>IF('Main courante'!$A415=$BS$6,TEXT('Main courante'!$D415,"hh:mm"),"")</f>
        <v/>
      </c>
      <c r="BW418" s="123" t="str">
        <f>IF('Main courante'!$A415=$BS$6,MOD($BV418-$BU418,1),"")</f>
        <v/>
      </c>
      <c r="BX418" s="123" t="str">
        <f>IF('Main courante'!$A415=$BS$6,'Main courante'!$E415,"")</f>
        <v/>
      </c>
      <c r="BY418" s="122" t="str">
        <f>IF('Main courante'!$A415=$BS$6,DU418,"")</f>
        <v/>
      </c>
      <c r="BZ418" s="125"/>
      <c r="CA418" s="120" t="str">
        <f>IF('Main courante'!$A415=$CA$6,MAX($CA$8:$CA417)+1,"")</f>
        <v/>
      </c>
      <c r="CB418" s="121" t="str">
        <f>IF('Main courante'!$A415=$CA$6,TEXT('Main courante'!$B415,"j mmm aa"),"")</f>
        <v/>
      </c>
      <c r="CC418" s="122" t="str">
        <f>IF('Main courante'!$A415=$CA$6,TEXT('Main courante'!$C415,"hh:mm"),"")</f>
        <v/>
      </c>
      <c r="CD418" s="122" t="str">
        <f>IF('Main courante'!$A415=$CA$6,TEXT('Main courante'!$D415,"hh:mm"),"")</f>
        <v/>
      </c>
      <c r="CE418" s="123" t="str">
        <f>IF('Main courante'!$A415=$CA$6,MOD($CD418-$CC418,1),"")</f>
        <v/>
      </c>
      <c r="CF418" s="123" t="str">
        <f>IF('Main courante'!$A415=$CA$6,'Main courante'!$E415,"")</f>
        <v/>
      </c>
      <c r="CG418" s="122" t="str">
        <f>IF('Main courante'!$A415=$CA$6,DU418,"")</f>
        <v/>
      </c>
      <c r="CH418" s="125"/>
      <c r="CI418" s="120" t="str">
        <f>IF('Main courante'!$A415=$CI$6,MAX($CI$8:$CI417)+1,"")</f>
        <v/>
      </c>
      <c r="CJ418" s="121" t="str">
        <f>IF('Main courante'!$A415=$CI$6,TEXT('Main courante'!$B415,"j mmm aa"),"")</f>
        <v/>
      </c>
      <c r="CK418" s="122" t="str">
        <f>IF('Main courante'!$A415=$CI$6,TEXT('Main courante'!$C415,"hh:mm"),"")</f>
        <v/>
      </c>
      <c r="CL418" s="122" t="str">
        <f>IF('Main courante'!$A415=$CI$6,TEXT('Main courante'!$D415,"hh:mm"),"")</f>
        <v/>
      </c>
      <c r="CM418" s="123" t="str">
        <f>IF('Main courante'!$A415=$CI$6,MOD($CL418-$CK418,1),"")</f>
        <v/>
      </c>
      <c r="CN418" s="123" t="str">
        <f>IF('Main courante'!$A415=$CI$6,'Main courante'!$E415,"")</f>
        <v/>
      </c>
      <c r="CO418" s="125"/>
      <c r="CP418" s="120" t="str">
        <f>IF('Main courante'!$A415=$CP$6,MAX($CP$8:$CP417)+1,"")</f>
        <v/>
      </c>
      <c r="CQ418" s="121" t="str">
        <f>IF('Main courante'!$A415=$CP$6,TEXT('Main courante'!$B415,"j mmm aa"),"")</f>
        <v/>
      </c>
      <c r="CR418" s="122" t="str">
        <f>IF('Main courante'!$A415=$CP$6,TEXT('Main courante'!$C415,"hh:mm"),"")</f>
        <v/>
      </c>
      <c r="CS418" s="122" t="str">
        <f>IF('Main courante'!$A415=$CP$6,TEXT('Main courante'!$D415,"hh:mm"),"")</f>
        <v/>
      </c>
      <c r="CT418" s="123" t="str">
        <f>IF('Main courante'!$A415=$CP$6,MOD($CS418-$CR418,1),"")</f>
        <v/>
      </c>
      <c r="CU418" s="123" t="str">
        <f>IF('Main courante'!$A415=$CP$6,'Main courante'!$E415,"")</f>
        <v/>
      </c>
      <c r="CV418" s="122" t="str">
        <f>IF('Main courante'!$A415=$CP$6,DU418,"")</f>
        <v/>
      </c>
      <c r="CW418" s="125"/>
      <c r="CX418" s="120" t="str">
        <f>IF('Main courante'!$A415=$CX$6,MAX($CX$8:$CX417)+1,"")</f>
        <v/>
      </c>
      <c r="CY418" s="121" t="str">
        <f>IF('Main courante'!$A415=$CX$6,TEXT('Main courante'!$B415,"j mmm aa"),"")</f>
        <v/>
      </c>
      <c r="CZ418" s="122" t="str">
        <f>IF('Main courante'!$A415=$CX$6,TEXT('Main courante'!$C415,"hh:mm"),"")</f>
        <v/>
      </c>
      <c r="DA418" s="122" t="str">
        <f>IF('Main courante'!$A415=$CX$6,TEXT('Main courante'!$D415,"hh:mm"),"")</f>
        <v/>
      </c>
      <c r="DB418" s="123" t="str">
        <f>IF('Main courante'!$A415=$CX$6,MOD($DA418-$CZ418,1),"")</f>
        <v/>
      </c>
      <c r="DC418" s="123" t="str">
        <f>IF('Main courante'!$A415=$CX$6,'Main courante'!$E415,"")</f>
        <v/>
      </c>
      <c r="DD418" s="122" t="str">
        <f>IF('Main courante'!$A415=$CX$6,DU418,"")</f>
        <v/>
      </c>
      <c r="DE418" s="125"/>
      <c r="DF418" s="120" t="str">
        <f>IF('Main courante'!$A415=$DF$6,MAX($DF$8:$DF417)+1,"")</f>
        <v/>
      </c>
      <c r="DG418" s="121" t="str">
        <f>IF('Main courante'!$A415=$DF$6,TEXT('Main courante'!$B415,"j mmm aa"),"")</f>
        <v/>
      </c>
      <c r="DH418" s="122" t="str">
        <f>IF('Main courante'!$A415=$DF$6,TEXT('Main courante'!$C415,"hh:mm"),"")</f>
        <v/>
      </c>
      <c r="DI418" s="122" t="str">
        <f>IF('Main courante'!$A415=$DF$6,TEXT('Main courante'!$D415,"hh:mm"),"")</f>
        <v/>
      </c>
      <c r="DJ418" s="123" t="str">
        <f>IF('Main courante'!$A415=$DF$6,MOD($DI418-$DH418,1),"")</f>
        <v/>
      </c>
      <c r="DK418" s="123" t="str">
        <f>IF('Main courante'!$A415=$DF$6,'Main courante'!$E415,"")</f>
        <v/>
      </c>
      <c r="DL418" s="128"/>
      <c r="DM418" s="120" t="str">
        <f>IF(OR('Main courante'!$F415&lt;&gt;"",'Main courante'!$K415&lt;&gt;""),MAX($DM$8:$DM417)+1,"")</f>
        <v/>
      </c>
      <c r="DN418" s="121" t="str">
        <f>IF('Main courante'!$F415,TEXT('Main courante'!$B415,"j mmm aa"),"")</f>
        <v/>
      </c>
      <c r="DO418" s="121" t="str">
        <f>IF('Main courante'!$F415,'Main courante'!$E415,"")</f>
        <v/>
      </c>
      <c r="DP418" s="121" t="str">
        <f>IF(OR('Main courante'!$F415&lt;&gt;"",'Main courante'!$K415&lt;&gt;""),IF('Main courante'!$F415&lt;&gt;"",TEXT('Main courante'!$F415,"hh:mm"),""),"")</f>
        <v/>
      </c>
      <c r="DQ418" s="121" t="str">
        <f>IF(OR('Main courante'!$F415&lt;&gt;"",'Main courante'!$K415&lt;&gt;""),IF('Main courante'!$G415&lt;&gt;"",TEXT('Main courante'!$G415,"hh:mm"),""),"")</f>
        <v/>
      </c>
      <c r="DR418" s="121" t="str">
        <f>IF(OR('Main courante'!$F415&lt;&gt;"",'Main courante'!$K415&lt;&gt;""),IF('Main courante'!$K415&lt;&gt;"",TEXT('Main courante'!$K415,"hh:mm"),""),"")</f>
        <v/>
      </c>
      <c r="DS418" s="121" t="str">
        <f>IF(OR('Main courante'!$F415&lt;&gt;"",'Main courante'!$K415&lt;&gt;""),IF('Main courante'!$L415&lt;&gt;"",TEXT('Main courante'!$L415,"hh:mm"),""),"")</f>
        <v/>
      </c>
      <c r="DT418" s="129">
        <f t="shared" si="22"/>
        <v>0</v>
      </c>
      <c r="DU418" s="130">
        <f>'Main courante'!$H415+'Main courante'!$M415</f>
        <v>0</v>
      </c>
      <c r="DV418" s="131">
        <f>'Main courante'!$J415+'Main courante'!$O415</f>
        <v>0</v>
      </c>
      <c r="DW418" s="131">
        <f>'Main courante'!$I415+'Main courante'!$N415</f>
        <v>0</v>
      </c>
      <c r="DX418" s="132" t="str">
        <f>IF('Main courante'!$P415&lt;&gt;"",'Main courante'!$P415,"")</f>
        <v/>
      </c>
      <c r="DY418" s="133" t="str">
        <f>IF('Main courante'!$Q415&lt;&gt;"",'Main courante'!$Q415,"")</f>
        <v/>
      </c>
      <c r="DZ418" s="133" t="str">
        <f>IF('Main courante'!$R415&lt;&gt;"",'Main courante'!$R415,"")</f>
        <v/>
      </c>
      <c r="EA418" s="129">
        <f t="shared" si="23"/>
        <v>0</v>
      </c>
      <c r="EB418" s="129">
        <f t="shared" si="24"/>
        <v>0</v>
      </c>
      <c r="ED418" s="120" t="str">
        <f>IF('Main courante'!$A415=$ED$6,MAX($ED$8:$ED417)+1,"")</f>
        <v/>
      </c>
      <c r="EE418" s="120" t="str">
        <f>IF('Main courante'!$A415=$ED$6,'Main courante'!$S415,"")</f>
        <v/>
      </c>
      <c r="EF418" s="120" t="str">
        <f>IF('Main courante'!$A415=$ED$6,'Main courante'!$T415,"")</f>
        <v/>
      </c>
      <c r="EG418" s="120" t="str">
        <f>IF('Main courante'!$A415=$ED$6,'Main courante'!$U415,"")</f>
        <v/>
      </c>
      <c r="EH418" s="134" t="str">
        <f>IF('Main courante'!$A415=$ED$6,'Main courante'!$V415,"")</f>
        <v/>
      </c>
      <c r="EJ418" s="120" t="str">
        <f>IF('Main courante'!$A415=$EJ$6,MAX($EJ$8:$EJ417)+1,"")</f>
        <v/>
      </c>
      <c r="EK418" s="120" t="str">
        <f>IF('Main courante'!$A415=$EJ$6,'Main courante'!$S415,"")</f>
        <v/>
      </c>
      <c r="EL418" s="120" t="str">
        <f>IF('Main courante'!$A415=$EJ$6,'Main courante'!$T415,"")</f>
        <v/>
      </c>
      <c r="EM418" s="120" t="str">
        <f>IF('Main courante'!$A415=$EJ$6,'Main courante'!$U415,"")</f>
        <v/>
      </c>
      <c r="EN418" s="134" t="str">
        <f>IF('Main courante'!$A415=$EJ$6,'Main courante'!$V415,"")</f>
        <v/>
      </c>
      <c r="EP418" s="120" t="str">
        <f>IF('Main courante'!$A415=$EP$6,MAX($EP$8:$EP417)+1,"")</f>
        <v/>
      </c>
      <c r="EQ418" s="120" t="str">
        <f>IF('Main courante'!$A415=$EP$6,'Main courante'!$S415,"")</f>
        <v/>
      </c>
      <c r="ER418" s="120" t="str">
        <f>IF('Main courante'!$A415=$EP$6,'Main courante'!$T415,"")</f>
        <v/>
      </c>
      <c r="ES418" s="120" t="str">
        <f>IF('Main courante'!$A415=$EP$6,'Main courante'!$U415,"")</f>
        <v/>
      </c>
      <c r="ET418" s="134" t="str">
        <f>IF('Main courante'!$A415=$EP$6,'Main courante'!$V415,"")</f>
        <v/>
      </c>
      <c r="EU418" s="125"/>
      <c r="EV418" s="120" t="str">
        <f>IF('Main courante'!$A415=$EV$6,MAX($EV$8:$EV417)+1,"")</f>
        <v/>
      </c>
      <c r="EW418" s="121" t="str">
        <f>IF('Main courante'!$A415=$EV$6,TEXT('Main courante'!$B415,"j mmm aa"),"")</f>
        <v/>
      </c>
      <c r="EX418" s="122" t="str">
        <f>IF('Main courante'!$A415=$EV$6,TEXT('Main courante'!$C415,"hh:mm"),"")</f>
        <v/>
      </c>
      <c r="EY418" s="122" t="str">
        <f>IF('Main courante'!$A415=$EV$6,TEXT('Main courante'!$D415,"hh:mm"),"")</f>
        <v/>
      </c>
      <c r="EZ418" s="123" t="str">
        <f>IF('Main courante'!$A415=$EV$6,MOD($EY418-$EX418,1),"")</f>
        <v/>
      </c>
      <c r="FA418" s="123" t="str">
        <f>IF('Main courante'!$A415=$EV$6,'Main courante'!$E415,"")</f>
        <v/>
      </c>
      <c r="FB418" s="128"/>
    </row>
    <row r="419" spans="1:158">
      <c r="A419" s="120" t="str">
        <f>IF('Main courante'!$A416=$A$6,MAX($A$8:$A418)+1,"")</f>
        <v/>
      </c>
      <c r="B419" s="121" t="str">
        <f>IF('Main courante'!$A416=$A$6,TEXT('Main courante'!$B416,"j mmm aa"),"")</f>
        <v/>
      </c>
      <c r="C419" s="122" t="str">
        <f>IF('Main courante'!$A416=$A$6,TEXT('Main courante'!$C416,"hh:mm"),"")</f>
        <v/>
      </c>
      <c r="D419" s="122" t="str">
        <f>IF('Main courante'!$A416=$A$6,TEXT('Main courante'!$D416,"hh:mm"),"")</f>
        <v/>
      </c>
      <c r="E419" s="123" t="str">
        <f>IF('Main courante'!$A416=$A$6,MOD($D419-$C419,1),"")</f>
        <v/>
      </c>
      <c r="F419" s="123" t="str">
        <f>IF('Main courante'!$A416=$A$6,'Main courante'!$E416,"")</f>
        <v/>
      </c>
      <c r="G419" s="125"/>
      <c r="H419" s="126" t="str">
        <f>IF('Main courante'!$A416=$H$6,MAX($H$8:$H418)+1,"")</f>
        <v/>
      </c>
      <c r="I419" s="121" t="str">
        <f>IF('Main courante'!$A416=$H$6,TEXT('Main courante'!$B416,"j mmm aa"),"")</f>
        <v/>
      </c>
      <c r="J419" s="122" t="str">
        <f>IF('Main courante'!$A416=$H$6,TEXT('Main courante'!$C416,"hh:mm"),"")</f>
        <v/>
      </c>
      <c r="K419" s="122" t="str">
        <f>IF('Main courante'!$A416=$H$6,TEXT('Main courante'!$D416,"hh:mm"),"")</f>
        <v/>
      </c>
      <c r="L419" s="123" t="str">
        <f>IF('Main courante'!$A416=$H$6,MOD($K419-$J419,1),"")</f>
        <v/>
      </c>
      <c r="M419" s="123" t="str">
        <f>IF('Main courante'!$A416=$H$6,'Main courante'!$E416,"")</f>
        <v/>
      </c>
      <c r="N419" s="125"/>
      <c r="O419" s="120" t="str">
        <f>IF('Main courante'!$A416=$O$6,MAX($O$8:$O418)+1,"")</f>
        <v/>
      </c>
      <c r="P419" s="121" t="str">
        <f>IF('Main courante'!$A416=$O$6,TEXT('Main courante'!$B416,"j mmm aa"),"")</f>
        <v/>
      </c>
      <c r="Q419" s="122" t="str">
        <f>IF('Main courante'!$A416=$O$6,TEXT('Main courante'!$C416,"hh:mm"),"")</f>
        <v/>
      </c>
      <c r="R419" s="122" t="str">
        <f>IF('Main courante'!$A416=$O$6,TEXT('Main courante'!$D416,"hh:mm"),"")</f>
        <v/>
      </c>
      <c r="S419" s="123" t="str">
        <f>IF('Main courante'!$A416=$O$6,MOD($R419-$Q419,1),"")</f>
        <v/>
      </c>
      <c r="T419" s="124" t="str">
        <f>IF('Main courante'!$A416=$O$6,'Main courante'!$E416,"")</f>
        <v/>
      </c>
      <c r="U419" s="127" t="str">
        <f>IF('Main courante'!$A416=$O$6,DU419,"")</f>
        <v/>
      </c>
      <c r="V419" s="125"/>
      <c r="W419" s="120" t="str">
        <f>IF('Main courante'!$A416=$W$6,MAX($W$8:$W418)+1,"")</f>
        <v/>
      </c>
      <c r="X419" s="121" t="str">
        <f>IF('Main courante'!$A416=$W$6,TEXT('Main courante'!$B416,"j mmm aa"),"")</f>
        <v/>
      </c>
      <c r="Y419" s="122" t="str">
        <f>IF('Main courante'!$A416=$W$6,TEXT('Main courante'!$C416,"hh:mm"),"")</f>
        <v/>
      </c>
      <c r="Z419" s="122" t="str">
        <f>IF('Main courante'!$A416=$W$6,TEXT('Main courante'!$D416,"hh:mm"),"")</f>
        <v/>
      </c>
      <c r="AA419" s="123" t="str">
        <f>IF('Main courante'!$A416=$W$6,MOD($Z419-$Y419,1),"")</f>
        <v/>
      </c>
      <c r="AB419" s="123" t="str">
        <f>IF('Main courante'!$A416=$W$6,'Main courante'!$E416,"")</f>
        <v/>
      </c>
      <c r="AC419" s="122" t="str">
        <f>IF('Main courante'!$A416=$W$6,DU419,"")</f>
        <v/>
      </c>
      <c r="AD419" s="125"/>
      <c r="AE419" s="120" t="str">
        <f>IF('Main courante'!$A416=$AE$6,MAX($AE$8:$AE418)+1,"")</f>
        <v/>
      </c>
      <c r="AF419" s="121" t="str">
        <f>IF('Main courante'!$A416=$AE$6,TEXT('Main courante'!$B416,"j mmm aa"),"")</f>
        <v/>
      </c>
      <c r="AG419" s="122" t="str">
        <f>IF('Main courante'!$A416=$AE$6,TEXT('Main courante'!$C416,"hh:mm"),"")</f>
        <v/>
      </c>
      <c r="AH419" s="122" t="str">
        <f>IF('Main courante'!$A416=$AE$6,TEXT('Main courante'!$D416,"hh:mm"),"")</f>
        <v/>
      </c>
      <c r="AI419" s="123" t="str">
        <f>IF('Main courante'!$A416=$AE$6,MOD($AH419-$AG419,1),"")</f>
        <v/>
      </c>
      <c r="AJ419" s="123" t="str">
        <f>IF('Main courante'!$A416=$AE$6,'Main courante'!$E416,"")</f>
        <v/>
      </c>
      <c r="AK419" s="122" t="str">
        <f>IF('Main courante'!$A416=$AE$6,DU419,"")</f>
        <v/>
      </c>
      <c r="AL419" s="125"/>
      <c r="AM419" s="120" t="str">
        <f>IF('Main courante'!$A416=$AM$6,MAX($AM$8:$AM418)+1,"")</f>
        <v/>
      </c>
      <c r="AN419" s="121" t="str">
        <f>IF('Main courante'!$A416=$AM$6,TEXT('Main courante'!$B416,"j mmm aa"),"")</f>
        <v/>
      </c>
      <c r="AO419" s="122" t="str">
        <f>IF('Main courante'!$A416=$AM$6,TEXT('Main courante'!$C416,"hh:mm"),"")</f>
        <v/>
      </c>
      <c r="AP419" s="122" t="str">
        <f>IF('Main courante'!$A416=$AM$6,TEXT('Main courante'!$D416,"hh:mm"),"")</f>
        <v/>
      </c>
      <c r="AQ419" s="123" t="str">
        <f>IF('Main courante'!$A416=$AM$6,MOD($AP419-$AO419,1),"")</f>
        <v/>
      </c>
      <c r="AR419" s="123" t="str">
        <f>IF('Main courante'!$A416=$AM$6,'Main courante'!$E416,"")</f>
        <v/>
      </c>
      <c r="AS419" s="122" t="str">
        <f>IF('Main courante'!$A416=$AM$6,DU419,"")</f>
        <v/>
      </c>
      <c r="AT419" s="125"/>
      <c r="AU419" s="120" t="str">
        <f>IF('Main courante'!$A416=$AU$6,MAX($AU$8:$AU418)+1,"")</f>
        <v/>
      </c>
      <c r="AV419" s="121" t="str">
        <f>IF('Main courante'!$A416=$AU$6,TEXT('Main courante'!$B416,"j mmm aa"),"")</f>
        <v/>
      </c>
      <c r="AW419" s="122" t="str">
        <f>IF('Main courante'!$A416=$AU$6,TEXT('Main courante'!$C416,"hh:mm"),"")</f>
        <v/>
      </c>
      <c r="AX419" s="122" t="str">
        <f>IF('Main courante'!$A416=$AU$6,TEXT('Main courante'!$D416,"hh:mm"),"")</f>
        <v/>
      </c>
      <c r="AY419" s="123" t="str">
        <f>IF('Main courante'!$A416=$AU$6,MOD($AX419-$AW419,1),"")</f>
        <v/>
      </c>
      <c r="AZ419" s="123" t="str">
        <f>IF('Main courante'!$A416=$AU$6,'Main courante'!$E416,"")</f>
        <v/>
      </c>
      <c r="BA419" s="122" t="str">
        <f>IF('Main courante'!$A416=$AU$6,DU419,"")</f>
        <v/>
      </c>
      <c r="BB419" s="125"/>
      <c r="BC419" s="120" t="str">
        <f>IF('Main courante'!$A416=$BC$6,MAX($BC$8:$BC418)+1,"")</f>
        <v/>
      </c>
      <c r="BD419" s="121" t="str">
        <f>IF('Main courante'!$A416=$BC$6,TEXT('Main courante'!$B416,"j mmm aa"),"")</f>
        <v/>
      </c>
      <c r="BE419" s="122" t="str">
        <f>IF('Main courante'!$A416=$BC$6,TEXT('Main courante'!$C416,"hh:mm"),"")</f>
        <v/>
      </c>
      <c r="BF419" s="122" t="str">
        <f>IF('Main courante'!$A416=$BC$6,TEXT('Main courante'!$D416,"hh:mm"),"")</f>
        <v/>
      </c>
      <c r="BG419" s="123" t="str">
        <f>IF('Main courante'!$A416=$BC$6,MOD($BF419-$BE419,1),"")</f>
        <v/>
      </c>
      <c r="BH419" s="123" t="str">
        <f>IF('Main courante'!$A416=$BC$6,'Main courante'!$E416,"")</f>
        <v/>
      </c>
      <c r="BI419" s="122" t="str">
        <f>IF('Main courante'!$A416=$BC$6,DU419,"")</f>
        <v/>
      </c>
      <c r="BJ419" s="125"/>
      <c r="BK419" s="120" t="str">
        <f>IF('Main courante'!$A416=$BK$6,MAX($BK$8:$BK418)+1,"")</f>
        <v/>
      </c>
      <c r="BL419" s="121" t="str">
        <f>IF('Main courante'!$A416=$BK$6,TEXT('Main courante'!$B416,"j mmm aa"),"")</f>
        <v/>
      </c>
      <c r="BM419" s="122" t="str">
        <f>IF('Main courante'!$A416=$BK$6,TEXT('Main courante'!$C416,"hh:mm"),"")</f>
        <v/>
      </c>
      <c r="BN419" s="122" t="str">
        <f>IF('Main courante'!$A416=$BK$6,TEXT('Main courante'!$D416,"hh:mm"),"")</f>
        <v/>
      </c>
      <c r="BO419" s="123" t="str">
        <f>IF('Main courante'!$A416=$BK$6,MOD($BN419-$BM419,1),"")</f>
        <v/>
      </c>
      <c r="BP419" s="123" t="str">
        <f>IF('Main courante'!$A416=$BK$6,'Main courante'!$E416,"")</f>
        <v/>
      </c>
      <c r="BQ419" s="122" t="str">
        <f>IF('Main courante'!$A416=$BK$6,DU419,"")</f>
        <v/>
      </c>
      <c r="BR419" s="125"/>
      <c r="BS419" s="120" t="str">
        <f>IF('Main courante'!$A416=$BS$6,MAX($BS$8:$BS418)+1,"")</f>
        <v/>
      </c>
      <c r="BT419" s="121" t="str">
        <f>IF('Main courante'!$A416=$BS$6,TEXT('Main courante'!$B416,"j mmm aa"),"")</f>
        <v/>
      </c>
      <c r="BU419" s="122" t="str">
        <f>IF('Main courante'!$A416=$BS$6,TEXT('Main courante'!$C416,"hh:mm"),"")</f>
        <v/>
      </c>
      <c r="BV419" s="122" t="str">
        <f>IF('Main courante'!$A416=$BS$6,TEXT('Main courante'!$D416,"hh:mm"),"")</f>
        <v/>
      </c>
      <c r="BW419" s="123" t="str">
        <f>IF('Main courante'!$A416=$BS$6,MOD($BV419-$BU419,1),"")</f>
        <v/>
      </c>
      <c r="BX419" s="123" t="str">
        <f>IF('Main courante'!$A416=$BS$6,'Main courante'!$E416,"")</f>
        <v/>
      </c>
      <c r="BY419" s="122" t="str">
        <f>IF('Main courante'!$A416=$BS$6,DU419,"")</f>
        <v/>
      </c>
      <c r="BZ419" s="125"/>
      <c r="CA419" s="120" t="str">
        <f>IF('Main courante'!$A416=$CA$6,MAX($CA$8:$CA418)+1,"")</f>
        <v/>
      </c>
      <c r="CB419" s="121" t="str">
        <f>IF('Main courante'!$A416=$CA$6,TEXT('Main courante'!$B416,"j mmm aa"),"")</f>
        <v/>
      </c>
      <c r="CC419" s="122" t="str">
        <f>IF('Main courante'!$A416=$CA$6,TEXT('Main courante'!$C416,"hh:mm"),"")</f>
        <v/>
      </c>
      <c r="CD419" s="122" t="str">
        <f>IF('Main courante'!$A416=$CA$6,TEXT('Main courante'!$D416,"hh:mm"),"")</f>
        <v/>
      </c>
      <c r="CE419" s="123" t="str">
        <f>IF('Main courante'!$A416=$CA$6,MOD($CD419-$CC419,1),"")</f>
        <v/>
      </c>
      <c r="CF419" s="123" t="str">
        <f>IF('Main courante'!$A416=$CA$6,'Main courante'!$E416,"")</f>
        <v/>
      </c>
      <c r="CG419" s="122" t="str">
        <f>IF('Main courante'!$A416=$CA$6,DU419,"")</f>
        <v/>
      </c>
      <c r="CH419" s="125"/>
      <c r="CI419" s="120" t="str">
        <f>IF('Main courante'!$A416=$CI$6,MAX($CI$8:$CI418)+1,"")</f>
        <v/>
      </c>
      <c r="CJ419" s="121" t="str">
        <f>IF('Main courante'!$A416=$CI$6,TEXT('Main courante'!$B416,"j mmm aa"),"")</f>
        <v/>
      </c>
      <c r="CK419" s="122" t="str">
        <f>IF('Main courante'!$A416=$CI$6,TEXT('Main courante'!$C416,"hh:mm"),"")</f>
        <v/>
      </c>
      <c r="CL419" s="122" t="str">
        <f>IF('Main courante'!$A416=$CI$6,TEXT('Main courante'!$D416,"hh:mm"),"")</f>
        <v/>
      </c>
      <c r="CM419" s="123" t="str">
        <f>IF('Main courante'!$A416=$CI$6,MOD($CL419-$CK419,1),"")</f>
        <v/>
      </c>
      <c r="CN419" s="123" t="str">
        <f>IF('Main courante'!$A416=$CI$6,'Main courante'!$E416,"")</f>
        <v/>
      </c>
      <c r="CO419" s="125"/>
      <c r="CP419" s="120" t="str">
        <f>IF('Main courante'!$A416=$CP$6,MAX($CP$8:$CP418)+1,"")</f>
        <v/>
      </c>
      <c r="CQ419" s="121" t="str">
        <f>IF('Main courante'!$A416=$CP$6,TEXT('Main courante'!$B416,"j mmm aa"),"")</f>
        <v/>
      </c>
      <c r="CR419" s="122" t="str">
        <f>IF('Main courante'!$A416=$CP$6,TEXT('Main courante'!$C416,"hh:mm"),"")</f>
        <v/>
      </c>
      <c r="CS419" s="122" t="str">
        <f>IF('Main courante'!$A416=$CP$6,TEXT('Main courante'!$D416,"hh:mm"),"")</f>
        <v/>
      </c>
      <c r="CT419" s="123" t="str">
        <f>IF('Main courante'!$A416=$CP$6,MOD($CS419-$CR419,1),"")</f>
        <v/>
      </c>
      <c r="CU419" s="123" t="str">
        <f>IF('Main courante'!$A416=$CP$6,'Main courante'!$E416,"")</f>
        <v/>
      </c>
      <c r="CV419" s="122" t="str">
        <f>IF('Main courante'!$A416=$CP$6,DU419,"")</f>
        <v/>
      </c>
      <c r="CW419" s="125"/>
      <c r="CX419" s="120" t="str">
        <f>IF('Main courante'!$A416=$CX$6,MAX($CX$8:$CX418)+1,"")</f>
        <v/>
      </c>
      <c r="CY419" s="121" t="str">
        <f>IF('Main courante'!$A416=$CX$6,TEXT('Main courante'!$B416,"j mmm aa"),"")</f>
        <v/>
      </c>
      <c r="CZ419" s="122" t="str">
        <f>IF('Main courante'!$A416=$CX$6,TEXT('Main courante'!$C416,"hh:mm"),"")</f>
        <v/>
      </c>
      <c r="DA419" s="122" t="str">
        <f>IF('Main courante'!$A416=$CX$6,TEXT('Main courante'!$D416,"hh:mm"),"")</f>
        <v/>
      </c>
      <c r="DB419" s="123" t="str">
        <f>IF('Main courante'!$A416=$CX$6,MOD($DA419-$CZ419,1),"")</f>
        <v/>
      </c>
      <c r="DC419" s="123" t="str">
        <f>IF('Main courante'!$A416=$CX$6,'Main courante'!$E416,"")</f>
        <v/>
      </c>
      <c r="DD419" s="122" t="str">
        <f>IF('Main courante'!$A416=$CX$6,DU419,"")</f>
        <v/>
      </c>
      <c r="DE419" s="125"/>
      <c r="DF419" s="120" t="str">
        <f>IF('Main courante'!$A416=$DF$6,MAX($DF$8:$DF418)+1,"")</f>
        <v/>
      </c>
      <c r="DG419" s="121" t="str">
        <f>IF('Main courante'!$A416=$DF$6,TEXT('Main courante'!$B416,"j mmm aa"),"")</f>
        <v/>
      </c>
      <c r="DH419" s="122" t="str">
        <f>IF('Main courante'!$A416=$DF$6,TEXT('Main courante'!$C416,"hh:mm"),"")</f>
        <v/>
      </c>
      <c r="DI419" s="122" t="str">
        <f>IF('Main courante'!$A416=$DF$6,TEXT('Main courante'!$D416,"hh:mm"),"")</f>
        <v/>
      </c>
      <c r="DJ419" s="123" t="str">
        <f>IF('Main courante'!$A416=$DF$6,MOD($DI419-$DH419,1),"")</f>
        <v/>
      </c>
      <c r="DK419" s="123" t="str">
        <f>IF('Main courante'!$A416=$DF$6,'Main courante'!$E416,"")</f>
        <v/>
      </c>
      <c r="DL419" s="128"/>
      <c r="DM419" s="120" t="str">
        <f>IF(OR('Main courante'!$F416&lt;&gt;"",'Main courante'!$K416&lt;&gt;""),MAX($DM$8:$DM418)+1,"")</f>
        <v/>
      </c>
      <c r="DN419" s="121" t="str">
        <f>IF('Main courante'!$F416,TEXT('Main courante'!$B416,"j mmm aa"),"")</f>
        <v/>
      </c>
      <c r="DO419" s="121" t="str">
        <f>IF('Main courante'!$F416,'Main courante'!$E416,"")</f>
        <v/>
      </c>
      <c r="DP419" s="121" t="str">
        <f>IF(OR('Main courante'!$F416&lt;&gt;"",'Main courante'!$K416&lt;&gt;""),IF('Main courante'!$F416&lt;&gt;"",TEXT('Main courante'!$F416,"hh:mm"),""),"")</f>
        <v/>
      </c>
      <c r="DQ419" s="121" t="str">
        <f>IF(OR('Main courante'!$F416&lt;&gt;"",'Main courante'!$K416&lt;&gt;""),IF('Main courante'!$G416&lt;&gt;"",TEXT('Main courante'!$G416,"hh:mm"),""),"")</f>
        <v/>
      </c>
      <c r="DR419" s="121" t="str">
        <f>IF(OR('Main courante'!$F416&lt;&gt;"",'Main courante'!$K416&lt;&gt;""),IF('Main courante'!$K416&lt;&gt;"",TEXT('Main courante'!$K416,"hh:mm"),""),"")</f>
        <v/>
      </c>
      <c r="DS419" s="121" t="str">
        <f>IF(OR('Main courante'!$F416&lt;&gt;"",'Main courante'!$K416&lt;&gt;""),IF('Main courante'!$L416&lt;&gt;"",TEXT('Main courante'!$L416,"hh:mm"),""),"")</f>
        <v/>
      </c>
      <c r="DT419" s="129">
        <f t="shared" si="22"/>
        <v>0</v>
      </c>
      <c r="DU419" s="130">
        <f>'Main courante'!$H416+'Main courante'!$M416</f>
        <v>0</v>
      </c>
      <c r="DV419" s="131">
        <f>'Main courante'!$J416+'Main courante'!$O416</f>
        <v>0</v>
      </c>
      <c r="DW419" s="131">
        <f>'Main courante'!$I416+'Main courante'!$N416</f>
        <v>0</v>
      </c>
      <c r="DX419" s="132" t="str">
        <f>IF('Main courante'!$P416&lt;&gt;"",'Main courante'!$P416,"")</f>
        <v/>
      </c>
      <c r="DY419" s="133" t="str">
        <f>IF('Main courante'!$Q416&lt;&gt;"",'Main courante'!$Q416,"")</f>
        <v/>
      </c>
      <c r="DZ419" s="133" t="str">
        <f>IF('Main courante'!$R416&lt;&gt;"",'Main courante'!$R416,"")</f>
        <v/>
      </c>
      <c r="EA419" s="129">
        <f t="shared" si="23"/>
        <v>0</v>
      </c>
      <c r="EB419" s="129">
        <f t="shared" si="24"/>
        <v>0</v>
      </c>
      <c r="ED419" s="120" t="str">
        <f>IF('Main courante'!$A416=$ED$6,MAX($ED$8:$ED418)+1,"")</f>
        <v/>
      </c>
      <c r="EE419" s="120" t="str">
        <f>IF('Main courante'!$A416=$ED$6,'Main courante'!$S416,"")</f>
        <v/>
      </c>
      <c r="EF419" s="120" t="str">
        <f>IF('Main courante'!$A416=$ED$6,'Main courante'!$T416,"")</f>
        <v/>
      </c>
      <c r="EG419" s="120" t="str">
        <f>IF('Main courante'!$A416=$ED$6,'Main courante'!$U416,"")</f>
        <v/>
      </c>
      <c r="EH419" s="134" t="str">
        <f>IF('Main courante'!$A416=$ED$6,'Main courante'!$V416,"")</f>
        <v/>
      </c>
      <c r="EJ419" s="120" t="str">
        <f>IF('Main courante'!$A416=$EJ$6,MAX($EJ$8:$EJ418)+1,"")</f>
        <v/>
      </c>
      <c r="EK419" s="120" t="str">
        <f>IF('Main courante'!$A416=$EJ$6,'Main courante'!$S416,"")</f>
        <v/>
      </c>
      <c r="EL419" s="120" t="str">
        <f>IF('Main courante'!$A416=$EJ$6,'Main courante'!$T416,"")</f>
        <v/>
      </c>
      <c r="EM419" s="120" t="str">
        <f>IF('Main courante'!$A416=$EJ$6,'Main courante'!$U416,"")</f>
        <v/>
      </c>
      <c r="EN419" s="134" t="str">
        <f>IF('Main courante'!$A416=$EJ$6,'Main courante'!$V416,"")</f>
        <v/>
      </c>
      <c r="EP419" s="120" t="str">
        <f>IF('Main courante'!$A416=$EP$6,MAX($EP$8:$EP418)+1,"")</f>
        <v/>
      </c>
      <c r="EQ419" s="120" t="str">
        <f>IF('Main courante'!$A416=$EP$6,'Main courante'!$S416,"")</f>
        <v/>
      </c>
      <c r="ER419" s="120" t="str">
        <f>IF('Main courante'!$A416=$EP$6,'Main courante'!$T416,"")</f>
        <v/>
      </c>
      <c r="ES419" s="120" t="str">
        <f>IF('Main courante'!$A416=$EP$6,'Main courante'!$U416,"")</f>
        <v/>
      </c>
      <c r="ET419" s="134" t="str">
        <f>IF('Main courante'!$A416=$EP$6,'Main courante'!$V416,"")</f>
        <v/>
      </c>
      <c r="EU419" s="125"/>
      <c r="EV419" s="120" t="str">
        <f>IF('Main courante'!$A416=$EV$6,MAX($EV$8:$EV418)+1,"")</f>
        <v/>
      </c>
      <c r="EW419" s="121" t="str">
        <f>IF('Main courante'!$A416=$EV$6,TEXT('Main courante'!$B416,"j mmm aa"),"")</f>
        <v/>
      </c>
      <c r="EX419" s="122" t="str">
        <f>IF('Main courante'!$A416=$EV$6,TEXT('Main courante'!$C416,"hh:mm"),"")</f>
        <v/>
      </c>
      <c r="EY419" s="122" t="str">
        <f>IF('Main courante'!$A416=$EV$6,TEXT('Main courante'!$D416,"hh:mm"),"")</f>
        <v/>
      </c>
      <c r="EZ419" s="123" t="str">
        <f>IF('Main courante'!$A416=$EV$6,MOD($EY419-$EX419,1),"")</f>
        <v/>
      </c>
      <c r="FA419" s="123" t="str">
        <f>IF('Main courante'!$A416=$EV$6,'Main courante'!$E416,"")</f>
        <v/>
      </c>
      <c r="FB419" s="128"/>
    </row>
    <row r="420" spans="1:158">
      <c r="A420" s="120" t="str">
        <f>IF('Main courante'!$A417=$A$6,MAX($A$8:$A419)+1,"")</f>
        <v/>
      </c>
      <c r="B420" s="121" t="str">
        <f>IF('Main courante'!$A417=$A$6,TEXT('Main courante'!$B417,"j mmm aa"),"")</f>
        <v/>
      </c>
      <c r="C420" s="122" t="str">
        <f>IF('Main courante'!$A417=$A$6,TEXT('Main courante'!$C417,"hh:mm"),"")</f>
        <v/>
      </c>
      <c r="D420" s="122" t="str">
        <f>IF('Main courante'!$A417=$A$6,TEXT('Main courante'!$D417,"hh:mm"),"")</f>
        <v/>
      </c>
      <c r="E420" s="123" t="str">
        <f>IF('Main courante'!$A417=$A$6,MOD($D420-$C420,1),"")</f>
        <v/>
      </c>
      <c r="F420" s="123" t="str">
        <f>IF('Main courante'!$A417=$A$6,'Main courante'!$E417,"")</f>
        <v/>
      </c>
      <c r="G420" s="125"/>
      <c r="H420" s="126" t="str">
        <f>IF('Main courante'!$A417=$H$6,MAX($H$8:$H419)+1,"")</f>
        <v/>
      </c>
      <c r="I420" s="121" t="str">
        <f>IF('Main courante'!$A417=$H$6,TEXT('Main courante'!$B417,"j mmm aa"),"")</f>
        <v/>
      </c>
      <c r="J420" s="122" t="str">
        <f>IF('Main courante'!$A417=$H$6,TEXT('Main courante'!$C417,"hh:mm"),"")</f>
        <v/>
      </c>
      <c r="K420" s="122" t="str">
        <f>IF('Main courante'!$A417=$H$6,TEXT('Main courante'!$D417,"hh:mm"),"")</f>
        <v/>
      </c>
      <c r="L420" s="123" t="str">
        <f>IF('Main courante'!$A417=$H$6,MOD($K420-$J420,1),"")</f>
        <v/>
      </c>
      <c r="M420" s="123" t="str">
        <f>IF('Main courante'!$A417=$H$6,'Main courante'!$E417,"")</f>
        <v/>
      </c>
      <c r="N420" s="125"/>
      <c r="O420" s="120" t="str">
        <f>IF('Main courante'!$A417=$O$6,MAX($O$8:$O419)+1,"")</f>
        <v/>
      </c>
      <c r="P420" s="121" t="str">
        <f>IF('Main courante'!$A417=$O$6,TEXT('Main courante'!$B417,"j mmm aa"),"")</f>
        <v/>
      </c>
      <c r="Q420" s="122" t="str">
        <f>IF('Main courante'!$A417=$O$6,TEXT('Main courante'!$C417,"hh:mm"),"")</f>
        <v/>
      </c>
      <c r="R420" s="122" t="str">
        <f>IF('Main courante'!$A417=$O$6,TEXT('Main courante'!$D417,"hh:mm"),"")</f>
        <v/>
      </c>
      <c r="S420" s="123" t="str">
        <f>IF('Main courante'!$A417=$O$6,MOD($R420-$Q420,1),"")</f>
        <v/>
      </c>
      <c r="T420" s="124" t="str">
        <f>IF('Main courante'!$A417=$O$6,'Main courante'!$E417,"")</f>
        <v/>
      </c>
      <c r="U420" s="127" t="str">
        <f>IF('Main courante'!$A417=$O$6,DU420,"")</f>
        <v/>
      </c>
      <c r="V420" s="125"/>
      <c r="W420" s="120" t="str">
        <f>IF('Main courante'!$A417=$W$6,MAX($W$8:$W419)+1,"")</f>
        <v/>
      </c>
      <c r="X420" s="121" t="str">
        <f>IF('Main courante'!$A417=$W$6,TEXT('Main courante'!$B417,"j mmm aa"),"")</f>
        <v/>
      </c>
      <c r="Y420" s="122" t="str">
        <f>IF('Main courante'!$A417=$W$6,TEXT('Main courante'!$C417,"hh:mm"),"")</f>
        <v/>
      </c>
      <c r="Z420" s="122" t="str">
        <f>IF('Main courante'!$A417=$W$6,TEXT('Main courante'!$D417,"hh:mm"),"")</f>
        <v/>
      </c>
      <c r="AA420" s="123" t="str">
        <f>IF('Main courante'!$A417=$W$6,MOD($Z420-$Y420,1),"")</f>
        <v/>
      </c>
      <c r="AB420" s="123" t="str">
        <f>IF('Main courante'!$A417=$W$6,'Main courante'!$E417,"")</f>
        <v/>
      </c>
      <c r="AC420" s="122" t="str">
        <f>IF('Main courante'!$A417=$W$6,DU420,"")</f>
        <v/>
      </c>
      <c r="AD420" s="125"/>
      <c r="AE420" s="120" t="str">
        <f>IF('Main courante'!$A417=$AE$6,MAX($AE$8:$AE419)+1,"")</f>
        <v/>
      </c>
      <c r="AF420" s="121" t="str">
        <f>IF('Main courante'!$A417=$AE$6,TEXT('Main courante'!$B417,"j mmm aa"),"")</f>
        <v/>
      </c>
      <c r="AG420" s="122" t="str">
        <f>IF('Main courante'!$A417=$AE$6,TEXT('Main courante'!$C417,"hh:mm"),"")</f>
        <v/>
      </c>
      <c r="AH420" s="122" t="str">
        <f>IF('Main courante'!$A417=$AE$6,TEXT('Main courante'!$D417,"hh:mm"),"")</f>
        <v/>
      </c>
      <c r="AI420" s="123" t="str">
        <f>IF('Main courante'!$A417=$AE$6,MOD($AH420-$AG420,1),"")</f>
        <v/>
      </c>
      <c r="AJ420" s="123" t="str">
        <f>IF('Main courante'!$A417=$AE$6,'Main courante'!$E417,"")</f>
        <v/>
      </c>
      <c r="AK420" s="122" t="str">
        <f>IF('Main courante'!$A417=$AE$6,DU420,"")</f>
        <v/>
      </c>
      <c r="AL420" s="125"/>
      <c r="AM420" s="120" t="str">
        <f>IF('Main courante'!$A417=$AM$6,MAX($AM$8:$AM419)+1,"")</f>
        <v/>
      </c>
      <c r="AN420" s="121" t="str">
        <f>IF('Main courante'!$A417=$AM$6,TEXT('Main courante'!$B417,"j mmm aa"),"")</f>
        <v/>
      </c>
      <c r="AO420" s="122" t="str">
        <f>IF('Main courante'!$A417=$AM$6,TEXT('Main courante'!$C417,"hh:mm"),"")</f>
        <v/>
      </c>
      <c r="AP420" s="122" t="str">
        <f>IF('Main courante'!$A417=$AM$6,TEXT('Main courante'!$D417,"hh:mm"),"")</f>
        <v/>
      </c>
      <c r="AQ420" s="123" t="str">
        <f>IF('Main courante'!$A417=$AM$6,MOD($AP420-$AO420,1),"")</f>
        <v/>
      </c>
      <c r="AR420" s="123" t="str">
        <f>IF('Main courante'!$A417=$AM$6,'Main courante'!$E417,"")</f>
        <v/>
      </c>
      <c r="AS420" s="122" t="str">
        <f>IF('Main courante'!$A417=$AM$6,DU420,"")</f>
        <v/>
      </c>
      <c r="AT420" s="125"/>
      <c r="AU420" s="120" t="str">
        <f>IF('Main courante'!$A417=$AU$6,MAX($AU$8:$AU419)+1,"")</f>
        <v/>
      </c>
      <c r="AV420" s="121" t="str">
        <f>IF('Main courante'!$A417=$AU$6,TEXT('Main courante'!$B417,"j mmm aa"),"")</f>
        <v/>
      </c>
      <c r="AW420" s="122" t="str">
        <f>IF('Main courante'!$A417=$AU$6,TEXT('Main courante'!$C417,"hh:mm"),"")</f>
        <v/>
      </c>
      <c r="AX420" s="122" t="str">
        <f>IF('Main courante'!$A417=$AU$6,TEXT('Main courante'!$D417,"hh:mm"),"")</f>
        <v/>
      </c>
      <c r="AY420" s="123" t="str">
        <f>IF('Main courante'!$A417=$AU$6,MOD($AX420-$AW420,1),"")</f>
        <v/>
      </c>
      <c r="AZ420" s="123" t="str">
        <f>IF('Main courante'!$A417=$AU$6,'Main courante'!$E417,"")</f>
        <v/>
      </c>
      <c r="BA420" s="122" t="str">
        <f>IF('Main courante'!$A417=$AU$6,DU420,"")</f>
        <v/>
      </c>
      <c r="BB420" s="125"/>
      <c r="BC420" s="120" t="str">
        <f>IF('Main courante'!$A417=$BC$6,MAX($BC$8:$BC419)+1,"")</f>
        <v/>
      </c>
      <c r="BD420" s="121" t="str">
        <f>IF('Main courante'!$A417=$BC$6,TEXT('Main courante'!$B417,"j mmm aa"),"")</f>
        <v/>
      </c>
      <c r="BE420" s="122" t="str">
        <f>IF('Main courante'!$A417=$BC$6,TEXT('Main courante'!$C417,"hh:mm"),"")</f>
        <v/>
      </c>
      <c r="BF420" s="122" t="str">
        <f>IF('Main courante'!$A417=$BC$6,TEXT('Main courante'!$D417,"hh:mm"),"")</f>
        <v/>
      </c>
      <c r="BG420" s="123" t="str">
        <f>IF('Main courante'!$A417=$BC$6,MOD($BF420-$BE420,1),"")</f>
        <v/>
      </c>
      <c r="BH420" s="123" t="str">
        <f>IF('Main courante'!$A417=$BC$6,'Main courante'!$E417,"")</f>
        <v/>
      </c>
      <c r="BI420" s="122" t="str">
        <f>IF('Main courante'!$A417=$BC$6,DU420,"")</f>
        <v/>
      </c>
      <c r="BJ420" s="125"/>
      <c r="BK420" s="120" t="str">
        <f>IF('Main courante'!$A417=$BK$6,MAX($BK$8:$BK419)+1,"")</f>
        <v/>
      </c>
      <c r="BL420" s="121" t="str">
        <f>IF('Main courante'!$A417=$BK$6,TEXT('Main courante'!$B417,"j mmm aa"),"")</f>
        <v/>
      </c>
      <c r="BM420" s="122" t="str">
        <f>IF('Main courante'!$A417=$BK$6,TEXT('Main courante'!$C417,"hh:mm"),"")</f>
        <v/>
      </c>
      <c r="BN420" s="122" t="str">
        <f>IF('Main courante'!$A417=$BK$6,TEXT('Main courante'!$D417,"hh:mm"),"")</f>
        <v/>
      </c>
      <c r="BO420" s="123" t="str">
        <f>IF('Main courante'!$A417=$BK$6,MOD($BN420-$BM420,1),"")</f>
        <v/>
      </c>
      <c r="BP420" s="123" t="str">
        <f>IF('Main courante'!$A417=$BK$6,'Main courante'!$E417,"")</f>
        <v/>
      </c>
      <c r="BQ420" s="122" t="str">
        <f>IF('Main courante'!$A417=$BK$6,DU420,"")</f>
        <v/>
      </c>
      <c r="BR420" s="125"/>
      <c r="BS420" s="120" t="str">
        <f>IF('Main courante'!$A417=$BS$6,MAX($BS$8:$BS419)+1,"")</f>
        <v/>
      </c>
      <c r="BT420" s="121" t="str">
        <f>IF('Main courante'!$A417=$BS$6,TEXT('Main courante'!$B417,"j mmm aa"),"")</f>
        <v/>
      </c>
      <c r="BU420" s="122" t="str">
        <f>IF('Main courante'!$A417=$BS$6,TEXT('Main courante'!$C417,"hh:mm"),"")</f>
        <v/>
      </c>
      <c r="BV420" s="122" t="str">
        <f>IF('Main courante'!$A417=$BS$6,TEXT('Main courante'!$D417,"hh:mm"),"")</f>
        <v/>
      </c>
      <c r="BW420" s="123" t="str">
        <f>IF('Main courante'!$A417=$BS$6,MOD($BV420-$BU420,1),"")</f>
        <v/>
      </c>
      <c r="BX420" s="123" t="str">
        <f>IF('Main courante'!$A417=$BS$6,'Main courante'!$E417,"")</f>
        <v/>
      </c>
      <c r="BY420" s="122" t="str">
        <f>IF('Main courante'!$A417=$BS$6,DU420,"")</f>
        <v/>
      </c>
      <c r="BZ420" s="125"/>
      <c r="CA420" s="120" t="str">
        <f>IF('Main courante'!$A417=$CA$6,MAX($CA$8:$CA419)+1,"")</f>
        <v/>
      </c>
      <c r="CB420" s="121" t="str">
        <f>IF('Main courante'!$A417=$CA$6,TEXT('Main courante'!$B417,"j mmm aa"),"")</f>
        <v/>
      </c>
      <c r="CC420" s="122" t="str">
        <f>IF('Main courante'!$A417=$CA$6,TEXT('Main courante'!$C417,"hh:mm"),"")</f>
        <v/>
      </c>
      <c r="CD420" s="122" t="str">
        <f>IF('Main courante'!$A417=$CA$6,TEXT('Main courante'!$D417,"hh:mm"),"")</f>
        <v/>
      </c>
      <c r="CE420" s="123" t="str">
        <f>IF('Main courante'!$A417=$CA$6,MOD($CD420-$CC420,1),"")</f>
        <v/>
      </c>
      <c r="CF420" s="123" t="str">
        <f>IF('Main courante'!$A417=$CA$6,'Main courante'!$E417,"")</f>
        <v/>
      </c>
      <c r="CG420" s="122" t="str">
        <f>IF('Main courante'!$A417=$CA$6,DU420,"")</f>
        <v/>
      </c>
      <c r="CH420" s="125"/>
      <c r="CI420" s="120" t="str">
        <f>IF('Main courante'!$A417=$CI$6,MAX($CI$8:$CI419)+1,"")</f>
        <v/>
      </c>
      <c r="CJ420" s="121" t="str">
        <f>IF('Main courante'!$A417=$CI$6,TEXT('Main courante'!$B417,"j mmm aa"),"")</f>
        <v/>
      </c>
      <c r="CK420" s="122" t="str">
        <f>IF('Main courante'!$A417=$CI$6,TEXT('Main courante'!$C417,"hh:mm"),"")</f>
        <v/>
      </c>
      <c r="CL420" s="122" t="str">
        <f>IF('Main courante'!$A417=$CI$6,TEXT('Main courante'!$D417,"hh:mm"),"")</f>
        <v/>
      </c>
      <c r="CM420" s="123" t="str">
        <f>IF('Main courante'!$A417=$CI$6,MOD($CL420-$CK420,1),"")</f>
        <v/>
      </c>
      <c r="CN420" s="123" t="str">
        <f>IF('Main courante'!$A417=$CI$6,'Main courante'!$E417,"")</f>
        <v/>
      </c>
      <c r="CO420" s="125"/>
      <c r="CP420" s="120" t="str">
        <f>IF('Main courante'!$A417=$CP$6,MAX($CP$8:$CP419)+1,"")</f>
        <v/>
      </c>
      <c r="CQ420" s="121" t="str">
        <f>IF('Main courante'!$A417=$CP$6,TEXT('Main courante'!$B417,"j mmm aa"),"")</f>
        <v/>
      </c>
      <c r="CR420" s="122" t="str">
        <f>IF('Main courante'!$A417=$CP$6,TEXT('Main courante'!$C417,"hh:mm"),"")</f>
        <v/>
      </c>
      <c r="CS420" s="122" t="str">
        <f>IF('Main courante'!$A417=$CP$6,TEXT('Main courante'!$D417,"hh:mm"),"")</f>
        <v/>
      </c>
      <c r="CT420" s="123" t="str">
        <f>IF('Main courante'!$A417=$CP$6,MOD($CS420-$CR420,1),"")</f>
        <v/>
      </c>
      <c r="CU420" s="123" t="str">
        <f>IF('Main courante'!$A417=$CP$6,'Main courante'!$E417,"")</f>
        <v/>
      </c>
      <c r="CV420" s="122" t="str">
        <f>IF('Main courante'!$A417=$CP$6,DU420,"")</f>
        <v/>
      </c>
      <c r="CW420" s="125"/>
      <c r="CX420" s="120" t="str">
        <f>IF('Main courante'!$A417=$CX$6,MAX($CX$8:$CX419)+1,"")</f>
        <v/>
      </c>
      <c r="CY420" s="121" t="str">
        <f>IF('Main courante'!$A417=$CX$6,TEXT('Main courante'!$B417,"j mmm aa"),"")</f>
        <v/>
      </c>
      <c r="CZ420" s="122" t="str">
        <f>IF('Main courante'!$A417=$CX$6,TEXT('Main courante'!$C417,"hh:mm"),"")</f>
        <v/>
      </c>
      <c r="DA420" s="122" t="str">
        <f>IF('Main courante'!$A417=$CX$6,TEXT('Main courante'!$D417,"hh:mm"),"")</f>
        <v/>
      </c>
      <c r="DB420" s="123" t="str">
        <f>IF('Main courante'!$A417=$CX$6,MOD($DA420-$CZ420,1),"")</f>
        <v/>
      </c>
      <c r="DC420" s="123" t="str">
        <f>IF('Main courante'!$A417=$CX$6,'Main courante'!$E417,"")</f>
        <v/>
      </c>
      <c r="DD420" s="122" t="str">
        <f>IF('Main courante'!$A417=$CX$6,DU420,"")</f>
        <v/>
      </c>
      <c r="DE420" s="125"/>
      <c r="DF420" s="120" t="str">
        <f>IF('Main courante'!$A417=$DF$6,MAX($DF$8:$DF419)+1,"")</f>
        <v/>
      </c>
      <c r="DG420" s="121" t="str">
        <f>IF('Main courante'!$A417=$DF$6,TEXT('Main courante'!$B417,"j mmm aa"),"")</f>
        <v/>
      </c>
      <c r="DH420" s="122" t="str">
        <f>IF('Main courante'!$A417=$DF$6,TEXT('Main courante'!$C417,"hh:mm"),"")</f>
        <v/>
      </c>
      <c r="DI420" s="122" t="str">
        <f>IF('Main courante'!$A417=$DF$6,TEXT('Main courante'!$D417,"hh:mm"),"")</f>
        <v/>
      </c>
      <c r="DJ420" s="123" t="str">
        <f>IF('Main courante'!$A417=$DF$6,MOD($DI420-$DH420,1),"")</f>
        <v/>
      </c>
      <c r="DK420" s="123" t="str">
        <f>IF('Main courante'!$A417=$DF$6,'Main courante'!$E417,"")</f>
        <v/>
      </c>
      <c r="DL420" s="128"/>
      <c r="DM420" s="120" t="str">
        <f>IF(OR('Main courante'!$F417&lt;&gt;"",'Main courante'!$K417&lt;&gt;""),MAX($DM$8:$DM419)+1,"")</f>
        <v/>
      </c>
      <c r="DN420" s="121" t="str">
        <f>IF('Main courante'!$F417,TEXT('Main courante'!$B417,"j mmm aa"),"")</f>
        <v/>
      </c>
      <c r="DO420" s="121" t="str">
        <f>IF('Main courante'!$F417,'Main courante'!$E417,"")</f>
        <v/>
      </c>
      <c r="DP420" s="121" t="str">
        <f>IF(OR('Main courante'!$F417&lt;&gt;"",'Main courante'!$K417&lt;&gt;""),IF('Main courante'!$F417&lt;&gt;"",TEXT('Main courante'!$F417,"hh:mm"),""),"")</f>
        <v/>
      </c>
      <c r="DQ420" s="121" t="str">
        <f>IF(OR('Main courante'!$F417&lt;&gt;"",'Main courante'!$K417&lt;&gt;""),IF('Main courante'!$G417&lt;&gt;"",TEXT('Main courante'!$G417,"hh:mm"),""),"")</f>
        <v/>
      </c>
      <c r="DR420" s="121" t="str">
        <f>IF(OR('Main courante'!$F417&lt;&gt;"",'Main courante'!$K417&lt;&gt;""),IF('Main courante'!$K417&lt;&gt;"",TEXT('Main courante'!$K417,"hh:mm"),""),"")</f>
        <v/>
      </c>
      <c r="DS420" s="121" t="str">
        <f>IF(OR('Main courante'!$F417&lt;&gt;"",'Main courante'!$K417&lt;&gt;""),IF('Main courante'!$L417&lt;&gt;"",TEXT('Main courante'!$L417,"hh:mm"),""),"")</f>
        <v/>
      </c>
      <c r="DT420" s="129">
        <f t="shared" si="22"/>
        <v>0</v>
      </c>
      <c r="DU420" s="130">
        <f>'Main courante'!$H417+'Main courante'!$M417</f>
        <v>0</v>
      </c>
      <c r="DV420" s="131">
        <f>'Main courante'!$J417+'Main courante'!$O417</f>
        <v>0</v>
      </c>
      <c r="DW420" s="131">
        <f>'Main courante'!$I417+'Main courante'!$N417</f>
        <v>0</v>
      </c>
      <c r="DX420" s="132" t="str">
        <f>IF('Main courante'!$P417&lt;&gt;"",'Main courante'!$P417,"")</f>
        <v/>
      </c>
      <c r="DY420" s="133" t="str">
        <f>IF('Main courante'!$Q417&lt;&gt;"",'Main courante'!$Q417,"")</f>
        <v/>
      </c>
      <c r="DZ420" s="133" t="str">
        <f>IF('Main courante'!$R417&lt;&gt;"",'Main courante'!$R417,"")</f>
        <v/>
      </c>
      <c r="EA420" s="129">
        <f t="shared" si="23"/>
        <v>0</v>
      </c>
      <c r="EB420" s="129">
        <f t="shared" si="24"/>
        <v>0</v>
      </c>
      <c r="ED420" s="120" t="str">
        <f>IF('Main courante'!$A417=$ED$6,MAX($ED$8:$ED419)+1,"")</f>
        <v/>
      </c>
      <c r="EE420" s="120" t="str">
        <f>IF('Main courante'!$A417=$ED$6,'Main courante'!$S417,"")</f>
        <v/>
      </c>
      <c r="EF420" s="120" t="str">
        <f>IF('Main courante'!$A417=$ED$6,'Main courante'!$T417,"")</f>
        <v/>
      </c>
      <c r="EG420" s="120" t="str">
        <f>IF('Main courante'!$A417=$ED$6,'Main courante'!$U417,"")</f>
        <v/>
      </c>
      <c r="EH420" s="134" t="str">
        <f>IF('Main courante'!$A417=$ED$6,'Main courante'!$V417,"")</f>
        <v/>
      </c>
      <c r="EJ420" s="120" t="str">
        <f>IF('Main courante'!$A417=$EJ$6,MAX($EJ$8:$EJ419)+1,"")</f>
        <v/>
      </c>
      <c r="EK420" s="120" t="str">
        <f>IF('Main courante'!$A417=$EJ$6,'Main courante'!$S417,"")</f>
        <v/>
      </c>
      <c r="EL420" s="120" t="str">
        <f>IF('Main courante'!$A417=$EJ$6,'Main courante'!$T417,"")</f>
        <v/>
      </c>
      <c r="EM420" s="120" t="str">
        <f>IF('Main courante'!$A417=$EJ$6,'Main courante'!$U417,"")</f>
        <v/>
      </c>
      <c r="EN420" s="134" t="str">
        <f>IF('Main courante'!$A417=$EJ$6,'Main courante'!$V417,"")</f>
        <v/>
      </c>
      <c r="EP420" s="120" t="str">
        <f>IF('Main courante'!$A417=$EP$6,MAX($EP$8:$EP419)+1,"")</f>
        <v/>
      </c>
      <c r="EQ420" s="120" t="str">
        <f>IF('Main courante'!$A417=$EP$6,'Main courante'!$S417,"")</f>
        <v/>
      </c>
      <c r="ER420" s="120" t="str">
        <f>IF('Main courante'!$A417=$EP$6,'Main courante'!$T417,"")</f>
        <v/>
      </c>
      <c r="ES420" s="120" t="str">
        <f>IF('Main courante'!$A417=$EP$6,'Main courante'!$U417,"")</f>
        <v/>
      </c>
      <c r="ET420" s="134" t="str">
        <f>IF('Main courante'!$A417=$EP$6,'Main courante'!$V417,"")</f>
        <v/>
      </c>
      <c r="EU420" s="125"/>
      <c r="EV420" s="120" t="str">
        <f>IF('Main courante'!$A417=$EV$6,MAX($EV$8:$EV419)+1,"")</f>
        <v/>
      </c>
      <c r="EW420" s="121" t="str">
        <f>IF('Main courante'!$A417=$EV$6,TEXT('Main courante'!$B417,"j mmm aa"),"")</f>
        <v/>
      </c>
      <c r="EX420" s="122" t="str">
        <f>IF('Main courante'!$A417=$EV$6,TEXT('Main courante'!$C417,"hh:mm"),"")</f>
        <v/>
      </c>
      <c r="EY420" s="122" t="str">
        <f>IF('Main courante'!$A417=$EV$6,TEXT('Main courante'!$D417,"hh:mm"),"")</f>
        <v/>
      </c>
      <c r="EZ420" s="123" t="str">
        <f>IF('Main courante'!$A417=$EV$6,MOD($EY420-$EX420,1),"")</f>
        <v/>
      </c>
      <c r="FA420" s="123" t="str">
        <f>IF('Main courante'!$A417=$EV$6,'Main courante'!$E417,"")</f>
        <v/>
      </c>
      <c r="FB420" s="128"/>
    </row>
    <row r="421" spans="1:158">
      <c r="A421" s="120" t="str">
        <f>IF('Main courante'!$A418=$A$6,MAX($A$8:$A420)+1,"")</f>
        <v/>
      </c>
      <c r="B421" s="121" t="str">
        <f>IF('Main courante'!$A418=$A$6,TEXT('Main courante'!$B418,"j mmm aa"),"")</f>
        <v/>
      </c>
      <c r="C421" s="122" t="str">
        <f>IF('Main courante'!$A418=$A$6,TEXT('Main courante'!$C418,"hh:mm"),"")</f>
        <v/>
      </c>
      <c r="D421" s="122" t="str">
        <f>IF('Main courante'!$A418=$A$6,TEXT('Main courante'!$D418,"hh:mm"),"")</f>
        <v/>
      </c>
      <c r="E421" s="123" t="str">
        <f>IF('Main courante'!$A418=$A$6,MOD($D421-$C421,1),"")</f>
        <v/>
      </c>
      <c r="F421" s="123" t="str">
        <f>IF('Main courante'!$A418=$A$6,'Main courante'!$E418,"")</f>
        <v/>
      </c>
      <c r="G421" s="125"/>
      <c r="H421" s="126" t="str">
        <f>IF('Main courante'!$A418=$H$6,MAX($H$8:$H420)+1,"")</f>
        <v/>
      </c>
      <c r="I421" s="121" t="str">
        <f>IF('Main courante'!$A418=$H$6,TEXT('Main courante'!$B418,"j mmm aa"),"")</f>
        <v/>
      </c>
      <c r="J421" s="122" t="str">
        <f>IF('Main courante'!$A418=$H$6,TEXT('Main courante'!$C418,"hh:mm"),"")</f>
        <v/>
      </c>
      <c r="K421" s="122" t="str">
        <f>IF('Main courante'!$A418=$H$6,TEXT('Main courante'!$D418,"hh:mm"),"")</f>
        <v/>
      </c>
      <c r="L421" s="123" t="str">
        <f>IF('Main courante'!$A418=$H$6,MOD($K421-$J421,1),"")</f>
        <v/>
      </c>
      <c r="M421" s="123" t="str">
        <f>IF('Main courante'!$A418=$H$6,'Main courante'!$E418,"")</f>
        <v/>
      </c>
      <c r="N421" s="125"/>
      <c r="O421" s="120" t="str">
        <f>IF('Main courante'!$A418=$O$6,MAX($O$8:$O420)+1,"")</f>
        <v/>
      </c>
      <c r="P421" s="121" t="str">
        <f>IF('Main courante'!$A418=$O$6,TEXT('Main courante'!$B418,"j mmm aa"),"")</f>
        <v/>
      </c>
      <c r="Q421" s="122" t="str">
        <f>IF('Main courante'!$A418=$O$6,TEXT('Main courante'!$C418,"hh:mm"),"")</f>
        <v/>
      </c>
      <c r="R421" s="122" t="str">
        <f>IF('Main courante'!$A418=$O$6,TEXT('Main courante'!$D418,"hh:mm"),"")</f>
        <v/>
      </c>
      <c r="S421" s="123" t="str">
        <f>IF('Main courante'!$A418=$O$6,MOD($R421-$Q421,1),"")</f>
        <v/>
      </c>
      <c r="T421" s="124" t="str">
        <f>IF('Main courante'!$A418=$O$6,'Main courante'!$E418,"")</f>
        <v/>
      </c>
      <c r="U421" s="127" t="str">
        <f>IF('Main courante'!$A418=$O$6,DU421,"")</f>
        <v/>
      </c>
      <c r="V421" s="125"/>
      <c r="W421" s="120" t="str">
        <f>IF('Main courante'!$A418=$W$6,MAX($W$8:$W420)+1,"")</f>
        <v/>
      </c>
      <c r="X421" s="121" t="str">
        <f>IF('Main courante'!$A418=$W$6,TEXT('Main courante'!$B418,"j mmm aa"),"")</f>
        <v/>
      </c>
      <c r="Y421" s="122" t="str">
        <f>IF('Main courante'!$A418=$W$6,TEXT('Main courante'!$C418,"hh:mm"),"")</f>
        <v/>
      </c>
      <c r="Z421" s="122" t="str">
        <f>IF('Main courante'!$A418=$W$6,TEXT('Main courante'!$D418,"hh:mm"),"")</f>
        <v/>
      </c>
      <c r="AA421" s="123" t="str">
        <f>IF('Main courante'!$A418=$W$6,MOD($Z421-$Y421,1),"")</f>
        <v/>
      </c>
      <c r="AB421" s="123" t="str">
        <f>IF('Main courante'!$A418=$W$6,'Main courante'!$E418,"")</f>
        <v/>
      </c>
      <c r="AC421" s="122" t="str">
        <f>IF('Main courante'!$A418=$W$6,DU421,"")</f>
        <v/>
      </c>
      <c r="AD421" s="125"/>
      <c r="AE421" s="120" t="str">
        <f>IF('Main courante'!$A418=$AE$6,MAX($AE$8:$AE420)+1,"")</f>
        <v/>
      </c>
      <c r="AF421" s="121" t="str">
        <f>IF('Main courante'!$A418=$AE$6,TEXT('Main courante'!$B418,"j mmm aa"),"")</f>
        <v/>
      </c>
      <c r="AG421" s="122" t="str">
        <f>IF('Main courante'!$A418=$AE$6,TEXT('Main courante'!$C418,"hh:mm"),"")</f>
        <v/>
      </c>
      <c r="AH421" s="122" t="str">
        <f>IF('Main courante'!$A418=$AE$6,TEXT('Main courante'!$D418,"hh:mm"),"")</f>
        <v/>
      </c>
      <c r="AI421" s="123" t="str">
        <f>IF('Main courante'!$A418=$AE$6,MOD($AH421-$AG421,1),"")</f>
        <v/>
      </c>
      <c r="AJ421" s="123" t="str">
        <f>IF('Main courante'!$A418=$AE$6,'Main courante'!$E418,"")</f>
        <v/>
      </c>
      <c r="AK421" s="122" t="str">
        <f>IF('Main courante'!$A418=$AE$6,DU421,"")</f>
        <v/>
      </c>
      <c r="AL421" s="125"/>
      <c r="AM421" s="120" t="str">
        <f>IF('Main courante'!$A418=$AM$6,MAX($AM$8:$AM420)+1,"")</f>
        <v/>
      </c>
      <c r="AN421" s="121" t="str">
        <f>IF('Main courante'!$A418=$AM$6,TEXT('Main courante'!$B418,"j mmm aa"),"")</f>
        <v/>
      </c>
      <c r="AO421" s="122" t="str">
        <f>IF('Main courante'!$A418=$AM$6,TEXT('Main courante'!$C418,"hh:mm"),"")</f>
        <v/>
      </c>
      <c r="AP421" s="122" t="str">
        <f>IF('Main courante'!$A418=$AM$6,TEXT('Main courante'!$D418,"hh:mm"),"")</f>
        <v/>
      </c>
      <c r="AQ421" s="123" t="str">
        <f>IF('Main courante'!$A418=$AM$6,MOD($AP421-$AO421,1),"")</f>
        <v/>
      </c>
      <c r="AR421" s="123" t="str">
        <f>IF('Main courante'!$A418=$AM$6,'Main courante'!$E418,"")</f>
        <v/>
      </c>
      <c r="AS421" s="122" t="str">
        <f>IF('Main courante'!$A418=$AM$6,DU421,"")</f>
        <v/>
      </c>
      <c r="AT421" s="125"/>
      <c r="AU421" s="120" t="str">
        <f>IF('Main courante'!$A418=$AU$6,MAX($AU$8:$AU420)+1,"")</f>
        <v/>
      </c>
      <c r="AV421" s="121" t="str">
        <f>IF('Main courante'!$A418=$AU$6,TEXT('Main courante'!$B418,"j mmm aa"),"")</f>
        <v/>
      </c>
      <c r="AW421" s="122" t="str">
        <f>IF('Main courante'!$A418=$AU$6,TEXT('Main courante'!$C418,"hh:mm"),"")</f>
        <v/>
      </c>
      <c r="AX421" s="122" t="str">
        <f>IF('Main courante'!$A418=$AU$6,TEXT('Main courante'!$D418,"hh:mm"),"")</f>
        <v/>
      </c>
      <c r="AY421" s="123" t="str">
        <f>IF('Main courante'!$A418=$AU$6,MOD($AX421-$AW421,1),"")</f>
        <v/>
      </c>
      <c r="AZ421" s="123" t="str">
        <f>IF('Main courante'!$A418=$AU$6,'Main courante'!$E418,"")</f>
        <v/>
      </c>
      <c r="BA421" s="122" t="str">
        <f>IF('Main courante'!$A418=$AU$6,DU421,"")</f>
        <v/>
      </c>
      <c r="BB421" s="125"/>
      <c r="BC421" s="120" t="str">
        <f>IF('Main courante'!$A418=$BC$6,MAX($BC$8:$BC420)+1,"")</f>
        <v/>
      </c>
      <c r="BD421" s="121" t="str">
        <f>IF('Main courante'!$A418=$BC$6,TEXT('Main courante'!$B418,"j mmm aa"),"")</f>
        <v/>
      </c>
      <c r="BE421" s="122" t="str">
        <f>IF('Main courante'!$A418=$BC$6,TEXT('Main courante'!$C418,"hh:mm"),"")</f>
        <v/>
      </c>
      <c r="BF421" s="122" t="str">
        <f>IF('Main courante'!$A418=$BC$6,TEXT('Main courante'!$D418,"hh:mm"),"")</f>
        <v/>
      </c>
      <c r="BG421" s="123" t="str">
        <f>IF('Main courante'!$A418=$BC$6,MOD($BF421-$BE421,1),"")</f>
        <v/>
      </c>
      <c r="BH421" s="123" t="str">
        <f>IF('Main courante'!$A418=$BC$6,'Main courante'!$E418,"")</f>
        <v/>
      </c>
      <c r="BI421" s="122" t="str">
        <f>IF('Main courante'!$A418=$BC$6,DU421,"")</f>
        <v/>
      </c>
      <c r="BJ421" s="125"/>
      <c r="BK421" s="120" t="str">
        <f>IF('Main courante'!$A418=$BK$6,MAX($BK$8:$BK420)+1,"")</f>
        <v/>
      </c>
      <c r="BL421" s="121" t="str">
        <f>IF('Main courante'!$A418=$BK$6,TEXT('Main courante'!$B418,"j mmm aa"),"")</f>
        <v/>
      </c>
      <c r="BM421" s="122" t="str">
        <f>IF('Main courante'!$A418=$BK$6,TEXT('Main courante'!$C418,"hh:mm"),"")</f>
        <v/>
      </c>
      <c r="BN421" s="122" t="str">
        <f>IF('Main courante'!$A418=$BK$6,TEXT('Main courante'!$D418,"hh:mm"),"")</f>
        <v/>
      </c>
      <c r="BO421" s="123" t="str">
        <f>IF('Main courante'!$A418=$BK$6,MOD($BN421-$BM421,1),"")</f>
        <v/>
      </c>
      <c r="BP421" s="123" t="str">
        <f>IF('Main courante'!$A418=$BK$6,'Main courante'!$E418,"")</f>
        <v/>
      </c>
      <c r="BQ421" s="122" t="str">
        <f>IF('Main courante'!$A418=$BK$6,DU421,"")</f>
        <v/>
      </c>
      <c r="BR421" s="125"/>
      <c r="BS421" s="120" t="str">
        <f>IF('Main courante'!$A418=$BS$6,MAX($BS$8:$BS420)+1,"")</f>
        <v/>
      </c>
      <c r="BT421" s="121" t="str">
        <f>IF('Main courante'!$A418=$BS$6,TEXT('Main courante'!$B418,"j mmm aa"),"")</f>
        <v/>
      </c>
      <c r="BU421" s="122" t="str">
        <f>IF('Main courante'!$A418=$BS$6,TEXT('Main courante'!$C418,"hh:mm"),"")</f>
        <v/>
      </c>
      <c r="BV421" s="122" t="str">
        <f>IF('Main courante'!$A418=$BS$6,TEXT('Main courante'!$D418,"hh:mm"),"")</f>
        <v/>
      </c>
      <c r="BW421" s="123" t="str">
        <f>IF('Main courante'!$A418=$BS$6,MOD($BV421-$BU421,1),"")</f>
        <v/>
      </c>
      <c r="BX421" s="123" t="str">
        <f>IF('Main courante'!$A418=$BS$6,'Main courante'!$E418,"")</f>
        <v/>
      </c>
      <c r="BY421" s="122" t="str">
        <f>IF('Main courante'!$A418=$BS$6,DU421,"")</f>
        <v/>
      </c>
      <c r="BZ421" s="125"/>
      <c r="CA421" s="120" t="str">
        <f>IF('Main courante'!$A418=$CA$6,MAX($CA$8:$CA420)+1,"")</f>
        <v/>
      </c>
      <c r="CB421" s="121" t="str">
        <f>IF('Main courante'!$A418=$CA$6,TEXT('Main courante'!$B418,"j mmm aa"),"")</f>
        <v/>
      </c>
      <c r="CC421" s="122" t="str">
        <f>IF('Main courante'!$A418=$CA$6,TEXT('Main courante'!$C418,"hh:mm"),"")</f>
        <v/>
      </c>
      <c r="CD421" s="122" t="str">
        <f>IF('Main courante'!$A418=$CA$6,TEXT('Main courante'!$D418,"hh:mm"),"")</f>
        <v/>
      </c>
      <c r="CE421" s="123" t="str">
        <f>IF('Main courante'!$A418=$CA$6,MOD($CD421-$CC421,1),"")</f>
        <v/>
      </c>
      <c r="CF421" s="123" t="str">
        <f>IF('Main courante'!$A418=$CA$6,'Main courante'!$E418,"")</f>
        <v/>
      </c>
      <c r="CG421" s="122" t="str">
        <f>IF('Main courante'!$A418=$CA$6,DU421,"")</f>
        <v/>
      </c>
      <c r="CH421" s="125"/>
      <c r="CI421" s="120" t="str">
        <f>IF('Main courante'!$A418=$CI$6,MAX($CI$8:$CI420)+1,"")</f>
        <v/>
      </c>
      <c r="CJ421" s="121" t="str">
        <f>IF('Main courante'!$A418=$CI$6,TEXT('Main courante'!$B418,"j mmm aa"),"")</f>
        <v/>
      </c>
      <c r="CK421" s="122" t="str">
        <f>IF('Main courante'!$A418=$CI$6,TEXT('Main courante'!$C418,"hh:mm"),"")</f>
        <v/>
      </c>
      <c r="CL421" s="122" t="str">
        <f>IF('Main courante'!$A418=$CI$6,TEXT('Main courante'!$D418,"hh:mm"),"")</f>
        <v/>
      </c>
      <c r="CM421" s="123" t="str">
        <f>IF('Main courante'!$A418=$CI$6,MOD($CL421-$CK421,1),"")</f>
        <v/>
      </c>
      <c r="CN421" s="123" t="str">
        <f>IF('Main courante'!$A418=$CI$6,'Main courante'!$E418,"")</f>
        <v/>
      </c>
      <c r="CO421" s="125"/>
      <c r="CP421" s="120" t="str">
        <f>IF('Main courante'!$A418=$CP$6,MAX($CP$8:$CP420)+1,"")</f>
        <v/>
      </c>
      <c r="CQ421" s="121" t="str">
        <f>IF('Main courante'!$A418=$CP$6,TEXT('Main courante'!$B418,"j mmm aa"),"")</f>
        <v/>
      </c>
      <c r="CR421" s="122" t="str">
        <f>IF('Main courante'!$A418=$CP$6,TEXT('Main courante'!$C418,"hh:mm"),"")</f>
        <v/>
      </c>
      <c r="CS421" s="122" t="str">
        <f>IF('Main courante'!$A418=$CP$6,TEXT('Main courante'!$D418,"hh:mm"),"")</f>
        <v/>
      </c>
      <c r="CT421" s="123" t="str">
        <f>IF('Main courante'!$A418=$CP$6,MOD($CS421-$CR421,1),"")</f>
        <v/>
      </c>
      <c r="CU421" s="123" t="str">
        <f>IF('Main courante'!$A418=$CP$6,'Main courante'!$E418,"")</f>
        <v/>
      </c>
      <c r="CV421" s="122" t="str">
        <f>IF('Main courante'!$A418=$CP$6,DU421,"")</f>
        <v/>
      </c>
      <c r="CW421" s="125"/>
      <c r="CX421" s="120" t="str">
        <f>IF('Main courante'!$A418=$CX$6,MAX($CX$8:$CX420)+1,"")</f>
        <v/>
      </c>
      <c r="CY421" s="121" t="str">
        <f>IF('Main courante'!$A418=$CX$6,TEXT('Main courante'!$B418,"j mmm aa"),"")</f>
        <v/>
      </c>
      <c r="CZ421" s="122" t="str">
        <f>IF('Main courante'!$A418=$CX$6,TEXT('Main courante'!$C418,"hh:mm"),"")</f>
        <v/>
      </c>
      <c r="DA421" s="122" t="str">
        <f>IF('Main courante'!$A418=$CX$6,TEXT('Main courante'!$D418,"hh:mm"),"")</f>
        <v/>
      </c>
      <c r="DB421" s="123" t="str">
        <f>IF('Main courante'!$A418=$CX$6,MOD($DA421-$CZ421,1),"")</f>
        <v/>
      </c>
      <c r="DC421" s="123" t="str">
        <f>IF('Main courante'!$A418=$CX$6,'Main courante'!$E418,"")</f>
        <v/>
      </c>
      <c r="DD421" s="122" t="str">
        <f>IF('Main courante'!$A418=$CX$6,DU421,"")</f>
        <v/>
      </c>
      <c r="DE421" s="125"/>
      <c r="DF421" s="120" t="str">
        <f>IF('Main courante'!$A418=$DF$6,MAX($DF$8:$DF420)+1,"")</f>
        <v/>
      </c>
      <c r="DG421" s="121" t="str">
        <f>IF('Main courante'!$A418=$DF$6,TEXT('Main courante'!$B418,"j mmm aa"),"")</f>
        <v/>
      </c>
      <c r="DH421" s="122" t="str">
        <f>IF('Main courante'!$A418=$DF$6,TEXT('Main courante'!$C418,"hh:mm"),"")</f>
        <v/>
      </c>
      <c r="DI421" s="122" t="str">
        <f>IF('Main courante'!$A418=$DF$6,TEXT('Main courante'!$D418,"hh:mm"),"")</f>
        <v/>
      </c>
      <c r="DJ421" s="123" t="str">
        <f>IF('Main courante'!$A418=$DF$6,MOD($DI421-$DH421,1),"")</f>
        <v/>
      </c>
      <c r="DK421" s="123" t="str">
        <f>IF('Main courante'!$A418=$DF$6,'Main courante'!$E418,"")</f>
        <v/>
      </c>
      <c r="DL421" s="128"/>
      <c r="DM421" s="120" t="str">
        <f>IF(OR('Main courante'!$F418&lt;&gt;"",'Main courante'!$K418&lt;&gt;""),MAX($DM$8:$DM420)+1,"")</f>
        <v/>
      </c>
      <c r="DN421" s="121" t="str">
        <f>IF('Main courante'!$F418,TEXT('Main courante'!$B418,"j mmm aa"),"")</f>
        <v/>
      </c>
      <c r="DO421" s="121" t="str">
        <f>IF('Main courante'!$F418,'Main courante'!$E418,"")</f>
        <v/>
      </c>
      <c r="DP421" s="121" t="str">
        <f>IF(OR('Main courante'!$F418&lt;&gt;"",'Main courante'!$K418&lt;&gt;""),IF('Main courante'!$F418&lt;&gt;"",TEXT('Main courante'!$F418,"hh:mm"),""),"")</f>
        <v/>
      </c>
      <c r="DQ421" s="121" t="str">
        <f>IF(OR('Main courante'!$F418&lt;&gt;"",'Main courante'!$K418&lt;&gt;""),IF('Main courante'!$G418&lt;&gt;"",TEXT('Main courante'!$G418,"hh:mm"),""),"")</f>
        <v/>
      </c>
      <c r="DR421" s="121" t="str">
        <f>IF(OR('Main courante'!$F418&lt;&gt;"",'Main courante'!$K418&lt;&gt;""),IF('Main courante'!$K418&lt;&gt;"",TEXT('Main courante'!$K418,"hh:mm"),""),"")</f>
        <v/>
      </c>
      <c r="DS421" s="121" t="str">
        <f>IF(OR('Main courante'!$F418&lt;&gt;"",'Main courante'!$K418&lt;&gt;""),IF('Main courante'!$L418&lt;&gt;"",TEXT('Main courante'!$L418,"hh:mm"),""),"")</f>
        <v/>
      </c>
      <c r="DT421" s="129">
        <f t="shared" si="22"/>
        <v>0</v>
      </c>
      <c r="DU421" s="130">
        <f>'Main courante'!$H418+'Main courante'!$M418</f>
        <v>0</v>
      </c>
      <c r="DV421" s="131">
        <f>'Main courante'!$J418+'Main courante'!$O418</f>
        <v>0</v>
      </c>
      <c r="DW421" s="131">
        <f>'Main courante'!$I418+'Main courante'!$N418</f>
        <v>0</v>
      </c>
      <c r="DX421" s="132" t="str">
        <f>IF('Main courante'!$P418&lt;&gt;"",'Main courante'!$P418,"")</f>
        <v/>
      </c>
      <c r="DY421" s="133" t="str">
        <f>IF('Main courante'!$Q418&lt;&gt;"",'Main courante'!$Q418,"")</f>
        <v/>
      </c>
      <c r="DZ421" s="133" t="str">
        <f>IF('Main courante'!$R418&lt;&gt;"",'Main courante'!$R418,"")</f>
        <v/>
      </c>
      <c r="EA421" s="129">
        <f t="shared" si="23"/>
        <v>0</v>
      </c>
      <c r="EB421" s="129">
        <f t="shared" si="24"/>
        <v>0</v>
      </c>
      <c r="ED421" s="120" t="str">
        <f>IF('Main courante'!$A418=$ED$6,MAX($ED$8:$ED420)+1,"")</f>
        <v/>
      </c>
      <c r="EE421" s="120" t="str">
        <f>IF('Main courante'!$A418=$ED$6,'Main courante'!$S418,"")</f>
        <v/>
      </c>
      <c r="EF421" s="120" t="str">
        <f>IF('Main courante'!$A418=$ED$6,'Main courante'!$T418,"")</f>
        <v/>
      </c>
      <c r="EG421" s="120" t="str">
        <f>IF('Main courante'!$A418=$ED$6,'Main courante'!$U418,"")</f>
        <v/>
      </c>
      <c r="EH421" s="134" t="str">
        <f>IF('Main courante'!$A418=$ED$6,'Main courante'!$V418,"")</f>
        <v/>
      </c>
      <c r="EJ421" s="120" t="str">
        <f>IF('Main courante'!$A418=$EJ$6,MAX($EJ$8:$EJ420)+1,"")</f>
        <v/>
      </c>
      <c r="EK421" s="120" t="str">
        <f>IF('Main courante'!$A418=$EJ$6,'Main courante'!$S418,"")</f>
        <v/>
      </c>
      <c r="EL421" s="120" t="str">
        <f>IF('Main courante'!$A418=$EJ$6,'Main courante'!$T418,"")</f>
        <v/>
      </c>
      <c r="EM421" s="120" t="str">
        <f>IF('Main courante'!$A418=$EJ$6,'Main courante'!$U418,"")</f>
        <v/>
      </c>
      <c r="EN421" s="134" t="str">
        <f>IF('Main courante'!$A418=$EJ$6,'Main courante'!$V418,"")</f>
        <v/>
      </c>
      <c r="EP421" s="120" t="str">
        <f>IF('Main courante'!$A418=$EP$6,MAX($EP$8:$EP420)+1,"")</f>
        <v/>
      </c>
      <c r="EQ421" s="120" t="str">
        <f>IF('Main courante'!$A418=$EP$6,'Main courante'!$S418,"")</f>
        <v/>
      </c>
      <c r="ER421" s="120" t="str">
        <f>IF('Main courante'!$A418=$EP$6,'Main courante'!$T418,"")</f>
        <v/>
      </c>
      <c r="ES421" s="120" t="str">
        <f>IF('Main courante'!$A418=$EP$6,'Main courante'!$U418,"")</f>
        <v/>
      </c>
      <c r="ET421" s="134" t="str">
        <f>IF('Main courante'!$A418=$EP$6,'Main courante'!$V418,"")</f>
        <v/>
      </c>
      <c r="EU421" s="125"/>
      <c r="EV421" s="120" t="str">
        <f>IF('Main courante'!$A418=$EV$6,MAX($EV$8:$EV420)+1,"")</f>
        <v/>
      </c>
      <c r="EW421" s="121" t="str">
        <f>IF('Main courante'!$A418=$EV$6,TEXT('Main courante'!$B418,"j mmm aa"),"")</f>
        <v/>
      </c>
      <c r="EX421" s="122" t="str">
        <f>IF('Main courante'!$A418=$EV$6,TEXT('Main courante'!$C418,"hh:mm"),"")</f>
        <v/>
      </c>
      <c r="EY421" s="122" t="str">
        <f>IF('Main courante'!$A418=$EV$6,TEXT('Main courante'!$D418,"hh:mm"),"")</f>
        <v/>
      </c>
      <c r="EZ421" s="123" t="str">
        <f>IF('Main courante'!$A418=$EV$6,MOD($EY421-$EX421,1),"")</f>
        <v/>
      </c>
      <c r="FA421" s="123" t="str">
        <f>IF('Main courante'!$A418=$EV$6,'Main courante'!$E418,"")</f>
        <v/>
      </c>
      <c r="FB421" s="128"/>
    </row>
    <row r="422" spans="1:158">
      <c r="A422" s="120" t="str">
        <f>IF('Main courante'!$A419=$A$6,MAX($A$8:$A421)+1,"")</f>
        <v/>
      </c>
      <c r="B422" s="121" t="str">
        <f>IF('Main courante'!$A419=$A$6,TEXT('Main courante'!$B419,"j mmm aa"),"")</f>
        <v/>
      </c>
      <c r="C422" s="122" t="str">
        <f>IF('Main courante'!$A419=$A$6,TEXT('Main courante'!$C419,"hh:mm"),"")</f>
        <v/>
      </c>
      <c r="D422" s="122" t="str">
        <f>IF('Main courante'!$A419=$A$6,TEXT('Main courante'!$D419,"hh:mm"),"")</f>
        <v/>
      </c>
      <c r="E422" s="123" t="str">
        <f>IF('Main courante'!$A419=$A$6,MOD($D422-$C422,1),"")</f>
        <v/>
      </c>
      <c r="F422" s="123" t="str">
        <f>IF('Main courante'!$A419=$A$6,'Main courante'!$E419,"")</f>
        <v/>
      </c>
      <c r="G422" s="125"/>
      <c r="H422" s="126" t="str">
        <f>IF('Main courante'!$A419=$H$6,MAX($H$8:$H421)+1,"")</f>
        <v/>
      </c>
      <c r="I422" s="121" t="str">
        <f>IF('Main courante'!$A419=$H$6,TEXT('Main courante'!$B419,"j mmm aa"),"")</f>
        <v/>
      </c>
      <c r="J422" s="122" t="str">
        <f>IF('Main courante'!$A419=$H$6,TEXT('Main courante'!$C419,"hh:mm"),"")</f>
        <v/>
      </c>
      <c r="K422" s="122" t="str">
        <f>IF('Main courante'!$A419=$H$6,TEXT('Main courante'!$D419,"hh:mm"),"")</f>
        <v/>
      </c>
      <c r="L422" s="123" t="str">
        <f>IF('Main courante'!$A419=$H$6,MOD($K422-$J422,1),"")</f>
        <v/>
      </c>
      <c r="M422" s="123" t="str">
        <f>IF('Main courante'!$A419=$H$6,'Main courante'!$E419,"")</f>
        <v/>
      </c>
      <c r="N422" s="125"/>
      <c r="O422" s="120" t="str">
        <f>IF('Main courante'!$A419=$O$6,MAX($O$8:$O421)+1,"")</f>
        <v/>
      </c>
      <c r="P422" s="121" t="str">
        <f>IF('Main courante'!$A419=$O$6,TEXT('Main courante'!$B419,"j mmm aa"),"")</f>
        <v/>
      </c>
      <c r="Q422" s="122" t="str">
        <f>IF('Main courante'!$A419=$O$6,TEXT('Main courante'!$C419,"hh:mm"),"")</f>
        <v/>
      </c>
      <c r="R422" s="122" t="str">
        <f>IF('Main courante'!$A419=$O$6,TEXT('Main courante'!$D419,"hh:mm"),"")</f>
        <v/>
      </c>
      <c r="S422" s="123" t="str">
        <f>IF('Main courante'!$A419=$O$6,MOD($R422-$Q422,1),"")</f>
        <v/>
      </c>
      <c r="T422" s="124" t="str">
        <f>IF('Main courante'!$A419=$O$6,'Main courante'!$E419,"")</f>
        <v/>
      </c>
      <c r="U422" s="127" t="str">
        <f>IF('Main courante'!$A419=$O$6,DU422,"")</f>
        <v/>
      </c>
      <c r="V422" s="125"/>
      <c r="W422" s="120" t="str">
        <f>IF('Main courante'!$A419=$W$6,MAX($W$8:$W421)+1,"")</f>
        <v/>
      </c>
      <c r="X422" s="121" t="str">
        <f>IF('Main courante'!$A419=$W$6,TEXT('Main courante'!$B419,"j mmm aa"),"")</f>
        <v/>
      </c>
      <c r="Y422" s="122" t="str">
        <f>IF('Main courante'!$A419=$W$6,TEXT('Main courante'!$C419,"hh:mm"),"")</f>
        <v/>
      </c>
      <c r="Z422" s="122" t="str">
        <f>IF('Main courante'!$A419=$W$6,TEXT('Main courante'!$D419,"hh:mm"),"")</f>
        <v/>
      </c>
      <c r="AA422" s="123" t="str">
        <f>IF('Main courante'!$A419=$W$6,MOD($Z422-$Y422,1),"")</f>
        <v/>
      </c>
      <c r="AB422" s="123" t="str">
        <f>IF('Main courante'!$A419=$W$6,'Main courante'!$E419,"")</f>
        <v/>
      </c>
      <c r="AC422" s="122" t="str">
        <f>IF('Main courante'!$A419=$W$6,DU422,"")</f>
        <v/>
      </c>
      <c r="AD422" s="125"/>
      <c r="AE422" s="120" t="str">
        <f>IF('Main courante'!$A419=$AE$6,MAX($AE$8:$AE421)+1,"")</f>
        <v/>
      </c>
      <c r="AF422" s="121" t="str">
        <f>IF('Main courante'!$A419=$AE$6,TEXT('Main courante'!$B419,"j mmm aa"),"")</f>
        <v/>
      </c>
      <c r="AG422" s="122" t="str">
        <f>IF('Main courante'!$A419=$AE$6,TEXT('Main courante'!$C419,"hh:mm"),"")</f>
        <v/>
      </c>
      <c r="AH422" s="122" t="str">
        <f>IF('Main courante'!$A419=$AE$6,TEXT('Main courante'!$D419,"hh:mm"),"")</f>
        <v/>
      </c>
      <c r="AI422" s="123" t="str">
        <f>IF('Main courante'!$A419=$AE$6,MOD($AH422-$AG422,1),"")</f>
        <v/>
      </c>
      <c r="AJ422" s="123" t="str">
        <f>IF('Main courante'!$A419=$AE$6,'Main courante'!$E419,"")</f>
        <v/>
      </c>
      <c r="AK422" s="122" t="str">
        <f>IF('Main courante'!$A419=$AE$6,DU422,"")</f>
        <v/>
      </c>
      <c r="AL422" s="125"/>
      <c r="AM422" s="120" t="str">
        <f>IF('Main courante'!$A419=$AM$6,MAX($AM$8:$AM421)+1,"")</f>
        <v/>
      </c>
      <c r="AN422" s="121" t="str">
        <f>IF('Main courante'!$A419=$AM$6,TEXT('Main courante'!$B419,"j mmm aa"),"")</f>
        <v/>
      </c>
      <c r="AO422" s="122" t="str">
        <f>IF('Main courante'!$A419=$AM$6,TEXT('Main courante'!$C419,"hh:mm"),"")</f>
        <v/>
      </c>
      <c r="AP422" s="122" t="str">
        <f>IF('Main courante'!$A419=$AM$6,TEXT('Main courante'!$D419,"hh:mm"),"")</f>
        <v/>
      </c>
      <c r="AQ422" s="123" t="str">
        <f>IF('Main courante'!$A419=$AM$6,MOD($AP422-$AO422,1),"")</f>
        <v/>
      </c>
      <c r="AR422" s="123" t="str">
        <f>IF('Main courante'!$A419=$AM$6,'Main courante'!$E419,"")</f>
        <v/>
      </c>
      <c r="AS422" s="122" t="str">
        <f>IF('Main courante'!$A419=$AM$6,DU422,"")</f>
        <v/>
      </c>
      <c r="AT422" s="125"/>
      <c r="AU422" s="120" t="str">
        <f>IF('Main courante'!$A419=$AU$6,MAX($AU$8:$AU421)+1,"")</f>
        <v/>
      </c>
      <c r="AV422" s="121" t="str">
        <f>IF('Main courante'!$A419=$AU$6,TEXT('Main courante'!$B419,"j mmm aa"),"")</f>
        <v/>
      </c>
      <c r="AW422" s="122" t="str">
        <f>IF('Main courante'!$A419=$AU$6,TEXT('Main courante'!$C419,"hh:mm"),"")</f>
        <v/>
      </c>
      <c r="AX422" s="122" t="str">
        <f>IF('Main courante'!$A419=$AU$6,TEXT('Main courante'!$D419,"hh:mm"),"")</f>
        <v/>
      </c>
      <c r="AY422" s="123" t="str">
        <f>IF('Main courante'!$A419=$AU$6,MOD($AX422-$AW422,1),"")</f>
        <v/>
      </c>
      <c r="AZ422" s="123" t="str">
        <f>IF('Main courante'!$A419=$AU$6,'Main courante'!$E419,"")</f>
        <v/>
      </c>
      <c r="BA422" s="122" t="str">
        <f>IF('Main courante'!$A419=$AU$6,DU422,"")</f>
        <v/>
      </c>
      <c r="BB422" s="125"/>
      <c r="BC422" s="120" t="str">
        <f>IF('Main courante'!$A419=$BC$6,MAX($BC$8:$BC421)+1,"")</f>
        <v/>
      </c>
      <c r="BD422" s="121" t="str">
        <f>IF('Main courante'!$A419=$BC$6,TEXT('Main courante'!$B419,"j mmm aa"),"")</f>
        <v/>
      </c>
      <c r="BE422" s="122" t="str">
        <f>IF('Main courante'!$A419=$BC$6,TEXT('Main courante'!$C419,"hh:mm"),"")</f>
        <v/>
      </c>
      <c r="BF422" s="122" t="str">
        <f>IF('Main courante'!$A419=$BC$6,TEXT('Main courante'!$D419,"hh:mm"),"")</f>
        <v/>
      </c>
      <c r="BG422" s="123" t="str">
        <f>IF('Main courante'!$A419=$BC$6,MOD($BF422-$BE422,1),"")</f>
        <v/>
      </c>
      <c r="BH422" s="123" t="str">
        <f>IF('Main courante'!$A419=$BC$6,'Main courante'!$E419,"")</f>
        <v/>
      </c>
      <c r="BI422" s="122" t="str">
        <f>IF('Main courante'!$A419=$BC$6,DU422,"")</f>
        <v/>
      </c>
      <c r="BJ422" s="125"/>
      <c r="BK422" s="120" t="str">
        <f>IF('Main courante'!$A419=$BK$6,MAX($BK$8:$BK421)+1,"")</f>
        <v/>
      </c>
      <c r="BL422" s="121" t="str">
        <f>IF('Main courante'!$A419=$BK$6,TEXT('Main courante'!$B419,"j mmm aa"),"")</f>
        <v/>
      </c>
      <c r="BM422" s="122" t="str">
        <f>IF('Main courante'!$A419=$BK$6,TEXT('Main courante'!$C419,"hh:mm"),"")</f>
        <v/>
      </c>
      <c r="BN422" s="122" t="str">
        <f>IF('Main courante'!$A419=$BK$6,TEXT('Main courante'!$D419,"hh:mm"),"")</f>
        <v/>
      </c>
      <c r="BO422" s="123" t="str">
        <f>IF('Main courante'!$A419=$BK$6,MOD($BN422-$BM422,1),"")</f>
        <v/>
      </c>
      <c r="BP422" s="123" t="str">
        <f>IF('Main courante'!$A419=$BK$6,'Main courante'!$E419,"")</f>
        <v/>
      </c>
      <c r="BQ422" s="122" t="str">
        <f>IF('Main courante'!$A419=$BK$6,DU422,"")</f>
        <v/>
      </c>
      <c r="BR422" s="125"/>
      <c r="BS422" s="120" t="str">
        <f>IF('Main courante'!$A419=$BS$6,MAX($BS$8:$BS421)+1,"")</f>
        <v/>
      </c>
      <c r="BT422" s="121" t="str">
        <f>IF('Main courante'!$A419=$BS$6,TEXT('Main courante'!$B419,"j mmm aa"),"")</f>
        <v/>
      </c>
      <c r="BU422" s="122" t="str">
        <f>IF('Main courante'!$A419=$BS$6,TEXT('Main courante'!$C419,"hh:mm"),"")</f>
        <v/>
      </c>
      <c r="BV422" s="122" t="str">
        <f>IF('Main courante'!$A419=$BS$6,TEXT('Main courante'!$D419,"hh:mm"),"")</f>
        <v/>
      </c>
      <c r="BW422" s="123" t="str">
        <f>IF('Main courante'!$A419=$BS$6,MOD($BV422-$BU422,1),"")</f>
        <v/>
      </c>
      <c r="BX422" s="123" t="str">
        <f>IF('Main courante'!$A419=$BS$6,'Main courante'!$E419,"")</f>
        <v/>
      </c>
      <c r="BY422" s="122" t="str">
        <f>IF('Main courante'!$A419=$BS$6,DU422,"")</f>
        <v/>
      </c>
      <c r="BZ422" s="125"/>
      <c r="CA422" s="120" t="str">
        <f>IF('Main courante'!$A419=$CA$6,MAX($CA$8:$CA421)+1,"")</f>
        <v/>
      </c>
      <c r="CB422" s="121" t="str">
        <f>IF('Main courante'!$A419=$CA$6,TEXT('Main courante'!$B419,"j mmm aa"),"")</f>
        <v/>
      </c>
      <c r="CC422" s="122" t="str">
        <f>IF('Main courante'!$A419=$CA$6,TEXT('Main courante'!$C419,"hh:mm"),"")</f>
        <v/>
      </c>
      <c r="CD422" s="122" t="str">
        <f>IF('Main courante'!$A419=$CA$6,TEXT('Main courante'!$D419,"hh:mm"),"")</f>
        <v/>
      </c>
      <c r="CE422" s="123" t="str">
        <f>IF('Main courante'!$A419=$CA$6,MOD($CD422-$CC422,1),"")</f>
        <v/>
      </c>
      <c r="CF422" s="123" t="str">
        <f>IF('Main courante'!$A419=$CA$6,'Main courante'!$E419,"")</f>
        <v/>
      </c>
      <c r="CG422" s="122" t="str">
        <f>IF('Main courante'!$A419=$CA$6,DU422,"")</f>
        <v/>
      </c>
      <c r="CH422" s="125"/>
      <c r="CI422" s="120" t="str">
        <f>IF('Main courante'!$A419=$CI$6,MAX($CI$8:$CI421)+1,"")</f>
        <v/>
      </c>
      <c r="CJ422" s="121" t="str">
        <f>IF('Main courante'!$A419=$CI$6,TEXT('Main courante'!$B419,"j mmm aa"),"")</f>
        <v/>
      </c>
      <c r="CK422" s="122" t="str">
        <f>IF('Main courante'!$A419=$CI$6,TEXT('Main courante'!$C419,"hh:mm"),"")</f>
        <v/>
      </c>
      <c r="CL422" s="122" t="str">
        <f>IF('Main courante'!$A419=$CI$6,TEXT('Main courante'!$D419,"hh:mm"),"")</f>
        <v/>
      </c>
      <c r="CM422" s="123" t="str">
        <f>IF('Main courante'!$A419=$CI$6,MOD($CL422-$CK422,1),"")</f>
        <v/>
      </c>
      <c r="CN422" s="123" t="str">
        <f>IF('Main courante'!$A419=$CI$6,'Main courante'!$E419,"")</f>
        <v/>
      </c>
      <c r="CO422" s="125"/>
      <c r="CP422" s="120" t="str">
        <f>IF('Main courante'!$A419=$CP$6,MAX($CP$8:$CP421)+1,"")</f>
        <v/>
      </c>
      <c r="CQ422" s="121" t="str">
        <f>IF('Main courante'!$A419=$CP$6,TEXT('Main courante'!$B419,"j mmm aa"),"")</f>
        <v/>
      </c>
      <c r="CR422" s="122" t="str">
        <f>IF('Main courante'!$A419=$CP$6,TEXT('Main courante'!$C419,"hh:mm"),"")</f>
        <v/>
      </c>
      <c r="CS422" s="122" t="str">
        <f>IF('Main courante'!$A419=$CP$6,TEXT('Main courante'!$D419,"hh:mm"),"")</f>
        <v/>
      </c>
      <c r="CT422" s="123" t="str">
        <f>IF('Main courante'!$A419=$CP$6,MOD($CS422-$CR422,1),"")</f>
        <v/>
      </c>
      <c r="CU422" s="123" t="str">
        <f>IF('Main courante'!$A419=$CP$6,'Main courante'!$E419,"")</f>
        <v/>
      </c>
      <c r="CV422" s="122" t="str">
        <f>IF('Main courante'!$A419=$CP$6,DU422,"")</f>
        <v/>
      </c>
      <c r="CW422" s="125"/>
      <c r="CX422" s="120" t="str">
        <f>IF('Main courante'!$A419=$CX$6,MAX($CX$8:$CX421)+1,"")</f>
        <v/>
      </c>
      <c r="CY422" s="121" t="str">
        <f>IF('Main courante'!$A419=$CX$6,TEXT('Main courante'!$B419,"j mmm aa"),"")</f>
        <v/>
      </c>
      <c r="CZ422" s="122" t="str">
        <f>IF('Main courante'!$A419=$CX$6,TEXT('Main courante'!$C419,"hh:mm"),"")</f>
        <v/>
      </c>
      <c r="DA422" s="122" t="str">
        <f>IF('Main courante'!$A419=$CX$6,TEXT('Main courante'!$D419,"hh:mm"),"")</f>
        <v/>
      </c>
      <c r="DB422" s="123" t="str">
        <f>IF('Main courante'!$A419=$CX$6,MOD($DA422-$CZ422,1),"")</f>
        <v/>
      </c>
      <c r="DC422" s="123" t="str">
        <f>IF('Main courante'!$A419=$CX$6,'Main courante'!$E419,"")</f>
        <v/>
      </c>
      <c r="DD422" s="122" t="str">
        <f>IF('Main courante'!$A419=$CX$6,DU422,"")</f>
        <v/>
      </c>
      <c r="DE422" s="125"/>
      <c r="DF422" s="120" t="str">
        <f>IF('Main courante'!$A419=$DF$6,MAX($DF$8:$DF421)+1,"")</f>
        <v/>
      </c>
      <c r="DG422" s="121" t="str">
        <f>IF('Main courante'!$A419=$DF$6,TEXT('Main courante'!$B419,"j mmm aa"),"")</f>
        <v/>
      </c>
      <c r="DH422" s="122" t="str">
        <f>IF('Main courante'!$A419=$DF$6,TEXT('Main courante'!$C419,"hh:mm"),"")</f>
        <v/>
      </c>
      <c r="DI422" s="122" t="str">
        <f>IF('Main courante'!$A419=$DF$6,TEXT('Main courante'!$D419,"hh:mm"),"")</f>
        <v/>
      </c>
      <c r="DJ422" s="123" t="str">
        <f>IF('Main courante'!$A419=$DF$6,MOD($DI422-$DH422,1),"")</f>
        <v/>
      </c>
      <c r="DK422" s="123" t="str">
        <f>IF('Main courante'!$A419=$DF$6,'Main courante'!$E419,"")</f>
        <v/>
      </c>
      <c r="DL422" s="128"/>
      <c r="DM422" s="120" t="str">
        <f>IF(OR('Main courante'!$F419&lt;&gt;"",'Main courante'!$K419&lt;&gt;""),MAX($DM$8:$DM421)+1,"")</f>
        <v/>
      </c>
      <c r="DN422" s="121" t="str">
        <f>IF('Main courante'!$F419,TEXT('Main courante'!$B419,"j mmm aa"),"")</f>
        <v/>
      </c>
      <c r="DO422" s="121" t="str">
        <f>IF('Main courante'!$F419,'Main courante'!$E419,"")</f>
        <v/>
      </c>
      <c r="DP422" s="121" t="str">
        <f>IF(OR('Main courante'!$F419&lt;&gt;"",'Main courante'!$K419&lt;&gt;""),IF('Main courante'!$F419&lt;&gt;"",TEXT('Main courante'!$F419,"hh:mm"),""),"")</f>
        <v/>
      </c>
      <c r="DQ422" s="121" t="str">
        <f>IF(OR('Main courante'!$F419&lt;&gt;"",'Main courante'!$K419&lt;&gt;""),IF('Main courante'!$G419&lt;&gt;"",TEXT('Main courante'!$G419,"hh:mm"),""),"")</f>
        <v/>
      </c>
      <c r="DR422" s="121" t="str">
        <f>IF(OR('Main courante'!$F419&lt;&gt;"",'Main courante'!$K419&lt;&gt;""),IF('Main courante'!$K419&lt;&gt;"",TEXT('Main courante'!$K419,"hh:mm"),""),"")</f>
        <v/>
      </c>
      <c r="DS422" s="121" t="str">
        <f>IF(OR('Main courante'!$F419&lt;&gt;"",'Main courante'!$K419&lt;&gt;""),IF('Main courante'!$L419&lt;&gt;"",TEXT('Main courante'!$L419,"hh:mm"),""),"")</f>
        <v/>
      </c>
      <c r="DT422" s="129">
        <f t="shared" si="22"/>
        <v>0</v>
      </c>
      <c r="DU422" s="130">
        <f>'Main courante'!$H419+'Main courante'!$M419</f>
        <v>0</v>
      </c>
      <c r="DV422" s="131">
        <f>'Main courante'!$J419+'Main courante'!$O419</f>
        <v>0</v>
      </c>
      <c r="DW422" s="131">
        <f>'Main courante'!$I419+'Main courante'!$N419</f>
        <v>0</v>
      </c>
      <c r="DX422" s="132" t="str">
        <f>IF('Main courante'!$P419&lt;&gt;"",'Main courante'!$P419,"")</f>
        <v/>
      </c>
      <c r="DY422" s="133" t="str">
        <f>IF('Main courante'!$Q419&lt;&gt;"",'Main courante'!$Q419,"")</f>
        <v/>
      </c>
      <c r="DZ422" s="133" t="str">
        <f>IF('Main courante'!$R419&lt;&gt;"",'Main courante'!$R419,"")</f>
        <v/>
      </c>
      <c r="EA422" s="129">
        <f t="shared" si="23"/>
        <v>0</v>
      </c>
      <c r="EB422" s="129">
        <f t="shared" si="24"/>
        <v>0</v>
      </c>
      <c r="ED422" s="120" t="str">
        <f>IF('Main courante'!$A419=$ED$6,MAX($ED$8:$ED421)+1,"")</f>
        <v/>
      </c>
      <c r="EE422" s="120" t="str">
        <f>IF('Main courante'!$A419=$ED$6,'Main courante'!$S419,"")</f>
        <v/>
      </c>
      <c r="EF422" s="120" t="str">
        <f>IF('Main courante'!$A419=$ED$6,'Main courante'!$T419,"")</f>
        <v/>
      </c>
      <c r="EG422" s="120" t="str">
        <f>IF('Main courante'!$A419=$ED$6,'Main courante'!$U419,"")</f>
        <v/>
      </c>
      <c r="EH422" s="134" t="str">
        <f>IF('Main courante'!$A419=$ED$6,'Main courante'!$V419,"")</f>
        <v/>
      </c>
      <c r="EJ422" s="120" t="str">
        <f>IF('Main courante'!$A419=$EJ$6,MAX($EJ$8:$EJ421)+1,"")</f>
        <v/>
      </c>
      <c r="EK422" s="120" t="str">
        <f>IF('Main courante'!$A419=$EJ$6,'Main courante'!$S419,"")</f>
        <v/>
      </c>
      <c r="EL422" s="120" t="str">
        <f>IF('Main courante'!$A419=$EJ$6,'Main courante'!$T419,"")</f>
        <v/>
      </c>
      <c r="EM422" s="120" t="str">
        <f>IF('Main courante'!$A419=$EJ$6,'Main courante'!$U419,"")</f>
        <v/>
      </c>
      <c r="EN422" s="134" t="str">
        <f>IF('Main courante'!$A419=$EJ$6,'Main courante'!$V419,"")</f>
        <v/>
      </c>
      <c r="EP422" s="120" t="str">
        <f>IF('Main courante'!$A419=$EP$6,MAX($EP$8:$EP421)+1,"")</f>
        <v/>
      </c>
      <c r="EQ422" s="120" t="str">
        <f>IF('Main courante'!$A419=$EP$6,'Main courante'!$S419,"")</f>
        <v/>
      </c>
      <c r="ER422" s="120" t="str">
        <f>IF('Main courante'!$A419=$EP$6,'Main courante'!$T419,"")</f>
        <v/>
      </c>
      <c r="ES422" s="120" t="str">
        <f>IF('Main courante'!$A419=$EP$6,'Main courante'!$U419,"")</f>
        <v/>
      </c>
      <c r="ET422" s="134" t="str">
        <f>IF('Main courante'!$A419=$EP$6,'Main courante'!$V419,"")</f>
        <v/>
      </c>
      <c r="EU422" s="125"/>
      <c r="EV422" s="120" t="str">
        <f>IF('Main courante'!$A419=$EV$6,MAX($EV$8:$EV421)+1,"")</f>
        <v/>
      </c>
      <c r="EW422" s="121" t="str">
        <f>IF('Main courante'!$A419=$EV$6,TEXT('Main courante'!$B419,"j mmm aa"),"")</f>
        <v/>
      </c>
      <c r="EX422" s="122" t="str">
        <f>IF('Main courante'!$A419=$EV$6,TEXT('Main courante'!$C419,"hh:mm"),"")</f>
        <v/>
      </c>
      <c r="EY422" s="122" t="str">
        <f>IF('Main courante'!$A419=$EV$6,TEXT('Main courante'!$D419,"hh:mm"),"")</f>
        <v/>
      </c>
      <c r="EZ422" s="123" t="str">
        <f>IF('Main courante'!$A419=$EV$6,MOD($EY422-$EX422,1),"")</f>
        <v/>
      </c>
      <c r="FA422" s="123" t="str">
        <f>IF('Main courante'!$A419=$EV$6,'Main courante'!$E419,"")</f>
        <v/>
      </c>
      <c r="FB422" s="128"/>
    </row>
    <row r="423" spans="1:158">
      <c r="A423" s="120" t="str">
        <f>IF('Main courante'!$A420=$A$6,MAX($A$8:$A422)+1,"")</f>
        <v/>
      </c>
      <c r="B423" s="121" t="str">
        <f>IF('Main courante'!$A420=$A$6,TEXT('Main courante'!$B420,"j mmm aa"),"")</f>
        <v/>
      </c>
      <c r="C423" s="122" t="str">
        <f>IF('Main courante'!$A420=$A$6,TEXT('Main courante'!$C420,"hh:mm"),"")</f>
        <v/>
      </c>
      <c r="D423" s="122" t="str">
        <f>IF('Main courante'!$A420=$A$6,TEXT('Main courante'!$D420,"hh:mm"),"")</f>
        <v/>
      </c>
      <c r="E423" s="123" t="str">
        <f>IF('Main courante'!$A420=$A$6,MOD($D423-$C423,1),"")</f>
        <v/>
      </c>
      <c r="F423" s="123" t="str">
        <f>IF('Main courante'!$A420=$A$6,'Main courante'!$E420,"")</f>
        <v/>
      </c>
      <c r="G423" s="125"/>
      <c r="H423" s="126" t="str">
        <f>IF('Main courante'!$A420=$H$6,MAX($H$8:$H422)+1,"")</f>
        <v/>
      </c>
      <c r="I423" s="121" t="str">
        <f>IF('Main courante'!$A420=$H$6,TEXT('Main courante'!$B420,"j mmm aa"),"")</f>
        <v/>
      </c>
      <c r="J423" s="122" t="str">
        <f>IF('Main courante'!$A420=$H$6,TEXT('Main courante'!$C420,"hh:mm"),"")</f>
        <v/>
      </c>
      <c r="K423" s="122" t="str">
        <f>IF('Main courante'!$A420=$H$6,TEXT('Main courante'!$D420,"hh:mm"),"")</f>
        <v/>
      </c>
      <c r="L423" s="123" t="str">
        <f>IF('Main courante'!$A420=$H$6,MOD($K423-$J423,1),"")</f>
        <v/>
      </c>
      <c r="M423" s="123" t="str">
        <f>IF('Main courante'!$A420=$H$6,'Main courante'!$E420,"")</f>
        <v/>
      </c>
      <c r="N423" s="125"/>
      <c r="O423" s="120" t="str">
        <f>IF('Main courante'!$A420=$O$6,MAX($O$8:$O422)+1,"")</f>
        <v/>
      </c>
      <c r="P423" s="121" t="str">
        <f>IF('Main courante'!$A420=$O$6,TEXT('Main courante'!$B420,"j mmm aa"),"")</f>
        <v/>
      </c>
      <c r="Q423" s="122" t="str">
        <f>IF('Main courante'!$A420=$O$6,TEXT('Main courante'!$C420,"hh:mm"),"")</f>
        <v/>
      </c>
      <c r="R423" s="122" t="str">
        <f>IF('Main courante'!$A420=$O$6,TEXT('Main courante'!$D420,"hh:mm"),"")</f>
        <v/>
      </c>
      <c r="S423" s="123" t="str">
        <f>IF('Main courante'!$A420=$O$6,MOD($R423-$Q423,1),"")</f>
        <v/>
      </c>
      <c r="T423" s="124" t="str">
        <f>IF('Main courante'!$A420=$O$6,'Main courante'!$E420,"")</f>
        <v/>
      </c>
      <c r="U423" s="127" t="str">
        <f>IF('Main courante'!$A420=$O$6,DU423,"")</f>
        <v/>
      </c>
      <c r="V423" s="125"/>
      <c r="W423" s="120" t="str">
        <f>IF('Main courante'!$A420=$W$6,MAX($W$8:$W422)+1,"")</f>
        <v/>
      </c>
      <c r="X423" s="121" t="str">
        <f>IF('Main courante'!$A420=$W$6,TEXT('Main courante'!$B420,"j mmm aa"),"")</f>
        <v/>
      </c>
      <c r="Y423" s="122" t="str">
        <f>IF('Main courante'!$A420=$W$6,TEXT('Main courante'!$C420,"hh:mm"),"")</f>
        <v/>
      </c>
      <c r="Z423" s="122" t="str">
        <f>IF('Main courante'!$A420=$W$6,TEXT('Main courante'!$D420,"hh:mm"),"")</f>
        <v/>
      </c>
      <c r="AA423" s="123" t="str">
        <f>IF('Main courante'!$A420=$W$6,MOD($Z423-$Y423,1),"")</f>
        <v/>
      </c>
      <c r="AB423" s="123" t="str">
        <f>IF('Main courante'!$A420=$W$6,'Main courante'!$E420,"")</f>
        <v/>
      </c>
      <c r="AC423" s="122" t="str">
        <f>IF('Main courante'!$A420=$W$6,DU423,"")</f>
        <v/>
      </c>
      <c r="AD423" s="125"/>
      <c r="AE423" s="120" t="str">
        <f>IF('Main courante'!$A420=$AE$6,MAX($AE$8:$AE422)+1,"")</f>
        <v/>
      </c>
      <c r="AF423" s="121" t="str">
        <f>IF('Main courante'!$A420=$AE$6,TEXT('Main courante'!$B420,"j mmm aa"),"")</f>
        <v/>
      </c>
      <c r="AG423" s="122" t="str">
        <f>IF('Main courante'!$A420=$AE$6,TEXT('Main courante'!$C420,"hh:mm"),"")</f>
        <v/>
      </c>
      <c r="AH423" s="122" t="str">
        <f>IF('Main courante'!$A420=$AE$6,TEXT('Main courante'!$D420,"hh:mm"),"")</f>
        <v/>
      </c>
      <c r="AI423" s="123" t="str">
        <f>IF('Main courante'!$A420=$AE$6,MOD($AH423-$AG423,1),"")</f>
        <v/>
      </c>
      <c r="AJ423" s="123" t="str">
        <f>IF('Main courante'!$A420=$AE$6,'Main courante'!$E420,"")</f>
        <v/>
      </c>
      <c r="AK423" s="122" t="str">
        <f>IF('Main courante'!$A420=$AE$6,DU423,"")</f>
        <v/>
      </c>
      <c r="AL423" s="125"/>
      <c r="AM423" s="120" t="str">
        <f>IF('Main courante'!$A420=$AM$6,MAX($AM$8:$AM422)+1,"")</f>
        <v/>
      </c>
      <c r="AN423" s="121" t="str">
        <f>IF('Main courante'!$A420=$AM$6,TEXT('Main courante'!$B420,"j mmm aa"),"")</f>
        <v/>
      </c>
      <c r="AO423" s="122" t="str">
        <f>IF('Main courante'!$A420=$AM$6,TEXT('Main courante'!$C420,"hh:mm"),"")</f>
        <v/>
      </c>
      <c r="AP423" s="122" t="str">
        <f>IF('Main courante'!$A420=$AM$6,TEXT('Main courante'!$D420,"hh:mm"),"")</f>
        <v/>
      </c>
      <c r="AQ423" s="123" t="str">
        <f>IF('Main courante'!$A420=$AM$6,MOD($AP423-$AO423,1),"")</f>
        <v/>
      </c>
      <c r="AR423" s="123" t="str">
        <f>IF('Main courante'!$A420=$AM$6,'Main courante'!$E420,"")</f>
        <v/>
      </c>
      <c r="AS423" s="122" t="str">
        <f>IF('Main courante'!$A420=$AM$6,DU423,"")</f>
        <v/>
      </c>
      <c r="AT423" s="125"/>
      <c r="AU423" s="120" t="str">
        <f>IF('Main courante'!$A420=$AU$6,MAX($AU$8:$AU422)+1,"")</f>
        <v/>
      </c>
      <c r="AV423" s="121" t="str">
        <f>IF('Main courante'!$A420=$AU$6,TEXT('Main courante'!$B420,"j mmm aa"),"")</f>
        <v/>
      </c>
      <c r="AW423" s="122" t="str">
        <f>IF('Main courante'!$A420=$AU$6,TEXT('Main courante'!$C420,"hh:mm"),"")</f>
        <v/>
      </c>
      <c r="AX423" s="122" t="str">
        <f>IF('Main courante'!$A420=$AU$6,TEXT('Main courante'!$D420,"hh:mm"),"")</f>
        <v/>
      </c>
      <c r="AY423" s="123" t="str">
        <f>IF('Main courante'!$A420=$AU$6,MOD($AX423-$AW423,1),"")</f>
        <v/>
      </c>
      <c r="AZ423" s="123" t="str">
        <f>IF('Main courante'!$A420=$AU$6,'Main courante'!$E420,"")</f>
        <v/>
      </c>
      <c r="BA423" s="122" t="str">
        <f>IF('Main courante'!$A420=$AU$6,DU423,"")</f>
        <v/>
      </c>
      <c r="BB423" s="125"/>
      <c r="BC423" s="120" t="str">
        <f>IF('Main courante'!$A420=$BC$6,MAX($BC$8:$BC422)+1,"")</f>
        <v/>
      </c>
      <c r="BD423" s="121" t="str">
        <f>IF('Main courante'!$A420=$BC$6,TEXT('Main courante'!$B420,"j mmm aa"),"")</f>
        <v/>
      </c>
      <c r="BE423" s="122" t="str">
        <f>IF('Main courante'!$A420=$BC$6,TEXT('Main courante'!$C420,"hh:mm"),"")</f>
        <v/>
      </c>
      <c r="BF423" s="122" t="str">
        <f>IF('Main courante'!$A420=$BC$6,TEXT('Main courante'!$D420,"hh:mm"),"")</f>
        <v/>
      </c>
      <c r="BG423" s="123" t="str">
        <f>IF('Main courante'!$A420=$BC$6,MOD($BF423-$BE423,1),"")</f>
        <v/>
      </c>
      <c r="BH423" s="123" t="str">
        <f>IF('Main courante'!$A420=$BC$6,'Main courante'!$E420,"")</f>
        <v/>
      </c>
      <c r="BI423" s="122" t="str">
        <f>IF('Main courante'!$A420=$BC$6,DU423,"")</f>
        <v/>
      </c>
      <c r="BJ423" s="125"/>
      <c r="BK423" s="120" t="str">
        <f>IF('Main courante'!$A420=$BK$6,MAX($BK$8:$BK422)+1,"")</f>
        <v/>
      </c>
      <c r="BL423" s="121" t="str">
        <f>IF('Main courante'!$A420=$BK$6,TEXT('Main courante'!$B420,"j mmm aa"),"")</f>
        <v/>
      </c>
      <c r="BM423" s="122" t="str">
        <f>IF('Main courante'!$A420=$BK$6,TEXT('Main courante'!$C420,"hh:mm"),"")</f>
        <v/>
      </c>
      <c r="BN423" s="122" t="str">
        <f>IF('Main courante'!$A420=$BK$6,TEXT('Main courante'!$D420,"hh:mm"),"")</f>
        <v/>
      </c>
      <c r="BO423" s="123" t="str">
        <f>IF('Main courante'!$A420=$BK$6,MOD($BN423-$BM423,1),"")</f>
        <v/>
      </c>
      <c r="BP423" s="123" t="str">
        <f>IF('Main courante'!$A420=$BK$6,'Main courante'!$E420,"")</f>
        <v/>
      </c>
      <c r="BQ423" s="122" t="str">
        <f>IF('Main courante'!$A420=$BK$6,DU423,"")</f>
        <v/>
      </c>
      <c r="BR423" s="125"/>
      <c r="BS423" s="120" t="str">
        <f>IF('Main courante'!$A420=$BS$6,MAX($BS$8:$BS422)+1,"")</f>
        <v/>
      </c>
      <c r="BT423" s="121" t="str">
        <f>IF('Main courante'!$A420=$BS$6,TEXT('Main courante'!$B420,"j mmm aa"),"")</f>
        <v/>
      </c>
      <c r="BU423" s="122" t="str">
        <f>IF('Main courante'!$A420=$BS$6,TEXT('Main courante'!$C420,"hh:mm"),"")</f>
        <v/>
      </c>
      <c r="BV423" s="122" t="str">
        <f>IF('Main courante'!$A420=$BS$6,TEXT('Main courante'!$D420,"hh:mm"),"")</f>
        <v/>
      </c>
      <c r="BW423" s="123" t="str">
        <f>IF('Main courante'!$A420=$BS$6,MOD($BV423-$BU423,1),"")</f>
        <v/>
      </c>
      <c r="BX423" s="123" t="str">
        <f>IF('Main courante'!$A420=$BS$6,'Main courante'!$E420,"")</f>
        <v/>
      </c>
      <c r="BY423" s="122" t="str">
        <f>IF('Main courante'!$A420=$BS$6,DU423,"")</f>
        <v/>
      </c>
      <c r="BZ423" s="125"/>
      <c r="CA423" s="120" t="str">
        <f>IF('Main courante'!$A420=$CA$6,MAX($CA$8:$CA422)+1,"")</f>
        <v/>
      </c>
      <c r="CB423" s="121" t="str">
        <f>IF('Main courante'!$A420=$CA$6,TEXT('Main courante'!$B420,"j mmm aa"),"")</f>
        <v/>
      </c>
      <c r="CC423" s="122" t="str">
        <f>IF('Main courante'!$A420=$CA$6,TEXT('Main courante'!$C420,"hh:mm"),"")</f>
        <v/>
      </c>
      <c r="CD423" s="122" t="str">
        <f>IF('Main courante'!$A420=$CA$6,TEXT('Main courante'!$D420,"hh:mm"),"")</f>
        <v/>
      </c>
      <c r="CE423" s="123" t="str">
        <f>IF('Main courante'!$A420=$CA$6,MOD($CD423-$CC423,1),"")</f>
        <v/>
      </c>
      <c r="CF423" s="123" t="str">
        <f>IF('Main courante'!$A420=$CA$6,'Main courante'!$E420,"")</f>
        <v/>
      </c>
      <c r="CG423" s="122" t="str">
        <f>IF('Main courante'!$A420=$CA$6,DU423,"")</f>
        <v/>
      </c>
      <c r="CH423" s="125"/>
      <c r="CI423" s="120" t="str">
        <f>IF('Main courante'!$A420=$CI$6,MAX($CI$8:$CI422)+1,"")</f>
        <v/>
      </c>
      <c r="CJ423" s="121" t="str">
        <f>IF('Main courante'!$A420=$CI$6,TEXT('Main courante'!$B420,"j mmm aa"),"")</f>
        <v/>
      </c>
      <c r="CK423" s="122" t="str">
        <f>IF('Main courante'!$A420=$CI$6,TEXT('Main courante'!$C420,"hh:mm"),"")</f>
        <v/>
      </c>
      <c r="CL423" s="122" t="str">
        <f>IF('Main courante'!$A420=$CI$6,TEXT('Main courante'!$D420,"hh:mm"),"")</f>
        <v/>
      </c>
      <c r="CM423" s="123" t="str">
        <f>IF('Main courante'!$A420=$CI$6,MOD($CL423-$CK423,1),"")</f>
        <v/>
      </c>
      <c r="CN423" s="123" t="str">
        <f>IF('Main courante'!$A420=$CI$6,'Main courante'!$E420,"")</f>
        <v/>
      </c>
      <c r="CO423" s="125"/>
      <c r="CP423" s="120" t="str">
        <f>IF('Main courante'!$A420=$CP$6,MAX($CP$8:$CP422)+1,"")</f>
        <v/>
      </c>
      <c r="CQ423" s="121" t="str">
        <f>IF('Main courante'!$A420=$CP$6,TEXT('Main courante'!$B420,"j mmm aa"),"")</f>
        <v/>
      </c>
      <c r="CR423" s="122" t="str">
        <f>IF('Main courante'!$A420=$CP$6,TEXT('Main courante'!$C420,"hh:mm"),"")</f>
        <v/>
      </c>
      <c r="CS423" s="122" t="str">
        <f>IF('Main courante'!$A420=$CP$6,TEXT('Main courante'!$D420,"hh:mm"),"")</f>
        <v/>
      </c>
      <c r="CT423" s="123" t="str">
        <f>IF('Main courante'!$A420=$CP$6,MOD($CS423-$CR423,1),"")</f>
        <v/>
      </c>
      <c r="CU423" s="123" t="str">
        <f>IF('Main courante'!$A420=$CP$6,'Main courante'!$E420,"")</f>
        <v/>
      </c>
      <c r="CV423" s="122" t="str">
        <f>IF('Main courante'!$A420=$CP$6,DU423,"")</f>
        <v/>
      </c>
      <c r="CW423" s="125"/>
      <c r="CX423" s="120" t="str">
        <f>IF('Main courante'!$A420=$CX$6,MAX($CX$8:$CX422)+1,"")</f>
        <v/>
      </c>
      <c r="CY423" s="121" t="str">
        <f>IF('Main courante'!$A420=$CX$6,TEXT('Main courante'!$B420,"j mmm aa"),"")</f>
        <v/>
      </c>
      <c r="CZ423" s="122" t="str">
        <f>IF('Main courante'!$A420=$CX$6,TEXT('Main courante'!$C420,"hh:mm"),"")</f>
        <v/>
      </c>
      <c r="DA423" s="122" t="str">
        <f>IF('Main courante'!$A420=$CX$6,TEXT('Main courante'!$D420,"hh:mm"),"")</f>
        <v/>
      </c>
      <c r="DB423" s="123" t="str">
        <f>IF('Main courante'!$A420=$CX$6,MOD($DA423-$CZ423,1),"")</f>
        <v/>
      </c>
      <c r="DC423" s="123" t="str">
        <f>IF('Main courante'!$A420=$CX$6,'Main courante'!$E420,"")</f>
        <v/>
      </c>
      <c r="DD423" s="122" t="str">
        <f>IF('Main courante'!$A420=$CX$6,DU423,"")</f>
        <v/>
      </c>
      <c r="DE423" s="125"/>
      <c r="DF423" s="120" t="str">
        <f>IF('Main courante'!$A420=$DF$6,MAX($DF$8:$DF422)+1,"")</f>
        <v/>
      </c>
      <c r="DG423" s="121" t="str">
        <f>IF('Main courante'!$A420=$DF$6,TEXT('Main courante'!$B420,"j mmm aa"),"")</f>
        <v/>
      </c>
      <c r="DH423" s="122" t="str">
        <f>IF('Main courante'!$A420=$DF$6,TEXT('Main courante'!$C420,"hh:mm"),"")</f>
        <v/>
      </c>
      <c r="DI423" s="122" t="str">
        <f>IF('Main courante'!$A420=$DF$6,TEXT('Main courante'!$D420,"hh:mm"),"")</f>
        <v/>
      </c>
      <c r="DJ423" s="123" t="str">
        <f>IF('Main courante'!$A420=$DF$6,MOD($DI423-$DH423,1),"")</f>
        <v/>
      </c>
      <c r="DK423" s="123" t="str">
        <f>IF('Main courante'!$A420=$DF$6,'Main courante'!$E420,"")</f>
        <v/>
      </c>
      <c r="DL423" s="128"/>
      <c r="DM423" s="120" t="str">
        <f>IF(OR('Main courante'!$F420&lt;&gt;"",'Main courante'!$K420&lt;&gt;""),MAX($DM$8:$DM422)+1,"")</f>
        <v/>
      </c>
      <c r="DN423" s="121" t="str">
        <f>IF('Main courante'!$F420,TEXT('Main courante'!$B420,"j mmm aa"),"")</f>
        <v/>
      </c>
      <c r="DO423" s="121" t="str">
        <f>IF('Main courante'!$F420,'Main courante'!$E420,"")</f>
        <v/>
      </c>
      <c r="DP423" s="121" t="str">
        <f>IF(OR('Main courante'!$F420&lt;&gt;"",'Main courante'!$K420&lt;&gt;""),IF('Main courante'!$F420&lt;&gt;"",TEXT('Main courante'!$F420,"hh:mm"),""),"")</f>
        <v/>
      </c>
      <c r="DQ423" s="121" t="str">
        <f>IF(OR('Main courante'!$F420&lt;&gt;"",'Main courante'!$K420&lt;&gt;""),IF('Main courante'!$G420&lt;&gt;"",TEXT('Main courante'!$G420,"hh:mm"),""),"")</f>
        <v/>
      </c>
      <c r="DR423" s="121" t="str">
        <f>IF(OR('Main courante'!$F420&lt;&gt;"",'Main courante'!$K420&lt;&gt;""),IF('Main courante'!$K420&lt;&gt;"",TEXT('Main courante'!$K420,"hh:mm"),""),"")</f>
        <v/>
      </c>
      <c r="DS423" s="121" t="str">
        <f>IF(OR('Main courante'!$F420&lt;&gt;"",'Main courante'!$K420&lt;&gt;""),IF('Main courante'!$L420&lt;&gt;"",TEXT('Main courante'!$L420,"hh:mm"),""),"")</f>
        <v/>
      </c>
      <c r="DT423" s="129">
        <f t="shared" si="22"/>
        <v>0</v>
      </c>
      <c r="DU423" s="130">
        <f>'Main courante'!$H420+'Main courante'!$M420</f>
        <v>0</v>
      </c>
      <c r="DV423" s="131">
        <f>'Main courante'!$J420+'Main courante'!$O420</f>
        <v>0</v>
      </c>
      <c r="DW423" s="131">
        <f>'Main courante'!$I420+'Main courante'!$N420</f>
        <v>0</v>
      </c>
      <c r="DX423" s="132" t="str">
        <f>IF('Main courante'!$P420&lt;&gt;"",'Main courante'!$P420,"")</f>
        <v/>
      </c>
      <c r="DY423" s="133" t="str">
        <f>IF('Main courante'!$Q420&lt;&gt;"",'Main courante'!$Q420,"")</f>
        <v/>
      </c>
      <c r="DZ423" s="133" t="str">
        <f>IF('Main courante'!$R420&lt;&gt;"",'Main courante'!$R420,"")</f>
        <v/>
      </c>
      <c r="EA423" s="129">
        <f t="shared" si="23"/>
        <v>0</v>
      </c>
      <c r="EB423" s="129">
        <f t="shared" si="24"/>
        <v>0</v>
      </c>
      <c r="ED423" s="120" t="str">
        <f>IF('Main courante'!$A420=$ED$6,MAX($ED$8:$ED422)+1,"")</f>
        <v/>
      </c>
      <c r="EE423" s="120" t="str">
        <f>IF('Main courante'!$A420=$ED$6,'Main courante'!$S420,"")</f>
        <v/>
      </c>
      <c r="EF423" s="120" t="str">
        <f>IF('Main courante'!$A420=$ED$6,'Main courante'!$T420,"")</f>
        <v/>
      </c>
      <c r="EG423" s="120" t="str">
        <f>IF('Main courante'!$A420=$ED$6,'Main courante'!$U420,"")</f>
        <v/>
      </c>
      <c r="EH423" s="134" t="str">
        <f>IF('Main courante'!$A420=$ED$6,'Main courante'!$V420,"")</f>
        <v/>
      </c>
      <c r="EJ423" s="120" t="str">
        <f>IF('Main courante'!$A420=$EJ$6,MAX($EJ$8:$EJ422)+1,"")</f>
        <v/>
      </c>
      <c r="EK423" s="120" t="str">
        <f>IF('Main courante'!$A420=$EJ$6,'Main courante'!$S420,"")</f>
        <v/>
      </c>
      <c r="EL423" s="120" t="str">
        <f>IF('Main courante'!$A420=$EJ$6,'Main courante'!$T420,"")</f>
        <v/>
      </c>
      <c r="EM423" s="120" t="str">
        <f>IF('Main courante'!$A420=$EJ$6,'Main courante'!$U420,"")</f>
        <v/>
      </c>
      <c r="EN423" s="134" t="str">
        <f>IF('Main courante'!$A420=$EJ$6,'Main courante'!$V420,"")</f>
        <v/>
      </c>
      <c r="EP423" s="120" t="str">
        <f>IF('Main courante'!$A420=$EP$6,MAX($EP$8:$EP422)+1,"")</f>
        <v/>
      </c>
      <c r="EQ423" s="120" t="str">
        <f>IF('Main courante'!$A420=$EP$6,'Main courante'!$S420,"")</f>
        <v/>
      </c>
      <c r="ER423" s="120" t="str">
        <f>IF('Main courante'!$A420=$EP$6,'Main courante'!$T420,"")</f>
        <v/>
      </c>
      <c r="ES423" s="120" t="str">
        <f>IF('Main courante'!$A420=$EP$6,'Main courante'!$U420,"")</f>
        <v/>
      </c>
      <c r="ET423" s="134" t="str">
        <f>IF('Main courante'!$A420=$EP$6,'Main courante'!$V420,"")</f>
        <v/>
      </c>
      <c r="EU423" s="125"/>
      <c r="EV423" s="120" t="str">
        <f>IF('Main courante'!$A420=$EV$6,MAX($EV$8:$EV422)+1,"")</f>
        <v/>
      </c>
      <c r="EW423" s="121" t="str">
        <f>IF('Main courante'!$A420=$EV$6,TEXT('Main courante'!$B420,"j mmm aa"),"")</f>
        <v/>
      </c>
      <c r="EX423" s="122" t="str">
        <f>IF('Main courante'!$A420=$EV$6,TEXT('Main courante'!$C420,"hh:mm"),"")</f>
        <v/>
      </c>
      <c r="EY423" s="122" t="str">
        <f>IF('Main courante'!$A420=$EV$6,TEXT('Main courante'!$D420,"hh:mm"),"")</f>
        <v/>
      </c>
      <c r="EZ423" s="123" t="str">
        <f>IF('Main courante'!$A420=$EV$6,MOD($EY423-$EX423,1),"")</f>
        <v/>
      </c>
      <c r="FA423" s="123" t="str">
        <f>IF('Main courante'!$A420=$EV$6,'Main courante'!$E420,"")</f>
        <v/>
      </c>
      <c r="FB423" s="128"/>
    </row>
    <row r="424" spans="1:158">
      <c r="A424" s="120" t="str">
        <f>IF('Main courante'!$A421=$A$6,MAX($A$8:$A423)+1,"")</f>
        <v/>
      </c>
      <c r="B424" s="121" t="str">
        <f>IF('Main courante'!$A421=$A$6,TEXT('Main courante'!$B421,"j mmm aa"),"")</f>
        <v/>
      </c>
      <c r="C424" s="122" t="str">
        <f>IF('Main courante'!$A421=$A$6,TEXT('Main courante'!$C421,"hh:mm"),"")</f>
        <v/>
      </c>
      <c r="D424" s="122" t="str">
        <f>IF('Main courante'!$A421=$A$6,TEXT('Main courante'!$D421,"hh:mm"),"")</f>
        <v/>
      </c>
      <c r="E424" s="123" t="str">
        <f>IF('Main courante'!$A421=$A$6,MOD($D424-$C424,1),"")</f>
        <v/>
      </c>
      <c r="F424" s="123" t="str">
        <f>IF('Main courante'!$A421=$A$6,'Main courante'!$E421,"")</f>
        <v/>
      </c>
      <c r="G424" s="125"/>
      <c r="H424" s="126" t="str">
        <f>IF('Main courante'!$A421=$H$6,MAX($H$8:$H423)+1,"")</f>
        <v/>
      </c>
      <c r="I424" s="121" t="str">
        <f>IF('Main courante'!$A421=$H$6,TEXT('Main courante'!$B421,"j mmm aa"),"")</f>
        <v/>
      </c>
      <c r="J424" s="122" t="str">
        <f>IF('Main courante'!$A421=$H$6,TEXT('Main courante'!$C421,"hh:mm"),"")</f>
        <v/>
      </c>
      <c r="K424" s="122" t="str">
        <f>IF('Main courante'!$A421=$H$6,TEXT('Main courante'!$D421,"hh:mm"),"")</f>
        <v/>
      </c>
      <c r="L424" s="123" t="str">
        <f>IF('Main courante'!$A421=$H$6,MOD($K424-$J424,1),"")</f>
        <v/>
      </c>
      <c r="M424" s="123" t="str">
        <f>IF('Main courante'!$A421=$H$6,'Main courante'!$E421,"")</f>
        <v/>
      </c>
      <c r="N424" s="125"/>
      <c r="O424" s="120" t="str">
        <f>IF('Main courante'!$A421=$O$6,MAX($O$8:$O423)+1,"")</f>
        <v/>
      </c>
      <c r="P424" s="121" t="str">
        <f>IF('Main courante'!$A421=$O$6,TEXT('Main courante'!$B421,"j mmm aa"),"")</f>
        <v/>
      </c>
      <c r="Q424" s="122" t="str">
        <f>IF('Main courante'!$A421=$O$6,TEXT('Main courante'!$C421,"hh:mm"),"")</f>
        <v/>
      </c>
      <c r="R424" s="122" t="str">
        <f>IF('Main courante'!$A421=$O$6,TEXT('Main courante'!$D421,"hh:mm"),"")</f>
        <v/>
      </c>
      <c r="S424" s="123" t="str">
        <f>IF('Main courante'!$A421=$O$6,MOD($R424-$Q424,1),"")</f>
        <v/>
      </c>
      <c r="T424" s="124" t="str">
        <f>IF('Main courante'!$A421=$O$6,'Main courante'!$E421,"")</f>
        <v/>
      </c>
      <c r="U424" s="127" t="str">
        <f>IF('Main courante'!$A421=$O$6,DU424,"")</f>
        <v/>
      </c>
      <c r="V424" s="125"/>
      <c r="W424" s="120" t="str">
        <f>IF('Main courante'!$A421=$W$6,MAX($W$8:$W423)+1,"")</f>
        <v/>
      </c>
      <c r="X424" s="121" t="str">
        <f>IF('Main courante'!$A421=$W$6,TEXT('Main courante'!$B421,"j mmm aa"),"")</f>
        <v/>
      </c>
      <c r="Y424" s="122" t="str">
        <f>IF('Main courante'!$A421=$W$6,TEXT('Main courante'!$C421,"hh:mm"),"")</f>
        <v/>
      </c>
      <c r="Z424" s="122" t="str">
        <f>IF('Main courante'!$A421=$W$6,TEXT('Main courante'!$D421,"hh:mm"),"")</f>
        <v/>
      </c>
      <c r="AA424" s="123" t="str">
        <f>IF('Main courante'!$A421=$W$6,MOD($Z424-$Y424,1),"")</f>
        <v/>
      </c>
      <c r="AB424" s="123" t="str">
        <f>IF('Main courante'!$A421=$W$6,'Main courante'!$E421,"")</f>
        <v/>
      </c>
      <c r="AC424" s="122" t="str">
        <f>IF('Main courante'!$A421=$W$6,DU424,"")</f>
        <v/>
      </c>
      <c r="AD424" s="125"/>
      <c r="AE424" s="120" t="str">
        <f>IF('Main courante'!$A421=$AE$6,MAX($AE$8:$AE423)+1,"")</f>
        <v/>
      </c>
      <c r="AF424" s="121" t="str">
        <f>IF('Main courante'!$A421=$AE$6,TEXT('Main courante'!$B421,"j mmm aa"),"")</f>
        <v/>
      </c>
      <c r="AG424" s="122" t="str">
        <f>IF('Main courante'!$A421=$AE$6,TEXT('Main courante'!$C421,"hh:mm"),"")</f>
        <v/>
      </c>
      <c r="AH424" s="122" t="str">
        <f>IF('Main courante'!$A421=$AE$6,TEXT('Main courante'!$D421,"hh:mm"),"")</f>
        <v/>
      </c>
      <c r="AI424" s="123" t="str">
        <f>IF('Main courante'!$A421=$AE$6,MOD($AH424-$AG424,1),"")</f>
        <v/>
      </c>
      <c r="AJ424" s="123" t="str">
        <f>IF('Main courante'!$A421=$AE$6,'Main courante'!$E421,"")</f>
        <v/>
      </c>
      <c r="AK424" s="122" t="str">
        <f>IF('Main courante'!$A421=$AE$6,DU424,"")</f>
        <v/>
      </c>
      <c r="AL424" s="125"/>
      <c r="AM424" s="120" t="str">
        <f>IF('Main courante'!$A421=$AM$6,MAX($AM$8:$AM423)+1,"")</f>
        <v/>
      </c>
      <c r="AN424" s="121" t="str">
        <f>IF('Main courante'!$A421=$AM$6,TEXT('Main courante'!$B421,"j mmm aa"),"")</f>
        <v/>
      </c>
      <c r="AO424" s="122" t="str">
        <f>IF('Main courante'!$A421=$AM$6,TEXT('Main courante'!$C421,"hh:mm"),"")</f>
        <v/>
      </c>
      <c r="AP424" s="122" t="str">
        <f>IF('Main courante'!$A421=$AM$6,TEXT('Main courante'!$D421,"hh:mm"),"")</f>
        <v/>
      </c>
      <c r="AQ424" s="123" t="str">
        <f>IF('Main courante'!$A421=$AM$6,MOD($AP424-$AO424,1),"")</f>
        <v/>
      </c>
      <c r="AR424" s="123" t="str">
        <f>IF('Main courante'!$A421=$AM$6,'Main courante'!$E421,"")</f>
        <v/>
      </c>
      <c r="AS424" s="122" t="str">
        <f>IF('Main courante'!$A421=$AM$6,DU424,"")</f>
        <v/>
      </c>
      <c r="AT424" s="125"/>
      <c r="AU424" s="120" t="str">
        <f>IF('Main courante'!$A421=$AU$6,MAX($AU$8:$AU423)+1,"")</f>
        <v/>
      </c>
      <c r="AV424" s="121" t="str">
        <f>IF('Main courante'!$A421=$AU$6,TEXT('Main courante'!$B421,"j mmm aa"),"")</f>
        <v/>
      </c>
      <c r="AW424" s="122" t="str">
        <f>IF('Main courante'!$A421=$AU$6,TEXT('Main courante'!$C421,"hh:mm"),"")</f>
        <v/>
      </c>
      <c r="AX424" s="122" t="str">
        <f>IF('Main courante'!$A421=$AU$6,TEXT('Main courante'!$D421,"hh:mm"),"")</f>
        <v/>
      </c>
      <c r="AY424" s="123" t="str">
        <f>IF('Main courante'!$A421=$AU$6,MOD($AX424-$AW424,1),"")</f>
        <v/>
      </c>
      <c r="AZ424" s="123" t="str">
        <f>IF('Main courante'!$A421=$AU$6,'Main courante'!$E421,"")</f>
        <v/>
      </c>
      <c r="BA424" s="122" t="str">
        <f>IF('Main courante'!$A421=$AU$6,DU424,"")</f>
        <v/>
      </c>
      <c r="BB424" s="125"/>
      <c r="BC424" s="120" t="str">
        <f>IF('Main courante'!$A421=$BC$6,MAX($BC$8:$BC423)+1,"")</f>
        <v/>
      </c>
      <c r="BD424" s="121" t="str">
        <f>IF('Main courante'!$A421=$BC$6,TEXT('Main courante'!$B421,"j mmm aa"),"")</f>
        <v/>
      </c>
      <c r="BE424" s="122" t="str">
        <f>IF('Main courante'!$A421=$BC$6,TEXT('Main courante'!$C421,"hh:mm"),"")</f>
        <v/>
      </c>
      <c r="BF424" s="122" t="str">
        <f>IF('Main courante'!$A421=$BC$6,TEXT('Main courante'!$D421,"hh:mm"),"")</f>
        <v/>
      </c>
      <c r="BG424" s="123" t="str">
        <f>IF('Main courante'!$A421=$BC$6,MOD($BF424-$BE424,1),"")</f>
        <v/>
      </c>
      <c r="BH424" s="123" t="str">
        <f>IF('Main courante'!$A421=$BC$6,'Main courante'!$E421,"")</f>
        <v/>
      </c>
      <c r="BI424" s="122" t="str">
        <f>IF('Main courante'!$A421=$BC$6,DU424,"")</f>
        <v/>
      </c>
      <c r="BJ424" s="125"/>
      <c r="BK424" s="120" t="str">
        <f>IF('Main courante'!$A421=$BK$6,MAX($BK$8:$BK423)+1,"")</f>
        <v/>
      </c>
      <c r="BL424" s="121" t="str">
        <f>IF('Main courante'!$A421=$BK$6,TEXT('Main courante'!$B421,"j mmm aa"),"")</f>
        <v/>
      </c>
      <c r="BM424" s="122" t="str">
        <f>IF('Main courante'!$A421=$BK$6,TEXT('Main courante'!$C421,"hh:mm"),"")</f>
        <v/>
      </c>
      <c r="BN424" s="122" t="str">
        <f>IF('Main courante'!$A421=$BK$6,TEXT('Main courante'!$D421,"hh:mm"),"")</f>
        <v/>
      </c>
      <c r="BO424" s="123" t="str">
        <f>IF('Main courante'!$A421=$BK$6,MOD($BN424-$BM424,1),"")</f>
        <v/>
      </c>
      <c r="BP424" s="123" t="str">
        <f>IF('Main courante'!$A421=$BK$6,'Main courante'!$E421,"")</f>
        <v/>
      </c>
      <c r="BQ424" s="122" t="str">
        <f>IF('Main courante'!$A421=$BK$6,DU424,"")</f>
        <v/>
      </c>
      <c r="BR424" s="125"/>
      <c r="BS424" s="120" t="str">
        <f>IF('Main courante'!$A421=$BS$6,MAX($BS$8:$BS423)+1,"")</f>
        <v/>
      </c>
      <c r="BT424" s="121" t="str">
        <f>IF('Main courante'!$A421=$BS$6,TEXT('Main courante'!$B421,"j mmm aa"),"")</f>
        <v/>
      </c>
      <c r="BU424" s="122" t="str">
        <f>IF('Main courante'!$A421=$BS$6,TEXT('Main courante'!$C421,"hh:mm"),"")</f>
        <v/>
      </c>
      <c r="BV424" s="122" t="str">
        <f>IF('Main courante'!$A421=$BS$6,TEXT('Main courante'!$D421,"hh:mm"),"")</f>
        <v/>
      </c>
      <c r="BW424" s="123" t="str">
        <f>IF('Main courante'!$A421=$BS$6,MOD($BV424-$BU424,1),"")</f>
        <v/>
      </c>
      <c r="BX424" s="123" t="str">
        <f>IF('Main courante'!$A421=$BS$6,'Main courante'!$E421,"")</f>
        <v/>
      </c>
      <c r="BY424" s="122" t="str">
        <f>IF('Main courante'!$A421=$BS$6,DU424,"")</f>
        <v/>
      </c>
      <c r="BZ424" s="125"/>
      <c r="CA424" s="120" t="str">
        <f>IF('Main courante'!$A421=$CA$6,MAX($CA$8:$CA423)+1,"")</f>
        <v/>
      </c>
      <c r="CB424" s="121" t="str">
        <f>IF('Main courante'!$A421=$CA$6,TEXT('Main courante'!$B421,"j mmm aa"),"")</f>
        <v/>
      </c>
      <c r="CC424" s="122" t="str">
        <f>IF('Main courante'!$A421=$CA$6,TEXT('Main courante'!$C421,"hh:mm"),"")</f>
        <v/>
      </c>
      <c r="CD424" s="122" t="str">
        <f>IF('Main courante'!$A421=$CA$6,TEXT('Main courante'!$D421,"hh:mm"),"")</f>
        <v/>
      </c>
      <c r="CE424" s="123" t="str">
        <f>IF('Main courante'!$A421=$CA$6,MOD($CD424-$CC424,1),"")</f>
        <v/>
      </c>
      <c r="CF424" s="123" t="str">
        <f>IF('Main courante'!$A421=$CA$6,'Main courante'!$E421,"")</f>
        <v/>
      </c>
      <c r="CG424" s="122" t="str">
        <f>IF('Main courante'!$A421=$CA$6,DU424,"")</f>
        <v/>
      </c>
      <c r="CH424" s="125"/>
      <c r="CI424" s="120" t="str">
        <f>IF('Main courante'!$A421=$CI$6,MAX($CI$8:$CI423)+1,"")</f>
        <v/>
      </c>
      <c r="CJ424" s="121" t="str">
        <f>IF('Main courante'!$A421=$CI$6,TEXT('Main courante'!$B421,"j mmm aa"),"")</f>
        <v/>
      </c>
      <c r="CK424" s="122" t="str">
        <f>IF('Main courante'!$A421=$CI$6,TEXT('Main courante'!$C421,"hh:mm"),"")</f>
        <v/>
      </c>
      <c r="CL424" s="122" t="str">
        <f>IF('Main courante'!$A421=$CI$6,TEXT('Main courante'!$D421,"hh:mm"),"")</f>
        <v/>
      </c>
      <c r="CM424" s="123" t="str">
        <f>IF('Main courante'!$A421=$CI$6,MOD($CL424-$CK424,1),"")</f>
        <v/>
      </c>
      <c r="CN424" s="123" t="str">
        <f>IF('Main courante'!$A421=$CI$6,'Main courante'!$E421,"")</f>
        <v/>
      </c>
      <c r="CO424" s="125"/>
      <c r="CP424" s="120" t="str">
        <f>IF('Main courante'!$A421=$CP$6,MAX($CP$8:$CP423)+1,"")</f>
        <v/>
      </c>
      <c r="CQ424" s="121" t="str">
        <f>IF('Main courante'!$A421=$CP$6,TEXT('Main courante'!$B421,"j mmm aa"),"")</f>
        <v/>
      </c>
      <c r="CR424" s="122" t="str">
        <f>IF('Main courante'!$A421=$CP$6,TEXT('Main courante'!$C421,"hh:mm"),"")</f>
        <v/>
      </c>
      <c r="CS424" s="122" t="str">
        <f>IF('Main courante'!$A421=$CP$6,TEXT('Main courante'!$D421,"hh:mm"),"")</f>
        <v/>
      </c>
      <c r="CT424" s="123" t="str">
        <f>IF('Main courante'!$A421=$CP$6,MOD($CS424-$CR424,1),"")</f>
        <v/>
      </c>
      <c r="CU424" s="123" t="str">
        <f>IF('Main courante'!$A421=$CP$6,'Main courante'!$E421,"")</f>
        <v/>
      </c>
      <c r="CV424" s="122" t="str">
        <f>IF('Main courante'!$A421=$CP$6,DU424,"")</f>
        <v/>
      </c>
      <c r="CW424" s="125"/>
      <c r="CX424" s="120" t="str">
        <f>IF('Main courante'!$A421=$CX$6,MAX($CX$8:$CX423)+1,"")</f>
        <v/>
      </c>
      <c r="CY424" s="121" t="str">
        <f>IF('Main courante'!$A421=$CX$6,TEXT('Main courante'!$B421,"j mmm aa"),"")</f>
        <v/>
      </c>
      <c r="CZ424" s="122" t="str">
        <f>IF('Main courante'!$A421=$CX$6,TEXT('Main courante'!$C421,"hh:mm"),"")</f>
        <v/>
      </c>
      <c r="DA424" s="122" t="str">
        <f>IF('Main courante'!$A421=$CX$6,TEXT('Main courante'!$D421,"hh:mm"),"")</f>
        <v/>
      </c>
      <c r="DB424" s="123" t="str">
        <f>IF('Main courante'!$A421=$CX$6,MOD($DA424-$CZ424,1),"")</f>
        <v/>
      </c>
      <c r="DC424" s="123" t="str">
        <f>IF('Main courante'!$A421=$CX$6,'Main courante'!$E421,"")</f>
        <v/>
      </c>
      <c r="DD424" s="122" t="str">
        <f>IF('Main courante'!$A421=$CX$6,DU424,"")</f>
        <v/>
      </c>
      <c r="DE424" s="125"/>
      <c r="DF424" s="120" t="str">
        <f>IF('Main courante'!$A421=$DF$6,MAX($DF$8:$DF423)+1,"")</f>
        <v/>
      </c>
      <c r="DG424" s="121" t="str">
        <f>IF('Main courante'!$A421=$DF$6,TEXT('Main courante'!$B421,"j mmm aa"),"")</f>
        <v/>
      </c>
      <c r="DH424" s="122" t="str">
        <f>IF('Main courante'!$A421=$DF$6,TEXT('Main courante'!$C421,"hh:mm"),"")</f>
        <v/>
      </c>
      <c r="DI424" s="122" t="str">
        <f>IF('Main courante'!$A421=$DF$6,TEXT('Main courante'!$D421,"hh:mm"),"")</f>
        <v/>
      </c>
      <c r="DJ424" s="123" t="str">
        <f>IF('Main courante'!$A421=$DF$6,MOD($DI424-$DH424,1),"")</f>
        <v/>
      </c>
      <c r="DK424" s="123" t="str">
        <f>IF('Main courante'!$A421=$DF$6,'Main courante'!$E421,"")</f>
        <v/>
      </c>
      <c r="DL424" s="128"/>
      <c r="DM424" s="120" t="str">
        <f>IF(OR('Main courante'!$F421&lt;&gt;"",'Main courante'!$K421&lt;&gt;""),MAX($DM$8:$DM423)+1,"")</f>
        <v/>
      </c>
      <c r="DN424" s="121" t="str">
        <f>IF('Main courante'!$F421,TEXT('Main courante'!$B421,"j mmm aa"),"")</f>
        <v/>
      </c>
      <c r="DO424" s="121" t="str">
        <f>IF('Main courante'!$F421,'Main courante'!$E421,"")</f>
        <v/>
      </c>
      <c r="DP424" s="121" t="str">
        <f>IF(OR('Main courante'!$F421&lt;&gt;"",'Main courante'!$K421&lt;&gt;""),IF('Main courante'!$F421&lt;&gt;"",TEXT('Main courante'!$F421,"hh:mm"),""),"")</f>
        <v/>
      </c>
      <c r="DQ424" s="121" t="str">
        <f>IF(OR('Main courante'!$F421&lt;&gt;"",'Main courante'!$K421&lt;&gt;""),IF('Main courante'!$G421&lt;&gt;"",TEXT('Main courante'!$G421,"hh:mm"),""),"")</f>
        <v/>
      </c>
      <c r="DR424" s="121" t="str">
        <f>IF(OR('Main courante'!$F421&lt;&gt;"",'Main courante'!$K421&lt;&gt;""),IF('Main courante'!$K421&lt;&gt;"",TEXT('Main courante'!$K421,"hh:mm"),""),"")</f>
        <v/>
      </c>
      <c r="DS424" s="121" t="str">
        <f>IF(OR('Main courante'!$F421&lt;&gt;"",'Main courante'!$K421&lt;&gt;""),IF('Main courante'!$L421&lt;&gt;"",TEXT('Main courante'!$L421,"hh:mm"),""),"")</f>
        <v/>
      </c>
      <c r="DT424" s="129">
        <f t="shared" si="22"/>
        <v>0</v>
      </c>
      <c r="DU424" s="130">
        <f>'Main courante'!$H421+'Main courante'!$M421</f>
        <v>0</v>
      </c>
      <c r="DV424" s="131">
        <f>'Main courante'!$J421+'Main courante'!$O421</f>
        <v>0</v>
      </c>
      <c r="DW424" s="131">
        <f>'Main courante'!$I421+'Main courante'!$N421</f>
        <v>0</v>
      </c>
      <c r="DX424" s="132" t="str">
        <f>IF('Main courante'!$P421&lt;&gt;"",'Main courante'!$P421,"")</f>
        <v/>
      </c>
      <c r="DY424" s="133" t="str">
        <f>IF('Main courante'!$Q421&lt;&gt;"",'Main courante'!$Q421,"")</f>
        <v/>
      </c>
      <c r="DZ424" s="133" t="str">
        <f>IF('Main courante'!$R421&lt;&gt;"",'Main courante'!$R421,"")</f>
        <v/>
      </c>
      <c r="EA424" s="129">
        <f t="shared" si="23"/>
        <v>0</v>
      </c>
      <c r="EB424" s="129">
        <f t="shared" si="24"/>
        <v>0</v>
      </c>
      <c r="ED424" s="120" t="str">
        <f>IF('Main courante'!$A421=$ED$6,MAX($ED$8:$ED423)+1,"")</f>
        <v/>
      </c>
      <c r="EE424" s="120" t="str">
        <f>IF('Main courante'!$A421=$ED$6,'Main courante'!$S421,"")</f>
        <v/>
      </c>
      <c r="EF424" s="120" t="str">
        <f>IF('Main courante'!$A421=$ED$6,'Main courante'!$T421,"")</f>
        <v/>
      </c>
      <c r="EG424" s="120" t="str">
        <f>IF('Main courante'!$A421=$ED$6,'Main courante'!$U421,"")</f>
        <v/>
      </c>
      <c r="EH424" s="134" t="str">
        <f>IF('Main courante'!$A421=$ED$6,'Main courante'!$V421,"")</f>
        <v/>
      </c>
      <c r="EJ424" s="120" t="str">
        <f>IF('Main courante'!$A421=$EJ$6,MAX($EJ$8:$EJ423)+1,"")</f>
        <v/>
      </c>
      <c r="EK424" s="120" t="str">
        <f>IF('Main courante'!$A421=$EJ$6,'Main courante'!$S421,"")</f>
        <v/>
      </c>
      <c r="EL424" s="120" t="str">
        <f>IF('Main courante'!$A421=$EJ$6,'Main courante'!$T421,"")</f>
        <v/>
      </c>
      <c r="EM424" s="120" t="str">
        <f>IF('Main courante'!$A421=$EJ$6,'Main courante'!$U421,"")</f>
        <v/>
      </c>
      <c r="EN424" s="134" t="str">
        <f>IF('Main courante'!$A421=$EJ$6,'Main courante'!$V421,"")</f>
        <v/>
      </c>
      <c r="EP424" s="120" t="str">
        <f>IF('Main courante'!$A421=$EP$6,MAX($EP$8:$EP423)+1,"")</f>
        <v/>
      </c>
      <c r="EQ424" s="120" t="str">
        <f>IF('Main courante'!$A421=$EP$6,'Main courante'!$S421,"")</f>
        <v/>
      </c>
      <c r="ER424" s="120" t="str">
        <f>IF('Main courante'!$A421=$EP$6,'Main courante'!$T421,"")</f>
        <v/>
      </c>
      <c r="ES424" s="120" t="str">
        <f>IF('Main courante'!$A421=$EP$6,'Main courante'!$U421,"")</f>
        <v/>
      </c>
      <c r="ET424" s="134" t="str">
        <f>IF('Main courante'!$A421=$EP$6,'Main courante'!$V421,"")</f>
        <v/>
      </c>
      <c r="EU424" s="125"/>
      <c r="EV424" s="120" t="str">
        <f>IF('Main courante'!$A421=$EV$6,MAX($EV$8:$EV423)+1,"")</f>
        <v/>
      </c>
      <c r="EW424" s="121" t="str">
        <f>IF('Main courante'!$A421=$EV$6,TEXT('Main courante'!$B421,"j mmm aa"),"")</f>
        <v/>
      </c>
      <c r="EX424" s="122" t="str">
        <f>IF('Main courante'!$A421=$EV$6,TEXT('Main courante'!$C421,"hh:mm"),"")</f>
        <v/>
      </c>
      <c r="EY424" s="122" t="str">
        <f>IF('Main courante'!$A421=$EV$6,TEXT('Main courante'!$D421,"hh:mm"),"")</f>
        <v/>
      </c>
      <c r="EZ424" s="123" t="str">
        <f>IF('Main courante'!$A421=$EV$6,MOD($EY424-$EX424,1),"")</f>
        <v/>
      </c>
      <c r="FA424" s="123" t="str">
        <f>IF('Main courante'!$A421=$EV$6,'Main courante'!$E421,"")</f>
        <v/>
      </c>
      <c r="FB424" s="128"/>
    </row>
    <row r="425" spans="1:158">
      <c r="A425" s="120" t="str">
        <f>IF('Main courante'!$A422=$A$6,MAX($A$8:$A424)+1,"")</f>
        <v/>
      </c>
      <c r="B425" s="121" t="str">
        <f>IF('Main courante'!$A422=$A$6,TEXT('Main courante'!$B422,"j mmm aa"),"")</f>
        <v/>
      </c>
      <c r="C425" s="122" t="str">
        <f>IF('Main courante'!$A422=$A$6,TEXT('Main courante'!$C422,"hh:mm"),"")</f>
        <v/>
      </c>
      <c r="D425" s="122" t="str">
        <f>IF('Main courante'!$A422=$A$6,TEXT('Main courante'!$D422,"hh:mm"),"")</f>
        <v/>
      </c>
      <c r="E425" s="123" t="str">
        <f>IF('Main courante'!$A422=$A$6,MOD($D425-$C425,1),"")</f>
        <v/>
      </c>
      <c r="F425" s="123" t="str">
        <f>IF('Main courante'!$A422=$A$6,'Main courante'!$E422,"")</f>
        <v/>
      </c>
      <c r="G425" s="125"/>
      <c r="H425" s="126" t="str">
        <f>IF('Main courante'!$A422=$H$6,MAX($H$8:$H424)+1,"")</f>
        <v/>
      </c>
      <c r="I425" s="121" t="str">
        <f>IF('Main courante'!$A422=$H$6,TEXT('Main courante'!$B422,"j mmm aa"),"")</f>
        <v/>
      </c>
      <c r="J425" s="122" t="str">
        <f>IF('Main courante'!$A422=$H$6,TEXT('Main courante'!$C422,"hh:mm"),"")</f>
        <v/>
      </c>
      <c r="K425" s="122" t="str">
        <f>IF('Main courante'!$A422=$H$6,TEXT('Main courante'!$D422,"hh:mm"),"")</f>
        <v/>
      </c>
      <c r="L425" s="123" t="str">
        <f>IF('Main courante'!$A422=$H$6,MOD($K425-$J425,1),"")</f>
        <v/>
      </c>
      <c r="M425" s="123" t="str">
        <f>IF('Main courante'!$A422=$H$6,'Main courante'!$E422,"")</f>
        <v/>
      </c>
      <c r="N425" s="125"/>
      <c r="O425" s="120" t="str">
        <f>IF('Main courante'!$A422=$O$6,MAX($O$8:$O424)+1,"")</f>
        <v/>
      </c>
      <c r="P425" s="121" t="str">
        <f>IF('Main courante'!$A422=$O$6,TEXT('Main courante'!$B422,"j mmm aa"),"")</f>
        <v/>
      </c>
      <c r="Q425" s="122" t="str">
        <f>IF('Main courante'!$A422=$O$6,TEXT('Main courante'!$C422,"hh:mm"),"")</f>
        <v/>
      </c>
      <c r="R425" s="122" t="str">
        <f>IF('Main courante'!$A422=$O$6,TEXT('Main courante'!$D422,"hh:mm"),"")</f>
        <v/>
      </c>
      <c r="S425" s="123" t="str">
        <f>IF('Main courante'!$A422=$O$6,MOD($R425-$Q425,1),"")</f>
        <v/>
      </c>
      <c r="T425" s="124" t="str">
        <f>IF('Main courante'!$A422=$O$6,'Main courante'!$E422,"")</f>
        <v/>
      </c>
      <c r="U425" s="127" t="str">
        <f>IF('Main courante'!$A422=$O$6,DU425,"")</f>
        <v/>
      </c>
      <c r="V425" s="125"/>
      <c r="W425" s="120" t="str">
        <f>IF('Main courante'!$A422=$W$6,MAX($W$8:$W424)+1,"")</f>
        <v/>
      </c>
      <c r="X425" s="121" t="str">
        <f>IF('Main courante'!$A422=$W$6,TEXT('Main courante'!$B422,"j mmm aa"),"")</f>
        <v/>
      </c>
      <c r="Y425" s="122" t="str">
        <f>IF('Main courante'!$A422=$W$6,TEXT('Main courante'!$C422,"hh:mm"),"")</f>
        <v/>
      </c>
      <c r="Z425" s="122" t="str">
        <f>IF('Main courante'!$A422=$W$6,TEXT('Main courante'!$D422,"hh:mm"),"")</f>
        <v/>
      </c>
      <c r="AA425" s="123" t="str">
        <f>IF('Main courante'!$A422=$W$6,MOD($Z425-$Y425,1),"")</f>
        <v/>
      </c>
      <c r="AB425" s="123" t="str">
        <f>IF('Main courante'!$A422=$W$6,'Main courante'!$E422,"")</f>
        <v/>
      </c>
      <c r="AC425" s="122" t="str">
        <f>IF('Main courante'!$A422=$W$6,DU425,"")</f>
        <v/>
      </c>
      <c r="AD425" s="125"/>
      <c r="AE425" s="120" t="str">
        <f>IF('Main courante'!$A422=$AE$6,MAX($AE$8:$AE424)+1,"")</f>
        <v/>
      </c>
      <c r="AF425" s="121" t="str">
        <f>IF('Main courante'!$A422=$AE$6,TEXT('Main courante'!$B422,"j mmm aa"),"")</f>
        <v/>
      </c>
      <c r="AG425" s="122" t="str">
        <f>IF('Main courante'!$A422=$AE$6,TEXT('Main courante'!$C422,"hh:mm"),"")</f>
        <v/>
      </c>
      <c r="AH425" s="122" t="str">
        <f>IF('Main courante'!$A422=$AE$6,TEXT('Main courante'!$D422,"hh:mm"),"")</f>
        <v/>
      </c>
      <c r="AI425" s="123" t="str">
        <f>IF('Main courante'!$A422=$AE$6,MOD($AH425-$AG425,1),"")</f>
        <v/>
      </c>
      <c r="AJ425" s="123" t="str">
        <f>IF('Main courante'!$A422=$AE$6,'Main courante'!$E422,"")</f>
        <v/>
      </c>
      <c r="AK425" s="122" t="str">
        <f>IF('Main courante'!$A422=$AE$6,DU425,"")</f>
        <v/>
      </c>
      <c r="AL425" s="125"/>
      <c r="AM425" s="120" t="str">
        <f>IF('Main courante'!$A422=$AM$6,MAX($AM$8:$AM424)+1,"")</f>
        <v/>
      </c>
      <c r="AN425" s="121" t="str">
        <f>IF('Main courante'!$A422=$AM$6,TEXT('Main courante'!$B422,"j mmm aa"),"")</f>
        <v/>
      </c>
      <c r="AO425" s="122" t="str">
        <f>IF('Main courante'!$A422=$AM$6,TEXT('Main courante'!$C422,"hh:mm"),"")</f>
        <v/>
      </c>
      <c r="AP425" s="122" t="str">
        <f>IF('Main courante'!$A422=$AM$6,TEXT('Main courante'!$D422,"hh:mm"),"")</f>
        <v/>
      </c>
      <c r="AQ425" s="123" t="str">
        <f>IF('Main courante'!$A422=$AM$6,MOD($AP425-$AO425,1),"")</f>
        <v/>
      </c>
      <c r="AR425" s="123" t="str">
        <f>IF('Main courante'!$A422=$AM$6,'Main courante'!$E422,"")</f>
        <v/>
      </c>
      <c r="AS425" s="122" t="str">
        <f>IF('Main courante'!$A422=$AM$6,DU425,"")</f>
        <v/>
      </c>
      <c r="AT425" s="125"/>
      <c r="AU425" s="120" t="str">
        <f>IF('Main courante'!$A422=$AU$6,MAX($AU$8:$AU424)+1,"")</f>
        <v/>
      </c>
      <c r="AV425" s="121" t="str">
        <f>IF('Main courante'!$A422=$AU$6,TEXT('Main courante'!$B422,"j mmm aa"),"")</f>
        <v/>
      </c>
      <c r="AW425" s="122" t="str">
        <f>IF('Main courante'!$A422=$AU$6,TEXT('Main courante'!$C422,"hh:mm"),"")</f>
        <v/>
      </c>
      <c r="AX425" s="122" t="str">
        <f>IF('Main courante'!$A422=$AU$6,TEXT('Main courante'!$D422,"hh:mm"),"")</f>
        <v/>
      </c>
      <c r="AY425" s="123" t="str">
        <f>IF('Main courante'!$A422=$AU$6,MOD($AX425-$AW425,1),"")</f>
        <v/>
      </c>
      <c r="AZ425" s="123" t="str">
        <f>IF('Main courante'!$A422=$AU$6,'Main courante'!$E422,"")</f>
        <v/>
      </c>
      <c r="BA425" s="122" t="str">
        <f>IF('Main courante'!$A422=$AU$6,DU425,"")</f>
        <v/>
      </c>
      <c r="BB425" s="125"/>
      <c r="BC425" s="120" t="str">
        <f>IF('Main courante'!$A422=$BC$6,MAX($BC$8:$BC424)+1,"")</f>
        <v/>
      </c>
      <c r="BD425" s="121" t="str">
        <f>IF('Main courante'!$A422=$BC$6,TEXT('Main courante'!$B422,"j mmm aa"),"")</f>
        <v/>
      </c>
      <c r="BE425" s="122" t="str">
        <f>IF('Main courante'!$A422=$BC$6,TEXT('Main courante'!$C422,"hh:mm"),"")</f>
        <v/>
      </c>
      <c r="BF425" s="122" t="str">
        <f>IF('Main courante'!$A422=$BC$6,TEXT('Main courante'!$D422,"hh:mm"),"")</f>
        <v/>
      </c>
      <c r="BG425" s="123" t="str">
        <f>IF('Main courante'!$A422=$BC$6,MOD($BF425-$BE425,1),"")</f>
        <v/>
      </c>
      <c r="BH425" s="123" t="str">
        <f>IF('Main courante'!$A422=$BC$6,'Main courante'!$E422,"")</f>
        <v/>
      </c>
      <c r="BI425" s="122" t="str">
        <f>IF('Main courante'!$A422=$BC$6,DU425,"")</f>
        <v/>
      </c>
      <c r="BJ425" s="125"/>
      <c r="BK425" s="120" t="str">
        <f>IF('Main courante'!$A422=$BK$6,MAX($BK$8:$BK424)+1,"")</f>
        <v/>
      </c>
      <c r="BL425" s="121" t="str">
        <f>IF('Main courante'!$A422=$BK$6,TEXT('Main courante'!$B422,"j mmm aa"),"")</f>
        <v/>
      </c>
      <c r="BM425" s="122" t="str">
        <f>IF('Main courante'!$A422=$BK$6,TEXT('Main courante'!$C422,"hh:mm"),"")</f>
        <v/>
      </c>
      <c r="BN425" s="122" t="str">
        <f>IF('Main courante'!$A422=$BK$6,TEXT('Main courante'!$D422,"hh:mm"),"")</f>
        <v/>
      </c>
      <c r="BO425" s="123" t="str">
        <f>IF('Main courante'!$A422=$BK$6,MOD($BN425-$BM425,1),"")</f>
        <v/>
      </c>
      <c r="BP425" s="123" t="str">
        <f>IF('Main courante'!$A422=$BK$6,'Main courante'!$E422,"")</f>
        <v/>
      </c>
      <c r="BQ425" s="122" t="str">
        <f>IF('Main courante'!$A422=$BK$6,DU425,"")</f>
        <v/>
      </c>
      <c r="BR425" s="125"/>
      <c r="BS425" s="120" t="str">
        <f>IF('Main courante'!$A422=$BS$6,MAX($BS$8:$BS424)+1,"")</f>
        <v/>
      </c>
      <c r="BT425" s="121" t="str">
        <f>IF('Main courante'!$A422=$BS$6,TEXT('Main courante'!$B422,"j mmm aa"),"")</f>
        <v/>
      </c>
      <c r="BU425" s="122" t="str">
        <f>IF('Main courante'!$A422=$BS$6,TEXT('Main courante'!$C422,"hh:mm"),"")</f>
        <v/>
      </c>
      <c r="BV425" s="122" t="str">
        <f>IF('Main courante'!$A422=$BS$6,TEXT('Main courante'!$D422,"hh:mm"),"")</f>
        <v/>
      </c>
      <c r="BW425" s="123" t="str">
        <f>IF('Main courante'!$A422=$BS$6,MOD($BV425-$BU425,1),"")</f>
        <v/>
      </c>
      <c r="BX425" s="123" t="str">
        <f>IF('Main courante'!$A422=$BS$6,'Main courante'!$E422,"")</f>
        <v/>
      </c>
      <c r="BY425" s="122" t="str">
        <f>IF('Main courante'!$A422=$BS$6,DU425,"")</f>
        <v/>
      </c>
      <c r="BZ425" s="125"/>
      <c r="CA425" s="120" t="str">
        <f>IF('Main courante'!$A422=$CA$6,MAX($CA$8:$CA424)+1,"")</f>
        <v/>
      </c>
      <c r="CB425" s="121" t="str">
        <f>IF('Main courante'!$A422=$CA$6,TEXT('Main courante'!$B422,"j mmm aa"),"")</f>
        <v/>
      </c>
      <c r="CC425" s="122" t="str">
        <f>IF('Main courante'!$A422=$CA$6,TEXT('Main courante'!$C422,"hh:mm"),"")</f>
        <v/>
      </c>
      <c r="CD425" s="122" t="str">
        <f>IF('Main courante'!$A422=$CA$6,TEXT('Main courante'!$D422,"hh:mm"),"")</f>
        <v/>
      </c>
      <c r="CE425" s="123" t="str">
        <f>IF('Main courante'!$A422=$CA$6,MOD($CD425-$CC425,1),"")</f>
        <v/>
      </c>
      <c r="CF425" s="123" t="str">
        <f>IF('Main courante'!$A422=$CA$6,'Main courante'!$E422,"")</f>
        <v/>
      </c>
      <c r="CG425" s="122" t="str">
        <f>IF('Main courante'!$A422=$CA$6,DU425,"")</f>
        <v/>
      </c>
      <c r="CH425" s="125"/>
      <c r="CI425" s="120" t="str">
        <f>IF('Main courante'!$A422=$CI$6,MAX($CI$8:$CI424)+1,"")</f>
        <v/>
      </c>
      <c r="CJ425" s="121" t="str">
        <f>IF('Main courante'!$A422=$CI$6,TEXT('Main courante'!$B422,"j mmm aa"),"")</f>
        <v/>
      </c>
      <c r="CK425" s="122" t="str">
        <f>IF('Main courante'!$A422=$CI$6,TEXT('Main courante'!$C422,"hh:mm"),"")</f>
        <v/>
      </c>
      <c r="CL425" s="122" t="str">
        <f>IF('Main courante'!$A422=$CI$6,TEXT('Main courante'!$D422,"hh:mm"),"")</f>
        <v/>
      </c>
      <c r="CM425" s="123" t="str">
        <f>IF('Main courante'!$A422=$CI$6,MOD($CL425-$CK425,1),"")</f>
        <v/>
      </c>
      <c r="CN425" s="123" t="str">
        <f>IF('Main courante'!$A422=$CI$6,'Main courante'!$E422,"")</f>
        <v/>
      </c>
      <c r="CO425" s="125"/>
      <c r="CP425" s="120" t="str">
        <f>IF('Main courante'!$A422=$CP$6,MAX($CP$8:$CP424)+1,"")</f>
        <v/>
      </c>
      <c r="CQ425" s="121" t="str">
        <f>IF('Main courante'!$A422=$CP$6,TEXT('Main courante'!$B422,"j mmm aa"),"")</f>
        <v/>
      </c>
      <c r="CR425" s="122" t="str">
        <f>IF('Main courante'!$A422=$CP$6,TEXT('Main courante'!$C422,"hh:mm"),"")</f>
        <v/>
      </c>
      <c r="CS425" s="122" t="str">
        <f>IF('Main courante'!$A422=$CP$6,TEXT('Main courante'!$D422,"hh:mm"),"")</f>
        <v/>
      </c>
      <c r="CT425" s="123" t="str">
        <f>IF('Main courante'!$A422=$CP$6,MOD($CS425-$CR425,1),"")</f>
        <v/>
      </c>
      <c r="CU425" s="123" t="str">
        <f>IF('Main courante'!$A422=$CP$6,'Main courante'!$E422,"")</f>
        <v/>
      </c>
      <c r="CV425" s="122" t="str">
        <f>IF('Main courante'!$A422=$CP$6,DU425,"")</f>
        <v/>
      </c>
      <c r="CW425" s="125"/>
      <c r="CX425" s="120" t="str">
        <f>IF('Main courante'!$A422=$CX$6,MAX($CX$8:$CX424)+1,"")</f>
        <v/>
      </c>
      <c r="CY425" s="121" t="str">
        <f>IF('Main courante'!$A422=$CX$6,TEXT('Main courante'!$B422,"j mmm aa"),"")</f>
        <v/>
      </c>
      <c r="CZ425" s="122" t="str">
        <f>IF('Main courante'!$A422=$CX$6,TEXT('Main courante'!$C422,"hh:mm"),"")</f>
        <v/>
      </c>
      <c r="DA425" s="122" t="str">
        <f>IF('Main courante'!$A422=$CX$6,TEXT('Main courante'!$D422,"hh:mm"),"")</f>
        <v/>
      </c>
      <c r="DB425" s="123" t="str">
        <f>IF('Main courante'!$A422=$CX$6,MOD($DA425-$CZ425,1),"")</f>
        <v/>
      </c>
      <c r="DC425" s="123" t="str">
        <f>IF('Main courante'!$A422=$CX$6,'Main courante'!$E422,"")</f>
        <v/>
      </c>
      <c r="DD425" s="122" t="str">
        <f>IF('Main courante'!$A422=$CX$6,DU425,"")</f>
        <v/>
      </c>
      <c r="DE425" s="125"/>
      <c r="DF425" s="120" t="str">
        <f>IF('Main courante'!$A422=$DF$6,MAX($DF$8:$DF424)+1,"")</f>
        <v/>
      </c>
      <c r="DG425" s="121" t="str">
        <f>IF('Main courante'!$A422=$DF$6,TEXT('Main courante'!$B422,"j mmm aa"),"")</f>
        <v/>
      </c>
      <c r="DH425" s="122" t="str">
        <f>IF('Main courante'!$A422=$DF$6,TEXT('Main courante'!$C422,"hh:mm"),"")</f>
        <v/>
      </c>
      <c r="DI425" s="122" t="str">
        <f>IF('Main courante'!$A422=$DF$6,TEXT('Main courante'!$D422,"hh:mm"),"")</f>
        <v/>
      </c>
      <c r="DJ425" s="123" t="str">
        <f>IF('Main courante'!$A422=$DF$6,MOD($DI425-$DH425,1),"")</f>
        <v/>
      </c>
      <c r="DK425" s="123" t="str">
        <f>IF('Main courante'!$A422=$DF$6,'Main courante'!$E422,"")</f>
        <v/>
      </c>
      <c r="DL425" s="128"/>
      <c r="DM425" s="120" t="str">
        <f>IF(OR('Main courante'!$F422&lt;&gt;"",'Main courante'!$K422&lt;&gt;""),MAX($DM$8:$DM424)+1,"")</f>
        <v/>
      </c>
      <c r="DN425" s="121" t="str">
        <f>IF('Main courante'!$F422,TEXT('Main courante'!$B422,"j mmm aa"),"")</f>
        <v/>
      </c>
      <c r="DO425" s="121" t="str">
        <f>IF('Main courante'!$F422,'Main courante'!$E422,"")</f>
        <v/>
      </c>
      <c r="DP425" s="121" t="str">
        <f>IF(OR('Main courante'!$F422&lt;&gt;"",'Main courante'!$K422&lt;&gt;""),IF('Main courante'!$F422&lt;&gt;"",TEXT('Main courante'!$F422,"hh:mm"),""),"")</f>
        <v/>
      </c>
      <c r="DQ425" s="121" t="str">
        <f>IF(OR('Main courante'!$F422&lt;&gt;"",'Main courante'!$K422&lt;&gt;""),IF('Main courante'!$G422&lt;&gt;"",TEXT('Main courante'!$G422,"hh:mm"),""),"")</f>
        <v/>
      </c>
      <c r="DR425" s="121" t="str">
        <f>IF(OR('Main courante'!$F422&lt;&gt;"",'Main courante'!$K422&lt;&gt;""),IF('Main courante'!$K422&lt;&gt;"",TEXT('Main courante'!$K422,"hh:mm"),""),"")</f>
        <v/>
      </c>
      <c r="DS425" s="121" t="str">
        <f>IF(OR('Main courante'!$F422&lt;&gt;"",'Main courante'!$K422&lt;&gt;""),IF('Main courante'!$L422&lt;&gt;"",TEXT('Main courante'!$L422,"hh:mm"),""),"")</f>
        <v/>
      </c>
      <c r="DT425" s="129">
        <f t="shared" si="22"/>
        <v>0</v>
      </c>
      <c r="DU425" s="130">
        <f>'Main courante'!$H422+'Main courante'!$M422</f>
        <v>0</v>
      </c>
      <c r="DV425" s="131">
        <f>'Main courante'!$J422+'Main courante'!$O422</f>
        <v>0</v>
      </c>
      <c r="DW425" s="131">
        <f>'Main courante'!$I422+'Main courante'!$N422</f>
        <v>0</v>
      </c>
      <c r="DX425" s="132" t="str">
        <f>IF('Main courante'!$P422&lt;&gt;"",'Main courante'!$P422,"")</f>
        <v/>
      </c>
      <c r="DY425" s="133" t="str">
        <f>IF('Main courante'!$Q422&lt;&gt;"",'Main courante'!$Q422,"")</f>
        <v/>
      </c>
      <c r="DZ425" s="133" t="str">
        <f>IF('Main courante'!$R422&lt;&gt;"",'Main courante'!$R422,"")</f>
        <v/>
      </c>
      <c r="EA425" s="129">
        <f t="shared" si="23"/>
        <v>0</v>
      </c>
      <c r="EB425" s="129">
        <f t="shared" si="24"/>
        <v>0</v>
      </c>
      <c r="ED425" s="120" t="str">
        <f>IF('Main courante'!$A422=$ED$6,MAX($ED$8:$ED424)+1,"")</f>
        <v/>
      </c>
      <c r="EE425" s="120" t="str">
        <f>IF('Main courante'!$A422=$ED$6,'Main courante'!$S422,"")</f>
        <v/>
      </c>
      <c r="EF425" s="120" t="str">
        <f>IF('Main courante'!$A422=$ED$6,'Main courante'!$T422,"")</f>
        <v/>
      </c>
      <c r="EG425" s="120" t="str">
        <f>IF('Main courante'!$A422=$ED$6,'Main courante'!$U422,"")</f>
        <v/>
      </c>
      <c r="EH425" s="134" t="str">
        <f>IF('Main courante'!$A422=$ED$6,'Main courante'!$V422,"")</f>
        <v/>
      </c>
      <c r="EJ425" s="120" t="str">
        <f>IF('Main courante'!$A422=$EJ$6,MAX($EJ$8:$EJ424)+1,"")</f>
        <v/>
      </c>
      <c r="EK425" s="120" t="str">
        <f>IF('Main courante'!$A422=$EJ$6,'Main courante'!$S422,"")</f>
        <v/>
      </c>
      <c r="EL425" s="120" t="str">
        <f>IF('Main courante'!$A422=$EJ$6,'Main courante'!$T422,"")</f>
        <v/>
      </c>
      <c r="EM425" s="120" t="str">
        <f>IF('Main courante'!$A422=$EJ$6,'Main courante'!$U422,"")</f>
        <v/>
      </c>
      <c r="EN425" s="134" t="str">
        <f>IF('Main courante'!$A422=$EJ$6,'Main courante'!$V422,"")</f>
        <v/>
      </c>
      <c r="EP425" s="120" t="str">
        <f>IF('Main courante'!$A422=$EP$6,MAX($EP$8:$EP424)+1,"")</f>
        <v/>
      </c>
      <c r="EQ425" s="120" t="str">
        <f>IF('Main courante'!$A422=$EP$6,'Main courante'!$S422,"")</f>
        <v/>
      </c>
      <c r="ER425" s="120" t="str">
        <f>IF('Main courante'!$A422=$EP$6,'Main courante'!$T422,"")</f>
        <v/>
      </c>
      <c r="ES425" s="120" t="str">
        <f>IF('Main courante'!$A422=$EP$6,'Main courante'!$U422,"")</f>
        <v/>
      </c>
      <c r="ET425" s="134" t="str">
        <f>IF('Main courante'!$A422=$EP$6,'Main courante'!$V422,"")</f>
        <v/>
      </c>
      <c r="EU425" s="125"/>
      <c r="EV425" s="120" t="str">
        <f>IF('Main courante'!$A422=$EV$6,MAX($EV$8:$EV424)+1,"")</f>
        <v/>
      </c>
      <c r="EW425" s="121" t="str">
        <f>IF('Main courante'!$A422=$EV$6,TEXT('Main courante'!$B422,"j mmm aa"),"")</f>
        <v/>
      </c>
      <c r="EX425" s="122" t="str">
        <f>IF('Main courante'!$A422=$EV$6,TEXT('Main courante'!$C422,"hh:mm"),"")</f>
        <v/>
      </c>
      <c r="EY425" s="122" t="str">
        <f>IF('Main courante'!$A422=$EV$6,TEXT('Main courante'!$D422,"hh:mm"),"")</f>
        <v/>
      </c>
      <c r="EZ425" s="123" t="str">
        <f>IF('Main courante'!$A422=$EV$6,MOD($EY425-$EX425,1),"")</f>
        <v/>
      </c>
      <c r="FA425" s="123" t="str">
        <f>IF('Main courante'!$A422=$EV$6,'Main courante'!$E422,"")</f>
        <v/>
      </c>
      <c r="FB425" s="128"/>
    </row>
    <row r="426" spans="1:158">
      <c r="A426" s="120" t="str">
        <f>IF('Main courante'!$A423=$A$6,MAX($A$8:$A425)+1,"")</f>
        <v/>
      </c>
      <c r="B426" s="121" t="str">
        <f>IF('Main courante'!$A423=$A$6,TEXT('Main courante'!$B423,"j mmm aa"),"")</f>
        <v/>
      </c>
      <c r="C426" s="122" t="str">
        <f>IF('Main courante'!$A423=$A$6,TEXT('Main courante'!$C423,"hh:mm"),"")</f>
        <v/>
      </c>
      <c r="D426" s="122" t="str">
        <f>IF('Main courante'!$A423=$A$6,TEXT('Main courante'!$D423,"hh:mm"),"")</f>
        <v/>
      </c>
      <c r="E426" s="123" t="str">
        <f>IF('Main courante'!$A423=$A$6,MOD($D426-$C426,1),"")</f>
        <v/>
      </c>
      <c r="F426" s="123" t="str">
        <f>IF('Main courante'!$A423=$A$6,'Main courante'!$E423,"")</f>
        <v/>
      </c>
      <c r="G426" s="125"/>
      <c r="H426" s="126" t="str">
        <f>IF('Main courante'!$A423=$H$6,MAX($H$8:$H425)+1,"")</f>
        <v/>
      </c>
      <c r="I426" s="121" t="str">
        <f>IF('Main courante'!$A423=$H$6,TEXT('Main courante'!$B423,"j mmm aa"),"")</f>
        <v/>
      </c>
      <c r="J426" s="122" t="str">
        <f>IF('Main courante'!$A423=$H$6,TEXT('Main courante'!$C423,"hh:mm"),"")</f>
        <v/>
      </c>
      <c r="K426" s="122" t="str">
        <f>IF('Main courante'!$A423=$H$6,TEXT('Main courante'!$D423,"hh:mm"),"")</f>
        <v/>
      </c>
      <c r="L426" s="123" t="str">
        <f>IF('Main courante'!$A423=$H$6,MOD($K426-$J426,1),"")</f>
        <v/>
      </c>
      <c r="M426" s="123" t="str">
        <f>IF('Main courante'!$A423=$H$6,'Main courante'!$E423,"")</f>
        <v/>
      </c>
      <c r="N426" s="125"/>
      <c r="O426" s="120" t="str">
        <f>IF('Main courante'!$A423=$O$6,MAX($O$8:$O425)+1,"")</f>
        <v/>
      </c>
      <c r="P426" s="121" t="str">
        <f>IF('Main courante'!$A423=$O$6,TEXT('Main courante'!$B423,"j mmm aa"),"")</f>
        <v/>
      </c>
      <c r="Q426" s="122" t="str">
        <f>IF('Main courante'!$A423=$O$6,TEXT('Main courante'!$C423,"hh:mm"),"")</f>
        <v/>
      </c>
      <c r="R426" s="122" t="str">
        <f>IF('Main courante'!$A423=$O$6,TEXT('Main courante'!$D423,"hh:mm"),"")</f>
        <v/>
      </c>
      <c r="S426" s="123" t="str">
        <f>IF('Main courante'!$A423=$O$6,MOD($R426-$Q426,1),"")</f>
        <v/>
      </c>
      <c r="T426" s="124" t="str">
        <f>IF('Main courante'!$A423=$O$6,'Main courante'!$E423,"")</f>
        <v/>
      </c>
      <c r="U426" s="127" t="str">
        <f>IF('Main courante'!$A423=$O$6,DU426,"")</f>
        <v/>
      </c>
      <c r="V426" s="125"/>
      <c r="W426" s="120" t="str">
        <f>IF('Main courante'!$A423=$W$6,MAX($W$8:$W425)+1,"")</f>
        <v/>
      </c>
      <c r="X426" s="121" t="str">
        <f>IF('Main courante'!$A423=$W$6,TEXT('Main courante'!$B423,"j mmm aa"),"")</f>
        <v/>
      </c>
      <c r="Y426" s="122" t="str">
        <f>IF('Main courante'!$A423=$W$6,TEXT('Main courante'!$C423,"hh:mm"),"")</f>
        <v/>
      </c>
      <c r="Z426" s="122" t="str">
        <f>IF('Main courante'!$A423=$W$6,TEXT('Main courante'!$D423,"hh:mm"),"")</f>
        <v/>
      </c>
      <c r="AA426" s="123" t="str">
        <f>IF('Main courante'!$A423=$W$6,MOD($Z426-$Y426,1),"")</f>
        <v/>
      </c>
      <c r="AB426" s="123" t="str">
        <f>IF('Main courante'!$A423=$W$6,'Main courante'!$E423,"")</f>
        <v/>
      </c>
      <c r="AC426" s="122" t="str">
        <f>IF('Main courante'!$A423=$W$6,DU426,"")</f>
        <v/>
      </c>
      <c r="AD426" s="125"/>
      <c r="AE426" s="120" t="str">
        <f>IF('Main courante'!$A423=$AE$6,MAX($AE$8:$AE425)+1,"")</f>
        <v/>
      </c>
      <c r="AF426" s="121" t="str">
        <f>IF('Main courante'!$A423=$AE$6,TEXT('Main courante'!$B423,"j mmm aa"),"")</f>
        <v/>
      </c>
      <c r="AG426" s="122" t="str">
        <f>IF('Main courante'!$A423=$AE$6,TEXT('Main courante'!$C423,"hh:mm"),"")</f>
        <v/>
      </c>
      <c r="AH426" s="122" t="str">
        <f>IF('Main courante'!$A423=$AE$6,TEXT('Main courante'!$D423,"hh:mm"),"")</f>
        <v/>
      </c>
      <c r="AI426" s="123" t="str">
        <f>IF('Main courante'!$A423=$AE$6,MOD($AH426-$AG426,1),"")</f>
        <v/>
      </c>
      <c r="AJ426" s="123" t="str">
        <f>IF('Main courante'!$A423=$AE$6,'Main courante'!$E423,"")</f>
        <v/>
      </c>
      <c r="AK426" s="122" t="str">
        <f>IF('Main courante'!$A423=$AE$6,DU426,"")</f>
        <v/>
      </c>
      <c r="AL426" s="125"/>
      <c r="AM426" s="120" t="str">
        <f>IF('Main courante'!$A423=$AM$6,MAX($AM$8:$AM425)+1,"")</f>
        <v/>
      </c>
      <c r="AN426" s="121" t="str">
        <f>IF('Main courante'!$A423=$AM$6,TEXT('Main courante'!$B423,"j mmm aa"),"")</f>
        <v/>
      </c>
      <c r="AO426" s="122" t="str">
        <f>IF('Main courante'!$A423=$AM$6,TEXT('Main courante'!$C423,"hh:mm"),"")</f>
        <v/>
      </c>
      <c r="AP426" s="122" t="str">
        <f>IF('Main courante'!$A423=$AM$6,TEXT('Main courante'!$D423,"hh:mm"),"")</f>
        <v/>
      </c>
      <c r="AQ426" s="123" t="str">
        <f>IF('Main courante'!$A423=$AM$6,MOD($AP426-$AO426,1),"")</f>
        <v/>
      </c>
      <c r="AR426" s="123" t="str">
        <f>IF('Main courante'!$A423=$AM$6,'Main courante'!$E423,"")</f>
        <v/>
      </c>
      <c r="AS426" s="122" t="str">
        <f>IF('Main courante'!$A423=$AM$6,DU426,"")</f>
        <v/>
      </c>
      <c r="AT426" s="125"/>
      <c r="AU426" s="120" t="str">
        <f>IF('Main courante'!$A423=$AU$6,MAX($AU$8:$AU425)+1,"")</f>
        <v/>
      </c>
      <c r="AV426" s="121" t="str">
        <f>IF('Main courante'!$A423=$AU$6,TEXT('Main courante'!$B423,"j mmm aa"),"")</f>
        <v/>
      </c>
      <c r="AW426" s="122" t="str">
        <f>IF('Main courante'!$A423=$AU$6,TEXT('Main courante'!$C423,"hh:mm"),"")</f>
        <v/>
      </c>
      <c r="AX426" s="122" t="str">
        <f>IF('Main courante'!$A423=$AU$6,TEXT('Main courante'!$D423,"hh:mm"),"")</f>
        <v/>
      </c>
      <c r="AY426" s="123" t="str">
        <f>IF('Main courante'!$A423=$AU$6,MOD($AX426-$AW426,1),"")</f>
        <v/>
      </c>
      <c r="AZ426" s="123" t="str">
        <f>IF('Main courante'!$A423=$AU$6,'Main courante'!$E423,"")</f>
        <v/>
      </c>
      <c r="BA426" s="122" t="str">
        <f>IF('Main courante'!$A423=$AU$6,DU426,"")</f>
        <v/>
      </c>
      <c r="BB426" s="125"/>
      <c r="BC426" s="120" t="str">
        <f>IF('Main courante'!$A423=$BC$6,MAX($BC$8:$BC425)+1,"")</f>
        <v/>
      </c>
      <c r="BD426" s="121" t="str">
        <f>IF('Main courante'!$A423=$BC$6,TEXT('Main courante'!$B423,"j mmm aa"),"")</f>
        <v/>
      </c>
      <c r="BE426" s="122" t="str">
        <f>IF('Main courante'!$A423=$BC$6,TEXT('Main courante'!$C423,"hh:mm"),"")</f>
        <v/>
      </c>
      <c r="BF426" s="122" t="str">
        <f>IF('Main courante'!$A423=$BC$6,TEXT('Main courante'!$D423,"hh:mm"),"")</f>
        <v/>
      </c>
      <c r="BG426" s="123" t="str">
        <f>IF('Main courante'!$A423=$BC$6,MOD($BF426-$BE426,1),"")</f>
        <v/>
      </c>
      <c r="BH426" s="123" t="str">
        <f>IF('Main courante'!$A423=$BC$6,'Main courante'!$E423,"")</f>
        <v/>
      </c>
      <c r="BI426" s="122" t="str">
        <f>IF('Main courante'!$A423=$BC$6,DU426,"")</f>
        <v/>
      </c>
      <c r="BJ426" s="125"/>
      <c r="BK426" s="120" t="str">
        <f>IF('Main courante'!$A423=$BK$6,MAX($BK$8:$BK425)+1,"")</f>
        <v/>
      </c>
      <c r="BL426" s="121" t="str">
        <f>IF('Main courante'!$A423=$BK$6,TEXT('Main courante'!$B423,"j mmm aa"),"")</f>
        <v/>
      </c>
      <c r="BM426" s="122" t="str">
        <f>IF('Main courante'!$A423=$BK$6,TEXT('Main courante'!$C423,"hh:mm"),"")</f>
        <v/>
      </c>
      <c r="BN426" s="122" t="str">
        <f>IF('Main courante'!$A423=$BK$6,TEXT('Main courante'!$D423,"hh:mm"),"")</f>
        <v/>
      </c>
      <c r="BO426" s="123" t="str">
        <f>IF('Main courante'!$A423=$BK$6,MOD($BN426-$BM426,1),"")</f>
        <v/>
      </c>
      <c r="BP426" s="123" t="str">
        <f>IF('Main courante'!$A423=$BK$6,'Main courante'!$E423,"")</f>
        <v/>
      </c>
      <c r="BQ426" s="122" t="str">
        <f>IF('Main courante'!$A423=$BK$6,DU426,"")</f>
        <v/>
      </c>
      <c r="BR426" s="125"/>
      <c r="BS426" s="120" t="str">
        <f>IF('Main courante'!$A423=$BS$6,MAX($BS$8:$BS425)+1,"")</f>
        <v/>
      </c>
      <c r="BT426" s="121" t="str">
        <f>IF('Main courante'!$A423=$BS$6,TEXT('Main courante'!$B423,"j mmm aa"),"")</f>
        <v/>
      </c>
      <c r="BU426" s="122" t="str">
        <f>IF('Main courante'!$A423=$BS$6,TEXT('Main courante'!$C423,"hh:mm"),"")</f>
        <v/>
      </c>
      <c r="BV426" s="122" t="str">
        <f>IF('Main courante'!$A423=$BS$6,TEXT('Main courante'!$D423,"hh:mm"),"")</f>
        <v/>
      </c>
      <c r="BW426" s="123" t="str">
        <f>IF('Main courante'!$A423=$BS$6,MOD($BV426-$BU426,1),"")</f>
        <v/>
      </c>
      <c r="BX426" s="123" t="str">
        <f>IF('Main courante'!$A423=$BS$6,'Main courante'!$E423,"")</f>
        <v/>
      </c>
      <c r="BY426" s="122" t="str">
        <f>IF('Main courante'!$A423=$BS$6,DU426,"")</f>
        <v/>
      </c>
      <c r="BZ426" s="125"/>
      <c r="CA426" s="120" t="str">
        <f>IF('Main courante'!$A423=$CA$6,MAX($CA$8:$CA425)+1,"")</f>
        <v/>
      </c>
      <c r="CB426" s="121" t="str">
        <f>IF('Main courante'!$A423=$CA$6,TEXT('Main courante'!$B423,"j mmm aa"),"")</f>
        <v/>
      </c>
      <c r="CC426" s="122" t="str">
        <f>IF('Main courante'!$A423=$CA$6,TEXT('Main courante'!$C423,"hh:mm"),"")</f>
        <v/>
      </c>
      <c r="CD426" s="122" t="str">
        <f>IF('Main courante'!$A423=$CA$6,TEXT('Main courante'!$D423,"hh:mm"),"")</f>
        <v/>
      </c>
      <c r="CE426" s="123" t="str">
        <f>IF('Main courante'!$A423=$CA$6,MOD($CD426-$CC426,1),"")</f>
        <v/>
      </c>
      <c r="CF426" s="123" t="str">
        <f>IF('Main courante'!$A423=$CA$6,'Main courante'!$E423,"")</f>
        <v/>
      </c>
      <c r="CG426" s="122" t="str">
        <f>IF('Main courante'!$A423=$CA$6,DU426,"")</f>
        <v/>
      </c>
      <c r="CH426" s="125"/>
      <c r="CI426" s="120" t="str">
        <f>IF('Main courante'!$A423=$CI$6,MAX($CI$8:$CI425)+1,"")</f>
        <v/>
      </c>
      <c r="CJ426" s="121" t="str">
        <f>IF('Main courante'!$A423=$CI$6,TEXT('Main courante'!$B423,"j mmm aa"),"")</f>
        <v/>
      </c>
      <c r="CK426" s="122" t="str">
        <f>IF('Main courante'!$A423=$CI$6,TEXT('Main courante'!$C423,"hh:mm"),"")</f>
        <v/>
      </c>
      <c r="CL426" s="122" t="str">
        <f>IF('Main courante'!$A423=$CI$6,TEXT('Main courante'!$D423,"hh:mm"),"")</f>
        <v/>
      </c>
      <c r="CM426" s="123" t="str">
        <f>IF('Main courante'!$A423=$CI$6,MOD($CL426-$CK426,1),"")</f>
        <v/>
      </c>
      <c r="CN426" s="123" t="str">
        <f>IF('Main courante'!$A423=$CI$6,'Main courante'!$E423,"")</f>
        <v/>
      </c>
      <c r="CO426" s="125"/>
      <c r="CP426" s="120" t="str">
        <f>IF('Main courante'!$A423=$CP$6,MAX($CP$8:$CP425)+1,"")</f>
        <v/>
      </c>
      <c r="CQ426" s="121" t="str">
        <f>IF('Main courante'!$A423=$CP$6,TEXT('Main courante'!$B423,"j mmm aa"),"")</f>
        <v/>
      </c>
      <c r="CR426" s="122" t="str">
        <f>IF('Main courante'!$A423=$CP$6,TEXT('Main courante'!$C423,"hh:mm"),"")</f>
        <v/>
      </c>
      <c r="CS426" s="122" t="str">
        <f>IF('Main courante'!$A423=$CP$6,TEXT('Main courante'!$D423,"hh:mm"),"")</f>
        <v/>
      </c>
      <c r="CT426" s="123" t="str">
        <f>IF('Main courante'!$A423=$CP$6,MOD($CS426-$CR426,1),"")</f>
        <v/>
      </c>
      <c r="CU426" s="123" t="str">
        <f>IF('Main courante'!$A423=$CP$6,'Main courante'!$E423,"")</f>
        <v/>
      </c>
      <c r="CV426" s="122" t="str">
        <f>IF('Main courante'!$A423=$CP$6,DU426,"")</f>
        <v/>
      </c>
      <c r="CW426" s="125"/>
      <c r="CX426" s="120" t="str">
        <f>IF('Main courante'!$A423=$CX$6,MAX($CX$8:$CX425)+1,"")</f>
        <v/>
      </c>
      <c r="CY426" s="121" t="str">
        <f>IF('Main courante'!$A423=$CX$6,TEXT('Main courante'!$B423,"j mmm aa"),"")</f>
        <v/>
      </c>
      <c r="CZ426" s="122" t="str">
        <f>IF('Main courante'!$A423=$CX$6,TEXT('Main courante'!$C423,"hh:mm"),"")</f>
        <v/>
      </c>
      <c r="DA426" s="122" t="str">
        <f>IF('Main courante'!$A423=$CX$6,TEXT('Main courante'!$D423,"hh:mm"),"")</f>
        <v/>
      </c>
      <c r="DB426" s="123" t="str">
        <f>IF('Main courante'!$A423=$CX$6,MOD($DA426-$CZ426,1),"")</f>
        <v/>
      </c>
      <c r="DC426" s="123" t="str">
        <f>IF('Main courante'!$A423=$CX$6,'Main courante'!$E423,"")</f>
        <v/>
      </c>
      <c r="DD426" s="122" t="str">
        <f>IF('Main courante'!$A423=$CX$6,DU426,"")</f>
        <v/>
      </c>
      <c r="DE426" s="125"/>
      <c r="DF426" s="120" t="str">
        <f>IF('Main courante'!$A423=$DF$6,MAX($DF$8:$DF425)+1,"")</f>
        <v/>
      </c>
      <c r="DG426" s="121" t="str">
        <f>IF('Main courante'!$A423=$DF$6,TEXT('Main courante'!$B423,"j mmm aa"),"")</f>
        <v/>
      </c>
      <c r="DH426" s="122" t="str">
        <f>IF('Main courante'!$A423=$DF$6,TEXT('Main courante'!$C423,"hh:mm"),"")</f>
        <v/>
      </c>
      <c r="DI426" s="122" t="str">
        <f>IF('Main courante'!$A423=$DF$6,TEXT('Main courante'!$D423,"hh:mm"),"")</f>
        <v/>
      </c>
      <c r="DJ426" s="123" t="str">
        <f>IF('Main courante'!$A423=$DF$6,MOD($DI426-$DH426,1),"")</f>
        <v/>
      </c>
      <c r="DK426" s="123" t="str">
        <f>IF('Main courante'!$A423=$DF$6,'Main courante'!$E423,"")</f>
        <v/>
      </c>
      <c r="DL426" s="128"/>
      <c r="DM426" s="120" t="str">
        <f>IF(OR('Main courante'!$F423&lt;&gt;"",'Main courante'!$K423&lt;&gt;""),MAX($DM$8:$DM425)+1,"")</f>
        <v/>
      </c>
      <c r="DN426" s="121" t="str">
        <f>IF('Main courante'!$F423,TEXT('Main courante'!$B423,"j mmm aa"),"")</f>
        <v/>
      </c>
      <c r="DO426" s="121" t="str">
        <f>IF('Main courante'!$F423,'Main courante'!$E423,"")</f>
        <v/>
      </c>
      <c r="DP426" s="121" t="str">
        <f>IF(OR('Main courante'!$F423&lt;&gt;"",'Main courante'!$K423&lt;&gt;""),IF('Main courante'!$F423&lt;&gt;"",TEXT('Main courante'!$F423,"hh:mm"),""),"")</f>
        <v/>
      </c>
      <c r="DQ426" s="121" t="str">
        <f>IF(OR('Main courante'!$F423&lt;&gt;"",'Main courante'!$K423&lt;&gt;""),IF('Main courante'!$G423&lt;&gt;"",TEXT('Main courante'!$G423,"hh:mm"),""),"")</f>
        <v/>
      </c>
      <c r="DR426" s="121" t="str">
        <f>IF(OR('Main courante'!$F423&lt;&gt;"",'Main courante'!$K423&lt;&gt;""),IF('Main courante'!$K423&lt;&gt;"",TEXT('Main courante'!$K423,"hh:mm"),""),"")</f>
        <v/>
      </c>
      <c r="DS426" s="121" t="str">
        <f>IF(OR('Main courante'!$F423&lt;&gt;"",'Main courante'!$K423&lt;&gt;""),IF('Main courante'!$L423&lt;&gt;"",TEXT('Main courante'!$L423,"hh:mm"),""),"")</f>
        <v/>
      </c>
      <c r="DT426" s="129">
        <f t="shared" si="22"/>
        <v>0</v>
      </c>
      <c r="DU426" s="130">
        <f>'Main courante'!$H423+'Main courante'!$M423</f>
        <v>0</v>
      </c>
      <c r="DV426" s="131">
        <f>'Main courante'!$J423+'Main courante'!$O423</f>
        <v>0</v>
      </c>
      <c r="DW426" s="131">
        <f>'Main courante'!$I423+'Main courante'!$N423</f>
        <v>0</v>
      </c>
      <c r="DX426" s="132" t="str">
        <f>IF('Main courante'!$P423&lt;&gt;"",'Main courante'!$P423,"")</f>
        <v/>
      </c>
      <c r="DY426" s="133" t="str">
        <f>IF('Main courante'!$Q423&lt;&gt;"",'Main courante'!$Q423,"")</f>
        <v/>
      </c>
      <c r="DZ426" s="133" t="str">
        <f>IF('Main courante'!$R423&lt;&gt;"",'Main courante'!$R423,"")</f>
        <v/>
      </c>
      <c r="EA426" s="129">
        <f t="shared" si="23"/>
        <v>0</v>
      </c>
      <c r="EB426" s="129">
        <f t="shared" si="24"/>
        <v>0</v>
      </c>
      <c r="ED426" s="120" t="str">
        <f>IF('Main courante'!$A423=$ED$6,MAX($ED$8:$ED425)+1,"")</f>
        <v/>
      </c>
      <c r="EE426" s="120" t="str">
        <f>IF('Main courante'!$A423=$ED$6,'Main courante'!$S423,"")</f>
        <v/>
      </c>
      <c r="EF426" s="120" t="str">
        <f>IF('Main courante'!$A423=$ED$6,'Main courante'!$T423,"")</f>
        <v/>
      </c>
      <c r="EG426" s="120" t="str">
        <f>IF('Main courante'!$A423=$ED$6,'Main courante'!$U423,"")</f>
        <v/>
      </c>
      <c r="EH426" s="134" t="str">
        <f>IF('Main courante'!$A423=$ED$6,'Main courante'!$V423,"")</f>
        <v/>
      </c>
      <c r="EJ426" s="120" t="str">
        <f>IF('Main courante'!$A423=$EJ$6,MAX($EJ$8:$EJ425)+1,"")</f>
        <v/>
      </c>
      <c r="EK426" s="120" t="str">
        <f>IF('Main courante'!$A423=$EJ$6,'Main courante'!$S423,"")</f>
        <v/>
      </c>
      <c r="EL426" s="120" t="str">
        <f>IF('Main courante'!$A423=$EJ$6,'Main courante'!$T423,"")</f>
        <v/>
      </c>
      <c r="EM426" s="120" t="str">
        <f>IF('Main courante'!$A423=$EJ$6,'Main courante'!$U423,"")</f>
        <v/>
      </c>
      <c r="EN426" s="134" t="str">
        <f>IF('Main courante'!$A423=$EJ$6,'Main courante'!$V423,"")</f>
        <v/>
      </c>
      <c r="EP426" s="120" t="str">
        <f>IF('Main courante'!$A423=$EP$6,MAX($EP$8:$EP425)+1,"")</f>
        <v/>
      </c>
      <c r="EQ426" s="120" t="str">
        <f>IF('Main courante'!$A423=$EP$6,'Main courante'!$S423,"")</f>
        <v/>
      </c>
      <c r="ER426" s="120" t="str">
        <f>IF('Main courante'!$A423=$EP$6,'Main courante'!$T423,"")</f>
        <v/>
      </c>
      <c r="ES426" s="120" t="str">
        <f>IF('Main courante'!$A423=$EP$6,'Main courante'!$U423,"")</f>
        <v/>
      </c>
      <c r="ET426" s="134" t="str">
        <f>IF('Main courante'!$A423=$EP$6,'Main courante'!$V423,"")</f>
        <v/>
      </c>
      <c r="EU426" s="125"/>
      <c r="EV426" s="120" t="str">
        <f>IF('Main courante'!$A423=$EV$6,MAX($EV$8:$EV425)+1,"")</f>
        <v/>
      </c>
      <c r="EW426" s="121" t="str">
        <f>IF('Main courante'!$A423=$EV$6,TEXT('Main courante'!$B423,"j mmm aa"),"")</f>
        <v/>
      </c>
      <c r="EX426" s="122" t="str">
        <f>IF('Main courante'!$A423=$EV$6,TEXT('Main courante'!$C423,"hh:mm"),"")</f>
        <v/>
      </c>
      <c r="EY426" s="122" t="str">
        <f>IF('Main courante'!$A423=$EV$6,TEXT('Main courante'!$D423,"hh:mm"),"")</f>
        <v/>
      </c>
      <c r="EZ426" s="123" t="str">
        <f>IF('Main courante'!$A423=$EV$6,MOD($EY426-$EX426,1),"")</f>
        <v/>
      </c>
      <c r="FA426" s="123" t="str">
        <f>IF('Main courante'!$A423=$EV$6,'Main courante'!$E423,"")</f>
        <v/>
      </c>
      <c r="FB426" s="128"/>
    </row>
    <row r="427" spans="1:158">
      <c r="A427" s="120" t="str">
        <f>IF('Main courante'!$A424=$A$6,MAX($A$8:$A426)+1,"")</f>
        <v/>
      </c>
      <c r="B427" s="121" t="str">
        <f>IF('Main courante'!$A424=$A$6,TEXT('Main courante'!$B424,"j mmm aa"),"")</f>
        <v/>
      </c>
      <c r="C427" s="122" t="str">
        <f>IF('Main courante'!$A424=$A$6,TEXT('Main courante'!$C424,"hh:mm"),"")</f>
        <v/>
      </c>
      <c r="D427" s="122" t="str">
        <f>IF('Main courante'!$A424=$A$6,TEXT('Main courante'!$D424,"hh:mm"),"")</f>
        <v/>
      </c>
      <c r="E427" s="123" t="str">
        <f>IF('Main courante'!$A424=$A$6,MOD($D427-$C427,1),"")</f>
        <v/>
      </c>
      <c r="F427" s="123" t="str">
        <f>IF('Main courante'!$A424=$A$6,'Main courante'!$E424,"")</f>
        <v/>
      </c>
      <c r="G427" s="125"/>
      <c r="H427" s="126" t="str">
        <f>IF('Main courante'!$A424=$H$6,MAX($H$8:$H426)+1,"")</f>
        <v/>
      </c>
      <c r="I427" s="121" t="str">
        <f>IF('Main courante'!$A424=$H$6,TEXT('Main courante'!$B424,"j mmm aa"),"")</f>
        <v/>
      </c>
      <c r="J427" s="122" t="str">
        <f>IF('Main courante'!$A424=$H$6,TEXT('Main courante'!$C424,"hh:mm"),"")</f>
        <v/>
      </c>
      <c r="K427" s="122" t="str">
        <f>IF('Main courante'!$A424=$H$6,TEXT('Main courante'!$D424,"hh:mm"),"")</f>
        <v/>
      </c>
      <c r="L427" s="123" t="str">
        <f>IF('Main courante'!$A424=$H$6,MOD($K427-$J427,1),"")</f>
        <v/>
      </c>
      <c r="M427" s="123" t="str">
        <f>IF('Main courante'!$A424=$H$6,'Main courante'!$E424,"")</f>
        <v/>
      </c>
      <c r="N427" s="125"/>
      <c r="O427" s="120" t="str">
        <f>IF('Main courante'!$A424=$O$6,MAX($O$8:$O426)+1,"")</f>
        <v/>
      </c>
      <c r="P427" s="121" t="str">
        <f>IF('Main courante'!$A424=$O$6,TEXT('Main courante'!$B424,"j mmm aa"),"")</f>
        <v/>
      </c>
      <c r="Q427" s="122" t="str">
        <f>IF('Main courante'!$A424=$O$6,TEXT('Main courante'!$C424,"hh:mm"),"")</f>
        <v/>
      </c>
      <c r="R427" s="122" t="str">
        <f>IF('Main courante'!$A424=$O$6,TEXT('Main courante'!$D424,"hh:mm"),"")</f>
        <v/>
      </c>
      <c r="S427" s="123" t="str">
        <f>IF('Main courante'!$A424=$O$6,MOD($R427-$Q427,1),"")</f>
        <v/>
      </c>
      <c r="T427" s="124" t="str">
        <f>IF('Main courante'!$A424=$O$6,'Main courante'!$E424,"")</f>
        <v/>
      </c>
      <c r="U427" s="127" t="str">
        <f>IF('Main courante'!$A424=$O$6,DU427,"")</f>
        <v/>
      </c>
      <c r="V427" s="125"/>
      <c r="W427" s="120" t="str">
        <f>IF('Main courante'!$A424=$W$6,MAX($W$8:$W426)+1,"")</f>
        <v/>
      </c>
      <c r="X427" s="121" t="str">
        <f>IF('Main courante'!$A424=$W$6,TEXT('Main courante'!$B424,"j mmm aa"),"")</f>
        <v/>
      </c>
      <c r="Y427" s="122" t="str">
        <f>IF('Main courante'!$A424=$W$6,TEXT('Main courante'!$C424,"hh:mm"),"")</f>
        <v/>
      </c>
      <c r="Z427" s="122" t="str">
        <f>IF('Main courante'!$A424=$W$6,TEXT('Main courante'!$D424,"hh:mm"),"")</f>
        <v/>
      </c>
      <c r="AA427" s="123" t="str">
        <f>IF('Main courante'!$A424=$W$6,MOD($Z427-$Y427,1),"")</f>
        <v/>
      </c>
      <c r="AB427" s="123" t="str">
        <f>IF('Main courante'!$A424=$W$6,'Main courante'!$E424,"")</f>
        <v/>
      </c>
      <c r="AC427" s="122" t="str">
        <f>IF('Main courante'!$A424=$W$6,DU427,"")</f>
        <v/>
      </c>
      <c r="AD427" s="125"/>
      <c r="AE427" s="120" t="str">
        <f>IF('Main courante'!$A424=$AE$6,MAX($AE$8:$AE426)+1,"")</f>
        <v/>
      </c>
      <c r="AF427" s="121" t="str">
        <f>IF('Main courante'!$A424=$AE$6,TEXT('Main courante'!$B424,"j mmm aa"),"")</f>
        <v/>
      </c>
      <c r="AG427" s="122" t="str">
        <f>IF('Main courante'!$A424=$AE$6,TEXT('Main courante'!$C424,"hh:mm"),"")</f>
        <v/>
      </c>
      <c r="AH427" s="122" t="str">
        <f>IF('Main courante'!$A424=$AE$6,TEXT('Main courante'!$D424,"hh:mm"),"")</f>
        <v/>
      </c>
      <c r="AI427" s="123" t="str">
        <f>IF('Main courante'!$A424=$AE$6,MOD($AH427-$AG427,1),"")</f>
        <v/>
      </c>
      <c r="AJ427" s="123" t="str">
        <f>IF('Main courante'!$A424=$AE$6,'Main courante'!$E424,"")</f>
        <v/>
      </c>
      <c r="AK427" s="122" t="str">
        <f>IF('Main courante'!$A424=$AE$6,DU427,"")</f>
        <v/>
      </c>
      <c r="AL427" s="125"/>
      <c r="AM427" s="120" t="str">
        <f>IF('Main courante'!$A424=$AM$6,MAX($AM$8:$AM426)+1,"")</f>
        <v/>
      </c>
      <c r="AN427" s="121" t="str">
        <f>IF('Main courante'!$A424=$AM$6,TEXT('Main courante'!$B424,"j mmm aa"),"")</f>
        <v/>
      </c>
      <c r="AO427" s="122" t="str">
        <f>IF('Main courante'!$A424=$AM$6,TEXT('Main courante'!$C424,"hh:mm"),"")</f>
        <v/>
      </c>
      <c r="AP427" s="122" t="str">
        <f>IF('Main courante'!$A424=$AM$6,TEXT('Main courante'!$D424,"hh:mm"),"")</f>
        <v/>
      </c>
      <c r="AQ427" s="123" t="str">
        <f>IF('Main courante'!$A424=$AM$6,MOD($AP427-$AO427,1),"")</f>
        <v/>
      </c>
      <c r="AR427" s="123" t="str">
        <f>IF('Main courante'!$A424=$AM$6,'Main courante'!$E424,"")</f>
        <v/>
      </c>
      <c r="AS427" s="122" t="str">
        <f>IF('Main courante'!$A424=$AM$6,DU427,"")</f>
        <v/>
      </c>
      <c r="AT427" s="125"/>
      <c r="AU427" s="120" t="str">
        <f>IF('Main courante'!$A424=$AU$6,MAX($AU$8:$AU426)+1,"")</f>
        <v/>
      </c>
      <c r="AV427" s="121" t="str">
        <f>IF('Main courante'!$A424=$AU$6,TEXT('Main courante'!$B424,"j mmm aa"),"")</f>
        <v/>
      </c>
      <c r="AW427" s="122" t="str">
        <f>IF('Main courante'!$A424=$AU$6,TEXT('Main courante'!$C424,"hh:mm"),"")</f>
        <v/>
      </c>
      <c r="AX427" s="122" t="str">
        <f>IF('Main courante'!$A424=$AU$6,TEXT('Main courante'!$D424,"hh:mm"),"")</f>
        <v/>
      </c>
      <c r="AY427" s="123" t="str">
        <f>IF('Main courante'!$A424=$AU$6,MOD($AX427-$AW427,1),"")</f>
        <v/>
      </c>
      <c r="AZ427" s="123" t="str">
        <f>IF('Main courante'!$A424=$AU$6,'Main courante'!$E424,"")</f>
        <v/>
      </c>
      <c r="BA427" s="122" t="str">
        <f>IF('Main courante'!$A424=$AU$6,DU427,"")</f>
        <v/>
      </c>
      <c r="BB427" s="125"/>
      <c r="BC427" s="120" t="str">
        <f>IF('Main courante'!$A424=$BC$6,MAX($BC$8:$BC426)+1,"")</f>
        <v/>
      </c>
      <c r="BD427" s="121" t="str">
        <f>IF('Main courante'!$A424=$BC$6,TEXT('Main courante'!$B424,"j mmm aa"),"")</f>
        <v/>
      </c>
      <c r="BE427" s="122" t="str">
        <f>IF('Main courante'!$A424=$BC$6,TEXT('Main courante'!$C424,"hh:mm"),"")</f>
        <v/>
      </c>
      <c r="BF427" s="122" t="str">
        <f>IF('Main courante'!$A424=$BC$6,TEXT('Main courante'!$D424,"hh:mm"),"")</f>
        <v/>
      </c>
      <c r="BG427" s="123" t="str">
        <f>IF('Main courante'!$A424=$BC$6,MOD($BF427-$BE427,1),"")</f>
        <v/>
      </c>
      <c r="BH427" s="123" t="str">
        <f>IF('Main courante'!$A424=$BC$6,'Main courante'!$E424,"")</f>
        <v/>
      </c>
      <c r="BI427" s="122" t="str">
        <f>IF('Main courante'!$A424=$BC$6,DU427,"")</f>
        <v/>
      </c>
      <c r="BJ427" s="125"/>
      <c r="BK427" s="120" t="str">
        <f>IF('Main courante'!$A424=$BK$6,MAX($BK$8:$BK426)+1,"")</f>
        <v/>
      </c>
      <c r="BL427" s="121" t="str">
        <f>IF('Main courante'!$A424=$BK$6,TEXT('Main courante'!$B424,"j mmm aa"),"")</f>
        <v/>
      </c>
      <c r="BM427" s="122" t="str">
        <f>IF('Main courante'!$A424=$BK$6,TEXT('Main courante'!$C424,"hh:mm"),"")</f>
        <v/>
      </c>
      <c r="BN427" s="122" t="str">
        <f>IF('Main courante'!$A424=$BK$6,TEXT('Main courante'!$D424,"hh:mm"),"")</f>
        <v/>
      </c>
      <c r="BO427" s="123" t="str">
        <f>IF('Main courante'!$A424=$BK$6,MOD($BN427-$BM427,1),"")</f>
        <v/>
      </c>
      <c r="BP427" s="123" t="str">
        <f>IF('Main courante'!$A424=$BK$6,'Main courante'!$E424,"")</f>
        <v/>
      </c>
      <c r="BQ427" s="122" t="str">
        <f>IF('Main courante'!$A424=$BK$6,DU427,"")</f>
        <v/>
      </c>
      <c r="BR427" s="125"/>
      <c r="BS427" s="120" t="str">
        <f>IF('Main courante'!$A424=$BS$6,MAX($BS$8:$BS426)+1,"")</f>
        <v/>
      </c>
      <c r="BT427" s="121" t="str">
        <f>IF('Main courante'!$A424=$BS$6,TEXT('Main courante'!$B424,"j mmm aa"),"")</f>
        <v/>
      </c>
      <c r="BU427" s="122" t="str">
        <f>IF('Main courante'!$A424=$BS$6,TEXT('Main courante'!$C424,"hh:mm"),"")</f>
        <v/>
      </c>
      <c r="BV427" s="122" t="str">
        <f>IF('Main courante'!$A424=$BS$6,TEXT('Main courante'!$D424,"hh:mm"),"")</f>
        <v/>
      </c>
      <c r="BW427" s="123" t="str">
        <f>IF('Main courante'!$A424=$BS$6,MOD($BV427-$BU427,1),"")</f>
        <v/>
      </c>
      <c r="BX427" s="123" t="str">
        <f>IF('Main courante'!$A424=$BS$6,'Main courante'!$E424,"")</f>
        <v/>
      </c>
      <c r="BY427" s="122" t="str">
        <f>IF('Main courante'!$A424=$BS$6,DU427,"")</f>
        <v/>
      </c>
      <c r="BZ427" s="125"/>
      <c r="CA427" s="120" t="str">
        <f>IF('Main courante'!$A424=$CA$6,MAX($CA$8:$CA426)+1,"")</f>
        <v/>
      </c>
      <c r="CB427" s="121" t="str">
        <f>IF('Main courante'!$A424=$CA$6,TEXT('Main courante'!$B424,"j mmm aa"),"")</f>
        <v/>
      </c>
      <c r="CC427" s="122" t="str">
        <f>IF('Main courante'!$A424=$CA$6,TEXT('Main courante'!$C424,"hh:mm"),"")</f>
        <v/>
      </c>
      <c r="CD427" s="122" t="str">
        <f>IF('Main courante'!$A424=$CA$6,TEXT('Main courante'!$D424,"hh:mm"),"")</f>
        <v/>
      </c>
      <c r="CE427" s="123" t="str">
        <f>IF('Main courante'!$A424=$CA$6,MOD($CD427-$CC427,1),"")</f>
        <v/>
      </c>
      <c r="CF427" s="123" t="str">
        <f>IF('Main courante'!$A424=$CA$6,'Main courante'!$E424,"")</f>
        <v/>
      </c>
      <c r="CG427" s="122" t="str">
        <f>IF('Main courante'!$A424=$CA$6,DU427,"")</f>
        <v/>
      </c>
      <c r="CH427" s="125"/>
      <c r="CI427" s="120" t="str">
        <f>IF('Main courante'!$A424=$CI$6,MAX($CI$8:$CI426)+1,"")</f>
        <v/>
      </c>
      <c r="CJ427" s="121" t="str">
        <f>IF('Main courante'!$A424=$CI$6,TEXT('Main courante'!$B424,"j mmm aa"),"")</f>
        <v/>
      </c>
      <c r="CK427" s="122" t="str">
        <f>IF('Main courante'!$A424=$CI$6,TEXT('Main courante'!$C424,"hh:mm"),"")</f>
        <v/>
      </c>
      <c r="CL427" s="122" t="str">
        <f>IF('Main courante'!$A424=$CI$6,TEXT('Main courante'!$D424,"hh:mm"),"")</f>
        <v/>
      </c>
      <c r="CM427" s="123" t="str">
        <f>IF('Main courante'!$A424=$CI$6,MOD($CL427-$CK427,1),"")</f>
        <v/>
      </c>
      <c r="CN427" s="123" t="str">
        <f>IF('Main courante'!$A424=$CI$6,'Main courante'!$E424,"")</f>
        <v/>
      </c>
      <c r="CO427" s="125"/>
      <c r="CP427" s="120" t="str">
        <f>IF('Main courante'!$A424=$CP$6,MAX($CP$8:$CP426)+1,"")</f>
        <v/>
      </c>
      <c r="CQ427" s="121" t="str">
        <f>IF('Main courante'!$A424=$CP$6,TEXT('Main courante'!$B424,"j mmm aa"),"")</f>
        <v/>
      </c>
      <c r="CR427" s="122" t="str">
        <f>IF('Main courante'!$A424=$CP$6,TEXT('Main courante'!$C424,"hh:mm"),"")</f>
        <v/>
      </c>
      <c r="CS427" s="122" t="str">
        <f>IF('Main courante'!$A424=$CP$6,TEXT('Main courante'!$D424,"hh:mm"),"")</f>
        <v/>
      </c>
      <c r="CT427" s="123" t="str">
        <f>IF('Main courante'!$A424=$CP$6,MOD($CS427-$CR427,1),"")</f>
        <v/>
      </c>
      <c r="CU427" s="123" t="str">
        <f>IF('Main courante'!$A424=$CP$6,'Main courante'!$E424,"")</f>
        <v/>
      </c>
      <c r="CV427" s="122" t="str">
        <f>IF('Main courante'!$A424=$CP$6,DU427,"")</f>
        <v/>
      </c>
      <c r="CW427" s="125"/>
      <c r="CX427" s="120" t="str">
        <f>IF('Main courante'!$A424=$CX$6,MAX($CX$8:$CX426)+1,"")</f>
        <v/>
      </c>
      <c r="CY427" s="121" t="str">
        <f>IF('Main courante'!$A424=$CX$6,TEXT('Main courante'!$B424,"j mmm aa"),"")</f>
        <v/>
      </c>
      <c r="CZ427" s="122" t="str">
        <f>IF('Main courante'!$A424=$CX$6,TEXT('Main courante'!$C424,"hh:mm"),"")</f>
        <v/>
      </c>
      <c r="DA427" s="122" t="str">
        <f>IF('Main courante'!$A424=$CX$6,TEXT('Main courante'!$D424,"hh:mm"),"")</f>
        <v/>
      </c>
      <c r="DB427" s="123" t="str">
        <f>IF('Main courante'!$A424=$CX$6,MOD($DA427-$CZ427,1),"")</f>
        <v/>
      </c>
      <c r="DC427" s="123" t="str">
        <f>IF('Main courante'!$A424=$CX$6,'Main courante'!$E424,"")</f>
        <v/>
      </c>
      <c r="DD427" s="122" t="str">
        <f>IF('Main courante'!$A424=$CX$6,DU427,"")</f>
        <v/>
      </c>
      <c r="DE427" s="125"/>
      <c r="DF427" s="120" t="str">
        <f>IF('Main courante'!$A424=$DF$6,MAX($DF$8:$DF426)+1,"")</f>
        <v/>
      </c>
      <c r="DG427" s="121" t="str">
        <f>IF('Main courante'!$A424=$DF$6,TEXT('Main courante'!$B424,"j mmm aa"),"")</f>
        <v/>
      </c>
      <c r="DH427" s="122" t="str">
        <f>IF('Main courante'!$A424=$DF$6,TEXT('Main courante'!$C424,"hh:mm"),"")</f>
        <v/>
      </c>
      <c r="DI427" s="122" t="str">
        <f>IF('Main courante'!$A424=$DF$6,TEXT('Main courante'!$D424,"hh:mm"),"")</f>
        <v/>
      </c>
      <c r="DJ427" s="123" t="str">
        <f>IF('Main courante'!$A424=$DF$6,MOD($DI427-$DH427,1),"")</f>
        <v/>
      </c>
      <c r="DK427" s="123" t="str">
        <f>IF('Main courante'!$A424=$DF$6,'Main courante'!$E424,"")</f>
        <v/>
      </c>
      <c r="DL427" s="128"/>
      <c r="DM427" s="120" t="str">
        <f>IF(OR('Main courante'!$F424&lt;&gt;"",'Main courante'!$K424&lt;&gt;""),MAX($DM$8:$DM426)+1,"")</f>
        <v/>
      </c>
      <c r="DN427" s="121" t="str">
        <f>IF('Main courante'!$F424,TEXT('Main courante'!$B424,"j mmm aa"),"")</f>
        <v/>
      </c>
      <c r="DO427" s="121" t="str">
        <f>IF('Main courante'!$F424,'Main courante'!$E424,"")</f>
        <v/>
      </c>
      <c r="DP427" s="121" t="str">
        <f>IF(OR('Main courante'!$F424&lt;&gt;"",'Main courante'!$K424&lt;&gt;""),IF('Main courante'!$F424&lt;&gt;"",TEXT('Main courante'!$F424,"hh:mm"),""),"")</f>
        <v/>
      </c>
      <c r="DQ427" s="121" t="str">
        <f>IF(OR('Main courante'!$F424&lt;&gt;"",'Main courante'!$K424&lt;&gt;""),IF('Main courante'!$G424&lt;&gt;"",TEXT('Main courante'!$G424,"hh:mm"),""),"")</f>
        <v/>
      </c>
      <c r="DR427" s="121" t="str">
        <f>IF(OR('Main courante'!$F424&lt;&gt;"",'Main courante'!$K424&lt;&gt;""),IF('Main courante'!$K424&lt;&gt;"",TEXT('Main courante'!$K424,"hh:mm"),""),"")</f>
        <v/>
      </c>
      <c r="DS427" s="121" t="str">
        <f>IF(OR('Main courante'!$F424&lt;&gt;"",'Main courante'!$K424&lt;&gt;""),IF('Main courante'!$L424&lt;&gt;"",TEXT('Main courante'!$L424,"hh:mm"),""),"")</f>
        <v/>
      </c>
      <c r="DT427" s="129">
        <f t="shared" si="22"/>
        <v>0</v>
      </c>
      <c r="DU427" s="130">
        <f>'Main courante'!$H424+'Main courante'!$M424</f>
        <v>0</v>
      </c>
      <c r="DV427" s="131">
        <f>'Main courante'!$J424+'Main courante'!$O424</f>
        <v>0</v>
      </c>
      <c r="DW427" s="131">
        <f>'Main courante'!$I424+'Main courante'!$N424</f>
        <v>0</v>
      </c>
      <c r="DX427" s="132" t="str">
        <f>IF('Main courante'!$P424&lt;&gt;"",'Main courante'!$P424,"")</f>
        <v/>
      </c>
      <c r="DY427" s="133" t="str">
        <f>IF('Main courante'!$Q424&lt;&gt;"",'Main courante'!$Q424,"")</f>
        <v/>
      </c>
      <c r="DZ427" s="133" t="str">
        <f>IF('Main courante'!$R424&lt;&gt;"",'Main courante'!$R424,"")</f>
        <v/>
      </c>
      <c r="EA427" s="129">
        <f t="shared" si="23"/>
        <v>0</v>
      </c>
      <c r="EB427" s="129">
        <f t="shared" si="24"/>
        <v>0</v>
      </c>
      <c r="ED427" s="120" t="str">
        <f>IF('Main courante'!$A424=$ED$6,MAX($ED$8:$ED426)+1,"")</f>
        <v/>
      </c>
      <c r="EE427" s="120" t="str">
        <f>IF('Main courante'!$A424=$ED$6,'Main courante'!$S424,"")</f>
        <v/>
      </c>
      <c r="EF427" s="120" t="str">
        <f>IF('Main courante'!$A424=$ED$6,'Main courante'!$T424,"")</f>
        <v/>
      </c>
      <c r="EG427" s="120" t="str">
        <f>IF('Main courante'!$A424=$ED$6,'Main courante'!$U424,"")</f>
        <v/>
      </c>
      <c r="EH427" s="134" t="str">
        <f>IF('Main courante'!$A424=$ED$6,'Main courante'!$V424,"")</f>
        <v/>
      </c>
      <c r="EJ427" s="120" t="str">
        <f>IF('Main courante'!$A424=$EJ$6,MAX($EJ$8:$EJ426)+1,"")</f>
        <v/>
      </c>
      <c r="EK427" s="120" t="str">
        <f>IF('Main courante'!$A424=$EJ$6,'Main courante'!$S424,"")</f>
        <v/>
      </c>
      <c r="EL427" s="120" t="str">
        <f>IF('Main courante'!$A424=$EJ$6,'Main courante'!$T424,"")</f>
        <v/>
      </c>
      <c r="EM427" s="120" t="str">
        <f>IF('Main courante'!$A424=$EJ$6,'Main courante'!$U424,"")</f>
        <v/>
      </c>
      <c r="EN427" s="134" t="str">
        <f>IF('Main courante'!$A424=$EJ$6,'Main courante'!$V424,"")</f>
        <v/>
      </c>
      <c r="EP427" s="120" t="str">
        <f>IF('Main courante'!$A424=$EP$6,MAX($EP$8:$EP426)+1,"")</f>
        <v/>
      </c>
      <c r="EQ427" s="120" t="str">
        <f>IF('Main courante'!$A424=$EP$6,'Main courante'!$S424,"")</f>
        <v/>
      </c>
      <c r="ER427" s="120" t="str">
        <f>IF('Main courante'!$A424=$EP$6,'Main courante'!$T424,"")</f>
        <v/>
      </c>
      <c r="ES427" s="120" t="str">
        <f>IF('Main courante'!$A424=$EP$6,'Main courante'!$U424,"")</f>
        <v/>
      </c>
      <c r="ET427" s="134" t="str">
        <f>IF('Main courante'!$A424=$EP$6,'Main courante'!$V424,"")</f>
        <v/>
      </c>
      <c r="EU427" s="125"/>
      <c r="EV427" s="120" t="str">
        <f>IF('Main courante'!$A424=$EV$6,MAX($EV$8:$EV426)+1,"")</f>
        <v/>
      </c>
      <c r="EW427" s="121" t="str">
        <f>IF('Main courante'!$A424=$EV$6,TEXT('Main courante'!$B424,"j mmm aa"),"")</f>
        <v/>
      </c>
      <c r="EX427" s="122" t="str">
        <f>IF('Main courante'!$A424=$EV$6,TEXT('Main courante'!$C424,"hh:mm"),"")</f>
        <v/>
      </c>
      <c r="EY427" s="122" t="str">
        <f>IF('Main courante'!$A424=$EV$6,TEXT('Main courante'!$D424,"hh:mm"),"")</f>
        <v/>
      </c>
      <c r="EZ427" s="123" t="str">
        <f>IF('Main courante'!$A424=$EV$6,MOD($EY427-$EX427,1),"")</f>
        <v/>
      </c>
      <c r="FA427" s="123" t="str">
        <f>IF('Main courante'!$A424=$EV$6,'Main courante'!$E424,"")</f>
        <v/>
      </c>
      <c r="FB427" s="128"/>
    </row>
    <row r="428" spans="1:158">
      <c r="A428" s="120" t="str">
        <f>IF('Main courante'!$A425=$A$6,MAX($A$8:$A427)+1,"")</f>
        <v/>
      </c>
      <c r="B428" s="121" t="str">
        <f>IF('Main courante'!$A425=$A$6,TEXT('Main courante'!$B425,"j mmm aa"),"")</f>
        <v/>
      </c>
      <c r="C428" s="122" t="str">
        <f>IF('Main courante'!$A425=$A$6,TEXT('Main courante'!$C425,"hh:mm"),"")</f>
        <v/>
      </c>
      <c r="D428" s="122" t="str">
        <f>IF('Main courante'!$A425=$A$6,TEXT('Main courante'!$D425,"hh:mm"),"")</f>
        <v/>
      </c>
      <c r="E428" s="123" t="str">
        <f>IF('Main courante'!$A425=$A$6,MOD($D428-$C428,1),"")</f>
        <v/>
      </c>
      <c r="F428" s="123" t="str">
        <f>IF('Main courante'!$A425=$A$6,'Main courante'!$E425,"")</f>
        <v/>
      </c>
      <c r="G428" s="125"/>
      <c r="H428" s="126" t="str">
        <f>IF('Main courante'!$A425=$H$6,MAX($H$8:$H427)+1,"")</f>
        <v/>
      </c>
      <c r="I428" s="121" t="str">
        <f>IF('Main courante'!$A425=$H$6,TEXT('Main courante'!$B425,"j mmm aa"),"")</f>
        <v/>
      </c>
      <c r="J428" s="122" t="str">
        <f>IF('Main courante'!$A425=$H$6,TEXT('Main courante'!$C425,"hh:mm"),"")</f>
        <v/>
      </c>
      <c r="K428" s="122" t="str">
        <f>IF('Main courante'!$A425=$H$6,TEXT('Main courante'!$D425,"hh:mm"),"")</f>
        <v/>
      </c>
      <c r="L428" s="123" t="str">
        <f>IF('Main courante'!$A425=$H$6,MOD($K428-$J428,1),"")</f>
        <v/>
      </c>
      <c r="M428" s="123" t="str">
        <f>IF('Main courante'!$A425=$H$6,'Main courante'!$E425,"")</f>
        <v/>
      </c>
      <c r="N428" s="125"/>
      <c r="O428" s="120" t="str">
        <f>IF('Main courante'!$A425=$O$6,MAX($O$8:$O427)+1,"")</f>
        <v/>
      </c>
      <c r="P428" s="121" t="str">
        <f>IF('Main courante'!$A425=$O$6,TEXT('Main courante'!$B425,"j mmm aa"),"")</f>
        <v/>
      </c>
      <c r="Q428" s="122" t="str">
        <f>IF('Main courante'!$A425=$O$6,TEXT('Main courante'!$C425,"hh:mm"),"")</f>
        <v/>
      </c>
      <c r="R428" s="122" t="str">
        <f>IF('Main courante'!$A425=$O$6,TEXT('Main courante'!$D425,"hh:mm"),"")</f>
        <v/>
      </c>
      <c r="S428" s="123" t="str">
        <f>IF('Main courante'!$A425=$O$6,MOD($R428-$Q428,1),"")</f>
        <v/>
      </c>
      <c r="T428" s="124" t="str">
        <f>IF('Main courante'!$A425=$O$6,'Main courante'!$E425,"")</f>
        <v/>
      </c>
      <c r="U428" s="127" t="str">
        <f>IF('Main courante'!$A425=$O$6,DU428,"")</f>
        <v/>
      </c>
      <c r="V428" s="125"/>
      <c r="W428" s="120" t="str">
        <f>IF('Main courante'!$A425=$W$6,MAX($W$8:$W427)+1,"")</f>
        <v/>
      </c>
      <c r="X428" s="121" t="str">
        <f>IF('Main courante'!$A425=$W$6,TEXT('Main courante'!$B425,"j mmm aa"),"")</f>
        <v/>
      </c>
      <c r="Y428" s="122" t="str">
        <f>IF('Main courante'!$A425=$W$6,TEXT('Main courante'!$C425,"hh:mm"),"")</f>
        <v/>
      </c>
      <c r="Z428" s="122" t="str">
        <f>IF('Main courante'!$A425=$W$6,TEXT('Main courante'!$D425,"hh:mm"),"")</f>
        <v/>
      </c>
      <c r="AA428" s="123" t="str">
        <f>IF('Main courante'!$A425=$W$6,MOD($Z428-$Y428,1),"")</f>
        <v/>
      </c>
      <c r="AB428" s="123" t="str">
        <f>IF('Main courante'!$A425=$W$6,'Main courante'!$E425,"")</f>
        <v/>
      </c>
      <c r="AC428" s="122" t="str">
        <f>IF('Main courante'!$A425=$W$6,DU428,"")</f>
        <v/>
      </c>
      <c r="AD428" s="125"/>
      <c r="AE428" s="120" t="str">
        <f>IF('Main courante'!$A425=$AE$6,MAX($AE$8:$AE427)+1,"")</f>
        <v/>
      </c>
      <c r="AF428" s="121" t="str">
        <f>IF('Main courante'!$A425=$AE$6,TEXT('Main courante'!$B425,"j mmm aa"),"")</f>
        <v/>
      </c>
      <c r="AG428" s="122" t="str">
        <f>IF('Main courante'!$A425=$AE$6,TEXT('Main courante'!$C425,"hh:mm"),"")</f>
        <v/>
      </c>
      <c r="AH428" s="122" t="str">
        <f>IF('Main courante'!$A425=$AE$6,TEXT('Main courante'!$D425,"hh:mm"),"")</f>
        <v/>
      </c>
      <c r="AI428" s="123" t="str">
        <f>IF('Main courante'!$A425=$AE$6,MOD($AH428-$AG428,1),"")</f>
        <v/>
      </c>
      <c r="AJ428" s="123" t="str">
        <f>IF('Main courante'!$A425=$AE$6,'Main courante'!$E425,"")</f>
        <v/>
      </c>
      <c r="AK428" s="122" t="str">
        <f>IF('Main courante'!$A425=$AE$6,DU428,"")</f>
        <v/>
      </c>
      <c r="AL428" s="125"/>
      <c r="AM428" s="120" t="str">
        <f>IF('Main courante'!$A425=$AM$6,MAX($AM$8:$AM427)+1,"")</f>
        <v/>
      </c>
      <c r="AN428" s="121" t="str">
        <f>IF('Main courante'!$A425=$AM$6,TEXT('Main courante'!$B425,"j mmm aa"),"")</f>
        <v/>
      </c>
      <c r="AO428" s="122" t="str">
        <f>IF('Main courante'!$A425=$AM$6,TEXT('Main courante'!$C425,"hh:mm"),"")</f>
        <v/>
      </c>
      <c r="AP428" s="122" t="str">
        <f>IF('Main courante'!$A425=$AM$6,TEXT('Main courante'!$D425,"hh:mm"),"")</f>
        <v/>
      </c>
      <c r="AQ428" s="123" t="str">
        <f>IF('Main courante'!$A425=$AM$6,MOD($AP428-$AO428,1),"")</f>
        <v/>
      </c>
      <c r="AR428" s="123" t="str">
        <f>IF('Main courante'!$A425=$AM$6,'Main courante'!$E425,"")</f>
        <v/>
      </c>
      <c r="AS428" s="122" t="str">
        <f>IF('Main courante'!$A425=$AM$6,DU428,"")</f>
        <v/>
      </c>
      <c r="AT428" s="125"/>
      <c r="AU428" s="120" t="str">
        <f>IF('Main courante'!$A425=$AU$6,MAX($AU$8:$AU427)+1,"")</f>
        <v/>
      </c>
      <c r="AV428" s="121" t="str">
        <f>IF('Main courante'!$A425=$AU$6,TEXT('Main courante'!$B425,"j mmm aa"),"")</f>
        <v/>
      </c>
      <c r="AW428" s="122" t="str">
        <f>IF('Main courante'!$A425=$AU$6,TEXT('Main courante'!$C425,"hh:mm"),"")</f>
        <v/>
      </c>
      <c r="AX428" s="122" t="str">
        <f>IF('Main courante'!$A425=$AU$6,TEXT('Main courante'!$D425,"hh:mm"),"")</f>
        <v/>
      </c>
      <c r="AY428" s="123" t="str">
        <f>IF('Main courante'!$A425=$AU$6,MOD($AX428-$AW428,1),"")</f>
        <v/>
      </c>
      <c r="AZ428" s="123" t="str">
        <f>IF('Main courante'!$A425=$AU$6,'Main courante'!$E425,"")</f>
        <v/>
      </c>
      <c r="BA428" s="122" t="str">
        <f>IF('Main courante'!$A425=$AU$6,DU428,"")</f>
        <v/>
      </c>
      <c r="BB428" s="125"/>
      <c r="BC428" s="120" t="str">
        <f>IF('Main courante'!$A425=$BC$6,MAX($BC$8:$BC427)+1,"")</f>
        <v/>
      </c>
      <c r="BD428" s="121" t="str">
        <f>IF('Main courante'!$A425=$BC$6,TEXT('Main courante'!$B425,"j mmm aa"),"")</f>
        <v/>
      </c>
      <c r="BE428" s="122" t="str">
        <f>IF('Main courante'!$A425=$BC$6,TEXT('Main courante'!$C425,"hh:mm"),"")</f>
        <v/>
      </c>
      <c r="BF428" s="122" t="str">
        <f>IF('Main courante'!$A425=$BC$6,TEXT('Main courante'!$D425,"hh:mm"),"")</f>
        <v/>
      </c>
      <c r="BG428" s="123" t="str">
        <f>IF('Main courante'!$A425=$BC$6,MOD($BF428-$BE428,1),"")</f>
        <v/>
      </c>
      <c r="BH428" s="123" t="str">
        <f>IF('Main courante'!$A425=$BC$6,'Main courante'!$E425,"")</f>
        <v/>
      </c>
      <c r="BI428" s="122" t="str">
        <f>IF('Main courante'!$A425=$BC$6,DU428,"")</f>
        <v/>
      </c>
      <c r="BJ428" s="125"/>
      <c r="BK428" s="120" t="str">
        <f>IF('Main courante'!$A425=$BK$6,MAX($BK$8:$BK427)+1,"")</f>
        <v/>
      </c>
      <c r="BL428" s="121" t="str">
        <f>IF('Main courante'!$A425=$BK$6,TEXT('Main courante'!$B425,"j mmm aa"),"")</f>
        <v/>
      </c>
      <c r="BM428" s="122" t="str">
        <f>IF('Main courante'!$A425=$BK$6,TEXT('Main courante'!$C425,"hh:mm"),"")</f>
        <v/>
      </c>
      <c r="BN428" s="122" t="str">
        <f>IF('Main courante'!$A425=$BK$6,TEXT('Main courante'!$D425,"hh:mm"),"")</f>
        <v/>
      </c>
      <c r="BO428" s="123" t="str">
        <f>IF('Main courante'!$A425=$BK$6,MOD($BN428-$BM428,1),"")</f>
        <v/>
      </c>
      <c r="BP428" s="123" t="str">
        <f>IF('Main courante'!$A425=$BK$6,'Main courante'!$E425,"")</f>
        <v/>
      </c>
      <c r="BQ428" s="122" t="str">
        <f>IF('Main courante'!$A425=$BK$6,DU428,"")</f>
        <v/>
      </c>
      <c r="BR428" s="125"/>
      <c r="BS428" s="120" t="str">
        <f>IF('Main courante'!$A425=$BS$6,MAX($BS$8:$BS427)+1,"")</f>
        <v/>
      </c>
      <c r="BT428" s="121" t="str">
        <f>IF('Main courante'!$A425=$BS$6,TEXT('Main courante'!$B425,"j mmm aa"),"")</f>
        <v/>
      </c>
      <c r="BU428" s="122" t="str">
        <f>IF('Main courante'!$A425=$BS$6,TEXT('Main courante'!$C425,"hh:mm"),"")</f>
        <v/>
      </c>
      <c r="BV428" s="122" t="str">
        <f>IF('Main courante'!$A425=$BS$6,TEXT('Main courante'!$D425,"hh:mm"),"")</f>
        <v/>
      </c>
      <c r="BW428" s="123" t="str">
        <f>IF('Main courante'!$A425=$BS$6,MOD($BV428-$BU428,1),"")</f>
        <v/>
      </c>
      <c r="BX428" s="123" t="str">
        <f>IF('Main courante'!$A425=$BS$6,'Main courante'!$E425,"")</f>
        <v/>
      </c>
      <c r="BY428" s="122" t="str">
        <f>IF('Main courante'!$A425=$BS$6,DU428,"")</f>
        <v/>
      </c>
      <c r="BZ428" s="125"/>
      <c r="CA428" s="120" t="str">
        <f>IF('Main courante'!$A425=$CA$6,MAX($CA$8:$CA427)+1,"")</f>
        <v/>
      </c>
      <c r="CB428" s="121" t="str">
        <f>IF('Main courante'!$A425=$CA$6,TEXT('Main courante'!$B425,"j mmm aa"),"")</f>
        <v/>
      </c>
      <c r="CC428" s="122" t="str">
        <f>IF('Main courante'!$A425=$CA$6,TEXT('Main courante'!$C425,"hh:mm"),"")</f>
        <v/>
      </c>
      <c r="CD428" s="122" t="str">
        <f>IF('Main courante'!$A425=$CA$6,TEXT('Main courante'!$D425,"hh:mm"),"")</f>
        <v/>
      </c>
      <c r="CE428" s="123" t="str">
        <f>IF('Main courante'!$A425=$CA$6,MOD($CD428-$CC428,1),"")</f>
        <v/>
      </c>
      <c r="CF428" s="123" t="str">
        <f>IF('Main courante'!$A425=$CA$6,'Main courante'!$E425,"")</f>
        <v/>
      </c>
      <c r="CG428" s="122" t="str">
        <f>IF('Main courante'!$A425=$CA$6,DU428,"")</f>
        <v/>
      </c>
      <c r="CH428" s="125"/>
      <c r="CI428" s="120" t="str">
        <f>IF('Main courante'!$A425=$CI$6,MAX($CI$8:$CI427)+1,"")</f>
        <v/>
      </c>
      <c r="CJ428" s="121" t="str">
        <f>IF('Main courante'!$A425=$CI$6,TEXT('Main courante'!$B425,"j mmm aa"),"")</f>
        <v/>
      </c>
      <c r="CK428" s="122" t="str">
        <f>IF('Main courante'!$A425=$CI$6,TEXT('Main courante'!$C425,"hh:mm"),"")</f>
        <v/>
      </c>
      <c r="CL428" s="122" t="str">
        <f>IF('Main courante'!$A425=$CI$6,TEXT('Main courante'!$D425,"hh:mm"),"")</f>
        <v/>
      </c>
      <c r="CM428" s="123" t="str">
        <f>IF('Main courante'!$A425=$CI$6,MOD($CL428-$CK428,1),"")</f>
        <v/>
      </c>
      <c r="CN428" s="123" t="str">
        <f>IF('Main courante'!$A425=$CI$6,'Main courante'!$E425,"")</f>
        <v/>
      </c>
      <c r="CO428" s="125"/>
      <c r="CP428" s="120" t="str">
        <f>IF('Main courante'!$A425=$CP$6,MAX($CP$8:$CP427)+1,"")</f>
        <v/>
      </c>
      <c r="CQ428" s="121" t="str">
        <f>IF('Main courante'!$A425=$CP$6,TEXT('Main courante'!$B425,"j mmm aa"),"")</f>
        <v/>
      </c>
      <c r="CR428" s="122" t="str">
        <f>IF('Main courante'!$A425=$CP$6,TEXT('Main courante'!$C425,"hh:mm"),"")</f>
        <v/>
      </c>
      <c r="CS428" s="122" t="str">
        <f>IF('Main courante'!$A425=$CP$6,TEXT('Main courante'!$D425,"hh:mm"),"")</f>
        <v/>
      </c>
      <c r="CT428" s="123" t="str">
        <f>IF('Main courante'!$A425=$CP$6,MOD($CS428-$CR428,1),"")</f>
        <v/>
      </c>
      <c r="CU428" s="123" t="str">
        <f>IF('Main courante'!$A425=$CP$6,'Main courante'!$E425,"")</f>
        <v/>
      </c>
      <c r="CV428" s="122" t="str">
        <f>IF('Main courante'!$A425=$CP$6,DU428,"")</f>
        <v/>
      </c>
      <c r="CW428" s="125"/>
      <c r="CX428" s="120" t="str">
        <f>IF('Main courante'!$A425=$CX$6,MAX($CX$8:$CX427)+1,"")</f>
        <v/>
      </c>
      <c r="CY428" s="121" t="str">
        <f>IF('Main courante'!$A425=$CX$6,TEXT('Main courante'!$B425,"j mmm aa"),"")</f>
        <v/>
      </c>
      <c r="CZ428" s="122" t="str">
        <f>IF('Main courante'!$A425=$CX$6,TEXT('Main courante'!$C425,"hh:mm"),"")</f>
        <v/>
      </c>
      <c r="DA428" s="122" t="str">
        <f>IF('Main courante'!$A425=$CX$6,TEXT('Main courante'!$D425,"hh:mm"),"")</f>
        <v/>
      </c>
      <c r="DB428" s="123" t="str">
        <f>IF('Main courante'!$A425=$CX$6,MOD($DA428-$CZ428,1),"")</f>
        <v/>
      </c>
      <c r="DC428" s="123" t="str">
        <f>IF('Main courante'!$A425=$CX$6,'Main courante'!$E425,"")</f>
        <v/>
      </c>
      <c r="DD428" s="122" t="str">
        <f>IF('Main courante'!$A425=$CX$6,DU428,"")</f>
        <v/>
      </c>
      <c r="DE428" s="125"/>
      <c r="DF428" s="120" t="str">
        <f>IF('Main courante'!$A425=$DF$6,MAX($DF$8:$DF427)+1,"")</f>
        <v/>
      </c>
      <c r="DG428" s="121" t="str">
        <f>IF('Main courante'!$A425=$DF$6,TEXT('Main courante'!$B425,"j mmm aa"),"")</f>
        <v/>
      </c>
      <c r="DH428" s="122" t="str">
        <f>IF('Main courante'!$A425=$DF$6,TEXT('Main courante'!$C425,"hh:mm"),"")</f>
        <v/>
      </c>
      <c r="DI428" s="122" t="str">
        <f>IF('Main courante'!$A425=$DF$6,TEXT('Main courante'!$D425,"hh:mm"),"")</f>
        <v/>
      </c>
      <c r="DJ428" s="123" t="str">
        <f>IF('Main courante'!$A425=$DF$6,MOD($DI428-$DH428,1),"")</f>
        <v/>
      </c>
      <c r="DK428" s="123" t="str">
        <f>IF('Main courante'!$A425=$DF$6,'Main courante'!$E425,"")</f>
        <v/>
      </c>
      <c r="DL428" s="128"/>
      <c r="DM428" s="120" t="str">
        <f>IF(OR('Main courante'!$F425&lt;&gt;"",'Main courante'!$K425&lt;&gt;""),MAX($DM$8:$DM427)+1,"")</f>
        <v/>
      </c>
      <c r="DN428" s="121" t="str">
        <f>IF('Main courante'!$F425,TEXT('Main courante'!$B425,"j mmm aa"),"")</f>
        <v/>
      </c>
      <c r="DO428" s="121" t="str">
        <f>IF('Main courante'!$F425,'Main courante'!$E425,"")</f>
        <v/>
      </c>
      <c r="DP428" s="121" t="str">
        <f>IF(OR('Main courante'!$F425&lt;&gt;"",'Main courante'!$K425&lt;&gt;""),IF('Main courante'!$F425&lt;&gt;"",TEXT('Main courante'!$F425,"hh:mm"),""),"")</f>
        <v/>
      </c>
      <c r="DQ428" s="121" t="str">
        <f>IF(OR('Main courante'!$F425&lt;&gt;"",'Main courante'!$K425&lt;&gt;""),IF('Main courante'!$G425&lt;&gt;"",TEXT('Main courante'!$G425,"hh:mm"),""),"")</f>
        <v/>
      </c>
      <c r="DR428" s="121" t="str">
        <f>IF(OR('Main courante'!$F425&lt;&gt;"",'Main courante'!$K425&lt;&gt;""),IF('Main courante'!$K425&lt;&gt;"",TEXT('Main courante'!$K425,"hh:mm"),""),"")</f>
        <v/>
      </c>
      <c r="DS428" s="121" t="str">
        <f>IF(OR('Main courante'!$F425&lt;&gt;"",'Main courante'!$K425&lt;&gt;""),IF('Main courante'!$L425&lt;&gt;"",TEXT('Main courante'!$L425,"hh:mm"),""),"")</f>
        <v/>
      </c>
      <c r="DT428" s="129">
        <f t="shared" si="22"/>
        <v>0</v>
      </c>
      <c r="DU428" s="130">
        <f>'Main courante'!$H425+'Main courante'!$M425</f>
        <v>0</v>
      </c>
      <c r="DV428" s="131">
        <f>'Main courante'!$J425+'Main courante'!$O425</f>
        <v>0</v>
      </c>
      <c r="DW428" s="131">
        <f>'Main courante'!$I425+'Main courante'!$N425</f>
        <v>0</v>
      </c>
      <c r="DX428" s="132" t="str">
        <f>IF('Main courante'!$P425&lt;&gt;"",'Main courante'!$P425,"")</f>
        <v/>
      </c>
      <c r="DY428" s="133" t="str">
        <f>IF('Main courante'!$Q425&lt;&gt;"",'Main courante'!$Q425,"")</f>
        <v/>
      </c>
      <c r="DZ428" s="133" t="str">
        <f>IF('Main courante'!$R425&lt;&gt;"",'Main courante'!$R425,"")</f>
        <v/>
      </c>
      <c r="EA428" s="129">
        <f t="shared" si="23"/>
        <v>0</v>
      </c>
      <c r="EB428" s="129">
        <f t="shared" si="24"/>
        <v>0</v>
      </c>
      <c r="ED428" s="120" t="str">
        <f>IF('Main courante'!$A425=$ED$6,MAX($ED$8:$ED427)+1,"")</f>
        <v/>
      </c>
      <c r="EE428" s="120" t="str">
        <f>IF('Main courante'!$A425=$ED$6,'Main courante'!$S425,"")</f>
        <v/>
      </c>
      <c r="EF428" s="120" t="str">
        <f>IF('Main courante'!$A425=$ED$6,'Main courante'!$T425,"")</f>
        <v/>
      </c>
      <c r="EG428" s="120" t="str">
        <f>IF('Main courante'!$A425=$ED$6,'Main courante'!$U425,"")</f>
        <v/>
      </c>
      <c r="EH428" s="134" t="str">
        <f>IF('Main courante'!$A425=$ED$6,'Main courante'!$V425,"")</f>
        <v/>
      </c>
      <c r="EJ428" s="120" t="str">
        <f>IF('Main courante'!$A425=$EJ$6,MAX($EJ$8:$EJ427)+1,"")</f>
        <v/>
      </c>
      <c r="EK428" s="120" t="str">
        <f>IF('Main courante'!$A425=$EJ$6,'Main courante'!$S425,"")</f>
        <v/>
      </c>
      <c r="EL428" s="120" t="str">
        <f>IF('Main courante'!$A425=$EJ$6,'Main courante'!$T425,"")</f>
        <v/>
      </c>
      <c r="EM428" s="120" t="str">
        <f>IF('Main courante'!$A425=$EJ$6,'Main courante'!$U425,"")</f>
        <v/>
      </c>
      <c r="EN428" s="134" t="str">
        <f>IF('Main courante'!$A425=$EJ$6,'Main courante'!$V425,"")</f>
        <v/>
      </c>
      <c r="EP428" s="120" t="str">
        <f>IF('Main courante'!$A425=$EP$6,MAX($EP$8:$EP427)+1,"")</f>
        <v/>
      </c>
      <c r="EQ428" s="120" t="str">
        <f>IF('Main courante'!$A425=$EP$6,'Main courante'!$S425,"")</f>
        <v/>
      </c>
      <c r="ER428" s="120" t="str">
        <f>IF('Main courante'!$A425=$EP$6,'Main courante'!$T425,"")</f>
        <v/>
      </c>
      <c r="ES428" s="120" t="str">
        <f>IF('Main courante'!$A425=$EP$6,'Main courante'!$U425,"")</f>
        <v/>
      </c>
      <c r="ET428" s="134" t="str">
        <f>IF('Main courante'!$A425=$EP$6,'Main courante'!$V425,"")</f>
        <v/>
      </c>
      <c r="EU428" s="125"/>
      <c r="EV428" s="120" t="str">
        <f>IF('Main courante'!$A425=$EV$6,MAX($EV$8:$EV427)+1,"")</f>
        <v/>
      </c>
      <c r="EW428" s="121" t="str">
        <f>IF('Main courante'!$A425=$EV$6,TEXT('Main courante'!$B425,"j mmm aa"),"")</f>
        <v/>
      </c>
      <c r="EX428" s="122" t="str">
        <f>IF('Main courante'!$A425=$EV$6,TEXT('Main courante'!$C425,"hh:mm"),"")</f>
        <v/>
      </c>
      <c r="EY428" s="122" t="str">
        <f>IF('Main courante'!$A425=$EV$6,TEXT('Main courante'!$D425,"hh:mm"),"")</f>
        <v/>
      </c>
      <c r="EZ428" s="123" t="str">
        <f>IF('Main courante'!$A425=$EV$6,MOD($EY428-$EX428,1),"")</f>
        <v/>
      </c>
      <c r="FA428" s="123" t="str">
        <f>IF('Main courante'!$A425=$EV$6,'Main courante'!$E425,"")</f>
        <v/>
      </c>
      <c r="FB428" s="128"/>
    </row>
    <row r="429" spans="1:158">
      <c r="A429" s="120" t="str">
        <f>IF('Main courante'!$A426=$A$6,MAX($A$8:$A428)+1,"")</f>
        <v/>
      </c>
      <c r="B429" s="121" t="str">
        <f>IF('Main courante'!$A426=$A$6,TEXT('Main courante'!$B426,"j mmm aa"),"")</f>
        <v/>
      </c>
      <c r="C429" s="122" t="str">
        <f>IF('Main courante'!$A426=$A$6,TEXT('Main courante'!$C426,"hh:mm"),"")</f>
        <v/>
      </c>
      <c r="D429" s="122" t="str">
        <f>IF('Main courante'!$A426=$A$6,TEXT('Main courante'!$D426,"hh:mm"),"")</f>
        <v/>
      </c>
      <c r="E429" s="123" t="str">
        <f>IF('Main courante'!$A426=$A$6,MOD($D429-$C429,1),"")</f>
        <v/>
      </c>
      <c r="F429" s="123" t="str">
        <f>IF('Main courante'!$A426=$A$6,'Main courante'!$E426,"")</f>
        <v/>
      </c>
      <c r="G429" s="125"/>
      <c r="H429" s="126" t="str">
        <f>IF('Main courante'!$A426=$H$6,MAX($H$8:$H428)+1,"")</f>
        <v/>
      </c>
      <c r="I429" s="121" t="str">
        <f>IF('Main courante'!$A426=$H$6,TEXT('Main courante'!$B426,"j mmm aa"),"")</f>
        <v/>
      </c>
      <c r="J429" s="122" t="str">
        <f>IF('Main courante'!$A426=$H$6,TEXT('Main courante'!$C426,"hh:mm"),"")</f>
        <v/>
      </c>
      <c r="K429" s="122" t="str">
        <f>IF('Main courante'!$A426=$H$6,TEXT('Main courante'!$D426,"hh:mm"),"")</f>
        <v/>
      </c>
      <c r="L429" s="123" t="str">
        <f>IF('Main courante'!$A426=$H$6,MOD($K429-$J429,1),"")</f>
        <v/>
      </c>
      <c r="M429" s="123" t="str">
        <f>IF('Main courante'!$A426=$H$6,'Main courante'!$E426,"")</f>
        <v/>
      </c>
      <c r="N429" s="125"/>
      <c r="O429" s="120" t="str">
        <f>IF('Main courante'!$A426=$O$6,MAX($O$8:$O428)+1,"")</f>
        <v/>
      </c>
      <c r="P429" s="121" t="str">
        <f>IF('Main courante'!$A426=$O$6,TEXT('Main courante'!$B426,"j mmm aa"),"")</f>
        <v/>
      </c>
      <c r="Q429" s="122" t="str">
        <f>IF('Main courante'!$A426=$O$6,TEXT('Main courante'!$C426,"hh:mm"),"")</f>
        <v/>
      </c>
      <c r="R429" s="122" t="str">
        <f>IF('Main courante'!$A426=$O$6,TEXT('Main courante'!$D426,"hh:mm"),"")</f>
        <v/>
      </c>
      <c r="S429" s="123" t="str">
        <f>IF('Main courante'!$A426=$O$6,MOD($R429-$Q429,1),"")</f>
        <v/>
      </c>
      <c r="T429" s="124" t="str">
        <f>IF('Main courante'!$A426=$O$6,'Main courante'!$E426,"")</f>
        <v/>
      </c>
      <c r="U429" s="127" t="str">
        <f>IF('Main courante'!$A426=$O$6,DU429,"")</f>
        <v/>
      </c>
      <c r="V429" s="125"/>
      <c r="W429" s="120" t="str">
        <f>IF('Main courante'!$A426=$W$6,MAX($W$8:$W428)+1,"")</f>
        <v/>
      </c>
      <c r="X429" s="121" t="str">
        <f>IF('Main courante'!$A426=$W$6,TEXT('Main courante'!$B426,"j mmm aa"),"")</f>
        <v/>
      </c>
      <c r="Y429" s="122" t="str">
        <f>IF('Main courante'!$A426=$W$6,TEXT('Main courante'!$C426,"hh:mm"),"")</f>
        <v/>
      </c>
      <c r="Z429" s="122" t="str">
        <f>IF('Main courante'!$A426=$W$6,TEXT('Main courante'!$D426,"hh:mm"),"")</f>
        <v/>
      </c>
      <c r="AA429" s="123" t="str">
        <f>IF('Main courante'!$A426=$W$6,MOD($Z429-$Y429,1),"")</f>
        <v/>
      </c>
      <c r="AB429" s="123" t="str">
        <f>IF('Main courante'!$A426=$W$6,'Main courante'!$E426,"")</f>
        <v/>
      </c>
      <c r="AC429" s="122" t="str">
        <f>IF('Main courante'!$A426=$W$6,DU429,"")</f>
        <v/>
      </c>
      <c r="AD429" s="125"/>
      <c r="AE429" s="120" t="str">
        <f>IF('Main courante'!$A426=$AE$6,MAX($AE$8:$AE428)+1,"")</f>
        <v/>
      </c>
      <c r="AF429" s="121" t="str">
        <f>IF('Main courante'!$A426=$AE$6,TEXT('Main courante'!$B426,"j mmm aa"),"")</f>
        <v/>
      </c>
      <c r="AG429" s="122" t="str">
        <f>IF('Main courante'!$A426=$AE$6,TEXT('Main courante'!$C426,"hh:mm"),"")</f>
        <v/>
      </c>
      <c r="AH429" s="122" t="str">
        <f>IF('Main courante'!$A426=$AE$6,TEXT('Main courante'!$D426,"hh:mm"),"")</f>
        <v/>
      </c>
      <c r="AI429" s="123" t="str">
        <f>IF('Main courante'!$A426=$AE$6,MOD($AH429-$AG429,1),"")</f>
        <v/>
      </c>
      <c r="AJ429" s="123" t="str">
        <f>IF('Main courante'!$A426=$AE$6,'Main courante'!$E426,"")</f>
        <v/>
      </c>
      <c r="AK429" s="122" t="str">
        <f>IF('Main courante'!$A426=$AE$6,DU429,"")</f>
        <v/>
      </c>
      <c r="AL429" s="125"/>
      <c r="AM429" s="120" t="str">
        <f>IF('Main courante'!$A426=$AM$6,MAX($AM$8:$AM428)+1,"")</f>
        <v/>
      </c>
      <c r="AN429" s="121" t="str">
        <f>IF('Main courante'!$A426=$AM$6,TEXT('Main courante'!$B426,"j mmm aa"),"")</f>
        <v/>
      </c>
      <c r="AO429" s="122" t="str">
        <f>IF('Main courante'!$A426=$AM$6,TEXT('Main courante'!$C426,"hh:mm"),"")</f>
        <v/>
      </c>
      <c r="AP429" s="122" t="str">
        <f>IF('Main courante'!$A426=$AM$6,TEXT('Main courante'!$D426,"hh:mm"),"")</f>
        <v/>
      </c>
      <c r="AQ429" s="123" t="str">
        <f>IF('Main courante'!$A426=$AM$6,MOD($AP429-$AO429,1),"")</f>
        <v/>
      </c>
      <c r="AR429" s="123" t="str">
        <f>IF('Main courante'!$A426=$AM$6,'Main courante'!$E426,"")</f>
        <v/>
      </c>
      <c r="AS429" s="122" t="str">
        <f>IF('Main courante'!$A426=$AM$6,DU429,"")</f>
        <v/>
      </c>
      <c r="AT429" s="125"/>
      <c r="AU429" s="120" t="str">
        <f>IF('Main courante'!$A426=$AU$6,MAX($AU$8:$AU428)+1,"")</f>
        <v/>
      </c>
      <c r="AV429" s="121" t="str">
        <f>IF('Main courante'!$A426=$AU$6,TEXT('Main courante'!$B426,"j mmm aa"),"")</f>
        <v/>
      </c>
      <c r="AW429" s="122" t="str">
        <f>IF('Main courante'!$A426=$AU$6,TEXT('Main courante'!$C426,"hh:mm"),"")</f>
        <v/>
      </c>
      <c r="AX429" s="122" t="str">
        <f>IF('Main courante'!$A426=$AU$6,TEXT('Main courante'!$D426,"hh:mm"),"")</f>
        <v/>
      </c>
      <c r="AY429" s="123" t="str">
        <f>IF('Main courante'!$A426=$AU$6,MOD($AX429-$AW429,1),"")</f>
        <v/>
      </c>
      <c r="AZ429" s="123" t="str">
        <f>IF('Main courante'!$A426=$AU$6,'Main courante'!$E426,"")</f>
        <v/>
      </c>
      <c r="BA429" s="122" t="str">
        <f>IF('Main courante'!$A426=$AU$6,DU429,"")</f>
        <v/>
      </c>
      <c r="BB429" s="125"/>
      <c r="BC429" s="120" t="str">
        <f>IF('Main courante'!$A426=$BC$6,MAX($BC$8:$BC428)+1,"")</f>
        <v/>
      </c>
      <c r="BD429" s="121" t="str">
        <f>IF('Main courante'!$A426=$BC$6,TEXT('Main courante'!$B426,"j mmm aa"),"")</f>
        <v/>
      </c>
      <c r="BE429" s="122" t="str">
        <f>IF('Main courante'!$A426=$BC$6,TEXT('Main courante'!$C426,"hh:mm"),"")</f>
        <v/>
      </c>
      <c r="BF429" s="122" t="str">
        <f>IF('Main courante'!$A426=$BC$6,TEXT('Main courante'!$D426,"hh:mm"),"")</f>
        <v/>
      </c>
      <c r="BG429" s="123" t="str">
        <f>IF('Main courante'!$A426=$BC$6,MOD($BF429-$BE429,1),"")</f>
        <v/>
      </c>
      <c r="BH429" s="123" t="str">
        <f>IF('Main courante'!$A426=$BC$6,'Main courante'!$E426,"")</f>
        <v/>
      </c>
      <c r="BI429" s="122" t="str">
        <f>IF('Main courante'!$A426=$BC$6,DU429,"")</f>
        <v/>
      </c>
      <c r="BJ429" s="125"/>
      <c r="BK429" s="120" t="str">
        <f>IF('Main courante'!$A426=$BK$6,MAX($BK$8:$BK428)+1,"")</f>
        <v/>
      </c>
      <c r="BL429" s="121" t="str">
        <f>IF('Main courante'!$A426=$BK$6,TEXT('Main courante'!$B426,"j mmm aa"),"")</f>
        <v/>
      </c>
      <c r="BM429" s="122" t="str">
        <f>IF('Main courante'!$A426=$BK$6,TEXT('Main courante'!$C426,"hh:mm"),"")</f>
        <v/>
      </c>
      <c r="BN429" s="122" t="str">
        <f>IF('Main courante'!$A426=$BK$6,TEXT('Main courante'!$D426,"hh:mm"),"")</f>
        <v/>
      </c>
      <c r="BO429" s="123" t="str">
        <f>IF('Main courante'!$A426=$BK$6,MOD($BN429-$BM429,1),"")</f>
        <v/>
      </c>
      <c r="BP429" s="123" t="str">
        <f>IF('Main courante'!$A426=$BK$6,'Main courante'!$E426,"")</f>
        <v/>
      </c>
      <c r="BQ429" s="122" t="str">
        <f>IF('Main courante'!$A426=$BK$6,DU429,"")</f>
        <v/>
      </c>
      <c r="BR429" s="125"/>
      <c r="BS429" s="120" t="str">
        <f>IF('Main courante'!$A426=$BS$6,MAX($BS$8:$BS428)+1,"")</f>
        <v/>
      </c>
      <c r="BT429" s="121" t="str">
        <f>IF('Main courante'!$A426=$BS$6,TEXT('Main courante'!$B426,"j mmm aa"),"")</f>
        <v/>
      </c>
      <c r="BU429" s="122" t="str">
        <f>IF('Main courante'!$A426=$BS$6,TEXT('Main courante'!$C426,"hh:mm"),"")</f>
        <v/>
      </c>
      <c r="BV429" s="122" t="str">
        <f>IF('Main courante'!$A426=$BS$6,TEXT('Main courante'!$D426,"hh:mm"),"")</f>
        <v/>
      </c>
      <c r="BW429" s="123" t="str">
        <f>IF('Main courante'!$A426=$BS$6,MOD($BV429-$BU429,1),"")</f>
        <v/>
      </c>
      <c r="BX429" s="123" t="str">
        <f>IF('Main courante'!$A426=$BS$6,'Main courante'!$E426,"")</f>
        <v/>
      </c>
      <c r="BY429" s="122" t="str">
        <f>IF('Main courante'!$A426=$BS$6,DU429,"")</f>
        <v/>
      </c>
      <c r="BZ429" s="125"/>
      <c r="CA429" s="120" t="str">
        <f>IF('Main courante'!$A426=$CA$6,MAX($CA$8:$CA428)+1,"")</f>
        <v/>
      </c>
      <c r="CB429" s="121" t="str">
        <f>IF('Main courante'!$A426=$CA$6,TEXT('Main courante'!$B426,"j mmm aa"),"")</f>
        <v/>
      </c>
      <c r="CC429" s="122" t="str">
        <f>IF('Main courante'!$A426=$CA$6,TEXT('Main courante'!$C426,"hh:mm"),"")</f>
        <v/>
      </c>
      <c r="CD429" s="122" t="str">
        <f>IF('Main courante'!$A426=$CA$6,TEXT('Main courante'!$D426,"hh:mm"),"")</f>
        <v/>
      </c>
      <c r="CE429" s="123" t="str">
        <f>IF('Main courante'!$A426=$CA$6,MOD($CD429-$CC429,1),"")</f>
        <v/>
      </c>
      <c r="CF429" s="123" t="str">
        <f>IF('Main courante'!$A426=$CA$6,'Main courante'!$E426,"")</f>
        <v/>
      </c>
      <c r="CG429" s="122" t="str">
        <f>IF('Main courante'!$A426=$CA$6,DU429,"")</f>
        <v/>
      </c>
      <c r="CH429" s="125"/>
      <c r="CI429" s="120" t="str">
        <f>IF('Main courante'!$A426=$CI$6,MAX($CI$8:$CI428)+1,"")</f>
        <v/>
      </c>
      <c r="CJ429" s="121" t="str">
        <f>IF('Main courante'!$A426=$CI$6,TEXT('Main courante'!$B426,"j mmm aa"),"")</f>
        <v/>
      </c>
      <c r="CK429" s="122" t="str">
        <f>IF('Main courante'!$A426=$CI$6,TEXT('Main courante'!$C426,"hh:mm"),"")</f>
        <v/>
      </c>
      <c r="CL429" s="122" t="str">
        <f>IF('Main courante'!$A426=$CI$6,TEXT('Main courante'!$D426,"hh:mm"),"")</f>
        <v/>
      </c>
      <c r="CM429" s="123" t="str">
        <f>IF('Main courante'!$A426=$CI$6,MOD($CL429-$CK429,1),"")</f>
        <v/>
      </c>
      <c r="CN429" s="123" t="str">
        <f>IF('Main courante'!$A426=$CI$6,'Main courante'!$E426,"")</f>
        <v/>
      </c>
      <c r="CO429" s="125"/>
      <c r="CP429" s="120" t="str">
        <f>IF('Main courante'!$A426=$CP$6,MAX($CP$8:$CP428)+1,"")</f>
        <v/>
      </c>
      <c r="CQ429" s="121" t="str">
        <f>IF('Main courante'!$A426=$CP$6,TEXT('Main courante'!$B426,"j mmm aa"),"")</f>
        <v/>
      </c>
      <c r="CR429" s="122" t="str">
        <f>IF('Main courante'!$A426=$CP$6,TEXT('Main courante'!$C426,"hh:mm"),"")</f>
        <v/>
      </c>
      <c r="CS429" s="122" t="str">
        <f>IF('Main courante'!$A426=$CP$6,TEXT('Main courante'!$D426,"hh:mm"),"")</f>
        <v/>
      </c>
      <c r="CT429" s="123" t="str">
        <f>IF('Main courante'!$A426=$CP$6,MOD($CS429-$CR429,1),"")</f>
        <v/>
      </c>
      <c r="CU429" s="123" t="str">
        <f>IF('Main courante'!$A426=$CP$6,'Main courante'!$E426,"")</f>
        <v/>
      </c>
      <c r="CV429" s="122" t="str">
        <f>IF('Main courante'!$A426=$CP$6,DU429,"")</f>
        <v/>
      </c>
      <c r="CW429" s="125"/>
      <c r="CX429" s="120" t="str">
        <f>IF('Main courante'!$A426=$CX$6,MAX($CX$8:$CX428)+1,"")</f>
        <v/>
      </c>
      <c r="CY429" s="121" t="str">
        <f>IF('Main courante'!$A426=$CX$6,TEXT('Main courante'!$B426,"j mmm aa"),"")</f>
        <v/>
      </c>
      <c r="CZ429" s="122" t="str">
        <f>IF('Main courante'!$A426=$CX$6,TEXT('Main courante'!$C426,"hh:mm"),"")</f>
        <v/>
      </c>
      <c r="DA429" s="122" t="str">
        <f>IF('Main courante'!$A426=$CX$6,TEXT('Main courante'!$D426,"hh:mm"),"")</f>
        <v/>
      </c>
      <c r="DB429" s="123" t="str">
        <f>IF('Main courante'!$A426=$CX$6,MOD($DA429-$CZ429,1),"")</f>
        <v/>
      </c>
      <c r="DC429" s="123" t="str">
        <f>IF('Main courante'!$A426=$CX$6,'Main courante'!$E426,"")</f>
        <v/>
      </c>
      <c r="DD429" s="122" t="str">
        <f>IF('Main courante'!$A426=$CX$6,DU429,"")</f>
        <v/>
      </c>
      <c r="DE429" s="125"/>
      <c r="DF429" s="120" t="str">
        <f>IF('Main courante'!$A426=$DF$6,MAX($DF$8:$DF428)+1,"")</f>
        <v/>
      </c>
      <c r="DG429" s="121" t="str">
        <f>IF('Main courante'!$A426=$DF$6,TEXT('Main courante'!$B426,"j mmm aa"),"")</f>
        <v/>
      </c>
      <c r="DH429" s="122" t="str">
        <f>IF('Main courante'!$A426=$DF$6,TEXT('Main courante'!$C426,"hh:mm"),"")</f>
        <v/>
      </c>
      <c r="DI429" s="122" t="str">
        <f>IF('Main courante'!$A426=$DF$6,TEXT('Main courante'!$D426,"hh:mm"),"")</f>
        <v/>
      </c>
      <c r="DJ429" s="123" t="str">
        <f>IF('Main courante'!$A426=$DF$6,MOD($DI429-$DH429,1),"")</f>
        <v/>
      </c>
      <c r="DK429" s="123" t="str">
        <f>IF('Main courante'!$A426=$DF$6,'Main courante'!$E426,"")</f>
        <v/>
      </c>
      <c r="DL429" s="128"/>
      <c r="DM429" s="120" t="str">
        <f>IF(OR('Main courante'!$F426&lt;&gt;"",'Main courante'!$K426&lt;&gt;""),MAX($DM$8:$DM428)+1,"")</f>
        <v/>
      </c>
      <c r="DN429" s="121" t="str">
        <f>IF('Main courante'!$F426,TEXT('Main courante'!$B426,"j mmm aa"),"")</f>
        <v/>
      </c>
      <c r="DO429" s="121" t="str">
        <f>IF('Main courante'!$F426,'Main courante'!$E426,"")</f>
        <v/>
      </c>
      <c r="DP429" s="121" t="str">
        <f>IF(OR('Main courante'!$F426&lt;&gt;"",'Main courante'!$K426&lt;&gt;""),IF('Main courante'!$F426&lt;&gt;"",TEXT('Main courante'!$F426,"hh:mm"),""),"")</f>
        <v/>
      </c>
      <c r="DQ429" s="121" t="str">
        <f>IF(OR('Main courante'!$F426&lt;&gt;"",'Main courante'!$K426&lt;&gt;""),IF('Main courante'!$G426&lt;&gt;"",TEXT('Main courante'!$G426,"hh:mm"),""),"")</f>
        <v/>
      </c>
      <c r="DR429" s="121" t="str">
        <f>IF(OR('Main courante'!$F426&lt;&gt;"",'Main courante'!$K426&lt;&gt;""),IF('Main courante'!$K426&lt;&gt;"",TEXT('Main courante'!$K426,"hh:mm"),""),"")</f>
        <v/>
      </c>
      <c r="DS429" s="121" t="str">
        <f>IF(OR('Main courante'!$F426&lt;&gt;"",'Main courante'!$K426&lt;&gt;""),IF('Main courante'!$L426&lt;&gt;"",TEXT('Main courante'!$L426,"hh:mm"),""),"")</f>
        <v/>
      </c>
      <c r="DT429" s="129">
        <f t="shared" si="22"/>
        <v>0</v>
      </c>
      <c r="DU429" s="130">
        <f>'Main courante'!$H426+'Main courante'!$M426</f>
        <v>0</v>
      </c>
      <c r="DV429" s="131">
        <f>'Main courante'!$J426+'Main courante'!$O426</f>
        <v>0</v>
      </c>
      <c r="DW429" s="131">
        <f>'Main courante'!$I426+'Main courante'!$N426</f>
        <v>0</v>
      </c>
      <c r="DX429" s="132" t="str">
        <f>IF('Main courante'!$P426&lt;&gt;"",'Main courante'!$P426,"")</f>
        <v/>
      </c>
      <c r="DY429" s="133" t="str">
        <f>IF('Main courante'!$Q426&lt;&gt;"",'Main courante'!$Q426,"")</f>
        <v/>
      </c>
      <c r="DZ429" s="133" t="str">
        <f>IF('Main courante'!$R426&lt;&gt;"",'Main courante'!$R426,"")</f>
        <v/>
      </c>
      <c r="EA429" s="129">
        <f t="shared" si="23"/>
        <v>0</v>
      </c>
      <c r="EB429" s="129">
        <f t="shared" si="24"/>
        <v>0</v>
      </c>
      <c r="ED429" s="120" t="str">
        <f>IF('Main courante'!$A426=$ED$6,MAX($ED$8:$ED428)+1,"")</f>
        <v/>
      </c>
      <c r="EE429" s="120" t="str">
        <f>IF('Main courante'!$A426=$ED$6,'Main courante'!$S426,"")</f>
        <v/>
      </c>
      <c r="EF429" s="120" t="str">
        <f>IF('Main courante'!$A426=$ED$6,'Main courante'!$T426,"")</f>
        <v/>
      </c>
      <c r="EG429" s="120" t="str">
        <f>IF('Main courante'!$A426=$ED$6,'Main courante'!$U426,"")</f>
        <v/>
      </c>
      <c r="EH429" s="134" t="str">
        <f>IF('Main courante'!$A426=$ED$6,'Main courante'!$V426,"")</f>
        <v/>
      </c>
      <c r="EJ429" s="120" t="str">
        <f>IF('Main courante'!$A426=$EJ$6,MAX($EJ$8:$EJ428)+1,"")</f>
        <v/>
      </c>
      <c r="EK429" s="120" t="str">
        <f>IF('Main courante'!$A426=$EJ$6,'Main courante'!$S426,"")</f>
        <v/>
      </c>
      <c r="EL429" s="120" t="str">
        <f>IF('Main courante'!$A426=$EJ$6,'Main courante'!$T426,"")</f>
        <v/>
      </c>
      <c r="EM429" s="120" t="str">
        <f>IF('Main courante'!$A426=$EJ$6,'Main courante'!$U426,"")</f>
        <v/>
      </c>
      <c r="EN429" s="134" t="str">
        <f>IF('Main courante'!$A426=$EJ$6,'Main courante'!$V426,"")</f>
        <v/>
      </c>
      <c r="EP429" s="120" t="str">
        <f>IF('Main courante'!$A426=$EP$6,MAX($EP$8:$EP428)+1,"")</f>
        <v/>
      </c>
      <c r="EQ429" s="120" t="str">
        <f>IF('Main courante'!$A426=$EP$6,'Main courante'!$S426,"")</f>
        <v/>
      </c>
      <c r="ER429" s="120" t="str">
        <f>IF('Main courante'!$A426=$EP$6,'Main courante'!$T426,"")</f>
        <v/>
      </c>
      <c r="ES429" s="120" t="str">
        <f>IF('Main courante'!$A426=$EP$6,'Main courante'!$U426,"")</f>
        <v/>
      </c>
      <c r="ET429" s="134" t="str">
        <f>IF('Main courante'!$A426=$EP$6,'Main courante'!$V426,"")</f>
        <v/>
      </c>
      <c r="EU429" s="125"/>
      <c r="EV429" s="120" t="str">
        <f>IF('Main courante'!$A426=$EV$6,MAX($EV$8:$EV428)+1,"")</f>
        <v/>
      </c>
      <c r="EW429" s="121" t="str">
        <f>IF('Main courante'!$A426=$EV$6,TEXT('Main courante'!$B426,"j mmm aa"),"")</f>
        <v/>
      </c>
      <c r="EX429" s="122" t="str">
        <f>IF('Main courante'!$A426=$EV$6,TEXT('Main courante'!$C426,"hh:mm"),"")</f>
        <v/>
      </c>
      <c r="EY429" s="122" t="str">
        <f>IF('Main courante'!$A426=$EV$6,TEXT('Main courante'!$D426,"hh:mm"),"")</f>
        <v/>
      </c>
      <c r="EZ429" s="123" t="str">
        <f>IF('Main courante'!$A426=$EV$6,MOD($EY429-$EX429,1),"")</f>
        <v/>
      </c>
      <c r="FA429" s="123" t="str">
        <f>IF('Main courante'!$A426=$EV$6,'Main courante'!$E426,"")</f>
        <v/>
      </c>
      <c r="FB429" s="128"/>
    </row>
    <row r="430" spans="1:158">
      <c r="A430" s="120" t="str">
        <f>IF('Main courante'!$A427=$A$6,MAX($A$8:$A429)+1,"")</f>
        <v/>
      </c>
      <c r="B430" s="121" t="str">
        <f>IF('Main courante'!$A427=$A$6,TEXT('Main courante'!$B427,"j mmm aa"),"")</f>
        <v/>
      </c>
      <c r="C430" s="122" t="str">
        <f>IF('Main courante'!$A427=$A$6,TEXT('Main courante'!$C427,"hh:mm"),"")</f>
        <v/>
      </c>
      <c r="D430" s="122" t="str">
        <f>IF('Main courante'!$A427=$A$6,TEXT('Main courante'!$D427,"hh:mm"),"")</f>
        <v/>
      </c>
      <c r="E430" s="123" t="str">
        <f>IF('Main courante'!$A427=$A$6,MOD($D430-$C430,1),"")</f>
        <v/>
      </c>
      <c r="F430" s="123" t="str">
        <f>IF('Main courante'!$A427=$A$6,'Main courante'!$E427,"")</f>
        <v/>
      </c>
      <c r="G430" s="125"/>
      <c r="H430" s="126" t="str">
        <f>IF('Main courante'!$A427=$H$6,MAX($H$8:$H429)+1,"")</f>
        <v/>
      </c>
      <c r="I430" s="121" t="str">
        <f>IF('Main courante'!$A427=$H$6,TEXT('Main courante'!$B427,"j mmm aa"),"")</f>
        <v/>
      </c>
      <c r="J430" s="122" t="str">
        <f>IF('Main courante'!$A427=$H$6,TEXT('Main courante'!$C427,"hh:mm"),"")</f>
        <v/>
      </c>
      <c r="K430" s="122" t="str">
        <f>IF('Main courante'!$A427=$H$6,TEXT('Main courante'!$D427,"hh:mm"),"")</f>
        <v/>
      </c>
      <c r="L430" s="123" t="str">
        <f>IF('Main courante'!$A427=$H$6,MOD($K430-$J430,1),"")</f>
        <v/>
      </c>
      <c r="M430" s="123" t="str">
        <f>IF('Main courante'!$A427=$H$6,'Main courante'!$E427,"")</f>
        <v/>
      </c>
      <c r="N430" s="125"/>
      <c r="O430" s="120" t="str">
        <f>IF('Main courante'!$A427=$O$6,MAX($O$8:$O429)+1,"")</f>
        <v/>
      </c>
      <c r="P430" s="121" t="str">
        <f>IF('Main courante'!$A427=$O$6,TEXT('Main courante'!$B427,"j mmm aa"),"")</f>
        <v/>
      </c>
      <c r="Q430" s="122" t="str">
        <f>IF('Main courante'!$A427=$O$6,TEXT('Main courante'!$C427,"hh:mm"),"")</f>
        <v/>
      </c>
      <c r="R430" s="122" t="str">
        <f>IF('Main courante'!$A427=$O$6,TEXT('Main courante'!$D427,"hh:mm"),"")</f>
        <v/>
      </c>
      <c r="S430" s="123" t="str">
        <f>IF('Main courante'!$A427=$O$6,MOD($R430-$Q430,1),"")</f>
        <v/>
      </c>
      <c r="T430" s="124" t="str">
        <f>IF('Main courante'!$A427=$O$6,'Main courante'!$E427,"")</f>
        <v/>
      </c>
      <c r="U430" s="127" t="str">
        <f>IF('Main courante'!$A427=$O$6,DU430,"")</f>
        <v/>
      </c>
      <c r="V430" s="125"/>
      <c r="W430" s="120" t="str">
        <f>IF('Main courante'!$A427=$W$6,MAX($W$8:$W429)+1,"")</f>
        <v/>
      </c>
      <c r="X430" s="121" t="str">
        <f>IF('Main courante'!$A427=$W$6,TEXT('Main courante'!$B427,"j mmm aa"),"")</f>
        <v/>
      </c>
      <c r="Y430" s="122" t="str">
        <f>IF('Main courante'!$A427=$W$6,TEXT('Main courante'!$C427,"hh:mm"),"")</f>
        <v/>
      </c>
      <c r="Z430" s="122" t="str">
        <f>IF('Main courante'!$A427=$W$6,TEXT('Main courante'!$D427,"hh:mm"),"")</f>
        <v/>
      </c>
      <c r="AA430" s="123" t="str">
        <f>IF('Main courante'!$A427=$W$6,MOD($Z430-$Y430,1),"")</f>
        <v/>
      </c>
      <c r="AB430" s="123" t="str">
        <f>IF('Main courante'!$A427=$W$6,'Main courante'!$E427,"")</f>
        <v/>
      </c>
      <c r="AC430" s="122" t="str">
        <f>IF('Main courante'!$A427=$W$6,DU430,"")</f>
        <v/>
      </c>
      <c r="AD430" s="125"/>
      <c r="AE430" s="120" t="str">
        <f>IF('Main courante'!$A427=$AE$6,MAX($AE$8:$AE429)+1,"")</f>
        <v/>
      </c>
      <c r="AF430" s="121" t="str">
        <f>IF('Main courante'!$A427=$AE$6,TEXT('Main courante'!$B427,"j mmm aa"),"")</f>
        <v/>
      </c>
      <c r="AG430" s="122" t="str">
        <f>IF('Main courante'!$A427=$AE$6,TEXT('Main courante'!$C427,"hh:mm"),"")</f>
        <v/>
      </c>
      <c r="AH430" s="122" t="str">
        <f>IF('Main courante'!$A427=$AE$6,TEXT('Main courante'!$D427,"hh:mm"),"")</f>
        <v/>
      </c>
      <c r="AI430" s="123" t="str">
        <f>IF('Main courante'!$A427=$AE$6,MOD($AH430-$AG430,1),"")</f>
        <v/>
      </c>
      <c r="AJ430" s="123" t="str">
        <f>IF('Main courante'!$A427=$AE$6,'Main courante'!$E427,"")</f>
        <v/>
      </c>
      <c r="AK430" s="122" t="str">
        <f>IF('Main courante'!$A427=$AE$6,DU430,"")</f>
        <v/>
      </c>
      <c r="AL430" s="125"/>
      <c r="AM430" s="120" t="str">
        <f>IF('Main courante'!$A427=$AM$6,MAX($AM$8:$AM429)+1,"")</f>
        <v/>
      </c>
      <c r="AN430" s="121" t="str">
        <f>IF('Main courante'!$A427=$AM$6,TEXT('Main courante'!$B427,"j mmm aa"),"")</f>
        <v/>
      </c>
      <c r="AO430" s="122" t="str">
        <f>IF('Main courante'!$A427=$AM$6,TEXT('Main courante'!$C427,"hh:mm"),"")</f>
        <v/>
      </c>
      <c r="AP430" s="122" t="str">
        <f>IF('Main courante'!$A427=$AM$6,TEXT('Main courante'!$D427,"hh:mm"),"")</f>
        <v/>
      </c>
      <c r="AQ430" s="123" t="str">
        <f>IF('Main courante'!$A427=$AM$6,MOD($AP430-$AO430,1),"")</f>
        <v/>
      </c>
      <c r="AR430" s="123" t="str">
        <f>IF('Main courante'!$A427=$AM$6,'Main courante'!$E427,"")</f>
        <v/>
      </c>
      <c r="AS430" s="122" t="str">
        <f>IF('Main courante'!$A427=$AM$6,DU430,"")</f>
        <v/>
      </c>
      <c r="AT430" s="125"/>
      <c r="AU430" s="120" t="str">
        <f>IF('Main courante'!$A427=$AU$6,MAX($AU$8:$AU429)+1,"")</f>
        <v/>
      </c>
      <c r="AV430" s="121" t="str">
        <f>IF('Main courante'!$A427=$AU$6,TEXT('Main courante'!$B427,"j mmm aa"),"")</f>
        <v/>
      </c>
      <c r="AW430" s="122" t="str">
        <f>IF('Main courante'!$A427=$AU$6,TEXT('Main courante'!$C427,"hh:mm"),"")</f>
        <v/>
      </c>
      <c r="AX430" s="122" t="str">
        <f>IF('Main courante'!$A427=$AU$6,TEXT('Main courante'!$D427,"hh:mm"),"")</f>
        <v/>
      </c>
      <c r="AY430" s="123" t="str">
        <f>IF('Main courante'!$A427=$AU$6,MOD($AX430-$AW430,1),"")</f>
        <v/>
      </c>
      <c r="AZ430" s="123" t="str">
        <f>IF('Main courante'!$A427=$AU$6,'Main courante'!$E427,"")</f>
        <v/>
      </c>
      <c r="BA430" s="122" t="str">
        <f>IF('Main courante'!$A427=$AU$6,DU430,"")</f>
        <v/>
      </c>
      <c r="BB430" s="125"/>
      <c r="BC430" s="120" t="str">
        <f>IF('Main courante'!$A427=$BC$6,MAX($BC$8:$BC429)+1,"")</f>
        <v/>
      </c>
      <c r="BD430" s="121" t="str">
        <f>IF('Main courante'!$A427=$BC$6,TEXT('Main courante'!$B427,"j mmm aa"),"")</f>
        <v/>
      </c>
      <c r="BE430" s="122" t="str">
        <f>IF('Main courante'!$A427=$BC$6,TEXT('Main courante'!$C427,"hh:mm"),"")</f>
        <v/>
      </c>
      <c r="BF430" s="122" t="str">
        <f>IF('Main courante'!$A427=$BC$6,TEXT('Main courante'!$D427,"hh:mm"),"")</f>
        <v/>
      </c>
      <c r="BG430" s="123" t="str">
        <f>IF('Main courante'!$A427=$BC$6,MOD($BF430-$BE430,1),"")</f>
        <v/>
      </c>
      <c r="BH430" s="123" t="str">
        <f>IF('Main courante'!$A427=$BC$6,'Main courante'!$E427,"")</f>
        <v/>
      </c>
      <c r="BI430" s="122" t="str">
        <f>IF('Main courante'!$A427=$BC$6,DU430,"")</f>
        <v/>
      </c>
      <c r="BJ430" s="125"/>
      <c r="BK430" s="120" t="str">
        <f>IF('Main courante'!$A427=$BK$6,MAX($BK$8:$BK429)+1,"")</f>
        <v/>
      </c>
      <c r="BL430" s="121" t="str">
        <f>IF('Main courante'!$A427=$BK$6,TEXT('Main courante'!$B427,"j mmm aa"),"")</f>
        <v/>
      </c>
      <c r="BM430" s="122" t="str">
        <f>IF('Main courante'!$A427=$BK$6,TEXT('Main courante'!$C427,"hh:mm"),"")</f>
        <v/>
      </c>
      <c r="BN430" s="122" t="str">
        <f>IF('Main courante'!$A427=$BK$6,TEXT('Main courante'!$D427,"hh:mm"),"")</f>
        <v/>
      </c>
      <c r="BO430" s="123" t="str">
        <f>IF('Main courante'!$A427=$BK$6,MOD($BN430-$BM430,1),"")</f>
        <v/>
      </c>
      <c r="BP430" s="123" t="str">
        <f>IF('Main courante'!$A427=$BK$6,'Main courante'!$E427,"")</f>
        <v/>
      </c>
      <c r="BQ430" s="122" t="str">
        <f>IF('Main courante'!$A427=$BK$6,DU430,"")</f>
        <v/>
      </c>
      <c r="BR430" s="125"/>
      <c r="BS430" s="120" t="str">
        <f>IF('Main courante'!$A427=$BS$6,MAX($BS$8:$BS429)+1,"")</f>
        <v/>
      </c>
      <c r="BT430" s="121" t="str">
        <f>IF('Main courante'!$A427=$BS$6,TEXT('Main courante'!$B427,"j mmm aa"),"")</f>
        <v/>
      </c>
      <c r="BU430" s="122" t="str">
        <f>IF('Main courante'!$A427=$BS$6,TEXT('Main courante'!$C427,"hh:mm"),"")</f>
        <v/>
      </c>
      <c r="BV430" s="122" t="str">
        <f>IF('Main courante'!$A427=$BS$6,TEXT('Main courante'!$D427,"hh:mm"),"")</f>
        <v/>
      </c>
      <c r="BW430" s="123" t="str">
        <f>IF('Main courante'!$A427=$BS$6,MOD($BV430-$BU430,1),"")</f>
        <v/>
      </c>
      <c r="BX430" s="123" t="str">
        <f>IF('Main courante'!$A427=$BS$6,'Main courante'!$E427,"")</f>
        <v/>
      </c>
      <c r="BY430" s="122" t="str">
        <f>IF('Main courante'!$A427=$BS$6,DU430,"")</f>
        <v/>
      </c>
      <c r="BZ430" s="125"/>
      <c r="CA430" s="120" t="str">
        <f>IF('Main courante'!$A427=$CA$6,MAX($CA$8:$CA429)+1,"")</f>
        <v/>
      </c>
      <c r="CB430" s="121" t="str">
        <f>IF('Main courante'!$A427=$CA$6,TEXT('Main courante'!$B427,"j mmm aa"),"")</f>
        <v/>
      </c>
      <c r="CC430" s="122" t="str">
        <f>IF('Main courante'!$A427=$CA$6,TEXT('Main courante'!$C427,"hh:mm"),"")</f>
        <v/>
      </c>
      <c r="CD430" s="122" t="str">
        <f>IF('Main courante'!$A427=$CA$6,TEXT('Main courante'!$D427,"hh:mm"),"")</f>
        <v/>
      </c>
      <c r="CE430" s="123" t="str">
        <f>IF('Main courante'!$A427=$CA$6,MOD($CD430-$CC430,1),"")</f>
        <v/>
      </c>
      <c r="CF430" s="123" t="str">
        <f>IF('Main courante'!$A427=$CA$6,'Main courante'!$E427,"")</f>
        <v/>
      </c>
      <c r="CG430" s="122" t="str">
        <f>IF('Main courante'!$A427=$CA$6,DU430,"")</f>
        <v/>
      </c>
      <c r="CH430" s="125"/>
      <c r="CI430" s="120" t="str">
        <f>IF('Main courante'!$A427=$CI$6,MAX($CI$8:$CI429)+1,"")</f>
        <v/>
      </c>
      <c r="CJ430" s="121" t="str">
        <f>IF('Main courante'!$A427=$CI$6,TEXT('Main courante'!$B427,"j mmm aa"),"")</f>
        <v/>
      </c>
      <c r="CK430" s="122" t="str">
        <f>IF('Main courante'!$A427=$CI$6,TEXT('Main courante'!$C427,"hh:mm"),"")</f>
        <v/>
      </c>
      <c r="CL430" s="122" t="str">
        <f>IF('Main courante'!$A427=$CI$6,TEXT('Main courante'!$D427,"hh:mm"),"")</f>
        <v/>
      </c>
      <c r="CM430" s="123" t="str">
        <f>IF('Main courante'!$A427=$CI$6,MOD($CL430-$CK430,1),"")</f>
        <v/>
      </c>
      <c r="CN430" s="123" t="str">
        <f>IF('Main courante'!$A427=$CI$6,'Main courante'!$E427,"")</f>
        <v/>
      </c>
      <c r="CO430" s="125"/>
      <c r="CP430" s="120" t="str">
        <f>IF('Main courante'!$A427=$CP$6,MAX($CP$8:$CP429)+1,"")</f>
        <v/>
      </c>
      <c r="CQ430" s="121" t="str">
        <f>IF('Main courante'!$A427=$CP$6,TEXT('Main courante'!$B427,"j mmm aa"),"")</f>
        <v/>
      </c>
      <c r="CR430" s="122" t="str">
        <f>IF('Main courante'!$A427=$CP$6,TEXT('Main courante'!$C427,"hh:mm"),"")</f>
        <v/>
      </c>
      <c r="CS430" s="122" t="str">
        <f>IF('Main courante'!$A427=$CP$6,TEXT('Main courante'!$D427,"hh:mm"),"")</f>
        <v/>
      </c>
      <c r="CT430" s="123" t="str">
        <f>IF('Main courante'!$A427=$CP$6,MOD($CS430-$CR430,1),"")</f>
        <v/>
      </c>
      <c r="CU430" s="123" t="str">
        <f>IF('Main courante'!$A427=$CP$6,'Main courante'!$E427,"")</f>
        <v/>
      </c>
      <c r="CV430" s="122" t="str">
        <f>IF('Main courante'!$A427=$CP$6,DU430,"")</f>
        <v/>
      </c>
      <c r="CW430" s="125"/>
      <c r="CX430" s="120" t="str">
        <f>IF('Main courante'!$A427=$CX$6,MAX($CX$8:$CX429)+1,"")</f>
        <v/>
      </c>
      <c r="CY430" s="121" t="str">
        <f>IF('Main courante'!$A427=$CX$6,TEXT('Main courante'!$B427,"j mmm aa"),"")</f>
        <v/>
      </c>
      <c r="CZ430" s="122" t="str">
        <f>IF('Main courante'!$A427=$CX$6,TEXT('Main courante'!$C427,"hh:mm"),"")</f>
        <v/>
      </c>
      <c r="DA430" s="122" t="str">
        <f>IF('Main courante'!$A427=$CX$6,TEXT('Main courante'!$D427,"hh:mm"),"")</f>
        <v/>
      </c>
      <c r="DB430" s="123" t="str">
        <f>IF('Main courante'!$A427=$CX$6,MOD($DA430-$CZ430,1),"")</f>
        <v/>
      </c>
      <c r="DC430" s="123" t="str">
        <f>IF('Main courante'!$A427=$CX$6,'Main courante'!$E427,"")</f>
        <v/>
      </c>
      <c r="DD430" s="122" t="str">
        <f>IF('Main courante'!$A427=$CX$6,DU430,"")</f>
        <v/>
      </c>
      <c r="DE430" s="125"/>
      <c r="DF430" s="120" t="str">
        <f>IF('Main courante'!$A427=$DF$6,MAX($DF$8:$DF429)+1,"")</f>
        <v/>
      </c>
      <c r="DG430" s="121" t="str">
        <f>IF('Main courante'!$A427=$DF$6,TEXT('Main courante'!$B427,"j mmm aa"),"")</f>
        <v/>
      </c>
      <c r="DH430" s="122" t="str">
        <f>IF('Main courante'!$A427=$DF$6,TEXT('Main courante'!$C427,"hh:mm"),"")</f>
        <v/>
      </c>
      <c r="DI430" s="122" t="str">
        <f>IF('Main courante'!$A427=$DF$6,TEXT('Main courante'!$D427,"hh:mm"),"")</f>
        <v/>
      </c>
      <c r="DJ430" s="123" t="str">
        <f>IF('Main courante'!$A427=$DF$6,MOD($DI430-$DH430,1),"")</f>
        <v/>
      </c>
      <c r="DK430" s="123" t="str">
        <f>IF('Main courante'!$A427=$DF$6,'Main courante'!$E427,"")</f>
        <v/>
      </c>
      <c r="DL430" s="128"/>
      <c r="DM430" s="120" t="str">
        <f>IF(OR('Main courante'!$F427&lt;&gt;"",'Main courante'!$K427&lt;&gt;""),MAX($DM$8:$DM429)+1,"")</f>
        <v/>
      </c>
      <c r="DN430" s="121" t="str">
        <f>IF('Main courante'!$F427,TEXT('Main courante'!$B427,"j mmm aa"),"")</f>
        <v/>
      </c>
      <c r="DO430" s="121" t="str">
        <f>IF('Main courante'!$F427,'Main courante'!$E427,"")</f>
        <v/>
      </c>
      <c r="DP430" s="121" t="str">
        <f>IF(OR('Main courante'!$F427&lt;&gt;"",'Main courante'!$K427&lt;&gt;""),IF('Main courante'!$F427&lt;&gt;"",TEXT('Main courante'!$F427,"hh:mm"),""),"")</f>
        <v/>
      </c>
      <c r="DQ430" s="121" t="str">
        <f>IF(OR('Main courante'!$F427&lt;&gt;"",'Main courante'!$K427&lt;&gt;""),IF('Main courante'!$G427&lt;&gt;"",TEXT('Main courante'!$G427,"hh:mm"),""),"")</f>
        <v/>
      </c>
      <c r="DR430" s="121" t="str">
        <f>IF(OR('Main courante'!$F427&lt;&gt;"",'Main courante'!$K427&lt;&gt;""),IF('Main courante'!$K427&lt;&gt;"",TEXT('Main courante'!$K427,"hh:mm"),""),"")</f>
        <v/>
      </c>
      <c r="DS430" s="121" t="str">
        <f>IF(OR('Main courante'!$F427&lt;&gt;"",'Main courante'!$K427&lt;&gt;""),IF('Main courante'!$L427&lt;&gt;"",TEXT('Main courante'!$L427,"hh:mm"),""),"")</f>
        <v/>
      </c>
      <c r="DT430" s="129">
        <f t="shared" si="22"/>
        <v>0</v>
      </c>
      <c r="DU430" s="130">
        <f>'Main courante'!$H427+'Main courante'!$M427</f>
        <v>0</v>
      </c>
      <c r="DV430" s="131">
        <f>'Main courante'!$J427+'Main courante'!$O427</f>
        <v>0</v>
      </c>
      <c r="DW430" s="131">
        <f>'Main courante'!$I427+'Main courante'!$N427</f>
        <v>0</v>
      </c>
      <c r="DX430" s="132" t="str">
        <f>IF('Main courante'!$P427&lt;&gt;"",'Main courante'!$P427,"")</f>
        <v/>
      </c>
      <c r="DY430" s="133" t="str">
        <f>IF('Main courante'!$Q427&lt;&gt;"",'Main courante'!$Q427,"")</f>
        <v/>
      </c>
      <c r="DZ430" s="133" t="str">
        <f>IF('Main courante'!$R427&lt;&gt;"",'Main courante'!$R427,"")</f>
        <v/>
      </c>
      <c r="EA430" s="129">
        <f t="shared" si="23"/>
        <v>0</v>
      </c>
      <c r="EB430" s="129">
        <f t="shared" si="24"/>
        <v>0</v>
      </c>
      <c r="ED430" s="120" t="str">
        <f>IF('Main courante'!$A427=$ED$6,MAX($ED$8:$ED429)+1,"")</f>
        <v/>
      </c>
      <c r="EE430" s="120" t="str">
        <f>IF('Main courante'!$A427=$ED$6,'Main courante'!$S427,"")</f>
        <v/>
      </c>
      <c r="EF430" s="120" t="str">
        <f>IF('Main courante'!$A427=$ED$6,'Main courante'!$T427,"")</f>
        <v/>
      </c>
      <c r="EG430" s="120" t="str">
        <f>IF('Main courante'!$A427=$ED$6,'Main courante'!$U427,"")</f>
        <v/>
      </c>
      <c r="EH430" s="134" t="str">
        <f>IF('Main courante'!$A427=$ED$6,'Main courante'!$V427,"")</f>
        <v/>
      </c>
      <c r="EJ430" s="120" t="str">
        <f>IF('Main courante'!$A427=$EJ$6,MAX($EJ$8:$EJ429)+1,"")</f>
        <v/>
      </c>
      <c r="EK430" s="120" t="str">
        <f>IF('Main courante'!$A427=$EJ$6,'Main courante'!$S427,"")</f>
        <v/>
      </c>
      <c r="EL430" s="120" t="str">
        <f>IF('Main courante'!$A427=$EJ$6,'Main courante'!$T427,"")</f>
        <v/>
      </c>
      <c r="EM430" s="120" t="str">
        <f>IF('Main courante'!$A427=$EJ$6,'Main courante'!$U427,"")</f>
        <v/>
      </c>
      <c r="EN430" s="134" t="str">
        <f>IF('Main courante'!$A427=$EJ$6,'Main courante'!$V427,"")</f>
        <v/>
      </c>
      <c r="EP430" s="120" t="str">
        <f>IF('Main courante'!$A427=$EP$6,MAX($EP$8:$EP429)+1,"")</f>
        <v/>
      </c>
      <c r="EQ430" s="120" t="str">
        <f>IF('Main courante'!$A427=$EP$6,'Main courante'!$S427,"")</f>
        <v/>
      </c>
      <c r="ER430" s="120" t="str">
        <f>IF('Main courante'!$A427=$EP$6,'Main courante'!$T427,"")</f>
        <v/>
      </c>
      <c r="ES430" s="120" t="str">
        <f>IF('Main courante'!$A427=$EP$6,'Main courante'!$U427,"")</f>
        <v/>
      </c>
      <c r="ET430" s="134" t="str">
        <f>IF('Main courante'!$A427=$EP$6,'Main courante'!$V427,"")</f>
        <v/>
      </c>
      <c r="EU430" s="125"/>
      <c r="EV430" s="120" t="str">
        <f>IF('Main courante'!$A427=$EV$6,MAX($EV$8:$EV429)+1,"")</f>
        <v/>
      </c>
      <c r="EW430" s="121" t="str">
        <f>IF('Main courante'!$A427=$EV$6,TEXT('Main courante'!$B427,"j mmm aa"),"")</f>
        <v/>
      </c>
      <c r="EX430" s="122" t="str">
        <f>IF('Main courante'!$A427=$EV$6,TEXT('Main courante'!$C427,"hh:mm"),"")</f>
        <v/>
      </c>
      <c r="EY430" s="122" t="str">
        <f>IF('Main courante'!$A427=$EV$6,TEXT('Main courante'!$D427,"hh:mm"),"")</f>
        <v/>
      </c>
      <c r="EZ430" s="123" t="str">
        <f>IF('Main courante'!$A427=$EV$6,MOD($EY430-$EX430,1),"")</f>
        <v/>
      </c>
      <c r="FA430" s="123" t="str">
        <f>IF('Main courante'!$A427=$EV$6,'Main courante'!$E427,"")</f>
        <v/>
      </c>
      <c r="FB430" s="128"/>
    </row>
    <row r="431" spans="1:158">
      <c r="A431" s="120" t="str">
        <f>IF('Main courante'!$A428=$A$6,MAX($A$8:$A430)+1,"")</f>
        <v/>
      </c>
      <c r="B431" s="121" t="str">
        <f>IF('Main courante'!$A428=$A$6,TEXT('Main courante'!$B428,"j mmm aa"),"")</f>
        <v/>
      </c>
      <c r="C431" s="122" t="str">
        <f>IF('Main courante'!$A428=$A$6,TEXT('Main courante'!$C428,"hh:mm"),"")</f>
        <v/>
      </c>
      <c r="D431" s="122" t="str">
        <f>IF('Main courante'!$A428=$A$6,TEXT('Main courante'!$D428,"hh:mm"),"")</f>
        <v/>
      </c>
      <c r="E431" s="123" t="str">
        <f>IF('Main courante'!$A428=$A$6,MOD($D431-$C431,1),"")</f>
        <v/>
      </c>
      <c r="F431" s="123" t="str">
        <f>IF('Main courante'!$A428=$A$6,'Main courante'!$E428,"")</f>
        <v/>
      </c>
      <c r="G431" s="125"/>
      <c r="H431" s="126" t="str">
        <f>IF('Main courante'!$A428=$H$6,MAX($H$8:$H430)+1,"")</f>
        <v/>
      </c>
      <c r="I431" s="121" t="str">
        <f>IF('Main courante'!$A428=$H$6,TEXT('Main courante'!$B428,"j mmm aa"),"")</f>
        <v/>
      </c>
      <c r="J431" s="122" t="str">
        <f>IF('Main courante'!$A428=$H$6,TEXT('Main courante'!$C428,"hh:mm"),"")</f>
        <v/>
      </c>
      <c r="K431" s="122" t="str">
        <f>IF('Main courante'!$A428=$H$6,TEXT('Main courante'!$D428,"hh:mm"),"")</f>
        <v/>
      </c>
      <c r="L431" s="123" t="str">
        <f>IF('Main courante'!$A428=$H$6,MOD($K431-$J431,1),"")</f>
        <v/>
      </c>
      <c r="M431" s="123" t="str">
        <f>IF('Main courante'!$A428=$H$6,'Main courante'!$E428,"")</f>
        <v/>
      </c>
      <c r="N431" s="125"/>
      <c r="O431" s="120" t="str">
        <f>IF('Main courante'!$A428=$O$6,MAX($O$8:$O430)+1,"")</f>
        <v/>
      </c>
      <c r="P431" s="121" t="str">
        <f>IF('Main courante'!$A428=$O$6,TEXT('Main courante'!$B428,"j mmm aa"),"")</f>
        <v/>
      </c>
      <c r="Q431" s="122" t="str">
        <f>IF('Main courante'!$A428=$O$6,TEXT('Main courante'!$C428,"hh:mm"),"")</f>
        <v/>
      </c>
      <c r="R431" s="122" t="str">
        <f>IF('Main courante'!$A428=$O$6,TEXT('Main courante'!$D428,"hh:mm"),"")</f>
        <v/>
      </c>
      <c r="S431" s="123" t="str">
        <f>IF('Main courante'!$A428=$O$6,MOD($R431-$Q431,1),"")</f>
        <v/>
      </c>
      <c r="T431" s="124" t="str">
        <f>IF('Main courante'!$A428=$O$6,'Main courante'!$E428,"")</f>
        <v/>
      </c>
      <c r="U431" s="127" t="str">
        <f>IF('Main courante'!$A428=$O$6,DU431,"")</f>
        <v/>
      </c>
      <c r="V431" s="125"/>
      <c r="W431" s="120" t="str">
        <f>IF('Main courante'!$A428=$W$6,MAX($W$8:$W430)+1,"")</f>
        <v/>
      </c>
      <c r="X431" s="121" t="str">
        <f>IF('Main courante'!$A428=$W$6,TEXT('Main courante'!$B428,"j mmm aa"),"")</f>
        <v/>
      </c>
      <c r="Y431" s="122" t="str">
        <f>IF('Main courante'!$A428=$W$6,TEXT('Main courante'!$C428,"hh:mm"),"")</f>
        <v/>
      </c>
      <c r="Z431" s="122" t="str">
        <f>IF('Main courante'!$A428=$W$6,TEXT('Main courante'!$D428,"hh:mm"),"")</f>
        <v/>
      </c>
      <c r="AA431" s="123" t="str">
        <f>IF('Main courante'!$A428=$W$6,MOD($Z431-$Y431,1),"")</f>
        <v/>
      </c>
      <c r="AB431" s="123" t="str">
        <f>IF('Main courante'!$A428=$W$6,'Main courante'!$E428,"")</f>
        <v/>
      </c>
      <c r="AC431" s="122" t="str">
        <f>IF('Main courante'!$A428=$W$6,DU431,"")</f>
        <v/>
      </c>
      <c r="AD431" s="125"/>
      <c r="AE431" s="120" t="str">
        <f>IF('Main courante'!$A428=$AE$6,MAX($AE$8:$AE430)+1,"")</f>
        <v/>
      </c>
      <c r="AF431" s="121" t="str">
        <f>IF('Main courante'!$A428=$AE$6,TEXT('Main courante'!$B428,"j mmm aa"),"")</f>
        <v/>
      </c>
      <c r="AG431" s="122" t="str">
        <f>IF('Main courante'!$A428=$AE$6,TEXT('Main courante'!$C428,"hh:mm"),"")</f>
        <v/>
      </c>
      <c r="AH431" s="122" t="str">
        <f>IF('Main courante'!$A428=$AE$6,TEXT('Main courante'!$D428,"hh:mm"),"")</f>
        <v/>
      </c>
      <c r="AI431" s="123" t="str">
        <f>IF('Main courante'!$A428=$AE$6,MOD($AH431-$AG431,1),"")</f>
        <v/>
      </c>
      <c r="AJ431" s="123" t="str">
        <f>IF('Main courante'!$A428=$AE$6,'Main courante'!$E428,"")</f>
        <v/>
      </c>
      <c r="AK431" s="122" t="str">
        <f>IF('Main courante'!$A428=$AE$6,DU431,"")</f>
        <v/>
      </c>
      <c r="AL431" s="125"/>
      <c r="AM431" s="120" t="str">
        <f>IF('Main courante'!$A428=$AM$6,MAX($AM$8:$AM430)+1,"")</f>
        <v/>
      </c>
      <c r="AN431" s="121" t="str">
        <f>IF('Main courante'!$A428=$AM$6,TEXT('Main courante'!$B428,"j mmm aa"),"")</f>
        <v/>
      </c>
      <c r="AO431" s="122" t="str">
        <f>IF('Main courante'!$A428=$AM$6,TEXT('Main courante'!$C428,"hh:mm"),"")</f>
        <v/>
      </c>
      <c r="AP431" s="122" t="str">
        <f>IF('Main courante'!$A428=$AM$6,TEXT('Main courante'!$D428,"hh:mm"),"")</f>
        <v/>
      </c>
      <c r="AQ431" s="123" t="str">
        <f>IF('Main courante'!$A428=$AM$6,MOD($AP431-$AO431,1),"")</f>
        <v/>
      </c>
      <c r="AR431" s="123" t="str">
        <f>IF('Main courante'!$A428=$AM$6,'Main courante'!$E428,"")</f>
        <v/>
      </c>
      <c r="AS431" s="122" t="str">
        <f>IF('Main courante'!$A428=$AM$6,DU431,"")</f>
        <v/>
      </c>
      <c r="AT431" s="125"/>
      <c r="AU431" s="120" t="str">
        <f>IF('Main courante'!$A428=$AU$6,MAX($AU$8:$AU430)+1,"")</f>
        <v/>
      </c>
      <c r="AV431" s="121" t="str">
        <f>IF('Main courante'!$A428=$AU$6,TEXT('Main courante'!$B428,"j mmm aa"),"")</f>
        <v/>
      </c>
      <c r="AW431" s="122" t="str">
        <f>IF('Main courante'!$A428=$AU$6,TEXT('Main courante'!$C428,"hh:mm"),"")</f>
        <v/>
      </c>
      <c r="AX431" s="122" t="str">
        <f>IF('Main courante'!$A428=$AU$6,TEXT('Main courante'!$D428,"hh:mm"),"")</f>
        <v/>
      </c>
      <c r="AY431" s="123" t="str">
        <f>IF('Main courante'!$A428=$AU$6,MOD($AX431-$AW431,1),"")</f>
        <v/>
      </c>
      <c r="AZ431" s="123" t="str">
        <f>IF('Main courante'!$A428=$AU$6,'Main courante'!$E428,"")</f>
        <v/>
      </c>
      <c r="BA431" s="122" t="str">
        <f>IF('Main courante'!$A428=$AU$6,DU431,"")</f>
        <v/>
      </c>
      <c r="BB431" s="125"/>
      <c r="BC431" s="120" t="str">
        <f>IF('Main courante'!$A428=$BC$6,MAX($BC$8:$BC430)+1,"")</f>
        <v/>
      </c>
      <c r="BD431" s="121" t="str">
        <f>IF('Main courante'!$A428=$BC$6,TEXT('Main courante'!$B428,"j mmm aa"),"")</f>
        <v/>
      </c>
      <c r="BE431" s="122" t="str">
        <f>IF('Main courante'!$A428=$BC$6,TEXT('Main courante'!$C428,"hh:mm"),"")</f>
        <v/>
      </c>
      <c r="BF431" s="122" t="str">
        <f>IF('Main courante'!$A428=$BC$6,TEXT('Main courante'!$D428,"hh:mm"),"")</f>
        <v/>
      </c>
      <c r="BG431" s="123" t="str">
        <f>IF('Main courante'!$A428=$BC$6,MOD($BF431-$BE431,1),"")</f>
        <v/>
      </c>
      <c r="BH431" s="123" t="str">
        <f>IF('Main courante'!$A428=$BC$6,'Main courante'!$E428,"")</f>
        <v/>
      </c>
      <c r="BI431" s="122" t="str">
        <f>IF('Main courante'!$A428=$BC$6,DU431,"")</f>
        <v/>
      </c>
      <c r="BJ431" s="125"/>
      <c r="BK431" s="120" t="str">
        <f>IF('Main courante'!$A428=$BK$6,MAX($BK$8:$BK430)+1,"")</f>
        <v/>
      </c>
      <c r="BL431" s="121" t="str">
        <f>IF('Main courante'!$A428=$BK$6,TEXT('Main courante'!$B428,"j mmm aa"),"")</f>
        <v/>
      </c>
      <c r="BM431" s="122" t="str">
        <f>IF('Main courante'!$A428=$BK$6,TEXT('Main courante'!$C428,"hh:mm"),"")</f>
        <v/>
      </c>
      <c r="BN431" s="122" t="str">
        <f>IF('Main courante'!$A428=$BK$6,TEXT('Main courante'!$D428,"hh:mm"),"")</f>
        <v/>
      </c>
      <c r="BO431" s="123" t="str">
        <f>IF('Main courante'!$A428=$BK$6,MOD($BN431-$BM431,1),"")</f>
        <v/>
      </c>
      <c r="BP431" s="123" t="str">
        <f>IF('Main courante'!$A428=$BK$6,'Main courante'!$E428,"")</f>
        <v/>
      </c>
      <c r="BQ431" s="122" t="str">
        <f>IF('Main courante'!$A428=$BK$6,DU431,"")</f>
        <v/>
      </c>
      <c r="BR431" s="125"/>
      <c r="BS431" s="120" t="str">
        <f>IF('Main courante'!$A428=$BS$6,MAX($BS$8:$BS430)+1,"")</f>
        <v/>
      </c>
      <c r="BT431" s="121" t="str">
        <f>IF('Main courante'!$A428=$BS$6,TEXT('Main courante'!$B428,"j mmm aa"),"")</f>
        <v/>
      </c>
      <c r="BU431" s="122" t="str">
        <f>IF('Main courante'!$A428=$BS$6,TEXT('Main courante'!$C428,"hh:mm"),"")</f>
        <v/>
      </c>
      <c r="BV431" s="122" t="str">
        <f>IF('Main courante'!$A428=$BS$6,TEXT('Main courante'!$D428,"hh:mm"),"")</f>
        <v/>
      </c>
      <c r="BW431" s="123" t="str">
        <f>IF('Main courante'!$A428=$BS$6,MOD($BV431-$BU431,1),"")</f>
        <v/>
      </c>
      <c r="BX431" s="123" t="str">
        <f>IF('Main courante'!$A428=$BS$6,'Main courante'!$E428,"")</f>
        <v/>
      </c>
      <c r="BY431" s="122" t="str">
        <f>IF('Main courante'!$A428=$BS$6,DU431,"")</f>
        <v/>
      </c>
      <c r="BZ431" s="125"/>
      <c r="CA431" s="120" t="str">
        <f>IF('Main courante'!$A428=$CA$6,MAX($CA$8:$CA430)+1,"")</f>
        <v/>
      </c>
      <c r="CB431" s="121" t="str">
        <f>IF('Main courante'!$A428=$CA$6,TEXT('Main courante'!$B428,"j mmm aa"),"")</f>
        <v/>
      </c>
      <c r="CC431" s="122" t="str">
        <f>IF('Main courante'!$A428=$CA$6,TEXT('Main courante'!$C428,"hh:mm"),"")</f>
        <v/>
      </c>
      <c r="CD431" s="122" t="str">
        <f>IF('Main courante'!$A428=$CA$6,TEXT('Main courante'!$D428,"hh:mm"),"")</f>
        <v/>
      </c>
      <c r="CE431" s="123" t="str">
        <f>IF('Main courante'!$A428=$CA$6,MOD($CD431-$CC431,1),"")</f>
        <v/>
      </c>
      <c r="CF431" s="123" t="str">
        <f>IF('Main courante'!$A428=$CA$6,'Main courante'!$E428,"")</f>
        <v/>
      </c>
      <c r="CG431" s="122" t="str">
        <f>IF('Main courante'!$A428=$CA$6,DU431,"")</f>
        <v/>
      </c>
      <c r="CH431" s="125"/>
      <c r="CI431" s="120" t="str">
        <f>IF('Main courante'!$A428=$CI$6,MAX($CI$8:$CI430)+1,"")</f>
        <v/>
      </c>
      <c r="CJ431" s="121" t="str">
        <f>IF('Main courante'!$A428=$CI$6,TEXT('Main courante'!$B428,"j mmm aa"),"")</f>
        <v/>
      </c>
      <c r="CK431" s="122" t="str">
        <f>IF('Main courante'!$A428=$CI$6,TEXT('Main courante'!$C428,"hh:mm"),"")</f>
        <v/>
      </c>
      <c r="CL431" s="122" t="str">
        <f>IF('Main courante'!$A428=$CI$6,TEXT('Main courante'!$D428,"hh:mm"),"")</f>
        <v/>
      </c>
      <c r="CM431" s="123" t="str">
        <f>IF('Main courante'!$A428=$CI$6,MOD($CL431-$CK431,1),"")</f>
        <v/>
      </c>
      <c r="CN431" s="123" t="str">
        <f>IF('Main courante'!$A428=$CI$6,'Main courante'!$E428,"")</f>
        <v/>
      </c>
      <c r="CO431" s="125"/>
      <c r="CP431" s="120" t="str">
        <f>IF('Main courante'!$A428=$CP$6,MAX($CP$8:$CP430)+1,"")</f>
        <v/>
      </c>
      <c r="CQ431" s="121" t="str">
        <f>IF('Main courante'!$A428=$CP$6,TEXT('Main courante'!$B428,"j mmm aa"),"")</f>
        <v/>
      </c>
      <c r="CR431" s="122" t="str">
        <f>IF('Main courante'!$A428=$CP$6,TEXT('Main courante'!$C428,"hh:mm"),"")</f>
        <v/>
      </c>
      <c r="CS431" s="122" t="str">
        <f>IF('Main courante'!$A428=$CP$6,TEXT('Main courante'!$D428,"hh:mm"),"")</f>
        <v/>
      </c>
      <c r="CT431" s="123" t="str">
        <f>IF('Main courante'!$A428=$CP$6,MOD($CS431-$CR431,1),"")</f>
        <v/>
      </c>
      <c r="CU431" s="123" t="str">
        <f>IF('Main courante'!$A428=$CP$6,'Main courante'!$E428,"")</f>
        <v/>
      </c>
      <c r="CV431" s="122" t="str">
        <f>IF('Main courante'!$A428=$CP$6,DU431,"")</f>
        <v/>
      </c>
      <c r="CW431" s="125"/>
      <c r="CX431" s="120" t="str">
        <f>IF('Main courante'!$A428=$CX$6,MAX($CX$8:$CX430)+1,"")</f>
        <v/>
      </c>
      <c r="CY431" s="121" t="str">
        <f>IF('Main courante'!$A428=$CX$6,TEXT('Main courante'!$B428,"j mmm aa"),"")</f>
        <v/>
      </c>
      <c r="CZ431" s="122" t="str">
        <f>IF('Main courante'!$A428=$CX$6,TEXT('Main courante'!$C428,"hh:mm"),"")</f>
        <v/>
      </c>
      <c r="DA431" s="122" t="str">
        <f>IF('Main courante'!$A428=$CX$6,TEXT('Main courante'!$D428,"hh:mm"),"")</f>
        <v/>
      </c>
      <c r="DB431" s="123" t="str">
        <f>IF('Main courante'!$A428=$CX$6,MOD($DA431-$CZ431,1),"")</f>
        <v/>
      </c>
      <c r="DC431" s="123" t="str">
        <f>IF('Main courante'!$A428=$CX$6,'Main courante'!$E428,"")</f>
        <v/>
      </c>
      <c r="DD431" s="122" t="str">
        <f>IF('Main courante'!$A428=$CX$6,DU431,"")</f>
        <v/>
      </c>
      <c r="DE431" s="125"/>
      <c r="DF431" s="120" t="str">
        <f>IF('Main courante'!$A428=$DF$6,MAX($DF$8:$DF430)+1,"")</f>
        <v/>
      </c>
      <c r="DG431" s="121" t="str">
        <f>IF('Main courante'!$A428=$DF$6,TEXT('Main courante'!$B428,"j mmm aa"),"")</f>
        <v/>
      </c>
      <c r="DH431" s="122" t="str">
        <f>IF('Main courante'!$A428=$DF$6,TEXT('Main courante'!$C428,"hh:mm"),"")</f>
        <v/>
      </c>
      <c r="DI431" s="122" t="str">
        <f>IF('Main courante'!$A428=$DF$6,TEXT('Main courante'!$D428,"hh:mm"),"")</f>
        <v/>
      </c>
      <c r="DJ431" s="123" t="str">
        <f>IF('Main courante'!$A428=$DF$6,MOD($DI431-$DH431,1),"")</f>
        <v/>
      </c>
      <c r="DK431" s="123" t="str">
        <f>IF('Main courante'!$A428=$DF$6,'Main courante'!$E428,"")</f>
        <v/>
      </c>
      <c r="DL431" s="128"/>
      <c r="DM431" s="120" t="str">
        <f>IF(OR('Main courante'!$F428&lt;&gt;"",'Main courante'!$K428&lt;&gt;""),MAX($DM$8:$DM430)+1,"")</f>
        <v/>
      </c>
      <c r="DN431" s="121" t="str">
        <f>IF('Main courante'!$F428,TEXT('Main courante'!$B428,"j mmm aa"),"")</f>
        <v/>
      </c>
      <c r="DO431" s="121" t="str">
        <f>IF('Main courante'!$F428,'Main courante'!$E428,"")</f>
        <v/>
      </c>
      <c r="DP431" s="121" t="str">
        <f>IF(OR('Main courante'!$F428&lt;&gt;"",'Main courante'!$K428&lt;&gt;""),IF('Main courante'!$F428&lt;&gt;"",TEXT('Main courante'!$F428,"hh:mm"),""),"")</f>
        <v/>
      </c>
      <c r="DQ431" s="121" t="str">
        <f>IF(OR('Main courante'!$F428&lt;&gt;"",'Main courante'!$K428&lt;&gt;""),IF('Main courante'!$G428&lt;&gt;"",TEXT('Main courante'!$G428,"hh:mm"),""),"")</f>
        <v/>
      </c>
      <c r="DR431" s="121" t="str">
        <f>IF(OR('Main courante'!$F428&lt;&gt;"",'Main courante'!$K428&lt;&gt;""),IF('Main courante'!$K428&lt;&gt;"",TEXT('Main courante'!$K428,"hh:mm"),""),"")</f>
        <v/>
      </c>
      <c r="DS431" s="121" t="str">
        <f>IF(OR('Main courante'!$F428&lt;&gt;"",'Main courante'!$K428&lt;&gt;""),IF('Main courante'!$L428&lt;&gt;"",TEXT('Main courante'!$L428,"hh:mm"),""),"")</f>
        <v/>
      </c>
      <c r="DT431" s="129">
        <f t="shared" si="22"/>
        <v>0</v>
      </c>
      <c r="DU431" s="130">
        <f>'Main courante'!$H428+'Main courante'!$M428</f>
        <v>0</v>
      </c>
      <c r="DV431" s="131">
        <f>'Main courante'!$J428+'Main courante'!$O428</f>
        <v>0</v>
      </c>
      <c r="DW431" s="131">
        <f>'Main courante'!$I428+'Main courante'!$N428</f>
        <v>0</v>
      </c>
      <c r="DX431" s="132" t="str">
        <f>IF('Main courante'!$P428&lt;&gt;"",'Main courante'!$P428,"")</f>
        <v/>
      </c>
      <c r="DY431" s="133" t="str">
        <f>IF('Main courante'!$Q428&lt;&gt;"",'Main courante'!$Q428,"")</f>
        <v/>
      </c>
      <c r="DZ431" s="133" t="str">
        <f>IF('Main courante'!$R428&lt;&gt;"",'Main courante'!$R428,"")</f>
        <v/>
      </c>
      <c r="EA431" s="129">
        <f t="shared" si="23"/>
        <v>0</v>
      </c>
      <c r="EB431" s="129">
        <f t="shared" si="24"/>
        <v>0</v>
      </c>
      <c r="ED431" s="120" t="str">
        <f>IF('Main courante'!$A428=$ED$6,MAX($ED$8:$ED430)+1,"")</f>
        <v/>
      </c>
      <c r="EE431" s="120" t="str">
        <f>IF('Main courante'!$A428=$ED$6,'Main courante'!$S428,"")</f>
        <v/>
      </c>
      <c r="EF431" s="120" t="str">
        <f>IF('Main courante'!$A428=$ED$6,'Main courante'!$T428,"")</f>
        <v/>
      </c>
      <c r="EG431" s="120" t="str">
        <f>IF('Main courante'!$A428=$ED$6,'Main courante'!$U428,"")</f>
        <v/>
      </c>
      <c r="EH431" s="134" t="str">
        <f>IF('Main courante'!$A428=$ED$6,'Main courante'!$V428,"")</f>
        <v/>
      </c>
      <c r="EJ431" s="120" t="str">
        <f>IF('Main courante'!$A428=$EJ$6,MAX($EJ$8:$EJ430)+1,"")</f>
        <v/>
      </c>
      <c r="EK431" s="120" t="str">
        <f>IF('Main courante'!$A428=$EJ$6,'Main courante'!$S428,"")</f>
        <v/>
      </c>
      <c r="EL431" s="120" t="str">
        <f>IF('Main courante'!$A428=$EJ$6,'Main courante'!$T428,"")</f>
        <v/>
      </c>
      <c r="EM431" s="120" t="str">
        <f>IF('Main courante'!$A428=$EJ$6,'Main courante'!$U428,"")</f>
        <v/>
      </c>
      <c r="EN431" s="134" t="str">
        <f>IF('Main courante'!$A428=$EJ$6,'Main courante'!$V428,"")</f>
        <v/>
      </c>
      <c r="EP431" s="120" t="str">
        <f>IF('Main courante'!$A428=$EP$6,MAX($EP$8:$EP430)+1,"")</f>
        <v/>
      </c>
      <c r="EQ431" s="120" t="str">
        <f>IF('Main courante'!$A428=$EP$6,'Main courante'!$S428,"")</f>
        <v/>
      </c>
      <c r="ER431" s="120" t="str">
        <f>IF('Main courante'!$A428=$EP$6,'Main courante'!$T428,"")</f>
        <v/>
      </c>
      <c r="ES431" s="120" t="str">
        <f>IF('Main courante'!$A428=$EP$6,'Main courante'!$U428,"")</f>
        <v/>
      </c>
      <c r="ET431" s="134" t="str">
        <f>IF('Main courante'!$A428=$EP$6,'Main courante'!$V428,"")</f>
        <v/>
      </c>
      <c r="EU431" s="125"/>
      <c r="EV431" s="120" t="str">
        <f>IF('Main courante'!$A428=$EV$6,MAX($EV$8:$EV430)+1,"")</f>
        <v/>
      </c>
      <c r="EW431" s="121" t="str">
        <f>IF('Main courante'!$A428=$EV$6,TEXT('Main courante'!$B428,"j mmm aa"),"")</f>
        <v/>
      </c>
      <c r="EX431" s="122" t="str">
        <f>IF('Main courante'!$A428=$EV$6,TEXT('Main courante'!$C428,"hh:mm"),"")</f>
        <v/>
      </c>
      <c r="EY431" s="122" t="str">
        <f>IF('Main courante'!$A428=$EV$6,TEXT('Main courante'!$D428,"hh:mm"),"")</f>
        <v/>
      </c>
      <c r="EZ431" s="123" t="str">
        <f>IF('Main courante'!$A428=$EV$6,MOD($EY431-$EX431,1),"")</f>
        <v/>
      </c>
      <c r="FA431" s="123" t="str">
        <f>IF('Main courante'!$A428=$EV$6,'Main courante'!$E428,"")</f>
        <v/>
      </c>
      <c r="FB431" s="128"/>
    </row>
    <row r="432" spans="1:158">
      <c r="A432" s="120" t="str">
        <f>IF('Main courante'!$A429=$A$6,MAX($A$8:$A431)+1,"")</f>
        <v/>
      </c>
      <c r="B432" s="121" t="str">
        <f>IF('Main courante'!$A429=$A$6,TEXT('Main courante'!$B429,"j mmm aa"),"")</f>
        <v/>
      </c>
      <c r="C432" s="122" t="str">
        <f>IF('Main courante'!$A429=$A$6,TEXT('Main courante'!$C429,"hh:mm"),"")</f>
        <v/>
      </c>
      <c r="D432" s="122" t="str">
        <f>IF('Main courante'!$A429=$A$6,TEXT('Main courante'!$D429,"hh:mm"),"")</f>
        <v/>
      </c>
      <c r="E432" s="123" t="str">
        <f>IF('Main courante'!$A429=$A$6,MOD($D432-$C432,1),"")</f>
        <v/>
      </c>
      <c r="F432" s="123" t="str">
        <f>IF('Main courante'!$A429=$A$6,'Main courante'!$E429,"")</f>
        <v/>
      </c>
      <c r="G432" s="125"/>
      <c r="H432" s="126" t="str">
        <f>IF('Main courante'!$A429=$H$6,MAX($H$8:$H431)+1,"")</f>
        <v/>
      </c>
      <c r="I432" s="121" t="str">
        <f>IF('Main courante'!$A429=$H$6,TEXT('Main courante'!$B429,"j mmm aa"),"")</f>
        <v/>
      </c>
      <c r="J432" s="122" t="str">
        <f>IF('Main courante'!$A429=$H$6,TEXT('Main courante'!$C429,"hh:mm"),"")</f>
        <v/>
      </c>
      <c r="K432" s="122" t="str">
        <f>IF('Main courante'!$A429=$H$6,TEXT('Main courante'!$D429,"hh:mm"),"")</f>
        <v/>
      </c>
      <c r="L432" s="123" t="str">
        <f>IF('Main courante'!$A429=$H$6,MOD($K432-$J432,1),"")</f>
        <v/>
      </c>
      <c r="M432" s="123" t="str">
        <f>IF('Main courante'!$A429=$H$6,'Main courante'!$E429,"")</f>
        <v/>
      </c>
      <c r="N432" s="125"/>
      <c r="O432" s="120" t="str">
        <f>IF('Main courante'!$A429=$O$6,MAX($O$8:$O431)+1,"")</f>
        <v/>
      </c>
      <c r="P432" s="121" t="str">
        <f>IF('Main courante'!$A429=$O$6,TEXT('Main courante'!$B429,"j mmm aa"),"")</f>
        <v/>
      </c>
      <c r="Q432" s="122" t="str">
        <f>IF('Main courante'!$A429=$O$6,TEXT('Main courante'!$C429,"hh:mm"),"")</f>
        <v/>
      </c>
      <c r="R432" s="122" t="str">
        <f>IF('Main courante'!$A429=$O$6,TEXT('Main courante'!$D429,"hh:mm"),"")</f>
        <v/>
      </c>
      <c r="S432" s="123" t="str">
        <f>IF('Main courante'!$A429=$O$6,MOD($R432-$Q432,1),"")</f>
        <v/>
      </c>
      <c r="T432" s="124" t="str">
        <f>IF('Main courante'!$A429=$O$6,'Main courante'!$E429,"")</f>
        <v/>
      </c>
      <c r="U432" s="127" t="str">
        <f>IF('Main courante'!$A429=$O$6,DU432,"")</f>
        <v/>
      </c>
      <c r="V432" s="125"/>
      <c r="W432" s="120" t="str">
        <f>IF('Main courante'!$A429=$W$6,MAX($W$8:$W431)+1,"")</f>
        <v/>
      </c>
      <c r="X432" s="121" t="str">
        <f>IF('Main courante'!$A429=$W$6,TEXT('Main courante'!$B429,"j mmm aa"),"")</f>
        <v/>
      </c>
      <c r="Y432" s="122" t="str">
        <f>IF('Main courante'!$A429=$W$6,TEXT('Main courante'!$C429,"hh:mm"),"")</f>
        <v/>
      </c>
      <c r="Z432" s="122" t="str">
        <f>IF('Main courante'!$A429=$W$6,TEXT('Main courante'!$D429,"hh:mm"),"")</f>
        <v/>
      </c>
      <c r="AA432" s="123" t="str">
        <f>IF('Main courante'!$A429=$W$6,MOD($Z432-$Y432,1),"")</f>
        <v/>
      </c>
      <c r="AB432" s="123" t="str">
        <f>IF('Main courante'!$A429=$W$6,'Main courante'!$E429,"")</f>
        <v/>
      </c>
      <c r="AC432" s="122" t="str">
        <f>IF('Main courante'!$A429=$W$6,DU432,"")</f>
        <v/>
      </c>
      <c r="AD432" s="125"/>
      <c r="AE432" s="120" t="str">
        <f>IF('Main courante'!$A429=$AE$6,MAX($AE$8:$AE431)+1,"")</f>
        <v/>
      </c>
      <c r="AF432" s="121" t="str">
        <f>IF('Main courante'!$A429=$AE$6,TEXT('Main courante'!$B429,"j mmm aa"),"")</f>
        <v/>
      </c>
      <c r="AG432" s="122" t="str">
        <f>IF('Main courante'!$A429=$AE$6,TEXT('Main courante'!$C429,"hh:mm"),"")</f>
        <v/>
      </c>
      <c r="AH432" s="122" t="str">
        <f>IF('Main courante'!$A429=$AE$6,TEXT('Main courante'!$D429,"hh:mm"),"")</f>
        <v/>
      </c>
      <c r="AI432" s="123" t="str">
        <f>IF('Main courante'!$A429=$AE$6,MOD($AH432-$AG432,1),"")</f>
        <v/>
      </c>
      <c r="AJ432" s="123" t="str">
        <f>IF('Main courante'!$A429=$AE$6,'Main courante'!$E429,"")</f>
        <v/>
      </c>
      <c r="AK432" s="122" t="str">
        <f>IF('Main courante'!$A429=$AE$6,DU432,"")</f>
        <v/>
      </c>
      <c r="AL432" s="125"/>
      <c r="AM432" s="120" t="str">
        <f>IF('Main courante'!$A429=$AM$6,MAX($AM$8:$AM431)+1,"")</f>
        <v/>
      </c>
      <c r="AN432" s="121" t="str">
        <f>IF('Main courante'!$A429=$AM$6,TEXT('Main courante'!$B429,"j mmm aa"),"")</f>
        <v/>
      </c>
      <c r="AO432" s="122" t="str">
        <f>IF('Main courante'!$A429=$AM$6,TEXT('Main courante'!$C429,"hh:mm"),"")</f>
        <v/>
      </c>
      <c r="AP432" s="122" t="str">
        <f>IF('Main courante'!$A429=$AM$6,TEXT('Main courante'!$D429,"hh:mm"),"")</f>
        <v/>
      </c>
      <c r="AQ432" s="123" t="str">
        <f>IF('Main courante'!$A429=$AM$6,MOD($AP432-$AO432,1),"")</f>
        <v/>
      </c>
      <c r="AR432" s="123" t="str">
        <f>IF('Main courante'!$A429=$AM$6,'Main courante'!$E429,"")</f>
        <v/>
      </c>
      <c r="AS432" s="122" t="str">
        <f>IF('Main courante'!$A429=$AM$6,DU432,"")</f>
        <v/>
      </c>
      <c r="AT432" s="125"/>
      <c r="AU432" s="120" t="str">
        <f>IF('Main courante'!$A429=$AU$6,MAX($AU$8:$AU431)+1,"")</f>
        <v/>
      </c>
      <c r="AV432" s="121" t="str">
        <f>IF('Main courante'!$A429=$AU$6,TEXT('Main courante'!$B429,"j mmm aa"),"")</f>
        <v/>
      </c>
      <c r="AW432" s="122" t="str">
        <f>IF('Main courante'!$A429=$AU$6,TEXT('Main courante'!$C429,"hh:mm"),"")</f>
        <v/>
      </c>
      <c r="AX432" s="122" t="str">
        <f>IF('Main courante'!$A429=$AU$6,TEXT('Main courante'!$D429,"hh:mm"),"")</f>
        <v/>
      </c>
      <c r="AY432" s="123" t="str">
        <f>IF('Main courante'!$A429=$AU$6,MOD($AX432-$AW432,1),"")</f>
        <v/>
      </c>
      <c r="AZ432" s="123" t="str">
        <f>IF('Main courante'!$A429=$AU$6,'Main courante'!$E429,"")</f>
        <v/>
      </c>
      <c r="BA432" s="122" t="str">
        <f>IF('Main courante'!$A429=$AU$6,DU432,"")</f>
        <v/>
      </c>
      <c r="BB432" s="125"/>
      <c r="BC432" s="120" t="str">
        <f>IF('Main courante'!$A429=$BC$6,MAX($BC$8:$BC431)+1,"")</f>
        <v/>
      </c>
      <c r="BD432" s="121" t="str">
        <f>IF('Main courante'!$A429=$BC$6,TEXT('Main courante'!$B429,"j mmm aa"),"")</f>
        <v/>
      </c>
      <c r="BE432" s="122" t="str">
        <f>IF('Main courante'!$A429=$BC$6,TEXT('Main courante'!$C429,"hh:mm"),"")</f>
        <v/>
      </c>
      <c r="BF432" s="122" t="str">
        <f>IF('Main courante'!$A429=$BC$6,TEXT('Main courante'!$D429,"hh:mm"),"")</f>
        <v/>
      </c>
      <c r="BG432" s="123" t="str">
        <f>IF('Main courante'!$A429=$BC$6,MOD($BF432-$BE432,1),"")</f>
        <v/>
      </c>
      <c r="BH432" s="123" t="str">
        <f>IF('Main courante'!$A429=$BC$6,'Main courante'!$E429,"")</f>
        <v/>
      </c>
      <c r="BI432" s="122" t="str">
        <f>IF('Main courante'!$A429=$BC$6,DU432,"")</f>
        <v/>
      </c>
      <c r="BJ432" s="125"/>
      <c r="BK432" s="120" t="str">
        <f>IF('Main courante'!$A429=$BK$6,MAX($BK$8:$BK431)+1,"")</f>
        <v/>
      </c>
      <c r="BL432" s="121" t="str">
        <f>IF('Main courante'!$A429=$BK$6,TEXT('Main courante'!$B429,"j mmm aa"),"")</f>
        <v/>
      </c>
      <c r="BM432" s="122" t="str">
        <f>IF('Main courante'!$A429=$BK$6,TEXT('Main courante'!$C429,"hh:mm"),"")</f>
        <v/>
      </c>
      <c r="BN432" s="122" t="str">
        <f>IF('Main courante'!$A429=$BK$6,TEXT('Main courante'!$D429,"hh:mm"),"")</f>
        <v/>
      </c>
      <c r="BO432" s="123" t="str">
        <f>IF('Main courante'!$A429=$BK$6,MOD($BN432-$BM432,1),"")</f>
        <v/>
      </c>
      <c r="BP432" s="123" t="str">
        <f>IF('Main courante'!$A429=$BK$6,'Main courante'!$E429,"")</f>
        <v/>
      </c>
      <c r="BQ432" s="122" t="str">
        <f>IF('Main courante'!$A429=$BK$6,DU432,"")</f>
        <v/>
      </c>
      <c r="BR432" s="125"/>
      <c r="BS432" s="120" t="str">
        <f>IF('Main courante'!$A429=$BS$6,MAX($BS$8:$BS431)+1,"")</f>
        <v/>
      </c>
      <c r="BT432" s="121" t="str">
        <f>IF('Main courante'!$A429=$BS$6,TEXT('Main courante'!$B429,"j mmm aa"),"")</f>
        <v/>
      </c>
      <c r="BU432" s="122" t="str">
        <f>IF('Main courante'!$A429=$BS$6,TEXT('Main courante'!$C429,"hh:mm"),"")</f>
        <v/>
      </c>
      <c r="BV432" s="122" t="str">
        <f>IF('Main courante'!$A429=$BS$6,TEXT('Main courante'!$D429,"hh:mm"),"")</f>
        <v/>
      </c>
      <c r="BW432" s="123" t="str">
        <f>IF('Main courante'!$A429=$BS$6,MOD($BV432-$BU432,1),"")</f>
        <v/>
      </c>
      <c r="BX432" s="123" t="str">
        <f>IF('Main courante'!$A429=$BS$6,'Main courante'!$E429,"")</f>
        <v/>
      </c>
      <c r="BY432" s="122" t="str">
        <f>IF('Main courante'!$A429=$BS$6,DU432,"")</f>
        <v/>
      </c>
      <c r="BZ432" s="125"/>
      <c r="CA432" s="120" t="str">
        <f>IF('Main courante'!$A429=$CA$6,MAX($CA$8:$CA431)+1,"")</f>
        <v/>
      </c>
      <c r="CB432" s="121" t="str">
        <f>IF('Main courante'!$A429=$CA$6,TEXT('Main courante'!$B429,"j mmm aa"),"")</f>
        <v/>
      </c>
      <c r="CC432" s="122" t="str">
        <f>IF('Main courante'!$A429=$CA$6,TEXT('Main courante'!$C429,"hh:mm"),"")</f>
        <v/>
      </c>
      <c r="CD432" s="122" t="str">
        <f>IF('Main courante'!$A429=$CA$6,TEXT('Main courante'!$D429,"hh:mm"),"")</f>
        <v/>
      </c>
      <c r="CE432" s="123" t="str">
        <f>IF('Main courante'!$A429=$CA$6,MOD($CD432-$CC432,1),"")</f>
        <v/>
      </c>
      <c r="CF432" s="123" t="str">
        <f>IF('Main courante'!$A429=$CA$6,'Main courante'!$E429,"")</f>
        <v/>
      </c>
      <c r="CG432" s="122" t="str">
        <f>IF('Main courante'!$A429=$CA$6,DU432,"")</f>
        <v/>
      </c>
      <c r="CH432" s="125"/>
      <c r="CI432" s="120" t="str">
        <f>IF('Main courante'!$A429=$CI$6,MAX($CI$8:$CI431)+1,"")</f>
        <v/>
      </c>
      <c r="CJ432" s="121" t="str">
        <f>IF('Main courante'!$A429=$CI$6,TEXT('Main courante'!$B429,"j mmm aa"),"")</f>
        <v/>
      </c>
      <c r="CK432" s="122" t="str">
        <f>IF('Main courante'!$A429=$CI$6,TEXT('Main courante'!$C429,"hh:mm"),"")</f>
        <v/>
      </c>
      <c r="CL432" s="122" t="str">
        <f>IF('Main courante'!$A429=$CI$6,TEXT('Main courante'!$D429,"hh:mm"),"")</f>
        <v/>
      </c>
      <c r="CM432" s="123" t="str">
        <f>IF('Main courante'!$A429=$CI$6,MOD($CL432-$CK432,1),"")</f>
        <v/>
      </c>
      <c r="CN432" s="123" t="str">
        <f>IF('Main courante'!$A429=$CI$6,'Main courante'!$E429,"")</f>
        <v/>
      </c>
      <c r="CO432" s="125"/>
      <c r="CP432" s="120" t="str">
        <f>IF('Main courante'!$A429=$CP$6,MAX($CP$8:$CP431)+1,"")</f>
        <v/>
      </c>
      <c r="CQ432" s="121" t="str">
        <f>IF('Main courante'!$A429=$CP$6,TEXT('Main courante'!$B429,"j mmm aa"),"")</f>
        <v/>
      </c>
      <c r="CR432" s="122" t="str">
        <f>IF('Main courante'!$A429=$CP$6,TEXT('Main courante'!$C429,"hh:mm"),"")</f>
        <v/>
      </c>
      <c r="CS432" s="122" t="str">
        <f>IF('Main courante'!$A429=$CP$6,TEXT('Main courante'!$D429,"hh:mm"),"")</f>
        <v/>
      </c>
      <c r="CT432" s="123" t="str">
        <f>IF('Main courante'!$A429=$CP$6,MOD($CS432-$CR432,1),"")</f>
        <v/>
      </c>
      <c r="CU432" s="123" t="str">
        <f>IF('Main courante'!$A429=$CP$6,'Main courante'!$E429,"")</f>
        <v/>
      </c>
      <c r="CV432" s="122" t="str">
        <f>IF('Main courante'!$A429=$CP$6,DU432,"")</f>
        <v/>
      </c>
      <c r="CW432" s="125"/>
      <c r="CX432" s="120" t="str">
        <f>IF('Main courante'!$A429=$CX$6,MAX($CX$8:$CX431)+1,"")</f>
        <v/>
      </c>
      <c r="CY432" s="121" t="str">
        <f>IF('Main courante'!$A429=$CX$6,TEXT('Main courante'!$B429,"j mmm aa"),"")</f>
        <v/>
      </c>
      <c r="CZ432" s="122" t="str">
        <f>IF('Main courante'!$A429=$CX$6,TEXT('Main courante'!$C429,"hh:mm"),"")</f>
        <v/>
      </c>
      <c r="DA432" s="122" t="str">
        <f>IF('Main courante'!$A429=$CX$6,TEXT('Main courante'!$D429,"hh:mm"),"")</f>
        <v/>
      </c>
      <c r="DB432" s="123" t="str">
        <f>IF('Main courante'!$A429=$CX$6,MOD($DA432-$CZ432,1),"")</f>
        <v/>
      </c>
      <c r="DC432" s="123" t="str">
        <f>IF('Main courante'!$A429=$CX$6,'Main courante'!$E429,"")</f>
        <v/>
      </c>
      <c r="DD432" s="122" t="str">
        <f>IF('Main courante'!$A429=$CX$6,DU432,"")</f>
        <v/>
      </c>
      <c r="DE432" s="125"/>
      <c r="DF432" s="120" t="str">
        <f>IF('Main courante'!$A429=$DF$6,MAX($DF$8:$DF431)+1,"")</f>
        <v/>
      </c>
      <c r="DG432" s="121" t="str">
        <f>IF('Main courante'!$A429=$DF$6,TEXT('Main courante'!$B429,"j mmm aa"),"")</f>
        <v/>
      </c>
      <c r="DH432" s="122" t="str">
        <f>IF('Main courante'!$A429=$DF$6,TEXT('Main courante'!$C429,"hh:mm"),"")</f>
        <v/>
      </c>
      <c r="DI432" s="122" t="str">
        <f>IF('Main courante'!$A429=$DF$6,TEXT('Main courante'!$D429,"hh:mm"),"")</f>
        <v/>
      </c>
      <c r="DJ432" s="123" t="str">
        <f>IF('Main courante'!$A429=$DF$6,MOD($DI432-$DH432,1),"")</f>
        <v/>
      </c>
      <c r="DK432" s="123" t="str">
        <f>IF('Main courante'!$A429=$DF$6,'Main courante'!$E429,"")</f>
        <v/>
      </c>
      <c r="DL432" s="128"/>
      <c r="DM432" s="120" t="str">
        <f>IF(OR('Main courante'!$F429&lt;&gt;"",'Main courante'!$K429&lt;&gt;""),MAX($DM$8:$DM431)+1,"")</f>
        <v/>
      </c>
      <c r="DN432" s="121" t="str">
        <f>IF('Main courante'!$F429,TEXT('Main courante'!$B429,"j mmm aa"),"")</f>
        <v/>
      </c>
      <c r="DO432" s="121" t="str">
        <f>IF('Main courante'!$F429,'Main courante'!$E429,"")</f>
        <v/>
      </c>
      <c r="DP432" s="121" t="str">
        <f>IF(OR('Main courante'!$F429&lt;&gt;"",'Main courante'!$K429&lt;&gt;""),IF('Main courante'!$F429&lt;&gt;"",TEXT('Main courante'!$F429,"hh:mm"),""),"")</f>
        <v/>
      </c>
      <c r="DQ432" s="121" t="str">
        <f>IF(OR('Main courante'!$F429&lt;&gt;"",'Main courante'!$K429&lt;&gt;""),IF('Main courante'!$G429&lt;&gt;"",TEXT('Main courante'!$G429,"hh:mm"),""),"")</f>
        <v/>
      </c>
      <c r="DR432" s="121" t="str">
        <f>IF(OR('Main courante'!$F429&lt;&gt;"",'Main courante'!$K429&lt;&gt;""),IF('Main courante'!$K429&lt;&gt;"",TEXT('Main courante'!$K429,"hh:mm"),""),"")</f>
        <v/>
      </c>
      <c r="DS432" s="121" t="str">
        <f>IF(OR('Main courante'!$F429&lt;&gt;"",'Main courante'!$K429&lt;&gt;""),IF('Main courante'!$L429&lt;&gt;"",TEXT('Main courante'!$L429,"hh:mm"),""),"")</f>
        <v/>
      </c>
      <c r="DT432" s="129">
        <f t="shared" si="22"/>
        <v>0</v>
      </c>
      <c r="DU432" s="130">
        <f>'Main courante'!$H429+'Main courante'!$M429</f>
        <v>0</v>
      </c>
      <c r="DV432" s="131">
        <f>'Main courante'!$J429+'Main courante'!$O429</f>
        <v>0</v>
      </c>
      <c r="DW432" s="131">
        <f>'Main courante'!$I429+'Main courante'!$N429</f>
        <v>0</v>
      </c>
      <c r="DX432" s="132" t="str">
        <f>IF('Main courante'!$P429&lt;&gt;"",'Main courante'!$P429,"")</f>
        <v/>
      </c>
      <c r="DY432" s="133" t="str">
        <f>IF('Main courante'!$Q429&lt;&gt;"",'Main courante'!$Q429,"")</f>
        <v/>
      </c>
      <c r="DZ432" s="133" t="str">
        <f>IF('Main courante'!$R429&lt;&gt;"",'Main courante'!$R429,"")</f>
        <v/>
      </c>
      <c r="EA432" s="129">
        <f t="shared" si="23"/>
        <v>0</v>
      </c>
      <c r="EB432" s="129">
        <f t="shared" si="24"/>
        <v>0</v>
      </c>
      <c r="ED432" s="120" t="str">
        <f>IF('Main courante'!$A429=$ED$6,MAX($ED$8:$ED431)+1,"")</f>
        <v/>
      </c>
      <c r="EE432" s="120" t="str">
        <f>IF('Main courante'!$A429=$ED$6,'Main courante'!$S429,"")</f>
        <v/>
      </c>
      <c r="EF432" s="120" t="str">
        <f>IF('Main courante'!$A429=$ED$6,'Main courante'!$T429,"")</f>
        <v/>
      </c>
      <c r="EG432" s="120" t="str">
        <f>IF('Main courante'!$A429=$ED$6,'Main courante'!$U429,"")</f>
        <v/>
      </c>
      <c r="EH432" s="134" t="str">
        <f>IF('Main courante'!$A429=$ED$6,'Main courante'!$V429,"")</f>
        <v/>
      </c>
      <c r="EJ432" s="120" t="str">
        <f>IF('Main courante'!$A429=$EJ$6,MAX($EJ$8:$EJ431)+1,"")</f>
        <v/>
      </c>
      <c r="EK432" s="120" t="str">
        <f>IF('Main courante'!$A429=$EJ$6,'Main courante'!$S429,"")</f>
        <v/>
      </c>
      <c r="EL432" s="120" t="str">
        <f>IF('Main courante'!$A429=$EJ$6,'Main courante'!$T429,"")</f>
        <v/>
      </c>
      <c r="EM432" s="120" t="str">
        <f>IF('Main courante'!$A429=$EJ$6,'Main courante'!$U429,"")</f>
        <v/>
      </c>
      <c r="EN432" s="134" t="str">
        <f>IF('Main courante'!$A429=$EJ$6,'Main courante'!$V429,"")</f>
        <v/>
      </c>
      <c r="EP432" s="120" t="str">
        <f>IF('Main courante'!$A429=$EP$6,MAX($EP$8:$EP431)+1,"")</f>
        <v/>
      </c>
      <c r="EQ432" s="120" t="str">
        <f>IF('Main courante'!$A429=$EP$6,'Main courante'!$S429,"")</f>
        <v/>
      </c>
      <c r="ER432" s="120" t="str">
        <f>IF('Main courante'!$A429=$EP$6,'Main courante'!$T429,"")</f>
        <v/>
      </c>
      <c r="ES432" s="120" t="str">
        <f>IF('Main courante'!$A429=$EP$6,'Main courante'!$U429,"")</f>
        <v/>
      </c>
      <c r="ET432" s="134" t="str">
        <f>IF('Main courante'!$A429=$EP$6,'Main courante'!$V429,"")</f>
        <v/>
      </c>
      <c r="EU432" s="125"/>
      <c r="EV432" s="120" t="str">
        <f>IF('Main courante'!$A429=$EV$6,MAX($EV$8:$EV431)+1,"")</f>
        <v/>
      </c>
      <c r="EW432" s="121" t="str">
        <f>IF('Main courante'!$A429=$EV$6,TEXT('Main courante'!$B429,"j mmm aa"),"")</f>
        <v/>
      </c>
      <c r="EX432" s="122" t="str">
        <f>IF('Main courante'!$A429=$EV$6,TEXT('Main courante'!$C429,"hh:mm"),"")</f>
        <v/>
      </c>
      <c r="EY432" s="122" t="str">
        <f>IF('Main courante'!$A429=$EV$6,TEXT('Main courante'!$D429,"hh:mm"),"")</f>
        <v/>
      </c>
      <c r="EZ432" s="123" t="str">
        <f>IF('Main courante'!$A429=$EV$6,MOD($EY432-$EX432,1),"")</f>
        <v/>
      </c>
      <c r="FA432" s="123" t="str">
        <f>IF('Main courante'!$A429=$EV$6,'Main courante'!$E429,"")</f>
        <v/>
      </c>
      <c r="FB432" s="128"/>
    </row>
    <row r="433" spans="1:158">
      <c r="A433" s="120" t="str">
        <f>IF('Main courante'!$A430=$A$6,MAX($A$8:$A432)+1,"")</f>
        <v/>
      </c>
      <c r="B433" s="121" t="str">
        <f>IF('Main courante'!$A430=$A$6,TEXT('Main courante'!$B430,"j mmm aa"),"")</f>
        <v/>
      </c>
      <c r="C433" s="122" t="str">
        <f>IF('Main courante'!$A430=$A$6,TEXT('Main courante'!$C430,"hh:mm"),"")</f>
        <v/>
      </c>
      <c r="D433" s="122" t="str">
        <f>IF('Main courante'!$A430=$A$6,TEXT('Main courante'!$D430,"hh:mm"),"")</f>
        <v/>
      </c>
      <c r="E433" s="123" t="str">
        <f>IF('Main courante'!$A430=$A$6,MOD($D433-$C433,1),"")</f>
        <v/>
      </c>
      <c r="F433" s="123" t="str">
        <f>IF('Main courante'!$A430=$A$6,'Main courante'!$E430,"")</f>
        <v/>
      </c>
      <c r="G433" s="125"/>
      <c r="H433" s="126" t="str">
        <f>IF('Main courante'!$A430=$H$6,MAX($H$8:$H432)+1,"")</f>
        <v/>
      </c>
      <c r="I433" s="121" t="str">
        <f>IF('Main courante'!$A430=$H$6,TEXT('Main courante'!$B430,"j mmm aa"),"")</f>
        <v/>
      </c>
      <c r="J433" s="122" t="str">
        <f>IF('Main courante'!$A430=$H$6,TEXT('Main courante'!$C430,"hh:mm"),"")</f>
        <v/>
      </c>
      <c r="K433" s="122" t="str">
        <f>IF('Main courante'!$A430=$H$6,TEXT('Main courante'!$D430,"hh:mm"),"")</f>
        <v/>
      </c>
      <c r="L433" s="123" t="str">
        <f>IF('Main courante'!$A430=$H$6,MOD($K433-$J433,1),"")</f>
        <v/>
      </c>
      <c r="M433" s="123" t="str">
        <f>IF('Main courante'!$A430=$H$6,'Main courante'!$E430,"")</f>
        <v/>
      </c>
      <c r="N433" s="125"/>
      <c r="O433" s="120" t="str">
        <f>IF('Main courante'!$A430=$O$6,MAX($O$8:$O432)+1,"")</f>
        <v/>
      </c>
      <c r="P433" s="121" t="str">
        <f>IF('Main courante'!$A430=$O$6,TEXT('Main courante'!$B430,"j mmm aa"),"")</f>
        <v/>
      </c>
      <c r="Q433" s="122" t="str">
        <f>IF('Main courante'!$A430=$O$6,TEXT('Main courante'!$C430,"hh:mm"),"")</f>
        <v/>
      </c>
      <c r="R433" s="122" t="str">
        <f>IF('Main courante'!$A430=$O$6,TEXT('Main courante'!$D430,"hh:mm"),"")</f>
        <v/>
      </c>
      <c r="S433" s="123" t="str">
        <f>IF('Main courante'!$A430=$O$6,MOD($R433-$Q433,1),"")</f>
        <v/>
      </c>
      <c r="T433" s="124" t="str">
        <f>IF('Main courante'!$A430=$O$6,'Main courante'!$E430,"")</f>
        <v/>
      </c>
      <c r="U433" s="127" t="str">
        <f>IF('Main courante'!$A430=$O$6,DU433,"")</f>
        <v/>
      </c>
      <c r="V433" s="125"/>
      <c r="W433" s="120" t="str">
        <f>IF('Main courante'!$A430=$W$6,MAX($W$8:$W432)+1,"")</f>
        <v/>
      </c>
      <c r="X433" s="121" t="str">
        <f>IF('Main courante'!$A430=$W$6,TEXT('Main courante'!$B430,"j mmm aa"),"")</f>
        <v/>
      </c>
      <c r="Y433" s="122" t="str">
        <f>IF('Main courante'!$A430=$W$6,TEXT('Main courante'!$C430,"hh:mm"),"")</f>
        <v/>
      </c>
      <c r="Z433" s="122" t="str">
        <f>IF('Main courante'!$A430=$W$6,TEXT('Main courante'!$D430,"hh:mm"),"")</f>
        <v/>
      </c>
      <c r="AA433" s="123" t="str">
        <f>IF('Main courante'!$A430=$W$6,MOD($Z433-$Y433,1),"")</f>
        <v/>
      </c>
      <c r="AB433" s="123" t="str">
        <f>IF('Main courante'!$A430=$W$6,'Main courante'!$E430,"")</f>
        <v/>
      </c>
      <c r="AC433" s="122" t="str">
        <f>IF('Main courante'!$A430=$W$6,DU433,"")</f>
        <v/>
      </c>
      <c r="AD433" s="125"/>
      <c r="AE433" s="120" t="str">
        <f>IF('Main courante'!$A430=$AE$6,MAX($AE$8:$AE432)+1,"")</f>
        <v/>
      </c>
      <c r="AF433" s="121" t="str">
        <f>IF('Main courante'!$A430=$AE$6,TEXT('Main courante'!$B430,"j mmm aa"),"")</f>
        <v/>
      </c>
      <c r="AG433" s="122" t="str">
        <f>IF('Main courante'!$A430=$AE$6,TEXT('Main courante'!$C430,"hh:mm"),"")</f>
        <v/>
      </c>
      <c r="AH433" s="122" t="str">
        <f>IF('Main courante'!$A430=$AE$6,TEXT('Main courante'!$D430,"hh:mm"),"")</f>
        <v/>
      </c>
      <c r="AI433" s="123" t="str">
        <f>IF('Main courante'!$A430=$AE$6,MOD($AH433-$AG433,1),"")</f>
        <v/>
      </c>
      <c r="AJ433" s="123" t="str">
        <f>IF('Main courante'!$A430=$AE$6,'Main courante'!$E430,"")</f>
        <v/>
      </c>
      <c r="AK433" s="122" t="str">
        <f>IF('Main courante'!$A430=$AE$6,DU433,"")</f>
        <v/>
      </c>
      <c r="AL433" s="125"/>
      <c r="AM433" s="120" t="str">
        <f>IF('Main courante'!$A430=$AM$6,MAX($AM$8:$AM432)+1,"")</f>
        <v/>
      </c>
      <c r="AN433" s="121" t="str">
        <f>IF('Main courante'!$A430=$AM$6,TEXT('Main courante'!$B430,"j mmm aa"),"")</f>
        <v/>
      </c>
      <c r="AO433" s="122" t="str">
        <f>IF('Main courante'!$A430=$AM$6,TEXT('Main courante'!$C430,"hh:mm"),"")</f>
        <v/>
      </c>
      <c r="AP433" s="122" t="str">
        <f>IF('Main courante'!$A430=$AM$6,TEXT('Main courante'!$D430,"hh:mm"),"")</f>
        <v/>
      </c>
      <c r="AQ433" s="123" t="str">
        <f>IF('Main courante'!$A430=$AM$6,MOD($AP433-$AO433,1),"")</f>
        <v/>
      </c>
      <c r="AR433" s="123" t="str">
        <f>IF('Main courante'!$A430=$AM$6,'Main courante'!$E430,"")</f>
        <v/>
      </c>
      <c r="AS433" s="122" t="str">
        <f>IF('Main courante'!$A430=$AM$6,DU433,"")</f>
        <v/>
      </c>
      <c r="AT433" s="125"/>
      <c r="AU433" s="120" t="str">
        <f>IF('Main courante'!$A430=$AU$6,MAX($AU$8:$AU432)+1,"")</f>
        <v/>
      </c>
      <c r="AV433" s="121" t="str">
        <f>IF('Main courante'!$A430=$AU$6,TEXT('Main courante'!$B430,"j mmm aa"),"")</f>
        <v/>
      </c>
      <c r="AW433" s="122" t="str">
        <f>IF('Main courante'!$A430=$AU$6,TEXT('Main courante'!$C430,"hh:mm"),"")</f>
        <v/>
      </c>
      <c r="AX433" s="122" t="str">
        <f>IF('Main courante'!$A430=$AU$6,TEXT('Main courante'!$D430,"hh:mm"),"")</f>
        <v/>
      </c>
      <c r="AY433" s="123" t="str">
        <f>IF('Main courante'!$A430=$AU$6,MOD($AX433-$AW433,1),"")</f>
        <v/>
      </c>
      <c r="AZ433" s="123" t="str">
        <f>IF('Main courante'!$A430=$AU$6,'Main courante'!$E430,"")</f>
        <v/>
      </c>
      <c r="BA433" s="122" t="str">
        <f>IF('Main courante'!$A430=$AU$6,DU433,"")</f>
        <v/>
      </c>
      <c r="BB433" s="125"/>
      <c r="BC433" s="120" t="str">
        <f>IF('Main courante'!$A430=$BC$6,MAX($BC$8:$BC432)+1,"")</f>
        <v/>
      </c>
      <c r="BD433" s="121" t="str">
        <f>IF('Main courante'!$A430=$BC$6,TEXT('Main courante'!$B430,"j mmm aa"),"")</f>
        <v/>
      </c>
      <c r="BE433" s="122" t="str">
        <f>IF('Main courante'!$A430=$BC$6,TEXT('Main courante'!$C430,"hh:mm"),"")</f>
        <v/>
      </c>
      <c r="BF433" s="122" t="str">
        <f>IF('Main courante'!$A430=$BC$6,TEXT('Main courante'!$D430,"hh:mm"),"")</f>
        <v/>
      </c>
      <c r="BG433" s="123" t="str">
        <f>IF('Main courante'!$A430=$BC$6,MOD($BF433-$BE433,1),"")</f>
        <v/>
      </c>
      <c r="BH433" s="123" t="str">
        <f>IF('Main courante'!$A430=$BC$6,'Main courante'!$E430,"")</f>
        <v/>
      </c>
      <c r="BI433" s="122" t="str">
        <f>IF('Main courante'!$A430=$BC$6,DU433,"")</f>
        <v/>
      </c>
      <c r="BJ433" s="125"/>
      <c r="BK433" s="120" t="str">
        <f>IF('Main courante'!$A430=$BK$6,MAX($BK$8:$BK432)+1,"")</f>
        <v/>
      </c>
      <c r="BL433" s="121" t="str">
        <f>IF('Main courante'!$A430=$BK$6,TEXT('Main courante'!$B430,"j mmm aa"),"")</f>
        <v/>
      </c>
      <c r="BM433" s="122" t="str">
        <f>IF('Main courante'!$A430=$BK$6,TEXT('Main courante'!$C430,"hh:mm"),"")</f>
        <v/>
      </c>
      <c r="BN433" s="122" t="str">
        <f>IF('Main courante'!$A430=$BK$6,TEXT('Main courante'!$D430,"hh:mm"),"")</f>
        <v/>
      </c>
      <c r="BO433" s="123" t="str">
        <f>IF('Main courante'!$A430=$BK$6,MOD($BN433-$BM433,1),"")</f>
        <v/>
      </c>
      <c r="BP433" s="123" t="str">
        <f>IF('Main courante'!$A430=$BK$6,'Main courante'!$E430,"")</f>
        <v/>
      </c>
      <c r="BQ433" s="122" t="str">
        <f>IF('Main courante'!$A430=$BK$6,DU433,"")</f>
        <v/>
      </c>
      <c r="BR433" s="125"/>
      <c r="BS433" s="120" t="str">
        <f>IF('Main courante'!$A430=$BS$6,MAX($BS$8:$BS432)+1,"")</f>
        <v/>
      </c>
      <c r="BT433" s="121" t="str">
        <f>IF('Main courante'!$A430=$BS$6,TEXT('Main courante'!$B430,"j mmm aa"),"")</f>
        <v/>
      </c>
      <c r="BU433" s="122" t="str">
        <f>IF('Main courante'!$A430=$BS$6,TEXT('Main courante'!$C430,"hh:mm"),"")</f>
        <v/>
      </c>
      <c r="BV433" s="122" t="str">
        <f>IF('Main courante'!$A430=$BS$6,TEXT('Main courante'!$D430,"hh:mm"),"")</f>
        <v/>
      </c>
      <c r="BW433" s="123" t="str">
        <f>IF('Main courante'!$A430=$BS$6,MOD($BV433-$BU433,1),"")</f>
        <v/>
      </c>
      <c r="BX433" s="123" t="str">
        <f>IF('Main courante'!$A430=$BS$6,'Main courante'!$E430,"")</f>
        <v/>
      </c>
      <c r="BY433" s="122" t="str">
        <f>IF('Main courante'!$A430=$BS$6,DU433,"")</f>
        <v/>
      </c>
      <c r="BZ433" s="125"/>
      <c r="CA433" s="120" t="str">
        <f>IF('Main courante'!$A430=$CA$6,MAX($CA$8:$CA432)+1,"")</f>
        <v/>
      </c>
      <c r="CB433" s="121" t="str">
        <f>IF('Main courante'!$A430=$CA$6,TEXT('Main courante'!$B430,"j mmm aa"),"")</f>
        <v/>
      </c>
      <c r="CC433" s="122" t="str">
        <f>IF('Main courante'!$A430=$CA$6,TEXT('Main courante'!$C430,"hh:mm"),"")</f>
        <v/>
      </c>
      <c r="CD433" s="122" t="str">
        <f>IF('Main courante'!$A430=$CA$6,TEXT('Main courante'!$D430,"hh:mm"),"")</f>
        <v/>
      </c>
      <c r="CE433" s="123" t="str">
        <f>IF('Main courante'!$A430=$CA$6,MOD($CD433-$CC433,1),"")</f>
        <v/>
      </c>
      <c r="CF433" s="123" t="str">
        <f>IF('Main courante'!$A430=$CA$6,'Main courante'!$E430,"")</f>
        <v/>
      </c>
      <c r="CG433" s="122" t="str">
        <f>IF('Main courante'!$A430=$CA$6,DU433,"")</f>
        <v/>
      </c>
      <c r="CH433" s="125"/>
      <c r="CI433" s="120" t="str">
        <f>IF('Main courante'!$A430=$CI$6,MAX($CI$8:$CI432)+1,"")</f>
        <v/>
      </c>
      <c r="CJ433" s="121" t="str">
        <f>IF('Main courante'!$A430=$CI$6,TEXT('Main courante'!$B430,"j mmm aa"),"")</f>
        <v/>
      </c>
      <c r="CK433" s="122" t="str">
        <f>IF('Main courante'!$A430=$CI$6,TEXT('Main courante'!$C430,"hh:mm"),"")</f>
        <v/>
      </c>
      <c r="CL433" s="122" t="str">
        <f>IF('Main courante'!$A430=$CI$6,TEXT('Main courante'!$D430,"hh:mm"),"")</f>
        <v/>
      </c>
      <c r="CM433" s="123" t="str">
        <f>IF('Main courante'!$A430=$CI$6,MOD($CL433-$CK433,1),"")</f>
        <v/>
      </c>
      <c r="CN433" s="123" t="str">
        <f>IF('Main courante'!$A430=$CI$6,'Main courante'!$E430,"")</f>
        <v/>
      </c>
      <c r="CO433" s="125"/>
      <c r="CP433" s="120" t="str">
        <f>IF('Main courante'!$A430=$CP$6,MAX($CP$8:$CP432)+1,"")</f>
        <v/>
      </c>
      <c r="CQ433" s="121" t="str">
        <f>IF('Main courante'!$A430=$CP$6,TEXT('Main courante'!$B430,"j mmm aa"),"")</f>
        <v/>
      </c>
      <c r="CR433" s="122" t="str">
        <f>IF('Main courante'!$A430=$CP$6,TEXT('Main courante'!$C430,"hh:mm"),"")</f>
        <v/>
      </c>
      <c r="CS433" s="122" t="str">
        <f>IF('Main courante'!$A430=$CP$6,TEXT('Main courante'!$D430,"hh:mm"),"")</f>
        <v/>
      </c>
      <c r="CT433" s="123" t="str">
        <f>IF('Main courante'!$A430=$CP$6,MOD($CS433-$CR433,1),"")</f>
        <v/>
      </c>
      <c r="CU433" s="123" t="str">
        <f>IF('Main courante'!$A430=$CP$6,'Main courante'!$E430,"")</f>
        <v/>
      </c>
      <c r="CV433" s="122" t="str">
        <f>IF('Main courante'!$A430=$CP$6,DU433,"")</f>
        <v/>
      </c>
      <c r="CW433" s="125"/>
      <c r="CX433" s="120" t="str">
        <f>IF('Main courante'!$A430=$CX$6,MAX($CX$8:$CX432)+1,"")</f>
        <v/>
      </c>
      <c r="CY433" s="121" t="str">
        <f>IF('Main courante'!$A430=$CX$6,TEXT('Main courante'!$B430,"j mmm aa"),"")</f>
        <v/>
      </c>
      <c r="CZ433" s="122" t="str">
        <f>IF('Main courante'!$A430=$CX$6,TEXT('Main courante'!$C430,"hh:mm"),"")</f>
        <v/>
      </c>
      <c r="DA433" s="122" t="str">
        <f>IF('Main courante'!$A430=$CX$6,TEXT('Main courante'!$D430,"hh:mm"),"")</f>
        <v/>
      </c>
      <c r="DB433" s="123" t="str">
        <f>IF('Main courante'!$A430=$CX$6,MOD($DA433-$CZ433,1),"")</f>
        <v/>
      </c>
      <c r="DC433" s="123" t="str">
        <f>IF('Main courante'!$A430=$CX$6,'Main courante'!$E430,"")</f>
        <v/>
      </c>
      <c r="DD433" s="122" t="str">
        <f>IF('Main courante'!$A430=$CX$6,DU433,"")</f>
        <v/>
      </c>
      <c r="DE433" s="125"/>
      <c r="DF433" s="120" t="str">
        <f>IF('Main courante'!$A430=$DF$6,MAX($DF$8:$DF432)+1,"")</f>
        <v/>
      </c>
      <c r="DG433" s="121" t="str">
        <f>IF('Main courante'!$A430=$DF$6,TEXT('Main courante'!$B430,"j mmm aa"),"")</f>
        <v/>
      </c>
      <c r="DH433" s="122" t="str">
        <f>IF('Main courante'!$A430=$DF$6,TEXT('Main courante'!$C430,"hh:mm"),"")</f>
        <v/>
      </c>
      <c r="DI433" s="122" t="str">
        <f>IF('Main courante'!$A430=$DF$6,TEXT('Main courante'!$D430,"hh:mm"),"")</f>
        <v/>
      </c>
      <c r="DJ433" s="123" t="str">
        <f>IF('Main courante'!$A430=$DF$6,MOD($DI433-$DH433,1),"")</f>
        <v/>
      </c>
      <c r="DK433" s="123" t="str">
        <f>IF('Main courante'!$A430=$DF$6,'Main courante'!$E430,"")</f>
        <v/>
      </c>
      <c r="DL433" s="128"/>
      <c r="DM433" s="120" t="str">
        <f>IF(OR('Main courante'!$F430&lt;&gt;"",'Main courante'!$K430&lt;&gt;""),MAX($DM$8:$DM432)+1,"")</f>
        <v/>
      </c>
      <c r="DN433" s="121" t="str">
        <f>IF('Main courante'!$F430,TEXT('Main courante'!$B430,"j mmm aa"),"")</f>
        <v/>
      </c>
      <c r="DO433" s="121" t="str">
        <f>IF('Main courante'!$F430,'Main courante'!$E430,"")</f>
        <v/>
      </c>
      <c r="DP433" s="121" t="str">
        <f>IF(OR('Main courante'!$F430&lt;&gt;"",'Main courante'!$K430&lt;&gt;""),IF('Main courante'!$F430&lt;&gt;"",TEXT('Main courante'!$F430,"hh:mm"),""),"")</f>
        <v/>
      </c>
      <c r="DQ433" s="121" t="str">
        <f>IF(OR('Main courante'!$F430&lt;&gt;"",'Main courante'!$K430&lt;&gt;""),IF('Main courante'!$G430&lt;&gt;"",TEXT('Main courante'!$G430,"hh:mm"),""),"")</f>
        <v/>
      </c>
      <c r="DR433" s="121" t="str">
        <f>IF(OR('Main courante'!$F430&lt;&gt;"",'Main courante'!$K430&lt;&gt;""),IF('Main courante'!$K430&lt;&gt;"",TEXT('Main courante'!$K430,"hh:mm"),""),"")</f>
        <v/>
      </c>
      <c r="DS433" s="121" t="str">
        <f>IF(OR('Main courante'!$F430&lt;&gt;"",'Main courante'!$K430&lt;&gt;""),IF('Main courante'!$L430&lt;&gt;"",TEXT('Main courante'!$L430,"hh:mm"),""),"")</f>
        <v/>
      </c>
      <c r="DT433" s="129">
        <f t="shared" si="22"/>
        <v>0</v>
      </c>
      <c r="DU433" s="130">
        <f>'Main courante'!$H430+'Main courante'!$M430</f>
        <v>0</v>
      </c>
      <c r="DV433" s="131">
        <f>'Main courante'!$J430+'Main courante'!$O430</f>
        <v>0</v>
      </c>
      <c r="DW433" s="131">
        <f>'Main courante'!$I430+'Main courante'!$N430</f>
        <v>0</v>
      </c>
      <c r="DX433" s="132" t="str">
        <f>IF('Main courante'!$P430&lt;&gt;"",'Main courante'!$P430,"")</f>
        <v/>
      </c>
      <c r="DY433" s="133" t="str">
        <f>IF('Main courante'!$Q430&lt;&gt;"",'Main courante'!$Q430,"")</f>
        <v/>
      </c>
      <c r="DZ433" s="133" t="str">
        <f>IF('Main courante'!$R430&lt;&gt;"",'Main courante'!$R430,"")</f>
        <v/>
      </c>
      <c r="EA433" s="129">
        <f t="shared" si="23"/>
        <v>0</v>
      </c>
      <c r="EB433" s="129">
        <f t="shared" si="24"/>
        <v>0</v>
      </c>
      <c r="ED433" s="120" t="str">
        <f>IF('Main courante'!$A430=$ED$6,MAX($ED$8:$ED432)+1,"")</f>
        <v/>
      </c>
      <c r="EE433" s="120" t="str">
        <f>IF('Main courante'!$A430=$ED$6,'Main courante'!$S430,"")</f>
        <v/>
      </c>
      <c r="EF433" s="120" t="str">
        <f>IF('Main courante'!$A430=$ED$6,'Main courante'!$T430,"")</f>
        <v/>
      </c>
      <c r="EG433" s="120" t="str">
        <f>IF('Main courante'!$A430=$ED$6,'Main courante'!$U430,"")</f>
        <v/>
      </c>
      <c r="EH433" s="134" t="str">
        <f>IF('Main courante'!$A430=$ED$6,'Main courante'!$V430,"")</f>
        <v/>
      </c>
      <c r="EJ433" s="120" t="str">
        <f>IF('Main courante'!$A430=$EJ$6,MAX($EJ$8:$EJ432)+1,"")</f>
        <v/>
      </c>
      <c r="EK433" s="120" t="str">
        <f>IF('Main courante'!$A430=$EJ$6,'Main courante'!$S430,"")</f>
        <v/>
      </c>
      <c r="EL433" s="120" t="str">
        <f>IF('Main courante'!$A430=$EJ$6,'Main courante'!$T430,"")</f>
        <v/>
      </c>
      <c r="EM433" s="120" t="str">
        <f>IF('Main courante'!$A430=$EJ$6,'Main courante'!$U430,"")</f>
        <v/>
      </c>
      <c r="EN433" s="134" t="str">
        <f>IF('Main courante'!$A430=$EJ$6,'Main courante'!$V430,"")</f>
        <v/>
      </c>
      <c r="EP433" s="120" t="str">
        <f>IF('Main courante'!$A430=$EP$6,MAX($EP$8:$EP432)+1,"")</f>
        <v/>
      </c>
      <c r="EQ433" s="120" t="str">
        <f>IF('Main courante'!$A430=$EP$6,'Main courante'!$S430,"")</f>
        <v/>
      </c>
      <c r="ER433" s="120" t="str">
        <f>IF('Main courante'!$A430=$EP$6,'Main courante'!$T430,"")</f>
        <v/>
      </c>
      <c r="ES433" s="120" t="str">
        <f>IF('Main courante'!$A430=$EP$6,'Main courante'!$U430,"")</f>
        <v/>
      </c>
      <c r="ET433" s="134" t="str">
        <f>IF('Main courante'!$A430=$EP$6,'Main courante'!$V430,"")</f>
        <v/>
      </c>
      <c r="EU433" s="125"/>
      <c r="EV433" s="120" t="str">
        <f>IF('Main courante'!$A430=$EV$6,MAX($EV$8:$EV432)+1,"")</f>
        <v/>
      </c>
      <c r="EW433" s="121" t="str">
        <f>IF('Main courante'!$A430=$EV$6,TEXT('Main courante'!$B430,"j mmm aa"),"")</f>
        <v/>
      </c>
      <c r="EX433" s="122" t="str">
        <f>IF('Main courante'!$A430=$EV$6,TEXT('Main courante'!$C430,"hh:mm"),"")</f>
        <v/>
      </c>
      <c r="EY433" s="122" t="str">
        <f>IF('Main courante'!$A430=$EV$6,TEXT('Main courante'!$D430,"hh:mm"),"")</f>
        <v/>
      </c>
      <c r="EZ433" s="123" t="str">
        <f>IF('Main courante'!$A430=$EV$6,MOD($EY433-$EX433,1),"")</f>
        <v/>
      </c>
      <c r="FA433" s="123" t="str">
        <f>IF('Main courante'!$A430=$EV$6,'Main courante'!$E430,"")</f>
        <v/>
      </c>
      <c r="FB433" s="128"/>
    </row>
    <row r="434" spans="1:158">
      <c r="A434" s="120" t="str">
        <f>IF('Main courante'!$A431=$A$6,MAX($A$8:$A433)+1,"")</f>
        <v/>
      </c>
      <c r="B434" s="121" t="str">
        <f>IF('Main courante'!$A431=$A$6,TEXT('Main courante'!$B431,"j mmm aa"),"")</f>
        <v/>
      </c>
      <c r="C434" s="122" t="str">
        <f>IF('Main courante'!$A431=$A$6,TEXT('Main courante'!$C431,"hh:mm"),"")</f>
        <v/>
      </c>
      <c r="D434" s="122" t="str">
        <f>IF('Main courante'!$A431=$A$6,TEXT('Main courante'!$D431,"hh:mm"),"")</f>
        <v/>
      </c>
      <c r="E434" s="123" t="str">
        <f>IF('Main courante'!$A431=$A$6,MOD($D434-$C434,1),"")</f>
        <v/>
      </c>
      <c r="F434" s="123" t="str">
        <f>IF('Main courante'!$A431=$A$6,'Main courante'!$E431,"")</f>
        <v/>
      </c>
      <c r="G434" s="125"/>
      <c r="H434" s="126" t="str">
        <f>IF('Main courante'!$A431=$H$6,MAX($H$8:$H433)+1,"")</f>
        <v/>
      </c>
      <c r="I434" s="121" t="str">
        <f>IF('Main courante'!$A431=$H$6,TEXT('Main courante'!$B431,"j mmm aa"),"")</f>
        <v/>
      </c>
      <c r="J434" s="122" t="str">
        <f>IF('Main courante'!$A431=$H$6,TEXT('Main courante'!$C431,"hh:mm"),"")</f>
        <v/>
      </c>
      <c r="K434" s="122" t="str">
        <f>IF('Main courante'!$A431=$H$6,TEXT('Main courante'!$D431,"hh:mm"),"")</f>
        <v/>
      </c>
      <c r="L434" s="123" t="str">
        <f>IF('Main courante'!$A431=$H$6,MOD($K434-$J434,1),"")</f>
        <v/>
      </c>
      <c r="M434" s="123" t="str">
        <f>IF('Main courante'!$A431=$H$6,'Main courante'!$E431,"")</f>
        <v/>
      </c>
      <c r="N434" s="125"/>
      <c r="O434" s="120" t="str">
        <f>IF('Main courante'!$A431=$O$6,MAX($O$8:$O433)+1,"")</f>
        <v/>
      </c>
      <c r="P434" s="121" t="str">
        <f>IF('Main courante'!$A431=$O$6,TEXT('Main courante'!$B431,"j mmm aa"),"")</f>
        <v/>
      </c>
      <c r="Q434" s="122" t="str">
        <f>IF('Main courante'!$A431=$O$6,TEXT('Main courante'!$C431,"hh:mm"),"")</f>
        <v/>
      </c>
      <c r="R434" s="122" t="str">
        <f>IF('Main courante'!$A431=$O$6,TEXT('Main courante'!$D431,"hh:mm"),"")</f>
        <v/>
      </c>
      <c r="S434" s="123" t="str">
        <f>IF('Main courante'!$A431=$O$6,MOD($R434-$Q434,1),"")</f>
        <v/>
      </c>
      <c r="T434" s="124" t="str">
        <f>IF('Main courante'!$A431=$O$6,'Main courante'!$E431,"")</f>
        <v/>
      </c>
      <c r="U434" s="127" t="str">
        <f>IF('Main courante'!$A431=$O$6,DU434,"")</f>
        <v/>
      </c>
      <c r="V434" s="125"/>
      <c r="W434" s="120" t="str">
        <f>IF('Main courante'!$A431=$W$6,MAX($W$8:$W433)+1,"")</f>
        <v/>
      </c>
      <c r="X434" s="121" t="str">
        <f>IF('Main courante'!$A431=$W$6,TEXT('Main courante'!$B431,"j mmm aa"),"")</f>
        <v/>
      </c>
      <c r="Y434" s="122" t="str">
        <f>IF('Main courante'!$A431=$W$6,TEXT('Main courante'!$C431,"hh:mm"),"")</f>
        <v/>
      </c>
      <c r="Z434" s="122" t="str">
        <f>IF('Main courante'!$A431=$W$6,TEXT('Main courante'!$D431,"hh:mm"),"")</f>
        <v/>
      </c>
      <c r="AA434" s="123" t="str">
        <f>IF('Main courante'!$A431=$W$6,MOD($Z434-$Y434,1),"")</f>
        <v/>
      </c>
      <c r="AB434" s="123" t="str">
        <f>IF('Main courante'!$A431=$W$6,'Main courante'!$E431,"")</f>
        <v/>
      </c>
      <c r="AC434" s="122" t="str">
        <f>IF('Main courante'!$A431=$W$6,DU434,"")</f>
        <v/>
      </c>
      <c r="AD434" s="125"/>
      <c r="AE434" s="120" t="str">
        <f>IF('Main courante'!$A431=$AE$6,MAX($AE$8:$AE433)+1,"")</f>
        <v/>
      </c>
      <c r="AF434" s="121" t="str">
        <f>IF('Main courante'!$A431=$AE$6,TEXT('Main courante'!$B431,"j mmm aa"),"")</f>
        <v/>
      </c>
      <c r="AG434" s="122" t="str">
        <f>IF('Main courante'!$A431=$AE$6,TEXT('Main courante'!$C431,"hh:mm"),"")</f>
        <v/>
      </c>
      <c r="AH434" s="122" t="str">
        <f>IF('Main courante'!$A431=$AE$6,TEXT('Main courante'!$D431,"hh:mm"),"")</f>
        <v/>
      </c>
      <c r="AI434" s="123" t="str">
        <f>IF('Main courante'!$A431=$AE$6,MOD($AH434-$AG434,1),"")</f>
        <v/>
      </c>
      <c r="AJ434" s="123" t="str">
        <f>IF('Main courante'!$A431=$AE$6,'Main courante'!$E431,"")</f>
        <v/>
      </c>
      <c r="AK434" s="122" t="str">
        <f>IF('Main courante'!$A431=$AE$6,DU434,"")</f>
        <v/>
      </c>
      <c r="AL434" s="125"/>
      <c r="AM434" s="120" t="str">
        <f>IF('Main courante'!$A431=$AM$6,MAX($AM$8:$AM433)+1,"")</f>
        <v/>
      </c>
      <c r="AN434" s="121" t="str">
        <f>IF('Main courante'!$A431=$AM$6,TEXT('Main courante'!$B431,"j mmm aa"),"")</f>
        <v/>
      </c>
      <c r="AO434" s="122" t="str">
        <f>IF('Main courante'!$A431=$AM$6,TEXT('Main courante'!$C431,"hh:mm"),"")</f>
        <v/>
      </c>
      <c r="AP434" s="122" t="str">
        <f>IF('Main courante'!$A431=$AM$6,TEXT('Main courante'!$D431,"hh:mm"),"")</f>
        <v/>
      </c>
      <c r="AQ434" s="123" t="str">
        <f>IF('Main courante'!$A431=$AM$6,MOD($AP434-$AO434,1),"")</f>
        <v/>
      </c>
      <c r="AR434" s="123" t="str">
        <f>IF('Main courante'!$A431=$AM$6,'Main courante'!$E431,"")</f>
        <v/>
      </c>
      <c r="AS434" s="122" t="str">
        <f>IF('Main courante'!$A431=$AM$6,DU434,"")</f>
        <v/>
      </c>
      <c r="AT434" s="125"/>
      <c r="AU434" s="120" t="str">
        <f>IF('Main courante'!$A431=$AU$6,MAX($AU$8:$AU433)+1,"")</f>
        <v/>
      </c>
      <c r="AV434" s="121" t="str">
        <f>IF('Main courante'!$A431=$AU$6,TEXT('Main courante'!$B431,"j mmm aa"),"")</f>
        <v/>
      </c>
      <c r="AW434" s="122" t="str">
        <f>IF('Main courante'!$A431=$AU$6,TEXT('Main courante'!$C431,"hh:mm"),"")</f>
        <v/>
      </c>
      <c r="AX434" s="122" t="str">
        <f>IF('Main courante'!$A431=$AU$6,TEXT('Main courante'!$D431,"hh:mm"),"")</f>
        <v/>
      </c>
      <c r="AY434" s="123" t="str">
        <f>IF('Main courante'!$A431=$AU$6,MOD($AX434-$AW434,1),"")</f>
        <v/>
      </c>
      <c r="AZ434" s="123" t="str">
        <f>IF('Main courante'!$A431=$AU$6,'Main courante'!$E431,"")</f>
        <v/>
      </c>
      <c r="BA434" s="122" t="str">
        <f>IF('Main courante'!$A431=$AU$6,DU434,"")</f>
        <v/>
      </c>
      <c r="BB434" s="125"/>
      <c r="BC434" s="120" t="str">
        <f>IF('Main courante'!$A431=$BC$6,MAX($BC$8:$BC433)+1,"")</f>
        <v/>
      </c>
      <c r="BD434" s="121" t="str">
        <f>IF('Main courante'!$A431=$BC$6,TEXT('Main courante'!$B431,"j mmm aa"),"")</f>
        <v/>
      </c>
      <c r="BE434" s="122" t="str">
        <f>IF('Main courante'!$A431=$BC$6,TEXT('Main courante'!$C431,"hh:mm"),"")</f>
        <v/>
      </c>
      <c r="BF434" s="122" t="str">
        <f>IF('Main courante'!$A431=$BC$6,TEXT('Main courante'!$D431,"hh:mm"),"")</f>
        <v/>
      </c>
      <c r="BG434" s="123" t="str">
        <f>IF('Main courante'!$A431=$BC$6,MOD($BF434-$BE434,1),"")</f>
        <v/>
      </c>
      <c r="BH434" s="123" t="str">
        <f>IF('Main courante'!$A431=$BC$6,'Main courante'!$E431,"")</f>
        <v/>
      </c>
      <c r="BI434" s="122" t="str">
        <f>IF('Main courante'!$A431=$BC$6,DU434,"")</f>
        <v/>
      </c>
      <c r="BJ434" s="125"/>
      <c r="BK434" s="120" t="str">
        <f>IF('Main courante'!$A431=$BK$6,MAX($BK$8:$BK433)+1,"")</f>
        <v/>
      </c>
      <c r="BL434" s="121" t="str">
        <f>IF('Main courante'!$A431=$BK$6,TEXT('Main courante'!$B431,"j mmm aa"),"")</f>
        <v/>
      </c>
      <c r="BM434" s="122" t="str">
        <f>IF('Main courante'!$A431=$BK$6,TEXT('Main courante'!$C431,"hh:mm"),"")</f>
        <v/>
      </c>
      <c r="BN434" s="122" t="str">
        <f>IF('Main courante'!$A431=$BK$6,TEXT('Main courante'!$D431,"hh:mm"),"")</f>
        <v/>
      </c>
      <c r="BO434" s="123" t="str">
        <f>IF('Main courante'!$A431=$BK$6,MOD($BN434-$BM434,1),"")</f>
        <v/>
      </c>
      <c r="BP434" s="123" t="str">
        <f>IF('Main courante'!$A431=$BK$6,'Main courante'!$E431,"")</f>
        <v/>
      </c>
      <c r="BQ434" s="122" t="str">
        <f>IF('Main courante'!$A431=$BK$6,DU434,"")</f>
        <v/>
      </c>
      <c r="BR434" s="125"/>
      <c r="BS434" s="120" t="str">
        <f>IF('Main courante'!$A431=$BS$6,MAX($BS$8:$BS433)+1,"")</f>
        <v/>
      </c>
      <c r="BT434" s="121" t="str">
        <f>IF('Main courante'!$A431=$BS$6,TEXT('Main courante'!$B431,"j mmm aa"),"")</f>
        <v/>
      </c>
      <c r="BU434" s="122" t="str">
        <f>IF('Main courante'!$A431=$BS$6,TEXT('Main courante'!$C431,"hh:mm"),"")</f>
        <v/>
      </c>
      <c r="BV434" s="122" t="str">
        <f>IF('Main courante'!$A431=$BS$6,TEXT('Main courante'!$D431,"hh:mm"),"")</f>
        <v/>
      </c>
      <c r="BW434" s="123" t="str">
        <f>IF('Main courante'!$A431=$BS$6,MOD($BV434-$BU434,1),"")</f>
        <v/>
      </c>
      <c r="BX434" s="123" t="str">
        <f>IF('Main courante'!$A431=$BS$6,'Main courante'!$E431,"")</f>
        <v/>
      </c>
      <c r="BY434" s="122" t="str">
        <f>IF('Main courante'!$A431=$BS$6,DU434,"")</f>
        <v/>
      </c>
      <c r="BZ434" s="125"/>
      <c r="CA434" s="120" t="str">
        <f>IF('Main courante'!$A431=$CA$6,MAX($CA$8:$CA433)+1,"")</f>
        <v/>
      </c>
      <c r="CB434" s="121" t="str">
        <f>IF('Main courante'!$A431=$CA$6,TEXT('Main courante'!$B431,"j mmm aa"),"")</f>
        <v/>
      </c>
      <c r="CC434" s="122" t="str">
        <f>IF('Main courante'!$A431=$CA$6,TEXT('Main courante'!$C431,"hh:mm"),"")</f>
        <v/>
      </c>
      <c r="CD434" s="122" t="str">
        <f>IF('Main courante'!$A431=$CA$6,TEXT('Main courante'!$D431,"hh:mm"),"")</f>
        <v/>
      </c>
      <c r="CE434" s="123" t="str">
        <f>IF('Main courante'!$A431=$CA$6,MOD($CD434-$CC434,1),"")</f>
        <v/>
      </c>
      <c r="CF434" s="123" t="str">
        <f>IF('Main courante'!$A431=$CA$6,'Main courante'!$E431,"")</f>
        <v/>
      </c>
      <c r="CG434" s="122" t="str">
        <f>IF('Main courante'!$A431=$CA$6,DU434,"")</f>
        <v/>
      </c>
      <c r="CH434" s="125"/>
      <c r="CI434" s="120" t="str">
        <f>IF('Main courante'!$A431=$CI$6,MAX($CI$8:$CI433)+1,"")</f>
        <v/>
      </c>
      <c r="CJ434" s="121" t="str">
        <f>IF('Main courante'!$A431=$CI$6,TEXT('Main courante'!$B431,"j mmm aa"),"")</f>
        <v/>
      </c>
      <c r="CK434" s="122" t="str">
        <f>IF('Main courante'!$A431=$CI$6,TEXT('Main courante'!$C431,"hh:mm"),"")</f>
        <v/>
      </c>
      <c r="CL434" s="122" t="str">
        <f>IF('Main courante'!$A431=$CI$6,TEXT('Main courante'!$D431,"hh:mm"),"")</f>
        <v/>
      </c>
      <c r="CM434" s="123" t="str">
        <f>IF('Main courante'!$A431=$CI$6,MOD($CL434-$CK434,1),"")</f>
        <v/>
      </c>
      <c r="CN434" s="123" t="str">
        <f>IF('Main courante'!$A431=$CI$6,'Main courante'!$E431,"")</f>
        <v/>
      </c>
      <c r="CO434" s="125"/>
      <c r="CP434" s="120" t="str">
        <f>IF('Main courante'!$A431=$CP$6,MAX($CP$8:$CP433)+1,"")</f>
        <v/>
      </c>
      <c r="CQ434" s="121" t="str">
        <f>IF('Main courante'!$A431=$CP$6,TEXT('Main courante'!$B431,"j mmm aa"),"")</f>
        <v/>
      </c>
      <c r="CR434" s="122" t="str">
        <f>IF('Main courante'!$A431=$CP$6,TEXT('Main courante'!$C431,"hh:mm"),"")</f>
        <v/>
      </c>
      <c r="CS434" s="122" t="str">
        <f>IF('Main courante'!$A431=$CP$6,TEXT('Main courante'!$D431,"hh:mm"),"")</f>
        <v/>
      </c>
      <c r="CT434" s="123" t="str">
        <f>IF('Main courante'!$A431=$CP$6,MOD($CS434-$CR434,1),"")</f>
        <v/>
      </c>
      <c r="CU434" s="123" t="str">
        <f>IF('Main courante'!$A431=$CP$6,'Main courante'!$E431,"")</f>
        <v/>
      </c>
      <c r="CV434" s="122" t="str">
        <f>IF('Main courante'!$A431=$CP$6,DU434,"")</f>
        <v/>
      </c>
      <c r="CW434" s="125"/>
      <c r="CX434" s="120" t="str">
        <f>IF('Main courante'!$A431=$CX$6,MAX($CX$8:$CX433)+1,"")</f>
        <v/>
      </c>
      <c r="CY434" s="121" t="str">
        <f>IF('Main courante'!$A431=$CX$6,TEXT('Main courante'!$B431,"j mmm aa"),"")</f>
        <v/>
      </c>
      <c r="CZ434" s="122" t="str">
        <f>IF('Main courante'!$A431=$CX$6,TEXT('Main courante'!$C431,"hh:mm"),"")</f>
        <v/>
      </c>
      <c r="DA434" s="122" t="str">
        <f>IF('Main courante'!$A431=$CX$6,TEXT('Main courante'!$D431,"hh:mm"),"")</f>
        <v/>
      </c>
      <c r="DB434" s="123" t="str">
        <f>IF('Main courante'!$A431=$CX$6,MOD($DA434-$CZ434,1),"")</f>
        <v/>
      </c>
      <c r="DC434" s="123" t="str">
        <f>IF('Main courante'!$A431=$CX$6,'Main courante'!$E431,"")</f>
        <v/>
      </c>
      <c r="DD434" s="122" t="str">
        <f>IF('Main courante'!$A431=$CX$6,DU434,"")</f>
        <v/>
      </c>
      <c r="DE434" s="125"/>
      <c r="DF434" s="120" t="str">
        <f>IF('Main courante'!$A431=$DF$6,MAX($DF$8:$DF433)+1,"")</f>
        <v/>
      </c>
      <c r="DG434" s="121" t="str">
        <f>IF('Main courante'!$A431=$DF$6,TEXT('Main courante'!$B431,"j mmm aa"),"")</f>
        <v/>
      </c>
      <c r="DH434" s="122" t="str">
        <f>IF('Main courante'!$A431=$DF$6,TEXT('Main courante'!$C431,"hh:mm"),"")</f>
        <v/>
      </c>
      <c r="DI434" s="122" t="str">
        <f>IF('Main courante'!$A431=$DF$6,TEXT('Main courante'!$D431,"hh:mm"),"")</f>
        <v/>
      </c>
      <c r="DJ434" s="123" t="str">
        <f>IF('Main courante'!$A431=$DF$6,MOD($DI434-$DH434,1),"")</f>
        <v/>
      </c>
      <c r="DK434" s="123" t="str">
        <f>IF('Main courante'!$A431=$DF$6,'Main courante'!$E431,"")</f>
        <v/>
      </c>
      <c r="DL434" s="128"/>
      <c r="DM434" s="120" t="str">
        <f>IF(OR('Main courante'!$F431&lt;&gt;"",'Main courante'!$K431&lt;&gt;""),MAX($DM$8:$DM433)+1,"")</f>
        <v/>
      </c>
      <c r="DN434" s="121" t="str">
        <f>IF('Main courante'!$F431,TEXT('Main courante'!$B431,"j mmm aa"),"")</f>
        <v/>
      </c>
      <c r="DO434" s="121" t="str">
        <f>IF('Main courante'!$F431,'Main courante'!$E431,"")</f>
        <v/>
      </c>
      <c r="DP434" s="121" t="str">
        <f>IF(OR('Main courante'!$F431&lt;&gt;"",'Main courante'!$K431&lt;&gt;""),IF('Main courante'!$F431&lt;&gt;"",TEXT('Main courante'!$F431,"hh:mm"),""),"")</f>
        <v/>
      </c>
      <c r="DQ434" s="121" t="str">
        <f>IF(OR('Main courante'!$F431&lt;&gt;"",'Main courante'!$K431&lt;&gt;""),IF('Main courante'!$G431&lt;&gt;"",TEXT('Main courante'!$G431,"hh:mm"),""),"")</f>
        <v/>
      </c>
      <c r="DR434" s="121" t="str">
        <f>IF(OR('Main courante'!$F431&lt;&gt;"",'Main courante'!$K431&lt;&gt;""),IF('Main courante'!$K431&lt;&gt;"",TEXT('Main courante'!$K431,"hh:mm"),""),"")</f>
        <v/>
      </c>
      <c r="DS434" s="121" t="str">
        <f>IF(OR('Main courante'!$F431&lt;&gt;"",'Main courante'!$K431&lt;&gt;""),IF('Main courante'!$L431&lt;&gt;"",TEXT('Main courante'!$L431,"hh:mm"),""),"")</f>
        <v/>
      </c>
      <c r="DT434" s="129">
        <f t="shared" si="22"/>
        <v>0</v>
      </c>
      <c r="DU434" s="130">
        <f>'Main courante'!$H431+'Main courante'!$M431</f>
        <v>0</v>
      </c>
      <c r="DV434" s="131">
        <f>'Main courante'!$J431+'Main courante'!$O431</f>
        <v>0</v>
      </c>
      <c r="DW434" s="131">
        <f>'Main courante'!$I431+'Main courante'!$N431</f>
        <v>0</v>
      </c>
      <c r="DX434" s="132" t="str">
        <f>IF('Main courante'!$P431&lt;&gt;"",'Main courante'!$P431,"")</f>
        <v/>
      </c>
      <c r="DY434" s="133" t="str">
        <f>IF('Main courante'!$Q431&lt;&gt;"",'Main courante'!$Q431,"")</f>
        <v/>
      </c>
      <c r="DZ434" s="133" t="str">
        <f>IF('Main courante'!$R431&lt;&gt;"",'Main courante'!$R431,"")</f>
        <v/>
      </c>
      <c r="EA434" s="129">
        <f t="shared" si="23"/>
        <v>0</v>
      </c>
      <c r="EB434" s="129">
        <f t="shared" si="24"/>
        <v>0</v>
      </c>
      <c r="ED434" s="120" t="str">
        <f>IF('Main courante'!$A431=$ED$6,MAX($ED$8:$ED433)+1,"")</f>
        <v/>
      </c>
      <c r="EE434" s="120" t="str">
        <f>IF('Main courante'!$A431=$ED$6,'Main courante'!$S431,"")</f>
        <v/>
      </c>
      <c r="EF434" s="120" t="str">
        <f>IF('Main courante'!$A431=$ED$6,'Main courante'!$T431,"")</f>
        <v/>
      </c>
      <c r="EG434" s="120" t="str">
        <f>IF('Main courante'!$A431=$ED$6,'Main courante'!$U431,"")</f>
        <v/>
      </c>
      <c r="EH434" s="134" t="str">
        <f>IF('Main courante'!$A431=$ED$6,'Main courante'!$V431,"")</f>
        <v/>
      </c>
      <c r="EJ434" s="120" t="str">
        <f>IF('Main courante'!$A431=$EJ$6,MAX($EJ$8:$EJ433)+1,"")</f>
        <v/>
      </c>
      <c r="EK434" s="120" t="str">
        <f>IF('Main courante'!$A431=$EJ$6,'Main courante'!$S431,"")</f>
        <v/>
      </c>
      <c r="EL434" s="120" t="str">
        <f>IF('Main courante'!$A431=$EJ$6,'Main courante'!$T431,"")</f>
        <v/>
      </c>
      <c r="EM434" s="120" t="str">
        <f>IF('Main courante'!$A431=$EJ$6,'Main courante'!$U431,"")</f>
        <v/>
      </c>
      <c r="EN434" s="134" t="str">
        <f>IF('Main courante'!$A431=$EJ$6,'Main courante'!$V431,"")</f>
        <v/>
      </c>
      <c r="EP434" s="120" t="str">
        <f>IF('Main courante'!$A431=$EP$6,MAX($EP$8:$EP433)+1,"")</f>
        <v/>
      </c>
      <c r="EQ434" s="120" t="str">
        <f>IF('Main courante'!$A431=$EP$6,'Main courante'!$S431,"")</f>
        <v/>
      </c>
      <c r="ER434" s="120" t="str">
        <f>IF('Main courante'!$A431=$EP$6,'Main courante'!$T431,"")</f>
        <v/>
      </c>
      <c r="ES434" s="120" t="str">
        <f>IF('Main courante'!$A431=$EP$6,'Main courante'!$U431,"")</f>
        <v/>
      </c>
      <c r="ET434" s="134" t="str">
        <f>IF('Main courante'!$A431=$EP$6,'Main courante'!$V431,"")</f>
        <v/>
      </c>
      <c r="EU434" s="125"/>
      <c r="EV434" s="120" t="str">
        <f>IF('Main courante'!$A431=$EV$6,MAX($EV$8:$EV433)+1,"")</f>
        <v/>
      </c>
      <c r="EW434" s="121" t="str">
        <f>IF('Main courante'!$A431=$EV$6,TEXT('Main courante'!$B431,"j mmm aa"),"")</f>
        <v/>
      </c>
      <c r="EX434" s="122" t="str">
        <f>IF('Main courante'!$A431=$EV$6,TEXT('Main courante'!$C431,"hh:mm"),"")</f>
        <v/>
      </c>
      <c r="EY434" s="122" t="str">
        <f>IF('Main courante'!$A431=$EV$6,TEXT('Main courante'!$D431,"hh:mm"),"")</f>
        <v/>
      </c>
      <c r="EZ434" s="123" t="str">
        <f>IF('Main courante'!$A431=$EV$6,MOD($EY434-$EX434,1),"")</f>
        <v/>
      </c>
      <c r="FA434" s="123" t="str">
        <f>IF('Main courante'!$A431=$EV$6,'Main courante'!$E431,"")</f>
        <v/>
      </c>
      <c r="FB434" s="128"/>
    </row>
    <row r="435" spans="1:158">
      <c r="A435" s="120" t="str">
        <f>IF('Main courante'!$A432=$A$6,MAX($A$8:$A434)+1,"")</f>
        <v/>
      </c>
      <c r="B435" s="121" t="str">
        <f>IF('Main courante'!$A432=$A$6,TEXT('Main courante'!$B432,"j mmm aa"),"")</f>
        <v/>
      </c>
      <c r="C435" s="122" t="str">
        <f>IF('Main courante'!$A432=$A$6,TEXT('Main courante'!$C432,"hh:mm"),"")</f>
        <v/>
      </c>
      <c r="D435" s="122" t="str">
        <f>IF('Main courante'!$A432=$A$6,TEXT('Main courante'!$D432,"hh:mm"),"")</f>
        <v/>
      </c>
      <c r="E435" s="123" t="str">
        <f>IF('Main courante'!$A432=$A$6,MOD($D435-$C435,1),"")</f>
        <v/>
      </c>
      <c r="F435" s="123" t="str">
        <f>IF('Main courante'!$A432=$A$6,'Main courante'!$E432,"")</f>
        <v/>
      </c>
      <c r="G435" s="125"/>
      <c r="H435" s="126" t="str">
        <f>IF('Main courante'!$A432=$H$6,MAX($H$8:$H434)+1,"")</f>
        <v/>
      </c>
      <c r="I435" s="121" t="str">
        <f>IF('Main courante'!$A432=$H$6,TEXT('Main courante'!$B432,"j mmm aa"),"")</f>
        <v/>
      </c>
      <c r="J435" s="122" t="str">
        <f>IF('Main courante'!$A432=$H$6,TEXT('Main courante'!$C432,"hh:mm"),"")</f>
        <v/>
      </c>
      <c r="K435" s="122" t="str">
        <f>IF('Main courante'!$A432=$H$6,TEXT('Main courante'!$D432,"hh:mm"),"")</f>
        <v/>
      </c>
      <c r="L435" s="123" t="str">
        <f>IF('Main courante'!$A432=$H$6,MOD($K435-$J435,1),"")</f>
        <v/>
      </c>
      <c r="M435" s="123" t="str">
        <f>IF('Main courante'!$A432=$H$6,'Main courante'!$E432,"")</f>
        <v/>
      </c>
      <c r="N435" s="125"/>
      <c r="O435" s="120" t="str">
        <f>IF('Main courante'!$A432=$O$6,MAX($O$8:$O434)+1,"")</f>
        <v/>
      </c>
      <c r="P435" s="121" t="str">
        <f>IF('Main courante'!$A432=$O$6,TEXT('Main courante'!$B432,"j mmm aa"),"")</f>
        <v/>
      </c>
      <c r="Q435" s="122" t="str">
        <f>IF('Main courante'!$A432=$O$6,TEXT('Main courante'!$C432,"hh:mm"),"")</f>
        <v/>
      </c>
      <c r="R435" s="122" t="str">
        <f>IF('Main courante'!$A432=$O$6,TEXT('Main courante'!$D432,"hh:mm"),"")</f>
        <v/>
      </c>
      <c r="S435" s="123" t="str">
        <f>IF('Main courante'!$A432=$O$6,MOD($R435-$Q435,1),"")</f>
        <v/>
      </c>
      <c r="T435" s="124" t="str">
        <f>IF('Main courante'!$A432=$O$6,'Main courante'!$E432,"")</f>
        <v/>
      </c>
      <c r="U435" s="127" t="str">
        <f>IF('Main courante'!$A432=$O$6,DU435,"")</f>
        <v/>
      </c>
      <c r="V435" s="125"/>
      <c r="W435" s="120" t="str">
        <f>IF('Main courante'!$A432=$W$6,MAX($W$8:$W434)+1,"")</f>
        <v/>
      </c>
      <c r="X435" s="121" t="str">
        <f>IF('Main courante'!$A432=$W$6,TEXT('Main courante'!$B432,"j mmm aa"),"")</f>
        <v/>
      </c>
      <c r="Y435" s="122" t="str">
        <f>IF('Main courante'!$A432=$W$6,TEXT('Main courante'!$C432,"hh:mm"),"")</f>
        <v/>
      </c>
      <c r="Z435" s="122" t="str">
        <f>IF('Main courante'!$A432=$W$6,TEXT('Main courante'!$D432,"hh:mm"),"")</f>
        <v/>
      </c>
      <c r="AA435" s="123" t="str">
        <f>IF('Main courante'!$A432=$W$6,MOD($Z435-$Y435,1),"")</f>
        <v/>
      </c>
      <c r="AB435" s="123" t="str">
        <f>IF('Main courante'!$A432=$W$6,'Main courante'!$E432,"")</f>
        <v/>
      </c>
      <c r="AC435" s="122" t="str">
        <f>IF('Main courante'!$A432=$W$6,DU435,"")</f>
        <v/>
      </c>
      <c r="AD435" s="125"/>
      <c r="AE435" s="120" t="str">
        <f>IF('Main courante'!$A432=$AE$6,MAX($AE$8:$AE434)+1,"")</f>
        <v/>
      </c>
      <c r="AF435" s="121" t="str">
        <f>IF('Main courante'!$A432=$AE$6,TEXT('Main courante'!$B432,"j mmm aa"),"")</f>
        <v/>
      </c>
      <c r="AG435" s="122" t="str">
        <f>IF('Main courante'!$A432=$AE$6,TEXT('Main courante'!$C432,"hh:mm"),"")</f>
        <v/>
      </c>
      <c r="AH435" s="122" t="str">
        <f>IF('Main courante'!$A432=$AE$6,TEXT('Main courante'!$D432,"hh:mm"),"")</f>
        <v/>
      </c>
      <c r="AI435" s="123" t="str">
        <f>IF('Main courante'!$A432=$AE$6,MOD($AH435-$AG435,1),"")</f>
        <v/>
      </c>
      <c r="AJ435" s="123" t="str">
        <f>IF('Main courante'!$A432=$AE$6,'Main courante'!$E432,"")</f>
        <v/>
      </c>
      <c r="AK435" s="122" t="str">
        <f>IF('Main courante'!$A432=$AE$6,DU435,"")</f>
        <v/>
      </c>
      <c r="AL435" s="125"/>
      <c r="AM435" s="120" t="str">
        <f>IF('Main courante'!$A432=$AM$6,MAX($AM$8:$AM434)+1,"")</f>
        <v/>
      </c>
      <c r="AN435" s="121" t="str">
        <f>IF('Main courante'!$A432=$AM$6,TEXT('Main courante'!$B432,"j mmm aa"),"")</f>
        <v/>
      </c>
      <c r="AO435" s="122" t="str">
        <f>IF('Main courante'!$A432=$AM$6,TEXT('Main courante'!$C432,"hh:mm"),"")</f>
        <v/>
      </c>
      <c r="AP435" s="122" t="str">
        <f>IF('Main courante'!$A432=$AM$6,TEXT('Main courante'!$D432,"hh:mm"),"")</f>
        <v/>
      </c>
      <c r="AQ435" s="123" t="str">
        <f>IF('Main courante'!$A432=$AM$6,MOD($AP435-$AO435,1),"")</f>
        <v/>
      </c>
      <c r="AR435" s="123" t="str">
        <f>IF('Main courante'!$A432=$AM$6,'Main courante'!$E432,"")</f>
        <v/>
      </c>
      <c r="AS435" s="122" t="str">
        <f>IF('Main courante'!$A432=$AM$6,DU435,"")</f>
        <v/>
      </c>
      <c r="AT435" s="125"/>
      <c r="AU435" s="120" t="str">
        <f>IF('Main courante'!$A432=$AU$6,MAX($AU$8:$AU434)+1,"")</f>
        <v/>
      </c>
      <c r="AV435" s="121" t="str">
        <f>IF('Main courante'!$A432=$AU$6,TEXT('Main courante'!$B432,"j mmm aa"),"")</f>
        <v/>
      </c>
      <c r="AW435" s="122" t="str">
        <f>IF('Main courante'!$A432=$AU$6,TEXT('Main courante'!$C432,"hh:mm"),"")</f>
        <v/>
      </c>
      <c r="AX435" s="122" t="str">
        <f>IF('Main courante'!$A432=$AU$6,TEXT('Main courante'!$D432,"hh:mm"),"")</f>
        <v/>
      </c>
      <c r="AY435" s="123" t="str">
        <f>IF('Main courante'!$A432=$AU$6,MOD($AX435-$AW435,1),"")</f>
        <v/>
      </c>
      <c r="AZ435" s="123" t="str">
        <f>IF('Main courante'!$A432=$AU$6,'Main courante'!$E432,"")</f>
        <v/>
      </c>
      <c r="BA435" s="122" t="str">
        <f>IF('Main courante'!$A432=$AU$6,DU435,"")</f>
        <v/>
      </c>
      <c r="BB435" s="125"/>
      <c r="BC435" s="120" t="str">
        <f>IF('Main courante'!$A432=$BC$6,MAX($BC$8:$BC434)+1,"")</f>
        <v/>
      </c>
      <c r="BD435" s="121" t="str">
        <f>IF('Main courante'!$A432=$BC$6,TEXT('Main courante'!$B432,"j mmm aa"),"")</f>
        <v/>
      </c>
      <c r="BE435" s="122" t="str">
        <f>IF('Main courante'!$A432=$BC$6,TEXT('Main courante'!$C432,"hh:mm"),"")</f>
        <v/>
      </c>
      <c r="BF435" s="122" t="str">
        <f>IF('Main courante'!$A432=$BC$6,TEXT('Main courante'!$D432,"hh:mm"),"")</f>
        <v/>
      </c>
      <c r="BG435" s="123" t="str">
        <f>IF('Main courante'!$A432=$BC$6,MOD($BF435-$BE435,1),"")</f>
        <v/>
      </c>
      <c r="BH435" s="123" t="str">
        <f>IF('Main courante'!$A432=$BC$6,'Main courante'!$E432,"")</f>
        <v/>
      </c>
      <c r="BI435" s="122" t="str">
        <f>IF('Main courante'!$A432=$BC$6,DU435,"")</f>
        <v/>
      </c>
      <c r="BJ435" s="125"/>
      <c r="BK435" s="120" t="str">
        <f>IF('Main courante'!$A432=$BK$6,MAX($BK$8:$BK434)+1,"")</f>
        <v/>
      </c>
      <c r="BL435" s="121" t="str">
        <f>IF('Main courante'!$A432=$BK$6,TEXT('Main courante'!$B432,"j mmm aa"),"")</f>
        <v/>
      </c>
      <c r="BM435" s="122" t="str">
        <f>IF('Main courante'!$A432=$BK$6,TEXT('Main courante'!$C432,"hh:mm"),"")</f>
        <v/>
      </c>
      <c r="BN435" s="122" t="str">
        <f>IF('Main courante'!$A432=$BK$6,TEXT('Main courante'!$D432,"hh:mm"),"")</f>
        <v/>
      </c>
      <c r="BO435" s="123" t="str">
        <f>IF('Main courante'!$A432=$BK$6,MOD($BN435-$BM435,1),"")</f>
        <v/>
      </c>
      <c r="BP435" s="123" t="str">
        <f>IF('Main courante'!$A432=$BK$6,'Main courante'!$E432,"")</f>
        <v/>
      </c>
      <c r="BQ435" s="122" t="str">
        <f>IF('Main courante'!$A432=$BK$6,DU435,"")</f>
        <v/>
      </c>
      <c r="BR435" s="125"/>
      <c r="BS435" s="120" t="str">
        <f>IF('Main courante'!$A432=$BS$6,MAX($BS$8:$BS434)+1,"")</f>
        <v/>
      </c>
      <c r="BT435" s="121" t="str">
        <f>IF('Main courante'!$A432=$BS$6,TEXT('Main courante'!$B432,"j mmm aa"),"")</f>
        <v/>
      </c>
      <c r="BU435" s="122" t="str">
        <f>IF('Main courante'!$A432=$BS$6,TEXT('Main courante'!$C432,"hh:mm"),"")</f>
        <v/>
      </c>
      <c r="BV435" s="122" t="str">
        <f>IF('Main courante'!$A432=$BS$6,TEXT('Main courante'!$D432,"hh:mm"),"")</f>
        <v/>
      </c>
      <c r="BW435" s="123" t="str">
        <f>IF('Main courante'!$A432=$BS$6,MOD($BV435-$BU435,1),"")</f>
        <v/>
      </c>
      <c r="BX435" s="123" t="str">
        <f>IF('Main courante'!$A432=$BS$6,'Main courante'!$E432,"")</f>
        <v/>
      </c>
      <c r="BY435" s="122" t="str">
        <f>IF('Main courante'!$A432=$BS$6,DU435,"")</f>
        <v/>
      </c>
      <c r="BZ435" s="125"/>
      <c r="CA435" s="120" t="str">
        <f>IF('Main courante'!$A432=$CA$6,MAX($CA$8:$CA434)+1,"")</f>
        <v/>
      </c>
      <c r="CB435" s="121" t="str">
        <f>IF('Main courante'!$A432=$CA$6,TEXT('Main courante'!$B432,"j mmm aa"),"")</f>
        <v/>
      </c>
      <c r="CC435" s="122" t="str">
        <f>IF('Main courante'!$A432=$CA$6,TEXT('Main courante'!$C432,"hh:mm"),"")</f>
        <v/>
      </c>
      <c r="CD435" s="122" t="str">
        <f>IF('Main courante'!$A432=$CA$6,TEXT('Main courante'!$D432,"hh:mm"),"")</f>
        <v/>
      </c>
      <c r="CE435" s="123" t="str">
        <f>IF('Main courante'!$A432=$CA$6,MOD($CD435-$CC435,1),"")</f>
        <v/>
      </c>
      <c r="CF435" s="123" t="str">
        <f>IF('Main courante'!$A432=$CA$6,'Main courante'!$E432,"")</f>
        <v/>
      </c>
      <c r="CG435" s="122" t="str">
        <f>IF('Main courante'!$A432=$CA$6,DU435,"")</f>
        <v/>
      </c>
      <c r="CH435" s="125"/>
      <c r="CI435" s="120" t="str">
        <f>IF('Main courante'!$A432=$CI$6,MAX($CI$8:$CI434)+1,"")</f>
        <v/>
      </c>
      <c r="CJ435" s="121" t="str">
        <f>IF('Main courante'!$A432=$CI$6,TEXT('Main courante'!$B432,"j mmm aa"),"")</f>
        <v/>
      </c>
      <c r="CK435" s="122" t="str">
        <f>IF('Main courante'!$A432=$CI$6,TEXT('Main courante'!$C432,"hh:mm"),"")</f>
        <v/>
      </c>
      <c r="CL435" s="122" t="str">
        <f>IF('Main courante'!$A432=$CI$6,TEXT('Main courante'!$D432,"hh:mm"),"")</f>
        <v/>
      </c>
      <c r="CM435" s="123" t="str">
        <f>IF('Main courante'!$A432=$CI$6,MOD($CL435-$CK435,1),"")</f>
        <v/>
      </c>
      <c r="CN435" s="123" t="str">
        <f>IF('Main courante'!$A432=$CI$6,'Main courante'!$E432,"")</f>
        <v/>
      </c>
      <c r="CO435" s="125"/>
      <c r="CP435" s="120" t="str">
        <f>IF('Main courante'!$A432=$CP$6,MAX($CP$8:$CP434)+1,"")</f>
        <v/>
      </c>
      <c r="CQ435" s="121" t="str">
        <f>IF('Main courante'!$A432=$CP$6,TEXT('Main courante'!$B432,"j mmm aa"),"")</f>
        <v/>
      </c>
      <c r="CR435" s="122" t="str">
        <f>IF('Main courante'!$A432=$CP$6,TEXT('Main courante'!$C432,"hh:mm"),"")</f>
        <v/>
      </c>
      <c r="CS435" s="122" t="str">
        <f>IF('Main courante'!$A432=$CP$6,TEXT('Main courante'!$D432,"hh:mm"),"")</f>
        <v/>
      </c>
      <c r="CT435" s="123" t="str">
        <f>IF('Main courante'!$A432=$CP$6,MOD($CS435-$CR435,1),"")</f>
        <v/>
      </c>
      <c r="CU435" s="123" t="str">
        <f>IF('Main courante'!$A432=$CP$6,'Main courante'!$E432,"")</f>
        <v/>
      </c>
      <c r="CV435" s="122" t="str">
        <f>IF('Main courante'!$A432=$CP$6,DU435,"")</f>
        <v/>
      </c>
      <c r="CW435" s="125"/>
      <c r="CX435" s="120" t="str">
        <f>IF('Main courante'!$A432=$CX$6,MAX($CX$8:$CX434)+1,"")</f>
        <v/>
      </c>
      <c r="CY435" s="121" t="str">
        <f>IF('Main courante'!$A432=$CX$6,TEXT('Main courante'!$B432,"j mmm aa"),"")</f>
        <v/>
      </c>
      <c r="CZ435" s="122" t="str">
        <f>IF('Main courante'!$A432=$CX$6,TEXT('Main courante'!$C432,"hh:mm"),"")</f>
        <v/>
      </c>
      <c r="DA435" s="122" t="str">
        <f>IF('Main courante'!$A432=$CX$6,TEXT('Main courante'!$D432,"hh:mm"),"")</f>
        <v/>
      </c>
      <c r="DB435" s="123" t="str">
        <f>IF('Main courante'!$A432=$CX$6,MOD($DA435-$CZ435,1),"")</f>
        <v/>
      </c>
      <c r="DC435" s="123" t="str">
        <f>IF('Main courante'!$A432=$CX$6,'Main courante'!$E432,"")</f>
        <v/>
      </c>
      <c r="DD435" s="122" t="str">
        <f>IF('Main courante'!$A432=$CX$6,DU435,"")</f>
        <v/>
      </c>
      <c r="DE435" s="125"/>
      <c r="DF435" s="120" t="str">
        <f>IF('Main courante'!$A432=$DF$6,MAX($DF$8:$DF434)+1,"")</f>
        <v/>
      </c>
      <c r="DG435" s="121" t="str">
        <f>IF('Main courante'!$A432=$DF$6,TEXT('Main courante'!$B432,"j mmm aa"),"")</f>
        <v/>
      </c>
      <c r="DH435" s="122" t="str">
        <f>IF('Main courante'!$A432=$DF$6,TEXT('Main courante'!$C432,"hh:mm"),"")</f>
        <v/>
      </c>
      <c r="DI435" s="122" t="str">
        <f>IF('Main courante'!$A432=$DF$6,TEXT('Main courante'!$D432,"hh:mm"),"")</f>
        <v/>
      </c>
      <c r="DJ435" s="123" t="str">
        <f>IF('Main courante'!$A432=$DF$6,MOD($DI435-$DH435,1),"")</f>
        <v/>
      </c>
      <c r="DK435" s="123" t="str">
        <f>IF('Main courante'!$A432=$DF$6,'Main courante'!$E432,"")</f>
        <v/>
      </c>
      <c r="DL435" s="128"/>
      <c r="DM435" s="120" t="str">
        <f>IF(OR('Main courante'!$F432&lt;&gt;"",'Main courante'!$K432&lt;&gt;""),MAX($DM$8:$DM434)+1,"")</f>
        <v/>
      </c>
      <c r="DN435" s="121" t="str">
        <f>IF('Main courante'!$F432,TEXT('Main courante'!$B432,"j mmm aa"),"")</f>
        <v/>
      </c>
      <c r="DO435" s="121" t="str">
        <f>IF('Main courante'!$F432,'Main courante'!$E432,"")</f>
        <v/>
      </c>
      <c r="DP435" s="121" t="str">
        <f>IF(OR('Main courante'!$F432&lt;&gt;"",'Main courante'!$K432&lt;&gt;""),IF('Main courante'!$F432&lt;&gt;"",TEXT('Main courante'!$F432,"hh:mm"),""),"")</f>
        <v/>
      </c>
      <c r="DQ435" s="121" t="str">
        <f>IF(OR('Main courante'!$F432&lt;&gt;"",'Main courante'!$K432&lt;&gt;""),IF('Main courante'!$G432&lt;&gt;"",TEXT('Main courante'!$G432,"hh:mm"),""),"")</f>
        <v/>
      </c>
      <c r="DR435" s="121" t="str">
        <f>IF(OR('Main courante'!$F432&lt;&gt;"",'Main courante'!$K432&lt;&gt;""),IF('Main courante'!$K432&lt;&gt;"",TEXT('Main courante'!$K432,"hh:mm"),""),"")</f>
        <v/>
      </c>
      <c r="DS435" s="121" t="str">
        <f>IF(OR('Main courante'!$F432&lt;&gt;"",'Main courante'!$K432&lt;&gt;""),IF('Main courante'!$L432&lt;&gt;"",TEXT('Main courante'!$L432,"hh:mm"),""),"")</f>
        <v/>
      </c>
      <c r="DT435" s="129">
        <f t="shared" si="22"/>
        <v>0</v>
      </c>
      <c r="DU435" s="130">
        <f>'Main courante'!$H432+'Main courante'!$M432</f>
        <v>0</v>
      </c>
      <c r="DV435" s="131">
        <f>'Main courante'!$J432+'Main courante'!$O432</f>
        <v>0</v>
      </c>
      <c r="DW435" s="131">
        <f>'Main courante'!$I432+'Main courante'!$N432</f>
        <v>0</v>
      </c>
      <c r="DX435" s="132" t="str">
        <f>IF('Main courante'!$P432&lt;&gt;"",'Main courante'!$P432,"")</f>
        <v/>
      </c>
      <c r="DY435" s="133" t="str">
        <f>IF('Main courante'!$Q432&lt;&gt;"",'Main courante'!$Q432,"")</f>
        <v/>
      </c>
      <c r="DZ435" s="133" t="str">
        <f>IF('Main courante'!$R432&lt;&gt;"",'Main courante'!$R432,"")</f>
        <v/>
      </c>
      <c r="EA435" s="129">
        <f t="shared" si="23"/>
        <v>0</v>
      </c>
      <c r="EB435" s="129">
        <f t="shared" si="24"/>
        <v>0</v>
      </c>
      <c r="ED435" s="120" t="str">
        <f>IF('Main courante'!$A432=$ED$6,MAX($ED$8:$ED434)+1,"")</f>
        <v/>
      </c>
      <c r="EE435" s="120" t="str">
        <f>IF('Main courante'!$A432=$ED$6,'Main courante'!$S432,"")</f>
        <v/>
      </c>
      <c r="EF435" s="120" t="str">
        <f>IF('Main courante'!$A432=$ED$6,'Main courante'!$T432,"")</f>
        <v/>
      </c>
      <c r="EG435" s="120" t="str">
        <f>IF('Main courante'!$A432=$ED$6,'Main courante'!$U432,"")</f>
        <v/>
      </c>
      <c r="EH435" s="134" t="str">
        <f>IF('Main courante'!$A432=$ED$6,'Main courante'!$V432,"")</f>
        <v/>
      </c>
      <c r="EJ435" s="120" t="str">
        <f>IF('Main courante'!$A432=$EJ$6,MAX($EJ$8:$EJ434)+1,"")</f>
        <v/>
      </c>
      <c r="EK435" s="120" t="str">
        <f>IF('Main courante'!$A432=$EJ$6,'Main courante'!$S432,"")</f>
        <v/>
      </c>
      <c r="EL435" s="120" t="str">
        <f>IF('Main courante'!$A432=$EJ$6,'Main courante'!$T432,"")</f>
        <v/>
      </c>
      <c r="EM435" s="120" t="str">
        <f>IF('Main courante'!$A432=$EJ$6,'Main courante'!$U432,"")</f>
        <v/>
      </c>
      <c r="EN435" s="134" t="str">
        <f>IF('Main courante'!$A432=$EJ$6,'Main courante'!$V432,"")</f>
        <v/>
      </c>
      <c r="EP435" s="120" t="str">
        <f>IF('Main courante'!$A432=$EP$6,MAX($EP$8:$EP434)+1,"")</f>
        <v/>
      </c>
      <c r="EQ435" s="120" t="str">
        <f>IF('Main courante'!$A432=$EP$6,'Main courante'!$S432,"")</f>
        <v/>
      </c>
      <c r="ER435" s="120" t="str">
        <f>IF('Main courante'!$A432=$EP$6,'Main courante'!$T432,"")</f>
        <v/>
      </c>
      <c r="ES435" s="120" t="str">
        <f>IF('Main courante'!$A432=$EP$6,'Main courante'!$U432,"")</f>
        <v/>
      </c>
      <c r="ET435" s="134" t="str">
        <f>IF('Main courante'!$A432=$EP$6,'Main courante'!$V432,"")</f>
        <v/>
      </c>
      <c r="EU435" s="125"/>
      <c r="EV435" s="120" t="str">
        <f>IF('Main courante'!$A432=$EV$6,MAX($EV$8:$EV434)+1,"")</f>
        <v/>
      </c>
      <c r="EW435" s="121" t="str">
        <f>IF('Main courante'!$A432=$EV$6,TEXT('Main courante'!$B432,"j mmm aa"),"")</f>
        <v/>
      </c>
      <c r="EX435" s="122" t="str">
        <f>IF('Main courante'!$A432=$EV$6,TEXT('Main courante'!$C432,"hh:mm"),"")</f>
        <v/>
      </c>
      <c r="EY435" s="122" t="str">
        <f>IF('Main courante'!$A432=$EV$6,TEXT('Main courante'!$D432,"hh:mm"),"")</f>
        <v/>
      </c>
      <c r="EZ435" s="123" t="str">
        <f>IF('Main courante'!$A432=$EV$6,MOD($EY435-$EX435,1),"")</f>
        <v/>
      </c>
      <c r="FA435" s="123" t="str">
        <f>IF('Main courante'!$A432=$EV$6,'Main courante'!$E432,"")</f>
        <v/>
      </c>
      <c r="FB435" s="128"/>
    </row>
    <row r="436" spans="1:158">
      <c r="A436" s="120" t="str">
        <f>IF('Main courante'!$A433=$A$6,MAX($A$8:$A435)+1,"")</f>
        <v/>
      </c>
      <c r="B436" s="121" t="str">
        <f>IF('Main courante'!$A433=$A$6,TEXT('Main courante'!$B433,"j mmm aa"),"")</f>
        <v/>
      </c>
      <c r="C436" s="122" t="str">
        <f>IF('Main courante'!$A433=$A$6,TEXT('Main courante'!$C433,"hh:mm"),"")</f>
        <v/>
      </c>
      <c r="D436" s="122" t="str">
        <f>IF('Main courante'!$A433=$A$6,TEXT('Main courante'!$D433,"hh:mm"),"")</f>
        <v/>
      </c>
      <c r="E436" s="123" t="str">
        <f>IF('Main courante'!$A433=$A$6,MOD($D436-$C436,1),"")</f>
        <v/>
      </c>
      <c r="F436" s="123" t="str">
        <f>IF('Main courante'!$A433=$A$6,'Main courante'!$E433,"")</f>
        <v/>
      </c>
      <c r="G436" s="125"/>
      <c r="H436" s="126" t="str">
        <f>IF('Main courante'!$A433=$H$6,MAX($H$8:$H435)+1,"")</f>
        <v/>
      </c>
      <c r="I436" s="121" t="str">
        <f>IF('Main courante'!$A433=$H$6,TEXT('Main courante'!$B433,"j mmm aa"),"")</f>
        <v/>
      </c>
      <c r="J436" s="122" t="str">
        <f>IF('Main courante'!$A433=$H$6,TEXT('Main courante'!$C433,"hh:mm"),"")</f>
        <v/>
      </c>
      <c r="K436" s="122" t="str">
        <f>IF('Main courante'!$A433=$H$6,TEXT('Main courante'!$D433,"hh:mm"),"")</f>
        <v/>
      </c>
      <c r="L436" s="123" t="str">
        <f>IF('Main courante'!$A433=$H$6,MOD($K436-$J436,1),"")</f>
        <v/>
      </c>
      <c r="M436" s="123" t="str">
        <f>IF('Main courante'!$A433=$H$6,'Main courante'!$E433,"")</f>
        <v/>
      </c>
      <c r="N436" s="125"/>
      <c r="O436" s="120" t="str">
        <f>IF('Main courante'!$A433=$O$6,MAX($O$8:$O435)+1,"")</f>
        <v/>
      </c>
      <c r="P436" s="121" t="str">
        <f>IF('Main courante'!$A433=$O$6,TEXT('Main courante'!$B433,"j mmm aa"),"")</f>
        <v/>
      </c>
      <c r="Q436" s="122" t="str">
        <f>IF('Main courante'!$A433=$O$6,TEXT('Main courante'!$C433,"hh:mm"),"")</f>
        <v/>
      </c>
      <c r="R436" s="122" t="str">
        <f>IF('Main courante'!$A433=$O$6,TEXT('Main courante'!$D433,"hh:mm"),"")</f>
        <v/>
      </c>
      <c r="S436" s="123" t="str">
        <f>IF('Main courante'!$A433=$O$6,MOD($R436-$Q436,1),"")</f>
        <v/>
      </c>
      <c r="T436" s="124" t="str">
        <f>IF('Main courante'!$A433=$O$6,'Main courante'!$E433,"")</f>
        <v/>
      </c>
      <c r="U436" s="127" t="str">
        <f>IF('Main courante'!$A433=$O$6,DU436,"")</f>
        <v/>
      </c>
      <c r="V436" s="125"/>
      <c r="W436" s="120" t="str">
        <f>IF('Main courante'!$A433=$W$6,MAX($W$8:$W435)+1,"")</f>
        <v/>
      </c>
      <c r="X436" s="121" t="str">
        <f>IF('Main courante'!$A433=$W$6,TEXT('Main courante'!$B433,"j mmm aa"),"")</f>
        <v/>
      </c>
      <c r="Y436" s="122" t="str">
        <f>IF('Main courante'!$A433=$W$6,TEXT('Main courante'!$C433,"hh:mm"),"")</f>
        <v/>
      </c>
      <c r="Z436" s="122" t="str">
        <f>IF('Main courante'!$A433=$W$6,TEXT('Main courante'!$D433,"hh:mm"),"")</f>
        <v/>
      </c>
      <c r="AA436" s="123" t="str">
        <f>IF('Main courante'!$A433=$W$6,MOD($Z436-$Y436,1),"")</f>
        <v/>
      </c>
      <c r="AB436" s="123" t="str">
        <f>IF('Main courante'!$A433=$W$6,'Main courante'!$E433,"")</f>
        <v/>
      </c>
      <c r="AC436" s="122" t="str">
        <f>IF('Main courante'!$A433=$W$6,DU436,"")</f>
        <v/>
      </c>
      <c r="AD436" s="125"/>
      <c r="AE436" s="120" t="str">
        <f>IF('Main courante'!$A433=$AE$6,MAX($AE$8:$AE435)+1,"")</f>
        <v/>
      </c>
      <c r="AF436" s="121" t="str">
        <f>IF('Main courante'!$A433=$AE$6,TEXT('Main courante'!$B433,"j mmm aa"),"")</f>
        <v/>
      </c>
      <c r="AG436" s="122" t="str">
        <f>IF('Main courante'!$A433=$AE$6,TEXT('Main courante'!$C433,"hh:mm"),"")</f>
        <v/>
      </c>
      <c r="AH436" s="122" t="str">
        <f>IF('Main courante'!$A433=$AE$6,TEXT('Main courante'!$D433,"hh:mm"),"")</f>
        <v/>
      </c>
      <c r="AI436" s="123" t="str">
        <f>IF('Main courante'!$A433=$AE$6,MOD($AH436-$AG436,1),"")</f>
        <v/>
      </c>
      <c r="AJ436" s="123" t="str">
        <f>IF('Main courante'!$A433=$AE$6,'Main courante'!$E433,"")</f>
        <v/>
      </c>
      <c r="AK436" s="122" t="str">
        <f>IF('Main courante'!$A433=$AE$6,DU436,"")</f>
        <v/>
      </c>
      <c r="AL436" s="125"/>
      <c r="AM436" s="120" t="str">
        <f>IF('Main courante'!$A433=$AM$6,MAX($AM$8:$AM435)+1,"")</f>
        <v/>
      </c>
      <c r="AN436" s="121" t="str">
        <f>IF('Main courante'!$A433=$AM$6,TEXT('Main courante'!$B433,"j mmm aa"),"")</f>
        <v/>
      </c>
      <c r="AO436" s="122" t="str">
        <f>IF('Main courante'!$A433=$AM$6,TEXT('Main courante'!$C433,"hh:mm"),"")</f>
        <v/>
      </c>
      <c r="AP436" s="122" t="str">
        <f>IF('Main courante'!$A433=$AM$6,TEXT('Main courante'!$D433,"hh:mm"),"")</f>
        <v/>
      </c>
      <c r="AQ436" s="123" t="str">
        <f>IF('Main courante'!$A433=$AM$6,MOD($AP436-$AO436,1),"")</f>
        <v/>
      </c>
      <c r="AR436" s="123" t="str">
        <f>IF('Main courante'!$A433=$AM$6,'Main courante'!$E433,"")</f>
        <v/>
      </c>
      <c r="AS436" s="122" t="str">
        <f>IF('Main courante'!$A433=$AM$6,DU436,"")</f>
        <v/>
      </c>
      <c r="AT436" s="125"/>
      <c r="AU436" s="120" t="str">
        <f>IF('Main courante'!$A433=$AU$6,MAX($AU$8:$AU435)+1,"")</f>
        <v/>
      </c>
      <c r="AV436" s="121" t="str">
        <f>IF('Main courante'!$A433=$AU$6,TEXT('Main courante'!$B433,"j mmm aa"),"")</f>
        <v/>
      </c>
      <c r="AW436" s="122" t="str">
        <f>IF('Main courante'!$A433=$AU$6,TEXT('Main courante'!$C433,"hh:mm"),"")</f>
        <v/>
      </c>
      <c r="AX436" s="122" t="str">
        <f>IF('Main courante'!$A433=$AU$6,TEXT('Main courante'!$D433,"hh:mm"),"")</f>
        <v/>
      </c>
      <c r="AY436" s="123" t="str">
        <f>IF('Main courante'!$A433=$AU$6,MOD($AX436-$AW436,1),"")</f>
        <v/>
      </c>
      <c r="AZ436" s="123" t="str">
        <f>IF('Main courante'!$A433=$AU$6,'Main courante'!$E433,"")</f>
        <v/>
      </c>
      <c r="BA436" s="122" t="str">
        <f>IF('Main courante'!$A433=$AU$6,DU436,"")</f>
        <v/>
      </c>
      <c r="BB436" s="125"/>
      <c r="BC436" s="120" t="str">
        <f>IF('Main courante'!$A433=$BC$6,MAX($BC$8:$BC435)+1,"")</f>
        <v/>
      </c>
      <c r="BD436" s="121" t="str">
        <f>IF('Main courante'!$A433=$BC$6,TEXT('Main courante'!$B433,"j mmm aa"),"")</f>
        <v/>
      </c>
      <c r="BE436" s="122" t="str">
        <f>IF('Main courante'!$A433=$BC$6,TEXT('Main courante'!$C433,"hh:mm"),"")</f>
        <v/>
      </c>
      <c r="BF436" s="122" t="str">
        <f>IF('Main courante'!$A433=$BC$6,TEXT('Main courante'!$D433,"hh:mm"),"")</f>
        <v/>
      </c>
      <c r="BG436" s="123" t="str">
        <f>IF('Main courante'!$A433=$BC$6,MOD($BF436-$BE436,1),"")</f>
        <v/>
      </c>
      <c r="BH436" s="123" t="str">
        <f>IF('Main courante'!$A433=$BC$6,'Main courante'!$E433,"")</f>
        <v/>
      </c>
      <c r="BI436" s="122" t="str">
        <f>IF('Main courante'!$A433=$BC$6,DU436,"")</f>
        <v/>
      </c>
      <c r="BJ436" s="125"/>
      <c r="BK436" s="120" t="str">
        <f>IF('Main courante'!$A433=$BK$6,MAX($BK$8:$BK435)+1,"")</f>
        <v/>
      </c>
      <c r="BL436" s="121" t="str">
        <f>IF('Main courante'!$A433=$BK$6,TEXT('Main courante'!$B433,"j mmm aa"),"")</f>
        <v/>
      </c>
      <c r="BM436" s="122" t="str">
        <f>IF('Main courante'!$A433=$BK$6,TEXT('Main courante'!$C433,"hh:mm"),"")</f>
        <v/>
      </c>
      <c r="BN436" s="122" t="str">
        <f>IF('Main courante'!$A433=$BK$6,TEXT('Main courante'!$D433,"hh:mm"),"")</f>
        <v/>
      </c>
      <c r="BO436" s="123" t="str">
        <f>IF('Main courante'!$A433=$BK$6,MOD($BN436-$BM436,1),"")</f>
        <v/>
      </c>
      <c r="BP436" s="123" t="str">
        <f>IF('Main courante'!$A433=$BK$6,'Main courante'!$E433,"")</f>
        <v/>
      </c>
      <c r="BQ436" s="122" t="str">
        <f>IF('Main courante'!$A433=$BK$6,DU436,"")</f>
        <v/>
      </c>
      <c r="BR436" s="125"/>
      <c r="BS436" s="120" t="str">
        <f>IF('Main courante'!$A433=$BS$6,MAX($BS$8:$BS435)+1,"")</f>
        <v/>
      </c>
      <c r="BT436" s="121" t="str">
        <f>IF('Main courante'!$A433=$BS$6,TEXT('Main courante'!$B433,"j mmm aa"),"")</f>
        <v/>
      </c>
      <c r="BU436" s="122" t="str">
        <f>IF('Main courante'!$A433=$BS$6,TEXT('Main courante'!$C433,"hh:mm"),"")</f>
        <v/>
      </c>
      <c r="BV436" s="122" t="str">
        <f>IF('Main courante'!$A433=$BS$6,TEXT('Main courante'!$D433,"hh:mm"),"")</f>
        <v/>
      </c>
      <c r="BW436" s="123" t="str">
        <f>IF('Main courante'!$A433=$BS$6,MOD($BV436-$BU436,1),"")</f>
        <v/>
      </c>
      <c r="BX436" s="123" t="str">
        <f>IF('Main courante'!$A433=$BS$6,'Main courante'!$E433,"")</f>
        <v/>
      </c>
      <c r="BY436" s="122" t="str">
        <f>IF('Main courante'!$A433=$BS$6,DU436,"")</f>
        <v/>
      </c>
      <c r="BZ436" s="125"/>
      <c r="CA436" s="120" t="str">
        <f>IF('Main courante'!$A433=$CA$6,MAX($CA$8:$CA435)+1,"")</f>
        <v/>
      </c>
      <c r="CB436" s="121" t="str">
        <f>IF('Main courante'!$A433=$CA$6,TEXT('Main courante'!$B433,"j mmm aa"),"")</f>
        <v/>
      </c>
      <c r="CC436" s="122" t="str">
        <f>IF('Main courante'!$A433=$CA$6,TEXT('Main courante'!$C433,"hh:mm"),"")</f>
        <v/>
      </c>
      <c r="CD436" s="122" t="str">
        <f>IF('Main courante'!$A433=$CA$6,TEXT('Main courante'!$D433,"hh:mm"),"")</f>
        <v/>
      </c>
      <c r="CE436" s="123" t="str">
        <f>IF('Main courante'!$A433=$CA$6,MOD($CD436-$CC436,1),"")</f>
        <v/>
      </c>
      <c r="CF436" s="123" t="str">
        <f>IF('Main courante'!$A433=$CA$6,'Main courante'!$E433,"")</f>
        <v/>
      </c>
      <c r="CG436" s="122" t="str">
        <f>IF('Main courante'!$A433=$CA$6,DU436,"")</f>
        <v/>
      </c>
      <c r="CH436" s="125"/>
      <c r="CI436" s="120" t="str">
        <f>IF('Main courante'!$A433=$CI$6,MAX($CI$8:$CI435)+1,"")</f>
        <v/>
      </c>
      <c r="CJ436" s="121" t="str">
        <f>IF('Main courante'!$A433=$CI$6,TEXT('Main courante'!$B433,"j mmm aa"),"")</f>
        <v/>
      </c>
      <c r="CK436" s="122" t="str">
        <f>IF('Main courante'!$A433=$CI$6,TEXT('Main courante'!$C433,"hh:mm"),"")</f>
        <v/>
      </c>
      <c r="CL436" s="122" t="str">
        <f>IF('Main courante'!$A433=$CI$6,TEXT('Main courante'!$D433,"hh:mm"),"")</f>
        <v/>
      </c>
      <c r="CM436" s="123" t="str">
        <f>IF('Main courante'!$A433=$CI$6,MOD($CL436-$CK436,1),"")</f>
        <v/>
      </c>
      <c r="CN436" s="123" t="str">
        <f>IF('Main courante'!$A433=$CI$6,'Main courante'!$E433,"")</f>
        <v/>
      </c>
      <c r="CO436" s="125"/>
      <c r="CP436" s="120" t="str">
        <f>IF('Main courante'!$A433=$CP$6,MAX($CP$8:$CP435)+1,"")</f>
        <v/>
      </c>
      <c r="CQ436" s="121" t="str">
        <f>IF('Main courante'!$A433=$CP$6,TEXT('Main courante'!$B433,"j mmm aa"),"")</f>
        <v/>
      </c>
      <c r="CR436" s="122" t="str">
        <f>IF('Main courante'!$A433=$CP$6,TEXT('Main courante'!$C433,"hh:mm"),"")</f>
        <v/>
      </c>
      <c r="CS436" s="122" t="str">
        <f>IF('Main courante'!$A433=$CP$6,TEXT('Main courante'!$D433,"hh:mm"),"")</f>
        <v/>
      </c>
      <c r="CT436" s="123" t="str">
        <f>IF('Main courante'!$A433=$CP$6,MOD($CS436-$CR436,1),"")</f>
        <v/>
      </c>
      <c r="CU436" s="123" t="str">
        <f>IF('Main courante'!$A433=$CP$6,'Main courante'!$E433,"")</f>
        <v/>
      </c>
      <c r="CV436" s="122" t="str">
        <f>IF('Main courante'!$A433=$CP$6,DU436,"")</f>
        <v/>
      </c>
      <c r="CW436" s="125"/>
      <c r="CX436" s="120" t="str">
        <f>IF('Main courante'!$A433=$CX$6,MAX($CX$8:$CX435)+1,"")</f>
        <v/>
      </c>
      <c r="CY436" s="121" t="str">
        <f>IF('Main courante'!$A433=$CX$6,TEXT('Main courante'!$B433,"j mmm aa"),"")</f>
        <v/>
      </c>
      <c r="CZ436" s="122" t="str">
        <f>IF('Main courante'!$A433=$CX$6,TEXT('Main courante'!$C433,"hh:mm"),"")</f>
        <v/>
      </c>
      <c r="DA436" s="122" t="str">
        <f>IF('Main courante'!$A433=$CX$6,TEXT('Main courante'!$D433,"hh:mm"),"")</f>
        <v/>
      </c>
      <c r="DB436" s="123" t="str">
        <f>IF('Main courante'!$A433=$CX$6,MOD($DA436-$CZ436,1),"")</f>
        <v/>
      </c>
      <c r="DC436" s="123" t="str">
        <f>IF('Main courante'!$A433=$CX$6,'Main courante'!$E433,"")</f>
        <v/>
      </c>
      <c r="DD436" s="122" t="str">
        <f>IF('Main courante'!$A433=$CX$6,DU436,"")</f>
        <v/>
      </c>
      <c r="DE436" s="125"/>
      <c r="DF436" s="120" t="str">
        <f>IF('Main courante'!$A433=$DF$6,MAX($DF$8:$DF435)+1,"")</f>
        <v/>
      </c>
      <c r="DG436" s="121" t="str">
        <f>IF('Main courante'!$A433=$DF$6,TEXT('Main courante'!$B433,"j mmm aa"),"")</f>
        <v/>
      </c>
      <c r="DH436" s="122" t="str">
        <f>IF('Main courante'!$A433=$DF$6,TEXT('Main courante'!$C433,"hh:mm"),"")</f>
        <v/>
      </c>
      <c r="DI436" s="122" t="str">
        <f>IF('Main courante'!$A433=$DF$6,TEXT('Main courante'!$D433,"hh:mm"),"")</f>
        <v/>
      </c>
      <c r="DJ436" s="123" t="str">
        <f>IF('Main courante'!$A433=$DF$6,MOD($DI436-$DH436,1),"")</f>
        <v/>
      </c>
      <c r="DK436" s="123" t="str">
        <f>IF('Main courante'!$A433=$DF$6,'Main courante'!$E433,"")</f>
        <v/>
      </c>
      <c r="DL436" s="128"/>
      <c r="DM436" s="120" t="str">
        <f>IF(OR('Main courante'!$F433&lt;&gt;"",'Main courante'!$K433&lt;&gt;""),MAX($DM$8:$DM435)+1,"")</f>
        <v/>
      </c>
      <c r="DN436" s="121" t="str">
        <f>IF('Main courante'!$F433,TEXT('Main courante'!$B433,"j mmm aa"),"")</f>
        <v/>
      </c>
      <c r="DO436" s="121" t="str">
        <f>IF('Main courante'!$F433,'Main courante'!$E433,"")</f>
        <v/>
      </c>
      <c r="DP436" s="121" t="str">
        <f>IF(OR('Main courante'!$F433&lt;&gt;"",'Main courante'!$K433&lt;&gt;""),IF('Main courante'!$F433&lt;&gt;"",TEXT('Main courante'!$F433,"hh:mm"),""),"")</f>
        <v/>
      </c>
      <c r="DQ436" s="121" t="str">
        <f>IF(OR('Main courante'!$F433&lt;&gt;"",'Main courante'!$K433&lt;&gt;""),IF('Main courante'!$G433&lt;&gt;"",TEXT('Main courante'!$G433,"hh:mm"),""),"")</f>
        <v/>
      </c>
      <c r="DR436" s="121" t="str">
        <f>IF(OR('Main courante'!$F433&lt;&gt;"",'Main courante'!$K433&lt;&gt;""),IF('Main courante'!$K433&lt;&gt;"",TEXT('Main courante'!$K433,"hh:mm"),""),"")</f>
        <v/>
      </c>
      <c r="DS436" s="121" t="str">
        <f>IF(OR('Main courante'!$F433&lt;&gt;"",'Main courante'!$K433&lt;&gt;""),IF('Main courante'!$L433&lt;&gt;"",TEXT('Main courante'!$L433,"hh:mm"),""),"")</f>
        <v/>
      </c>
      <c r="DT436" s="129">
        <f t="shared" si="22"/>
        <v>0</v>
      </c>
      <c r="DU436" s="130">
        <f>'Main courante'!$H433+'Main courante'!$M433</f>
        <v>0</v>
      </c>
      <c r="DV436" s="131">
        <f>'Main courante'!$J433+'Main courante'!$O433</f>
        <v>0</v>
      </c>
      <c r="DW436" s="131">
        <f>'Main courante'!$I433+'Main courante'!$N433</f>
        <v>0</v>
      </c>
      <c r="DX436" s="132" t="str">
        <f>IF('Main courante'!$P433&lt;&gt;"",'Main courante'!$P433,"")</f>
        <v/>
      </c>
      <c r="DY436" s="133" t="str">
        <f>IF('Main courante'!$Q433&lt;&gt;"",'Main courante'!$Q433,"")</f>
        <v/>
      </c>
      <c r="DZ436" s="133" t="str">
        <f>IF('Main courante'!$R433&lt;&gt;"",'Main courante'!$R433,"")</f>
        <v/>
      </c>
      <c r="EA436" s="129">
        <f t="shared" si="23"/>
        <v>0</v>
      </c>
      <c r="EB436" s="129">
        <f t="shared" si="24"/>
        <v>0</v>
      </c>
      <c r="ED436" s="120" t="str">
        <f>IF('Main courante'!$A433=$ED$6,MAX($ED$8:$ED435)+1,"")</f>
        <v/>
      </c>
      <c r="EE436" s="120" t="str">
        <f>IF('Main courante'!$A433=$ED$6,'Main courante'!$S433,"")</f>
        <v/>
      </c>
      <c r="EF436" s="120" t="str">
        <f>IF('Main courante'!$A433=$ED$6,'Main courante'!$T433,"")</f>
        <v/>
      </c>
      <c r="EG436" s="120" t="str">
        <f>IF('Main courante'!$A433=$ED$6,'Main courante'!$U433,"")</f>
        <v/>
      </c>
      <c r="EH436" s="134" t="str">
        <f>IF('Main courante'!$A433=$ED$6,'Main courante'!$V433,"")</f>
        <v/>
      </c>
      <c r="EJ436" s="120" t="str">
        <f>IF('Main courante'!$A433=$EJ$6,MAX($EJ$8:$EJ435)+1,"")</f>
        <v/>
      </c>
      <c r="EK436" s="120" t="str">
        <f>IF('Main courante'!$A433=$EJ$6,'Main courante'!$S433,"")</f>
        <v/>
      </c>
      <c r="EL436" s="120" t="str">
        <f>IF('Main courante'!$A433=$EJ$6,'Main courante'!$T433,"")</f>
        <v/>
      </c>
      <c r="EM436" s="120" t="str">
        <f>IF('Main courante'!$A433=$EJ$6,'Main courante'!$U433,"")</f>
        <v/>
      </c>
      <c r="EN436" s="134" t="str">
        <f>IF('Main courante'!$A433=$EJ$6,'Main courante'!$V433,"")</f>
        <v/>
      </c>
      <c r="EP436" s="120" t="str">
        <f>IF('Main courante'!$A433=$EP$6,MAX($EP$8:$EP435)+1,"")</f>
        <v/>
      </c>
      <c r="EQ436" s="120" t="str">
        <f>IF('Main courante'!$A433=$EP$6,'Main courante'!$S433,"")</f>
        <v/>
      </c>
      <c r="ER436" s="120" t="str">
        <f>IF('Main courante'!$A433=$EP$6,'Main courante'!$T433,"")</f>
        <v/>
      </c>
      <c r="ES436" s="120" t="str">
        <f>IF('Main courante'!$A433=$EP$6,'Main courante'!$U433,"")</f>
        <v/>
      </c>
      <c r="ET436" s="134" t="str">
        <f>IF('Main courante'!$A433=$EP$6,'Main courante'!$V433,"")</f>
        <v/>
      </c>
      <c r="EU436" s="125"/>
      <c r="EV436" s="120" t="str">
        <f>IF('Main courante'!$A433=$EV$6,MAX($EV$8:$EV435)+1,"")</f>
        <v/>
      </c>
      <c r="EW436" s="121" t="str">
        <f>IF('Main courante'!$A433=$EV$6,TEXT('Main courante'!$B433,"j mmm aa"),"")</f>
        <v/>
      </c>
      <c r="EX436" s="122" t="str">
        <f>IF('Main courante'!$A433=$EV$6,TEXT('Main courante'!$C433,"hh:mm"),"")</f>
        <v/>
      </c>
      <c r="EY436" s="122" t="str">
        <f>IF('Main courante'!$A433=$EV$6,TEXT('Main courante'!$D433,"hh:mm"),"")</f>
        <v/>
      </c>
      <c r="EZ436" s="123" t="str">
        <f>IF('Main courante'!$A433=$EV$6,MOD($EY436-$EX436,1),"")</f>
        <v/>
      </c>
      <c r="FA436" s="123" t="str">
        <f>IF('Main courante'!$A433=$EV$6,'Main courante'!$E433,"")</f>
        <v/>
      </c>
      <c r="FB436" s="128"/>
    </row>
    <row r="437" spans="1:158">
      <c r="A437" s="120" t="str">
        <f>IF('Main courante'!$A434=$A$6,MAX($A$8:$A436)+1,"")</f>
        <v/>
      </c>
      <c r="B437" s="121" t="str">
        <f>IF('Main courante'!$A434=$A$6,TEXT('Main courante'!$B434,"j mmm aa"),"")</f>
        <v/>
      </c>
      <c r="C437" s="122" t="str">
        <f>IF('Main courante'!$A434=$A$6,TEXT('Main courante'!$C434,"hh:mm"),"")</f>
        <v/>
      </c>
      <c r="D437" s="122" t="str">
        <f>IF('Main courante'!$A434=$A$6,TEXT('Main courante'!$D434,"hh:mm"),"")</f>
        <v/>
      </c>
      <c r="E437" s="123" t="str">
        <f>IF('Main courante'!$A434=$A$6,MOD($D437-$C437,1),"")</f>
        <v/>
      </c>
      <c r="F437" s="123" t="str">
        <f>IF('Main courante'!$A434=$A$6,'Main courante'!$E434,"")</f>
        <v/>
      </c>
      <c r="G437" s="125"/>
      <c r="H437" s="126" t="str">
        <f>IF('Main courante'!$A434=$H$6,MAX($H$8:$H436)+1,"")</f>
        <v/>
      </c>
      <c r="I437" s="121" t="str">
        <f>IF('Main courante'!$A434=$H$6,TEXT('Main courante'!$B434,"j mmm aa"),"")</f>
        <v/>
      </c>
      <c r="J437" s="122" t="str">
        <f>IF('Main courante'!$A434=$H$6,TEXT('Main courante'!$C434,"hh:mm"),"")</f>
        <v/>
      </c>
      <c r="K437" s="122" t="str">
        <f>IF('Main courante'!$A434=$H$6,TEXT('Main courante'!$D434,"hh:mm"),"")</f>
        <v/>
      </c>
      <c r="L437" s="123" t="str">
        <f>IF('Main courante'!$A434=$H$6,MOD($K437-$J437,1),"")</f>
        <v/>
      </c>
      <c r="M437" s="123" t="str">
        <f>IF('Main courante'!$A434=$H$6,'Main courante'!$E434,"")</f>
        <v/>
      </c>
      <c r="N437" s="125"/>
      <c r="O437" s="120" t="str">
        <f>IF('Main courante'!$A434=$O$6,MAX($O$8:$O436)+1,"")</f>
        <v/>
      </c>
      <c r="P437" s="121" t="str">
        <f>IF('Main courante'!$A434=$O$6,TEXT('Main courante'!$B434,"j mmm aa"),"")</f>
        <v/>
      </c>
      <c r="Q437" s="122" t="str">
        <f>IF('Main courante'!$A434=$O$6,TEXT('Main courante'!$C434,"hh:mm"),"")</f>
        <v/>
      </c>
      <c r="R437" s="122" t="str">
        <f>IF('Main courante'!$A434=$O$6,TEXT('Main courante'!$D434,"hh:mm"),"")</f>
        <v/>
      </c>
      <c r="S437" s="123" t="str">
        <f>IF('Main courante'!$A434=$O$6,MOD($R437-$Q437,1),"")</f>
        <v/>
      </c>
      <c r="T437" s="124" t="str">
        <f>IF('Main courante'!$A434=$O$6,'Main courante'!$E434,"")</f>
        <v/>
      </c>
      <c r="U437" s="127" t="str">
        <f>IF('Main courante'!$A434=$O$6,DU437,"")</f>
        <v/>
      </c>
      <c r="V437" s="125"/>
      <c r="W437" s="120" t="str">
        <f>IF('Main courante'!$A434=$W$6,MAX($W$8:$W436)+1,"")</f>
        <v/>
      </c>
      <c r="X437" s="121" t="str">
        <f>IF('Main courante'!$A434=$W$6,TEXT('Main courante'!$B434,"j mmm aa"),"")</f>
        <v/>
      </c>
      <c r="Y437" s="122" t="str">
        <f>IF('Main courante'!$A434=$W$6,TEXT('Main courante'!$C434,"hh:mm"),"")</f>
        <v/>
      </c>
      <c r="Z437" s="122" t="str">
        <f>IF('Main courante'!$A434=$W$6,TEXT('Main courante'!$D434,"hh:mm"),"")</f>
        <v/>
      </c>
      <c r="AA437" s="123" t="str">
        <f>IF('Main courante'!$A434=$W$6,MOD($Z437-$Y437,1),"")</f>
        <v/>
      </c>
      <c r="AB437" s="123" t="str">
        <f>IF('Main courante'!$A434=$W$6,'Main courante'!$E434,"")</f>
        <v/>
      </c>
      <c r="AC437" s="122" t="str">
        <f>IF('Main courante'!$A434=$W$6,DU437,"")</f>
        <v/>
      </c>
      <c r="AD437" s="125"/>
      <c r="AE437" s="120" t="str">
        <f>IF('Main courante'!$A434=$AE$6,MAX($AE$8:$AE436)+1,"")</f>
        <v/>
      </c>
      <c r="AF437" s="121" t="str">
        <f>IF('Main courante'!$A434=$AE$6,TEXT('Main courante'!$B434,"j mmm aa"),"")</f>
        <v/>
      </c>
      <c r="AG437" s="122" t="str">
        <f>IF('Main courante'!$A434=$AE$6,TEXT('Main courante'!$C434,"hh:mm"),"")</f>
        <v/>
      </c>
      <c r="AH437" s="122" t="str">
        <f>IF('Main courante'!$A434=$AE$6,TEXT('Main courante'!$D434,"hh:mm"),"")</f>
        <v/>
      </c>
      <c r="AI437" s="123" t="str">
        <f>IF('Main courante'!$A434=$AE$6,MOD($AH437-$AG437,1),"")</f>
        <v/>
      </c>
      <c r="AJ437" s="123" t="str">
        <f>IF('Main courante'!$A434=$AE$6,'Main courante'!$E434,"")</f>
        <v/>
      </c>
      <c r="AK437" s="122" t="str">
        <f>IF('Main courante'!$A434=$AE$6,DU437,"")</f>
        <v/>
      </c>
      <c r="AL437" s="125"/>
      <c r="AM437" s="120" t="str">
        <f>IF('Main courante'!$A434=$AM$6,MAX($AM$8:$AM436)+1,"")</f>
        <v/>
      </c>
      <c r="AN437" s="121" t="str">
        <f>IF('Main courante'!$A434=$AM$6,TEXT('Main courante'!$B434,"j mmm aa"),"")</f>
        <v/>
      </c>
      <c r="AO437" s="122" t="str">
        <f>IF('Main courante'!$A434=$AM$6,TEXT('Main courante'!$C434,"hh:mm"),"")</f>
        <v/>
      </c>
      <c r="AP437" s="122" t="str">
        <f>IF('Main courante'!$A434=$AM$6,TEXT('Main courante'!$D434,"hh:mm"),"")</f>
        <v/>
      </c>
      <c r="AQ437" s="123" t="str">
        <f>IF('Main courante'!$A434=$AM$6,MOD($AP437-$AO437,1),"")</f>
        <v/>
      </c>
      <c r="AR437" s="123" t="str">
        <f>IF('Main courante'!$A434=$AM$6,'Main courante'!$E434,"")</f>
        <v/>
      </c>
      <c r="AS437" s="122" t="str">
        <f>IF('Main courante'!$A434=$AM$6,DU437,"")</f>
        <v/>
      </c>
      <c r="AT437" s="125"/>
      <c r="AU437" s="120" t="str">
        <f>IF('Main courante'!$A434=$AU$6,MAX($AU$8:$AU436)+1,"")</f>
        <v/>
      </c>
      <c r="AV437" s="121" t="str">
        <f>IF('Main courante'!$A434=$AU$6,TEXT('Main courante'!$B434,"j mmm aa"),"")</f>
        <v/>
      </c>
      <c r="AW437" s="122" t="str">
        <f>IF('Main courante'!$A434=$AU$6,TEXT('Main courante'!$C434,"hh:mm"),"")</f>
        <v/>
      </c>
      <c r="AX437" s="122" t="str">
        <f>IF('Main courante'!$A434=$AU$6,TEXT('Main courante'!$D434,"hh:mm"),"")</f>
        <v/>
      </c>
      <c r="AY437" s="123" t="str">
        <f>IF('Main courante'!$A434=$AU$6,MOD($AX437-$AW437,1),"")</f>
        <v/>
      </c>
      <c r="AZ437" s="123" t="str">
        <f>IF('Main courante'!$A434=$AU$6,'Main courante'!$E434,"")</f>
        <v/>
      </c>
      <c r="BA437" s="122" t="str">
        <f>IF('Main courante'!$A434=$AU$6,DU437,"")</f>
        <v/>
      </c>
      <c r="BB437" s="125"/>
      <c r="BC437" s="120" t="str">
        <f>IF('Main courante'!$A434=$BC$6,MAX($BC$8:$BC436)+1,"")</f>
        <v/>
      </c>
      <c r="BD437" s="121" t="str">
        <f>IF('Main courante'!$A434=$BC$6,TEXT('Main courante'!$B434,"j mmm aa"),"")</f>
        <v/>
      </c>
      <c r="BE437" s="122" t="str">
        <f>IF('Main courante'!$A434=$BC$6,TEXT('Main courante'!$C434,"hh:mm"),"")</f>
        <v/>
      </c>
      <c r="BF437" s="122" t="str">
        <f>IF('Main courante'!$A434=$BC$6,TEXT('Main courante'!$D434,"hh:mm"),"")</f>
        <v/>
      </c>
      <c r="BG437" s="123" t="str">
        <f>IF('Main courante'!$A434=$BC$6,MOD($BF437-$BE437,1),"")</f>
        <v/>
      </c>
      <c r="BH437" s="123" t="str">
        <f>IF('Main courante'!$A434=$BC$6,'Main courante'!$E434,"")</f>
        <v/>
      </c>
      <c r="BI437" s="122" t="str">
        <f>IF('Main courante'!$A434=$BC$6,DU437,"")</f>
        <v/>
      </c>
      <c r="BJ437" s="125"/>
      <c r="BK437" s="120" t="str">
        <f>IF('Main courante'!$A434=$BK$6,MAX($BK$8:$BK436)+1,"")</f>
        <v/>
      </c>
      <c r="BL437" s="121" t="str">
        <f>IF('Main courante'!$A434=$BK$6,TEXT('Main courante'!$B434,"j mmm aa"),"")</f>
        <v/>
      </c>
      <c r="BM437" s="122" t="str">
        <f>IF('Main courante'!$A434=$BK$6,TEXT('Main courante'!$C434,"hh:mm"),"")</f>
        <v/>
      </c>
      <c r="BN437" s="122" t="str">
        <f>IF('Main courante'!$A434=$BK$6,TEXT('Main courante'!$D434,"hh:mm"),"")</f>
        <v/>
      </c>
      <c r="BO437" s="123" t="str">
        <f>IF('Main courante'!$A434=$BK$6,MOD($BN437-$BM437,1),"")</f>
        <v/>
      </c>
      <c r="BP437" s="123" t="str">
        <f>IF('Main courante'!$A434=$BK$6,'Main courante'!$E434,"")</f>
        <v/>
      </c>
      <c r="BQ437" s="122" t="str">
        <f>IF('Main courante'!$A434=$BK$6,DU437,"")</f>
        <v/>
      </c>
      <c r="BR437" s="125"/>
      <c r="BS437" s="120" t="str">
        <f>IF('Main courante'!$A434=$BS$6,MAX($BS$8:$BS436)+1,"")</f>
        <v/>
      </c>
      <c r="BT437" s="121" t="str">
        <f>IF('Main courante'!$A434=$BS$6,TEXT('Main courante'!$B434,"j mmm aa"),"")</f>
        <v/>
      </c>
      <c r="BU437" s="122" t="str">
        <f>IF('Main courante'!$A434=$BS$6,TEXT('Main courante'!$C434,"hh:mm"),"")</f>
        <v/>
      </c>
      <c r="BV437" s="122" t="str">
        <f>IF('Main courante'!$A434=$BS$6,TEXT('Main courante'!$D434,"hh:mm"),"")</f>
        <v/>
      </c>
      <c r="BW437" s="123" t="str">
        <f>IF('Main courante'!$A434=$BS$6,MOD($BV437-$BU437,1),"")</f>
        <v/>
      </c>
      <c r="BX437" s="123" t="str">
        <f>IF('Main courante'!$A434=$BS$6,'Main courante'!$E434,"")</f>
        <v/>
      </c>
      <c r="BY437" s="122" t="str">
        <f>IF('Main courante'!$A434=$BS$6,DU437,"")</f>
        <v/>
      </c>
      <c r="BZ437" s="125"/>
      <c r="CA437" s="120" t="str">
        <f>IF('Main courante'!$A434=$CA$6,MAX($CA$8:$CA436)+1,"")</f>
        <v/>
      </c>
      <c r="CB437" s="121" t="str">
        <f>IF('Main courante'!$A434=$CA$6,TEXT('Main courante'!$B434,"j mmm aa"),"")</f>
        <v/>
      </c>
      <c r="CC437" s="122" t="str">
        <f>IF('Main courante'!$A434=$CA$6,TEXT('Main courante'!$C434,"hh:mm"),"")</f>
        <v/>
      </c>
      <c r="CD437" s="122" t="str">
        <f>IF('Main courante'!$A434=$CA$6,TEXT('Main courante'!$D434,"hh:mm"),"")</f>
        <v/>
      </c>
      <c r="CE437" s="123" t="str">
        <f>IF('Main courante'!$A434=$CA$6,MOD($CD437-$CC437,1),"")</f>
        <v/>
      </c>
      <c r="CF437" s="123" t="str">
        <f>IF('Main courante'!$A434=$CA$6,'Main courante'!$E434,"")</f>
        <v/>
      </c>
      <c r="CG437" s="122" t="str">
        <f>IF('Main courante'!$A434=$CA$6,DU437,"")</f>
        <v/>
      </c>
      <c r="CH437" s="125"/>
      <c r="CI437" s="120" t="str">
        <f>IF('Main courante'!$A434=$CI$6,MAX($CI$8:$CI436)+1,"")</f>
        <v/>
      </c>
      <c r="CJ437" s="121" t="str">
        <f>IF('Main courante'!$A434=$CI$6,TEXT('Main courante'!$B434,"j mmm aa"),"")</f>
        <v/>
      </c>
      <c r="CK437" s="122" t="str">
        <f>IF('Main courante'!$A434=$CI$6,TEXT('Main courante'!$C434,"hh:mm"),"")</f>
        <v/>
      </c>
      <c r="CL437" s="122" t="str">
        <f>IF('Main courante'!$A434=$CI$6,TEXT('Main courante'!$D434,"hh:mm"),"")</f>
        <v/>
      </c>
      <c r="CM437" s="123" t="str">
        <f>IF('Main courante'!$A434=$CI$6,MOD($CL437-$CK437,1),"")</f>
        <v/>
      </c>
      <c r="CN437" s="123" t="str">
        <f>IF('Main courante'!$A434=$CI$6,'Main courante'!$E434,"")</f>
        <v/>
      </c>
      <c r="CO437" s="125"/>
      <c r="CP437" s="120" t="str">
        <f>IF('Main courante'!$A434=$CP$6,MAX($CP$8:$CP436)+1,"")</f>
        <v/>
      </c>
      <c r="CQ437" s="121" t="str">
        <f>IF('Main courante'!$A434=$CP$6,TEXT('Main courante'!$B434,"j mmm aa"),"")</f>
        <v/>
      </c>
      <c r="CR437" s="122" t="str">
        <f>IF('Main courante'!$A434=$CP$6,TEXT('Main courante'!$C434,"hh:mm"),"")</f>
        <v/>
      </c>
      <c r="CS437" s="122" t="str">
        <f>IF('Main courante'!$A434=$CP$6,TEXT('Main courante'!$D434,"hh:mm"),"")</f>
        <v/>
      </c>
      <c r="CT437" s="123" t="str">
        <f>IF('Main courante'!$A434=$CP$6,MOD($CS437-$CR437,1),"")</f>
        <v/>
      </c>
      <c r="CU437" s="123" t="str">
        <f>IF('Main courante'!$A434=$CP$6,'Main courante'!$E434,"")</f>
        <v/>
      </c>
      <c r="CV437" s="122" t="str">
        <f>IF('Main courante'!$A434=$CP$6,DU437,"")</f>
        <v/>
      </c>
      <c r="CW437" s="125"/>
      <c r="CX437" s="120" t="str">
        <f>IF('Main courante'!$A434=$CX$6,MAX($CX$8:$CX436)+1,"")</f>
        <v/>
      </c>
      <c r="CY437" s="121" t="str">
        <f>IF('Main courante'!$A434=$CX$6,TEXT('Main courante'!$B434,"j mmm aa"),"")</f>
        <v/>
      </c>
      <c r="CZ437" s="122" t="str">
        <f>IF('Main courante'!$A434=$CX$6,TEXT('Main courante'!$C434,"hh:mm"),"")</f>
        <v/>
      </c>
      <c r="DA437" s="122" t="str">
        <f>IF('Main courante'!$A434=$CX$6,TEXT('Main courante'!$D434,"hh:mm"),"")</f>
        <v/>
      </c>
      <c r="DB437" s="123" t="str">
        <f>IF('Main courante'!$A434=$CX$6,MOD($DA437-$CZ437,1),"")</f>
        <v/>
      </c>
      <c r="DC437" s="123" t="str">
        <f>IF('Main courante'!$A434=$CX$6,'Main courante'!$E434,"")</f>
        <v/>
      </c>
      <c r="DD437" s="122" t="str">
        <f>IF('Main courante'!$A434=$CX$6,DU437,"")</f>
        <v/>
      </c>
      <c r="DE437" s="125"/>
      <c r="DF437" s="120" t="str">
        <f>IF('Main courante'!$A434=$DF$6,MAX($DF$8:$DF436)+1,"")</f>
        <v/>
      </c>
      <c r="DG437" s="121" t="str">
        <f>IF('Main courante'!$A434=$DF$6,TEXT('Main courante'!$B434,"j mmm aa"),"")</f>
        <v/>
      </c>
      <c r="DH437" s="122" t="str">
        <f>IF('Main courante'!$A434=$DF$6,TEXT('Main courante'!$C434,"hh:mm"),"")</f>
        <v/>
      </c>
      <c r="DI437" s="122" t="str">
        <f>IF('Main courante'!$A434=$DF$6,TEXT('Main courante'!$D434,"hh:mm"),"")</f>
        <v/>
      </c>
      <c r="DJ437" s="123" t="str">
        <f>IF('Main courante'!$A434=$DF$6,MOD($DI437-$DH437,1),"")</f>
        <v/>
      </c>
      <c r="DK437" s="123" t="str">
        <f>IF('Main courante'!$A434=$DF$6,'Main courante'!$E434,"")</f>
        <v/>
      </c>
      <c r="DL437" s="128"/>
      <c r="DM437" s="120" t="str">
        <f>IF(OR('Main courante'!$F434&lt;&gt;"",'Main courante'!$K434&lt;&gt;""),MAX($DM$8:$DM436)+1,"")</f>
        <v/>
      </c>
      <c r="DN437" s="121" t="str">
        <f>IF('Main courante'!$F434,TEXT('Main courante'!$B434,"j mmm aa"),"")</f>
        <v/>
      </c>
      <c r="DO437" s="121" t="str">
        <f>IF('Main courante'!$F434,'Main courante'!$E434,"")</f>
        <v/>
      </c>
      <c r="DP437" s="121" t="str">
        <f>IF(OR('Main courante'!$F434&lt;&gt;"",'Main courante'!$K434&lt;&gt;""),IF('Main courante'!$F434&lt;&gt;"",TEXT('Main courante'!$F434,"hh:mm"),""),"")</f>
        <v/>
      </c>
      <c r="DQ437" s="121" t="str">
        <f>IF(OR('Main courante'!$F434&lt;&gt;"",'Main courante'!$K434&lt;&gt;""),IF('Main courante'!$G434&lt;&gt;"",TEXT('Main courante'!$G434,"hh:mm"),""),"")</f>
        <v/>
      </c>
      <c r="DR437" s="121" t="str">
        <f>IF(OR('Main courante'!$F434&lt;&gt;"",'Main courante'!$K434&lt;&gt;""),IF('Main courante'!$K434&lt;&gt;"",TEXT('Main courante'!$K434,"hh:mm"),""),"")</f>
        <v/>
      </c>
      <c r="DS437" s="121" t="str">
        <f>IF(OR('Main courante'!$F434&lt;&gt;"",'Main courante'!$K434&lt;&gt;""),IF('Main courante'!$L434&lt;&gt;"",TEXT('Main courante'!$L434,"hh:mm"),""),"")</f>
        <v/>
      </c>
      <c r="DT437" s="129">
        <f t="shared" si="22"/>
        <v>0</v>
      </c>
      <c r="DU437" s="130">
        <f>'Main courante'!$H434+'Main courante'!$M434</f>
        <v>0</v>
      </c>
      <c r="DV437" s="131">
        <f>'Main courante'!$J434+'Main courante'!$O434</f>
        <v>0</v>
      </c>
      <c r="DW437" s="131">
        <f>'Main courante'!$I434+'Main courante'!$N434</f>
        <v>0</v>
      </c>
      <c r="DX437" s="132" t="str">
        <f>IF('Main courante'!$P434&lt;&gt;"",'Main courante'!$P434,"")</f>
        <v/>
      </c>
      <c r="DY437" s="133" t="str">
        <f>IF('Main courante'!$Q434&lt;&gt;"",'Main courante'!$Q434,"")</f>
        <v/>
      </c>
      <c r="DZ437" s="133" t="str">
        <f>IF('Main courante'!$R434&lt;&gt;"",'Main courante'!$R434,"")</f>
        <v/>
      </c>
      <c r="EA437" s="129">
        <f t="shared" si="23"/>
        <v>0</v>
      </c>
      <c r="EB437" s="129">
        <f t="shared" si="24"/>
        <v>0</v>
      </c>
      <c r="ED437" s="120" t="str">
        <f>IF('Main courante'!$A434=$ED$6,MAX($ED$8:$ED436)+1,"")</f>
        <v/>
      </c>
      <c r="EE437" s="120" t="str">
        <f>IF('Main courante'!$A434=$ED$6,'Main courante'!$S434,"")</f>
        <v/>
      </c>
      <c r="EF437" s="120" t="str">
        <f>IF('Main courante'!$A434=$ED$6,'Main courante'!$T434,"")</f>
        <v/>
      </c>
      <c r="EG437" s="120" t="str">
        <f>IF('Main courante'!$A434=$ED$6,'Main courante'!$U434,"")</f>
        <v/>
      </c>
      <c r="EH437" s="134" t="str">
        <f>IF('Main courante'!$A434=$ED$6,'Main courante'!$V434,"")</f>
        <v/>
      </c>
      <c r="EJ437" s="120" t="str">
        <f>IF('Main courante'!$A434=$EJ$6,MAX($EJ$8:$EJ436)+1,"")</f>
        <v/>
      </c>
      <c r="EK437" s="120" t="str">
        <f>IF('Main courante'!$A434=$EJ$6,'Main courante'!$S434,"")</f>
        <v/>
      </c>
      <c r="EL437" s="120" t="str">
        <f>IF('Main courante'!$A434=$EJ$6,'Main courante'!$T434,"")</f>
        <v/>
      </c>
      <c r="EM437" s="120" t="str">
        <f>IF('Main courante'!$A434=$EJ$6,'Main courante'!$U434,"")</f>
        <v/>
      </c>
      <c r="EN437" s="134" t="str">
        <f>IF('Main courante'!$A434=$EJ$6,'Main courante'!$V434,"")</f>
        <v/>
      </c>
      <c r="EP437" s="120" t="str">
        <f>IF('Main courante'!$A434=$EP$6,MAX($EP$8:$EP436)+1,"")</f>
        <v/>
      </c>
      <c r="EQ437" s="120" t="str">
        <f>IF('Main courante'!$A434=$EP$6,'Main courante'!$S434,"")</f>
        <v/>
      </c>
      <c r="ER437" s="120" t="str">
        <f>IF('Main courante'!$A434=$EP$6,'Main courante'!$T434,"")</f>
        <v/>
      </c>
      <c r="ES437" s="120" t="str">
        <f>IF('Main courante'!$A434=$EP$6,'Main courante'!$U434,"")</f>
        <v/>
      </c>
      <c r="ET437" s="134" t="str">
        <f>IF('Main courante'!$A434=$EP$6,'Main courante'!$V434,"")</f>
        <v/>
      </c>
      <c r="EU437" s="125"/>
      <c r="EV437" s="120" t="str">
        <f>IF('Main courante'!$A434=$EV$6,MAX($EV$8:$EV436)+1,"")</f>
        <v/>
      </c>
      <c r="EW437" s="121" t="str">
        <f>IF('Main courante'!$A434=$EV$6,TEXT('Main courante'!$B434,"j mmm aa"),"")</f>
        <v/>
      </c>
      <c r="EX437" s="122" t="str">
        <f>IF('Main courante'!$A434=$EV$6,TEXT('Main courante'!$C434,"hh:mm"),"")</f>
        <v/>
      </c>
      <c r="EY437" s="122" t="str">
        <f>IF('Main courante'!$A434=$EV$6,TEXT('Main courante'!$D434,"hh:mm"),"")</f>
        <v/>
      </c>
      <c r="EZ437" s="123" t="str">
        <f>IF('Main courante'!$A434=$EV$6,MOD($EY437-$EX437,1),"")</f>
        <v/>
      </c>
      <c r="FA437" s="123" t="str">
        <f>IF('Main courante'!$A434=$EV$6,'Main courante'!$E434,"")</f>
        <v/>
      </c>
      <c r="FB437" s="128"/>
    </row>
    <row r="438" spans="1:158">
      <c r="A438" s="120" t="str">
        <f>IF('Main courante'!$A435=$A$6,MAX($A$8:$A437)+1,"")</f>
        <v/>
      </c>
      <c r="B438" s="121" t="str">
        <f>IF('Main courante'!$A435=$A$6,TEXT('Main courante'!$B435,"j mmm aa"),"")</f>
        <v/>
      </c>
      <c r="C438" s="122" t="str">
        <f>IF('Main courante'!$A435=$A$6,TEXT('Main courante'!$C435,"hh:mm"),"")</f>
        <v/>
      </c>
      <c r="D438" s="122" t="str">
        <f>IF('Main courante'!$A435=$A$6,TEXT('Main courante'!$D435,"hh:mm"),"")</f>
        <v/>
      </c>
      <c r="E438" s="123" t="str">
        <f>IF('Main courante'!$A435=$A$6,MOD($D438-$C438,1),"")</f>
        <v/>
      </c>
      <c r="F438" s="123" t="str">
        <f>IF('Main courante'!$A435=$A$6,'Main courante'!$E435,"")</f>
        <v/>
      </c>
      <c r="G438" s="125"/>
      <c r="H438" s="126" t="str">
        <f>IF('Main courante'!$A435=$H$6,MAX($H$8:$H437)+1,"")</f>
        <v/>
      </c>
      <c r="I438" s="121" t="str">
        <f>IF('Main courante'!$A435=$H$6,TEXT('Main courante'!$B435,"j mmm aa"),"")</f>
        <v/>
      </c>
      <c r="J438" s="122" t="str">
        <f>IF('Main courante'!$A435=$H$6,TEXT('Main courante'!$C435,"hh:mm"),"")</f>
        <v/>
      </c>
      <c r="K438" s="122" t="str">
        <f>IF('Main courante'!$A435=$H$6,TEXT('Main courante'!$D435,"hh:mm"),"")</f>
        <v/>
      </c>
      <c r="L438" s="123" t="str">
        <f>IF('Main courante'!$A435=$H$6,MOD($K438-$J438,1),"")</f>
        <v/>
      </c>
      <c r="M438" s="123" t="str">
        <f>IF('Main courante'!$A435=$H$6,'Main courante'!$E435,"")</f>
        <v/>
      </c>
      <c r="N438" s="125"/>
      <c r="O438" s="120" t="str">
        <f>IF('Main courante'!$A435=$O$6,MAX($O$8:$O437)+1,"")</f>
        <v/>
      </c>
      <c r="P438" s="121" t="str">
        <f>IF('Main courante'!$A435=$O$6,TEXT('Main courante'!$B435,"j mmm aa"),"")</f>
        <v/>
      </c>
      <c r="Q438" s="122" t="str">
        <f>IF('Main courante'!$A435=$O$6,TEXT('Main courante'!$C435,"hh:mm"),"")</f>
        <v/>
      </c>
      <c r="R438" s="122" t="str">
        <f>IF('Main courante'!$A435=$O$6,TEXT('Main courante'!$D435,"hh:mm"),"")</f>
        <v/>
      </c>
      <c r="S438" s="123" t="str">
        <f>IF('Main courante'!$A435=$O$6,MOD($R438-$Q438,1),"")</f>
        <v/>
      </c>
      <c r="T438" s="124" t="str">
        <f>IF('Main courante'!$A435=$O$6,'Main courante'!$E435,"")</f>
        <v/>
      </c>
      <c r="U438" s="127" t="str">
        <f>IF('Main courante'!$A435=$O$6,DU438,"")</f>
        <v/>
      </c>
      <c r="V438" s="125"/>
      <c r="W438" s="120" t="str">
        <f>IF('Main courante'!$A435=$W$6,MAX($W$8:$W437)+1,"")</f>
        <v/>
      </c>
      <c r="X438" s="121" t="str">
        <f>IF('Main courante'!$A435=$W$6,TEXT('Main courante'!$B435,"j mmm aa"),"")</f>
        <v/>
      </c>
      <c r="Y438" s="122" t="str">
        <f>IF('Main courante'!$A435=$W$6,TEXT('Main courante'!$C435,"hh:mm"),"")</f>
        <v/>
      </c>
      <c r="Z438" s="122" t="str">
        <f>IF('Main courante'!$A435=$W$6,TEXT('Main courante'!$D435,"hh:mm"),"")</f>
        <v/>
      </c>
      <c r="AA438" s="123" t="str">
        <f>IF('Main courante'!$A435=$W$6,MOD($Z438-$Y438,1),"")</f>
        <v/>
      </c>
      <c r="AB438" s="123" t="str">
        <f>IF('Main courante'!$A435=$W$6,'Main courante'!$E435,"")</f>
        <v/>
      </c>
      <c r="AC438" s="122" t="str">
        <f>IF('Main courante'!$A435=$W$6,DU438,"")</f>
        <v/>
      </c>
      <c r="AD438" s="125"/>
      <c r="AE438" s="120" t="str">
        <f>IF('Main courante'!$A435=$AE$6,MAX($AE$8:$AE437)+1,"")</f>
        <v/>
      </c>
      <c r="AF438" s="121" t="str">
        <f>IF('Main courante'!$A435=$AE$6,TEXT('Main courante'!$B435,"j mmm aa"),"")</f>
        <v/>
      </c>
      <c r="AG438" s="122" t="str">
        <f>IF('Main courante'!$A435=$AE$6,TEXT('Main courante'!$C435,"hh:mm"),"")</f>
        <v/>
      </c>
      <c r="AH438" s="122" t="str">
        <f>IF('Main courante'!$A435=$AE$6,TEXT('Main courante'!$D435,"hh:mm"),"")</f>
        <v/>
      </c>
      <c r="AI438" s="123" t="str">
        <f>IF('Main courante'!$A435=$AE$6,MOD($AH438-$AG438,1),"")</f>
        <v/>
      </c>
      <c r="AJ438" s="123" t="str">
        <f>IF('Main courante'!$A435=$AE$6,'Main courante'!$E435,"")</f>
        <v/>
      </c>
      <c r="AK438" s="122" t="str">
        <f>IF('Main courante'!$A435=$AE$6,DU438,"")</f>
        <v/>
      </c>
      <c r="AL438" s="125"/>
      <c r="AM438" s="120" t="str">
        <f>IF('Main courante'!$A435=$AM$6,MAX($AM$8:$AM437)+1,"")</f>
        <v/>
      </c>
      <c r="AN438" s="121" t="str">
        <f>IF('Main courante'!$A435=$AM$6,TEXT('Main courante'!$B435,"j mmm aa"),"")</f>
        <v/>
      </c>
      <c r="AO438" s="122" t="str">
        <f>IF('Main courante'!$A435=$AM$6,TEXT('Main courante'!$C435,"hh:mm"),"")</f>
        <v/>
      </c>
      <c r="AP438" s="122" t="str">
        <f>IF('Main courante'!$A435=$AM$6,TEXT('Main courante'!$D435,"hh:mm"),"")</f>
        <v/>
      </c>
      <c r="AQ438" s="123" t="str">
        <f>IF('Main courante'!$A435=$AM$6,MOD($AP438-$AO438,1),"")</f>
        <v/>
      </c>
      <c r="AR438" s="123" t="str">
        <f>IF('Main courante'!$A435=$AM$6,'Main courante'!$E435,"")</f>
        <v/>
      </c>
      <c r="AS438" s="122" t="str">
        <f>IF('Main courante'!$A435=$AM$6,DU438,"")</f>
        <v/>
      </c>
      <c r="AT438" s="125"/>
      <c r="AU438" s="120" t="str">
        <f>IF('Main courante'!$A435=$AU$6,MAX($AU$8:$AU437)+1,"")</f>
        <v/>
      </c>
      <c r="AV438" s="121" t="str">
        <f>IF('Main courante'!$A435=$AU$6,TEXT('Main courante'!$B435,"j mmm aa"),"")</f>
        <v/>
      </c>
      <c r="AW438" s="122" t="str">
        <f>IF('Main courante'!$A435=$AU$6,TEXT('Main courante'!$C435,"hh:mm"),"")</f>
        <v/>
      </c>
      <c r="AX438" s="122" t="str">
        <f>IF('Main courante'!$A435=$AU$6,TEXT('Main courante'!$D435,"hh:mm"),"")</f>
        <v/>
      </c>
      <c r="AY438" s="123" t="str">
        <f>IF('Main courante'!$A435=$AU$6,MOD($AX438-$AW438,1),"")</f>
        <v/>
      </c>
      <c r="AZ438" s="123" t="str">
        <f>IF('Main courante'!$A435=$AU$6,'Main courante'!$E435,"")</f>
        <v/>
      </c>
      <c r="BA438" s="122" t="str">
        <f>IF('Main courante'!$A435=$AU$6,DU438,"")</f>
        <v/>
      </c>
      <c r="BB438" s="125"/>
      <c r="BC438" s="120" t="str">
        <f>IF('Main courante'!$A435=$BC$6,MAX($BC$8:$BC437)+1,"")</f>
        <v/>
      </c>
      <c r="BD438" s="121" t="str">
        <f>IF('Main courante'!$A435=$BC$6,TEXT('Main courante'!$B435,"j mmm aa"),"")</f>
        <v/>
      </c>
      <c r="BE438" s="122" t="str">
        <f>IF('Main courante'!$A435=$BC$6,TEXT('Main courante'!$C435,"hh:mm"),"")</f>
        <v/>
      </c>
      <c r="BF438" s="122" t="str">
        <f>IF('Main courante'!$A435=$BC$6,TEXT('Main courante'!$D435,"hh:mm"),"")</f>
        <v/>
      </c>
      <c r="BG438" s="123" t="str">
        <f>IF('Main courante'!$A435=$BC$6,MOD($BF438-$BE438,1),"")</f>
        <v/>
      </c>
      <c r="BH438" s="123" t="str">
        <f>IF('Main courante'!$A435=$BC$6,'Main courante'!$E435,"")</f>
        <v/>
      </c>
      <c r="BI438" s="122" t="str">
        <f>IF('Main courante'!$A435=$BC$6,DU438,"")</f>
        <v/>
      </c>
      <c r="BJ438" s="125"/>
      <c r="BK438" s="120" t="str">
        <f>IF('Main courante'!$A435=$BK$6,MAX($BK$8:$BK437)+1,"")</f>
        <v/>
      </c>
      <c r="BL438" s="121" t="str">
        <f>IF('Main courante'!$A435=$BK$6,TEXT('Main courante'!$B435,"j mmm aa"),"")</f>
        <v/>
      </c>
      <c r="BM438" s="122" t="str">
        <f>IF('Main courante'!$A435=$BK$6,TEXT('Main courante'!$C435,"hh:mm"),"")</f>
        <v/>
      </c>
      <c r="BN438" s="122" t="str">
        <f>IF('Main courante'!$A435=$BK$6,TEXT('Main courante'!$D435,"hh:mm"),"")</f>
        <v/>
      </c>
      <c r="BO438" s="123" t="str">
        <f>IF('Main courante'!$A435=$BK$6,MOD($BN438-$BM438,1),"")</f>
        <v/>
      </c>
      <c r="BP438" s="123" t="str">
        <f>IF('Main courante'!$A435=$BK$6,'Main courante'!$E435,"")</f>
        <v/>
      </c>
      <c r="BQ438" s="122" t="str">
        <f>IF('Main courante'!$A435=$BK$6,DU438,"")</f>
        <v/>
      </c>
      <c r="BR438" s="125"/>
      <c r="BS438" s="120" t="str">
        <f>IF('Main courante'!$A435=$BS$6,MAX($BS$8:$BS437)+1,"")</f>
        <v/>
      </c>
      <c r="BT438" s="121" t="str">
        <f>IF('Main courante'!$A435=$BS$6,TEXT('Main courante'!$B435,"j mmm aa"),"")</f>
        <v/>
      </c>
      <c r="BU438" s="122" t="str">
        <f>IF('Main courante'!$A435=$BS$6,TEXT('Main courante'!$C435,"hh:mm"),"")</f>
        <v/>
      </c>
      <c r="BV438" s="122" t="str">
        <f>IF('Main courante'!$A435=$BS$6,TEXT('Main courante'!$D435,"hh:mm"),"")</f>
        <v/>
      </c>
      <c r="BW438" s="123" t="str">
        <f>IF('Main courante'!$A435=$BS$6,MOD($BV438-$BU438,1),"")</f>
        <v/>
      </c>
      <c r="BX438" s="123" t="str">
        <f>IF('Main courante'!$A435=$BS$6,'Main courante'!$E435,"")</f>
        <v/>
      </c>
      <c r="BY438" s="122" t="str">
        <f>IF('Main courante'!$A435=$BS$6,DU438,"")</f>
        <v/>
      </c>
      <c r="BZ438" s="125"/>
      <c r="CA438" s="120" t="str">
        <f>IF('Main courante'!$A435=$CA$6,MAX($CA$8:$CA437)+1,"")</f>
        <v/>
      </c>
      <c r="CB438" s="121" t="str">
        <f>IF('Main courante'!$A435=$CA$6,TEXT('Main courante'!$B435,"j mmm aa"),"")</f>
        <v/>
      </c>
      <c r="CC438" s="122" t="str">
        <f>IF('Main courante'!$A435=$CA$6,TEXT('Main courante'!$C435,"hh:mm"),"")</f>
        <v/>
      </c>
      <c r="CD438" s="122" t="str">
        <f>IF('Main courante'!$A435=$CA$6,TEXT('Main courante'!$D435,"hh:mm"),"")</f>
        <v/>
      </c>
      <c r="CE438" s="123" t="str">
        <f>IF('Main courante'!$A435=$CA$6,MOD($CD438-$CC438,1),"")</f>
        <v/>
      </c>
      <c r="CF438" s="123" t="str">
        <f>IF('Main courante'!$A435=$CA$6,'Main courante'!$E435,"")</f>
        <v/>
      </c>
      <c r="CG438" s="122" t="str">
        <f>IF('Main courante'!$A435=$CA$6,DU438,"")</f>
        <v/>
      </c>
      <c r="CH438" s="125"/>
      <c r="CI438" s="120" t="str">
        <f>IF('Main courante'!$A435=$CI$6,MAX($CI$8:$CI437)+1,"")</f>
        <v/>
      </c>
      <c r="CJ438" s="121" t="str">
        <f>IF('Main courante'!$A435=$CI$6,TEXT('Main courante'!$B435,"j mmm aa"),"")</f>
        <v/>
      </c>
      <c r="CK438" s="122" t="str">
        <f>IF('Main courante'!$A435=$CI$6,TEXT('Main courante'!$C435,"hh:mm"),"")</f>
        <v/>
      </c>
      <c r="CL438" s="122" t="str">
        <f>IF('Main courante'!$A435=$CI$6,TEXT('Main courante'!$D435,"hh:mm"),"")</f>
        <v/>
      </c>
      <c r="CM438" s="123" t="str">
        <f>IF('Main courante'!$A435=$CI$6,MOD($CL438-$CK438,1),"")</f>
        <v/>
      </c>
      <c r="CN438" s="123" t="str">
        <f>IF('Main courante'!$A435=$CI$6,'Main courante'!$E435,"")</f>
        <v/>
      </c>
      <c r="CO438" s="125"/>
      <c r="CP438" s="120" t="str">
        <f>IF('Main courante'!$A435=$CP$6,MAX($CP$8:$CP437)+1,"")</f>
        <v/>
      </c>
      <c r="CQ438" s="121" t="str">
        <f>IF('Main courante'!$A435=$CP$6,TEXT('Main courante'!$B435,"j mmm aa"),"")</f>
        <v/>
      </c>
      <c r="CR438" s="122" t="str">
        <f>IF('Main courante'!$A435=$CP$6,TEXT('Main courante'!$C435,"hh:mm"),"")</f>
        <v/>
      </c>
      <c r="CS438" s="122" t="str">
        <f>IF('Main courante'!$A435=$CP$6,TEXT('Main courante'!$D435,"hh:mm"),"")</f>
        <v/>
      </c>
      <c r="CT438" s="123" t="str">
        <f>IF('Main courante'!$A435=$CP$6,MOD($CS438-$CR438,1),"")</f>
        <v/>
      </c>
      <c r="CU438" s="123" t="str">
        <f>IF('Main courante'!$A435=$CP$6,'Main courante'!$E435,"")</f>
        <v/>
      </c>
      <c r="CV438" s="122" t="str">
        <f>IF('Main courante'!$A435=$CP$6,DU438,"")</f>
        <v/>
      </c>
      <c r="CW438" s="125"/>
      <c r="CX438" s="120" t="str">
        <f>IF('Main courante'!$A435=$CX$6,MAX($CX$8:$CX437)+1,"")</f>
        <v/>
      </c>
      <c r="CY438" s="121" t="str">
        <f>IF('Main courante'!$A435=$CX$6,TEXT('Main courante'!$B435,"j mmm aa"),"")</f>
        <v/>
      </c>
      <c r="CZ438" s="122" t="str">
        <f>IF('Main courante'!$A435=$CX$6,TEXT('Main courante'!$C435,"hh:mm"),"")</f>
        <v/>
      </c>
      <c r="DA438" s="122" t="str">
        <f>IF('Main courante'!$A435=$CX$6,TEXT('Main courante'!$D435,"hh:mm"),"")</f>
        <v/>
      </c>
      <c r="DB438" s="123" t="str">
        <f>IF('Main courante'!$A435=$CX$6,MOD($DA438-$CZ438,1),"")</f>
        <v/>
      </c>
      <c r="DC438" s="123" t="str">
        <f>IF('Main courante'!$A435=$CX$6,'Main courante'!$E435,"")</f>
        <v/>
      </c>
      <c r="DD438" s="122" t="str">
        <f>IF('Main courante'!$A435=$CX$6,DU438,"")</f>
        <v/>
      </c>
      <c r="DE438" s="125"/>
      <c r="DF438" s="120" t="str">
        <f>IF('Main courante'!$A435=$DF$6,MAX($DF$8:$DF437)+1,"")</f>
        <v/>
      </c>
      <c r="DG438" s="121" t="str">
        <f>IF('Main courante'!$A435=$DF$6,TEXT('Main courante'!$B435,"j mmm aa"),"")</f>
        <v/>
      </c>
      <c r="DH438" s="122" t="str">
        <f>IF('Main courante'!$A435=$DF$6,TEXT('Main courante'!$C435,"hh:mm"),"")</f>
        <v/>
      </c>
      <c r="DI438" s="122" t="str">
        <f>IF('Main courante'!$A435=$DF$6,TEXT('Main courante'!$D435,"hh:mm"),"")</f>
        <v/>
      </c>
      <c r="DJ438" s="123" t="str">
        <f>IF('Main courante'!$A435=$DF$6,MOD($DI438-$DH438,1),"")</f>
        <v/>
      </c>
      <c r="DK438" s="123" t="str">
        <f>IF('Main courante'!$A435=$DF$6,'Main courante'!$E435,"")</f>
        <v/>
      </c>
      <c r="DL438" s="128"/>
      <c r="DM438" s="120" t="str">
        <f>IF(OR('Main courante'!$F435&lt;&gt;"",'Main courante'!$K435&lt;&gt;""),MAX($DM$8:$DM437)+1,"")</f>
        <v/>
      </c>
      <c r="DN438" s="121" t="str">
        <f>IF('Main courante'!$F435,TEXT('Main courante'!$B435,"j mmm aa"),"")</f>
        <v/>
      </c>
      <c r="DO438" s="121" t="str">
        <f>IF('Main courante'!$F435,'Main courante'!$E435,"")</f>
        <v/>
      </c>
      <c r="DP438" s="121" t="str">
        <f>IF(OR('Main courante'!$F435&lt;&gt;"",'Main courante'!$K435&lt;&gt;""),IF('Main courante'!$F435&lt;&gt;"",TEXT('Main courante'!$F435,"hh:mm"),""),"")</f>
        <v/>
      </c>
      <c r="DQ438" s="121" t="str">
        <f>IF(OR('Main courante'!$F435&lt;&gt;"",'Main courante'!$K435&lt;&gt;""),IF('Main courante'!$G435&lt;&gt;"",TEXT('Main courante'!$G435,"hh:mm"),""),"")</f>
        <v/>
      </c>
      <c r="DR438" s="121" t="str">
        <f>IF(OR('Main courante'!$F435&lt;&gt;"",'Main courante'!$K435&lt;&gt;""),IF('Main courante'!$K435&lt;&gt;"",TEXT('Main courante'!$K435,"hh:mm"),""),"")</f>
        <v/>
      </c>
      <c r="DS438" s="121" t="str">
        <f>IF(OR('Main courante'!$F435&lt;&gt;"",'Main courante'!$K435&lt;&gt;""),IF('Main courante'!$L435&lt;&gt;"",TEXT('Main courante'!$L435,"hh:mm"),""),"")</f>
        <v/>
      </c>
      <c r="DT438" s="129">
        <f t="shared" si="22"/>
        <v>0</v>
      </c>
      <c r="DU438" s="130">
        <f>'Main courante'!$H435+'Main courante'!$M435</f>
        <v>0</v>
      </c>
      <c r="DV438" s="131">
        <f>'Main courante'!$J435+'Main courante'!$O435</f>
        <v>0</v>
      </c>
      <c r="DW438" s="131">
        <f>'Main courante'!$I435+'Main courante'!$N435</f>
        <v>0</v>
      </c>
      <c r="DX438" s="132" t="str">
        <f>IF('Main courante'!$P435&lt;&gt;"",'Main courante'!$P435,"")</f>
        <v/>
      </c>
      <c r="DY438" s="133" t="str">
        <f>IF('Main courante'!$Q435&lt;&gt;"",'Main courante'!$Q435,"")</f>
        <v/>
      </c>
      <c r="DZ438" s="133" t="str">
        <f>IF('Main courante'!$R435&lt;&gt;"",'Main courante'!$R435,"")</f>
        <v/>
      </c>
      <c r="EA438" s="129">
        <f t="shared" si="23"/>
        <v>0</v>
      </c>
      <c r="EB438" s="129">
        <f t="shared" si="24"/>
        <v>0</v>
      </c>
      <c r="ED438" s="120" t="str">
        <f>IF('Main courante'!$A435=$ED$6,MAX($ED$8:$ED437)+1,"")</f>
        <v/>
      </c>
      <c r="EE438" s="120" t="str">
        <f>IF('Main courante'!$A435=$ED$6,'Main courante'!$S435,"")</f>
        <v/>
      </c>
      <c r="EF438" s="120" t="str">
        <f>IF('Main courante'!$A435=$ED$6,'Main courante'!$T435,"")</f>
        <v/>
      </c>
      <c r="EG438" s="120" t="str">
        <f>IF('Main courante'!$A435=$ED$6,'Main courante'!$U435,"")</f>
        <v/>
      </c>
      <c r="EH438" s="134" t="str">
        <f>IF('Main courante'!$A435=$ED$6,'Main courante'!$V435,"")</f>
        <v/>
      </c>
      <c r="EJ438" s="120" t="str">
        <f>IF('Main courante'!$A435=$EJ$6,MAX($EJ$8:$EJ437)+1,"")</f>
        <v/>
      </c>
      <c r="EK438" s="120" t="str">
        <f>IF('Main courante'!$A435=$EJ$6,'Main courante'!$S435,"")</f>
        <v/>
      </c>
      <c r="EL438" s="120" t="str">
        <f>IF('Main courante'!$A435=$EJ$6,'Main courante'!$T435,"")</f>
        <v/>
      </c>
      <c r="EM438" s="120" t="str">
        <f>IF('Main courante'!$A435=$EJ$6,'Main courante'!$U435,"")</f>
        <v/>
      </c>
      <c r="EN438" s="134" t="str">
        <f>IF('Main courante'!$A435=$EJ$6,'Main courante'!$V435,"")</f>
        <v/>
      </c>
      <c r="EP438" s="120" t="str">
        <f>IF('Main courante'!$A435=$EP$6,MAX($EP$8:$EP437)+1,"")</f>
        <v/>
      </c>
      <c r="EQ438" s="120" t="str">
        <f>IF('Main courante'!$A435=$EP$6,'Main courante'!$S435,"")</f>
        <v/>
      </c>
      <c r="ER438" s="120" t="str">
        <f>IF('Main courante'!$A435=$EP$6,'Main courante'!$T435,"")</f>
        <v/>
      </c>
      <c r="ES438" s="120" t="str">
        <f>IF('Main courante'!$A435=$EP$6,'Main courante'!$U435,"")</f>
        <v/>
      </c>
      <c r="ET438" s="134" t="str">
        <f>IF('Main courante'!$A435=$EP$6,'Main courante'!$V435,"")</f>
        <v/>
      </c>
      <c r="EU438" s="125"/>
      <c r="EV438" s="120" t="str">
        <f>IF('Main courante'!$A435=$EV$6,MAX($EV$8:$EV437)+1,"")</f>
        <v/>
      </c>
      <c r="EW438" s="121" t="str">
        <f>IF('Main courante'!$A435=$EV$6,TEXT('Main courante'!$B435,"j mmm aa"),"")</f>
        <v/>
      </c>
      <c r="EX438" s="122" t="str">
        <f>IF('Main courante'!$A435=$EV$6,TEXT('Main courante'!$C435,"hh:mm"),"")</f>
        <v/>
      </c>
      <c r="EY438" s="122" t="str">
        <f>IF('Main courante'!$A435=$EV$6,TEXT('Main courante'!$D435,"hh:mm"),"")</f>
        <v/>
      </c>
      <c r="EZ438" s="123" t="str">
        <f>IF('Main courante'!$A435=$EV$6,MOD($EY438-$EX438,1),"")</f>
        <v/>
      </c>
      <c r="FA438" s="123" t="str">
        <f>IF('Main courante'!$A435=$EV$6,'Main courante'!$E435,"")</f>
        <v/>
      </c>
      <c r="FB438" s="128"/>
    </row>
    <row r="439" spans="1:158">
      <c r="A439" s="120" t="str">
        <f>IF('Main courante'!$A436=$A$6,MAX($A$8:$A438)+1,"")</f>
        <v/>
      </c>
      <c r="B439" s="121" t="str">
        <f>IF('Main courante'!$A436=$A$6,TEXT('Main courante'!$B436,"j mmm aa"),"")</f>
        <v/>
      </c>
      <c r="C439" s="122" t="str">
        <f>IF('Main courante'!$A436=$A$6,TEXT('Main courante'!$C436,"hh:mm"),"")</f>
        <v/>
      </c>
      <c r="D439" s="122" t="str">
        <f>IF('Main courante'!$A436=$A$6,TEXT('Main courante'!$D436,"hh:mm"),"")</f>
        <v/>
      </c>
      <c r="E439" s="123" t="str">
        <f>IF('Main courante'!$A436=$A$6,MOD($D439-$C439,1),"")</f>
        <v/>
      </c>
      <c r="F439" s="123" t="str">
        <f>IF('Main courante'!$A436=$A$6,'Main courante'!$E436,"")</f>
        <v/>
      </c>
      <c r="G439" s="125"/>
      <c r="H439" s="126" t="str">
        <f>IF('Main courante'!$A436=$H$6,MAX($H$8:$H438)+1,"")</f>
        <v/>
      </c>
      <c r="I439" s="121" t="str">
        <f>IF('Main courante'!$A436=$H$6,TEXT('Main courante'!$B436,"j mmm aa"),"")</f>
        <v/>
      </c>
      <c r="J439" s="122" t="str">
        <f>IF('Main courante'!$A436=$H$6,TEXT('Main courante'!$C436,"hh:mm"),"")</f>
        <v/>
      </c>
      <c r="K439" s="122" t="str">
        <f>IF('Main courante'!$A436=$H$6,TEXT('Main courante'!$D436,"hh:mm"),"")</f>
        <v/>
      </c>
      <c r="L439" s="123" t="str">
        <f>IF('Main courante'!$A436=$H$6,MOD($K439-$J439,1),"")</f>
        <v/>
      </c>
      <c r="M439" s="123" t="str">
        <f>IF('Main courante'!$A436=$H$6,'Main courante'!$E436,"")</f>
        <v/>
      </c>
      <c r="N439" s="125"/>
      <c r="O439" s="120" t="str">
        <f>IF('Main courante'!$A436=$O$6,MAX($O$8:$O438)+1,"")</f>
        <v/>
      </c>
      <c r="P439" s="121" t="str">
        <f>IF('Main courante'!$A436=$O$6,TEXT('Main courante'!$B436,"j mmm aa"),"")</f>
        <v/>
      </c>
      <c r="Q439" s="122" t="str">
        <f>IF('Main courante'!$A436=$O$6,TEXT('Main courante'!$C436,"hh:mm"),"")</f>
        <v/>
      </c>
      <c r="R439" s="122" t="str">
        <f>IF('Main courante'!$A436=$O$6,TEXT('Main courante'!$D436,"hh:mm"),"")</f>
        <v/>
      </c>
      <c r="S439" s="123" t="str">
        <f>IF('Main courante'!$A436=$O$6,MOD($R439-$Q439,1),"")</f>
        <v/>
      </c>
      <c r="T439" s="124" t="str">
        <f>IF('Main courante'!$A436=$O$6,'Main courante'!$E436,"")</f>
        <v/>
      </c>
      <c r="U439" s="127" t="str">
        <f>IF('Main courante'!$A436=$O$6,DU439,"")</f>
        <v/>
      </c>
      <c r="V439" s="125"/>
      <c r="W439" s="120" t="str">
        <f>IF('Main courante'!$A436=$W$6,MAX($W$8:$W438)+1,"")</f>
        <v/>
      </c>
      <c r="X439" s="121" t="str">
        <f>IF('Main courante'!$A436=$W$6,TEXT('Main courante'!$B436,"j mmm aa"),"")</f>
        <v/>
      </c>
      <c r="Y439" s="122" t="str">
        <f>IF('Main courante'!$A436=$W$6,TEXT('Main courante'!$C436,"hh:mm"),"")</f>
        <v/>
      </c>
      <c r="Z439" s="122" t="str">
        <f>IF('Main courante'!$A436=$W$6,TEXT('Main courante'!$D436,"hh:mm"),"")</f>
        <v/>
      </c>
      <c r="AA439" s="123" t="str">
        <f>IF('Main courante'!$A436=$W$6,MOD($Z439-$Y439,1),"")</f>
        <v/>
      </c>
      <c r="AB439" s="123" t="str">
        <f>IF('Main courante'!$A436=$W$6,'Main courante'!$E436,"")</f>
        <v/>
      </c>
      <c r="AC439" s="122" t="str">
        <f>IF('Main courante'!$A436=$W$6,DU439,"")</f>
        <v/>
      </c>
      <c r="AD439" s="125"/>
      <c r="AE439" s="120" t="str">
        <f>IF('Main courante'!$A436=$AE$6,MAX($AE$8:$AE438)+1,"")</f>
        <v/>
      </c>
      <c r="AF439" s="121" t="str">
        <f>IF('Main courante'!$A436=$AE$6,TEXT('Main courante'!$B436,"j mmm aa"),"")</f>
        <v/>
      </c>
      <c r="AG439" s="122" t="str">
        <f>IF('Main courante'!$A436=$AE$6,TEXT('Main courante'!$C436,"hh:mm"),"")</f>
        <v/>
      </c>
      <c r="AH439" s="122" t="str">
        <f>IF('Main courante'!$A436=$AE$6,TEXT('Main courante'!$D436,"hh:mm"),"")</f>
        <v/>
      </c>
      <c r="AI439" s="123" t="str">
        <f>IF('Main courante'!$A436=$AE$6,MOD($AH439-$AG439,1),"")</f>
        <v/>
      </c>
      <c r="AJ439" s="123" t="str">
        <f>IF('Main courante'!$A436=$AE$6,'Main courante'!$E436,"")</f>
        <v/>
      </c>
      <c r="AK439" s="122" t="str">
        <f>IF('Main courante'!$A436=$AE$6,DU439,"")</f>
        <v/>
      </c>
      <c r="AL439" s="125"/>
      <c r="AM439" s="120" t="str">
        <f>IF('Main courante'!$A436=$AM$6,MAX($AM$8:$AM438)+1,"")</f>
        <v/>
      </c>
      <c r="AN439" s="121" t="str">
        <f>IF('Main courante'!$A436=$AM$6,TEXT('Main courante'!$B436,"j mmm aa"),"")</f>
        <v/>
      </c>
      <c r="AO439" s="122" t="str">
        <f>IF('Main courante'!$A436=$AM$6,TEXT('Main courante'!$C436,"hh:mm"),"")</f>
        <v/>
      </c>
      <c r="AP439" s="122" t="str">
        <f>IF('Main courante'!$A436=$AM$6,TEXT('Main courante'!$D436,"hh:mm"),"")</f>
        <v/>
      </c>
      <c r="AQ439" s="123" t="str">
        <f>IF('Main courante'!$A436=$AM$6,MOD($AP439-$AO439,1),"")</f>
        <v/>
      </c>
      <c r="AR439" s="123" t="str">
        <f>IF('Main courante'!$A436=$AM$6,'Main courante'!$E436,"")</f>
        <v/>
      </c>
      <c r="AS439" s="122" t="str">
        <f>IF('Main courante'!$A436=$AM$6,DU439,"")</f>
        <v/>
      </c>
      <c r="AT439" s="125"/>
      <c r="AU439" s="120" t="str">
        <f>IF('Main courante'!$A436=$AU$6,MAX($AU$8:$AU438)+1,"")</f>
        <v/>
      </c>
      <c r="AV439" s="121" t="str">
        <f>IF('Main courante'!$A436=$AU$6,TEXT('Main courante'!$B436,"j mmm aa"),"")</f>
        <v/>
      </c>
      <c r="AW439" s="122" t="str">
        <f>IF('Main courante'!$A436=$AU$6,TEXT('Main courante'!$C436,"hh:mm"),"")</f>
        <v/>
      </c>
      <c r="AX439" s="122" t="str">
        <f>IF('Main courante'!$A436=$AU$6,TEXT('Main courante'!$D436,"hh:mm"),"")</f>
        <v/>
      </c>
      <c r="AY439" s="123" t="str">
        <f>IF('Main courante'!$A436=$AU$6,MOD($AX439-$AW439,1),"")</f>
        <v/>
      </c>
      <c r="AZ439" s="123" t="str">
        <f>IF('Main courante'!$A436=$AU$6,'Main courante'!$E436,"")</f>
        <v/>
      </c>
      <c r="BA439" s="122" t="str">
        <f>IF('Main courante'!$A436=$AU$6,DU439,"")</f>
        <v/>
      </c>
      <c r="BB439" s="125"/>
      <c r="BC439" s="120" t="str">
        <f>IF('Main courante'!$A436=$BC$6,MAX($BC$8:$BC438)+1,"")</f>
        <v/>
      </c>
      <c r="BD439" s="121" t="str">
        <f>IF('Main courante'!$A436=$BC$6,TEXT('Main courante'!$B436,"j mmm aa"),"")</f>
        <v/>
      </c>
      <c r="BE439" s="122" t="str">
        <f>IF('Main courante'!$A436=$BC$6,TEXT('Main courante'!$C436,"hh:mm"),"")</f>
        <v/>
      </c>
      <c r="BF439" s="122" t="str">
        <f>IF('Main courante'!$A436=$BC$6,TEXT('Main courante'!$D436,"hh:mm"),"")</f>
        <v/>
      </c>
      <c r="BG439" s="123" t="str">
        <f>IF('Main courante'!$A436=$BC$6,MOD($BF439-$BE439,1),"")</f>
        <v/>
      </c>
      <c r="BH439" s="123" t="str">
        <f>IF('Main courante'!$A436=$BC$6,'Main courante'!$E436,"")</f>
        <v/>
      </c>
      <c r="BI439" s="122" t="str">
        <f>IF('Main courante'!$A436=$BC$6,DU439,"")</f>
        <v/>
      </c>
      <c r="BJ439" s="125"/>
      <c r="BK439" s="120" t="str">
        <f>IF('Main courante'!$A436=$BK$6,MAX($BK$8:$BK438)+1,"")</f>
        <v/>
      </c>
      <c r="BL439" s="121" t="str">
        <f>IF('Main courante'!$A436=$BK$6,TEXT('Main courante'!$B436,"j mmm aa"),"")</f>
        <v/>
      </c>
      <c r="BM439" s="122" t="str">
        <f>IF('Main courante'!$A436=$BK$6,TEXT('Main courante'!$C436,"hh:mm"),"")</f>
        <v/>
      </c>
      <c r="BN439" s="122" t="str">
        <f>IF('Main courante'!$A436=$BK$6,TEXT('Main courante'!$D436,"hh:mm"),"")</f>
        <v/>
      </c>
      <c r="BO439" s="123" t="str">
        <f>IF('Main courante'!$A436=$BK$6,MOD($BN439-$BM439,1),"")</f>
        <v/>
      </c>
      <c r="BP439" s="123" t="str">
        <f>IF('Main courante'!$A436=$BK$6,'Main courante'!$E436,"")</f>
        <v/>
      </c>
      <c r="BQ439" s="122" t="str">
        <f>IF('Main courante'!$A436=$BK$6,DU439,"")</f>
        <v/>
      </c>
      <c r="BR439" s="125"/>
      <c r="BS439" s="120" t="str">
        <f>IF('Main courante'!$A436=$BS$6,MAX($BS$8:$BS438)+1,"")</f>
        <v/>
      </c>
      <c r="BT439" s="121" t="str">
        <f>IF('Main courante'!$A436=$BS$6,TEXT('Main courante'!$B436,"j mmm aa"),"")</f>
        <v/>
      </c>
      <c r="BU439" s="122" t="str">
        <f>IF('Main courante'!$A436=$BS$6,TEXT('Main courante'!$C436,"hh:mm"),"")</f>
        <v/>
      </c>
      <c r="BV439" s="122" t="str">
        <f>IF('Main courante'!$A436=$BS$6,TEXT('Main courante'!$D436,"hh:mm"),"")</f>
        <v/>
      </c>
      <c r="BW439" s="123" t="str">
        <f>IF('Main courante'!$A436=$BS$6,MOD($BV439-$BU439,1),"")</f>
        <v/>
      </c>
      <c r="BX439" s="123" t="str">
        <f>IF('Main courante'!$A436=$BS$6,'Main courante'!$E436,"")</f>
        <v/>
      </c>
      <c r="BY439" s="122" t="str">
        <f>IF('Main courante'!$A436=$BS$6,DU439,"")</f>
        <v/>
      </c>
      <c r="BZ439" s="125"/>
      <c r="CA439" s="120" t="str">
        <f>IF('Main courante'!$A436=$CA$6,MAX($CA$8:$CA438)+1,"")</f>
        <v/>
      </c>
      <c r="CB439" s="121" t="str">
        <f>IF('Main courante'!$A436=$CA$6,TEXT('Main courante'!$B436,"j mmm aa"),"")</f>
        <v/>
      </c>
      <c r="CC439" s="122" t="str">
        <f>IF('Main courante'!$A436=$CA$6,TEXT('Main courante'!$C436,"hh:mm"),"")</f>
        <v/>
      </c>
      <c r="CD439" s="122" t="str">
        <f>IF('Main courante'!$A436=$CA$6,TEXT('Main courante'!$D436,"hh:mm"),"")</f>
        <v/>
      </c>
      <c r="CE439" s="123" t="str">
        <f>IF('Main courante'!$A436=$CA$6,MOD($CD439-$CC439,1),"")</f>
        <v/>
      </c>
      <c r="CF439" s="123" t="str">
        <f>IF('Main courante'!$A436=$CA$6,'Main courante'!$E436,"")</f>
        <v/>
      </c>
      <c r="CG439" s="122" t="str">
        <f>IF('Main courante'!$A436=$CA$6,DU439,"")</f>
        <v/>
      </c>
      <c r="CH439" s="125"/>
      <c r="CI439" s="120" t="str">
        <f>IF('Main courante'!$A436=$CI$6,MAX($CI$8:$CI438)+1,"")</f>
        <v/>
      </c>
      <c r="CJ439" s="121" t="str">
        <f>IF('Main courante'!$A436=$CI$6,TEXT('Main courante'!$B436,"j mmm aa"),"")</f>
        <v/>
      </c>
      <c r="CK439" s="122" t="str">
        <f>IF('Main courante'!$A436=$CI$6,TEXT('Main courante'!$C436,"hh:mm"),"")</f>
        <v/>
      </c>
      <c r="CL439" s="122" t="str">
        <f>IF('Main courante'!$A436=$CI$6,TEXT('Main courante'!$D436,"hh:mm"),"")</f>
        <v/>
      </c>
      <c r="CM439" s="123" t="str">
        <f>IF('Main courante'!$A436=$CI$6,MOD($CL439-$CK439,1),"")</f>
        <v/>
      </c>
      <c r="CN439" s="123" t="str">
        <f>IF('Main courante'!$A436=$CI$6,'Main courante'!$E436,"")</f>
        <v/>
      </c>
      <c r="CO439" s="125"/>
      <c r="CP439" s="120" t="str">
        <f>IF('Main courante'!$A436=$CP$6,MAX($CP$8:$CP438)+1,"")</f>
        <v/>
      </c>
      <c r="CQ439" s="121" t="str">
        <f>IF('Main courante'!$A436=$CP$6,TEXT('Main courante'!$B436,"j mmm aa"),"")</f>
        <v/>
      </c>
      <c r="CR439" s="122" t="str">
        <f>IF('Main courante'!$A436=$CP$6,TEXT('Main courante'!$C436,"hh:mm"),"")</f>
        <v/>
      </c>
      <c r="CS439" s="122" t="str">
        <f>IF('Main courante'!$A436=$CP$6,TEXT('Main courante'!$D436,"hh:mm"),"")</f>
        <v/>
      </c>
      <c r="CT439" s="123" t="str">
        <f>IF('Main courante'!$A436=$CP$6,MOD($CS439-$CR439,1),"")</f>
        <v/>
      </c>
      <c r="CU439" s="123" t="str">
        <f>IF('Main courante'!$A436=$CP$6,'Main courante'!$E436,"")</f>
        <v/>
      </c>
      <c r="CV439" s="122" t="str">
        <f>IF('Main courante'!$A436=$CP$6,DU439,"")</f>
        <v/>
      </c>
      <c r="CW439" s="125"/>
      <c r="CX439" s="120" t="str">
        <f>IF('Main courante'!$A436=$CX$6,MAX($CX$8:$CX438)+1,"")</f>
        <v/>
      </c>
      <c r="CY439" s="121" t="str">
        <f>IF('Main courante'!$A436=$CX$6,TEXT('Main courante'!$B436,"j mmm aa"),"")</f>
        <v/>
      </c>
      <c r="CZ439" s="122" t="str">
        <f>IF('Main courante'!$A436=$CX$6,TEXT('Main courante'!$C436,"hh:mm"),"")</f>
        <v/>
      </c>
      <c r="DA439" s="122" t="str">
        <f>IF('Main courante'!$A436=$CX$6,TEXT('Main courante'!$D436,"hh:mm"),"")</f>
        <v/>
      </c>
      <c r="DB439" s="123" t="str">
        <f>IF('Main courante'!$A436=$CX$6,MOD($DA439-$CZ439,1),"")</f>
        <v/>
      </c>
      <c r="DC439" s="123" t="str">
        <f>IF('Main courante'!$A436=$CX$6,'Main courante'!$E436,"")</f>
        <v/>
      </c>
      <c r="DD439" s="122" t="str">
        <f>IF('Main courante'!$A436=$CX$6,DU439,"")</f>
        <v/>
      </c>
      <c r="DE439" s="125"/>
      <c r="DF439" s="120" t="str">
        <f>IF('Main courante'!$A436=$DF$6,MAX($DF$8:$DF438)+1,"")</f>
        <v/>
      </c>
      <c r="DG439" s="121" t="str">
        <f>IF('Main courante'!$A436=$DF$6,TEXT('Main courante'!$B436,"j mmm aa"),"")</f>
        <v/>
      </c>
      <c r="DH439" s="122" t="str">
        <f>IF('Main courante'!$A436=$DF$6,TEXT('Main courante'!$C436,"hh:mm"),"")</f>
        <v/>
      </c>
      <c r="DI439" s="122" t="str">
        <f>IF('Main courante'!$A436=$DF$6,TEXT('Main courante'!$D436,"hh:mm"),"")</f>
        <v/>
      </c>
      <c r="DJ439" s="123" t="str">
        <f>IF('Main courante'!$A436=$DF$6,MOD($DI439-$DH439,1),"")</f>
        <v/>
      </c>
      <c r="DK439" s="123" t="str">
        <f>IF('Main courante'!$A436=$DF$6,'Main courante'!$E436,"")</f>
        <v/>
      </c>
      <c r="DL439" s="128"/>
      <c r="DM439" s="120" t="str">
        <f>IF(OR('Main courante'!$F436&lt;&gt;"",'Main courante'!$K436&lt;&gt;""),MAX($DM$8:$DM438)+1,"")</f>
        <v/>
      </c>
      <c r="DN439" s="121" t="str">
        <f>IF('Main courante'!$F436,TEXT('Main courante'!$B436,"j mmm aa"),"")</f>
        <v/>
      </c>
      <c r="DO439" s="121" t="str">
        <f>IF('Main courante'!$F436,'Main courante'!$E436,"")</f>
        <v/>
      </c>
      <c r="DP439" s="121" t="str">
        <f>IF(OR('Main courante'!$F436&lt;&gt;"",'Main courante'!$K436&lt;&gt;""),IF('Main courante'!$F436&lt;&gt;"",TEXT('Main courante'!$F436,"hh:mm"),""),"")</f>
        <v/>
      </c>
      <c r="DQ439" s="121" t="str">
        <f>IF(OR('Main courante'!$F436&lt;&gt;"",'Main courante'!$K436&lt;&gt;""),IF('Main courante'!$G436&lt;&gt;"",TEXT('Main courante'!$G436,"hh:mm"),""),"")</f>
        <v/>
      </c>
      <c r="DR439" s="121" t="str">
        <f>IF(OR('Main courante'!$F436&lt;&gt;"",'Main courante'!$K436&lt;&gt;""),IF('Main courante'!$K436&lt;&gt;"",TEXT('Main courante'!$K436,"hh:mm"),""),"")</f>
        <v/>
      </c>
      <c r="DS439" s="121" t="str">
        <f>IF(OR('Main courante'!$F436&lt;&gt;"",'Main courante'!$K436&lt;&gt;""),IF('Main courante'!$L436&lt;&gt;"",TEXT('Main courante'!$L436,"hh:mm"),""),"")</f>
        <v/>
      </c>
      <c r="DT439" s="129">
        <f t="shared" si="22"/>
        <v>0</v>
      </c>
      <c r="DU439" s="130">
        <f>'Main courante'!$H436+'Main courante'!$M436</f>
        <v>0</v>
      </c>
      <c r="DV439" s="131">
        <f>'Main courante'!$J436+'Main courante'!$O436</f>
        <v>0</v>
      </c>
      <c r="DW439" s="131">
        <f>'Main courante'!$I436+'Main courante'!$N436</f>
        <v>0</v>
      </c>
      <c r="DX439" s="132" t="str">
        <f>IF('Main courante'!$P436&lt;&gt;"",'Main courante'!$P436,"")</f>
        <v/>
      </c>
      <c r="DY439" s="133" t="str">
        <f>IF('Main courante'!$Q436&lt;&gt;"",'Main courante'!$Q436,"")</f>
        <v/>
      </c>
      <c r="DZ439" s="133" t="str">
        <f>IF('Main courante'!$R436&lt;&gt;"",'Main courante'!$R436,"")</f>
        <v/>
      </c>
      <c r="EA439" s="129">
        <f t="shared" si="23"/>
        <v>0</v>
      </c>
      <c r="EB439" s="129">
        <f t="shared" si="24"/>
        <v>0</v>
      </c>
      <c r="ED439" s="120" t="str">
        <f>IF('Main courante'!$A436=$ED$6,MAX($ED$8:$ED438)+1,"")</f>
        <v/>
      </c>
      <c r="EE439" s="120" t="str">
        <f>IF('Main courante'!$A436=$ED$6,'Main courante'!$S436,"")</f>
        <v/>
      </c>
      <c r="EF439" s="120" t="str">
        <f>IF('Main courante'!$A436=$ED$6,'Main courante'!$T436,"")</f>
        <v/>
      </c>
      <c r="EG439" s="120" t="str">
        <f>IF('Main courante'!$A436=$ED$6,'Main courante'!$U436,"")</f>
        <v/>
      </c>
      <c r="EH439" s="134" t="str">
        <f>IF('Main courante'!$A436=$ED$6,'Main courante'!$V436,"")</f>
        <v/>
      </c>
      <c r="EJ439" s="120" t="str">
        <f>IF('Main courante'!$A436=$EJ$6,MAX($EJ$8:$EJ438)+1,"")</f>
        <v/>
      </c>
      <c r="EK439" s="120" t="str">
        <f>IF('Main courante'!$A436=$EJ$6,'Main courante'!$S436,"")</f>
        <v/>
      </c>
      <c r="EL439" s="120" t="str">
        <f>IF('Main courante'!$A436=$EJ$6,'Main courante'!$T436,"")</f>
        <v/>
      </c>
      <c r="EM439" s="120" t="str">
        <f>IF('Main courante'!$A436=$EJ$6,'Main courante'!$U436,"")</f>
        <v/>
      </c>
      <c r="EN439" s="134" t="str">
        <f>IF('Main courante'!$A436=$EJ$6,'Main courante'!$V436,"")</f>
        <v/>
      </c>
      <c r="EP439" s="120" t="str">
        <f>IF('Main courante'!$A436=$EP$6,MAX($EP$8:$EP438)+1,"")</f>
        <v/>
      </c>
      <c r="EQ439" s="120" t="str">
        <f>IF('Main courante'!$A436=$EP$6,'Main courante'!$S436,"")</f>
        <v/>
      </c>
      <c r="ER439" s="120" t="str">
        <f>IF('Main courante'!$A436=$EP$6,'Main courante'!$T436,"")</f>
        <v/>
      </c>
      <c r="ES439" s="120" t="str">
        <f>IF('Main courante'!$A436=$EP$6,'Main courante'!$U436,"")</f>
        <v/>
      </c>
      <c r="ET439" s="134" t="str">
        <f>IF('Main courante'!$A436=$EP$6,'Main courante'!$V436,"")</f>
        <v/>
      </c>
      <c r="EU439" s="125"/>
      <c r="EV439" s="120" t="str">
        <f>IF('Main courante'!$A436=$EV$6,MAX($EV$8:$EV438)+1,"")</f>
        <v/>
      </c>
      <c r="EW439" s="121" t="str">
        <f>IF('Main courante'!$A436=$EV$6,TEXT('Main courante'!$B436,"j mmm aa"),"")</f>
        <v/>
      </c>
      <c r="EX439" s="122" t="str">
        <f>IF('Main courante'!$A436=$EV$6,TEXT('Main courante'!$C436,"hh:mm"),"")</f>
        <v/>
      </c>
      <c r="EY439" s="122" t="str">
        <f>IF('Main courante'!$A436=$EV$6,TEXT('Main courante'!$D436,"hh:mm"),"")</f>
        <v/>
      </c>
      <c r="EZ439" s="123" t="str">
        <f>IF('Main courante'!$A436=$EV$6,MOD($EY439-$EX439,1),"")</f>
        <v/>
      </c>
      <c r="FA439" s="123" t="str">
        <f>IF('Main courante'!$A436=$EV$6,'Main courante'!$E436,"")</f>
        <v/>
      </c>
      <c r="FB439" s="128"/>
    </row>
    <row r="440" spans="1:158">
      <c r="A440" s="120" t="str">
        <f>IF('Main courante'!$A437=$A$6,MAX($A$8:$A439)+1,"")</f>
        <v/>
      </c>
      <c r="B440" s="121" t="str">
        <f>IF('Main courante'!$A437=$A$6,TEXT('Main courante'!$B437,"j mmm aa"),"")</f>
        <v/>
      </c>
      <c r="C440" s="122" t="str">
        <f>IF('Main courante'!$A437=$A$6,TEXT('Main courante'!$C437,"hh:mm"),"")</f>
        <v/>
      </c>
      <c r="D440" s="122" t="str">
        <f>IF('Main courante'!$A437=$A$6,TEXT('Main courante'!$D437,"hh:mm"),"")</f>
        <v/>
      </c>
      <c r="E440" s="123" t="str">
        <f>IF('Main courante'!$A437=$A$6,MOD($D440-$C440,1),"")</f>
        <v/>
      </c>
      <c r="F440" s="123" t="str">
        <f>IF('Main courante'!$A437=$A$6,'Main courante'!$E437,"")</f>
        <v/>
      </c>
      <c r="G440" s="125"/>
      <c r="H440" s="126" t="str">
        <f>IF('Main courante'!$A437=$H$6,MAX($H$8:$H439)+1,"")</f>
        <v/>
      </c>
      <c r="I440" s="121" t="str">
        <f>IF('Main courante'!$A437=$H$6,TEXT('Main courante'!$B437,"j mmm aa"),"")</f>
        <v/>
      </c>
      <c r="J440" s="122" t="str">
        <f>IF('Main courante'!$A437=$H$6,TEXT('Main courante'!$C437,"hh:mm"),"")</f>
        <v/>
      </c>
      <c r="K440" s="122" t="str">
        <f>IF('Main courante'!$A437=$H$6,TEXT('Main courante'!$D437,"hh:mm"),"")</f>
        <v/>
      </c>
      <c r="L440" s="123" t="str">
        <f>IF('Main courante'!$A437=$H$6,MOD($K440-$J440,1),"")</f>
        <v/>
      </c>
      <c r="M440" s="123" t="str">
        <f>IF('Main courante'!$A437=$H$6,'Main courante'!$E437,"")</f>
        <v/>
      </c>
      <c r="N440" s="125"/>
      <c r="O440" s="120" t="str">
        <f>IF('Main courante'!$A437=$O$6,MAX($O$8:$O439)+1,"")</f>
        <v/>
      </c>
      <c r="P440" s="121" t="str">
        <f>IF('Main courante'!$A437=$O$6,TEXT('Main courante'!$B437,"j mmm aa"),"")</f>
        <v/>
      </c>
      <c r="Q440" s="122" t="str">
        <f>IF('Main courante'!$A437=$O$6,TEXT('Main courante'!$C437,"hh:mm"),"")</f>
        <v/>
      </c>
      <c r="R440" s="122" t="str">
        <f>IF('Main courante'!$A437=$O$6,TEXT('Main courante'!$D437,"hh:mm"),"")</f>
        <v/>
      </c>
      <c r="S440" s="123" t="str">
        <f>IF('Main courante'!$A437=$O$6,MOD($R440-$Q440,1),"")</f>
        <v/>
      </c>
      <c r="T440" s="124" t="str">
        <f>IF('Main courante'!$A437=$O$6,'Main courante'!$E437,"")</f>
        <v/>
      </c>
      <c r="U440" s="127" t="str">
        <f>IF('Main courante'!$A437=$O$6,DU440,"")</f>
        <v/>
      </c>
      <c r="V440" s="125"/>
      <c r="W440" s="120" t="str">
        <f>IF('Main courante'!$A437=$W$6,MAX($W$8:$W439)+1,"")</f>
        <v/>
      </c>
      <c r="X440" s="121" t="str">
        <f>IF('Main courante'!$A437=$W$6,TEXT('Main courante'!$B437,"j mmm aa"),"")</f>
        <v/>
      </c>
      <c r="Y440" s="122" t="str">
        <f>IF('Main courante'!$A437=$W$6,TEXT('Main courante'!$C437,"hh:mm"),"")</f>
        <v/>
      </c>
      <c r="Z440" s="122" t="str">
        <f>IF('Main courante'!$A437=$W$6,TEXT('Main courante'!$D437,"hh:mm"),"")</f>
        <v/>
      </c>
      <c r="AA440" s="123" t="str">
        <f>IF('Main courante'!$A437=$W$6,MOD($Z440-$Y440,1),"")</f>
        <v/>
      </c>
      <c r="AB440" s="123" t="str">
        <f>IF('Main courante'!$A437=$W$6,'Main courante'!$E437,"")</f>
        <v/>
      </c>
      <c r="AC440" s="122" t="str">
        <f>IF('Main courante'!$A437=$W$6,DU440,"")</f>
        <v/>
      </c>
      <c r="AD440" s="125"/>
      <c r="AE440" s="120" t="str">
        <f>IF('Main courante'!$A437=$AE$6,MAX($AE$8:$AE439)+1,"")</f>
        <v/>
      </c>
      <c r="AF440" s="121" t="str">
        <f>IF('Main courante'!$A437=$AE$6,TEXT('Main courante'!$B437,"j mmm aa"),"")</f>
        <v/>
      </c>
      <c r="AG440" s="122" t="str">
        <f>IF('Main courante'!$A437=$AE$6,TEXT('Main courante'!$C437,"hh:mm"),"")</f>
        <v/>
      </c>
      <c r="AH440" s="122" t="str">
        <f>IF('Main courante'!$A437=$AE$6,TEXT('Main courante'!$D437,"hh:mm"),"")</f>
        <v/>
      </c>
      <c r="AI440" s="123" t="str">
        <f>IF('Main courante'!$A437=$AE$6,MOD($AH440-$AG440,1),"")</f>
        <v/>
      </c>
      <c r="AJ440" s="123" t="str">
        <f>IF('Main courante'!$A437=$AE$6,'Main courante'!$E437,"")</f>
        <v/>
      </c>
      <c r="AK440" s="122" t="str">
        <f>IF('Main courante'!$A437=$AE$6,DU440,"")</f>
        <v/>
      </c>
      <c r="AL440" s="125"/>
      <c r="AM440" s="120" t="str">
        <f>IF('Main courante'!$A437=$AM$6,MAX($AM$8:$AM439)+1,"")</f>
        <v/>
      </c>
      <c r="AN440" s="121" t="str">
        <f>IF('Main courante'!$A437=$AM$6,TEXT('Main courante'!$B437,"j mmm aa"),"")</f>
        <v/>
      </c>
      <c r="AO440" s="122" t="str">
        <f>IF('Main courante'!$A437=$AM$6,TEXT('Main courante'!$C437,"hh:mm"),"")</f>
        <v/>
      </c>
      <c r="AP440" s="122" t="str">
        <f>IF('Main courante'!$A437=$AM$6,TEXT('Main courante'!$D437,"hh:mm"),"")</f>
        <v/>
      </c>
      <c r="AQ440" s="123" t="str">
        <f>IF('Main courante'!$A437=$AM$6,MOD($AP440-$AO440,1),"")</f>
        <v/>
      </c>
      <c r="AR440" s="123" t="str">
        <f>IF('Main courante'!$A437=$AM$6,'Main courante'!$E437,"")</f>
        <v/>
      </c>
      <c r="AS440" s="122" t="str">
        <f>IF('Main courante'!$A437=$AM$6,DU440,"")</f>
        <v/>
      </c>
      <c r="AT440" s="125"/>
      <c r="AU440" s="120" t="str">
        <f>IF('Main courante'!$A437=$AU$6,MAX($AU$8:$AU439)+1,"")</f>
        <v/>
      </c>
      <c r="AV440" s="121" t="str">
        <f>IF('Main courante'!$A437=$AU$6,TEXT('Main courante'!$B437,"j mmm aa"),"")</f>
        <v/>
      </c>
      <c r="AW440" s="122" t="str">
        <f>IF('Main courante'!$A437=$AU$6,TEXT('Main courante'!$C437,"hh:mm"),"")</f>
        <v/>
      </c>
      <c r="AX440" s="122" t="str">
        <f>IF('Main courante'!$A437=$AU$6,TEXT('Main courante'!$D437,"hh:mm"),"")</f>
        <v/>
      </c>
      <c r="AY440" s="123" t="str">
        <f>IF('Main courante'!$A437=$AU$6,MOD($AX440-$AW440,1),"")</f>
        <v/>
      </c>
      <c r="AZ440" s="123" t="str">
        <f>IF('Main courante'!$A437=$AU$6,'Main courante'!$E437,"")</f>
        <v/>
      </c>
      <c r="BA440" s="122" t="str">
        <f>IF('Main courante'!$A437=$AU$6,DU440,"")</f>
        <v/>
      </c>
      <c r="BB440" s="125"/>
      <c r="BC440" s="120" t="str">
        <f>IF('Main courante'!$A437=$BC$6,MAX($BC$8:$BC439)+1,"")</f>
        <v/>
      </c>
      <c r="BD440" s="121" t="str">
        <f>IF('Main courante'!$A437=$BC$6,TEXT('Main courante'!$B437,"j mmm aa"),"")</f>
        <v/>
      </c>
      <c r="BE440" s="122" t="str">
        <f>IF('Main courante'!$A437=$BC$6,TEXT('Main courante'!$C437,"hh:mm"),"")</f>
        <v/>
      </c>
      <c r="BF440" s="122" t="str">
        <f>IF('Main courante'!$A437=$BC$6,TEXT('Main courante'!$D437,"hh:mm"),"")</f>
        <v/>
      </c>
      <c r="BG440" s="123" t="str">
        <f>IF('Main courante'!$A437=$BC$6,MOD($BF440-$BE440,1),"")</f>
        <v/>
      </c>
      <c r="BH440" s="123" t="str">
        <f>IF('Main courante'!$A437=$BC$6,'Main courante'!$E437,"")</f>
        <v/>
      </c>
      <c r="BI440" s="122" t="str">
        <f>IF('Main courante'!$A437=$BC$6,DU440,"")</f>
        <v/>
      </c>
      <c r="BJ440" s="125"/>
      <c r="BK440" s="120" t="str">
        <f>IF('Main courante'!$A437=$BK$6,MAX($BK$8:$BK439)+1,"")</f>
        <v/>
      </c>
      <c r="BL440" s="121" t="str">
        <f>IF('Main courante'!$A437=$BK$6,TEXT('Main courante'!$B437,"j mmm aa"),"")</f>
        <v/>
      </c>
      <c r="BM440" s="122" t="str">
        <f>IF('Main courante'!$A437=$BK$6,TEXT('Main courante'!$C437,"hh:mm"),"")</f>
        <v/>
      </c>
      <c r="BN440" s="122" t="str">
        <f>IF('Main courante'!$A437=$BK$6,TEXT('Main courante'!$D437,"hh:mm"),"")</f>
        <v/>
      </c>
      <c r="BO440" s="123" t="str">
        <f>IF('Main courante'!$A437=$BK$6,MOD($BN440-$BM440,1),"")</f>
        <v/>
      </c>
      <c r="BP440" s="123" t="str">
        <f>IF('Main courante'!$A437=$BK$6,'Main courante'!$E437,"")</f>
        <v/>
      </c>
      <c r="BQ440" s="122" t="str">
        <f>IF('Main courante'!$A437=$BK$6,DU440,"")</f>
        <v/>
      </c>
      <c r="BR440" s="125"/>
      <c r="BS440" s="120" t="str">
        <f>IF('Main courante'!$A437=$BS$6,MAX($BS$8:$BS439)+1,"")</f>
        <v/>
      </c>
      <c r="BT440" s="121" t="str">
        <f>IF('Main courante'!$A437=$BS$6,TEXT('Main courante'!$B437,"j mmm aa"),"")</f>
        <v/>
      </c>
      <c r="BU440" s="122" t="str">
        <f>IF('Main courante'!$A437=$BS$6,TEXT('Main courante'!$C437,"hh:mm"),"")</f>
        <v/>
      </c>
      <c r="BV440" s="122" t="str">
        <f>IF('Main courante'!$A437=$BS$6,TEXT('Main courante'!$D437,"hh:mm"),"")</f>
        <v/>
      </c>
      <c r="BW440" s="123" t="str">
        <f>IF('Main courante'!$A437=$BS$6,MOD($BV440-$BU440,1),"")</f>
        <v/>
      </c>
      <c r="BX440" s="123" t="str">
        <f>IF('Main courante'!$A437=$BS$6,'Main courante'!$E437,"")</f>
        <v/>
      </c>
      <c r="BY440" s="122" t="str">
        <f>IF('Main courante'!$A437=$BS$6,DU440,"")</f>
        <v/>
      </c>
      <c r="BZ440" s="125"/>
      <c r="CA440" s="120" t="str">
        <f>IF('Main courante'!$A437=$CA$6,MAX($CA$8:$CA439)+1,"")</f>
        <v/>
      </c>
      <c r="CB440" s="121" t="str">
        <f>IF('Main courante'!$A437=$CA$6,TEXT('Main courante'!$B437,"j mmm aa"),"")</f>
        <v/>
      </c>
      <c r="CC440" s="122" t="str">
        <f>IF('Main courante'!$A437=$CA$6,TEXT('Main courante'!$C437,"hh:mm"),"")</f>
        <v/>
      </c>
      <c r="CD440" s="122" t="str">
        <f>IF('Main courante'!$A437=$CA$6,TEXT('Main courante'!$D437,"hh:mm"),"")</f>
        <v/>
      </c>
      <c r="CE440" s="123" t="str">
        <f>IF('Main courante'!$A437=$CA$6,MOD($CD440-$CC440,1),"")</f>
        <v/>
      </c>
      <c r="CF440" s="123" t="str">
        <f>IF('Main courante'!$A437=$CA$6,'Main courante'!$E437,"")</f>
        <v/>
      </c>
      <c r="CG440" s="122" t="str">
        <f>IF('Main courante'!$A437=$CA$6,DU440,"")</f>
        <v/>
      </c>
      <c r="CH440" s="125"/>
      <c r="CI440" s="120" t="str">
        <f>IF('Main courante'!$A437=$CI$6,MAX($CI$8:$CI439)+1,"")</f>
        <v/>
      </c>
      <c r="CJ440" s="121" t="str">
        <f>IF('Main courante'!$A437=$CI$6,TEXT('Main courante'!$B437,"j mmm aa"),"")</f>
        <v/>
      </c>
      <c r="CK440" s="122" t="str">
        <f>IF('Main courante'!$A437=$CI$6,TEXT('Main courante'!$C437,"hh:mm"),"")</f>
        <v/>
      </c>
      <c r="CL440" s="122" t="str">
        <f>IF('Main courante'!$A437=$CI$6,TEXT('Main courante'!$D437,"hh:mm"),"")</f>
        <v/>
      </c>
      <c r="CM440" s="123" t="str">
        <f>IF('Main courante'!$A437=$CI$6,MOD($CL440-$CK440,1),"")</f>
        <v/>
      </c>
      <c r="CN440" s="123" t="str">
        <f>IF('Main courante'!$A437=$CI$6,'Main courante'!$E437,"")</f>
        <v/>
      </c>
      <c r="CO440" s="125"/>
      <c r="CP440" s="120" t="str">
        <f>IF('Main courante'!$A437=$CP$6,MAX($CP$8:$CP439)+1,"")</f>
        <v/>
      </c>
      <c r="CQ440" s="121" t="str">
        <f>IF('Main courante'!$A437=$CP$6,TEXT('Main courante'!$B437,"j mmm aa"),"")</f>
        <v/>
      </c>
      <c r="CR440" s="122" t="str">
        <f>IF('Main courante'!$A437=$CP$6,TEXT('Main courante'!$C437,"hh:mm"),"")</f>
        <v/>
      </c>
      <c r="CS440" s="122" t="str">
        <f>IF('Main courante'!$A437=$CP$6,TEXT('Main courante'!$D437,"hh:mm"),"")</f>
        <v/>
      </c>
      <c r="CT440" s="123" t="str">
        <f>IF('Main courante'!$A437=$CP$6,MOD($CS440-$CR440,1),"")</f>
        <v/>
      </c>
      <c r="CU440" s="123" t="str">
        <f>IF('Main courante'!$A437=$CP$6,'Main courante'!$E437,"")</f>
        <v/>
      </c>
      <c r="CV440" s="122" t="str">
        <f>IF('Main courante'!$A437=$CP$6,DU440,"")</f>
        <v/>
      </c>
      <c r="CW440" s="125"/>
      <c r="CX440" s="120" t="str">
        <f>IF('Main courante'!$A437=$CX$6,MAX($CX$8:$CX439)+1,"")</f>
        <v/>
      </c>
      <c r="CY440" s="121" t="str">
        <f>IF('Main courante'!$A437=$CX$6,TEXT('Main courante'!$B437,"j mmm aa"),"")</f>
        <v/>
      </c>
      <c r="CZ440" s="122" t="str">
        <f>IF('Main courante'!$A437=$CX$6,TEXT('Main courante'!$C437,"hh:mm"),"")</f>
        <v/>
      </c>
      <c r="DA440" s="122" t="str">
        <f>IF('Main courante'!$A437=$CX$6,TEXT('Main courante'!$D437,"hh:mm"),"")</f>
        <v/>
      </c>
      <c r="DB440" s="123" t="str">
        <f>IF('Main courante'!$A437=$CX$6,MOD($DA440-$CZ440,1),"")</f>
        <v/>
      </c>
      <c r="DC440" s="123" t="str">
        <f>IF('Main courante'!$A437=$CX$6,'Main courante'!$E437,"")</f>
        <v/>
      </c>
      <c r="DD440" s="122" t="str">
        <f>IF('Main courante'!$A437=$CX$6,DU440,"")</f>
        <v/>
      </c>
      <c r="DE440" s="125"/>
      <c r="DF440" s="120" t="str">
        <f>IF('Main courante'!$A437=$DF$6,MAX($DF$8:$DF439)+1,"")</f>
        <v/>
      </c>
      <c r="DG440" s="121" t="str">
        <f>IF('Main courante'!$A437=$DF$6,TEXT('Main courante'!$B437,"j mmm aa"),"")</f>
        <v/>
      </c>
      <c r="DH440" s="122" t="str">
        <f>IF('Main courante'!$A437=$DF$6,TEXT('Main courante'!$C437,"hh:mm"),"")</f>
        <v/>
      </c>
      <c r="DI440" s="122" t="str">
        <f>IF('Main courante'!$A437=$DF$6,TEXT('Main courante'!$D437,"hh:mm"),"")</f>
        <v/>
      </c>
      <c r="DJ440" s="123" t="str">
        <f>IF('Main courante'!$A437=$DF$6,MOD($DI440-$DH440,1),"")</f>
        <v/>
      </c>
      <c r="DK440" s="123" t="str">
        <f>IF('Main courante'!$A437=$DF$6,'Main courante'!$E437,"")</f>
        <v/>
      </c>
      <c r="DL440" s="128"/>
      <c r="DM440" s="120" t="str">
        <f>IF(OR('Main courante'!$F437&lt;&gt;"",'Main courante'!$K437&lt;&gt;""),MAX($DM$8:$DM439)+1,"")</f>
        <v/>
      </c>
      <c r="DN440" s="121" t="str">
        <f>IF('Main courante'!$F437,TEXT('Main courante'!$B437,"j mmm aa"),"")</f>
        <v/>
      </c>
      <c r="DO440" s="121" t="str">
        <f>IF('Main courante'!$F437,'Main courante'!$E437,"")</f>
        <v/>
      </c>
      <c r="DP440" s="121" t="str">
        <f>IF(OR('Main courante'!$F437&lt;&gt;"",'Main courante'!$K437&lt;&gt;""),IF('Main courante'!$F437&lt;&gt;"",TEXT('Main courante'!$F437,"hh:mm"),""),"")</f>
        <v/>
      </c>
      <c r="DQ440" s="121" t="str">
        <f>IF(OR('Main courante'!$F437&lt;&gt;"",'Main courante'!$K437&lt;&gt;""),IF('Main courante'!$G437&lt;&gt;"",TEXT('Main courante'!$G437,"hh:mm"),""),"")</f>
        <v/>
      </c>
      <c r="DR440" s="121" t="str">
        <f>IF(OR('Main courante'!$F437&lt;&gt;"",'Main courante'!$K437&lt;&gt;""),IF('Main courante'!$K437&lt;&gt;"",TEXT('Main courante'!$K437,"hh:mm"),""),"")</f>
        <v/>
      </c>
      <c r="DS440" s="121" t="str">
        <f>IF(OR('Main courante'!$F437&lt;&gt;"",'Main courante'!$K437&lt;&gt;""),IF('Main courante'!$L437&lt;&gt;"",TEXT('Main courante'!$L437,"hh:mm"),""),"")</f>
        <v/>
      </c>
      <c r="DT440" s="129">
        <f t="shared" si="22"/>
        <v>0</v>
      </c>
      <c r="DU440" s="130">
        <f>'Main courante'!$H437+'Main courante'!$M437</f>
        <v>0</v>
      </c>
      <c r="DV440" s="131">
        <f>'Main courante'!$J437+'Main courante'!$O437</f>
        <v>0</v>
      </c>
      <c r="DW440" s="131">
        <f>'Main courante'!$I437+'Main courante'!$N437</f>
        <v>0</v>
      </c>
      <c r="DX440" s="132" t="str">
        <f>IF('Main courante'!$P437&lt;&gt;"",'Main courante'!$P437,"")</f>
        <v/>
      </c>
      <c r="DY440" s="133" t="str">
        <f>IF('Main courante'!$Q437&lt;&gt;"",'Main courante'!$Q437,"")</f>
        <v/>
      </c>
      <c r="DZ440" s="133" t="str">
        <f>IF('Main courante'!$R437&lt;&gt;"",'Main courante'!$R437,"")</f>
        <v/>
      </c>
      <c r="EA440" s="129">
        <f t="shared" si="23"/>
        <v>0</v>
      </c>
      <c r="EB440" s="129">
        <f t="shared" si="24"/>
        <v>0</v>
      </c>
      <c r="ED440" s="120" t="str">
        <f>IF('Main courante'!$A437=$ED$6,MAX($ED$8:$ED439)+1,"")</f>
        <v/>
      </c>
      <c r="EE440" s="120" t="str">
        <f>IF('Main courante'!$A437=$ED$6,'Main courante'!$S437,"")</f>
        <v/>
      </c>
      <c r="EF440" s="120" t="str">
        <f>IF('Main courante'!$A437=$ED$6,'Main courante'!$T437,"")</f>
        <v/>
      </c>
      <c r="EG440" s="120" t="str">
        <f>IF('Main courante'!$A437=$ED$6,'Main courante'!$U437,"")</f>
        <v/>
      </c>
      <c r="EH440" s="134" t="str">
        <f>IF('Main courante'!$A437=$ED$6,'Main courante'!$V437,"")</f>
        <v/>
      </c>
      <c r="EJ440" s="120" t="str">
        <f>IF('Main courante'!$A437=$EJ$6,MAX($EJ$8:$EJ439)+1,"")</f>
        <v/>
      </c>
      <c r="EK440" s="120" t="str">
        <f>IF('Main courante'!$A437=$EJ$6,'Main courante'!$S437,"")</f>
        <v/>
      </c>
      <c r="EL440" s="120" t="str">
        <f>IF('Main courante'!$A437=$EJ$6,'Main courante'!$T437,"")</f>
        <v/>
      </c>
      <c r="EM440" s="120" t="str">
        <f>IF('Main courante'!$A437=$EJ$6,'Main courante'!$U437,"")</f>
        <v/>
      </c>
      <c r="EN440" s="134" t="str">
        <f>IF('Main courante'!$A437=$EJ$6,'Main courante'!$V437,"")</f>
        <v/>
      </c>
      <c r="EP440" s="120" t="str">
        <f>IF('Main courante'!$A437=$EP$6,MAX($EP$8:$EP439)+1,"")</f>
        <v/>
      </c>
      <c r="EQ440" s="120" t="str">
        <f>IF('Main courante'!$A437=$EP$6,'Main courante'!$S437,"")</f>
        <v/>
      </c>
      <c r="ER440" s="120" t="str">
        <f>IF('Main courante'!$A437=$EP$6,'Main courante'!$T437,"")</f>
        <v/>
      </c>
      <c r="ES440" s="120" t="str">
        <f>IF('Main courante'!$A437=$EP$6,'Main courante'!$U437,"")</f>
        <v/>
      </c>
      <c r="ET440" s="134" t="str">
        <f>IF('Main courante'!$A437=$EP$6,'Main courante'!$V437,"")</f>
        <v/>
      </c>
      <c r="EU440" s="125"/>
      <c r="EV440" s="120" t="str">
        <f>IF('Main courante'!$A437=$EV$6,MAX($EV$8:$EV439)+1,"")</f>
        <v/>
      </c>
      <c r="EW440" s="121" t="str">
        <f>IF('Main courante'!$A437=$EV$6,TEXT('Main courante'!$B437,"j mmm aa"),"")</f>
        <v/>
      </c>
      <c r="EX440" s="122" t="str">
        <f>IF('Main courante'!$A437=$EV$6,TEXT('Main courante'!$C437,"hh:mm"),"")</f>
        <v/>
      </c>
      <c r="EY440" s="122" t="str">
        <f>IF('Main courante'!$A437=$EV$6,TEXT('Main courante'!$D437,"hh:mm"),"")</f>
        <v/>
      </c>
      <c r="EZ440" s="123" t="str">
        <f>IF('Main courante'!$A437=$EV$6,MOD($EY440-$EX440,1),"")</f>
        <v/>
      </c>
      <c r="FA440" s="123" t="str">
        <f>IF('Main courante'!$A437=$EV$6,'Main courante'!$E437,"")</f>
        <v/>
      </c>
      <c r="FB440" s="128"/>
    </row>
    <row r="441" spans="1:158">
      <c r="A441" s="120" t="str">
        <f>IF('Main courante'!$A438=$A$6,MAX($A$8:$A440)+1,"")</f>
        <v/>
      </c>
      <c r="B441" s="121" t="str">
        <f>IF('Main courante'!$A438=$A$6,TEXT('Main courante'!$B438,"j mmm aa"),"")</f>
        <v/>
      </c>
      <c r="C441" s="122" t="str">
        <f>IF('Main courante'!$A438=$A$6,TEXT('Main courante'!$C438,"hh:mm"),"")</f>
        <v/>
      </c>
      <c r="D441" s="122" t="str">
        <f>IF('Main courante'!$A438=$A$6,TEXT('Main courante'!$D438,"hh:mm"),"")</f>
        <v/>
      </c>
      <c r="E441" s="123" t="str">
        <f>IF('Main courante'!$A438=$A$6,MOD($D441-$C441,1),"")</f>
        <v/>
      </c>
      <c r="F441" s="123" t="str">
        <f>IF('Main courante'!$A438=$A$6,'Main courante'!$E438,"")</f>
        <v/>
      </c>
      <c r="G441" s="125"/>
      <c r="H441" s="126" t="str">
        <f>IF('Main courante'!$A438=$H$6,MAX($H$8:$H440)+1,"")</f>
        <v/>
      </c>
      <c r="I441" s="121" t="str">
        <f>IF('Main courante'!$A438=$H$6,TEXT('Main courante'!$B438,"j mmm aa"),"")</f>
        <v/>
      </c>
      <c r="J441" s="122" t="str">
        <f>IF('Main courante'!$A438=$H$6,TEXT('Main courante'!$C438,"hh:mm"),"")</f>
        <v/>
      </c>
      <c r="K441" s="122" t="str">
        <f>IF('Main courante'!$A438=$H$6,TEXT('Main courante'!$D438,"hh:mm"),"")</f>
        <v/>
      </c>
      <c r="L441" s="123" t="str">
        <f>IF('Main courante'!$A438=$H$6,MOD($K441-$J441,1),"")</f>
        <v/>
      </c>
      <c r="M441" s="123" t="str">
        <f>IF('Main courante'!$A438=$H$6,'Main courante'!$E438,"")</f>
        <v/>
      </c>
      <c r="N441" s="125"/>
      <c r="O441" s="120" t="str">
        <f>IF('Main courante'!$A438=$O$6,MAX($O$8:$O440)+1,"")</f>
        <v/>
      </c>
      <c r="P441" s="121" t="str">
        <f>IF('Main courante'!$A438=$O$6,TEXT('Main courante'!$B438,"j mmm aa"),"")</f>
        <v/>
      </c>
      <c r="Q441" s="122" t="str">
        <f>IF('Main courante'!$A438=$O$6,TEXT('Main courante'!$C438,"hh:mm"),"")</f>
        <v/>
      </c>
      <c r="R441" s="122" t="str">
        <f>IF('Main courante'!$A438=$O$6,TEXT('Main courante'!$D438,"hh:mm"),"")</f>
        <v/>
      </c>
      <c r="S441" s="123" t="str">
        <f>IF('Main courante'!$A438=$O$6,MOD($R441-$Q441,1),"")</f>
        <v/>
      </c>
      <c r="T441" s="124" t="str">
        <f>IF('Main courante'!$A438=$O$6,'Main courante'!$E438,"")</f>
        <v/>
      </c>
      <c r="U441" s="127" t="str">
        <f>IF('Main courante'!$A438=$O$6,DU441,"")</f>
        <v/>
      </c>
      <c r="V441" s="125"/>
      <c r="W441" s="120" t="str">
        <f>IF('Main courante'!$A438=$W$6,MAX($W$8:$W440)+1,"")</f>
        <v/>
      </c>
      <c r="X441" s="121" t="str">
        <f>IF('Main courante'!$A438=$W$6,TEXT('Main courante'!$B438,"j mmm aa"),"")</f>
        <v/>
      </c>
      <c r="Y441" s="122" t="str">
        <f>IF('Main courante'!$A438=$W$6,TEXT('Main courante'!$C438,"hh:mm"),"")</f>
        <v/>
      </c>
      <c r="Z441" s="122" t="str">
        <f>IF('Main courante'!$A438=$W$6,TEXT('Main courante'!$D438,"hh:mm"),"")</f>
        <v/>
      </c>
      <c r="AA441" s="123" t="str">
        <f>IF('Main courante'!$A438=$W$6,MOD($Z441-$Y441,1),"")</f>
        <v/>
      </c>
      <c r="AB441" s="123" t="str">
        <f>IF('Main courante'!$A438=$W$6,'Main courante'!$E438,"")</f>
        <v/>
      </c>
      <c r="AC441" s="122" t="str">
        <f>IF('Main courante'!$A438=$W$6,DU441,"")</f>
        <v/>
      </c>
      <c r="AD441" s="125"/>
      <c r="AE441" s="120" t="str">
        <f>IF('Main courante'!$A438=$AE$6,MAX($AE$8:$AE440)+1,"")</f>
        <v/>
      </c>
      <c r="AF441" s="121" t="str">
        <f>IF('Main courante'!$A438=$AE$6,TEXT('Main courante'!$B438,"j mmm aa"),"")</f>
        <v/>
      </c>
      <c r="AG441" s="122" t="str">
        <f>IF('Main courante'!$A438=$AE$6,TEXT('Main courante'!$C438,"hh:mm"),"")</f>
        <v/>
      </c>
      <c r="AH441" s="122" t="str">
        <f>IF('Main courante'!$A438=$AE$6,TEXT('Main courante'!$D438,"hh:mm"),"")</f>
        <v/>
      </c>
      <c r="AI441" s="123" t="str">
        <f>IF('Main courante'!$A438=$AE$6,MOD($AH441-$AG441,1),"")</f>
        <v/>
      </c>
      <c r="AJ441" s="123" t="str">
        <f>IF('Main courante'!$A438=$AE$6,'Main courante'!$E438,"")</f>
        <v/>
      </c>
      <c r="AK441" s="122" t="str">
        <f>IF('Main courante'!$A438=$AE$6,DU441,"")</f>
        <v/>
      </c>
      <c r="AL441" s="125"/>
      <c r="AM441" s="120" t="str">
        <f>IF('Main courante'!$A438=$AM$6,MAX($AM$8:$AM440)+1,"")</f>
        <v/>
      </c>
      <c r="AN441" s="121" t="str">
        <f>IF('Main courante'!$A438=$AM$6,TEXT('Main courante'!$B438,"j mmm aa"),"")</f>
        <v/>
      </c>
      <c r="AO441" s="122" t="str">
        <f>IF('Main courante'!$A438=$AM$6,TEXT('Main courante'!$C438,"hh:mm"),"")</f>
        <v/>
      </c>
      <c r="AP441" s="122" t="str">
        <f>IF('Main courante'!$A438=$AM$6,TEXT('Main courante'!$D438,"hh:mm"),"")</f>
        <v/>
      </c>
      <c r="AQ441" s="123" t="str">
        <f>IF('Main courante'!$A438=$AM$6,MOD($AP441-$AO441,1),"")</f>
        <v/>
      </c>
      <c r="AR441" s="123" t="str">
        <f>IF('Main courante'!$A438=$AM$6,'Main courante'!$E438,"")</f>
        <v/>
      </c>
      <c r="AS441" s="122" t="str">
        <f>IF('Main courante'!$A438=$AM$6,DU441,"")</f>
        <v/>
      </c>
      <c r="AT441" s="125"/>
      <c r="AU441" s="120" t="str">
        <f>IF('Main courante'!$A438=$AU$6,MAX($AU$8:$AU440)+1,"")</f>
        <v/>
      </c>
      <c r="AV441" s="121" t="str">
        <f>IF('Main courante'!$A438=$AU$6,TEXT('Main courante'!$B438,"j mmm aa"),"")</f>
        <v/>
      </c>
      <c r="AW441" s="122" t="str">
        <f>IF('Main courante'!$A438=$AU$6,TEXT('Main courante'!$C438,"hh:mm"),"")</f>
        <v/>
      </c>
      <c r="AX441" s="122" t="str">
        <f>IF('Main courante'!$A438=$AU$6,TEXT('Main courante'!$D438,"hh:mm"),"")</f>
        <v/>
      </c>
      <c r="AY441" s="123" t="str">
        <f>IF('Main courante'!$A438=$AU$6,MOD($AX441-$AW441,1),"")</f>
        <v/>
      </c>
      <c r="AZ441" s="123" t="str">
        <f>IF('Main courante'!$A438=$AU$6,'Main courante'!$E438,"")</f>
        <v/>
      </c>
      <c r="BA441" s="122" t="str">
        <f>IF('Main courante'!$A438=$AU$6,DU441,"")</f>
        <v/>
      </c>
      <c r="BB441" s="125"/>
      <c r="BC441" s="120" t="str">
        <f>IF('Main courante'!$A438=$BC$6,MAX($BC$8:$BC440)+1,"")</f>
        <v/>
      </c>
      <c r="BD441" s="121" t="str">
        <f>IF('Main courante'!$A438=$BC$6,TEXT('Main courante'!$B438,"j mmm aa"),"")</f>
        <v/>
      </c>
      <c r="BE441" s="122" t="str">
        <f>IF('Main courante'!$A438=$BC$6,TEXT('Main courante'!$C438,"hh:mm"),"")</f>
        <v/>
      </c>
      <c r="BF441" s="122" t="str">
        <f>IF('Main courante'!$A438=$BC$6,TEXT('Main courante'!$D438,"hh:mm"),"")</f>
        <v/>
      </c>
      <c r="BG441" s="123" t="str">
        <f>IF('Main courante'!$A438=$BC$6,MOD($BF441-$BE441,1),"")</f>
        <v/>
      </c>
      <c r="BH441" s="123" t="str">
        <f>IF('Main courante'!$A438=$BC$6,'Main courante'!$E438,"")</f>
        <v/>
      </c>
      <c r="BI441" s="122" t="str">
        <f>IF('Main courante'!$A438=$BC$6,DU441,"")</f>
        <v/>
      </c>
      <c r="BJ441" s="125"/>
      <c r="BK441" s="120" t="str">
        <f>IF('Main courante'!$A438=$BK$6,MAX($BK$8:$BK440)+1,"")</f>
        <v/>
      </c>
      <c r="BL441" s="121" t="str">
        <f>IF('Main courante'!$A438=$BK$6,TEXT('Main courante'!$B438,"j mmm aa"),"")</f>
        <v/>
      </c>
      <c r="BM441" s="122" t="str">
        <f>IF('Main courante'!$A438=$BK$6,TEXT('Main courante'!$C438,"hh:mm"),"")</f>
        <v/>
      </c>
      <c r="BN441" s="122" t="str">
        <f>IF('Main courante'!$A438=$BK$6,TEXT('Main courante'!$D438,"hh:mm"),"")</f>
        <v/>
      </c>
      <c r="BO441" s="123" t="str">
        <f>IF('Main courante'!$A438=$BK$6,MOD($BN441-$BM441,1),"")</f>
        <v/>
      </c>
      <c r="BP441" s="123" t="str">
        <f>IF('Main courante'!$A438=$BK$6,'Main courante'!$E438,"")</f>
        <v/>
      </c>
      <c r="BQ441" s="122" t="str">
        <f>IF('Main courante'!$A438=$BK$6,DU441,"")</f>
        <v/>
      </c>
      <c r="BR441" s="125"/>
      <c r="BS441" s="120" t="str">
        <f>IF('Main courante'!$A438=$BS$6,MAX($BS$8:$BS440)+1,"")</f>
        <v/>
      </c>
      <c r="BT441" s="121" t="str">
        <f>IF('Main courante'!$A438=$BS$6,TEXT('Main courante'!$B438,"j mmm aa"),"")</f>
        <v/>
      </c>
      <c r="BU441" s="122" t="str">
        <f>IF('Main courante'!$A438=$BS$6,TEXT('Main courante'!$C438,"hh:mm"),"")</f>
        <v/>
      </c>
      <c r="BV441" s="122" t="str">
        <f>IF('Main courante'!$A438=$BS$6,TEXT('Main courante'!$D438,"hh:mm"),"")</f>
        <v/>
      </c>
      <c r="BW441" s="123" t="str">
        <f>IF('Main courante'!$A438=$BS$6,MOD($BV441-$BU441,1),"")</f>
        <v/>
      </c>
      <c r="BX441" s="123" t="str">
        <f>IF('Main courante'!$A438=$BS$6,'Main courante'!$E438,"")</f>
        <v/>
      </c>
      <c r="BY441" s="122" t="str">
        <f>IF('Main courante'!$A438=$BS$6,DU441,"")</f>
        <v/>
      </c>
      <c r="BZ441" s="125"/>
      <c r="CA441" s="120" t="str">
        <f>IF('Main courante'!$A438=$CA$6,MAX($CA$8:$CA440)+1,"")</f>
        <v/>
      </c>
      <c r="CB441" s="121" t="str">
        <f>IF('Main courante'!$A438=$CA$6,TEXT('Main courante'!$B438,"j mmm aa"),"")</f>
        <v/>
      </c>
      <c r="CC441" s="122" t="str">
        <f>IF('Main courante'!$A438=$CA$6,TEXT('Main courante'!$C438,"hh:mm"),"")</f>
        <v/>
      </c>
      <c r="CD441" s="122" t="str">
        <f>IF('Main courante'!$A438=$CA$6,TEXT('Main courante'!$D438,"hh:mm"),"")</f>
        <v/>
      </c>
      <c r="CE441" s="123" t="str">
        <f>IF('Main courante'!$A438=$CA$6,MOD($CD441-$CC441,1),"")</f>
        <v/>
      </c>
      <c r="CF441" s="123" t="str">
        <f>IF('Main courante'!$A438=$CA$6,'Main courante'!$E438,"")</f>
        <v/>
      </c>
      <c r="CG441" s="122" t="str">
        <f>IF('Main courante'!$A438=$CA$6,DU441,"")</f>
        <v/>
      </c>
      <c r="CH441" s="125"/>
      <c r="CI441" s="120" t="str">
        <f>IF('Main courante'!$A438=$CI$6,MAX($CI$8:$CI440)+1,"")</f>
        <v/>
      </c>
      <c r="CJ441" s="121" t="str">
        <f>IF('Main courante'!$A438=$CI$6,TEXT('Main courante'!$B438,"j mmm aa"),"")</f>
        <v/>
      </c>
      <c r="CK441" s="122" t="str">
        <f>IF('Main courante'!$A438=$CI$6,TEXT('Main courante'!$C438,"hh:mm"),"")</f>
        <v/>
      </c>
      <c r="CL441" s="122" t="str">
        <f>IF('Main courante'!$A438=$CI$6,TEXT('Main courante'!$D438,"hh:mm"),"")</f>
        <v/>
      </c>
      <c r="CM441" s="123" t="str">
        <f>IF('Main courante'!$A438=$CI$6,MOD($CL441-$CK441,1),"")</f>
        <v/>
      </c>
      <c r="CN441" s="123" t="str">
        <f>IF('Main courante'!$A438=$CI$6,'Main courante'!$E438,"")</f>
        <v/>
      </c>
      <c r="CO441" s="125"/>
      <c r="CP441" s="120" t="str">
        <f>IF('Main courante'!$A438=$CP$6,MAX($CP$8:$CP440)+1,"")</f>
        <v/>
      </c>
      <c r="CQ441" s="121" t="str">
        <f>IF('Main courante'!$A438=$CP$6,TEXT('Main courante'!$B438,"j mmm aa"),"")</f>
        <v/>
      </c>
      <c r="CR441" s="122" t="str">
        <f>IF('Main courante'!$A438=$CP$6,TEXT('Main courante'!$C438,"hh:mm"),"")</f>
        <v/>
      </c>
      <c r="CS441" s="122" t="str">
        <f>IF('Main courante'!$A438=$CP$6,TEXT('Main courante'!$D438,"hh:mm"),"")</f>
        <v/>
      </c>
      <c r="CT441" s="123" t="str">
        <f>IF('Main courante'!$A438=$CP$6,MOD($CS441-$CR441,1),"")</f>
        <v/>
      </c>
      <c r="CU441" s="123" t="str">
        <f>IF('Main courante'!$A438=$CP$6,'Main courante'!$E438,"")</f>
        <v/>
      </c>
      <c r="CV441" s="122" t="str">
        <f>IF('Main courante'!$A438=$CP$6,DU441,"")</f>
        <v/>
      </c>
      <c r="CW441" s="125"/>
      <c r="CX441" s="120" t="str">
        <f>IF('Main courante'!$A438=$CX$6,MAX($CX$8:$CX440)+1,"")</f>
        <v/>
      </c>
      <c r="CY441" s="121" t="str">
        <f>IF('Main courante'!$A438=$CX$6,TEXT('Main courante'!$B438,"j mmm aa"),"")</f>
        <v/>
      </c>
      <c r="CZ441" s="122" t="str">
        <f>IF('Main courante'!$A438=$CX$6,TEXT('Main courante'!$C438,"hh:mm"),"")</f>
        <v/>
      </c>
      <c r="DA441" s="122" t="str">
        <f>IF('Main courante'!$A438=$CX$6,TEXT('Main courante'!$D438,"hh:mm"),"")</f>
        <v/>
      </c>
      <c r="DB441" s="123" t="str">
        <f>IF('Main courante'!$A438=$CX$6,MOD($DA441-$CZ441,1),"")</f>
        <v/>
      </c>
      <c r="DC441" s="123" t="str">
        <f>IF('Main courante'!$A438=$CX$6,'Main courante'!$E438,"")</f>
        <v/>
      </c>
      <c r="DD441" s="122" t="str">
        <f>IF('Main courante'!$A438=$CX$6,DU441,"")</f>
        <v/>
      </c>
      <c r="DE441" s="125"/>
      <c r="DF441" s="120" t="str">
        <f>IF('Main courante'!$A438=$DF$6,MAX($DF$8:$DF440)+1,"")</f>
        <v/>
      </c>
      <c r="DG441" s="121" t="str">
        <f>IF('Main courante'!$A438=$DF$6,TEXT('Main courante'!$B438,"j mmm aa"),"")</f>
        <v/>
      </c>
      <c r="DH441" s="122" t="str">
        <f>IF('Main courante'!$A438=$DF$6,TEXT('Main courante'!$C438,"hh:mm"),"")</f>
        <v/>
      </c>
      <c r="DI441" s="122" t="str">
        <f>IF('Main courante'!$A438=$DF$6,TEXT('Main courante'!$D438,"hh:mm"),"")</f>
        <v/>
      </c>
      <c r="DJ441" s="123" t="str">
        <f>IF('Main courante'!$A438=$DF$6,MOD($DI441-$DH441,1),"")</f>
        <v/>
      </c>
      <c r="DK441" s="123" t="str">
        <f>IF('Main courante'!$A438=$DF$6,'Main courante'!$E438,"")</f>
        <v/>
      </c>
      <c r="DL441" s="128"/>
      <c r="DM441" s="120" t="str">
        <f>IF(OR('Main courante'!$F438&lt;&gt;"",'Main courante'!$K438&lt;&gt;""),MAX($DM$8:$DM440)+1,"")</f>
        <v/>
      </c>
      <c r="DN441" s="121" t="str">
        <f>IF('Main courante'!$F438,TEXT('Main courante'!$B438,"j mmm aa"),"")</f>
        <v/>
      </c>
      <c r="DO441" s="121" t="str">
        <f>IF('Main courante'!$F438,'Main courante'!$E438,"")</f>
        <v/>
      </c>
      <c r="DP441" s="121" t="str">
        <f>IF(OR('Main courante'!$F438&lt;&gt;"",'Main courante'!$K438&lt;&gt;""),IF('Main courante'!$F438&lt;&gt;"",TEXT('Main courante'!$F438,"hh:mm"),""),"")</f>
        <v/>
      </c>
      <c r="DQ441" s="121" t="str">
        <f>IF(OR('Main courante'!$F438&lt;&gt;"",'Main courante'!$K438&lt;&gt;""),IF('Main courante'!$G438&lt;&gt;"",TEXT('Main courante'!$G438,"hh:mm"),""),"")</f>
        <v/>
      </c>
      <c r="DR441" s="121" t="str">
        <f>IF(OR('Main courante'!$F438&lt;&gt;"",'Main courante'!$K438&lt;&gt;""),IF('Main courante'!$K438&lt;&gt;"",TEXT('Main courante'!$K438,"hh:mm"),""),"")</f>
        <v/>
      </c>
      <c r="DS441" s="121" t="str">
        <f>IF(OR('Main courante'!$F438&lt;&gt;"",'Main courante'!$K438&lt;&gt;""),IF('Main courante'!$L438&lt;&gt;"",TEXT('Main courante'!$L438,"hh:mm"),""),"")</f>
        <v/>
      </c>
      <c r="DT441" s="129">
        <f t="shared" si="22"/>
        <v>0</v>
      </c>
      <c r="DU441" s="130">
        <f>'Main courante'!$H438+'Main courante'!$M438</f>
        <v>0</v>
      </c>
      <c r="DV441" s="131">
        <f>'Main courante'!$J438+'Main courante'!$O438</f>
        <v>0</v>
      </c>
      <c r="DW441" s="131">
        <f>'Main courante'!$I438+'Main courante'!$N438</f>
        <v>0</v>
      </c>
      <c r="DX441" s="132" t="str">
        <f>IF('Main courante'!$P438&lt;&gt;"",'Main courante'!$P438,"")</f>
        <v/>
      </c>
      <c r="DY441" s="133" t="str">
        <f>IF('Main courante'!$Q438&lt;&gt;"",'Main courante'!$Q438,"")</f>
        <v/>
      </c>
      <c r="DZ441" s="133" t="str">
        <f>IF('Main courante'!$R438&lt;&gt;"",'Main courante'!$R438,"")</f>
        <v/>
      </c>
      <c r="EA441" s="129">
        <f t="shared" si="23"/>
        <v>0</v>
      </c>
      <c r="EB441" s="129">
        <f t="shared" si="24"/>
        <v>0</v>
      </c>
      <c r="ED441" s="120" t="str">
        <f>IF('Main courante'!$A438=$ED$6,MAX($ED$8:$ED440)+1,"")</f>
        <v/>
      </c>
      <c r="EE441" s="120" t="str">
        <f>IF('Main courante'!$A438=$ED$6,'Main courante'!$S438,"")</f>
        <v/>
      </c>
      <c r="EF441" s="120" t="str">
        <f>IF('Main courante'!$A438=$ED$6,'Main courante'!$T438,"")</f>
        <v/>
      </c>
      <c r="EG441" s="120" t="str">
        <f>IF('Main courante'!$A438=$ED$6,'Main courante'!$U438,"")</f>
        <v/>
      </c>
      <c r="EH441" s="134" t="str">
        <f>IF('Main courante'!$A438=$ED$6,'Main courante'!$V438,"")</f>
        <v/>
      </c>
      <c r="EJ441" s="120" t="str">
        <f>IF('Main courante'!$A438=$EJ$6,MAX($EJ$8:$EJ440)+1,"")</f>
        <v/>
      </c>
      <c r="EK441" s="120" t="str">
        <f>IF('Main courante'!$A438=$EJ$6,'Main courante'!$S438,"")</f>
        <v/>
      </c>
      <c r="EL441" s="120" t="str">
        <f>IF('Main courante'!$A438=$EJ$6,'Main courante'!$T438,"")</f>
        <v/>
      </c>
      <c r="EM441" s="120" t="str">
        <f>IF('Main courante'!$A438=$EJ$6,'Main courante'!$U438,"")</f>
        <v/>
      </c>
      <c r="EN441" s="134" t="str">
        <f>IF('Main courante'!$A438=$EJ$6,'Main courante'!$V438,"")</f>
        <v/>
      </c>
      <c r="EP441" s="120" t="str">
        <f>IF('Main courante'!$A438=$EP$6,MAX($EP$8:$EP440)+1,"")</f>
        <v/>
      </c>
      <c r="EQ441" s="120" t="str">
        <f>IF('Main courante'!$A438=$EP$6,'Main courante'!$S438,"")</f>
        <v/>
      </c>
      <c r="ER441" s="120" t="str">
        <f>IF('Main courante'!$A438=$EP$6,'Main courante'!$T438,"")</f>
        <v/>
      </c>
      <c r="ES441" s="120" t="str">
        <f>IF('Main courante'!$A438=$EP$6,'Main courante'!$U438,"")</f>
        <v/>
      </c>
      <c r="ET441" s="134" t="str">
        <f>IF('Main courante'!$A438=$EP$6,'Main courante'!$V438,"")</f>
        <v/>
      </c>
      <c r="EU441" s="125"/>
      <c r="EV441" s="120" t="str">
        <f>IF('Main courante'!$A438=$EV$6,MAX($EV$8:$EV440)+1,"")</f>
        <v/>
      </c>
      <c r="EW441" s="121" t="str">
        <f>IF('Main courante'!$A438=$EV$6,TEXT('Main courante'!$B438,"j mmm aa"),"")</f>
        <v/>
      </c>
      <c r="EX441" s="122" t="str">
        <f>IF('Main courante'!$A438=$EV$6,TEXT('Main courante'!$C438,"hh:mm"),"")</f>
        <v/>
      </c>
      <c r="EY441" s="122" t="str">
        <f>IF('Main courante'!$A438=$EV$6,TEXT('Main courante'!$D438,"hh:mm"),"")</f>
        <v/>
      </c>
      <c r="EZ441" s="123" t="str">
        <f>IF('Main courante'!$A438=$EV$6,MOD($EY441-$EX441,1),"")</f>
        <v/>
      </c>
      <c r="FA441" s="123" t="str">
        <f>IF('Main courante'!$A438=$EV$6,'Main courante'!$E438,"")</f>
        <v/>
      </c>
      <c r="FB441" s="128"/>
    </row>
    <row r="442" spans="1:158">
      <c r="A442" s="120" t="str">
        <f>IF('Main courante'!$A439=$A$6,MAX($A$8:$A441)+1,"")</f>
        <v/>
      </c>
      <c r="B442" s="121" t="str">
        <f>IF('Main courante'!$A439=$A$6,TEXT('Main courante'!$B439,"j mmm aa"),"")</f>
        <v/>
      </c>
      <c r="C442" s="122" t="str">
        <f>IF('Main courante'!$A439=$A$6,TEXT('Main courante'!$C439,"hh:mm"),"")</f>
        <v/>
      </c>
      <c r="D442" s="122" t="str">
        <f>IF('Main courante'!$A439=$A$6,TEXT('Main courante'!$D439,"hh:mm"),"")</f>
        <v/>
      </c>
      <c r="E442" s="123" t="str">
        <f>IF('Main courante'!$A439=$A$6,MOD($D442-$C442,1),"")</f>
        <v/>
      </c>
      <c r="F442" s="123" t="str">
        <f>IF('Main courante'!$A439=$A$6,'Main courante'!$E439,"")</f>
        <v/>
      </c>
      <c r="G442" s="125"/>
      <c r="H442" s="126" t="str">
        <f>IF('Main courante'!$A439=$H$6,MAX($H$8:$H441)+1,"")</f>
        <v/>
      </c>
      <c r="I442" s="121" t="str">
        <f>IF('Main courante'!$A439=$H$6,TEXT('Main courante'!$B439,"j mmm aa"),"")</f>
        <v/>
      </c>
      <c r="J442" s="122" t="str">
        <f>IF('Main courante'!$A439=$H$6,TEXT('Main courante'!$C439,"hh:mm"),"")</f>
        <v/>
      </c>
      <c r="K442" s="122" t="str">
        <f>IF('Main courante'!$A439=$H$6,TEXT('Main courante'!$D439,"hh:mm"),"")</f>
        <v/>
      </c>
      <c r="L442" s="123" t="str">
        <f>IF('Main courante'!$A439=$H$6,MOD($K442-$J442,1),"")</f>
        <v/>
      </c>
      <c r="M442" s="123" t="str">
        <f>IF('Main courante'!$A439=$H$6,'Main courante'!$E439,"")</f>
        <v/>
      </c>
      <c r="N442" s="125"/>
      <c r="O442" s="120" t="str">
        <f>IF('Main courante'!$A439=$O$6,MAX($O$8:$O441)+1,"")</f>
        <v/>
      </c>
      <c r="P442" s="121" t="str">
        <f>IF('Main courante'!$A439=$O$6,TEXT('Main courante'!$B439,"j mmm aa"),"")</f>
        <v/>
      </c>
      <c r="Q442" s="122" t="str">
        <f>IF('Main courante'!$A439=$O$6,TEXT('Main courante'!$C439,"hh:mm"),"")</f>
        <v/>
      </c>
      <c r="R442" s="122" t="str">
        <f>IF('Main courante'!$A439=$O$6,TEXT('Main courante'!$D439,"hh:mm"),"")</f>
        <v/>
      </c>
      <c r="S442" s="123" t="str">
        <f>IF('Main courante'!$A439=$O$6,MOD($R442-$Q442,1),"")</f>
        <v/>
      </c>
      <c r="T442" s="124" t="str">
        <f>IF('Main courante'!$A439=$O$6,'Main courante'!$E439,"")</f>
        <v/>
      </c>
      <c r="U442" s="127" t="str">
        <f>IF('Main courante'!$A439=$O$6,DU442,"")</f>
        <v/>
      </c>
      <c r="V442" s="125"/>
      <c r="W442" s="120" t="str">
        <f>IF('Main courante'!$A439=$W$6,MAX($W$8:$W441)+1,"")</f>
        <v/>
      </c>
      <c r="X442" s="121" t="str">
        <f>IF('Main courante'!$A439=$W$6,TEXT('Main courante'!$B439,"j mmm aa"),"")</f>
        <v/>
      </c>
      <c r="Y442" s="122" t="str">
        <f>IF('Main courante'!$A439=$W$6,TEXT('Main courante'!$C439,"hh:mm"),"")</f>
        <v/>
      </c>
      <c r="Z442" s="122" t="str">
        <f>IF('Main courante'!$A439=$W$6,TEXT('Main courante'!$D439,"hh:mm"),"")</f>
        <v/>
      </c>
      <c r="AA442" s="123" t="str">
        <f>IF('Main courante'!$A439=$W$6,MOD($Z442-$Y442,1),"")</f>
        <v/>
      </c>
      <c r="AB442" s="123" t="str">
        <f>IF('Main courante'!$A439=$W$6,'Main courante'!$E439,"")</f>
        <v/>
      </c>
      <c r="AC442" s="122" t="str">
        <f>IF('Main courante'!$A439=$W$6,DU442,"")</f>
        <v/>
      </c>
      <c r="AD442" s="125"/>
      <c r="AE442" s="120" t="str">
        <f>IF('Main courante'!$A439=$AE$6,MAX($AE$8:$AE441)+1,"")</f>
        <v/>
      </c>
      <c r="AF442" s="121" t="str">
        <f>IF('Main courante'!$A439=$AE$6,TEXT('Main courante'!$B439,"j mmm aa"),"")</f>
        <v/>
      </c>
      <c r="AG442" s="122" t="str">
        <f>IF('Main courante'!$A439=$AE$6,TEXT('Main courante'!$C439,"hh:mm"),"")</f>
        <v/>
      </c>
      <c r="AH442" s="122" t="str">
        <f>IF('Main courante'!$A439=$AE$6,TEXT('Main courante'!$D439,"hh:mm"),"")</f>
        <v/>
      </c>
      <c r="AI442" s="123" t="str">
        <f>IF('Main courante'!$A439=$AE$6,MOD($AH442-$AG442,1),"")</f>
        <v/>
      </c>
      <c r="AJ442" s="123" t="str">
        <f>IF('Main courante'!$A439=$AE$6,'Main courante'!$E439,"")</f>
        <v/>
      </c>
      <c r="AK442" s="122" t="str">
        <f>IF('Main courante'!$A439=$AE$6,DU442,"")</f>
        <v/>
      </c>
      <c r="AL442" s="125"/>
      <c r="AM442" s="120" t="str">
        <f>IF('Main courante'!$A439=$AM$6,MAX($AM$8:$AM441)+1,"")</f>
        <v/>
      </c>
      <c r="AN442" s="121" t="str">
        <f>IF('Main courante'!$A439=$AM$6,TEXT('Main courante'!$B439,"j mmm aa"),"")</f>
        <v/>
      </c>
      <c r="AO442" s="122" t="str">
        <f>IF('Main courante'!$A439=$AM$6,TEXT('Main courante'!$C439,"hh:mm"),"")</f>
        <v/>
      </c>
      <c r="AP442" s="122" t="str">
        <f>IF('Main courante'!$A439=$AM$6,TEXT('Main courante'!$D439,"hh:mm"),"")</f>
        <v/>
      </c>
      <c r="AQ442" s="123" t="str">
        <f>IF('Main courante'!$A439=$AM$6,MOD($AP442-$AO442,1),"")</f>
        <v/>
      </c>
      <c r="AR442" s="123" t="str">
        <f>IF('Main courante'!$A439=$AM$6,'Main courante'!$E439,"")</f>
        <v/>
      </c>
      <c r="AS442" s="122" t="str">
        <f>IF('Main courante'!$A439=$AM$6,DU442,"")</f>
        <v/>
      </c>
      <c r="AT442" s="125"/>
      <c r="AU442" s="120" t="str">
        <f>IF('Main courante'!$A439=$AU$6,MAX($AU$8:$AU441)+1,"")</f>
        <v/>
      </c>
      <c r="AV442" s="121" t="str">
        <f>IF('Main courante'!$A439=$AU$6,TEXT('Main courante'!$B439,"j mmm aa"),"")</f>
        <v/>
      </c>
      <c r="AW442" s="122" t="str">
        <f>IF('Main courante'!$A439=$AU$6,TEXT('Main courante'!$C439,"hh:mm"),"")</f>
        <v/>
      </c>
      <c r="AX442" s="122" t="str">
        <f>IF('Main courante'!$A439=$AU$6,TEXT('Main courante'!$D439,"hh:mm"),"")</f>
        <v/>
      </c>
      <c r="AY442" s="123" t="str">
        <f>IF('Main courante'!$A439=$AU$6,MOD($AX442-$AW442,1),"")</f>
        <v/>
      </c>
      <c r="AZ442" s="123" t="str">
        <f>IF('Main courante'!$A439=$AU$6,'Main courante'!$E439,"")</f>
        <v/>
      </c>
      <c r="BA442" s="122" t="str">
        <f>IF('Main courante'!$A439=$AU$6,DU442,"")</f>
        <v/>
      </c>
      <c r="BB442" s="125"/>
      <c r="BC442" s="120" t="str">
        <f>IF('Main courante'!$A439=$BC$6,MAX($BC$8:$BC441)+1,"")</f>
        <v/>
      </c>
      <c r="BD442" s="121" t="str">
        <f>IF('Main courante'!$A439=$BC$6,TEXT('Main courante'!$B439,"j mmm aa"),"")</f>
        <v/>
      </c>
      <c r="BE442" s="122" t="str">
        <f>IF('Main courante'!$A439=$BC$6,TEXT('Main courante'!$C439,"hh:mm"),"")</f>
        <v/>
      </c>
      <c r="BF442" s="122" t="str">
        <f>IF('Main courante'!$A439=$BC$6,TEXT('Main courante'!$D439,"hh:mm"),"")</f>
        <v/>
      </c>
      <c r="BG442" s="123" t="str">
        <f>IF('Main courante'!$A439=$BC$6,MOD($BF442-$BE442,1),"")</f>
        <v/>
      </c>
      <c r="BH442" s="123" t="str">
        <f>IF('Main courante'!$A439=$BC$6,'Main courante'!$E439,"")</f>
        <v/>
      </c>
      <c r="BI442" s="122" t="str">
        <f>IF('Main courante'!$A439=$BC$6,DU442,"")</f>
        <v/>
      </c>
      <c r="BJ442" s="125"/>
      <c r="BK442" s="120" t="str">
        <f>IF('Main courante'!$A439=$BK$6,MAX($BK$8:$BK441)+1,"")</f>
        <v/>
      </c>
      <c r="BL442" s="121" t="str">
        <f>IF('Main courante'!$A439=$BK$6,TEXT('Main courante'!$B439,"j mmm aa"),"")</f>
        <v/>
      </c>
      <c r="BM442" s="122" t="str">
        <f>IF('Main courante'!$A439=$BK$6,TEXT('Main courante'!$C439,"hh:mm"),"")</f>
        <v/>
      </c>
      <c r="BN442" s="122" t="str">
        <f>IF('Main courante'!$A439=$BK$6,TEXT('Main courante'!$D439,"hh:mm"),"")</f>
        <v/>
      </c>
      <c r="BO442" s="123" t="str">
        <f>IF('Main courante'!$A439=$BK$6,MOD($BN442-$BM442,1),"")</f>
        <v/>
      </c>
      <c r="BP442" s="123" t="str">
        <f>IF('Main courante'!$A439=$BK$6,'Main courante'!$E439,"")</f>
        <v/>
      </c>
      <c r="BQ442" s="122" t="str">
        <f>IF('Main courante'!$A439=$BK$6,DU442,"")</f>
        <v/>
      </c>
      <c r="BR442" s="125"/>
      <c r="BS442" s="120" t="str">
        <f>IF('Main courante'!$A439=$BS$6,MAX($BS$8:$BS441)+1,"")</f>
        <v/>
      </c>
      <c r="BT442" s="121" t="str">
        <f>IF('Main courante'!$A439=$BS$6,TEXT('Main courante'!$B439,"j mmm aa"),"")</f>
        <v/>
      </c>
      <c r="BU442" s="122" t="str">
        <f>IF('Main courante'!$A439=$BS$6,TEXT('Main courante'!$C439,"hh:mm"),"")</f>
        <v/>
      </c>
      <c r="BV442" s="122" t="str">
        <f>IF('Main courante'!$A439=$BS$6,TEXT('Main courante'!$D439,"hh:mm"),"")</f>
        <v/>
      </c>
      <c r="BW442" s="123" t="str">
        <f>IF('Main courante'!$A439=$BS$6,MOD($BV442-$BU442,1),"")</f>
        <v/>
      </c>
      <c r="BX442" s="123" t="str">
        <f>IF('Main courante'!$A439=$BS$6,'Main courante'!$E439,"")</f>
        <v/>
      </c>
      <c r="BY442" s="122" t="str">
        <f>IF('Main courante'!$A439=$BS$6,DU442,"")</f>
        <v/>
      </c>
      <c r="BZ442" s="125"/>
      <c r="CA442" s="120" t="str">
        <f>IF('Main courante'!$A439=$CA$6,MAX($CA$8:$CA441)+1,"")</f>
        <v/>
      </c>
      <c r="CB442" s="121" t="str">
        <f>IF('Main courante'!$A439=$CA$6,TEXT('Main courante'!$B439,"j mmm aa"),"")</f>
        <v/>
      </c>
      <c r="CC442" s="122" t="str">
        <f>IF('Main courante'!$A439=$CA$6,TEXT('Main courante'!$C439,"hh:mm"),"")</f>
        <v/>
      </c>
      <c r="CD442" s="122" t="str">
        <f>IF('Main courante'!$A439=$CA$6,TEXT('Main courante'!$D439,"hh:mm"),"")</f>
        <v/>
      </c>
      <c r="CE442" s="123" t="str">
        <f>IF('Main courante'!$A439=$CA$6,MOD($CD442-$CC442,1),"")</f>
        <v/>
      </c>
      <c r="CF442" s="123" t="str">
        <f>IF('Main courante'!$A439=$CA$6,'Main courante'!$E439,"")</f>
        <v/>
      </c>
      <c r="CG442" s="122" t="str">
        <f>IF('Main courante'!$A439=$CA$6,DU442,"")</f>
        <v/>
      </c>
      <c r="CH442" s="125"/>
      <c r="CI442" s="120" t="str">
        <f>IF('Main courante'!$A439=$CI$6,MAX($CI$8:$CI441)+1,"")</f>
        <v/>
      </c>
      <c r="CJ442" s="121" t="str">
        <f>IF('Main courante'!$A439=$CI$6,TEXT('Main courante'!$B439,"j mmm aa"),"")</f>
        <v/>
      </c>
      <c r="CK442" s="122" t="str">
        <f>IF('Main courante'!$A439=$CI$6,TEXT('Main courante'!$C439,"hh:mm"),"")</f>
        <v/>
      </c>
      <c r="CL442" s="122" t="str">
        <f>IF('Main courante'!$A439=$CI$6,TEXT('Main courante'!$D439,"hh:mm"),"")</f>
        <v/>
      </c>
      <c r="CM442" s="123" t="str">
        <f>IF('Main courante'!$A439=$CI$6,MOD($CL442-$CK442,1),"")</f>
        <v/>
      </c>
      <c r="CN442" s="123" t="str">
        <f>IF('Main courante'!$A439=$CI$6,'Main courante'!$E439,"")</f>
        <v/>
      </c>
      <c r="CO442" s="125"/>
      <c r="CP442" s="120" t="str">
        <f>IF('Main courante'!$A439=$CP$6,MAX($CP$8:$CP441)+1,"")</f>
        <v/>
      </c>
      <c r="CQ442" s="121" t="str">
        <f>IF('Main courante'!$A439=$CP$6,TEXT('Main courante'!$B439,"j mmm aa"),"")</f>
        <v/>
      </c>
      <c r="CR442" s="122" t="str">
        <f>IF('Main courante'!$A439=$CP$6,TEXT('Main courante'!$C439,"hh:mm"),"")</f>
        <v/>
      </c>
      <c r="CS442" s="122" t="str">
        <f>IF('Main courante'!$A439=$CP$6,TEXT('Main courante'!$D439,"hh:mm"),"")</f>
        <v/>
      </c>
      <c r="CT442" s="123" t="str">
        <f>IF('Main courante'!$A439=$CP$6,MOD($CS442-$CR442,1),"")</f>
        <v/>
      </c>
      <c r="CU442" s="123" t="str">
        <f>IF('Main courante'!$A439=$CP$6,'Main courante'!$E439,"")</f>
        <v/>
      </c>
      <c r="CV442" s="122" t="str">
        <f>IF('Main courante'!$A439=$CP$6,DU442,"")</f>
        <v/>
      </c>
      <c r="CW442" s="125"/>
      <c r="CX442" s="120" t="str">
        <f>IF('Main courante'!$A439=$CX$6,MAX($CX$8:$CX441)+1,"")</f>
        <v/>
      </c>
      <c r="CY442" s="121" t="str">
        <f>IF('Main courante'!$A439=$CX$6,TEXT('Main courante'!$B439,"j mmm aa"),"")</f>
        <v/>
      </c>
      <c r="CZ442" s="122" t="str">
        <f>IF('Main courante'!$A439=$CX$6,TEXT('Main courante'!$C439,"hh:mm"),"")</f>
        <v/>
      </c>
      <c r="DA442" s="122" t="str">
        <f>IF('Main courante'!$A439=$CX$6,TEXT('Main courante'!$D439,"hh:mm"),"")</f>
        <v/>
      </c>
      <c r="DB442" s="123" t="str">
        <f>IF('Main courante'!$A439=$CX$6,MOD($DA442-$CZ442,1),"")</f>
        <v/>
      </c>
      <c r="DC442" s="123" t="str">
        <f>IF('Main courante'!$A439=$CX$6,'Main courante'!$E439,"")</f>
        <v/>
      </c>
      <c r="DD442" s="122" t="str">
        <f>IF('Main courante'!$A439=$CX$6,DU442,"")</f>
        <v/>
      </c>
      <c r="DE442" s="125"/>
      <c r="DF442" s="120" t="str">
        <f>IF('Main courante'!$A439=$DF$6,MAX($DF$8:$DF441)+1,"")</f>
        <v/>
      </c>
      <c r="DG442" s="121" t="str">
        <f>IF('Main courante'!$A439=$DF$6,TEXT('Main courante'!$B439,"j mmm aa"),"")</f>
        <v/>
      </c>
      <c r="DH442" s="122" t="str">
        <f>IF('Main courante'!$A439=$DF$6,TEXT('Main courante'!$C439,"hh:mm"),"")</f>
        <v/>
      </c>
      <c r="DI442" s="122" t="str">
        <f>IF('Main courante'!$A439=$DF$6,TEXT('Main courante'!$D439,"hh:mm"),"")</f>
        <v/>
      </c>
      <c r="DJ442" s="123" t="str">
        <f>IF('Main courante'!$A439=$DF$6,MOD($DI442-$DH442,1),"")</f>
        <v/>
      </c>
      <c r="DK442" s="123" t="str">
        <f>IF('Main courante'!$A439=$DF$6,'Main courante'!$E439,"")</f>
        <v/>
      </c>
      <c r="DL442" s="128"/>
      <c r="DM442" s="120" t="str">
        <f>IF(OR('Main courante'!$F439&lt;&gt;"",'Main courante'!$K439&lt;&gt;""),MAX($DM$8:$DM441)+1,"")</f>
        <v/>
      </c>
      <c r="DN442" s="121" t="str">
        <f>IF('Main courante'!$F439,TEXT('Main courante'!$B439,"j mmm aa"),"")</f>
        <v/>
      </c>
      <c r="DO442" s="121" t="str">
        <f>IF('Main courante'!$F439,'Main courante'!$E439,"")</f>
        <v/>
      </c>
      <c r="DP442" s="121" t="str">
        <f>IF(OR('Main courante'!$F439&lt;&gt;"",'Main courante'!$K439&lt;&gt;""),IF('Main courante'!$F439&lt;&gt;"",TEXT('Main courante'!$F439,"hh:mm"),""),"")</f>
        <v/>
      </c>
      <c r="DQ442" s="121" t="str">
        <f>IF(OR('Main courante'!$F439&lt;&gt;"",'Main courante'!$K439&lt;&gt;""),IF('Main courante'!$G439&lt;&gt;"",TEXT('Main courante'!$G439,"hh:mm"),""),"")</f>
        <v/>
      </c>
      <c r="DR442" s="121" t="str">
        <f>IF(OR('Main courante'!$F439&lt;&gt;"",'Main courante'!$K439&lt;&gt;""),IF('Main courante'!$K439&lt;&gt;"",TEXT('Main courante'!$K439,"hh:mm"),""),"")</f>
        <v/>
      </c>
      <c r="DS442" s="121" t="str">
        <f>IF(OR('Main courante'!$F439&lt;&gt;"",'Main courante'!$K439&lt;&gt;""),IF('Main courante'!$L439&lt;&gt;"",TEXT('Main courante'!$L439,"hh:mm"),""),"")</f>
        <v/>
      </c>
      <c r="DT442" s="129">
        <f t="shared" si="22"/>
        <v>0</v>
      </c>
      <c r="DU442" s="130">
        <f>'Main courante'!$H439+'Main courante'!$M439</f>
        <v>0</v>
      </c>
      <c r="DV442" s="131">
        <f>'Main courante'!$J439+'Main courante'!$O439</f>
        <v>0</v>
      </c>
      <c r="DW442" s="131">
        <f>'Main courante'!$I439+'Main courante'!$N439</f>
        <v>0</v>
      </c>
      <c r="DX442" s="132" t="str">
        <f>IF('Main courante'!$P439&lt;&gt;"",'Main courante'!$P439,"")</f>
        <v/>
      </c>
      <c r="DY442" s="133" t="str">
        <f>IF('Main courante'!$Q439&lt;&gt;"",'Main courante'!$Q439,"")</f>
        <v/>
      </c>
      <c r="DZ442" s="133" t="str">
        <f>IF('Main courante'!$R439&lt;&gt;"",'Main courante'!$R439,"")</f>
        <v/>
      </c>
      <c r="EA442" s="129">
        <f t="shared" si="23"/>
        <v>0</v>
      </c>
      <c r="EB442" s="129">
        <f t="shared" si="24"/>
        <v>0</v>
      </c>
      <c r="ED442" s="120" t="str">
        <f>IF('Main courante'!$A439=$ED$6,MAX($ED$8:$ED441)+1,"")</f>
        <v/>
      </c>
      <c r="EE442" s="120" t="str">
        <f>IF('Main courante'!$A439=$ED$6,'Main courante'!$S439,"")</f>
        <v/>
      </c>
      <c r="EF442" s="120" t="str">
        <f>IF('Main courante'!$A439=$ED$6,'Main courante'!$T439,"")</f>
        <v/>
      </c>
      <c r="EG442" s="120" t="str">
        <f>IF('Main courante'!$A439=$ED$6,'Main courante'!$U439,"")</f>
        <v/>
      </c>
      <c r="EH442" s="134" t="str">
        <f>IF('Main courante'!$A439=$ED$6,'Main courante'!$V439,"")</f>
        <v/>
      </c>
      <c r="EJ442" s="120" t="str">
        <f>IF('Main courante'!$A439=$EJ$6,MAX($EJ$8:$EJ441)+1,"")</f>
        <v/>
      </c>
      <c r="EK442" s="120" t="str">
        <f>IF('Main courante'!$A439=$EJ$6,'Main courante'!$S439,"")</f>
        <v/>
      </c>
      <c r="EL442" s="120" t="str">
        <f>IF('Main courante'!$A439=$EJ$6,'Main courante'!$T439,"")</f>
        <v/>
      </c>
      <c r="EM442" s="120" t="str">
        <f>IF('Main courante'!$A439=$EJ$6,'Main courante'!$U439,"")</f>
        <v/>
      </c>
      <c r="EN442" s="134" t="str">
        <f>IF('Main courante'!$A439=$EJ$6,'Main courante'!$V439,"")</f>
        <v/>
      </c>
      <c r="EP442" s="120" t="str">
        <f>IF('Main courante'!$A439=$EP$6,MAX($EP$8:$EP441)+1,"")</f>
        <v/>
      </c>
      <c r="EQ442" s="120" t="str">
        <f>IF('Main courante'!$A439=$EP$6,'Main courante'!$S439,"")</f>
        <v/>
      </c>
      <c r="ER442" s="120" t="str">
        <f>IF('Main courante'!$A439=$EP$6,'Main courante'!$T439,"")</f>
        <v/>
      </c>
      <c r="ES442" s="120" t="str">
        <f>IF('Main courante'!$A439=$EP$6,'Main courante'!$U439,"")</f>
        <v/>
      </c>
      <c r="ET442" s="134" t="str">
        <f>IF('Main courante'!$A439=$EP$6,'Main courante'!$V439,"")</f>
        <v/>
      </c>
      <c r="EU442" s="125"/>
      <c r="EV442" s="120" t="str">
        <f>IF('Main courante'!$A439=$EV$6,MAX($EV$8:$EV441)+1,"")</f>
        <v/>
      </c>
      <c r="EW442" s="121" t="str">
        <f>IF('Main courante'!$A439=$EV$6,TEXT('Main courante'!$B439,"j mmm aa"),"")</f>
        <v/>
      </c>
      <c r="EX442" s="122" t="str">
        <f>IF('Main courante'!$A439=$EV$6,TEXT('Main courante'!$C439,"hh:mm"),"")</f>
        <v/>
      </c>
      <c r="EY442" s="122" t="str">
        <f>IF('Main courante'!$A439=$EV$6,TEXT('Main courante'!$D439,"hh:mm"),"")</f>
        <v/>
      </c>
      <c r="EZ442" s="123" t="str">
        <f>IF('Main courante'!$A439=$EV$6,MOD($EY442-$EX442,1),"")</f>
        <v/>
      </c>
      <c r="FA442" s="123" t="str">
        <f>IF('Main courante'!$A439=$EV$6,'Main courante'!$E439,"")</f>
        <v/>
      </c>
      <c r="FB442" s="128"/>
    </row>
    <row r="443" spans="1:158">
      <c r="A443" s="120" t="str">
        <f>IF('Main courante'!$A440=$A$6,MAX($A$8:$A442)+1,"")</f>
        <v/>
      </c>
      <c r="B443" s="121" t="str">
        <f>IF('Main courante'!$A440=$A$6,TEXT('Main courante'!$B440,"j mmm aa"),"")</f>
        <v/>
      </c>
      <c r="C443" s="122" t="str">
        <f>IF('Main courante'!$A440=$A$6,TEXT('Main courante'!$C440,"hh:mm"),"")</f>
        <v/>
      </c>
      <c r="D443" s="122" t="str">
        <f>IF('Main courante'!$A440=$A$6,TEXT('Main courante'!$D440,"hh:mm"),"")</f>
        <v/>
      </c>
      <c r="E443" s="123" t="str">
        <f>IF('Main courante'!$A440=$A$6,MOD($D443-$C443,1),"")</f>
        <v/>
      </c>
      <c r="F443" s="123" t="str">
        <f>IF('Main courante'!$A440=$A$6,'Main courante'!$E440,"")</f>
        <v/>
      </c>
      <c r="G443" s="125"/>
      <c r="H443" s="126" t="str">
        <f>IF('Main courante'!$A440=$H$6,MAX($H$8:$H442)+1,"")</f>
        <v/>
      </c>
      <c r="I443" s="121" t="str">
        <f>IF('Main courante'!$A440=$H$6,TEXT('Main courante'!$B440,"j mmm aa"),"")</f>
        <v/>
      </c>
      <c r="J443" s="122" t="str">
        <f>IF('Main courante'!$A440=$H$6,TEXT('Main courante'!$C440,"hh:mm"),"")</f>
        <v/>
      </c>
      <c r="K443" s="122" t="str">
        <f>IF('Main courante'!$A440=$H$6,TEXT('Main courante'!$D440,"hh:mm"),"")</f>
        <v/>
      </c>
      <c r="L443" s="123" t="str">
        <f>IF('Main courante'!$A440=$H$6,MOD($K443-$J443,1),"")</f>
        <v/>
      </c>
      <c r="M443" s="123" t="str">
        <f>IF('Main courante'!$A440=$H$6,'Main courante'!$E440,"")</f>
        <v/>
      </c>
      <c r="N443" s="125"/>
      <c r="O443" s="120" t="str">
        <f>IF('Main courante'!$A440=$O$6,MAX($O$8:$O442)+1,"")</f>
        <v/>
      </c>
      <c r="P443" s="121" t="str">
        <f>IF('Main courante'!$A440=$O$6,TEXT('Main courante'!$B440,"j mmm aa"),"")</f>
        <v/>
      </c>
      <c r="Q443" s="122" t="str">
        <f>IF('Main courante'!$A440=$O$6,TEXT('Main courante'!$C440,"hh:mm"),"")</f>
        <v/>
      </c>
      <c r="R443" s="122" t="str">
        <f>IF('Main courante'!$A440=$O$6,TEXT('Main courante'!$D440,"hh:mm"),"")</f>
        <v/>
      </c>
      <c r="S443" s="123" t="str">
        <f>IF('Main courante'!$A440=$O$6,MOD($R443-$Q443,1),"")</f>
        <v/>
      </c>
      <c r="T443" s="124" t="str">
        <f>IF('Main courante'!$A440=$O$6,'Main courante'!$E440,"")</f>
        <v/>
      </c>
      <c r="U443" s="127" t="str">
        <f>IF('Main courante'!$A440=$O$6,DU443,"")</f>
        <v/>
      </c>
      <c r="V443" s="125"/>
      <c r="W443" s="120" t="str">
        <f>IF('Main courante'!$A440=$W$6,MAX($W$8:$W442)+1,"")</f>
        <v/>
      </c>
      <c r="X443" s="121" t="str">
        <f>IF('Main courante'!$A440=$W$6,TEXT('Main courante'!$B440,"j mmm aa"),"")</f>
        <v/>
      </c>
      <c r="Y443" s="122" t="str">
        <f>IF('Main courante'!$A440=$W$6,TEXT('Main courante'!$C440,"hh:mm"),"")</f>
        <v/>
      </c>
      <c r="Z443" s="122" t="str">
        <f>IF('Main courante'!$A440=$W$6,TEXT('Main courante'!$D440,"hh:mm"),"")</f>
        <v/>
      </c>
      <c r="AA443" s="123" t="str">
        <f>IF('Main courante'!$A440=$W$6,MOD($Z443-$Y443,1),"")</f>
        <v/>
      </c>
      <c r="AB443" s="123" t="str">
        <f>IF('Main courante'!$A440=$W$6,'Main courante'!$E440,"")</f>
        <v/>
      </c>
      <c r="AC443" s="122" t="str">
        <f>IF('Main courante'!$A440=$W$6,DU443,"")</f>
        <v/>
      </c>
      <c r="AD443" s="125"/>
      <c r="AE443" s="120" t="str">
        <f>IF('Main courante'!$A440=$AE$6,MAX($AE$8:$AE442)+1,"")</f>
        <v/>
      </c>
      <c r="AF443" s="121" t="str">
        <f>IF('Main courante'!$A440=$AE$6,TEXT('Main courante'!$B440,"j mmm aa"),"")</f>
        <v/>
      </c>
      <c r="AG443" s="122" t="str">
        <f>IF('Main courante'!$A440=$AE$6,TEXT('Main courante'!$C440,"hh:mm"),"")</f>
        <v/>
      </c>
      <c r="AH443" s="122" t="str">
        <f>IF('Main courante'!$A440=$AE$6,TEXT('Main courante'!$D440,"hh:mm"),"")</f>
        <v/>
      </c>
      <c r="AI443" s="123" t="str">
        <f>IF('Main courante'!$A440=$AE$6,MOD($AH443-$AG443,1),"")</f>
        <v/>
      </c>
      <c r="AJ443" s="123" t="str">
        <f>IF('Main courante'!$A440=$AE$6,'Main courante'!$E440,"")</f>
        <v/>
      </c>
      <c r="AK443" s="122" t="str">
        <f>IF('Main courante'!$A440=$AE$6,DU443,"")</f>
        <v/>
      </c>
      <c r="AL443" s="125"/>
      <c r="AM443" s="120" t="str">
        <f>IF('Main courante'!$A440=$AM$6,MAX($AM$8:$AM442)+1,"")</f>
        <v/>
      </c>
      <c r="AN443" s="121" t="str">
        <f>IF('Main courante'!$A440=$AM$6,TEXT('Main courante'!$B440,"j mmm aa"),"")</f>
        <v/>
      </c>
      <c r="AO443" s="122" t="str">
        <f>IF('Main courante'!$A440=$AM$6,TEXT('Main courante'!$C440,"hh:mm"),"")</f>
        <v/>
      </c>
      <c r="AP443" s="122" t="str">
        <f>IF('Main courante'!$A440=$AM$6,TEXT('Main courante'!$D440,"hh:mm"),"")</f>
        <v/>
      </c>
      <c r="AQ443" s="123" t="str">
        <f>IF('Main courante'!$A440=$AM$6,MOD($AP443-$AO443,1),"")</f>
        <v/>
      </c>
      <c r="AR443" s="123" t="str">
        <f>IF('Main courante'!$A440=$AM$6,'Main courante'!$E440,"")</f>
        <v/>
      </c>
      <c r="AS443" s="122" t="str">
        <f>IF('Main courante'!$A440=$AM$6,DU443,"")</f>
        <v/>
      </c>
      <c r="AT443" s="125"/>
      <c r="AU443" s="120" t="str">
        <f>IF('Main courante'!$A440=$AU$6,MAX($AU$8:$AU442)+1,"")</f>
        <v/>
      </c>
      <c r="AV443" s="121" t="str">
        <f>IF('Main courante'!$A440=$AU$6,TEXT('Main courante'!$B440,"j mmm aa"),"")</f>
        <v/>
      </c>
      <c r="AW443" s="122" t="str">
        <f>IF('Main courante'!$A440=$AU$6,TEXT('Main courante'!$C440,"hh:mm"),"")</f>
        <v/>
      </c>
      <c r="AX443" s="122" t="str">
        <f>IF('Main courante'!$A440=$AU$6,TEXT('Main courante'!$D440,"hh:mm"),"")</f>
        <v/>
      </c>
      <c r="AY443" s="123" t="str">
        <f>IF('Main courante'!$A440=$AU$6,MOD($AX443-$AW443,1),"")</f>
        <v/>
      </c>
      <c r="AZ443" s="123" t="str">
        <f>IF('Main courante'!$A440=$AU$6,'Main courante'!$E440,"")</f>
        <v/>
      </c>
      <c r="BA443" s="122" t="str">
        <f>IF('Main courante'!$A440=$AU$6,DU443,"")</f>
        <v/>
      </c>
      <c r="BB443" s="125"/>
      <c r="BC443" s="120" t="str">
        <f>IF('Main courante'!$A440=$BC$6,MAX($BC$8:$BC442)+1,"")</f>
        <v/>
      </c>
      <c r="BD443" s="121" t="str">
        <f>IF('Main courante'!$A440=$BC$6,TEXT('Main courante'!$B440,"j mmm aa"),"")</f>
        <v/>
      </c>
      <c r="BE443" s="122" t="str">
        <f>IF('Main courante'!$A440=$BC$6,TEXT('Main courante'!$C440,"hh:mm"),"")</f>
        <v/>
      </c>
      <c r="BF443" s="122" t="str">
        <f>IF('Main courante'!$A440=$BC$6,TEXT('Main courante'!$D440,"hh:mm"),"")</f>
        <v/>
      </c>
      <c r="BG443" s="123" t="str">
        <f>IF('Main courante'!$A440=$BC$6,MOD($BF443-$BE443,1),"")</f>
        <v/>
      </c>
      <c r="BH443" s="123" t="str">
        <f>IF('Main courante'!$A440=$BC$6,'Main courante'!$E440,"")</f>
        <v/>
      </c>
      <c r="BI443" s="122" t="str">
        <f>IF('Main courante'!$A440=$BC$6,DU443,"")</f>
        <v/>
      </c>
      <c r="BJ443" s="125"/>
      <c r="BK443" s="120" t="str">
        <f>IF('Main courante'!$A440=$BK$6,MAX($BK$8:$BK442)+1,"")</f>
        <v/>
      </c>
      <c r="BL443" s="121" t="str">
        <f>IF('Main courante'!$A440=$BK$6,TEXT('Main courante'!$B440,"j mmm aa"),"")</f>
        <v/>
      </c>
      <c r="BM443" s="122" t="str">
        <f>IF('Main courante'!$A440=$BK$6,TEXT('Main courante'!$C440,"hh:mm"),"")</f>
        <v/>
      </c>
      <c r="BN443" s="122" t="str">
        <f>IF('Main courante'!$A440=$BK$6,TEXT('Main courante'!$D440,"hh:mm"),"")</f>
        <v/>
      </c>
      <c r="BO443" s="123" t="str">
        <f>IF('Main courante'!$A440=$BK$6,MOD($BN443-$BM443,1),"")</f>
        <v/>
      </c>
      <c r="BP443" s="123" t="str">
        <f>IF('Main courante'!$A440=$BK$6,'Main courante'!$E440,"")</f>
        <v/>
      </c>
      <c r="BQ443" s="122" t="str">
        <f>IF('Main courante'!$A440=$BK$6,DU443,"")</f>
        <v/>
      </c>
      <c r="BR443" s="125"/>
      <c r="BS443" s="120" t="str">
        <f>IF('Main courante'!$A440=$BS$6,MAX($BS$8:$BS442)+1,"")</f>
        <v/>
      </c>
      <c r="BT443" s="121" t="str">
        <f>IF('Main courante'!$A440=$BS$6,TEXT('Main courante'!$B440,"j mmm aa"),"")</f>
        <v/>
      </c>
      <c r="BU443" s="122" t="str">
        <f>IF('Main courante'!$A440=$BS$6,TEXT('Main courante'!$C440,"hh:mm"),"")</f>
        <v/>
      </c>
      <c r="BV443" s="122" t="str">
        <f>IF('Main courante'!$A440=$BS$6,TEXT('Main courante'!$D440,"hh:mm"),"")</f>
        <v/>
      </c>
      <c r="BW443" s="123" t="str">
        <f>IF('Main courante'!$A440=$BS$6,MOD($BV443-$BU443,1),"")</f>
        <v/>
      </c>
      <c r="BX443" s="123" t="str">
        <f>IF('Main courante'!$A440=$BS$6,'Main courante'!$E440,"")</f>
        <v/>
      </c>
      <c r="BY443" s="122" t="str">
        <f>IF('Main courante'!$A440=$BS$6,DU443,"")</f>
        <v/>
      </c>
      <c r="BZ443" s="125"/>
      <c r="CA443" s="120" t="str">
        <f>IF('Main courante'!$A440=$CA$6,MAX($CA$8:$CA442)+1,"")</f>
        <v/>
      </c>
      <c r="CB443" s="121" t="str">
        <f>IF('Main courante'!$A440=$CA$6,TEXT('Main courante'!$B440,"j mmm aa"),"")</f>
        <v/>
      </c>
      <c r="CC443" s="122" t="str">
        <f>IF('Main courante'!$A440=$CA$6,TEXT('Main courante'!$C440,"hh:mm"),"")</f>
        <v/>
      </c>
      <c r="CD443" s="122" t="str">
        <f>IF('Main courante'!$A440=$CA$6,TEXT('Main courante'!$D440,"hh:mm"),"")</f>
        <v/>
      </c>
      <c r="CE443" s="123" t="str">
        <f>IF('Main courante'!$A440=$CA$6,MOD($CD443-$CC443,1),"")</f>
        <v/>
      </c>
      <c r="CF443" s="123" t="str">
        <f>IF('Main courante'!$A440=$CA$6,'Main courante'!$E440,"")</f>
        <v/>
      </c>
      <c r="CG443" s="122" t="str">
        <f>IF('Main courante'!$A440=$CA$6,DU443,"")</f>
        <v/>
      </c>
      <c r="CH443" s="125"/>
      <c r="CI443" s="120" t="str">
        <f>IF('Main courante'!$A440=$CI$6,MAX($CI$8:$CI442)+1,"")</f>
        <v/>
      </c>
      <c r="CJ443" s="121" t="str">
        <f>IF('Main courante'!$A440=$CI$6,TEXT('Main courante'!$B440,"j mmm aa"),"")</f>
        <v/>
      </c>
      <c r="CK443" s="122" t="str">
        <f>IF('Main courante'!$A440=$CI$6,TEXT('Main courante'!$C440,"hh:mm"),"")</f>
        <v/>
      </c>
      <c r="CL443" s="122" t="str">
        <f>IF('Main courante'!$A440=$CI$6,TEXT('Main courante'!$D440,"hh:mm"),"")</f>
        <v/>
      </c>
      <c r="CM443" s="123" t="str">
        <f>IF('Main courante'!$A440=$CI$6,MOD($CL443-$CK443,1),"")</f>
        <v/>
      </c>
      <c r="CN443" s="123" t="str">
        <f>IF('Main courante'!$A440=$CI$6,'Main courante'!$E440,"")</f>
        <v/>
      </c>
      <c r="CO443" s="125"/>
      <c r="CP443" s="120" t="str">
        <f>IF('Main courante'!$A440=$CP$6,MAX($CP$8:$CP442)+1,"")</f>
        <v/>
      </c>
      <c r="CQ443" s="121" t="str">
        <f>IF('Main courante'!$A440=$CP$6,TEXT('Main courante'!$B440,"j mmm aa"),"")</f>
        <v/>
      </c>
      <c r="CR443" s="122" t="str">
        <f>IF('Main courante'!$A440=$CP$6,TEXT('Main courante'!$C440,"hh:mm"),"")</f>
        <v/>
      </c>
      <c r="CS443" s="122" t="str">
        <f>IF('Main courante'!$A440=$CP$6,TEXT('Main courante'!$D440,"hh:mm"),"")</f>
        <v/>
      </c>
      <c r="CT443" s="123" t="str">
        <f>IF('Main courante'!$A440=$CP$6,MOD($CS443-$CR443,1),"")</f>
        <v/>
      </c>
      <c r="CU443" s="123" t="str">
        <f>IF('Main courante'!$A440=$CP$6,'Main courante'!$E440,"")</f>
        <v/>
      </c>
      <c r="CV443" s="122" t="str">
        <f>IF('Main courante'!$A440=$CP$6,DU443,"")</f>
        <v/>
      </c>
      <c r="CW443" s="125"/>
      <c r="CX443" s="120" t="str">
        <f>IF('Main courante'!$A440=$CX$6,MAX($CX$8:$CX442)+1,"")</f>
        <v/>
      </c>
      <c r="CY443" s="121" t="str">
        <f>IF('Main courante'!$A440=$CX$6,TEXT('Main courante'!$B440,"j mmm aa"),"")</f>
        <v/>
      </c>
      <c r="CZ443" s="122" t="str">
        <f>IF('Main courante'!$A440=$CX$6,TEXT('Main courante'!$C440,"hh:mm"),"")</f>
        <v/>
      </c>
      <c r="DA443" s="122" t="str">
        <f>IF('Main courante'!$A440=$CX$6,TEXT('Main courante'!$D440,"hh:mm"),"")</f>
        <v/>
      </c>
      <c r="DB443" s="123" t="str">
        <f>IF('Main courante'!$A440=$CX$6,MOD($DA443-$CZ443,1),"")</f>
        <v/>
      </c>
      <c r="DC443" s="123" t="str">
        <f>IF('Main courante'!$A440=$CX$6,'Main courante'!$E440,"")</f>
        <v/>
      </c>
      <c r="DD443" s="122" t="str">
        <f>IF('Main courante'!$A440=$CX$6,DU443,"")</f>
        <v/>
      </c>
      <c r="DE443" s="125"/>
      <c r="DF443" s="120" t="str">
        <f>IF('Main courante'!$A440=$DF$6,MAX($DF$8:$DF442)+1,"")</f>
        <v/>
      </c>
      <c r="DG443" s="121" t="str">
        <f>IF('Main courante'!$A440=$DF$6,TEXT('Main courante'!$B440,"j mmm aa"),"")</f>
        <v/>
      </c>
      <c r="DH443" s="122" t="str">
        <f>IF('Main courante'!$A440=$DF$6,TEXT('Main courante'!$C440,"hh:mm"),"")</f>
        <v/>
      </c>
      <c r="DI443" s="122" t="str">
        <f>IF('Main courante'!$A440=$DF$6,TEXT('Main courante'!$D440,"hh:mm"),"")</f>
        <v/>
      </c>
      <c r="DJ443" s="123" t="str">
        <f>IF('Main courante'!$A440=$DF$6,MOD($DI443-$DH443,1),"")</f>
        <v/>
      </c>
      <c r="DK443" s="123" t="str">
        <f>IF('Main courante'!$A440=$DF$6,'Main courante'!$E440,"")</f>
        <v/>
      </c>
      <c r="DL443" s="128"/>
      <c r="DM443" s="120" t="str">
        <f>IF(OR('Main courante'!$F440&lt;&gt;"",'Main courante'!$K440&lt;&gt;""),MAX($DM$8:$DM442)+1,"")</f>
        <v/>
      </c>
      <c r="DN443" s="121" t="str">
        <f>IF('Main courante'!$F440,TEXT('Main courante'!$B440,"j mmm aa"),"")</f>
        <v/>
      </c>
      <c r="DO443" s="121" t="str">
        <f>IF('Main courante'!$F440,'Main courante'!$E440,"")</f>
        <v/>
      </c>
      <c r="DP443" s="121" t="str">
        <f>IF(OR('Main courante'!$F440&lt;&gt;"",'Main courante'!$K440&lt;&gt;""),IF('Main courante'!$F440&lt;&gt;"",TEXT('Main courante'!$F440,"hh:mm"),""),"")</f>
        <v/>
      </c>
      <c r="DQ443" s="121" t="str">
        <f>IF(OR('Main courante'!$F440&lt;&gt;"",'Main courante'!$K440&lt;&gt;""),IF('Main courante'!$G440&lt;&gt;"",TEXT('Main courante'!$G440,"hh:mm"),""),"")</f>
        <v/>
      </c>
      <c r="DR443" s="121" t="str">
        <f>IF(OR('Main courante'!$F440&lt;&gt;"",'Main courante'!$K440&lt;&gt;""),IF('Main courante'!$K440&lt;&gt;"",TEXT('Main courante'!$K440,"hh:mm"),""),"")</f>
        <v/>
      </c>
      <c r="DS443" s="121" t="str">
        <f>IF(OR('Main courante'!$F440&lt;&gt;"",'Main courante'!$K440&lt;&gt;""),IF('Main courante'!$L440&lt;&gt;"",TEXT('Main courante'!$L440,"hh:mm"),""),"")</f>
        <v/>
      </c>
      <c r="DT443" s="129">
        <f t="shared" si="22"/>
        <v>0</v>
      </c>
      <c r="DU443" s="130">
        <f>'Main courante'!$H440+'Main courante'!$M440</f>
        <v>0</v>
      </c>
      <c r="DV443" s="131">
        <f>'Main courante'!$J440+'Main courante'!$O440</f>
        <v>0</v>
      </c>
      <c r="DW443" s="131">
        <f>'Main courante'!$I440+'Main courante'!$N440</f>
        <v>0</v>
      </c>
      <c r="DX443" s="132" t="str">
        <f>IF('Main courante'!$P440&lt;&gt;"",'Main courante'!$P440,"")</f>
        <v/>
      </c>
      <c r="DY443" s="133" t="str">
        <f>IF('Main courante'!$Q440&lt;&gt;"",'Main courante'!$Q440,"")</f>
        <v/>
      </c>
      <c r="DZ443" s="133" t="str">
        <f>IF('Main courante'!$R440&lt;&gt;"",'Main courante'!$R440,"")</f>
        <v/>
      </c>
      <c r="EA443" s="129">
        <f t="shared" si="23"/>
        <v>0</v>
      </c>
      <c r="EB443" s="129">
        <f t="shared" si="24"/>
        <v>0</v>
      </c>
      <c r="ED443" s="120" t="str">
        <f>IF('Main courante'!$A440=$ED$6,MAX($ED$8:$ED442)+1,"")</f>
        <v/>
      </c>
      <c r="EE443" s="120" t="str">
        <f>IF('Main courante'!$A440=$ED$6,'Main courante'!$S440,"")</f>
        <v/>
      </c>
      <c r="EF443" s="120" t="str">
        <f>IF('Main courante'!$A440=$ED$6,'Main courante'!$T440,"")</f>
        <v/>
      </c>
      <c r="EG443" s="120" t="str">
        <f>IF('Main courante'!$A440=$ED$6,'Main courante'!$U440,"")</f>
        <v/>
      </c>
      <c r="EH443" s="134" t="str">
        <f>IF('Main courante'!$A440=$ED$6,'Main courante'!$V440,"")</f>
        <v/>
      </c>
      <c r="EJ443" s="120" t="str">
        <f>IF('Main courante'!$A440=$EJ$6,MAX($EJ$8:$EJ442)+1,"")</f>
        <v/>
      </c>
      <c r="EK443" s="120" t="str">
        <f>IF('Main courante'!$A440=$EJ$6,'Main courante'!$S440,"")</f>
        <v/>
      </c>
      <c r="EL443" s="120" t="str">
        <f>IF('Main courante'!$A440=$EJ$6,'Main courante'!$T440,"")</f>
        <v/>
      </c>
      <c r="EM443" s="120" t="str">
        <f>IF('Main courante'!$A440=$EJ$6,'Main courante'!$U440,"")</f>
        <v/>
      </c>
      <c r="EN443" s="134" t="str">
        <f>IF('Main courante'!$A440=$EJ$6,'Main courante'!$V440,"")</f>
        <v/>
      </c>
      <c r="EP443" s="120" t="str">
        <f>IF('Main courante'!$A440=$EP$6,MAX($EP$8:$EP442)+1,"")</f>
        <v/>
      </c>
      <c r="EQ443" s="120" t="str">
        <f>IF('Main courante'!$A440=$EP$6,'Main courante'!$S440,"")</f>
        <v/>
      </c>
      <c r="ER443" s="120" t="str">
        <f>IF('Main courante'!$A440=$EP$6,'Main courante'!$T440,"")</f>
        <v/>
      </c>
      <c r="ES443" s="120" t="str">
        <f>IF('Main courante'!$A440=$EP$6,'Main courante'!$U440,"")</f>
        <v/>
      </c>
      <c r="ET443" s="134" t="str">
        <f>IF('Main courante'!$A440=$EP$6,'Main courante'!$V440,"")</f>
        <v/>
      </c>
      <c r="EU443" s="125"/>
      <c r="EV443" s="120" t="str">
        <f>IF('Main courante'!$A440=$EV$6,MAX($EV$8:$EV442)+1,"")</f>
        <v/>
      </c>
      <c r="EW443" s="121" t="str">
        <f>IF('Main courante'!$A440=$EV$6,TEXT('Main courante'!$B440,"j mmm aa"),"")</f>
        <v/>
      </c>
      <c r="EX443" s="122" t="str">
        <f>IF('Main courante'!$A440=$EV$6,TEXT('Main courante'!$C440,"hh:mm"),"")</f>
        <v/>
      </c>
      <c r="EY443" s="122" t="str">
        <f>IF('Main courante'!$A440=$EV$6,TEXT('Main courante'!$D440,"hh:mm"),"")</f>
        <v/>
      </c>
      <c r="EZ443" s="123" t="str">
        <f>IF('Main courante'!$A440=$EV$6,MOD($EY443-$EX443,1),"")</f>
        <v/>
      </c>
      <c r="FA443" s="123" t="str">
        <f>IF('Main courante'!$A440=$EV$6,'Main courante'!$E440,"")</f>
        <v/>
      </c>
      <c r="FB443" s="128"/>
    </row>
    <row r="444" spans="1:158">
      <c r="A444" s="120" t="str">
        <f>IF('Main courante'!$A441=$A$6,MAX($A$8:$A443)+1,"")</f>
        <v/>
      </c>
      <c r="B444" s="121" t="str">
        <f>IF('Main courante'!$A441=$A$6,TEXT('Main courante'!$B441,"j mmm aa"),"")</f>
        <v/>
      </c>
      <c r="C444" s="122" t="str">
        <f>IF('Main courante'!$A441=$A$6,TEXT('Main courante'!$C441,"hh:mm"),"")</f>
        <v/>
      </c>
      <c r="D444" s="122" t="str">
        <f>IF('Main courante'!$A441=$A$6,TEXT('Main courante'!$D441,"hh:mm"),"")</f>
        <v/>
      </c>
      <c r="E444" s="123" t="str">
        <f>IF('Main courante'!$A441=$A$6,MOD($D444-$C444,1),"")</f>
        <v/>
      </c>
      <c r="F444" s="123" t="str">
        <f>IF('Main courante'!$A441=$A$6,'Main courante'!$E441,"")</f>
        <v/>
      </c>
      <c r="G444" s="125"/>
      <c r="H444" s="126" t="str">
        <f>IF('Main courante'!$A441=$H$6,MAX($H$8:$H443)+1,"")</f>
        <v/>
      </c>
      <c r="I444" s="121" t="str">
        <f>IF('Main courante'!$A441=$H$6,TEXT('Main courante'!$B441,"j mmm aa"),"")</f>
        <v/>
      </c>
      <c r="J444" s="122" t="str">
        <f>IF('Main courante'!$A441=$H$6,TEXT('Main courante'!$C441,"hh:mm"),"")</f>
        <v/>
      </c>
      <c r="K444" s="122" t="str">
        <f>IF('Main courante'!$A441=$H$6,TEXT('Main courante'!$D441,"hh:mm"),"")</f>
        <v/>
      </c>
      <c r="L444" s="123" t="str">
        <f>IF('Main courante'!$A441=$H$6,MOD($K444-$J444,1),"")</f>
        <v/>
      </c>
      <c r="M444" s="123" t="str">
        <f>IF('Main courante'!$A441=$H$6,'Main courante'!$E441,"")</f>
        <v/>
      </c>
      <c r="N444" s="125"/>
      <c r="O444" s="120" t="str">
        <f>IF('Main courante'!$A441=$O$6,MAX($O$8:$O443)+1,"")</f>
        <v/>
      </c>
      <c r="P444" s="121" t="str">
        <f>IF('Main courante'!$A441=$O$6,TEXT('Main courante'!$B441,"j mmm aa"),"")</f>
        <v/>
      </c>
      <c r="Q444" s="122" t="str">
        <f>IF('Main courante'!$A441=$O$6,TEXT('Main courante'!$C441,"hh:mm"),"")</f>
        <v/>
      </c>
      <c r="R444" s="122" t="str">
        <f>IF('Main courante'!$A441=$O$6,TEXT('Main courante'!$D441,"hh:mm"),"")</f>
        <v/>
      </c>
      <c r="S444" s="123" t="str">
        <f>IF('Main courante'!$A441=$O$6,MOD($R444-$Q444,1),"")</f>
        <v/>
      </c>
      <c r="T444" s="124" t="str">
        <f>IF('Main courante'!$A441=$O$6,'Main courante'!$E441,"")</f>
        <v/>
      </c>
      <c r="U444" s="127" t="str">
        <f>IF('Main courante'!$A441=$O$6,DU444,"")</f>
        <v/>
      </c>
      <c r="V444" s="125"/>
      <c r="W444" s="120" t="str">
        <f>IF('Main courante'!$A441=$W$6,MAX($W$8:$W443)+1,"")</f>
        <v/>
      </c>
      <c r="X444" s="121" t="str">
        <f>IF('Main courante'!$A441=$W$6,TEXT('Main courante'!$B441,"j mmm aa"),"")</f>
        <v/>
      </c>
      <c r="Y444" s="122" t="str">
        <f>IF('Main courante'!$A441=$W$6,TEXT('Main courante'!$C441,"hh:mm"),"")</f>
        <v/>
      </c>
      <c r="Z444" s="122" t="str">
        <f>IF('Main courante'!$A441=$W$6,TEXT('Main courante'!$D441,"hh:mm"),"")</f>
        <v/>
      </c>
      <c r="AA444" s="123" t="str">
        <f>IF('Main courante'!$A441=$W$6,MOD($Z444-$Y444,1),"")</f>
        <v/>
      </c>
      <c r="AB444" s="123" t="str">
        <f>IF('Main courante'!$A441=$W$6,'Main courante'!$E441,"")</f>
        <v/>
      </c>
      <c r="AC444" s="122" t="str">
        <f>IF('Main courante'!$A441=$W$6,DU444,"")</f>
        <v/>
      </c>
      <c r="AD444" s="125"/>
      <c r="AE444" s="120" t="str">
        <f>IF('Main courante'!$A441=$AE$6,MAX($AE$8:$AE443)+1,"")</f>
        <v/>
      </c>
      <c r="AF444" s="121" t="str">
        <f>IF('Main courante'!$A441=$AE$6,TEXT('Main courante'!$B441,"j mmm aa"),"")</f>
        <v/>
      </c>
      <c r="AG444" s="122" t="str">
        <f>IF('Main courante'!$A441=$AE$6,TEXT('Main courante'!$C441,"hh:mm"),"")</f>
        <v/>
      </c>
      <c r="AH444" s="122" t="str">
        <f>IF('Main courante'!$A441=$AE$6,TEXT('Main courante'!$D441,"hh:mm"),"")</f>
        <v/>
      </c>
      <c r="AI444" s="123" t="str">
        <f>IF('Main courante'!$A441=$AE$6,MOD($AH444-$AG444,1),"")</f>
        <v/>
      </c>
      <c r="AJ444" s="123" t="str">
        <f>IF('Main courante'!$A441=$AE$6,'Main courante'!$E441,"")</f>
        <v/>
      </c>
      <c r="AK444" s="122" t="str">
        <f>IF('Main courante'!$A441=$AE$6,DU444,"")</f>
        <v/>
      </c>
      <c r="AL444" s="125"/>
      <c r="AM444" s="120" t="str">
        <f>IF('Main courante'!$A441=$AM$6,MAX($AM$8:$AM443)+1,"")</f>
        <v/>
      </c>
      <c r="AN444" s="121" t="str">
        <f>IF('Main courante'!$A441=$AM$6,TEXT('Main courante'!$B441,"j mmm aa"),"")</f>
        <v/>
      </c>
      <c r="AO444" s="122" t="str">
        <f>IF('Main courante'!$A441=$AM$6,TEXT('Main courante'!$C441,"hh:mm"),"")</f>
        <v/>
      </c>
      <c r="AP444" s="122" t="str">
        <f>IF('Main courante'!$A441=$AM$6,TEXT('Main courante'!$D441,"hh:mm"),"")</f>
        <v/>
      </c>
      <c r="AQ444" s="123" t="str">
        <f>IF('Main courante'!$A441=$AM$6,MOD($AP444-$AO444,1),"")</f>
        <v/>
      </c>
      <c r="AR444" s="123" t="str">
        <f>IF('Main courante'!$A441=$AM$6,'Main courante'!$E441,"")</f>
        <v/>
      </c>
      <c r="AS444" s="122" t="str">
        <f>IF('Main courante'!$A441=$AM$6,DU444,"")</f>
        <v/>
      </c>
      <c r="AT444" s="125"/>
      <c r="AU444" s="120" t="str">
        <f>IF('Main courante'!$A441=$AU$6,MAX($AU$8:$AU443)+1,"")</f>
        <v/>
      </c>
      <c r="AV444" s="121" t="str">
        <f>IF('Main courante'!$A441=$AU$6,TEXT('Main courante'!$B441,"j mmm aa"),"")</f>
        <v/>
      </c>
      <c r="AW444" s="122" t="str">
        <f>IF('Main courante'!$A441=$AU$6,TEXT('Main courante'!$C441,"hh:mm"),"")</f>
        <v/>
      </c>
      <c r="AX444" s="122" t="str">
        <f>IF('Main courante'!$A441=$AU$6,TEXT('Main courante'!$D441,"hh:mm"),"")</f>
        <v/>
      </c>
      <c r="AY444" s="123" t="str">
        <f>IF('Main courante'!$A441=$AU$6,MOD($AX444-$AW444,1),"")</f>
        <v/>
      </c>
      <c r="AZ444" s="123" t="str">
        <f>IF('Main courante'!$A441=$AU$6,'Main courante'!$E441,"")</f>
        <v/>
      </c>
      <c r="BA444" s="122" t="str">
        <f>IF('Main courante'!$A441=$AU$6,DU444,"")</f>
        <v/>
      </c>
      <c r="BB444" s="125"/>
      <c r="BC444" s="120" t="str">
        <f>IF('Main courante'!$A441=$BC$6,MAX($BC$8:$BC443)+1,"")</f>
        <v/>
      </c>
      <c r="BD444" s="121" t="str">
        <f>IF('Main courante'!$A441=$BC$6,TEXT('Main courante'!$B441,"j mmm aa"),"")</f>
        <v/>
      </c>
      <c r="BE444" s="122" t="str">
        <f>IF('Main courante'!$A441=$BC$6,TEXT('Main courante'!$C441,"hh:mm"),"")</f>
        <v/>
      </c>
      <c r="BF444" s="122" t="str">
        <f>IF('Main courante'!$A441=$BC$6,TEXT('Main courante'!$D441,"hh:mm"),"")</f>
        <v/>
      </c>
      <c r="BG444" s="123" t="str">
        <f>IF('Main courante'!$A441=$BC$6,MOD($BF444-$BE444,1),"")</f>
        <v/>
      </c>
      <c r="BH444" s="123" t="str">
        <f>IF('Main courante'!$A441=$BC$6,'Main courante'!$E441,"")</f>
        <v/>
      </c>
      <c r="BI444" s="122" t="str">
        <f>IF('Main courante'!$A441=$BC$6,DU444,"")</f>
        <v/>
      </c>
      <c r="BJ444" s="125"/>
      <c r="BK444" s="120" t="str">
        <f>IF('Main courante'!$A441=$BK$6,MAX($BK$8:$BK443)+1,"")</f>
        <v/>
      </c>
      <c r="BL444" s="121" t="str">
        <f>IF('Main courante'!$A441=$BK$6,TEXT('Main courante'!$B441,"j mmm aa"),"")</f>
        <v/>
      </c>
      <c r="BM444" s="122" t="str">
        <f>IF('Main courante'!$A441=$BK$6,TEXT('Main courante'!$C441,"hh:mm"),"")</f>
        <v/>
      </c>
      <c r="BN444" s="122" t="str">
        <f>IF('Main courante'!$A441=$BK$6,TEXT('Main courante'!$D441,"hh:mm"),"")</f>
        <v/>
      </c>
      <c r="BO444" s="123" t="str">
        <f>IF('Main courante'!$A441=$BK$6,MOD($BN444-$BM444,1),"")</f>
        <v/>
      </c>
      <c r="BP444" s="123" t="str">
        <f>IF('Main courante'!$A441=$BK$6,'Main courante'!$E441,"")</f>
        <v/>
      </c>
      <c r="BQ444" s="122" t="str">
        <f>IF('Main courante'!$A441=$BK$6,DU444,"")</f>
        <v/>
      </c>
      <c r="BR444" s="125"/>
      <c r="BS444" s="120" t="str">
        <f>IF('Main courante'!$A441=$BS$6,MAX($BS$8:$BS443)+1,"")</f>
        <v/>
      </c>
      <c r="BT444" s="121" t="str">
        <f>IF('Main courante'!$A441=$BS$6,TEXT('Main courante'!$B441,"j mmm aa"),"")</f>
        <v/>
      </c>
      <c r="BU444" s="122" t="str">
        <f>IF('Main courante'!$A441=$BS$6,TEXT('Main courante'!$C441,"hh:mm"),"")</f>
        <v/>
      </c>
      <c r="BV444" s="122" t="str">
        <f>IF('Main courante'!$A441=$BS$6,TEXT('Main courante'!$D441,"hh:mm"),"")</f>
        <v/>
      </c>
      <c r="BW444" s="123" t="str">
        <f>IF('Main courante'!$A441=$BS$6,MOD($BV444-$BU444,1),"")</f>
        <v/>
      </c>
      <c r="BX444" s="123" t="str">
        <f>IF('Main courante'!$A441=$BS$6,'Main courante'!$E441,"")</f>
        <v/>
      </c>
      <c r="BY444" s="122" t="str">
        <f>IF('Main courante'!$A441=$BS$6,DU444,"")</f>
        <v/>
      </c>
      <c r="BZ444" s="125"/>
      <c r="CA444" s="120" t="str">
        <f>IF('Main courante'!$A441=$CA$6,MAX($CA$8:$CA443)+1,"")</f>
        <v/>
      </c>
      <c r="CB444" s="121" t="str">
        <f>IF('Main courante'!$A441=$CA$6,TEXT('Main courante'!$B441,"j mmm aa"),"")</f>
        <v/>
      </c>
      <c r="CC444" s="122" t="str">
        <f>IF('Main courante'!$A441=$CA$6,TEXT('Main courante'!$C441,"hh:mm"),"")</f>
        <v/>
      </c>
      <c r="CD444" s="122" t="str">
        <f>IF('Main courante'!$A441=$CA$6,TEXT('Main courante'!$D441,"hh:mm"),"")</f>
        <v/>
      </c>
      <c r="CE444" s="123" t="str">
        <f>IF('Main courante'!$A441=$CA$6,MOD($CD444-$CC444,1),"")</f>
        <v/>
      </c>
      <c r="CF444" s="123" t="str">
        <f>IF('Main courante'!$A441=$CA$6,'Main courante'!$E441,"")</f>
        <v/>
      </c>
      <c r="CG444" s="122" t="str">
        <f>IF('Main courante'!$A441=$CA$6,DU444,"")</f>
        <v/>
      </c>
      <c r="CH444" s="125"/>
      <c r="CI444" s="120" t="str">
        <f>IF('Main courante'!$A441=$CI$6,MAX($CI$8:$CI443)+1,"")</f>
        <v/>
      </c>
      <c r="CJ444" s="121" t="str">
        <f>IF('Main courante'!$A441=$CI$6,TEXT('Main courante'!$B441,"j mmm aa"),"")</f>
        <v/>
      </c>
      <c r="CK444" s="122" t="str">
        <f>IF('Main courante'!$A441=$CI$6,TEXT('Main courante'!$C441,"hh:mm"),"")</f>
        <v/>
      </c>
      <c r="CL444" s="122" t="str">
        <f>IF('Main courante'!$A441=$CI$6,TEXT('Main courante'!$D441,"hh:mm"),"")</f>
        <v/>
      </c>
      <c r="CM444" s="123" t="str">
        <f>IF('Main courante'!$A441=$CI$6,MOD($CL444-$CK444,1),"")</f>
        <v/>
      </c>
      <c r="CN444" s="123" t="str">
        <f>IF('Main courante'!$A441=$CI$6,'Main courante'!$E441,"")</f>
        <v/>
      </c>
      <c r="CO444" s="125"/>
      <c r="CP444" s="120" t="str">
        <f>IF('Main courante'!$A441=$CP$6,MAX($CP$8:$CP443)+1,"")</f>
        <v/>
      </c>
      <c r="CQ444" s="121" t="str">
        <f>IF('Main courante'!$A441=$CP$6,TEXT('Main courante'!$B441,"j mmm aa"),"")</f>
        <v/>
      </c>
      <c r="CR444" s="122" t="str">
        <f>IF('Main courante'!$A441=$CP$6,TEXT('Main courante'!$C441,"hh:mm"),"")</f>
        <v/>
      </c>
      <c r="CS444" s="122" t="str">
        <f>IF('Main courante'!$A441=$CP$6,TEXT('Main courante'!$D441,"hh:mm"),"")</f>
        <v/>
      </c>
      <c r="CT444" s="123" t="str">
        <f>IF('Main courante'!$A441=$CP$6,MOD($CS444-$CR444,1),"")</f>
        <v/>
      </c>
      <c r="CU444" s="123" t="str">
        <f>IF('Main courante'!$A441=$CP$6,'Main courante'!$E441,"")</f>
        <v/>
      </c>
      <c r="CV444" s="122" t="str">
        <f>IF('Main courante'!$A441=$CP$6,DU444,"")</f>
        <v/>
      </c>
      <c r="CW444" s="125"/>
      <c r="CX444" s="120" t="str">
        <f>IF('Main courante'!$A441=$CX$6,MAX($CX$8:$CX443)+1,"")</f>
        <v/>
      </c>
      <c r="CY444" s="121" t="str">
        <f>IF('Main courante'!$A441=$CX$6,TEXT('Main courante'!$B441,"j mmm aa"),"")</f>
        <v/>
      </c>
      <c r="CZ444" s="122" t="str">
        <f>IF('Main courante'!$A441=$CX$6,TEXT('Main courante'!$C441,"hh:mm"),"")</f>
        <v/>
      </c>
      <c r="DA444" s="122" t="str">
        <f>IF('Main courante'!$A441=$CX$6,TEXT('Main courante'!$D441,"hh:mm"),"")</f>
        <v/>
      </c>
      <c r="DB444" s="123" t="str">
        <f>IF('Main courante'!$A441=$CX$6,MOD($DA444-$CZ444,1),"")</f>
        <v/>
      </c>
      <c r="DC444" s="123" t="str">
        <f>IF('Main courante'!$A441=$CX$6,'Main courante'!$E441,"")</f>
        <v/>
      </c>
      <c r="DD444" s="122" t="str">
        <f>IF('Main courante'!$A441=$CX$6,DU444,"")</f>
        <v/>
      </c>
      <c r="DE444" s="125"/>
      <c r="DF444" s="120" t="str">
        <f>IF('Main courante'!$A441=$DF$6,MAX($DF$8:$DF443)+1,"")</f>
        <v/>
      </c>
      <c r="DG444" s="121" t="str">
        <f>IF('Main courante'!$A441=$DF$6,TEXT('Main courante'!$B441,"j mmm aa"),"")</f>
        <v/>
      </c>
      <c r="DH444" s="122" t="str">
        <f>IF('Main courante'!$A441=$DF$6,TEXT('Main courante'!$C441,"hh:mm"),"")</f>
        <v/>
      </c>
      <c r="DI444" s="122" t="str">
        <f>IF('Main courante'!$A441=$DF$6,TEXT('Main courante'!$D441,"hh:mm"),"")</f>
        <v/>
      </c>
      <c r="DJ444" s="123" t="str">
        <f>IF('Main courante'!$A441=$DF$6,MOD($DI444-$DH444,1),"")</f>
        <v/>
      </c>
      <c r="DK444" s="123" t="str">
        <f>IF('Main courante'!$A441=$DF$6,'Main courante'!$E441,"")</f>
        <v/>
      </c>
      <c r="DL444" s="128"/>
      <c r="DM444" s="120" t="str">
        <f>IF(OR('Main courante'!$F441&lt;&gt;"",'Main courante'!$K441&lt;&gt;""),MAX($DM$8:$DM443)+1,"")</f>
        <v/>
      </c>
      <c r="DN444" s="121" t="str">
        <f>IF('Main courante'!$F441,TEXT('Main courante'!$B441,"j mmm aa"),"")</f>
        <v/>
      </c>
      <c r="DO444" s="121" t="str">
        <f>IF('Main courante'!$F441,'Main courante'!$E441,"")</f>
        <v/>
      </c>
      <c r="DP444" s="121" t="str">
        <f>IF(OR('Main courante'!$F441&lt;&gt;"",'Main courante'!$K441&lt;&gt;""),IF('Main courante'!$F441&lt;&gt;"",TEXT('Main courante'!$F441,"hh:mm"),""),"")</f>
        <v/>
      </c>
      <c r="DQ444" s="121" t="str">
        <f>IF(OR('Main courante'!$F441&lt;&gt;"",'Main courante'!$K441&lt;&gt;""),IF('Main courante'!$G441&lt;&gt;"",TEXT('Main courante'!$G441,"hh:mm"),""),"")</f>
        <v/>
      </c>
      <c r="DR444" s="121" t="str">
        <f>IF(OR('Main courante'!$F441&lt;&gt;"",'Main courante'!$K441&lt;&gt;""),IF('Main courante'!$K441&lt;&gt;"",TEXT('Main courante'!$K441,"hh:mm"),""),"")</f>
        <v/>
      </c>
      <c r="DS444" s="121" t="str">
        <f>IF(OR('Main courante'!$F441&lt;&gt;"",'Main courante'!$K441&lt;&gt;""),IF('Main courante'!$L441&lt;&gt;"",TEXT('Main courante'!$L441,"hh:mm"),""),"")</f>
        <v/>
      </c>
      <c r="DT444" s="129">
        <f t="shared" si="22"/>
        <v>0</v>
      </c>
      <c r="DU444" s="130">
        <f>'Main courante'!$H441+'Main courante'!$M441</f>
        <v>0</v>
      </c>
      <c r="DV444" s="131">
        <f>'Main courante'!$J441+'Main courante'!$O441</f>
        <v>0</v>
      </c>
      <c r="DW444" s="131">
        <f>'Main courante'!$I441+'Main courante'!$N441</f>
        <v>0</v>
      </c>
      <c r="DX444" s="132" t="str">
        <f>IF('Main courante'!$P441&lt;&gt;"",'Main courante'!$P441,"")</f>
        <v/>
      </c>
      <c r="DY444" s="133" t="str">
        <f>IF('Main courante'!$Q441&lt;&gt;"",'Main courante'!$Q441,"")</f>
        <v/>
      </c>
      <c r="DZ444" s="133" t="str">
        <f>IF('Main courante'!$R441&lt;&gt;"",'Main courante'!$R441,"")</f>
        <v/>
      </c>
      <c r="EA444" s="129">
        <f t="shared" si="23"/>
        <v>0</v>
      </c>
      <c r="EB444" s="129">
        <f t="shared" si="24"/>
        <v>0</v>
      </c>
      <c r="ED444" s="120" t="str">
        <f>IF('Main courante'!$A441=$ED$6,MAX($ED$8:$ED443)+1,"")</f>
        <v/>
      </c>
      <c r="EE444" s="120" t="str">
        <f>IF('Main courante'!$A441=$ED$6,'Main courante'!$S441,"")</f>
        <v/>
      </c>
      <c r="EF444" s="120" t="str">
        <f>IF('Main courante'!$A441=$ED$6,'Main courante'!$T441,"")</f>
        <v/>
      </c>
      <c r="EG444" s="120" t="str">
        <f>IF('Main courante'!$A441=$ED$6,'Main courante'!$U441,"")</f>
        <v/>
      </c>
      <c r="EH444" s="134" t="str">
        <f>IF('Main courante'!$A441=$ED$6,'Main courante'!$V441,"")</f>
        <v/>
      </c>
      <c r="EJ444" s="120" t="str">
        <f>IF('Main courante'!$A441=$EJ$6,MAX($EJ$8:$EJ443)+1,"")</f>
        <v/>
      </c>
      <c r="EK444" s="120" t="str">
        <f>IF('Main courante'!$A441=$EJ$6,'Main courante'!$S441,"")</f>
        <v/>
      </c>
      <c r="EL444" s="120" t="str">
        <f>IF('Main courante'!$A441=$EJ$6,'Main courante'!$T441,"")</f>
        <v/>
      </c>
      <c r="EM444" s="120" t="str">
        <f>IF('Main courante'!$A441=$EJ$6,'Main courante'!$U441,"")</f>
        <v/>
      </c>
      <c r="EN444" s="134" t="str">
        <f>IF('Main courante'!$A441=$EJ$6,'Main courante'!$V441,"")</f>
        <v/>
      </c>
      <c r="EP444" s="120" t="str">
        <f>IF('Main courante'!$A441=$EP$6,MAX($EP$8:$EP443)+1,"")</f>
        <v/>
      </c>
      <c r="EQ444" s="120" t="str">
        <f>IF('Main courante'!$A441=$EP$6,'Main courante'!$S441,"")</f>
        <v/>
      </c>
      <c r="ER444" s="120" t="str">
        <f>IF('Main courante'!$A441=$EP$6,'Main courante'!$T441,"")</f>
        <v/>
      </c>
      <c r="ES444" s="120" t="str">
        <f>IF('Main courante'!$A441=$EP$6,'Main courante'!$U441,"")</f>
        <v/>
      </c>
      <c r="ET444" s="134" t="str">
        <f>IF('Main courante'!$A441=$EP$6,'Main courante'!$V441,"")</f>
        <v/>
      </c>
      <c r="EU444" s="125"/>
      <c r="EV444" s="120" t="str">
        <f>IF('Main courante'!$A441=$EV$6,MAX($EV$8:$EV443)+1,"")</f>
        <v/>
      </c>
      <c r="EW444" s="121" t="str">
        <f>IF('Main courante'!$A441=$EV$6,TEXT('Main courante'!$B441,"j mmm aa"),"")</f>
        <v/>
      </c>
      <c r="EX444" s="122" t="str">
        <f>IF('Main courante'!$A441=$EV$6,TEXT('Main courante'!$C441,"hh:mm"),"")</f>
        <v/>
      </c>
      <c r="EY444" s="122" t="str">
        <f>IF('Main courante'!$A441=$EV$6,TEXT('Main courante'!$D441,"hh:mm"),"")</f>
        <v/>
      </c>
      <c r="EZ444" s="123" t="str">
        <f>IF('Main courante'!$A441=$EV$6,MOD($EY444-$EX444,1),"")</f>
        <v/>
      </c>
      <c r="FA444" s="123" t="str">
        <f>IF('Main courante'!$A441=$EV$6,'Main courante'!$E441,"")</f>
        <v/>
      </c>
      <c r="FB444" s="128"/>
    </row>
    <row r="445" spans="1:158">
      <c r="A445" s="120" t="str">
        <f>IF('Main courante'!$A442=$A$6,MAX($A$8:$A444)+1,"")</f>
        <v/>
      </c>
      <c r="B445" s="121" t="str">
        <f>IF('Main courante'!$A442=$A$6,TEXT('Main courante'!$B442,"j mmm aa"),"")</f>
        <v/>
      </c>
      <c r="C445" s="122" t="str">
        <f>IF('Main courante'!$A442=$A$6,TEXT('Main courante'!$C442,"hh:mm"),"")</f>
        <v/>
      </c>
      <c r="D445" s="122" t="str">
        <f>IF('Main courante'!$A442=$A$6,TEXT('Main courante'!$D442,"hh:mm"),"")</f>
        <v/>
      </c>
      <c r="E445" s="123" t="str">
        <f>IF('Main courante'!$A442=$A$6,MOD($D445-$C445,1),"")</f>
        <v/>
      </c>
      <c r="F445" s="123" t="str">
        <f>IF('Main courante'!$A442=$A$6,'Main courante'!$E442,"")</f>
        <v/>
      </c>
      <c r="G445" s="125"/>
      <c r="H445" s="126" t="str">
        <f>IF('Main courante'!$A442=$H$6,MAX($H$8:$H444)+1,"")</f>
        <v/>
      </c>
      <c r="I445" s="121" t="str">
        <f>IF('Main courante'!$A442=$H$6,TEXT('Main courante'!$B442,"j mmm aa"),"")</f>
        <v/>
      </c>
      <c r="J445" s="122" t="str">
        <f>IF('Main courante'!$A442=$H$6,TEXT('Main courante'!$C442,"hh:mm"),"")</f>
        <v/>
      </c>
      <c r="K445" s="122" t="str">
        <f>IF('Main courante'!$A442=$H$6,TEXT('Main courante'!$D442,"hh:mm"),"")</f>
        <v/>
      </c>
      <c r="L445" s="123" t="str">
        <f>IF('Main courante'!$A442=$H$6,MOD($K445-$J445,1),"")</f>
        <v/>
      </c>
      <c r="M445" s="123" t="str">
        <f>IF('Main courante'!$A442=$H$6,'Main courante'!$E442,"")</f>
        <v/>
      </c>
      <c r="N445" s="125"/>
      <c r="O445" s="120" t="str">
        <f>IF('Main courante'!$A442=$O$6,MAX($O$8:$O444)+1,"")</f>
        <v/>
      </c>
      <c r="P445" s="121" t="str">
        <f>IF('Main courante'!$A442=$O$6,TEXT('Main courante'!$B442,"j mmm aa"),"")</f>
        <v/>
      </c>
      <c r="Q445" s="122" t="str">
        <f>IF('Main courante'!$A442=$O$6,TEXT('Main courante'!$C442,"hh:mm"),"")</f>
        <v/>
      </c>
      <c r="R445" s="122" t="str">
        <f>IF('Main courante'!$A442=$O$6,TEXT('Main courante'!$D442,"hh:mm"),"")</f>
        <v/>
      </c>
      <c r="S445" s="123" t="str">
        <f>IF('Main courante'!$A442=$O$6,MOD($R445-$Q445,1),"")</f>
        <v/>
      </c>
      <c r="T445" s="124" t="str">
        <f>IF('Main courante'!$A442=$O$6,'Main courante'!$E442,"")</f>
        <v/>
      </c>
      <c r="U445" s="127" t="str">
        <f>IF('Main courante'!$A442=$O$6,DU445,"")</f>
        <v/>
      </c>
      <c r="V445" s="125"/>
      <c r="W445" s="120" t="str">
        <f>IF('Main courante'!$A442=$W$6,MAX($W$8:$W444)+1,"")</f>
        <v/>
      </c>
      <c r="X445" s="121" t="str">
        <f>IF('Main courante'!$A442=$W$6,TEXT('Main courante'!$B442,"j mmm aa"),"")</f>
        <v/>
      </c>
      <c r="Y445" s="122" t="str">
        <f>IF('Main courante'!$A442=$W$6,TEXT('Main courante'!$C442,"hh:mm"),"")</f>
        <v/>
      </c>
      <c r="Z445" s="122" t="str">
        <f>IF('Main courante'!$A442=$W$6,TEXT('Main courante'!$D442,"hh:mm"),"")</f>
        <v/>
      </c>
      <c r="AA445" s="123" t="str">
        <f>IF('Main courante'!$A442=$W$6,MOD($Z445-$Y445,1),"")</f>
        <v/>
      </c>
      <c r="AB445" s="123" t="str">
        <f>IF('Main courante'!$A442=$W$6,'Main courante'!$E442,"")</f>
        <v/>
      </c>
      <c r="AC445" s="122" t="str">
        <f>IF('Main courante'!$A442=$W$6,DU445,"")</f>
        <v/>
      </c>
      <c r="AD445" s="125"/>
      <c r="AE445" s="120" t="str">
        <f>IF('Main courante'!$A442=$AE$6,MAX($AE$8:$AE444)+1,"")</f>
        <v/>
      </c>
      <c r="AF445" s="121" t="str">
        <f>IF('Main courante'!$A442=$AE$6,TEXT('Main courante'!$B442,"j mmm aa"),"")</f>
        <v/>
      </c>
      <c r="AG445" s="122" t="str">
        <f>IF('Main courante'!$A442=$AE$6,TEXT('Main courante'!$C442,"hh:mm"),"")</f>
        <v/>
      </c>
      <c r="AH445" s="122" t="str">
        <f>IF('Main courante'!$A442=$AE$6,TEXT('Main courante'!$D442,"hh:mm"),"")</f>
        <v/>
      </c>
      <c r="AI445" s="123" t="str">
        <f>IF('Main courante'!$A442=$AE$6,MOD($AH445-$AG445,1),"")</f>
        <v/>
      </c>
      <c r="AJ445" s="123" t="str">
        <f>IF('Main courante'!$A442=$AE$6,'Main courante'!$E442,"")</f>
        <v/>
      </c>
      <c r="AK445" s="122" t="str">
        <f>IF('Main courante'!$A442=$AE$6,DU445,"")</f>
        <v/>
      </c>
      <c r="AL445" s="125"/>
      <c r="AM445" s="120" t="str">
        <f>IF('Main courante'!$A442=$AM$6,MAX($AM$8:$AM444)+1,"")</f>
        <v/>
      </c>
      <c r="AN445" s="121" t="str">
        <f>IF('Main courante'!$A442=$AM$6,TEXT('Main courante'!$B442,"j mmm aa"),"")</f>
        <v/>
      </c>
      <c r="AO445" s="122" t="str">
        <f>IF('Main courante'!$A442=$AM$6,TEXT('Main courante'!$C442,"hh:mm"),"")</f>
        <v/>
      </c>
      <c r="AP445" s="122" t="str">
        <f>IF('Main courante'!$A442=$AM$6,TEXT('Main courante'!$D442,"hh:mm"),"")</f>
        <v/>
      </c>
      <c r="AQ445" s="123" t="str">
        <f>IF('Main courante'!$A442=$AM$6,MOD($AP445-$AO445,1),"")</f>
        <v/>
      </c>
      <c r="AR445" s="123" t="str">
        <f>IF('Main courante'!$A442=$AM$6,'Main courante'!$E442,"")</f>
        <v/>
      </c>
      <c r="AS445" s="122" t="str">
        <f>IF('Main courante'!$A442=$AM$6,DU445,"")</f>
        <v/>
      </c>
      <c r="AT445" s="125"/>
      <c r="AU445" s="120" t="str">
        <f>IF('Main courante'!$A442=$AU$6,MAX($AU$8:$AU444)+1,"")</f>
        <v/>
      </c>
      <c r="AV445" s="121" t="str">
        <f>IF('Main courante'!$A442=$AU$6,TEXT('Main courante'!$B442,"j mmm aa"),"")</f>
        <v/>
      </c>
      <c r="AW445" s="122" t="str">
        <f>IF('Main courante'!$A442=$AU$6,TEXT('Main courante'!$C442,"hh:mm"),"")</f>
        <v/>
      </c>
      <c r="AX445" s="122" t="str">
        <f>IF('Main courante'!$A442=$AU$6,TEXT('Main courante'!$D442,"hh:mm"),"")</f>
        <v/>
      </c>
      <c r="AY445" s="123" t="str">
        <f>IF('Main courante'!$A442=$AU$6,MOD($AX445-$AW445,1),"")</f>
        <v/>
      </c>
      <c r="AZ445" s="123" t="str">
        <f>IF('Main courante'!$A442=$AU$6,'Main courante'!$E442,"")</f>
        <v/>
      </c>
      <c r="BA445" s="122" t="str">
        <f>IF('Main courante'!$A442=$AU$6,DU445,"")</f>
        <v/>
      </c>
      <c r="BB445" s="125"/>
      <c r="BC445" s="120" t="str">
        <f>IF('Main courante'!$A442=$BC$6,MAX($BC$8:$BC444)+1,"")</f>
        <v/>
      </c>
      <c r="BD445" s="121" t="str">
        <f>IF('Main courante'!$A442=$BC$6,TEXT('Main courante'!$B442,"j mmm aa"),"")</f>
        <v/>
      </c>
      <c r="BE445" s="122" t="str">
        <f>IF('Main courante'!$A442=$BC$6,TEXT('Main courante'!$C442,"hh:mm"),"")</f>
        <v/>
      </c>
      <c r="BF445" s="122" t="str">
        <f>IF('Main courante'!$A442=$BC$6,TEXT('Main courante'!$D442,"hh:mm"),"")</f>
        <v/>
      </c>
      <c r="BG445" s="123" t="str">
        <f>IF('Main courante'!$A442=$BC$6,MOD($BF445-$BE445,1),"")</f>
        <v/>
      </c>
      <c r="BH445" s="123" t="str">
        <f>IF('Main courante'!$A442=$BC$6,'Main courante'!$E442,"")</f>
        <v/>
      </c>
      <c r="BI445" s="122" t="str">
        <f>IF('Main courante'!$A442=$BC$6,DU445,"")</f>
        <v/>
      </c>
      <c r="BJ445" s="125"/>
      <c r="BK445" s="120" t="str">
        <f>IF('Main courante'!$A442=$BK$6,MAX($BK$8:$BK444)+1,"")</f>
        <v/>
      </c>
      <c r="BL445" s="121" t="str">
        <f>IF('Main courante'!$A442=$BK$6,TEXT('Main courante'!$B442,"j mmm aa"),"")</f>
        <v/>
      </c>
      <c r="BM445" s="122" t="str">
        <f>IF('Main courante'!$A442=$BK$6,TEXT('Main courante'!$C442,"hh:mm"),"")</f>
        <v/>
      </c>
      <c r="BN445" s="122" t="str">
        <f>IF('Main courante'!$A442=$BK$6,TEXT('Main courante'!$D442,"hh:mm"),"")</f>
        <v/>
      </c>
      <c r="BO445" s="123" t="str">
        <f>IF('Main courante'!$A442=$BK$6,MOD($BN445-$BM445,1),"")</f>
        <v/>
      </c>
      <c r="BP445" s="123" t="str">
        <f>IF('Main courante'!$A442=$BK$6,'Main courante'!$E442,"")</f>
        <v/>
      </c>
      <c r="BQ445" s="122" t="str">
        <f>IF('Main courante'!$A442=$BK$6,DU445,"")</f>
        <v/>
      </c>
      <c r="BR445" s="125"/>
      <c r="BS445" s="120" t="str">
        <f>IF('Main courante'!$A442=$BS$6,MAX($BS$8:$BS444)+1,"")</f>
        <v/>
      </c>
      <c r="BT445" s="121" t="str">
        <f>IF('Main courante'!$A442=$BS$6,TEXT('Main courante'!$B442,"j mmm aa"),"")</f>
        <v/>
      </c>
      <c r="BU445" s="122" t="str">
        <f>IF('Main courante'!$A442=$BS$6,TEXT('Main courante'!$C442,"hh:mm"),"")</f>
        <v/>
      </c>
      <c r="BV445" s="122" t="str">
        <f>IF('Main courante'!$A442=$BS$6,TEXT('Main courante'!$D442,"hh:mm"),"")</f>
        <v/>
      </c>
      <c r="BW445" s="123" t="str">
        <f>IF('Main courante'!$A442=$BS$6,MOD($BV445-$BU445,1),"")</f>
        <v/>
      </c>
      <c r="BX445" s="123" t="str">
        <f>IF('Main courante'!$A442=$BS$6,'Main courante'!$E442,"")</f>
        <v/>
      </c>
      <c r="BY445" s="122" t="str">
        <f>IF('Main courante'!$A442=$BS$6,DU445,"")</f>
        <v/>
      </c>
      <c r="BZ445" s="125"/>
      <c r="CA445" s="120" t="str">
        <f>IF('Main courante'!$A442=$CA$6,MAX($CA$8:$CA444)+1,"")</f>
        <v/>
      </c>
      <c r="CB445" s="121" t="str">
        <f>IF('Main courante'!$A442=$CA$6,TEXT('Main courante'!$B442,"j mmm aa"),"")</f>
        <v/>
      </c>
      <c r="CC445" s="122" t="str">
        <f>IF('Main courante'!$A442=$CA$6,TEXT('Main courante'!$C442,"hh:mm"),"")</f>
        <v/>
      </c>
      <c r="CD445" s="122" t="str">
        <f>IF('Main courante'!$A442=$CA$6,TEXT('Main courante'!$D442,"hh:mm"),"")</f>
        <v/>
      </c>
      <c r="CE445" s="123" t="str">
        <f>IF('Main courante'!$A442=$CA$6,MOD($CD445-$CC445,1),"")</f>
        <v/>
      </c>
      <c r="CF445" s="123" t="str">
        <f>IF('Main courante'!$A442=$CA$6,'Main courante'!$E442,"")</f>
        <v/>
      </c>
      <c r="CG445" s="122" t="str">
        <f>IF('Main courante'!$A442=$CA$6,DU445,"")</f>
        <v/>
      </c>
      <c r="CH445" s="125"/>
      <c r="CI445" s="120" t="str">
        <f>IF('Main courante'!$A442=$CI$6,MAX($CI$8:$CI444)+1,"")</f>
        <v/>
      </c>
      <c r="CJ445" s="121" t="str">
        <f>IF('Main courante'!$A442=$CI$6,TEXT('Main courante'!$B442,"j mmm aa"),"")</f>
        <v/>
      </c>
      <c r="CK445" s="122" t="str">
        <f>IF('Main courante'!$A442=$CI$6,TEXT('Main courante'!$C442,"hh:mm"),"")</f>
        <v/>
      </c>
      <c r="CL445" s="122" t="str">
        <f>IF('Main courante'!$A442=$CI$6,TEXT('Main courante'!$D442,"hh:mm"),"")</f>
        <v/>
      </c>
      <c r="CM445" s="123" t="str">
        <f>IF('Main courante'!$A442=$CI$6,MOD($CL445-$CK445,1),"")</f>
        <v/>
      </c>
      <c r="CN445" s="123" t="str">
        <f>IF('Main courante'!$A442=$CI$6,'Main courante'!$E442,"")</f>
        <v/>
      </c>
      <c r="CO445" s="125"/>
      <c r="CP445" s="120" t="str">
        <f>IF('Main courante'!$A442=$CP$6,MAX($CP$8:$CP444)+1,"")</f>
        <v/>
      </c>
      <c r="CQ445" s="121" t="str">
        <f>IF('Main courante'!$A442=$CP$6,TEXT('Main courante'!$B442,"j mmm aa"),"")</f>
        <v/>
      </c>
      <c r="CR445" s="122" t="str">
        <f>IF('Main courante'!$A442=$CP$6,TEXT('Main courante'!$C442,"hh:mm"),"")</f>
        <v/>
      </c>
      <c r="CS445" s="122" t="str">
        <f>IF('Main courante'!$A442=$CP$6,TEXT('Main courante'!$D442,"hh:mm"),"")</f>
        <v/>
      </c>
      <c r="CT445" s="123" t="str">
        <f>IF('Main courante'!$A442=$CP$6,MOD($CS445-$CR445,1),"")</f>
        <v/>
      </c>
      <c r="CU445" s="123" t="str">
        <f>IF('Main courante'!$A442=$CP$6,'Main courante'!$E442,"")</f>
        <v/>
      </c>
      <c r="CV445" s="122" t="str">
        <f>IF('Main courante'!$A442=$CP$6,DU445,"")</f>
        <v/>
      </c>
      <c r="CW445" s="125"/>
      <c r="CX445" s="120" t="str">
        <f>IF('Main courante'!$A442=$CX$6,MAX($CX$8:$CX444)+1,"")</f>
        <v/>
      </c>
      <c r="CY445" s="121" t="str">
        <f>IF('Main courante'!$A442=$CX$6,TEXT('Main courante'!$B442,"j mmm aa"),"")</f>
        <v/>
      </c>
      <c r="CZ445" s="122" t="str">
        <f>IF('Main courante'!$A442=$CX$6,TEXT('Main courante'!$C442,"hh:mm"),"")</f>
        <v/>
      </c>
      <c r="DA445" s="122" t="str">
        <f>IF('Main courante'!$A442=$CX$6,TEXT('Main courante'!$D442,"hh:mm"),"")</f>
        <v/>
      </c>
      <c r="DB445" s="123" t="str">
        <f>IF('Main courante'!$A442=$CX$6,MOD($DA445-$CZ445,1),"")</f>
        <v/>
      </c>
      <c r="DC445" s="123" t="str">
        <f>IF('Main courante'!$A442=$CX$6,'Main courante'!$E442,"")</f>
        <v/>
      </c>
      <c r="DD445" s="122" t="str">
        <f>IF('Main courante'!$A442=$CX$6,DU445,"")</f>
        <v/>
      </c>
      <c r="DE445" s="125"/>
      <c r="DF445" s="120" t="str">
        <f>IF('Main courante'!$A442=$DF$6,MAX($DF$8:$DF444)+1,"")</f>
        <v/>
      </c>
      <c r="DG445" s="121" t="str">
        <f>IF('Main courante'!$A442=$DF$6,TEXT('Main courante'!$B442,"j mmm aa"),"")</f>
        <v/>
      </c>
      <c r="DH445" s="122" t="str">
        <f>IF('Main courante'!$A442=$DF$6,TEXT('Main courante'!$C442,"hh:mm"),"")</f>
        <v/>
      </c>
      <c r="DI445" s="122" t="str">
        <f>IF('Main courante'!$A442=$DF$6,TEXT('Main courante'!$D442,"hh:mm"),"")</f>
        <v/>
      </c>
      <c r="DJ445" s="123" t="str">
        <f>IF('Main courante'!$A442=$DF$6,MOD($DI445-$DH445,1),"")</f>
        <v/>
      </c>
      <c r="DK445" s="123" t="str">
        <f>IF('Main courante'!$A442=$DF$6,'Main courante'!$E442,"")</f>
        <v/>
      </c>
      <c r="DL445" s="128"/>
      <c r="DM445" s="120" t="str">
        <f>IF(OR('Main courante'!$F442&lt;&gt;"",'Main courante'!$K442&lt;&gt;""),MAX($DM$8:$DM444)+1,"")</f>
        <v/>
      </c>
      <c r="DN445" s="121" t="str">
        <f>IF('Main courante'!$F442,TEXT('Main courante'!$B442,"j mmm aa"),"")</f>
        <v/>
      </c>
      <c r="DO445" s="121" t="str">
        <f>IF('Main courante'!$F442,'Main courante'!$E442,"")</f>
        <v/>
      </c>
      <c r="DP445" s="121" t="str">
        <f>IF(OR('Main courante'!$F442&lt;&gt;"",'Main courante'!$K442&lt;&gt;""),IF('Main courante'!$F442&lt;&gt;"",TEXT('Main courante'!$F442,"hh:mm"),""),"")</f>
        <v/>
      </c>
      <c r="DQ445" s="121" t="str">
        <f>IF(OR('Main courante'!$F442&lt;&gt;"",'Main courante'!$K442&lt;&gt;""),IF('Main courante'!$G442&lt;&gt;"",TEXT('Main courante'!$G442,"hh:mm"),""),"")</f>
        <v/>
      </c>
      <c r="DR445" s="121" t="str">
        <f>IF(OR('Main courante'!$F442&lt;&gt;"",'Main courante'!$K442&lt;&gt;""),IF('Main courante'!$K442&lt;&gt;"",TEXT('Main courante'!$K442,"hh:mm"),""),"")</f>
        <v/>
      </c>
      <c r="DS445" s="121" t="str">
        <f>IF(OR('Main courante'!$F442&lt;&gt;"",'Main courante'!$K442&lt;&gt;""),IF('Main courante'!$L442&lt;&gt;"",TEXT('Main courante'!$L442,"hh:mm"),""),"")</f>
        <v/>
      </c>
      <c r="DT445" s="129">
        <f t="shared" si="22"/>
        <v>0</v>
      </c>
      <c r="DU445" s="130">
        <f>'Main courante'!$H442+'Main courante'!$M442</f>
        <v>0</v>
      </c>
      <c r="DV445" s="131">
        <f>'Main courante'!$J442+'Main courante'!$O442</f>
        <v>0</v>
      </c>
      <c r="DW445" s="131">
        <f>'Main courante'!$I442+'Main courante'!$N442</f>
        <v>0</v>
      </c>
      <c r="DX445" s="132" t="str">
        <f>IF('Main courante'!$P442&lt;&gt;"",'Main courante'!$P442,"")</f>
        <v/>
      </c>
      <c r="DY445" s="133" t="str">
        <f>IF('Main courante'!$Q442&lt;&gt;"",'Main courante'!$Q442,"")</f>
        <v/>
      </c>
      <c r="DZ445" s="133" t="str">
        <f>IF('Main courante'!$R442&lt;&gt;"",'Main courante'!$R442,"")</f>
        <v/>
      </c>
      <c r="EA445" s="129">
        <f t="shared" si="23"/>
        <v>0</v>
      </c>
      <c r="EB445" s="129">
        <f t="shared" si="24"/>
        <v>0</v>
      </c>
      <c r="ED445" s="120" t="str">
        <f>IF('Main courante'!$A442=$ED$6,MAX($ED$8:$ED444)+1,"")</f>
        <v/>
      </c>
      <c r="EE445" s="120" t="str">
        <f>IF('Main courante'!$A442=$ED$6,'Main courante'!$S442,"")</f>
        <v/>
      </c>
      <c r="EF445" s="120" t="str">
        <f>IF('Main courante'!$A442=$ED$6,'Main courante'!$T442,"")</f>
        <v/>
      </c>
      <c r="EG445" s="120" t="str">
        <f>IF('Main courante'!$A442=$ED$6,'Main courante'!$U442,"")</f>
        <v/>
      </c>
      <c r="EH445" s="134" t="str">
        <f>IF('Main courante'!$A442=$ED$6,'Main courante'!$V442,"")</f>
        <v/>
      </c>
      <c r="EJ445" s="120" t="str">
        <f>IF('Main courante'!$A442=$EJ$6,MAX($EJ$8:$EJ444)+1,"")</f>
        <v/>
      </c>
      <c r="EK445" s="120" t="str">
        <f>IF('Main courante'!$A442=$EJ$6,'Main courante'!$S442,"")</f>
        <v/>
      </c>
      <c r="EL445" s="120" t="str">
        <f>IF('Main courante'!$A442=$EJ$6,'Main courante'!$T442,"")</f>
        <v/>
      </c>
      <c r="EM445" s="120" t="str">
        <f>IF('Main courante'!$A442=$EJ$6,'Main courante'!$U442,"")</f>
        <v/>
      </c>
      <c r="EN445" s="134" t="str">
        <f>IF('Main courante'!$A442=$EJ$6,'Main courante'!$V442,"")</f>
        <v/>
      </c>
      <c r="EP445" s="120" t="str">
        <f>IF('Main courante'!$A442=$EP$6,MAX($EP$8:$EP444)+1,"")</f>
        <v/>
      </c>
      <c r="EQ445" s="120" t="str">
        <f>IF('Main courante'!$A442=$EP$6,'Main courante'!$S442,"")</f>
        <v/>
      </c>
      <c r="ER445" s="120" t="str">
        <f>IF('Main courante'!$A442=$EP$6,'Main courante'!$T442,"")</f>
        <v/>
      </c>
      <c r="ES445" s="120" t="str">
        <f>IF('Main courante'!$A442=$EP$6,'Main courante'!$U442,"")</f>
        <v/>
      </c>
      <c r="ET445" s="134" t="str">
        <f>IF('Main courante'!$A442=$EP$6,'Main courante'!$V442,"")</f>
        <v/>
      </c>
      <c r="EU445" s="125"/>
      <c r="EV445" s="120" t="str">
        <f>IF('Main courante'!$A442=$EV$6,MAX($EV$8:$EV444)+1,"")</f>
        <v/>
      </c>
      <c r="EW445" s="121" t="str">
        <f>IF('Main courante'!$A442=$EV$6,TEXT('Main courante'!$B442,"j mmm aa"),"")</f>
        <v/>
      </c>
      <c r="EX445" s="122" t="str">
        <f>IF('Main courante'!$A442=$EV$6,TEXT('Main courante'!$C442,"hh:mm"),"")</f>
        <v/>
      </c>
      <c r="EY445" s="122" t="str">
        <f>IF('Main courante'!$A442=$EV$6,TEXT('Main courante'!$D442,"hh:mm"),"")</f>
        <v/>
      </c>
      <c r="EZ445" s="123" t="str">
        <f>IF('Main courante'!$A442=$EV$6,MOD($EY445-$EX445,1),"")</f>
        <v/>
      </c>
      <c r="FA445" s="123" t="str">
        <f>IF('Main courante'!$A442=$EV$6,'Main courante'!$E442,"")</f>
        <v/>
      </c>
      <c r="FB445" s="128"/>
    </row>
    <row r="446" spans="1:158">
      <c r="A446" s="120" t="str">
        <f>IF('Main courante'!$A443=$A$6,MAX($A$8:$A445)+1,"")</f>
        <v/>
      </c>
      <c r="B446" s="121" t="str">
        <f>IF('Main courante'!$A443=$A$6,TEXT('Main courante'!$B443,"j mmm aa"),"")</f>
        <v/>
      </c>
      <c r="C446" s="122" t="str">
        <f>IF('Main courante'!$A443=$A$6,TEXT('Main courante'!$C443,"hh:mm"),"")</f>
        <v/>
      </c>
      <c r="D446" s="122" t="str">
        <f>IF('Main courante'!$A443=$A$6,TEXT('Main courante'!$D443,"hh:mm"),"")</f>
        <v/>
      </c>
      <c r="E446" s="123" t="str">
        <f>IF('Main courante'!$A443=$A$6,MOD($D446-$C446,1),"")</f>
        <v/>
      </c>
      <c r="F446" s="123" t="str">
        <f>IF('Main courante'!$A443=$A$6,'Main courante'!$E443,"")</f>
        <v/>
      </c>
      <c r="G446" s="125"/>
      <c r="H446" s="126" t="str">
        <f>IF('Main courante'!$A443=$H$6,MAX($H$8:$H445)+1,"")</f>
        <v/>
      </c>
      <c r="I446" s="121" t="str">
        <f>IF('Main courante'!$A443=$H$6,TEXT('Main courante'!$B443,"j mmm aa"),"")</f>
        <v/>
      </c>
      <c r="J446" s="122" t="str">
        <f>IF('Main courante'!$A443=$H$6,TEXT('Main courante'!$C443,"hh:mm"),"")</f>
        <v/>
      </c>
      <c r="K446" s="122" t="str">
        <f>IF('Main courante'!$A443=$H$6,TEXT('Main courante'!$D443,"hh:mm"),"")</f>
        <v/>
      </c>
      <c r="L446" s="123" t="str">
        <f>IF('Main courante'!$A443=$H$6,MOD($K446-$J446,1),"")</f>
        <v/>
      </c>
      <c r="M446" s="123" t="str">
        <f>IF('Main courante'!$A443=$H$6,'Main courante'!$E443,"")</f>
        <v/>
      </c>
      <c r="N446" s="125"/>
      <c r="O446" s="120" t="str">
        <f>IF('Main courante'!$A443=$O$6,MAX($O$8:$O445)+1,"")</f>
        <v/>
      </c>
      <c r="P446" s="121" t="str">
        <f>IF('Main courante'!$A443=$O$6,TEXT('Main courante'!$B443,"j mmm aa"),"")</f>
        <v/>
      </c>
      <c r="Q446" s="122" t="str">
        <f>IF('Main courante'!$A443=$O$6,TEXT('Main courante'!$C443,"hh:mm"),"")</f>
        <v/>
      </c>
      <c r="R446" s="122" t="str">
        <f>IF('Main courante'!$A443=$O$6,TEXT('Main courante'!$D443,"hh:mm"),"")</f>
        <v/>
      </c>
      <c r="S446" s="123" t="str">
        <f>IF('Main courante'!$A443=$O$6,MOD($R446-$Q446,1),"")</f>
        <v/>
      </c>
      <c r="T446" s="124" t="str">
        <f>IF('Main courante'!$A443=$O$6,'Main courante'!$E443,"")</f>
        <v/>
      </c>
      <c r="U446" s="127" t="str">
        <f>IF('Main courante'!$A443=$O$6,DU446,"")</f>
        <v/>
      </c>
      <c r="V446" s="125"/>
      <c r="W446" s="120" t="str">
        <f>IF('Main courante'!$A443=$W$6,MAX($W$8:$W445)+1,"")</f>
        <v/>
      </c>
      <c r="X446" s="121" t="str">
        <f>IF('Main courante'!$A443=$W$6,TEXT('Main courante'!$B443,"j mmm aa"),"")</f>
        <v/>
      </c>
      <c r="Y446" s="122" t="str">
        <f>IF('Main courante'!$A443=$W$6,TEXT('Main courante'!$C443,"hh:mm"),"")</f>
        <v/>
      </c>
      <c r="Z446" s="122" t="str">
        <f>IF('Main courante'!$A443=$W$6,TEXT('Main courante'!$D443,"hh:mm"),"")</f>
        <v/>
      </c>
      <c r="AA446" s="123" t="str">
        <f>IF('Main courante'!$A443=$W$6,MOD($Z446-$Y446,1),"")</f>
        <v/>
      </c>
      <c r="AB446" s="123" t="str">
        <f>IF('Main courante'!$A443=$W$6,'Main courante'!$E443,"")</f>
        <v/>
      </c>
      <c r="AC446" s="122" t="str">
        <f>IF('Main courante'!$A443=$W$6,DU446,"")</f>
        <v/>
      </c>
      <c r="AD446" s="125"/>
      <c r="AE446" s="120" t="str">
        <f>IF('Main courante'!$A443=$AE$6,MAX($AE$8:$AE445)+1,"")</f>
        <v/>
      </c>
      <c r="AF446" s="121" t="str">
        <f>IF('Main courante'!$A443=$AE$6,TEXT('Main courante'!$B443,"j mmm aa"),"")</f>
        <v/>
      </c>
      <c r="AG446" s="122" t="str">
        <f>IF('Main courante'!$A443=$AE$6,TEXT('Main courante'!$C443,"hh:mm"),"")</f>
        <v/>
      </c>
      <c r="AH446" s="122" t="str">
        <f>IF('Main courante'!$A443=$AE$6,TEXT('Main courante'!$D443,"hh:mm"),"")</f>
        <v/>
      </c>
      <c r="AI446" s="123" t="str">
        <f>IF('Main courante'!$A443=$AE$6,MOD($AH446-$AG446,1),"")</f>
        <v/>
      </c>
      <c r="AJ446" s="123" t="str">
        <f>IF('Main courante'!$A443=$AE$6,'Main courante'!$E443,"")</f>
        <v/>
      </c>
      <c r="AK446" s="122" t="str">
        <f>IF('Main courante'!$A443=$AE$6,DU446,"")</f>
        <v/>
      </c>
      <c r="AL446" s="125"/>
      <c r="AM446" s="120" t="str">
        <f>IF('Main courante'!$A443=$AM$6,MAX($AM$8:$AM445)+1,"")</f>
        <v/>
      </c>
      <c r="AN446" s="121" t="str">
        <f>IF('Main courante'!$A443=$AM$6,TEXT('Main courante'!$B443,"j mmm aa"),"")</f>
        <v/>
      </c>
      <c r="AO446" s="122" t="str">
        <f>IF('Main courante'!$A443=$AM$6,TEXT('Main courante'!$C443,"hh:mm"),"")</f>
        <v/>
      </c>
      <c r="AP446" s="122" t="str">
        <f>IF('Main courante'!$A443=$AM$6,TEXT('Main courante'!$D443,"hh:mm"),"")</f>
        <v/>
      </c>
      <c r="AQ446" s="123" t="str">
        <f>IF('Main courante'!$A443=$AM$6,MOD($AP446-$AO446,1),"")</f>
        <v/>
      </c>
      <c r="AR446" s="123" t="str">
        <f>IF('Main courante'!$A443=$AM$6,'Main courante'!$E443,"")</f>
        <v/>
      </c>
      <c r="AS446" s="122" t="str">
        <f>IF('Main courante'!$A443=$AM$6,DU446,"")</f>
        <v/>
      </c>
      <c r="AT446" s="125"/>
      <c r="AU446" s="120" t="str">
        <f>IF('Main courante'!$A443=$AU$6,MAX($AU$8:$AU445)+1,"")</f>
        <v/>
      </c>
      <c r="AV446" s="121" t="str">
        <f>IF('Main courante'!$A443=$AU$6,TEXT('Main courante'!$B443,"j mmm aa"),"")</f>
        <v/>
      </c>
      <c r="AW446" s="122" t="str">
        <f>IF('Main courante'!$A443=$AU$6,TEXT('Main courante'!$C443,"hh:mm"),"")</f>
        <v/>
      </c>
      <c r="AX446" s="122" t="str">
        <f>IF('Main courante'!$A443=$AU$6,TEXT('Main courante'!$D443,"hh:mm"),"")</f>
        <v/>
      </c>
      <c r="AY446" s="123" t="str">
        <f>IF('Main courante'!$A443=$AU$6,MOD($AX446-$AW446,1),"")</f>
        <v/>
      </c>
      <c r="AZ446" s="123" t="str">
        <f>IF('Main courante'!$A443=$AU$6,'Main courante'!$E443,"")</f>
        <v/>
      </c>
      <c r="BA446" s="122" t="str">
        <f>IF('Main courante'!$A443=$AU$6,DU446,"")</f>
        <v/>
      </c>
      <c r="BB446" s="125"/>
      <c r="BC446" s="120" t="str">
        <f>IF('Main courante'!$A443=$BC$6,MAX($BC$8:$BC445)+1,"")</f>
        <v/>
      </c>
      <c r="BD446" s="121" t="str">
        <f>IF('Main courante'!$A443=$BC$6,TEXT('Main courante'!$B443,"j mmm aa"),"")</f>
        <v/>
      </c>
      <c r="BE446" s="122" t="str">
        <f>IF('Main courante'!$A443=$BC$6,TEXT('Main courante'!$C443,"hh:mm"),"")</f>
        <v/>
      </c>
      <c r="BF446" s="122" t="str">
        <f>IF('Main courante'!$A443=$BC$6,TEXT('Main courante'!$D443,"hh:mm"),"")</f>
        <v/>
      </c>
      <c r="BG446" s="123" t="str">
        <f>IF('Main courante'!$A443=$BC$6,MOD($BF446-$BE446,1),"")</f>
        <v/>
      </c>
      <c r="BH446" s="123" t="str">
        <f>IF('Main courante'!$A443=$BC$6,'Main courante'!$E443,"")</f>
        <v/>
      </c>
      <c r="BI446" s="122" t="str">
        <f>IF('Main courante'!$A443=$BC$6,DU446,"")</f>
        <v/>
      </c>
      <c r="BJ446" s="125"/>
      <c r="BK446" s="120" t="str">
        <f>IF('Main courante'!$A443=$BK$6,MAX($BK$8:$BK445)+1,"")</f>
        <v/>
      </c>
      <c r="BL446" s="121" t="str">
        <f>IF('Main courante'!$A443=$BK$6,TEXT('Main courante'!$B443,"j mmm aa"),"")</f>
        <v/>
      </c>
      <c r="BM446" s="122" t="str">
        <f>IF('Main courante'!$A443=$BK$6,TEXT('Main courante'!$C443,"hh:mm"),"")</f>
        <v/>
      </c>
      <c r="BN446" s="122" t="str">
        <f>IF('Main courante'!$A443=$BK$6,TEXT('Main courante'!$D443,"hh:mm"),"")</f>
        <v/>
      </c>
      <c r="BO446" s="123" t="str">
        <f>IF('Main courante'!$A443=$BK$6,MOD($BN446-$BM446,1),"")</f>
        <v/>
      </c>
      <c r="BP446" s="123" t="str">
        <f>IF('Main courante'!$A443=$BK$6,'Main courante'!$E443,"")</f>
        <v/>
      </c>
      <c r="BQ446" s="122" t="str">
        <f>IF('Main courante'!$A443=$BK$6,DU446,"")</f>
        <v/>
      </c>
      <c r="BR446" s="125"/>
      <c r="BS446" s="120" t="str">
        <f>IF('Main courante'!$A443=$BS$6,MAX($BS$8:$BS445)+1,"")</f>
        <v/>
      </c>
      <c r="BT446" s="121" t="str">
        <f>IF('Main courante'!$A443=$BS$6,TEXT('Main courante'!$B443,"j mmm aa"),"")</f>
        <v/>
      </c>
      <c r="BU446" s="122" t="str">
        <f>IF('Main courante'!$A443=$BS$6,TEXT('Main courante'!$C443,"hh:mm"),"")</f>
        <v/>
      </c>
      <c r="BV446" s="122" t="str">
        <f>IF('Main courante'!$A443=$BS$6,TEXT('Main courante'!$D443,"hh:mm"),"")</f>
        <v/>
      </c>
      <c r="BW446" s="123" t="str">
        <f>IF('Main courante'!$A443=$BS$6,MOD($BV446-$BU446,1),"")</f>
        <v/>
      </c>
      <c r="BX446" s="123" t="str">
        <f>IF('Main courante'!$A443=$BS$6,'Main courante'!$E443,"")</f>
        <v/>
      </c>
      <c r="BY446" s="122" t="str">
        <f>IF('Main courante'!$A443=$BS$6,DU446,"")</f>
        <v/>
      </c>
      <c r="BZ446" s="125"/>
      <c r="CA446" s="120" t="str">
        <f>IF('Main courante'!$A443=$CA$6,MAX($CA$8:$CA445)+1,"")</f>
        <v/>
      </c>
      <c r="CB446" s="121" t="str">
        <f>IF('Main courante'!$A443=$CA$6,TEXT('Main courante'!$B443,"j mmm aa"),"")</f>
        <v/>
      </c>
      <c r="CC446" s="122" t="str">
        <f>IF('Main courante'!$A443=$CA$6,TEXT('Main courante'!$C443,"hh:mm"),"")</f>
        <v/>
      </c>
      <c r="CD446" s="122" t="str">
        <f>IF('Main courante'!$A443=$CA$6,TEXT('Main courante'!$D443,"hh:mm"),"")</f>
        <v/>
      </c>
      <c r="CE446" s="123" t="str">
        <f>IF('Main courante'!$A443=$CA$6,MOD($CD446-$CC446,1),"")</f>
        <v/>
      </c>
      <c r="CF446" s="123" t="str">
        <f>IF('Main courante'!$A443=$CA$6,'Main courante'!$E443,"")</f>
        <v/>
      </c>
      <c r="CG446" s="122" t="str">
        <f>IF('Main courante'!$A443=$CA$6,DU446,"")</f>
        <v/>
      </c>
      <c r="CH446" s="125"/>
      <c r="CI446" s="120" t="str">
        <f>IF('Main courante'!$A443=$CI$6,MAX($CI$8:$CI445)+1,"")</f>
        <v/>
      </c>
      <c r="CJ446" s="121" t="str">
        <f>IF('Main courante'!$A443=$CI$6,TEXT('Main courante'!$B443,"j mmm aa"),"")</f>
        <v/>
      </c>
      <c r="CK446" s="122" t="str">
        <f>IF('Main courante'!$A443=$CI$6,TEXT('Main courante'!$C443,"hh:mm"),"")</f>
        <v/>
      </c>
      <c r="CL446" s="122" t="str">
        <f>IF('Main courante'!$A443=$CI$6,TEXT('Main courante'!$D443,"hh:mm"),"")</f>
        <v/>
      </c>
      <c r="CM446" s="123" t="str">
        <f>IF('Main courante'!$A443=$CI$6,MOD($CL446-$CK446,1),"")</f>
        <v/>
      </c>
      <c r="CN446" s="123" t="str">
        <f>IF('Main courante'!$A443=$CI$6,'Main courante'!$E443,"")</f>
        <v/>
      </c>
      <c r="CO446" s="125"/>
      <c r="CP446" s="120" t="str">
        <f>IF('Main courante'!$A443=$CP$6,MAX($CP$8:$CP445)+1,"")</f>
        <v/>
      </c>
      <c r="CQ446" s="121" t="str">
        <f>IF('Main courante'!$A443=$CP$6,TEXT('Main courante'!$B443,"j mmm aa"),"")</f>
        <v/>
      </c>
      <c r="CR446" s="122" t="str">
        <f>IF('Main courante'!$A443=$CP$6,TEXT('Main courante'!$C443,"hh:mm"),"")</f>
        <v/>
      </c>
      <c r="CS446" s="122" t="str">
        <f>IF('Main courante'!$A443=$CP$6,TEXT('Main courante'!$D443,"hh:mm"),"")</f>
        <v/>
      </c>
      <c r="CT446" s="123" t="str">
        <f>IF('Main courante'!$A443=$CP$6,MOD($CS446-$CR446,1),"")</f>
        <v/>
      </c>
      <c r="CU446" s="123" t="str">
        <f>IF('Main courante'!$A443=$CP$6,'Main courante'!$E443,"")</f>
        <v/>
      </c>
      <c r="CV446" s="122" t="str">
        <f>IF('Main courante'!$A443=$CP$6,DU446,"")</f>
        <v/>
      </c>
      <c r="CW446" s="125"/>
      <c r="CX446" s="120" t="str">
        <f>IF('Main courante'!$A443=$CX$6,MAX($CX$8:$CX445)+1,"")</f>
        <v/>
      </c>
      <c r="CY446" s="121" t="str">
        <f>IF('Main courante'!$A443=$CX$6,TEXT('Main courante'!$B443,"j mmm aa"),"")</f>
        <v/>
      </c>
      <c r="CZ446" s="122" t="str">
        <f>IF('Main courante'!$A443=$CX$6,TEXT('Main courante'!$C443,"hh:mm"),"")</f>
        <v/>
      </c>
      <c r="DA446" s="122" t="str">
        <f>IF('Main courante'!$A443=$CX$6,TEXT('Main courante'!$D443,"hh:mm"),"")</f>
        <v/>
      </c>
      <c r="DB446" s="123" t="str">
        <f>IF('Main courante'!$A443=$CX$6,MOD($DA446-$CZ446,1),"")</f>
        <v/>
      </c>
      <c r="DC446" s="123" t="str">
        <f>IF('Main courante'!$A443=$CX$6,'Main courante'!$E443,"")</f>
        <v/>
      </c>
      <c r="DD446" s="122" t="str">
        <f>IF('Main courante'!$A443=$CX$6,DU446,"")</f>
        <v/>
      </c>
      <c r="DE446" s="125"/>
      <c r="DF446" s="120" t="str">
        <f>IF('Main courante'!$A443=$DF$6,MAX($DF$8:$DF445)+1,"")</f>
        <v/>
      </c>
      <c r="DG446" s="121" t="str">
        <f>IF('Main courante'!$A443=$DF$6,TEXT('Main courante'!$B443,"j mmm aa"),"")</f>
        <v/>
      </c>
      <c r="DH446" s="122" t="str">
        <f>IF('Main courante'!$A443=$DF$6,TEXT('Main courante'!$C443,"hh:mm"),"")</f>
        <v/>
      </c>
      <c r="DI446" s="122" t="str">
        <f>IF('Main courante'!$A443=$DF$6,TEXT('Main courante'!$D443,"hh:mm"),"")</f>
        <v/>
      </c>
      <c r="DJ446" s="123" t="str">
        <f>IF('Main courante'!$A443=$DF$6,MOD($DI446-$DH446,1),"")</f>
        <v/>
      </c>
      <c r="DK446" s="123" t="str">
        <f>IF('Main courante'!$A443=$DF$6,'Main courante'!$E443,"")</f>
        <v/>
      </c>
      <c r="DL446" s="128"/>
      <c r="DM446" s="120" t="str">
        <f>IF(OR('Main courante'!$F443&lt;&gt;"",'Main courante'!$K443&lt;&gt;""),MAX($DM$8:$DM445)+1,"")</f>
        <v/>
      </c>
      <c r="DN446" s="121" t="str">
        <f>IF('Main courante'!$F443,TEXT('Main courante'!$B443,"j mmm aa"),"")</f>
        <v/>
      </c>
      <c r="DO446" s="121" t="str">
        <f>IF('Main courante'!$F443,'Main courante'!$E443,"")</f>
        <v/>
      </c>
      <c r="DP446" s="121" t="str">
        <f>IF(OR('Main courante'!$F443&lt;&gt;"",'Main courante'!$K443&lt;&gt;""),IF('Main courante'!$F443&lt;&gt;"",TEXT('Main courante'!$F443,"hh:mm"),""),"")</f>
        <v/>
      </c>
      <c r="DQ446" s="121" t="str">
        <f>IF(OR('Main courante'!$F443&lt;&gt;"",'Main courante'!$K443&lt;&gt;""),IF('Main courante'!$G443&lt;&gt;"",TEXT('Main courante'!$G443,"hh:mm"),""),"")</f>
        <v/>
      </c>
      <c r="DR446" s="121" t="str">
        <f>IF(OR('Main courante'!$F443&lt;&gt;"",'Main courante'!$K443&lt;&gt;""),IF('Main courante'!$K443&lt;&gt;"",TEXT('Main courante'!$K443,"hh:mm"),""),"")</f>
        <v/>
      </c>
      <c r="DS446" s="121" t="str">
        <f>IF(OR('Main courante'!$F443&lt;&gt;"",'Main courante'!$K443&lt;&gt;""),IF('Main courante'!$L443&lt;&gt;"",TEXT('Main courante'!$L443,"hh:mm"),""),"")</f>
        <v/>
      </c>
      <c r="DT446" s="129">
        <f t="shared" si="22"/>
        <v>0</v>
      </c>
      <c r="DU446" s="130">
        <f>'Main courante'!$H443+'Main courante'!$M443</f>
        <v>0</v>
      </c>
      <c r="DV446" s="131">
        <f>'Main courante'!$J443+'Main courante'!$O443</f>
        <v>0</v>
      </c>
      <c r="DW446" s="131">
        <f>'Main courante'!$I443+'Main courante'!$N443</f>
        <v>0</v>
      </c>
      <c r="DX446" s="132" t="str">
        <f>IF('Main courante'!$P443&lt;&gt;"",'Main courante'!$P443,"")</f>
        <v/>
      </c>
      <c r="DY446" s="133" t="str">
        <f>IF('Main courante'!$Q443&lt;&gt;"",'Main courante'!$Q443,"")</f>
        <v/>
      </c>
      <c r="DZ446" s="133" t="str">
        <f>IF('Main courante'!$R443&lt;&gt;"",'Main courante'!$R443,"")</f>
        <v/>
      </c>
      <c r="EA446" s="129">
        <f t="shared" si="23"/>
        <v>0</v>
      </c>
      <c r="EB446" s="129">
        <f t="shared" si="24"/>
        <v>0</v>
      </c>
      <c r="ED446" s="120" t="str">
        <f>IF('Main courante'!$A443=$ED$6,MAX($ED$8:$ED445)+1,"")</f>
        <v/>
      </c>
      <c r="EE446" s="120" t="str">
        <f>IF('Main courante'!$A443=$ED$6,'Main courante'!$S443,"")</f>
        <v/>
      </c>
      <c r="EF446" s="120" t="str">
        <f>IF('Main courante'!$A443=$ED$6,'Main courante'!$T443,"")</f>
        <v/>
      </c>
      <c r="EG446" s="120" t="str">
        <f>IF('Main courante'!$A443=$ED$6,'Main courante'!$U443,"")</f>
        <v/>
      </c>
      <c r="EH446" s="134" t="str">
        <f>IF('Main courante'!$A443=$ED$6,'Main courante'!$V443,"")</f>
        <v/>
      </c>
      <c r="EJ446" s="120" t="str">
        <f>IF('Main courante'!$A443=$EJ$6,MAX($EJ$8:$EJ445)+1,"")</f>
        <v/>
      </c>
      <c r="EK446" s="120" t="str">
        <f>IF('Main courante'!$A443=$EJ$6,'Main courante'!$S443,"")</f>
        <v/>
      </c>
      <c r="EL446" s="120" t="str">
        <f>IF('Main courante'!$A443=$EJ$6,'Main courante'!$T443,"")</f>
        <v/>
      </c>
      <c r="EM446" s="120" t="str">
        <f>IF('Main courante'!$A443=$EJ$6,'Main courante'!$U443,"")</f>
        <v/>
      </c>
      <c r="EN446" s="134" t="str">
        <f>IF('Main courante'!$A443=$EJ$6,'Main courante'!$V443,"")</f>
        <v/>
      </c>
      <c r="EP446" s="120" t="str">
        <f>IF('Main courante'!$A443=$EP$6,MAX($EP$8:$EP445)+1,"")</f>
        <v/>
      </c>
      <c r="EQ446" s="120" t="str">
        <f>IF('Main courante'!$A443=$EP$6,'Main courante'!$S443,"")</f>
        <v/>
      </c>
      <c r="ER446" s="120" t="str">
        <f>IF('Main courante'!$A443=$EP$6,'Main courante'!$T443,"")</f>
        <v/>
      </c>
      <c r="ES446" s="120" t="str">
        <f>IF('Main courante'!$A443=$EP$6,'Main courante'!$U443,"")</f>
        <v/>
      </c>
      <c r="ET446" s="134" t="str">
        <f>IF('Main courante'!$A443=$EP$6,'Main courante'!$V443,"")</f>
        <v/>
      </c>
      <c r="EU446" s="125"/>
      <c r="EV446" s="120" t="str">
        <f>IF('Main courante'!$A443=$EV$6,MAX($EV$8:$EV445)+1,"")</f>
        <v/>
      </c>
      <c r="EW446" s="121" t="str">
        <f>IF('Main courante'!$A443=$EV$6,TEXT('Main courante'!$B443,"j mmm aa"),"")</f>
        <v/>
      </c>
      <c r="EX446" s="122" t="str">
        <f>IF('Main courante'!$A443=$EV$6,TEXT('Main courante'!$C443,"hh:mm"),"")</f>
        <v/>
      </c>
      <c r="EY446" s="122" t="str">
        <f>IF('Main courante'!$A443=$EV$6,TEXT('Main courante'!$D443,"hh:mm"),"")</f>
        <v/>
      </c>
      <c r="EZ446" s="123" t="str">
        <f>IF('Main courante'!$A443=$EV$6,MOD($EY446-$EX446,1),"")</f>
        <v/>
      </c>
      <c r="FA446" s="123" t="str">
        <f>IF('Main courante'!$A443=$EV$6,'Main courante'!$E443,"")</f>
        <v/>
      </c>
      <c r="FB446" s="128"/>
    </row>
    <row r="447" spans="1:158">
      <c r="A447" s="120" t="str">
        <f>IF('Main courante'!$A444=$A$6,MAX($A$8:$A446)+1,"")</f>
        <v/>
      </c>
      <c r="B447" s="121" t="str">
        <f>IF('Main courante'!$A444=$A$6,TEXT('Main courante'!$B444,"j mmm aa"),"")</f>
        <v/>
      </c>
      <c r="C447" s="122" t="str">
        <f>IF('Main courante'!$A444=$A$6,TEXT('Main courante'!$C444,"hh:mm"),"")</f>
        <v/>
      </c>
      <c r="D447" s="122" t="str">
        <f>IF('Main courante'!$A444=$A$6,TEXT('Main courante'!$D444,"hh:mm"),"")</f>
        <v/>
      </c>
      <c r="E447" s="123" t="str">
        <f>IF('Main courante'!$A444=$A$6,MOD($D447-$C447,1),"")</f>
        <v/>
      </c>
      <c r="F447" s="123" t="str">
        <f>IF('Main courante'!$A444=$A$6,'Main courante'!$E444,"")</f>
        <v/>
      </c>
      <c r="G447" s="125"/>
      <c r="H447" s="126" t="str">
        <f>IF('Main courante'!$A444=$H$6,MAX($H$8:$H446)+1,"")</f>
        <v/>
      </c>
      <c r="I447" s="121" t="str">
        <f>IF('Main courante'!$A444=$H$6,TEXT('Main courante'!$B444,"j mmm aa"),"")</f>
        <v/>
      </c>
      <c r="J447" s="122" t="str">
        <f>IF('Main courante'!$A444=$H$6,TEXT('Main courante'!$C444,"hh:mm"),"")</f>
        <v/>
      </c>
      <c r="K447" s="122" t="str">
        <f>IF('Main courante'!$A444=$H$6,TEXT('Main courante'!$D444,"hh:mm"),"")</f>
        <v/>
      </c>
      <c r="L447" s="123" t="str">
        <f>IF('Main courante'!$A444=$H$6,MOD($K447-$J447,1),"")</f>
        <v/>
      </c>
      <c r="M447" s="123" t="str">
        <f>IF('Main courante'!$A444=$H$6,'Main courante'!$E444,"")</f>
        <v/>
      </c>
      <c r="N447" s="125"/>
      <c r="O447" s="120" t="str">
        <f>IF('Main courante'!$A444=$O$6,MAX($O$8:$O446)+1,"")</f>
        <v/>
      </c>
      <c r="P447" s="121" t="str">
        <f>IF('Main courante'!$A444=$O$6,TEXT('Main courante'!$B444,"j mmm aa"),"")</f>
        <v/>
      </c>
      <c r="Q447" s="122" t="str">
        <f>IF('Main courante'!$A444=$O$6,TEXT('Main courante'!$C444,"hh:mm"),"")</f>
        <v/>
      </c>
      <c r="R447" s="122" t="str">
        <f>IF('Main courante'!$A444=$O$6,TEXT('Main courante'!$D444,"hh:mm"),"")</f>
        <v/>
      </c>
      <c r="S447" s="123" t="str">
        <f>IF('Main courante'!$A444=$O$6,MOD($R447-$Q447,1),"")</f>
        <v/>
      </c>
      <c r="T447" s="124" t="str">
        <f>IF('Main courante'!$A444=$O$6,'Main courante'!$E444,"")</f>
        <v/>
      </c>
      <c r="U447" s="127" t="str">
        <f>IF('Main courante'!$A444=$O$6,DU447,"")</f>
        <v/>
      </c>
      <c r="V447" s="125"/>
      <c r="W447" s="120" t="str">
        <f>IF('Main courante'!$A444=$W$6,MAX($W$8:$W446)+1,"")</f>
        <v/>
      </c>
      <c r="X447" s="121" t="str">
        <f>IF('Main courante'!$A444=$W$6,TEXT('Main courante'!$B444,"j mmm aa"),"")</f>
        <v/>
      </c>
      <c r="Y447" s="122" t="str">
        <f>IF('Main courante'!$A444=$W$6,TEXT('Main courante'!$C444,"hh:mm"),"")</f>
        <v/>
      </c>
      <c r="Z447" s="122" t="str">
        <f>IF('Main courante'!$A444=$W$6,TEXT('Main courante'!$D444,"hh:mm"),"")</f>
        <v/>
      </c>
      <c r="AA447" s="123" t="str">
        <f>IF('Main courante'!$A444=$W$6,MOD($Z447-$Y447,1),"")</f>
        <v/>
      </c>
      <c r="AB447" s="123" t="str">
        <f>IF('Main courante'!$A444=$W$6,'Main courante'!$E444,"")</f>
        <v/>
      </c>
      <c r="AC447" s="122" t="str">
        <f>IF('Main courante'!$A444=$W$6,DU447,"")</f>
        <v/>
      </c>
      <c r="AD447" s="125"/>
      <c r="AE447" s="120" t="str">
        <f>IF('Main courante'!$A444=$AE$6,MAX($AE$8:$AE446)+1,"")</f>
        <v/>
      </c>
      <c r="AF447" s="121" t="str">
        <f>IF('Main courante'!$A444=$AE$6,TEXT('Main courante'!$B444,"j mmm aa"),"")</f>
        <v/>
      </c>
      <c r="AG447" s="122" t="str">
        <f>IF('Main courante'!$A444=$AE$6,TEXT('Main courante'!$C444,"hh:mm"),"")</f>
        <v/>
      </c>
      <c r="AH447" s="122" t="str">
        <f>IF('Main courante'!$A444=$AE$6,TEXT('Main courante'!$D444,"hh:mm"),"")</f>
        <v/>
      </c>
      <c r="AI447" s="123" t="str">
        <f>IF('Main courante'!$A444=$AE$6,MOD($AH447-$AG447,1),"")</f>
        <v/>
      </c>
      <c r="AJ447" s="123" t="str">
        <f>IF('Main courante'!$A444=$AE$6,'Main courante'!$E444,"")</f>
        <v/>
      </c>
      <c r="AK447" s="122" t="str">
        <f>IF('Main courante'!$A444=$AE$6,DU447,"")</f>
        <v/>
      </c>
      <c r="AL447" s="125"/>
      <c r="AM447" s="120" t="str">
        <f>IF('Main courante'!$A444=$AM$6,MAX($AM$8:$AM446)+1,"")</f>
        <v/>
      </c>
      <c r="AN447" s="121" t="str">
        <f>IF('Main courante'!$A444=$AM$6,TEXT('Main courante'!$B444,"j mmm aa"),"")</f>
        <v/>
      </c>
      <c r="AO447" s="122" t="str">
        <f>IF('Main courante'!$A444=$AM$6,TEXT('Main courante'!$C444,"hh:mm"),"")</f>
        <v/>
      </c>
      <c r="AP447" s="122" t="str">
        <f>IF('Main courante'!$A444=$AM$6,TEXT('Main courante'!$D444,"hh:mm"),"")</f>
        <v/>
      </c>
      <c r="AQ447" s="123" t="str">
        <f>IF('Main courante'!$A444=$AM$6,MOD($AP447-$AO447,1),"")</f>
        <v/>
      </c>
      <c r="AR447" s="123" t="str">
        <f>IF('Main courante'!$A444=$AM$6,'Main courante'!$E444,"")</f>
        <v/>
      </c>
      <c r="AS447" s="122" t="str">
        <f>IF('Main courante'!$A444=$AM$6,DU447,"")</f>
        <v/>
      </c>
      <c r="AT447" s="125"/>
      <c r="AU447" s="120" t="str">
        <f>IF('Main courante'!$A444=$AU$6,MAX($AU$8:$AU446)+1,"")</f>
        <v/>
      </c>
      <c r="AV447" s="121" t="str">
        <f>IF('Main courante'!$A444=$AU$6,TEXT('Main courante'!$B444,"j mmm aa"),"")</f>
        <v/>
      </c>
      <c r="AW447" s="122" t="str">
        <f>IF('Main courante'!$A444=$AU$6,TEXT('Main courante'!$C444,"hh:mm"),"")</f>
        <v/>
      </c>
      <c r="AX447" s="122" t="str">
        <f>IF('Main courante'!$A444=$AU$6,TEXT('Main courante'!$D444,"hh:mm"),"")</f>
        <v/>
      </c>
      <c r="AY447" s="123" t="str">
        <f>IF('Main courante'!$A444=$AU$6,MOD($AX447-$AW447,1),"")</f>
        <v/>
      </c>
      <c r="AZ447" s="123" t="str">
        <f>IF('Main courante'!$A444=$AU$6,'Main courante'!$E444,"")</f>
        <v/>
      </c>
      <c r="BA447" s="122" t="str">
        <f>IF('Main courante'!$A444=$AU$6,DU447,"")</f>
        <v/>
      </c>
      <c r="BB447" s="125"/>
      <c r="BC447" s="120" t="str">
        <f>IF('Main courante'!$A444=$BC$6,MAX($BC$8:$BC446)+1,"")</f>
        <v/>
      </c>
      <c r="BD447" s="121" t="str">
        <f>IF('Main courante'!$A444=$BC$6,TEXT('Main courante'!$B444,"j mmm aa"),"")</f>
        <v/>
      </c>
      <c r="BE447" s="122" t="str">
        <f>IF('Main courante'!$A444=$BC$6,TEXT('Main courante'!$C444,"hh:mm"),"")</f>
        <v/>
      </c>
      <c r="BF447" s="122" t="str">
        <f>IF('Main courante'!$A444=$BC$6,TEXT('Main courante'!$D444,"hh:mm"),"")</f>
        <v/>
      </c>
      <c r="BG447" s="123" t="str">
        <f>IF('Main courante'!$A444=$BC$6,MOD($BF447-$BE447,1),"")</f>
        <v/>
      </c>
      <c r="BH447" s="123" t="str">
        <f>IF('Main courante'!$A444=$BC$6,'Main courante'!$E444,"")</f>
        <v/>
      </c>
      <c r="BI447" s="122" t="str">
        <f>IF('Main courante'!$A444=$BC$6,DU447,"")</f>
        <v/>
      </c>
      <c r="BJ447" s="125"/>
      <c r="BK447" s="120" t="str">
        <f>IF('Main courante'!$A444=$BK$6,MAX($BK$8:$BK446)+1,"")</f>
        <v/>
      </c>
      <c r="BL447" s="121" t="str">
        <f>IF('Main courante'!$A444=$BK$6,TEXT('Main courante'!$B444,"j mmm aa"),"")</f>
        <v/>
      </c>
      <c r="BM447" s="122" t="str">
        <f>IF('Main courante'!$A444=$BK$6,TEXT('Main courante'!$C444,"hh:mm"),"")</f>
        <v/>
      </c>
      <c r="BN447" s="122" t="str">
        <f>IF('Main courante'!$A444=$BK$6,TEXT('Main courante'!$D444,"hh:mm"),"")</f>
        <v/>
      </c>
      <c r="BO447" s="123" t="str">
        <f>IF('Main courante'!$A444=$BK$6,MOD($BN447-$BM447,1),"")</f>
        <v/>
      </c>
      <c r="BP447" s="123" t="str">
        <f>IF('Main courante'!$A444=$BK$6,'Main courante'!$E444,"")</f>
        <v/>
      </c>
      <c r="BQ447" s="122" t="str">
        <f>IF('Main courante'!$A444=$BK$6,DU447,"")</f>
        <v/>
      </c>
      <c r="BR447" s="125"/>
      <c r="BS447" s="120" t="str">
        <f>IF('Main courante'!$A444=$BS$6,MAX($BS$8:$BS446)+1,"")</f>
        <v/>
      </c>
      <c r="BT447" s="121" t="str">
        <f>IF('Main courante'!$A444=$BS$6,TEXT('Main courante'!$B444,"j mmm aa"),"")</f>
        <v/>
      </c>
      <c r="BU447" s="122" t="str">
        <f>IF('Main courante'!$A444=$BS$6,TEXT('Main courante'!$C444,"hh:mm"),"")</f>
        <v/>
      </c>
      <c r="BV447" s="122" t="str">
        <f>IF('Main courante'!$A444=$BS$6,TEXT('Main courante'!$D444,"hh:mm"),"")</f>
        <v/>
      </c>
      <c r="BW447" s="123" t="str">
        <f>IF('Main courante'!$A444=$BS$6,MOD($BV447-$BU447,1),"")</f>
        <v/>
      </c>
      <c r="BX447" s="123" t="str">
        <f>IF('Main courante'!$A444=$BS$6,'Main courante'!$E444,"")</f>
        <v/>
      </c>
      <c r="BY447" s="122" t="str">
        <f>IF('Main courante'!$A444=$BS$6,DU447,"")</f>
        <v/>
      </c>
      <c r="BZ447" s="125"/>
      <c r="CA447" s="120" t="str">
        <f>IF('Main courante'!$A444=$CA$6,MAX($CA$8:$CA446)+1,"")</f>
        <v/>
      </c>
      <c r="CB447" s="121" t="str">
        <f>IF('Main courante'!$A444=$CA$6,TEXT('Main courante'!$B444,"j mmm aa"),"")</f>
        <v/>
      </c>
      <c r="CC447" s="122" t="str">
        <f>IF('Main courante'!$A444=$CA$6,TEXT('Main courante'!$C444,"hh:mm"),"")</f>
        <v/>
      </c>
      <c r="CD447" s="122" t="str">
        <f>IF('Main courante'!$A444=$CA$6,TEXT('Main courante'!$D444,"hh:mm"),"")</f>
        <v/>
      </c>
      <c r="CE447" s="123" t="str">
        <f>IF('Main courante'!$A444=$CA$6,MOD($CD447-$CC447,1),"")</f>
        <v/>
      </c>
      <c r="CF447" s="123" t="str">
        <f>IF('Main courante'!$A444=$CA$6,'Main courante'!$E444,"")</f>
        <v/>
      </c>
      <c r="CG447" s="122" t="str">
        <f>IF('Main courante'!$A444=$CA$6,DU447,"")</f>
        <v/>
      </c>
      <c r="CH447" s="125"/>
      <c r="CI447" s="120" t="str">
        <f>IF('Main courante'!$A444=$CI$6,MAX($CI$8:$CI446)+1,"")</f>
        <v/>
      </c>
      <c r="CJ447" s="121" t="str">
        <f>IF('Main courante'!$A444=$CI$6,TEXT('Main courante'!$B444,"j mmm aa"),"")</f>
        <v/>
      </c>
      <c r="CK447" s="122" t="str">
        <f>IF('Main courante'!$A444=$CI$6,TEXT('Main courante'!$C444,"hh:mm"),"")</f>
        <v/>
      </c>
      <c r="CL447" s="122" t="str">
        <f>IF('Main courante'!$A444=$CI$6,TEXT('Main courante'!$D444,"hh:mm"),"")</f>
        <v/>
      </c>
      <c r="CM447" s="123" t="str">
        <f>IF('Main courante'!$A444=$CI$6,MOD($CL447-$CK447,1),"")</f>
        <v/>
      </c>
      <c r="CN447" s="123" t="str">
        <f>IF('Main courante'!$A444=$CI$6,'Main courante'!$E444,"")</f>
        <v/>
      </c>
      <c r="CO447" s="125"/>
      <c r="CP447" s="120" t="str">
        <f>IF('Main courante'!$A444=$CP$6,MAX($CP$8:$CP446)+1,"")</f>
        <v/>
      </c>
      <c r="CQ447" s="121" t="str">
        <f>IF('Main courante'!$A444=$CP$6,TEXT('Main courante'!$B444,"j mmm aa"),"")</f>
        <v/>
      </c>
      <c r="CR447" s="122" t="str">
        <f>IF('Main courante'!$A444=$CP$6,TEXT('Main courante'!$C444,"hh:mm"),"")</f>
        <v/>
      </c>
      <c r="CS447" s="122" t="str">
        <f>IF('Main courante'!$A444=$CP$6,TEXT('Main courante'!$D444,"hh:mm"),"")</f>
        <v/>
      </c>
      <c r="CT447" s="123" t="str">
        <f>IF('Main courante'!$A444=$CP$6,MOD($CS447-$CR447,1),"")</f>
        <v/>
      </c>
      <c r="CU447" s="123" t="str">
        <f>IF('Main courante'!$A444=$CP$6,'Main courante'!$E444,"")</f>
        <v/>
      </c>
      <c r="CV447" s="122" t="str">
        <f>IF('Main courante'!$A444=$CP$6,DU447,"")</f>
        <v/>
      </c>
      <c r="CW447" s="125"/>
      <c r="CX447" s="120" t="str">
        <f>IF('Main courante'!$A444=$CX$6,MAX($CX$8:$CX446)+1,"")</f>
        <v/>
      </c>
      <c r="CY447" s="121" t="str">
        <f>IF('Main courante'!$A444=$CX$6,TEXT('Main courante'!$B444,"j mmm aa"),"")</f>
        <v/>
      </c>
      <c r="CZ447" s="122" t="str">
        <f>IF('Main courante'!$A444=$CX$6,TEXT('Main courante'!$C444,"hh:mm"),"")</f>
        <v/>
      </c>
      <c r="DA447" s="122" t="str">
        <f>IF('Main courante'!$A444=$CX$6,TEXT('Main courante'!$D444,"hh:mm"),"")</f>
        <v/>
      </c>
      <c r="DB447" s="123" t="str">
        <f>IF('Main courante'!$A444=$CX$6,MOD($DA447-$CZ447,1),"")</f>
        <v/>
      </c>
      <c r="DC447" s="123" t="str">
        <f>IF('Main courante'!$A444=$CX$6,'Main courante'!$E444,"")</f>
        <v/>
      </c>
      <c r="DD447" s="122" t="str">
        <f>IF('Main courante'!$A444=$CX$6,DU447,"")</f>
        <v/>
      </c>
      <c r="DE447" s="125"/>
      <c r="DF447" s="120" t="str">
        <f>IF('Main courante'!$A444=$DF$6,MAX($DF$8:$DF446)+1,"")</f>
        <v/>
      </c>
      <c r="DG447" s="121" t="str">
        <f>IF('Main courante'!$A444=$DF$6,TEXT('Main courante'!$B444,"j mmm aa"),"")</f>
        <v/>
      </c>
      <c r="DH447" s="122" t="str">
        <f>IF('Main courante'!$A444=$DF$6,TEXT('Main courante'!$C444,"hh:mm"),"")</f>
        <v/>
      </c>
      <c r="DI447" s="122" t="str">
        <f>IF('Main courante'!$A444=$DF$6,TEXT('Main courante'!$D444,"hh:mm"),"")</f>
        <v/>
      </c>
      <c r="DJ447" s="123" t="str">
        <f>IF('Main courante'!$A444=$DF$6,MOD($DI447-$DH447,1),"")</f>
        <v/>
      </c>
      <c r="DK447" s="123" t="str">
        <f>IF('Main courante'!$A444=$DF$6,'Main courante'!$E444,"")</f>
        <v/>
      </c>
      <c r="DL447" s="128"/>
      <c r="DM447" s="120" t="str">
        <f>IF(OR('Main courante'!$F444&lt;&gt;"",'Main courante'!$K444&lt;&gt;""),MAX($DM$8:$DM446)+1,"")</f>
        <v/>
      </c>
      <c r="DN447" s="121" t="str">
        <f>IF('Main courante'!$F444,TEXT('Main courante'!$B444,"j mmm aa"),"")</f>
        <v/>
      </c>
      <c r="DO447" s="121" t="str">
        <f>IF('Main courante'!$F444,'Main courante'!$E444,"")</f>
        <v/>
      </c>
      <c r="DP447" s="121" t="str">
        <f>IF(OR('Main courante'!$F444&lt;&gt;"",'Main courante'!$K444&lt;&gt;""),IF('Main courante'!$F444&lt;&gt;"",TEXT('Main courante'!$F444,"hh:mm"),""),"")</f>
        <v/>
      </c>
      <c r="DQ447" s="121" t="str">
        <f>IF(OR('Main courante'!$F444&lt;&gt;"",'Main courante'!$K444&lt;&gt;""),IF('Main courante'!$G444&lt;&gt;"",TEXT('Main courante'!$G444,"hh:mm"),""),"")</f>
        <v/>
      </c>
      <c r="DR447" s="121" t="str">
        <f>IF(OR('Main courante'!$F444&lt;&gt;"",'Main courante'!$K444&lt;&gt;""),IF('Main courante'!$K444&lt;&gt;"",TEXT('Main courante'!$K444,"hh:mm"),""),"")</f>
        <v/>
      </c>
      <c r="DS447" s="121" t="str">
        <f>IF(OR('Main courante'!$F444&lt;&gt;"",'Main courante'!$K444&lt;&gt;""),IF('Main courante'!$L444&lt;&gt;"",TEXT('Main courante'!$L444,"hh:mm"),""),"")</f>
        <v/>
      </c>
      <c r="DT447" s="129">
        <f t="shared" si="22"/>
        <v>0</v>
      </c>
      <c r="DU447" s="130">
        <f>'Main courante'!$H444+'Main courante'!$M444</f>
        <v>0</v>
      </c>
      <c r="DV447" s="131">
        <f>'Main courante'!$J444+'Main courante'!$O444</f>
        <v>0</v>
      </c>
      <c r="DW447" s="131">
        <f>'Main courante'!$I444+'Main courante'!$N444</f>
        <v>0</v>
      </c>
      <c r="DX447" s="132" t="str">
        <f>IF('Main courante'!$P444&lt;&gt;"",'Main courante'!$P444,"")</f>
        <v/>
      </c>
      <c r="DY447" s="133" t="str">
        <f>IF('Main courante'!$Q444&lt;&gt;"",'Main courante'!$Q444,"")</f>
        <v/>
      </c>
      <c r="DZ447" s="133" t="str">
        <f>IF('Main courante'!$R444&lt;&gt;"",'Main courante'!$R444,"")</f>
        <v/>
      </c>
      <c r="EA447" s="129">
        <f t="shared" si="23"/>
        <v>0</v>
      </c>
      <c r="EB447" s="129">
        <f t="shared" si="24"/>
        <v>0</v>
      </c>
      <c r="ED447" s="120" t="str">
        <f>IF('Main courante'!$A444=$ED$6,MAX($ED$8:$ED446)+1,"")</f>
        <v/>
      </c>
      <c r="EE447" s="120" t="str">
        <f>IF('Main courante'!$A444=$ED$6,'Main courante'!$S444,"")</f>
        <v/>
      </c>
      <c r="EF447" s="120" t="str">
        <f>IF('Main courante'!$A444=$ED$6,'Main courante'!$T444,"")</f>
        <v/>
      </c>
      <c r="EG447" s="120" t="str">
        <f>IF('Main courante'!$A444=$ED$6,'Main courante'!$U444,"")</f>
        <v/>
      </c>
      <c r="EH447" s="134" t="str">
        <f>IF('Main courante'!$A444=$ED$6,'Main courante'!$V444,"")</f>
        <v/>
      </c>
      <c r="EJ447" s="120" t="str">
        <f>IF('Main courante'!$A444=$EJ$6,MAX($EJ$8:$EJ446)+1,"")</f>
        <v/>
      </c>
      <c r="EK447" s="120" t="str">
        <f>IF('Main courante'!$A444=$EJ$6,'Main courante'!$S444,"")</f>
        <v/>
      </c>
      <c r="EL447" s="120" t="str">
        <f>IF('Main courante'!$A444=$EJ$6,'Main courante'!$T444,"")</f>
        <v/>
      </c>
      <c r="EM447" s="120" t="str">
        <f>IF('Main courante'!$A444=$EJ$6,'Main courante'!$U444,"")</f>
        <v/>
      </c>
      <c r="EN447" s="134" t="str">
        <f>IF('Main courante'!$A444=$EJ$6,'Main courante'!$V444,"")</f>
        <v/>
      </c>
      <c r="EP447" s="120" t="str">
        <f>IF('Main courante'!$A444=$EP$6,MAX($EP$8:$EP446)+1,"")</f>
        <v/>
      </c>
      <c r="EQ447" s="120" t="str">
        <f>IF('Main courante'!$A444=$EP$6,'Main courante'!$S444,"")</f>
        <v/>
      </c>
      <c r="ER447" s="120" t="str">
        <f>IF('Main courante'!$A444=$EP$6,'Main courante'!$T444,"")</f>
        <v/>
      </c>
      <c r="ES447" s="120" t="str">
        <f>IF('Main courante'!$A444=$EP$6,'Main courante'!$U444,"")</f>
        <v/>
      </c>
      <c r="ET447" s="134" t="str">
        <f>IF('Main courante'!$A444=$EP$6,'Main courante'!$V444,"")</f>
        <v/>
      </c>
      <c r="EU447" s="125"/>
      <c r="EV447" s="120" t="str">
        <f>IF('Main courante'!$A444=$EV$6,MAX($EV$8:$EV446)+1,"")</f>
        <v/>
      </c>
      <c r="EW447" s="121" t="str">
        <f>IF('Main courante'!$A444=$EV$6,TEXT('Main courante'!$B444,"j mmm aa"),"")</f>
        <v/>
      </c>
      <c r="EX447" s="122" t="str">
        <f>IF('Main courante'!$A444=$EV$6,TEXT('Main courante'!$C444,"hh:mm"),"")</f>
        <v/>
      </c>
      <c r="EY447" s="122" t="str">
        <f>IF('Main courante'!$A444=$EV$6,TEXT('Main courante'!$D444,"hh:mm"),"")</f>
        <v/>
      </c>
      <c r="EZ447" s="123" t="str">
        <f>IF('Main courante'!$A444=$EV$6,MOD($EY447-$EX447,1),"")</f>
        <v/>
      </c>
      <c r="FA447" s="123" t="str">
        <f>IF('Main courante'!$A444=$EV$6,'Main courante'!$E444,"")</f>
        <v/>
      </c>
      <c r="FB447" s="128"/>
    </row>
    <row r="448" spans="1:158">
      <c r="A448" s="120" t="str">
        <f>IF('Main courante'!$A445=$A$6,MAX($A$8:$A447)+1,"")</f>
        <v/>
      </c>
      <c r="B448" s="121" t="str">
        <f>IF('Main courante'!$A445=$A$6,TEXT('Main courante'!$B445,"j mmm aa"),"")</f>
        <v/>
      </c>
      <c r="C448" s="122" t="str">
        <f>IF('Main courante'!$A445=$A$6,TEXT('Main courante'!$C445,"hh:mm"),"")</f>
        <v/>
      </c>
      <c r="D448" s="122" t="str">
        <f>IF('Main courante'!$A445=$A$6,TEXT('Main courante'!$D445,"hh:mm"),"")</f>
        <v/>
      </c>
      <c r="E448" s="123" t="str">
        <f>IF('Main courante'!$A445=$A$6,MOD($D448-$C448,1),"")</f>
        <v/>
      </c>
      <c r="F448" s="123" t="str">
        <f>IF('Main courante'!$A445=$A$6,'Main courante'!$E445,"")</f>
        <v/>
      </c>
      <c r="G448" s="125"/>
      <c r="H448" s="126" t="str">
        <f>IF('Main courante'!$A445=$H$6,MAX($H$8:$H447)+1,"")</f>
        <v/>
      </c>
      <c r="I448" s="121" t="str">
        <f>IF('Main courante'!$A445=$H$6,TEXT('Main courante'!$B445,"j mmm aa"),"")</f>
        <v/>
      </c>
      <c r="J448" s="122" t="str">
        <f>IF('Main courante'!$A445=$H$6,TEXT('Main courante'!$C445,"hh:mm"),"")</f>
        <v/>
      </c>
      <c r="K448" s="122" t="str">
        <f>IF('Main courante'!$A445=$H$6,TEXT('Main courante'!$D445,"hh:mm"),"")</f>
        <v/>
      </c>
      <c r="L448" s="123" t="str">
        <f>IF('Main courante'!$A445=$H$6,MOD($K448-$J448,1),"")</f>
        <v/>
      </c>
      <c r="M448" s="123" t="str">
        <f>IF('Main courante'!$A445=$H$6,'Main courante'!$E445,"")</f>
        <v/>
      </c>
      <c r="N448" s="125"/>
      <c r="O448" s="120" t="str">
        <f>IF('Main courante'!$A445=$O$6,MAX($O$8:$O447)+1,"")</f>
        <v/>
      </c>
      <c r="P448" s="121" t="str">
        <f>IF('Main courante'!$A445=$O$6,TEXT('Main courante'!$B445,"j mmm aa"),"")</f>
        <v/>
      </c>
      <c r="Q448" s="122" t="str">
        <f>IF('Main courante'!$A445=$O$6,TEXT('Main courante'!$C445,"hh:mm"),"")</f>
        <v/>
      </c>
      <c r="R448" s="122" t="str">
        <f>IF('Main courante'!$A445=$O$6,TEXT('Main courante'!$D445,"hh:mm"),"")</f>
        <v/>
      </c>
      <c r="S448" s="123" t="str">
        <f>IF('Main courante'!$A445=$O$6,MOD($R448-$Q448,1),"")</f>
        <v/>
      </c>
      <c r="T448" s="124" t="str">
        <f>IF('Main courante'!$A445=$O$6,'Main courante'!$E445,"")</f>
        <v/>
      </c>
      <c r="U448" s="127" t="str">
        <f>IF('Main courante'!$A445=$O$6,DU448,"")</f>
        <v/>
      </c>
      <c r="V448" s="125"/>
      <c r="W448" s="120" t="str">
        <f>IF('Main courante'!$A445=$W$6,MAX($W$8:$W447)+1,"")</f>
        <v/>
      </c>
      <c r="X448" s="121" t="str">
        <f>IF('Main courante'!$A445=$W$6,TEXT('Main courante'!$B445,"j mmm aa"),"")</f>
        <v/>
      </c>
      <c r="Y448" s="122" t="str">
        <f>IF('Main courante'!$A445=$W$6,TEXT('Main courante'!$C445,"hh:mm"),"")</f>
        <v/>
      </c>
      <c r="Z448" s="122" t="str">
        <f>IF('Main courante'!$A445=$W$6,TEXT('Main courante'!$D445,"hh:mm"),"")</f>
        <v/>
      </c>
      <c r="AA448" s="123" t="str">
        <f>IF('Main courante'!$A445=$W$6,MOD($Z448-$Y448,1),"")</f>
        <v/>
      </c>
      <c r="AB448" s="123" t="str">
        <f>IF('Main courante'!$A445=$W$6,'Main courante'!$E445,"")</f>
        <v/>
      </c>
      <c r="AC448" s="122" t="str">
        <f>IF('Main courante'!$A445=$W$6,DU448,"")</f>
        <v/>
      </c>
      <c r="AD448" s="125"/>
      <c r="AE448" s="120" t="str">
        <f>IF('Main courante'!$A445=$AE$6,MAX($AE$8:$AE447)+1,"")</f>
        <v/>
      </c>
      <c r="AF448" s="121" t="str">
        <f>IF('Main courante'!$A445=$AE$6,TEXT('Main courante'!$B445,"j mmm aa"),"")</f>
        <v/>
      </c>
      <c r="AG448" s="122" t="str">
        <f>IF('Main courante'!$A445=$AE$6,TEXT('Main courante'!$C445,"hh:mm"),"")</f>
        <v/>
      </c>
      <c r="AH448" s="122" t="str">
        <f>IF('Main courante'!$A445=$AE$6,TEXT('Main courante'!$D445,"hh:mm"),"")</f>
        <v/>
      </c>
      <c r="AI448" s="123" t="str">
        <f>IF('Main courante'!$A445=$AE$6,MOD($AH448-$AG448,1),"")</f>
        <v/>
      </c>
      <c r="AJ448" s="123" t="str">
        <f>IF('Main courante'!$A445=$AE$6,'Main courante'!$E445,"")</f>
        <v/>
      </c>
      <c r="AK448" s="122" t="str">
        <f>IF('Main courante'!$A445=$AE$6,DU448,"")</f>
        <v/>
      </c>
      <c r="AL448" s="125"/>
      <c r="AM448" s="120" t="str">
        <f>IF('Main courante'!$A445=$AM$6,MAX($AM$8:$AM447)+1,"")</f>
        <v/>
      </c>
      <c r="AN448" s="121" t="str">
        <f>IF('Main courante'!$A445=$AM$6,TEXT('Main courante'!$B445,"j mmm aa"),"")</f>
        <v/>
      </c>
      <c r="AO448" s="122" t="str">
        <f>IF('Main courante'!$A445=$AM$6,TEXT('Main courante'!$C445,"hh:mm"),"")</f>
        <v/>
      </c>
      <c r="AP448" s="122" t="str">
        <f>IF('Main courante'!$A445=$AM$6,TEXT('Main courante'!$D445,"hh:mm"),"")</f>
        <v/>
      </c>
      <c r="AQ448" s="123" t="str">
        <f>IF('Main courante'!$A445=$AM$6,MOD($AP448-$AO448,1),"")</f>
        <v/>
      </c>
      <c r="AR448" s="123" t="str">
        <f>IF('Main courante'!$A445=$AM$6,'Main courante'!$E445,"")</f>
        <v/>
      </c>
      <c r="AS448" s="122" t="str">
        <f>IF('Main courante'!$A445=$AM$6,DU448,"")</f>
        <v/>
      </c>
      <c r="AT448" s="125"/>
      <c r="AU448" s="120" t="str">
        <f>IF('Main courante'!$A445=$AU$6,MAX($AU$8:$AU447)+1,"")</f>
        <v/>
      </c>
      <c r="AV448" s="121" t="str">
        <f>IF('Main courante'!$A445=$AU$6,TEXT('Main courante'!$B445,"j mmm aa"),"")</f>
        <v/>
      </c>
      <c r="AW448" s="122" t="str">
        <f>IF('Main courante'!$A445=$AU$6,TEXT('Main courante'!$C445,"hh:mm"),"")</f>
        <v/>
      </c>
      <c r="AX448" s="122" t="str">
        <f>IF('Main courante'!$A445=$AU$6,TEXT('Main courante'!$D445,"hh:mm"),"")</f>
        <v/>
      </c>
      <c r="AY448" s="123" t="str">
        <f>IF('Main courante'!$A445=$AU$6,MOD($AX448-$AW448,1),"")</f>
        <v/>
      </c>
      <c r="AZ448" s="123" t="str">
        <f>IF('Main courante'!$A445=$AU$6,'Main courante'!$E445,"")</f>
        <v/>
      </c>
      <c r="BA448" s="122" t="str">
        <f>IF('Main courante'!$A445=$AU$6,DU448,"")</f>
        <v/>
      </c>
      <c r="BB448" s="125"/>
      <c r="BC448" s="120" t="str">
        <f>IF('Main courante'!$A445=$BC$6,MAX($BC$8:$BC447)+1,"")</f>
        <v/>
      </c>
      <c r="BD448" s="121" t="str">
        <f>IF('Main courante'!$A445=$BC$6,TEXT('Main courante'!$B445,"j mmm aa"),"")</f>
        <v/>
      </c>
      <c r="BE448" s="122" t="str">
        <f>IF('Main courante'!$A445=$BC$6,TEXT('Main courante'!$C445,"hh:mm"),"")</f>
        <v/>
      </c>
      <c r="BF448" s="122" t="str">
        <f>IF('Main courante'!$A445=$BC$6,TEXT('Main courante'!$D445,"hh:mm"),"")</f>
        <v/>
      </c>
      <c r="BG448" s="123" t="str">
        <f>IF('Main courante'!$A445=$BC$6,MOD($BF448-$BE448,1),"")</f>
        <v/>
      </c>
      <c r="BH448" s="123" t="str">
        <f>IF('Main courante'!$A445=$BC$6,'Main courante'!$E445,"")</f>
        <v/>
      </c>
      <c r="BI448" s="122" t="str">
        <f>IF('Main courante'!$A445=$BC$6,DU448,"")</f>
        <v/>
      </c>
      <c r="BJ448" s="125"/>
      <c r="BK448" s="120" t="str">
        <f>IF('Main courante'!$A445=$BK$6,MAX($BK$8:$BK447)+1,"")</f>
        <v/>
      </c>
      <c r="BL448" s="121" t="str">
        <f>IF('Main courante'!$A445=$BK$6,TEXT('Main courante'!$B445,"j mmm aa"),"")</f>
        <v/>
      </c>
      <c r="BM448" s="122" t="str">
        <f>IF('Main courante'!$A445=$BK$6,TEXT('Main courante'!$C445,"hh:mm"),"")</f>
        <v/>
      </c>
      <c r="BN448" s="122" t="str">
        <f>IF('Main courante'!$A445=$BK$6,TEXT('Main courante'!$D445,"hh:mm"),"")</f>
        <v/>
      </c>
      <c r="BO448" s="123" t="str">
        <f>IF('Main courante'!$A445=$BK$6,MOD($BN448-$BM448,1),"")</f>
        <v/>
      </c>
      <c r="BP448" s="123" t="str">
        <f>IF('Main courante'!$A445=$BK$6,'Main courante'!$E445,"")</f>
        <v/>
      </c>
      <c r="BQ448" s="122" t="str">
        <f>IF('Main courante'!$A445=$BK$6,DU448,"")</f>
        <v/>
      </c>
      <c r="BR448" s="125"/>
      <c r="BS448" s="120" t="str">
        <f>IF('Main courante'!$A445=$BS$6,MAX($BS$8:$BS447)+1,"")</f>
        <v/>
      </c>
      <c r="BT448" s="121" t="str">
        <f>IF('Main courante'!$A445=$BS$6,TEXT('Main courante'!$B445,"j mmm aa"),"")</f>
        <v/>
      </c>
      <c r="BU448" s="122" t="str">
        <f>IF('Main courante'!$A445=$BS$6,TEXT('Main courante'!$C445,"hh:mm"),"")</f>
        <v/>
      </c>
      <c r="BV448" s="122" t="str">
        <f>IF('Main courante'!$A445=$BS$6,TEXT('Main courante'!$D445,"hh:mm"),"")</f>
        <v/>
      </c>
      <c r="BW448" s="123" t="str">
        <f>IF('Main courante'!$A445=$BS$6,MOD($BV448-$BU448,1),"")</f>
        <v/>
      </c>
      <c r="BX448" s="123" t="str">
        <f>IF('Main courante'!$A445=$BS$6,'Main courante'!$E445,"")</f>
        <v/>
      </c>
      <c r="BY448" s="122" t="str">
        <f>IF('Main courante'!$A445=$BS$6,DU448,"")</f>
        <v/>
      </c>
      <c r="BZ448" s="125"/>
      <c r="CA448" s="120" t="str">
        <f>IF('Main courante'!$A445=$CA$6,MAX($CA$8:$CA447)+1,"")</f>
        <v/>
      </c>
      <c r="CB448" s="121" t="str">
        <f>IF('Main courante'!$A445=$CA$6,TEXT('Main courante'!$B445,"j mmm aa"),"")</f>
        <v/>
      </c>
      <c r="CC448" s="122" t="str">
        <f>IF('Main courante'!$A445=$CA$6,TEXT('Main courante'!$C445,"hh:mm"),"")</f>
        <v/>
      </c>
      <c r="CD448" s="122" t="str">
        <f>IF('Main courante'!$A445=$CA$6,TEXT('Main courante'!$D445,"hh:mm"),"")</f>
        <v/>
      </c>
      <c r="CE448" s="123" t="str">
        <f>IF('Main courante'!$A445=$CA$6,MOD($CD448-$CC448,1),"")</f>
        <v/>
      </c>
      <c r="CF448" s="123" t="str">
        <f>IF('Main courante'!$A445=$CA$6,'Main courante'!$E445,"")</f>
        <v/>
      </c>
      <c r="CG448" s="122" t="str">
        <f>IF('Main courante'!$A445=$CA$6,DU448,"")</f>
        <v/>
      </c>
      <c r="CH448" s="125"/>
      <c r="CI448" s="120" t="str">
        <f>IF('Main courante'!$A445=$CI$6,MAX($CI$8:$CI447)+1,"")</f>
        <v/>
      </c>
      <c r="CJ448" s="121" t="str">
        <f>IF('Main courante'!$A445=$CI$6,TEXT('Main courante'!$B445,"j mmm aa"),"")</f>
        <v/>
      </c>
      <c r="CK448" s="122" t="str">
        <f>IF('Main courante'!$A445=$CI$6,TEXT('Main courante'!$C445,"hh:mm"),"")</f>
        <v/>
      </c>
      <c r="CL448" s="122" t="str">
        <f>IF('Main courante'!$A445=$CI$6,TEXT('Main courante'!$D445,"hh:mm"),"")</f>
        <v/>
      </c>
      <c r="CM448" s="123" t="str">
        <f>IF('Main courante'!$A445=$CI$6,MOD($CL448-$CK448,1),"")</f>
        <v/>
      </c>
      <c r="CN448" s="123" t="str">
        <f>IF('Main courante'!$A445=$CI$6,'Main courante'!$E445,"")</f>
        <v/>
      </c>
      <c r="CO448" s="125"/>
      <c r="CP448" s="120" t="str">
        <f>IF('Main courante'!$A445=$CP$6,MAX($CP$8:$CP447)+1,"")</f>
        <v/>
      </c>
      <c r="CQ448" s="121" t="str">
        <f>IF('Main courante'!$A445=$CP$6,TEXT('Main courante'!$B445,"j mmm aa"),"")</f>
        <v/>
      </c>
      <c r="CR448" s="122" t="str">
        <f>IF('Main courante'!$A445=$CP$6,TEXT('Main courante'!$C445,"hh:mm"),"")</f>
        <v/>
      </c>
      <c r="CS448" s="122" t="str">
        <f>IF('Main courante'!$A445=$CP$6,TEXT('Main courante'!$D445,"hh:mm"),"")</f>
        <v/>
      </c>
      <c r="CT448" s="123" t="str">
        <f>IF('Main courante'!$A445=$CP$6,MOD($CS448-$CR448,1),"")</f>
        <v/>
      </c>
      <c r="CU448" s="123" t="str">
        <f>IF('Main courante'!$A445=$CP$6,'Main courante'!$E445,"")</f>
        <v/>
      </c>
      <c r="CV448" s="122" t="str">
        <f>IF('Main courante'!$A445=$CP$6,DU448,"")</f>
        <v/>
      </c>
      <c r="CW448" s="125"/>
      <c r="CX448" s="120" t="str">
        <f>IF('Main courante'!$A445=$CX$6,MAX($CX$8:$CX447)+1,"")</f>
        <v/>
      </c>
      <c r="CY448" s="121" t="str">
        <f>IF('Main courante'!$A445=$CX$6,TEXT('Main courante'!$B445,"j mmm aa"),"")</f>
        <v/>
      </c>
      <c r="CZ448" s="122" t="str">
        <f>IF('Main courante'!$A445=$CX$6,TEXT('Main courante'!$C445,"hh:mm"),"")</f>
        <v/>
      </c>
      <c r="DA448" s="122" t="str">
        <f>IF('Main courante'!$A445=$CX$6,TEXT('Main courante'!$D445,"hh:mm"),"")</f>
        <v/>
      </c>
      <c r="DB448" s="123" t="str">
        <f>IF('Main courante'!$A445=$CX$6,MOD($DA448-$CZ448,1),"")</f>
        <v/>
      </c>
      <c r="DC448" s="123" t="str">
        <f>IF('Main courante'!$A445=$CX$6,'Main courante'!$E445,"")</f>
        <v/>
      </c>
      <c r="DD448" s="122" t="str">
        <f>IF('Main courante'!$A445=$CX$6,DU448,"")</f>
        <v/>
      </c>
      <c r="DE448" s="125"/>
      <c r="DF448" s="120" t="str">
        <f>IF('Main courante'!$A445=$DF$6,MAX($DF$8:$DF447)+1,"")</f>
        <v/>
      </c>
      <c r="DG448" s="121" t="str">
        <f>IF('Main courante'!$A445=$DF$6,TEXT('Main courante'!$B445,"j mmm aa"),"")</f>
        <v/>
      </c>
      <c r="DH448" s="122" t="str">
        <f>IF('Main courante'!$A445=$DF$6,TEXT('Main courante'!$C445,"hh:mm"),"")</f>
        <v/>
      </c>
      <c r="DI448" s="122" t="str">
        <f>IF('Main courante'!$A445=$DF$6,TEXT('Main courante'!$D445,"hh:mm"),"")</f>
        <v/>
      </c>
      <c r="DJ448" s="123" t="str">
        <f>IF('Main courante'!$A445=$DF$6,MOD($DI448-$DH448,1),"")</f>
        <v/>
      </c>
      <c r="DK448" s="123" t="str">
        <f>IF('Main courante'!$A445=$DF$6,'Main courante'!$E445,"")</f>
        <v/>
      </c>
      <c r="DL448" s="128"/>
      <c r="DM448" s="120" t="str">
        <f>IF(OR('Main courante'!$F445&lt;&gt;"",'Main courante'!$K445&lt;&gt;""),MAX($DM$8:$DM447)+1,"")</f>
        <v/>
      </c>
      <c r="DN448" s="121" t="str">
        <f>IF('Main courante'!$F445,TEXT('Main courante'!$B445,"j mmm aa"),"")</f>
        <v/>
      </c>
      <c r="DO448" s="121" t="str">
        <f>IF('Main courante'!$F445,'Main courante'!$E445,"")</f>
        <v/>
      </c>
      <c r="DP448" s="121" t="str">
        <f>IF(OR('Main courante'!$F445&lt;&gt;"",'Main courante'!$K445&lt;&gt;""),IF('Main courante'!$F445&lt;&gt;"",TEXT('Main courante'!$F445,"hh:mm"),""),"")</f>
        <v/>
      </c>
      <c r="DQ448" s="121" t="str">
        <f>IF(OR('Main courante'!$F445&lt;&gt;"",'Main courante'!$K445&lt;&gt;""),IF('Main courante'!$G445&lt;&gt;"",TEXT('Main courante'!$G445,"hh:mm"),""),"")</f>
        <v/>
      </c>
      <c r="DR448" s="121" t="str">
        <f>IF(OR('Main courante'!$F445&lt;&gt;"",'Main courante'!$K445&lt;&gt;""),IF('Main courante'!$K445&lt;&gt;"",TEXT('Main courante'!$K445,"hh:mm"),""),"")</f>
        <v/>
      </c>
      <c r="DS448" s="121" t="str">
        <f>IF(OR('Main courante'!$F445&lt;&gt;"",'Main courante'!$K445&lt;&gt;""),IF('Main courante'!$L445&lt;&gt;"",TEXT('Main courante'!$L445,"hh:mm"),""),"")</f>
        <v/>
      </c>
      <c r="DT448" s="129">
        <f t="shared" si="22"/>
        <v>0</v>
      </c>
      <c r="DU448" s="130">
        <f>'Main courante'!$H445+'Main courante'!$M445</f>
        <v>0</v>
      </c>
      <c r="DV448" s="131">
        <f>'Main courante'!$J445+'Main courante'!$O445</f>
        <v>0</v>
      </c>
      <c r="DW448" s="131">
        <f>'Main courante'!$I445+'Main courante'!$N445</f>
        <v>0</v>
      </c>
      <c r="DX448" s="132" t="str">
        <f>IF('Main courante'!$P445&lt;&gt;"",'Main courante'!$P445,"")</f>
        <v/>
      </c>
      <c r="DY448" s="133" t="str">
        <f>IF('Main courante'!$Q445&lt;&gt;"",'Main courante'!$Q445,"")</f>
        <v/>
      </c>
      <c r="DZ448" s="133" t="str">
        <f>IF('Main courante'!$R445&lt;&gt;"",'Main courante'!$R445,"")</f>
        <v/>
      </c>
      <c r="EA448" s="129">
        <f t="shared" si="23"/>
        <v>0</v>
      </c>
      <c r="EB448" s="129">
        <f t="shared" si="24"/>
        <v>0</v>
      </c>
      <c r="ED448" s="120" t="str">
        <f>IF('Main courante'!$A445=$ED$6,MAX($ED$8:$ED447)+1,"")</f>
        <v/>
      </c>
      <c r="EE448" s="120" t="str">
        <f>IF('Main courante'!$A445=$ED$6,'Main courante'!$S445,"")</f>
        <v/>
      </c>
      <c r="EF448" s="120" t="str">
        <f>IF('Main courante'!$A445=$ED$6,'Main courante'!$T445,"")</f>
        <v/>
      </c>
      <c r="EG448" s="120" t="str">
        <f>IF('Main courante'!$A445=$ED$6,'Main courante'!$U445,"")</f>
        <v/>
      </c>
      <c r="EH448" s="134" t="str">
        <f>IF('Main courante'!$A445=$ED$6,'Main courante'!$V445,"")</f>
        <v/>
      </c>
      <c r="EJ448" s="120" t="str">
        <f>IF('Main courante'!$A445=$EJ$6,MAX($EJ$8:$EJ447)+1,"")</f>
        <v/>
      </c>
      <c r="EK448" s="120" t="str">
        <f>IF('Main courante'!$A445=$EJ$6,'Main courante'!$S445,"")</f>
        <v/>
      </c>
      <c r="EL448" s="120" t="str">
        <f>IF('Main courante'!$A445=$EJ$6,'Main courante'!$T445,"")</f>
        <v/>
      </c>
      <c r="EM448" s="120" t="str">
        <f>IF('Main courante'!$A445=$EJ$6,'Main courante'!$U445,"")</f>
        <v/>
      </c>
      <c r="EN448" s="134" t="str">
        <f>IF('Main courante'!$A445=$EJ$6,'Main courante'!$V445,"")</f>
        <v/>
      </c>
      <c r="EP448" s="120" t="str">
        <f>IF('Main courante'!$A445=$EP$6,MAX($EP$8:$EP447)+1,"")</f>
        <v/>
      </c>
      <c r="EQ448" s="120" t="str">
        <f>IF('Main courante'!$A445=$EP$6,'Main courante'!$S445,"")</f>
        <v/>
      </c>
      <c r="ER448" s="120" t="str">
        <f>IF('Main courante'!$A445=$EP$6,'Main courante'!$T445,"")</f>
        <v/>
      </c>
      <c r="ES448" s="120" t="str">
        <f>IF('Main courante'!$A445=$EP$6,'Main courante'!$U445,"")</f>
        <v/>
      </c>
      <c r="ET448" s="134" t="str">
        <f>IF('Main courante'!$A445=$EP$6,'Main courante'!$V445,"")</f>
        <v/>
      </c>
      <c r="EU448" s="125"/>
      <c r="EV448" s="120" t="str">
        <f>IF('Main courante'!$A445=$EV$6,MAX($EV$8:$EV447)+1,"")</f>
        <v/>
      </c>
      <c r="EW448" s="121" t="str">
        <f>IF('Main courante'!$A445=$EV$6,TEXT('Main courante'!$B445,"j mmm aa"),"")</f>
        <v/>
      </c>
      <c r="EX448" s="122" t="str">
        <f>IF('Main courante'!$A445=$EV$6,TEXT('Main courante'!$C445,"hh:mm"),"")</f>
        <v/>
      </c>
      <c r="EY448" s="122" t="str">
        <f>IF('Main courante'!$A445=$EV$6,TEXT('Main courante'!$D445,"hh:mm"),"")</f>
        <v/>
      </c>
      <c r="EZ448" s="123" t="str">
        <f>IF('Main courante'!$A445=$EV$6,MOD($EY448-$EX448,1),"")</f>
        <v/>
      </c>
      <c r="FA448" s="123" t="str">
        <f>IF('Main courante'!$A445=$EV$6,'Main courante'!$E445,"")</f>
        <v/>
      </c>
      <c r="FB448" s="128"/>
    </row>
    <row r="449" spans="1:158">
      <c r="A449" s="120" t="str">
        <f>IF('Main courante'!$A446=$A$6,MAX($A$8:$A448)+1,"")</f>
        <v/>
      </c>
      <c r="B449" s="121" t="str">
        <f>IF('Main courante'!$A446=$A$6,TEXT('Main courante'!$B446,"j mmm aa"),"")</f>
        <v/>
      </c>
      <c r="C449" s="122" t="str">
        <f>IF('Main courante'!$A446=$A$6,TEXT('Main courante'!$C446,"hh:mm"),"")</f>
        <v/>
      </c>
      <c r="D449" s="122" t="str">
        <f>IF('Main courante'!$A446=$A$6,TEXT('Main courante'!$D446,"hh:mm"),"")</f>
        <v/>
      </c>
      <c r="E449" s="123" t="str">
        <f>IF('Main courante'!$A446=$A$6,MOD($D449-$C449,1),"")</f>
        <v/>
      </c>
      <c r="F449" s="123" t="str">
        <f>IF('Main courante'!$A446=$A$6,'Main courante'!$E446,"")</f>
        <v/>
      </c>
      <c r="G449" s="125"/>
      <c r="H449" s="126" t="str">
        <f>IF('Main courante'!$A446=$H$6,MAX($H$8:$H448)+1,"")</f>
        <v/>
      </c>
      <c r="I449" s="121" t="str">
        <f>IF('Main courante'!$A446=$H$6,TEXT('Main courante'!$B446,"j mmm aa"),"")</f>
        <v/>
      </c>
      <c r="J449" s="122" t="str">
        <f>IF('Main courante'!$A446=$H$6,TEXT('Main courante'!$C446,"hh:mm"),"")</f>
        <v/>
      </c>
      <c r="K449" s="122" t="str">
        <f>IF('Main courante'!$A446=$H$6,TEXT('Main courante'!$D446,"hh:mm"),"")</f>
        <v/>
      </c>
      <c r="L449" s="123" t="str">
        <f>IF('Main courante'!$A446=$H$6,MOD($K449-$J449,1),"")</f>
        <v/>
      </c>
      <c r="M449" s="123" t="str">
        <f>IF('Main courante'!$A446=$H$6,'Main courante'!$E446,"")</f>
        <v/>
      </c>
      <c r="N449" s="125"/>
      <c r="O449" s="120" t="str">
        <f>IF('Main courante'!$A446=$O$6,MAX($O$8:$O448)+1,"")</f>
        <v/>
      </c>
      <c r="P449" s="121" t="str">
        <f>IF('Main courante'!$A446=$O$6,TEXT('Main courante'!$B446,"j mmm aa"),"")</f>
        <v/>
      </c>
      <c r="Q449" s="122" t="str">
        <f>IF('Main courante'!$A446=$O$6,TEXT('Main courante'!$C446,"hh:mm"),"")</f>
        <v/>
      </c>
      <c r="R449" s="122" t="str">
        <f>IF('Main courante'!$A446=$O$6,TEXT('Main courante'!$D446,"hh:mm"),"")</f>
        <v/>
      </c>
      <c r="S449" s="123" t="str">
        <f>IF('Main courante'!$A446=$O$6,MOD($R449-$Q449,1),"")</f>
        <v/>
      </c>
      <c r="T449" s="124" t="str">
        <f>IF('Main courante'!$A446=$O$6,'Main courante'!$E446,"")</f>
        <v/>
      </c>
      <c r="U449" s="127" t="str">
        <f>IF('Main courante'!$A446=$O$6,DU449,"")</f>
        <v/>
      </c>
      <c r="V449" s="125"/>
      <c r="W449" s="120" t="str">
        <f>IF('Main courante'!$A446=$W$6,MAX($W$8:$W448)+1,"")</f>
        <v/>
      </c>
      <c r="X449" s="121" t="str">
        <f>IF('Main courante'!$A446=$W$6,TEXT('Main courante'!$B446,"j mmm aa"),"")</f>
        <v/>
      </c>
      <c r="Y449" s="122" t="str">
        <f>IF('Main courante'!$A446=$W$6,TEXT('Main courante'!$C446,"hh:mm"),"")</f>
        <v/>
      </c>
      <c r="Z449" s="122" t="str">
        <f>IF('Main courante'!$A446=$W$6,TEXT('Main courante'!$D446,"hh:mm"),"")</f>
        <v/>
      </c>
      <c r="AA449" s="123" t="str">
        <f>IF('Main courante'!$A446=$W$6,MOD($Z449-$Y449,1),"")</f>
        <v/>
      </c>
      <c r="AB449" s="123" t="str">
        <f>IF('Main courante'!$A446=$W$6,'Main courante'!$E446,"")</f>
        <v/>
      </c>
      <c r="AC449" s="122" t="str">
        <f>IF('Main courante'!$A446=$W$6,DU449,"")</f>
        <v/>
      </c>
      <c r="AD449" s="125"/>
      <c r="AE449" s="120" t="str">
        <f>IF('Main courante'!$A446=$AE$6,MAX($AE$8:$AE448)+1,"")</f>
        <v/>
      </c>
      <c r="AF449" s="121" t="str">
        <f>IF('Main courante'!$A446=$AE$6,TEXT('Main courante'!$B446,"j mmm aa"),"")</f>
        <v/>
      </c>
      <c r="AG449" s="122" t="str">
        <f>IF('Main courante'!$A446=$AE$6,TEXT('Main courante'!$C446,"hh:mm"),"")</f>
        <v/>
      </c>
      <c r="AH449" s="122" t="str">
        <f>IF('Main courante'!$A446=$AE$6,TEXT('Main courante'!$D446,"hh:mm"),"")</f>
        <v/>
      </c>
      <c r="AI449" s="123" t="str">
        <f>IF('Main courante'!$A446=$AE$6,MOD($AH449-$AG449,1),"")</f>
        <v/>
      </c>
      <c r="AJ449" s="123" t="str">
        <f>IF('Main courante'!$A446=$AE$6,'Main courante'!$E446,"")</f>
        <v/>
      </c>
      <c r="AK449" s="122" t="str">
        <f>IF('Main courante'!$A446=$AE$6,DU449,"")</f>
        <v/>
      </c>
      <c r="AL449" s="125"/>
      <c r="AM449" s="120" t="str">
        <f>IF('Main courante'!$A446=$AM$6,MAX($AM$8:$AM448)+1,"")</f>
        <v/>
      </c>
      <c r="AN449" s="121" t="str">
        <f>IF('Main courante'!$A446=$AM$6,TEXT('Main courante'!$B446,"j mmm aa"),"")</f>
        <v/>
      </c>
      <c r="AO449" s="122" t="str">
        <f>IF('Main courante'!$A446=$AM$6,TEXT('Main courante'!$C446,"hh:mm"),"")</f>
        <v/>
      </c>
      <c r="AP449" s="122" t="str">
        <f>IF('Main courante'!$A446=$AM$6,TEXT('Main courante'!$D446,"hh:mm"),"")</f>
        <v/>
      </c>
      <c r="AQ449" s="123" t="str">
        <f>IF('Main courante'!$A446=$AM$6,MOD($AP449-$AO449,1),"")</f>
        <v/>
      </c>
      <c r="AR449" s="123" t="str">
        <f>IF('Main courante'!$A446=$AM$6,'Main courante'!$E446,"")</f>
        <v/>
      </c>
      <c r="AS449" s="122" t="str">
        <f>IF('Main courante'!$A446=$AM$6,DU449,"")</f>
        <v/>
      </c>
      <c r="AT449" s="125"/>
      <c r="AU449" s="120" t="str">
        <f>IF('Main courante'!$A446=$AU$6,MAX($AU$8:$AU448)+1,"")</f>
        <v/>
      </c>
      <c r="AV449" s="121" t="str">
        <f>IF('Main courante'!$A446=$AU$6,TEXT('Main courante'!$B446,"j mmm aa"),"")</f>
        <v/>
      </c>
      <c r="AW449" s="122" t="str">
        <f>IF('Main courante'!$A446=$AU$6,TEXT('Main courante'!$C446,"hh:mm"),"")</f>
        <v/>
      </c>
      <c r="AX449" s="122" t="str">
        <f>IF('Main courante'!$A446=$AU$6,TEXT('Main courante'!$D446,"hh:mm"),"")</f>
        <v/>
      </c>
      <c r="AY449" s="123" t="str">
        <f>IF('Main courante'!$A446=$AU$6,MOD($AX449-$AW449,1),"")</f>
        <v/>
      </c>
      <c r="AZ449" s="123" t="str">
        <f>IF('Main courante'!$A446=$AU$6,'Main courante'!$E446,"")</f>
        <v/>
      </c>
      <c r="BA449" s="122" t="str">
        <f>IF('Main courante'!$A446=$AU$6,DU449,"")</f>
        <v/>
      </c>
      <c r="BB449" s="125"/>
      <c r="BC449" s="120" t="str">
        <f>IF('Main courante'!$A446=$BC$6,MAX($BC$8:$BC448)+1,"")</f>
        <v/>
      </c>
      <c r="BD449" s="121" t="str">
        <f>IF('Main courante'!$A446=$BC$6,TEXT('Main courante'!$B446,"j mmm aa"),"")</f>
        <v/>
      </c>
      <c r="BE449" s="122" t="str">
        <f>IF('Main courante'!$A446=$BC$6,TEXT('Main courante'!$C446,"hh:mm"),"")</f>
        <v/>
      </c>
      <c r="BF449" s="122" t="str">
        <f>IF('Main courante'!$A446=$BC$6,TEXT('Main courante'!$D446,"hh:mm"),"")</f>
        <v/>
      </c>
      <c r="BG449" s="123" t="str">
        <f>IF('Main courante'!$A446=$BC$6,MOD($BF449-$BE449,1),"")</f>
        <v/>
      </c>
      <c r="BH449" s="123" t="str">
        <f>IF('Main courante'!$A446=$BC$6,'Main courante'!$E446,"")</f>
        <v/>
      </c>
      <c r="BI449" s="122" t="str">
        <f>IF('Main courante'!$A446=$BC$6,DU449,"")</f>
        <v/>
      </c>
      <c r="BJ449" s="125"/>
      <c r="BK449" s="120" t="str">
        <f>IF('Main courante'!$A446=$BK$6,MAX($BK$8:$BK448)+1,"")</f>
        <v/>
      </c>
      <c r="BL449" s="121" t="str">
        <f>IF('Main courante'!$A446=$BK$6,TEXT('Main courante'!$B446,"j mmm aa"),"")</f>
        <v/>
      </c>
      <c r="BM449" s="122" t="str">
        <f>IF('Main courante'!$A446=$BK$6,TEXT('Main courante'!$C446,"hh:mm"),"")</f>
        <v/>
      </c>
      <c r="BN449" s="122" t="str">
        <f>IF('Main courante'!$A446=$BK$6,TEXT('Main courante'!$D446,"hh:mm"),"")</f>
        <v/>
      </c>
      <c r="BO449" s="123" t="str">
        <f>IF('Main courante'!$A446=$BK$6,MOD($BN449-$BM449,1),"")</f>
        <v/>
      </c>
      <c r="BP449" s="123" t="str">
        <f>IF('Main courante'!$A446=$BK$6,'Main courante'!$E446,"")</f>
        <v/>
      </c>
      <c r="BQ449" s="122" t="str">
        <f>IF('Main courante'!$A446=$BK$6,DU449,"")</f>
        <v/>
      </c>
      <c r="BR449" s="125"/>
      <c r="BS449" s="120" t="str">
        <f>IF('Main courante'!$A446=$BS$6,MAX($BS$8:$BS448)+1,"")</f>
        <v/>
      </c>
      <c r="BT449" s="121" t="str">
        <f>IF('Main courante'!$A446=$BS$6,TEXT('Main courante'!$B446,"j mmm aa"),"")</f>
        <v/>
      </c>
      <c r="BU449" s="122" t="str">
        <f>IF('Main courante'!$A446=$BS$6,TEXT('Main courante'!$C446,"hh:mm"),"")</f>
        <v/>
      </c>
      <c r="BV449" s="122" t="str">
        <f>IF('Main courante'!$A446=$BS$6,TEXT('Main courante'!$D446,"hh:mm"),"")</f>
        <v/>
      </c>
      <c r="BW449" s="123" t="str">
        <f>IF('Main courante'!$A446=$BS$6,MOD($BV449-$BU449,1),"")</f>
        <v/>
      </c>
      <c r="BX449" s="123" t="str">
        <f>IF('Main courante'!$A446=$BS$6,'Main courante'!$E446,"")</f>
        <v/>
      </c>
      <c r="BY449" s="122" t="str">
        <f>IF('Main courante'!$A446=$BS$6,DU449,"")</f>
        <v/>
      </c>
      <c r="BZ449" s="125"/>
      <c r="CA449" s="120" t="str">
        <f>IF('Main courante'!$A446=$CA$6,MAX($CA$8:$CA448)+1,"")</f>
        <v/>
      </c>
      <c r="CB449" s="121" t="str">
        <f>IF('Main courante'!$A446=$CA$6,TEXT('Main courante'!$B446,"j mmm aa"),"")</f>
        <v/>
      </c>
      <c r="CC449" s="122" t="str">
        <f>IF('Main courante'!$A446=$CA$6,TEXT('Main courante'!$C446,"hh:mm"),"")</f>
        <v/>
      </c>
      <c r="CD449" s="122" t="str">
        <f>IF('Main courante'!$A446=$CA$6,TEXT('Main courante'!$D446,"hh:mm"),"")</f>
        <v/>
      </c>
      <c r="CE449" s="123" t="str">
        <f>IF('Main courante'!$A446=$CA$6,MOD($CD449-$CC449,1),"")</f>
        <v/>
      </c>
      <c r="CF449" s="123" t="str">
        <f>IF('Main courante'!$A446=$CA$6,'Main courante'!$E446,"")</f>
        <v/>
      </c>
      <c r="CG449" s="122" t="str">
        <f>IF('Main courante'!$A446=$CA$6,DU449,"")</f>
        <v/>
      </c>
      <c r="CH449" s="125"/>
      <c r="CI449" s="120" t="str">
        <f>IF('Main courante'!$A446=$CI$6,MAX($CI$8:$CI448)+1,"")</f>
        <v/>
      </c>
      <c r="CJ449" s="121" t="str">
        <f>IF('Main courante'!$A446=$CI$6,TEXT('Main courante'!$B446,"j mmm aa"),"")</f>
        <v/>
      </c>
      <c r="CK449" s="122" t="str">
        <f>IF('Main courante'!$A446=$CI$6,TEXT('Main courante'!$C446,"hh:mm"),"")</f>
        <v/>
      </c>
      <c r="CL449" s="122" t="str">
        <f>IF('Main courante'!$A446=$CI$6,TEXT('Main courante'!$D446,"hh:mm"),"")</f>
        <v/>
      </c>
      <c r="CM449" s="123" t="str">
        <f>IF('Main courante'!$A446=$CI$6,MOD($CL449-$CK449,1),"")</f>
        <v/>
      </c>
      <c r="CN449" s="123" t="str">
        <f>IF('Main courante'!$A446=$CI$6,'Main courante'!$E446,"")</f>
        <v/>
      </c>
      <c r="CO449" s="125"/>
      <c r="CP449" s="120" t="str">
        <f>IF('Main courante'!$A446=$CP$6,MAX($CP$8:$CP448)+1,"")</f>
        <v/>
      </c>
      <c r="CQ449" s="121" t="str">
        <f>IF('Main courante'!$A446=$CP$6,TEXT('Main courante'!$B446,"j mmm aa"),"")</f>
        <v/>
      </c>
      <c r="CR449" s="122" t="str">
        <f>IF('Main courante'!$A446=$CP$6,TEXT('Main courante'!$C446,"hh:mm"),"")</f>
        <v/>
      </c>
      <c r="CS449" s="122" t="str">
        <f>IF('Main courante'!$A446=$CP$6,TEXT('Main courante'!$D446,"hh:mm"),"")</f>
        <v/>
      </c>
      <c r="CT449" s="123" t="str">
        <f>IF('Main courante'!$A446=$CP$6,MOD($CS449-$CR449,1),"")</f>
        <v/>
      </c>
      <c r="CU449" s="123" t="str">
        <f>IF('Main courante'!$A446=$CP$6,'Main courante'!$E446,"")</f>
        <v/>
      </c>
      <c r="CV449" s="122" t="str">
        <f>IF('Main courante'!$A446=$CP$6,DU449,"")</f>
        <v/>
      </c>
      <c r="CW449" s="125"/>
      <c r="CX449" s="120" t="str">
        <f>IF('Main courante'!$A446=$CX$6,MAX($CX$8:$CX448)+1,"")</f>
        <v/>
      </c>
      <c r="CY449" s="121" t="str">
        <f>IF('Main courante'!$A446=$CX$6,TEXT('Main courante'!$B446,"j mmm aa"),"")</f>
        <v/>
      </c>
      <c r="CZ449" s="122" t="str">
        <f>IF('Main courante'!$A446=$CX$6,TEXT('Main courante'!$C446,"hh:mm"),"")</f>
        <v/>
      </c>
      <c r="DA449" s="122" t="str">
        <f>IF('Main courante'!$A446=$CX$6,TEXT('Main courante'!$D446,"hh:mm"),"")</f>
        <v/>
      </c>
      <c r="DB449" s="123" t="str">
        <f>IF('Main courante'!$A446=$CX$6,MOD($DA449-$CZ449,1),"")</f>
        <v/>
      </c>
      <c r="DC449" s="123" t="str">
        <f>IF('Main courante'!$A446=$CX$6,'Main courante'!$E446,"")</f>
        <v/>
      </c>
      <c r="DD449" s="122" t="str">
        <f>IF('Main courante'!$A446=$CX$6,DU449,"")</f>
        <v/>
      </c>
      <c r="DE449" s="125"/>
      <c r="DF449" s="120" t="str">
        <f>IF('Main courante'!$A446=$DF$6,MAX($DF$8:$DF448)+1,"")</f>
        <v/>
      </c>
      <c r="DG449" s="121" t="str">
        <f>IF('Main courante'!$A446=$DF$6,TEXT('Main courante'!$B446,"j mmm aa"),"")</f>
        <v/>
      </c>
      <c r="DH449" s="122" t="str">
        <f>IF('Main courante'!$A446=$DF$6,TEXT('Main courante'!$C446,"hh:mm"),"")</f>
        <v/>
      </c>
      <c r="DI449" s="122" t="str">
        <f>IF('Main courante'!$A446=$DF$6,TEXT('Main courante'!$D446,"hh:mm"),"")</f>
        <v/>
      </c>
      <c r="DJ449" s="123" t="str">
        <f>IF('Main courante'!$A446=$DF$6,MOD($DI449-$DH449,1),"")</f>
        <v/>
      </c>
      <c r="DK449" s="123" t="str">
        <f>IF('Main courante'!$A446=$DF$6,'Main courante'!$E446,"")</f>
        <v/>
      </c>
      <c r="DL449" s="128"/>
      <c r="DM449" s="120" t="str">
        <f>IF(OR('Main courante'!$F446&lt;&gt;"",'Main courante'!$K446&lt;&gt;""),MAX($DM$8:$DM448)+1,"")</f>
        <v/>
      </c>
      <c r="DN449" s="121" t="str">
        <f>IF('Main courante'!$F446,TEXT('Main courante'!$B446,"j mmm aa"),"")</f>
        <v/>
      </c>
      <c r="DO449" s="121" t="str">
        <f>IF('Main courante'!$F446,'Main courante'!$E446,"")</f>
        <v/>
      </c>
      <c r="DP449" s="121" t="str">
        <f>IF(OR('Main courante'!$F446&lt;&gt;"",'Main courante'!$K446&lt;&gt;""),IF('Main courante'!$F446&lt;&gt;"",TEXT('Main courante'!$F446,"hh:mm"),""),"")</f>
        <v/>
      </c>
      <c r="DQ449" s="121" t="str">
        <f>IF(OR('Main courante'!$F446&lt;&gt;"",'Main courante'!$K446&lt;&gt;""),IF('Main courante'!$G446&lt;&gt;"",TEXT('Main courante'!$G446,"hh:mm"),""),"")</f>
        <v/>
      </c>
      <c r="DR449" s="121" t="str">
        <f>IF(OR('Main courante'!$F446&lt;&gt;"",'Main courante'!$K446&lt;&gt;""),IF('Main courante'!$K446&lt;&gt;"",TEXT('Main courante'!$K446,"hh:mm"),""),"")</f>
        <v/>
      </c>
      <c r="DS449" s="121" t="str">
        <f>IF(OR('Main courante'!$F446&lt;&gt;"",'Main courante'!$K446&lt;&gt;""),IF('Main courante'!$L446&lt;&gt;"",TEXT('Main courante'!$L446,"hh:mm"),""),"")</f>
        <v/>
      </c>
      <c r="DT449" s="129">
        <f t="shared" si="22"/>
        <v>0</v>
      </c>
      <c r="DU449" s="130">
        <f>'Main courante'!$H446+'Main courante'!$M446</f>
        <v>0</v>
      </c>
      <c r="DV449" s="131">
        <f>'Main courante'!$J446+'Main courante'!$O446</f>
        <v>0</v>
      </c>
      <c r="DW449" s="131">
        <f>'Main courante'!$I446+'Main courante'!$N446</f>
        <v>0</v>
      </c>
      <c r="DX449" s="132" t="str">
        <f>IF('Main courante'!$P446&lt;&gt;"",'Main courante'!$P446,"")</f>
        <v/>
      </c>
      <c r="DY449" s="133" t="str">
        <f>IF('Main courante'!$Q446&lt;&gt;"",'Main courante'!$Q446,"")</f>
        <v/>
      </c>
      <c r="DZ449" s="133" t="str">
        <f>IF('Main courante'!$R446&lt;&gt;"",'Main courante'!$R446,"")</f>
        <v/>
      </c>
      <c r="EA449" s="129">
        <f t="shared" si="23"/>
        <v>0</v>
      </c>
      <c r="EB449" s="129">
        <f t="shared" si="24"/>
        <v>0</v>
      </c>
      <c r="ED449" s="120" t="str">
        <f>IF('Main courante'!$A446=$ED$6,MAX($ED$8:$ED448)+1,"")</f>
        <v/>
      </c>
      <c r="EE449" s="120" t="str">
        <f>IF('Main courante'!$A446=$ED$6,'Main courante'!$S446,"")</f>
        <v/>
      </c>
      <c r="EF449" s="120" t="str">
        <f>IF('Main courante'!$A446=$ED$6,'Main courante'!$T446,"")</f>
        <v/>
      </c>
      <c r="EG449" s="120" t="str">
        <f>IF('Main courante'!$A446=$ED$6,'Main courante'!$U446,"")</f>
        <v/>
      </c>
      <c r="EH449" s="134" t="str">
        <f>IF('Main courante'!$A446=$ED$6,'Main courante'!$V446,"")</f>
        <v/>
      </c>
      <c r="EJ449" s="120" t="str">
        <f>IF('Main courante'!$A446=$EJ$6,MAX($EJ$8:$EJ448)+1,"")</f>
        <v/>
      </c>
      <c r="EK449" s="120" t="str">
        <f>IF('Main courante'!$A446=$EJ$6,'Main courante'!$S446,"")</f>
        <v/>
      </c>
      <c r="EL449" s="120" t="str">
        <f>IF('Main courante'!$A446=$EJ$6,'Main courante'!$T446,"")</f>
        <v/>
      </c>
      <c r="EM449" s="120" t="str">
        <f>IF('Main courante'!$A446=$EJ$6,'Main courante'!$U446,"")</f>
        <v/>
      </c>
      <c r="EN449" s="134" t="str">
        <f>IF('Main courante'!$A446=$EJ$6,'Main courante'!$V446,"")</f>
        <v/>
      </c>
      <c r="EP449" s="120" t="str">
        <f>IF('Main courante'!$A446=$EP$6,MAX($EP$8:$EP448)+1,"")</f>
        <v/>
      </c>
      <c r="EQ449" s="120" t="str">
        <f>IF('Main courante'!$A446=$EP$6,'Main courante'!$S446,"")</f>
        <v/>
      </c>
      <c r="ER449" s="120" t="str">
        <f>IF('Main courante'!$A446=$EP$6,'Main courante'!$T446,"")</f>
        <v/>
      </c>
      <c r="ES449" s="120" t="str">
        <f>IF('Main courante'!$A446=$EP$6,'Main courante'!$U446,"")</f>
        <v/>
      </c>
      <c r="ET449" s="134" t="str">
        <f>IF('Main courante'!$A446=$EP$6,'Main courante'!$V446,"")</f>
        <v/>
      </c>
      <c r="EU449" s="125"/>
      <c r="EV449" s="120" t="str">
        <f>IF('Main courante'!$A446=$EV$6,MAX($EV$8:$EV448)+1,"")</f>
        <v/>
      </c>
      <c r="EW449" s="121" t="str">
        <f>IF('Main courante'!$A446=$EV$6,TEXT('Main courante'!$B446,"j mmm aa"),"")</f>
        <v/>
      </c>
      <c r="EX449" s="122" t="str">
        <f>IF('Main courante'!$A446=$EV$6,TEXT('Main courante'!$C446,"hh:mm"),"")</f>
        <v/>
      </c>
      <c r="EY449" s="122" t="str">
        <f>IF('Main courante'!$A446=$EV$6,TEXT('Main courante'!$D446,"hh:mm"),"")</f>
        <v/>
      </c>
      <c r="EZ449" s="123" t="str">
        <f>IF('Main courante'!$A446=$EV$6,MOD($EY449-$EX449,1),"")</f>
        <v/>
      </c>
      <c r="FA449" s="123" t="str">
        <f>IF('Main courante'!$A446=$EV$6,'Main courante'!$E446,"")</f>
        <v/>
      </c>
      <c r="FB449" s="128"/>
    </row>
    <row r="450" spans="1:158">
      <c r="A450" s="120" t="str">
        <f>IF('Main courante'!$A447=$A$6,MAX($A$8:$A449)+1,"")</f>
        <v/>
      </c>
      <c r="B450" s="121" t="str">
        <f>IF('Main courante'!$A447=$A$6,TEXT('Main courante'!$B447,"j mmm aa"),"")</f>
        <v/>
      </c>
      <c r="C450" s="122" t="str">
        <f>IF('Main courante'!$A447=$A$6,TEXT('Main courante'!$C447,"hh:mm"),"")</f>
        <v/>
      </c>
      <c r="D450" s="122" t="str">
        <f>IF('Main courante'!$A447=$A$6,TEXT('Main courante'!$D447,"hh:mm"),"")</f>
        <v/>
      </c>
      <c r="E450" s="123" t="str">
        <f>IF('Main courante'!$A447=$A$6,MOD($D450-$C450,1),"")</f>
        <v/>
      </c>
      <c r="F450" s="123" t="str">
        <f>IF('Main courante'!$A447=$A$6,'Main courante'!$E447,"")</f>
        <v/>
      </c>
      <c r="G450" s="125"/>
      <c r="H450" s="126" t="str">
        <f>IF('Main courante'!$A447=$H$6,MAX($H$8:$H449)+1,"")</f>
        <v/>
      </c>
      <c r="I450" s="121" t="str">
        <f>IF('Main courante'!$A447=$H$6,TEXT('Main courante'!$B447,"j mmm aa"),"")</f>
        <v/>
      </c>
      <c r="J450" s="122" t="str">
        <f>IF('Main courante'!$A447=$H$6,TEXT('Main courante'!$C447,"hh:mm"),"")</f>
        <v/>
      </c>
      <c r="K450" s="122" t="str">
        <f>IF('Main courante'!$A447=$H$6,TEXT('Main courante'!$D447,"hh:mm"),"")</f>
        <v/>
      </c>
      <c r="L450" s="123" t="str">
        <f>IF('Main courante'!$A447=$H$6,MOD($K450-$J450,1),"")</f>
        <v/>
      </c>
      <c r="M450" s="123" t="str">
        <f>IF('Main courante'!$A447=$H$6,'Main courante'!$E447,"")</f>
        <v/>
      </c>
      <c r="N450" s="125"/>
      <c r="O450" s="120" t="str">
        <f>IF('Main courante'!$A447=$O$6,MAX($O$8:$O449)+1,"")</f>
        <v/>
      </c>
      <c r="P450" s="121" t="str">
        <f>IF('Main courante'!$A447=$O$6,TEXT('Main courante'!$B447,"j mmm aa"),"")</f>
        <v/>
      </c>
      <c r="Q450" s="122" t="str">
        <f>IF('Main courante'!$A447=$O$6,TEXT('Main courante'!$C447,"hh:mm"),"")</f>
        <v/>
      </c>
      <c r="R450" s="122" t="str">
        <f>IF('Main courante'!$A447=$O$6,TEXT('Main courante'!$D447,"hh:mm"),"")</f>
        <v/>
      </c>
      <c r="S450" s="123" t="str">
        <f>IF('Main courante'!$A447=$O$6,MOD($R450-$Q450,1),"")</f>
        <v/>
      </c>
      <c r="T450" s="124" t="str">
        <f>IF('Main courante'!$A447=$O$6,'Main courante'!$E447,"")</f>
        <v/>
      </c>
      <c r="U450" s="127" t="str">
        <f>IF('Main courante'!$A447=$O$6,DU450,"")</f>
        <v/>
      </c>
      <c r="V450" s="125"/>
      <c r="W450" s="120" t="str">
        <f>IF('Main courante'!$A447=$W$6,MAX($W$8:$W449)+1,"")</f>
        <v/>
      </c>
      <c r="X450" s="121" t="str">
        <f>IF('Main courante'!$A447=$W$6,TEXT('Main courante'!$B447,"j mmm aa"),"")</f>
        <v/>
      </c>
      <c r="Y450" s="122" t="str">
        <f>IF('Main courante'!$A447=$W$6,TEXT('Main courante'!$C447,"hh:mm"),"")</f>
        <v/>
      </c>
      <c r="Z450" s="122" t="str">
        <f>IF('Main courante'!$A447=$W$6,TEXT('Main courante'!$D447,"hh:mm"),"")</f>
        <v/>
      </c>
      <c r="AA450" s="123" t="str">
        <f>IF('Main courante'!$A447=$W$6,MOD($Z450-$Y450,1),"")</f>
        <v/>
      </c>
      <c r="AB450" s="123" t="str">
        <f>IF('Main courante'!$A447=$W$6,'Main courante'!$E447,"")</f>
        <v/>
      </c>
      <c r="AC450" s="122" t="str">
        <f>IF('Main courante'!$A447=$W$6,DU450,"")</f>
        <v/>
      </c>
      <c r="AD450" s="125"/>
      <c r="AE450" s="120" t="str">
        <f>IF('Main courante'!$A447=$AE$6,MAX($AE$8:$AE449)+1,"")</f>
        <v/>
      </c>
      <c r="AF450" s="121" t="str">
        <f>IF('Main courante'!$A447=$AE$6,TEXT('Main courante'!$B447,"j mmm aa"),"")</f>
        <v/>
      </c>
      <c r="AG450" s="122" t="str">
        <f>IF('Main courante'!$A447=$AE$6,TEXT('Main courante'!$C447,"hh:mm"),"")</f>
        <v/>
      </c>
      <c r="AH450" s="122" t="str">
        <f>IF('Main courante'!$A447=$AE$6,TEXT('Main courante'!$D447,"hh:mm"),"")</f>
        <v/>
      </c>
      <c r="AI450" s="123" t="str">
        <f>IF('Main courante'!$A447=$AE$6,MOD($AH450-$AG450,1),"")</f>
        <v/>
      </c>
      <c r="AJ450" s="123" t="str">
        <f>IF('Main courante'!$A447=$AE$6,'Main courante'!$E447,"")</f>
        <v/>
      </c>
      <c r="AK450" s="122" t="str">
        <f>IF('Main courante'!$A447=$AE$6,DU450,"")</f>
        <v/>
      </c>
      <c r="AL450" s="125"/>
      <c r="AM450" s="120" t="str">
        <f>IF('Main courante'!$A447=$AM$6,MAX($AM$8:$AM449)+1,"")</f>
        <v/>
      </c>
      <c r="AN450" s="121" t="str">
        <f>IF('Main courante'!$A447=$AM$6,TEXT('Main courante'!$B447,"j mmm aa"),"")</f>
        <v/>
      </c>
      <c r="AO450" s="122" t="str">
        <f>IF('Main courante'!$A447=$AM$6,TEXT('Main courante'!$C447,"hh:mm"),"")</f>
        <v/>
      </c>
      <c r="AP450" s="122" t="str">
        <f>IF('Main courante'!$A447=$AM$6,TEXT('Main courante'!$D447,"hh:mm"),"")</f>
        <v/>
      </c>
      <c r="AQ450" s="123" t="str">
        <f>IF('Main courante'!$A447=$AM$6,MOD($AP450-$AO450,1),"")</f>
        <v/>
      </c>
      <c r="AR450" s="123" t="str">
        <f>IF('Main courante'!$A447=$AM$6,'Main courante'!$E447,"")</f>
        <v/>
      </c>
      <c r="AS450" s="122" t="str">
        <f>IF('Main courante'!$A447=$AM$6,DU450,"")</f>
        <v/>
      </c>
      <c r="AT450" s="125"/>
      <c r="AU450" s="120" t="str">
        <f>IF('Main courante'!$A447=$AU$6,MAX($AU$8:$AU449)+1,"")</f>
        <v/>
      </c>
      <c r="AV450" s="121" t="str">
        <f>IF('Main courante'!$A447=$AU$6,TEXT('Main courante'!$B447,"j mmm aa"),"")</f>
        <v/>
      </c>
      <c r="AW450" s="122" t="str">
        <f>IF('Main courante'!$A447=$AU$6,TEXT('Main courante'!$C447,"hh:mm"),"")</f>
        <v/>
      </c>
      <c r="AX450" s="122" t="str">
        <f>IF('Main courante'!$A447=$AU$6,TEXT('Main courante'!$D447,"hh:mm"),"")</f>
        <v/>
      </c>
      <c r="AY450" s="123" t="str">
        <f>IF('Main courante'!$A447=$AU$6,MOD($AX450-$AW450,1),"")</f>
        <v/>
      </c>
      <c r="AZ450" s="123" t="str">
        <f>IF('Main courante'!$A447=$AU$6,'Main courante'!$E447,"")</f>
        <v/>
      </c>
      <c r="BA450" s="122" t="str">
        <f>IF('Main courante'!$A447=$AU$6,DU450,"")</f>
        <v/>
      </c>
      <c r="BB450" s="125"/>
      <c r="BC450" s="120" t="str">
        <f>IF('Main courante'!$A447=$BC$6,MAX($BC$8:$BC449)+1,"")</f>
        <v/>
      </c>
      <c r="BD450" s="121" t="str">
        <f>IF('Main courante'!$A447=$BC$6,TEXT('Main courante'!$B447,"j mmm aa"),"")</f>
        <v/>
      </c>
      <c r="BE450" s="122" t="str">
        <f>IF('Main courante'!$A447=$BC$6,TEXT('Main courante'!$C447,"hh:mm"),"")</f>
        <v/>
      </c>
      <c r="BF450" s="122" t="str">
        <f>IF('Main courante'!$A447=$BC$6,TEXT('Main courante'!$D447,"hh:mm"),"")</f>
        <v/>
      </c>
      <c r="BG450" s="123" t="str">
        <f>IF('Main courante'!$A447=$BC$6,MOD($BF450-$BE450,1),"")</f>
        <v/>
      </c>
      <c r="BH450" s="123" t="str">
        <f>IF('Main courante'!$A447=$BC$6,'Main courante'!$E447,"")</f>
        <v/>
      </c>
      <c r="BI450" s="122" t="str">
        <f>IF('Main courante'!$A447=$BC$6,DU450,"")</f>
        <v/>
      </c>
      <c r="BJ450" s="125"/>
      <c r="BK450" s="120" t="str">
        <f>IF('Main courante'!$A447=$BK$6,MAX($BK$8:$BK449)+1,"")</f>
        <v/>
      </c>
      <c r="BL450" s="121" t="str">
        <f>IF('Main courante'!$A447=$BK$6,TEXT('Main courante'!$B447,"j mmm aa"),"")</f>
        <v/>
      </c>
      <c r="BM450" s="122" t="str">
        <f>IF('Main courante'!$A447=$BK$6,TEXT('Main courante'!$C447,"hh:mm"),"")</f>
        <v/>
      </c>
      <c r="BN450" s="122" t="str">
        <f>IF('Main courante'!$A447=$BK$6,TEXT('Main courante'!$D447,"hh:mm"),"")</f>
        <v/>
      </c>
      <c r="BO450" s="123" t="str">
        <f>IF('Main courante'!$A447=$BK$6,MOD($BN450-$BM450,1),"")</f>
        <v/>
      </c>
      <c r="BP450" s="123" t="str">
        <f>IF('Main courante'!$A447=$BK$6,'Main courante'!$E447,"")</f>
        <v/>
      </c>
      <c r="BQ450" s="122" t="str">
        <f>IF('Main courante'!$A447=$BK$6,DU450,"")</f>
        <v/>
      </c>
      <c r="BR450" s="125"/>
      <c r="BS450" s="120" t="str">
        <f>IF('Main courante'!$A447=$BS$6,MAX($BS$8:$BS449)+1,"")</f>
        <v/>
      </c>
      <c r="BT450" s="121" t="str">
        <f>IF('Main courante'!$A447=$BS$6,TEXT('Main courante'!$B447,"j mmm aa"),"")</f>
        <v/>
      </c>
      <c r="BU450" s="122" t="str">
        <f>IF('Main courante'!$A447=$BS$6,TEXT('Main courante'!$C447,"hh:mm"),"")</f>
        <v/>
      </c>
      <c r="BV450" s="122" t="str">
        <f>IF('Main courante'!$A447=$BS$6,TEXT('Main courante'!$D447,"hh:mm"),"")</f>
        <v/>
      </c>
      <c r="BW450" s="123" t="str">
        <f>IF('Main courante'!$A447=$BS$6,MOD($BV450-$BU450,1),"")</f>
        <v/>
      </c>
      <c r="BX450" s="123" t="str">
        <f>IF('Main courante'!$A447=$BS$6,'Main courante'!$E447,"")</f>
        <v/>
      </c>
      <c r="BY450" s="122" t="str">
        <f>IF('Main courante'!$A447=$BS$6,DU450,"")</f>
        <v/>
      </c>
      <c r="BZ450" s="125"/>
      <c r="CA450" s="120" t="str">
        <f>IF('Main courante'!$A447=$CA$6,MAX($CA$8:$CA449)+1,"")</f>
        <v/>
      </c>
      <c r="CB450" s="121" t="str">
        <f>IF('Main courante'!$A447=$CA$6,TEXT('Main courante'!$B447,"j mmm aa"),"")</f>
        <v/>
      </c>
      <c r="CC450" s="122" t="str">
        <f>IF('Main courante'!$A447=$CA$6,TEXT('Main courante'!$C447,"hh:mm"),"")</f>
        <v/>
      </c>
      <c r="CD450" s="122" t="str">
        <f>IF('Main courante'!$A447=$CA$6,TEXT('Main courante'!$D447,"hh:mm"),"")</f>
        <v/>
      </c>
      <c r="CE450" s="123" t="str">
        <f>IF('Main courante'!$A447=$CA$6,MOD($CD450-$CC450,1),"")</f>
        <v/>
      </c>
      <c r="CF450" s="123" t="str">
        <f>IF('Main courante'!$A447=$CA$6,'Main courante'!$E447,"")</f>
        <v/>
      </c>
      <c r="CG450" s="122" t="str">
        <f>IF('Main courante'!$A447=$CA$6,DU450,"")</f>
        <v/>
      </c>
      <c r="CH450" s="125"/>
      <c r="CI450" s="120" t="str">
        <f>IF('Main courante'!$A447=$CI$6,MAX($CI$8:$CI449)+1,"")</f>
        <v/>
      </c>
      <c r="CJ450" s="121" t="str">
        <f>IF('Main courante'!$A447=$CI$6,TEXT('Main courante'!$B447,"j mmm aa"),"")</f>
        <v/>
      </c>
      <c r="CK450" s="122" t="str">
        <f>IF('Main courante'!$A447=$CI$6,TEXT('Main courante'!$C447,"hh:mm"),"")</f>
        <v/>
      </c>
      <c r="CL450" s="122" t="str">
        <f>IF('Main courante'!$A447=$CI$6,TEXT('Main courante'!$D447,"hh:mm"),"")</f>
        <v/>
      </c>
      <c r="CM450" s="123" t="str">
        <f>IF('Main courante'!$A447=$CI$6,MOD($CL450-$CK450,1),"")</f>
        <v/>
      </c>
      <c r="CN450" s="123" t="str">
        <f>IF('Main courante'!$A447=$CI$6,'Main courante'!$E447,"")</f>
        <v/>
      </c>
      <c r="CO450" s="125"/>
      <c r="CP450" s="120" t="str">
        <f>IF('Main courante'!$A447=$CP$6,MAX($CP$8:$CP449)+1,"")</f>
        <v/>
      </c>
      <c r="CQ450" s="121" t="str">
        <f>IF('Main courante'!$A447=$CP$6,TEXT('Main courante'!$B447,"j mmm aa"),"")</f>
        <v/>
      </c>
      <c r="CR450" s="122" t="str">
        <f>IF('Main courante'!$A447=$CP$6,TEXT('Main courante'!$C447,"hh:mm"),"")</f>
        <v/>
      </c>
      <c r="CS450" s="122" t="str">
        <f>IF('Main courante'!$A447=$CP$6,TEXT('Main courante'!$D447,"hh:mm"),"")</f>
        <v/>
      </c>
      <c r="CT450" s="123" t="str">
        <f>IF('Main courante'!$A447=$CP$6,MOD($CS450-$CR450,1),"")</f>
        <v/>
      </c>
      <c r="CU450" s="123" t="str">
        <f>IF('Main courante'!$A447=$CP$6,'Main courante'!$E447,"")</f>
        <v/>
      </c>
      <c r="CV450" s="122" t="str">
        <f>IF('Main courante'!$A447=$CP$6,DU450,"")</f>
        <v/>
      </c>
      <c r="CW450" s="125"/>
      <c r="CX450" s="120" t="str">
        <f>IF('Main courante'!$A447=$CX$6,MAX($CX$8:$CX449)+1,"")</f>
        <v/>
      </c>
      <c r="CY450" s="121" t="str">
        <f>IF('Main courante'!$A447=$CX$6,TEXT('Main courante'!$B447,"j mmm aa"),"")</f>
        <v/>
      </c>
      <c r="CZ450" s="122" t="str">
        <f>IF('Main courante'!$A447=$CX$6,TEXT('Main courante'!$C447,"hh:mm"),"")</f>
        <v/>
      </c>
      <c r="DA450" s="122" t="str">
        <f>IF('Main courante'!$A447=$CX$6,TEXT('Main courante'!$D447,"hh:mm"),"")</f>
        <v/>
      </c>
      <c r="DB450" s="123" t="str">
        <f>IF('Main courante'!$A447=$CX$6,MOD($DA450-$CZ450,1),"")</f>
        <v/>
      </c>
      <c r="DC450" s="123" t="str">
        <f>IF('Main courante'!$A447=$CX$6,'Main courante'!$E447,"")</f>
        <v/>
      </c>
      <c r="DD450" s="122" t="str">
        <f>IF('Main courante'!$A447=$CX$6,DU450,"")</f>
        <v/>
      </c>
      <c r="DE450" s="125"/>
      <c r="DF450" s="120" t="str">
        <f>IF('Main courante'!$A447=$DF$6,MAX($DF$8:$DF449)+1,"")</f>
        <v/>
      </c>
      <c r="DG450" s="121" t="str">
        <f>IF('Main courante'!$A447=$DF$6,TEXT('Main courante'!$B447,"j mmm aa"),"")</f>
        <v/>
      </c>
      <c r="DH450" s="122" t="str">
        <f>IF('Main courante'!$A447=$DF$6,TEXT('Main courante'!$C447,"hh:mm"),"")</f>
        <v/>
      </c>
      <c r="DI450" s="122" t="str">
        <f>IF('Main courante'!$A447=$DF$6,TEXT('Main courante'!$D447,"hh:mm"),"")</f>
        <v/>
      </c>
      <c r="DJ450" s="123" t="str">
        <f>IF('Main courante'!$A447=$DF$6,MOD($DI450-$DH450,1),"")</f>
        <v/>
      </c>
      <c r="DK450" s="123" t="str">
        <f>IF('Main courante'!$A447=$DF$6,'Main courante'!$E447,"")</f>
        <v/>
      </c>
      <c r="DL450" s="128"/>
      <c r="DM450" s="120" t="str">
        <f>IF(OR('Main courante'!$F447&lt;&gt;"",'Main courante'!$K447&lt;&gt;""),MAX($DM$8:$DM449)+1,"")</f>
        <v/>
      </c>
      <c r="DN450" s="121" t="str">
        <f>IF('Main courante'!$F447,TEXT('Main courante'!$B447,"j mmm aa"),"")</f>
        <v/>
      </c>
      <c r="DO450" s="121" t="str">
        <f>IF('Main courante'!$F447,'Main courante'!$E447,"")</f>
        <v/>
      </c>
      <c r="DP450" s="121" t="str">
        <f>IF(OR('Main courante'!$F447&lt;&gt;"",'Main courante'!$K447&lt;&gt;""),IF('Main courante'!$F447&lt;&gt;"",TEXT('Main courante'!$F447,"hh:mm"),""),"")</f>
        <v/>
      </c>
      <c r="DQ450" s="121" t="str">
        <f>IF(OR('Main courante'!$F447&lt;&gt;"",'Main courante'!$K447&lt;&gt;""),IF('Main courante'!$G447&lt;&gt;"",TEXT('Main courante'!$G447,"hh:mm"),""),"")</f>
        <v/>
      </c>
      <c r="DR450" s="121" t="str">
        <f>IF(OR('Main courante'!$F447&lt;&gt;"",'Main courante'!$K447&lt;&gt;""),IF('Main courante'!$K447&lt;&gt;"",TEXT('Main courante'!$K447,"hh:mm"),""),"")</f>
        <v/>
      </c>
      <c r="DS450" s="121" t="str">
        <f>IF(OR('Main courante'!$F447&lt;&gt;"",'Main courante'!$K447&lt;&gt;""),IF('Main courante'!$L447&lt;&gt;"",TEXT('Main courante'!$L447,"hh:mm"),""),"")</f>
        <v/>
      </c>
      <c r="DT450" s="129">
        <f t="shared" si="22"/>
        <v>0</v>
      </c>
      <c r="DU450" s="130">
        <f>'Main courante'!$H447+'Main courante'!$M447</f>
        <v>0</v>
      </c>
      <c r="DV450" s="131">
        <f>'Main courante'!$J447+'Main courante'!$O447</f>
        <v>0</v>
      </c>
      <c r="DW450" s="131">
        <f>'Main courante'!$I447+'Main courante'!$N447</f>
        <v>0</v>
      </c>
      <c r="DX450" s="132" t="str">
        <f>IF('Main courante'!$P447&lt;&gt;"",'Main courante'!$P447,"")</f>
        <v/>
      </c>
      <c r="DY450" s="133" t="str">
        <f>IF('Main courante'!$Q447&lt;&gt;"",'Main courante'!$Q447,"")</f>
        <v/>
      </c>
      <c r="DZ450" s="133" t="str">
        <f>IF('Main courante'!$R447&lt;&gt;"",'Main courante'!$R447,"")</f>
        <v/>
      </c>
      <c r="EA450" s="129">
        <f t="shared" si="23"/>
        <v>0</v>
      </c>
      <c r="EB450" s="129">
        <f t="shared" si="24"/>
        <v>0</v>
      </c>
      <c r="ED450" s="120" t="str">
        <f>IF('Main courante'!$A447=$ED$6,MAX($ED$8:$ED449)+1,"")</f>
        <v/>
      </c>
      <c r="EE450" s="120" t="str">
        <f>IF('Main courante'!$A447=$ED$6,'Main courante'!$S447,"")</f>
        <v/>
      </c>
      <c r="EF450" s="120" t="str">
        <f>IF('Main courante'!$A447=$ED$6,'Main courante'!$T447,"")</f>
        <v/>
      </c>
      <c r="EG450" s="120" t="str">
        <f>IF('Main courante'!$A447=$ED$6,'Main courante'!$U447,"")</f>
        <v/>
      </c>
      <c r="EH450" s="134" t="str">
        <f>IF('Main courante'!$A447=$ED$6,'Main courante'!$V447,"")</f>
        <v/>
      </c>
      <c r="EJ450" s="120" t="str">
        <f>IF('Main courante'!$A447=$EJ$6,MAX($EJ$8:$EJ449)+1,"")</f>
        <v/>
      </c>
      <c r="EK450" s="120" t="str">
        <f>IF('Main courante'!$A447=$EJ$6,'Main courante'!$S447,"")</f>
        <v/>
      </c>
      <c r="EL450" s="120" t="str">
        <f>IF('Main courante'!$A447=$EJ$6,'Main courante'!$T447,"")</f>
        <v/>
      </c>
      <c r="EM450" s="120" t="str">
        <f>IF('Main courante'!$A447=$EJ$6,'Main courante'!$U447,"")</f>
        <v/>
      </c>
      <c r="EN450" s="134" t="str">
        <f>IF('Main courante'!$A447=$EJ$6,'Main courante'!$V447,"")</f>
        <v/>
      </c>
      <c r="EP450" s="120" t="str">
        <f>IF('Main courante'!$A447=$EP$6,MAX($EP$8:$EP449)+1,"")</f>
        <v/>
      </c>
      <c r="EQ450" s="120" t="str">
        <f>IF('Main courante'!$A447=$EP$6,'Main courante'!$S447,"")</f>
        <v/>
      </c>
      <c r="ER450" s="120" t="str">
        <f>IF('Main courante'!$A447=$EP$6,'Main courante'!$T447,"")</f>
        <v/>
      </c>
      <c r="ES450" s="120" t="str">
        <f>IF('Main courante'!$A447=$EP$6,'Main courante'!$U447,"")</f>
        <v/>
      </c>
      <c r="ET450" s="134" t="str">
        <f>IF('Main courante'!$A447=$EP$6,'Main courante'!$V447,"")</f>
        <v/>
      </c>
      <c r="EU450" s="125"/>
      <c r="EV450" s="120" t="str">
        <f>IF('Main courante'!$A447=$EV$6,MAX($EV$8:$EV449)+1,"")</f>
        <v/>
      </c>
      <c r="EW450" s="121" t="str">
        <f>IF('Main courante'!$A447=$EV$6,TEXT('Main courante'!$B447,"j mmm aa"),"")</f>
        <v/>
      </c>
      <c r="EX450" s="122" t="str">
        <f>IF('Main courante'!$A447=$EV$6,TEXT('Main courante'!$C447,"hh:mm"),"")</f>
        <v/>
      </c>
      <c r="EY450" s="122" t="str">
        <f>IF('Main courante'!$A447=$EV$6,TEXT('Main courante'!$D447,"hh:mm"),"")</f>
        <v/>
      </c>
      <c r="EZ450" s="123" t="str">
        <f>IF('Main courante'!$A447=$EV$6,MOD($EY450-$EX450,1),"")</f>
        <v/>
      </c>
      <c r="FA450" s="123" t="str">
        <f>IF('Main courante'!$A447=$EV$6,'Main courante'!$E447,"")</f>
        <v/>
      </c>
      <c r="FB450" s="128"/>
    </row>
    <row r="451" spans="1:158">
      <c r="A451" s="120" t="str">
        <f>IF('Main courante'!$A448=$A$6,MAX($A$8:$A450)+1,"")</f>
        <v/>
      </c>
      <c r="B451" s="121" t="str">
        <f>IF('Main courante'!$A448=$A$6,TEXT('Main courante'!$B448,"j mmm aa"),"")</f>
        <v/>
      </c>
      <c r="C451" s="122" t="str">
        <f>IF('Main courante'!$A448=$A$6,TEXT('Main courante'!$C448,"hh:mm"),"")</f>
        <v/>
      </c>
      <c r="D451" s="122" t="str">
        <f>IF('Main courante'!$A448=$A$6,TEXT('Main courante'!$D448,"hh:mm"),"")</f>
        <v/>
      </c>
      <c r="E451" s="123" t="str">
        <f>IF('Main courante'!$A448=$A$6,MOD($D451-$C451,1),"")</f>
        <v/>
      </c>
      <c r="F451" s="123" t="str">
        <f>IF('Main courante'!$A448=$A$6,'Main courante'!$E448,"")</f>
        <v/>
      </c>
      <c r="G451" s="125"/>
      <c r="H451" s="126" t="str">
        <f>IF('Main courante'!$A448=$H$6,MAX($H$8:$H450)+1,"")</f>
        <v/>
      </c>
      <c r="I451" s="121" t="str">
        <f>IF('Main courante'!$A448=$H$6,TEXT('Main courante'!$B448,"j mmm aa"),"")</f>
        <v/>
      </c>
      <c r="J451" s="122" t="str">
        <f>IF('Main courante'!$A448=$H$6,TEXT('Main courante'!$C448,"hh:mm"),"")</f>
        <v/>
      </c>
      <c r="K451" s="122" t="str">
        <f>IF('Main courante'!$A448=$H$6,TEXT('Main courante'!$D448,"hh:mm"),"")</f>
        <v/>
      </c>
      <c r="L451" s="123" t="str">
        <f>IF('Main courante'!$A448=$H$6,MOD($K451-$J451,1),"")</f>
        <v/>
      </c>
      <c r="M451" s="123" t="str">
        <f>IF('Main courante'!$A448=$H$6,'Main courante'!$E448,"")</f>
        <v/>
      </c>
      <c r="N451" s="125"/>
      <c r="O451" s="120" t="str">
        <f>IF('Main courante'!$A448=$O$6,MAX($O$8:$O450)+1,"")</f>
        <v/>
      </c>
      <c r="P451" s="121" t="str">
        <f>IF('Main courante'!$A448=$O$6,TEXT('Main courante'!$B448,"j mmm aa"),"")</f>
        <v/>
      </c>
      <c r="Q451" s="122" t="str">
        <f>IF('Main courante'!$A448=$O$6,TEXT('Main courante'!$C448,"hh:mm"),"")</f>
        <v/>
      </c>
      <c r="R451" s="122" t="str">
        <f>IF('Main courante'!$A448=$O$6,TEXT('Main courante'!$D448,"hh:mm"),"")</f>
        <v/>
      </c>
      <c r="S451" s="123" t="str">
        <f>IF('Main courante'!$A448=$O$6,MOD($R451-$Q451,1),"")</f>
        <v/>
      </c>
      <c r="T451" s="124" t="str">
        <f>IF('Main courante'!$A448=$O$6,'Main courante'!$E448,"")</f>
        <v/>
      </c>
      <c r="U451" s="127" t="str">
        <f>IF('Main courante'!$A448=$O$6,DU451,"")</f>
        <v/>
      </c>
      <c r="V451" s="125"/>
      <c r="W451" s="120" t="str">
        <f>IF('Main courante'!$A448=$W$6,MAX($W$8:$W450)+1,"")</f>
        <v/>
      </c>
      <c r="X451" s="121" t="str">
        <f>IF('Main courante'!$A448=$W$6,TEXT('Main courante'!$B448,"j mmm aa"),"")</f>
        <v/>
      </c>
      <c r="Y451" s="122" t="str">
        <f>IF('Main courante'!$A448=$W$6,TEXT('Main courante'!$C448,"hh:mm"),"")</f>
        <v/>
      </c>
      <c r="Z451" s="122" t="str">
        <f>IF('Main courante'!$A448=$W$6,TEXT('Main courante'!$D448,"hh:mm"),"")</f>
        <v/>
      </c>
      <c r="AA451" s="123" t="str">
        <f>IF('Main courante'!$A448=$W$6,MOD($Z451-$Y451,1),"")</f>
        <v/>
      </c>
      <c r="AB451" s="123" t="str">
        <f>IF('Main courante'!$A448=$W$6,'Main courante'!$E448,"")</f>
        <v/>
      </c>
      <c r="AC451" s="122" t="str">
        <f>IF('Main courante'!$A448=$W$6,DU451,"")</f>
        <v/>
      </c>
      <c r="AD451" s="125"/>
      <c r="AE451" s="120" t="str">
        <f>IF('Main courante'!$A448=$AE$6,MAX($AE$8:$AE450)+1,"")</f>
        <v/>
      </c>
      <c r="AF451" s="121" t="str">
        <f>IF('Main courante'!$A448=$AE$6,TEXT('Main courante'!$B448,"j mmm aa"),"")</f>
        <v/>
      </c>
      <c r="AG451" s="122" t="str">
        <f>IF('Main courante'!$A448=$AE$6,TEXT('Main courante'!$C448,"hh:mm"),"")</f>
        <v/>
      </c>
      <c r="AH451" s="122" t="str">
        <f>IF('Main courante'!$A448=$AE$6,TEXT('Main courante'!$D448,"hh:mm"),"")</f>
        <v/>
      </c>
      <c r="AI451" s="123" t="str">
        <f>IF('Main courante'!$A448=$AE$6,MOD($AH451-$AG451,1),"")</f>
        <v/>
      </c>
      <c r="AJ451" s="123" t="str">
        <f>IF('Main courante'!$A448=$AE$6,'Main courante'!$E448,"")</f>
        <v/>
      </c>
      <c r="AK451" s="122" t="str">
        <f>IF('Main courante'!$A448=$AE$6,DU451,"")</f>
        <v/>
      </c>
      <c r="AL451" s="125"/>
      <c r="AM451" s="120" t="str">
        <f>IF('Main courante'!$A448=$AM$6,MAX($AM$8:$AM450)+1,"")</f>
        <v/>
      </c>
      <c r="AN451" s="121" t="str">
        <f>IF('Main courante'!$A448=$AM$6,TEXT('Main courante'!$B448,"j mmm aa"),"")</f>
        <v/>
      </c>
      <c r="AO451" s="122" t="str">
        <f>IF('Main courante'!$A448=$AM$6,TEXT('Main courante'!$C448,"hh:mm"),"")</f>
        <v/>
      </c>
      <c r="AP451" s="122" t="str">
        <f>IF('Main courante'!$A448=$AM$6,TEXT('Main courante'!$D448,"hh:mm"),"")</f>
        <v/>
      </c>
      <c r="AQ451" s="123" t="str">
        <f>IF('Main courante'!$A448=$AM$6,MOD($AP451-$AO451,1),"")</f>
        <v/>
      </c>
      <c r="AR451" s="123" t="str">
        <f>IF('Main courante'!$A448=$AM$6,'Main courante'!$E448,"")</f>
        <v/>
      </c>
      <c r="AS451" s="122" t="str">
        <f>IF('Main courante'!$A448=$AM$6,DU451,"")</f>
        <v/>
      </c>
      <c r="AT451" s="125"/>
      <c r="AU451" s="120" t="str">
        <f>IF('Main courante'!$A448=$AU$6,MAX($AU$8:$AU450)+1,"")</f>
        <v/>
      </c>
      <c r="AV451" s="121" t="str">
        <f>IF('Main courante'!$A448=$AU$6,TEXT('Main courante'!$B448,"j mmm aa"),"")</f>
        <v/>
      </c>
      <c r="AW451" s="122" t="str">
        <f>IF('Main courante'!$A448=$AU$6,TEXT('Main courante'!$C448,"hh:mm"),"")</f>
        <v/>
      </c>
      <c r="AX451" s="122" t="str">
        <f>IF('Main courante'!$A448=$AU$6,TEXT('Main courante'!$D448,"hh:mm"),"")</f>
        <v/>
      </c>
      <c r="AY451" s="123" t="str">
        <f>IF('Main courante'!$A448=$AU$6,MOD($AX451-$AW451,1),"")</f>
        <v/>
      </c>
      <c r="AZ451" s="123" t="str">
        <f>IF('Main courante'!$A448=$AU$6,'Main courante'!$E448,"")</f>
        <v/>
      </c>
      <c r="BA451" s="122" t="str">
        <f>IF('Main courante'!$A448=$AU$6,DU451,"")</f>
        <v/>
      </c>
      <c r="BB451" s="125"/>
      <c r="BC451" s="120" t="str">
        <f>IF('Main courante'!$A448=$BC$6,MAX($BC$8:$BC450)+1,"")</f>
        <v/>
      </c>
      <c r="BD451" s="121" t="str">
        <f>IF('Main courante'!$A448=$BC$6,TEXT('Main courante'!$B448,"j mmm aa"),"")</f>
        <v/>
      </c>
      <c r="BE451" s="122" t="str">
        <f>IF('Main courante'!$A448=$BC$6,TEXT('Main courante'!$C448,"hh:mm"),"")</f>
        <v/>
      </c>
      <c r="BF451" s="122" t="str">
        <f>IF('Main courante'!$A448=$BC$6,TEXT('Main courante'!$D448,"hh:mm"),"")</f>
        <v/>
      </c>
      <c r="BG451" s="123" t="str">
        <f>IF('Main courante'!$A448=$BC$6,MOD($BF451-$BE451,1),"")</f>
        <v/>
      </c>
      <c r="BH451" s="123" t="str">
        <f>IF('Main courante'!$A448=$BC$6,'Main courante'!$E448,"")</f>
        <v/>
      </c>
      <c r="BI451" s="122" t="str">
        <f>IF('Main courante'!$A448=$BC$6,DU451,"")</f>
        <v/>
      </c>
      <c r="BJ451" s="125"/>
      <c r="BK451" s="120" t="str">
        <f>IF('Main courante'!$A448=$BK$6,MAX($BK$8:$BK450)+1,"")</f>
        <v/>
      </c>
      <c r="BL451" s="121" t="str">
        <f>IF('Main courante'!$A448=$BK$6,TEXT('Main courante'!$B448,"j mmm aa"),"")</f>
        <v/>
      </c>
      <c r="BM451" s="122" t="str">
        <f>IF('Main courante'!$A448=$BK$6,TEXT('Main courante'!$C448,"hh:mm"),"")</f>
        <v/>
      </c>
      <c r="BN451" s="122" t="str">
        <f>IF('Main courante'!$A448=$BK$6,TEXT('Main courante'!$D448,"hh:mm"),"")</f>
        <v/>
      </c>
      <c r="BO451" s="123" t="str">
        <f>IF('Main courante'!$A448=$BK$6,MOD($BN451-$BM451,1),"")</f>
        <v/>
      </c>
      <c r="BP451" s="123" t="str">
        <f>IF('Main courante'!$A448=$BK$6,'Main courante'!$E448,"")</f>
        <v/>
      </c>
      <c r="BQ451" s="122" t="str">
        <f>IF('Main courante'!$A448=$BK$6,DU451,"")</f>
        <v/>
      </c>
      <c r="BR451" s="125"/>
      <c r="BS451" s="120" t="str">
        <f>IF('Main courante'!$A448=$BS$6,MAX($BS$8:$BS450)+1,"")</f>
        <v/>
      </c>
      <c r="BT451" s="121" t="str">
        <f>IF('Main courante'!$A448=$BS$6,TEXT('Main courante'!$B448,"j mmm aa"),"")</f>
        <v/>
      </c>
      <c r="BU451" s="122" t="str">
        <f>IF('Main courante'!$A448=$BS$6,TEXT('Main courante'!$C448,"hh:mm"),"")</f>
        <v/>
      </c>
      <c r="BV451" s="122" t="str">
        <f>IF('Main courante'!$A448=$BS$6,TEXT('Main courante'!$D448,"hh:mm"),"")</f>
        <v/>
      </c>
      <c r="BW451" s="123" t="str">
        <f>IF('Main courante'!$A448=$BS$6,MOD($BV451-$BU451,1),"")</f>
        <v/>
      </c>
      <c r="BX451" s="123" t="str">
        <f>IF('Main courante'!$A448=$BS$6,'Main courante'!$E448,"")</f>
        <v/>
      </c>
      <c r="BY451" s="122" t="str">
        <f>IF('Main courante'!$A448=$BS$6,DU451,"")</f>
        <v/>
      </c>
      <c r="BZ451" s="125"/>
      <c r="CA451" s="120" t="str">
        <f>IF('Main courante'!$A448=$CA$6,MAX($CA$8:$CA450)+1,"")</f>
        <v/>
      </c>
      <c r="CB451" s="121" t="str">
        <f>IF('Main courante'!$A448=$CA$6,TEXT('Main courante'!$B448,"j mmm aa"),"")</f>
        <v/>
      </c>
      <c r="CC451" s="122" t="str">
        <f>IF('Main courante'!$A448=$CA$6,TEXT('Main courante'!$C448,"hh:mm"),"")</f>
        <v/>
      </c>
      <c r="CD451" s="122" t="str">
        <f>IF('Main courante'!$A448=$CA$6,TEXT('Main courante'!$D448,"hh:mm"),"")</f>
        <v/>
      </c>
      <c r="CE451" s="123" t="str">
        <f>IF('Main courante'!$A448=$CA$6,MOD($CD451-$CC451,1),"")</f>
        <v/>
      </c>
      <c r="CF451" s="123" t="str">
        <f>IF('Main courante'!$A448=$CA$6,'Main courante'!$E448,"")</f>
        <v/>
      </c>
      <c r="CG451" s="122" t="str">
        <f>IF('Main courante'!$A448=$CA$6,DU451,"")</f>
        <v/>
      </c>
      <c r="CH451" s="125"/>
      <c r="CI451" s="120" t="str">
        <f>IF('Main courante'!$A448=$CI$6,MAX($CI$8:$CI450)+1,"")</f>
        <v/>
      </c>
      <c r="CJ451" s="121" t="str">
        <f>IF('Main courante'!$A448=$CI$6,TEXT('Main courante'!$B448,"j mmm aa"),"")</f>
        <v/>
      </c>
      <c r="CK451" s="122" t="str">
        <f>IF('Main courante'!$A448=$CI$6,TEXT('Main courante'!$C448,"hh:mm"),"")</f>
        <v/>
      </c>
      <c r="CL451" s="122" t="str">
        <f>IF('Main courante'!$A448=$CI$6,TEXT('Main courante'!$D448,"hh:mm"),"")</f>
        <v/>
      </c>
      <c r="CM451" s="123" t="str">
        <f>IF('Main courante'!$A448=$CI$6,MOD($CL451-$CK451,1),"")</f>
        <v/>
      </c>
      <c r="CN451" s="123" t="str">
        <f>IF('Main courante'!$A448=$CI$6,'Main courante'!$E448,"")</f>
        <v/>
      </c>
      <c r="CO451" s="125"/>
      <c r="CP451" s="120" t="str">
        <f>IF('Main courante'!$A448=$CP$6,MAX($CP$8:$CP450)+1,"")</f>
        <v/>
      </c>
      <c r="CQ451" s="121" t="str">
        <f>IF('Main courante'!$A448=$CP$6,TEXT('Main courante'!$B448,"j mmm aa"),"")</f>
        <v/>
      </c>
      <c r="CR451" s="122" t="str">
        <f>IF('Main courante'!$A448=$CP$6,TEXT('Main courante'!$C448,"hh:mm"),"")</f>
        <v/>
      </c>
      <c r="CS451" s="122" t="str">
        <f>IF('Main courante'!$A448=$CP$6,TEXT('Main courante'!$D448,"hh:mm"),"")</f>
        <v/>
      </c>
      <c r="CT451" s="123" t="str">
        <f>IF('Main courante'!$A448=$CP$6,MOD($CS451-$CR451,1),"")</f>
        <v/>
      </c>
      <c r="CU451" s="123" t="str">
        <f>IF('Main courante'!$A448=$CP$6,'Main courante'!$E448,"")</f>
        <v/>
      </c>
      <c r="CV451" s="122" t="str">
        <f>IF('Main courante'!$A448=$CP$6,DU451,"")</f>
        <v/>
      </c>
      <c r="CW451" s="125"/>
      <c r="CX451" s="120" t="str">
        <f>IF('Main courante'!$A448=$CX$6,MAX($CX$8:$CX450)+1,"")</f>
        <v/>
      </c>
      <c r="CY451" s="121" t="str">
        <f>IF('Main courante'!$A448=$CX$6,TEXT('Main courante'!$B448,"j mmm aa"),"")</f>
        <v/>
      </c>
      <c r="CZ451" s="122" t="str">
        <f>IF('Main courante'!$A448=$CX$6,TEXT('Main courante'!$C448,"hh:mm"),"")</f>
        <v/>
      </c>
      <c r="DA451" s="122" t="str">
        <f>IF('Main courante'!$A448=$CX$6,TEXT('Main courante'!$D448,"hh:mm"),"")</f>
        <v/>
      </c>
      <c r="DB451" s="123" t="str">
        <f>IF('Main courante'!$A448=$CX$6,MOD($DA451-$CZ451,1),"")</f>
        <v/>
      </c>
      <c r="DC451" s="123" t="str">
        <f>IF('Main courante'!$A448=$CX$6,'Main courante'!$E448,"")</f>
        <v/>
      </c>
      <c r="DD451" s="122" t="str">
        <f>IF('Main courante'!$A448=$CX$6,DU451,"")</f>
        <v/>
      </c>
      <c r="DE451" s="125"/>
      <c r="DF451" s="120" t="str">
        <f>IF('Main courante'!$A448=$DF$6,MAX($DF$8:$DF450)+1,"")</f>
        <v/>
      </c>
      <c r="DG451" s="121" t="str">
        <f>IF('Main courante'!$A448=$DF$6,TEXT('Main courante'!$B448,"j mmm aa"),"")</f>
        <v/>
      </c>
      <c r="DH451" s="122" t="str">
        <f>IF('Main courante'!$A448=$DF$6,TEXT('Main courante'!$C448,"hh:mm"),"")</f>
        <v/>
      </c>
      <c r="DI451" s="122" t="str">
        <f>IF('Main courante'!$A448=$DF$6,TEXT('Main courante'!$D448,"hh:mm"),"")</f>
        <v/>
      </c>
      <c r="DJ451" s="123" t="str">
        <f>IF('Main courante'!$A448=$DF$6,MOD($DI451-$DH451,1),"")</f>
        <v/>
      </c>
      <c r="DK451" s="123" t="str">
        <f>IF('Main courante'!$A448=$DF$6,'Main courante'!$E448,"")</f>
        <v/>
      </c>
      <c r="DL451" s="128"/>
      <c r="DM451" s="120" t="str">
        <f>IF(OR('Main courante'!$F448&lt;&gt;"",'Main courante'!$K448&lt;&gt;""),MAX($DM$8:$DM450)+1,"")</f>
        <v/>
      </c>
      <c r="DN451" s="121" t="str">
        <f>IF('Main courante'!$F448,TEXT('Main courante'!$B448,"j mmm aa"),"")</f>
        <v/>
      </c>
      <c r="DO451" s="121" t="str">
        <f>IF('Main courante'!$F448,'Main courante'!$E448,"")</f>
        <v/>
      </c>
      <c r="DP451" s="121" t="str">
        <f>IF(OR('Main courante'!$F448&lt;&gt;"",'Main courante'!$K448&lt;&gt;""),IF('Main courante'!$F448&lt;&gt;"",TEXT('Main courante'!$F448,"hh:mm"),""),"")</f>
        <v/>
      </c>
      <c r="DQ451" s="121" t="str">
        <f>IF(OR('Main courante'!$F448&lt;&gt;"",'Main courante'!$K448&lt;&gt;""),IF('Main courante'!$G448&lt;&gt;"",TEXT('Main courante'!$G448,"hh:mm"),""),"")</f>
        <v/>
      </c>
      <c r="DR451" s="121" t="str">
        <f>IF(OR('Main courante'!$F448&lt;&gt;"",'Main courante'!$K448&lt;&gt;""),IF('Main courante'!$K448&lt;&gt;"",TEXT('Main courante'!$K448,"hh:mm"),""),"")</f>
        <v/>
      </c>
      <c r="DS451" s="121" t="str">
        <f>IF(OR('Main courante'!$F448&lt;&gt;"",'Main courante'!$K448&lt;&gt;""),IF('Main courante'!$L448&lt;&gt;"",TEXT('Main courante'!$L448,"hh:mm"),""),"")</f>
        <v/>
      </c>
      <c r="DT451" s="129">
        <f t="shared" si="22"/>
        <v>0</v>
      </c>
      <c r="DU451" s="130">
        <f>'Main courante'!$H448+'Main courante'!$M448</f>
        <v>0</v>
      </c>
      <c r="DV451" s="131">
        <f>'Main courante'!$J448+'Main courante'!$O448</f>
        <v>0</v>
      </c>
      <c r="DW451" s="131">
        <f>'Main courante'!$I448+'Main courante'!$N448</f>
        <v>0</v>
      </c>
      <c r="DX451" s="132" t="str">
        <f>IF('Main courante'!$P448&lt;&gt;"",'Main courante'!$P448,"")</f>
        <v/>
      </c>
      <c r="DY451" s="133" t="str">
        <f>IF('Main courante'!$Q448&lt;&gt;"",'Main courante'!$Q448,"")</f>
        <v/>
      </c>
      <c r="DZ451" s="133" t="str">
        <f>IF('Main courante'!$R448&lt;&gt;"",'Main courante'!$R448,"")</f>
        <v/>
      </c>
      <c r="EA451" s="129">
        <f t="shared" si="23"/>
        <v>0</v>
      </c>
      <c r="EB451" s="129">
        <f t="shared" si="24"/>
        <v>0</v>
      </c>
      <c r="ED451" s="120" t="str">
        <f>IF('Main courante'!$A448=$ED$6,MAX($ED$8:$ED450)+1,"")</f>
        <v/>
      </c>
      <c r="EE451" s="120" t="str">
        <f>IF('Main courante'!$A448=$ED$6,'Main courante'!$S448,"")</f>
        <v/>
      </c>
      <c r="EF451" s="120" t="str">
        <f>IF('Main courante'!$A448=$ED$6,'Main courante'!$T448,"")</f>
        <v/>
      </c>
      <c r="EG451" s="120" t="str">
        <f>IF('Main courante'!$A448=$ED$6,'Main courante'!$U448,"")</f>
        <v/>
      </c>
      <c r="EH451" s="134" t="str">
        <f>IF('Main courante'!$A448=$ED$6,'Main courante'!$V448,"")</f>
        <v/>
      </c>
      <c r="EJ451" s="120" t="str">
        <f>IF('Main courante'!$A448=$EJ$6,MAX($EJ$8:$EJ450)+1,"")</f>
        <v/>
      </c>
      <c r="EK451" s="120" t="str">
        <f>IF('Main courante'!$A448=$EJ$6,'Main courante'!$S448,"")</f>
        <v/>
      </c>
      <c r="EL451" s="120" t="str">
        <f>IF('Main courante'!$A448=$EJ$6,'Main courante'!$T448,"")</f>
        <v/>
      </c>
      <c r="EM451" s="120" t="str">
        <f>IF('Main courante'!$A448=$EJ$6,'Main courante'!$U448,"")</f>
        <v/>
      </c>
      <c r="EN451" s="134" t="str">
        <f>IF('Main courante'!$A448=$EJ$6,'Main courante'!$V448,"")</f>
        <v/>
      </c>
      <c r="EP451" s="120" t="str">
        <f>IF('Main courante'!$A448=$EP$6,MAX($EP$8:$EP450)+1,"")</f>
        <v/>
      </c>
      <c r="EQ451" s="120" t="str">
        <f>IF('Main courante'!$A448=$EP$6,'Main courante'!$S448,"")</f>
        <v/>
      </c>
      <c r="ER451" s="120" t="str">
        <f>IF('Main courante'!$A448=$EP$6,'Main courante'!$T448,"")</f>
        <v/>
      </c>
      <c r="ES451" s="120" t="str">
        <f>IF('Main courante'!$A448=$EP$6,'Main courante'!$U448,"")</f>
        <v/>
      </c>
      <c r="ET451" s="134" t="str">
        <f>IF('Main courante'!$A448=$EP$6,'Main courante'!$V448,"")</f>
        <v/>
      </c>
      <c r="EU451" s="125"/>
      <c r="EV451" s="120" t="str">
        <f>IF('Main courante'!$A448=$EV$6,MAX($EV$8:$EV450)+1,"")</f>
        <v/>
      </c>
      <c r="EW451" s="121" t="str">
        <f>IF('Main courante'!$A448=$EV$6,TEXT('Main courante'!$B448,"j mmm aa"),"")</f>
        <v/>
      </c>
      <c r="EX451" s="122" t="str">
        <f>IF('Main courante'!$A448=$EV$6,TEXT('Main courante'!$C448,"hh:mm"),"")</f>
        <v/>
      </c>
      <c r="EY451" s="122" t="str">
        <f>IF('Main courante'!$A448=$EV$6,TEXT('Main courante'!$D448,"hh:mm"),"")</f>
        <v/>
      </c>
      <c r="EZ451" s="123" t="str">
        <f>IF('Main courante'!$A448=$EV$6,MOD($EY451-$EX451,1),"")</f>
        <v/>
      </c>
      <c r="FA451" s="123" t="str">
        <f>IF('Main courante'!$A448=$EV$6,'Main courante'!$E448,"")</f>
        <v/>
      </c>
      <c r="FB451" s="128"/>
    </row>
    <row r="452" spans="1:158">
      <c r="A452" s="120" t="str">
        <f>IF('Main courante'!$A449=$A$6,MAX($A$8:$A451)+1,"")</f>
        <v/>
      </c>
      <c r="B452" s="121" t="str">
        <f>IF('Main courante'!$A449=$A$6,TEXT('Main courante'!$B449,"j mmm aa"),"")</f>
        <v/>
      </c>
      <c r="C452" s="122" t="str">
        <f>IF('Main courante'!$A449=$A$6,TEXT('Main courante'!$C449,"hh:mm"),"")</f>
        <v/>
      </c>
      <c r="D452" s="122" t="str">
        <f>IF('Main courante'!$A449=$A$6,TEXT('Main courante'!$D449,"hh:mm"),"")</f>
        <v/>
      </c>
      <c r="E452" s="123" t="str">
        <f>IF('Main courante'!$A449=$A$6,MOD($D452-$C452,1),"")</f>
        <v/>
      </c>
      <c r="F452" s="123" t="str">
        <f>IF('Main courante'!$A449=$A$6,'Main courante'!$E449,"")</f>
        <v/>
      </c>
      <c r="G452" s="125"/>
      <c r="H452" s="126" t="str">
        <f>IF('Main courante'!$A449=$H$6,MAX($H$8:$H451)+1,"")</f>
        <v/>
      </c>
      <c r="I452" s="121" t="str">
        <f>IF('Main courante'!$A449=$H$6,TEXT('Main courante'!$B449,"j mmm aa"),"")</f>
        <v/>
      </c>
      <c r="J452" s="122" t="str">
        <f>IF('Main courante'!$A449=$H$6,TEXT('Main courante'!$C449,"hh:mm"),"")</f>
        <v/>
      </c>
      <c r="K452" s="122" t="str">
        <f>IF('Main courante'!$A449=$H$6,TEXT('Main courante'!$D449,"hh:mm"),"")</f>
        <v/>
      </c>
      <c r="L452" s="123" t="str">
        <f>IF('Main courante'!$A449=$H$6,MOD($K452-$J452,1),"")</f>
        <v/>
      </c>
      <c r="M452" s="123" t="str">
        <f>IF('Main courante'!$A449=$H$6,'Main courante'!$E449,"")</f>
        <v/>
      </c>
      <c r="N452" s="125"/>
      <c r="O452" s="120" t="str">
        <f>IF('Main courante'!$A449=$O$6,MAX($O$8:$O451)+1,"")</f>
        <v/>
      </c>
      <c r="P452" s="121" t="str">
        <f>IF('Main courante'!$A449=$O$6,TEXT('Main courante'!$B449,"j mmm aa"),"")</f>
        <v/>
      </c>
      <c r="Q452" s="122" t="str">
        <f>IF('Main courante'!$A449=$O$6,TEXT('Main courante'!$C449,"hh:mm"),"")</f>
        <v/>
      </c>
      <c r="R452" s="122" t="str">
        <f>IF('Main courante'!$A449=$O$6,TEXT('Main courante'!$D449,"hh:mm"),"")</f>
        <v/>
      </c>
      <c r="S452" s="123" t="str">
        <f>IF('Main courante'!$A449=$O$6,MOD($R452-$Q452,1),"")</f>
        <v/>
      </c>
      <c r="T452" s="124" t="str">
        <f>IF('Main courante'!$A449=$O$6,'Main courante'!$E449,"")</f>
        <v/>
      </c>
      <c r="U452" s="127" t="str">
        <f>IF('Main courante'!$A449=$O$6,DU452,"")</f>
        <v/>
      </c>
      <c r="V452" s="125"/>
      <c r="W452" s="120" t="str">
        <f>IF('Main courante'!$A449=$W$6,MAX($W$8:$W451)+1,"")</f>
        <v/>
      </c>
      <c r="X452" s="121" t="str">
        <f>IF('Main courante'!$A449=$W$6,TEXT('Main courante'!$B449,"j mmm aa"),"")</f>
        <v/>
      </c>
      <c r="Y452" s="122" t="str">
        <f>IF('Main courante'!$A449=$W$6,TEXT('Main courante'!$C449,"hh:mm"),"")</f>
        <v/>
      </c>
      <c r="Z452" s="122" t="str">
        <f>IF('Main courante'!$A449=$W$6,TEXT('Main courante'!$D449,"hh:mm"),"")</f>
        <v/>
      </c>
      <c r="AA452" s="123" t="str">
        <f>IF('Main courante'!$A449=$W$6,MOD($Z452-$Y452,1),"")</f>
        <v/>
      </c>
      <c r="AB452" s="123" t="str">
        <f>IF('Main courante'!$A449=$W$6,'Main courante'!$E449,"")</f>
        <v/>
      </c>
      <c r="AC452" s="122" t="str">
        <f>IF('Main courante'!$A449=$W$6,DU452,"")</f>
        <v/>
      </c>
      <c r="AD452" s="125"/>
      <c r="AE452" s="120" t="str">
        <f>IF('Main courante'!$A449=$AE$6,MAX($AE$8:$AE451)+1,"")</f>
        <v/>
      </c>
      <c r="AF452" s="121" t="str">
        <f>IF('Main courante'!$A449=$AE$6,TEXT('Main courante'!$B449,"j mmm aa"),"")</f>
        <v/>
      </c>
      <c r="AG452" s="122" t="str">
        <f>IF('Main courante'!$A449=$AE$6,TEXT('Main courante'!$C449,"hh:mm"),"")</f>
        <v/>
      </c>
      <c r="AH452" s="122" t="str">
        <f>IF('Main courante'!$A449=$AE$6,TEXT('Main courante'!$D449,"hh:mm"),"")</f>
        <v/>
      </c>
      <c r="AI452" s="123" t="str">
        <f>IF('Main courante'!$A449=$AE$6,MOD($AH452-$AG452,1),"")</f>
        <v/>
      </c>
      <c r="AJ452" s="123" t="str">
        <f>IF('Main courante'!$A449=$AE$6,'Main courante'!$E449,"")</f>
        <v/>
      </c>
      <c r="AK452" s="122" t="str">
        <f>IF('Main courante'!$A449=$AE$6,DU452,"")</f>
        <v/>
      </c>
      <c r="AL452" s="125"/>
      <c r="AM452" s="120" t="str">
        <f>IF('Main courante'!$A449=$AM$6,MAX($AM$8:$AM451)+1,"")</f>
        <v/>
      </c>
      <c r="AN452" s="121" t="str">
        <f>IF('Main courante'!$A449=$AM$6,TEXT('Main courante'!$B449,"j mmm aa"),"")</f>
        <v/>
      </c>
      <c r="AO452" s="122" t="str">
        <f>IF('Main courante'!$A449=$AM$6,TEXT('Main courante'!$C449,"hh:mm"),"")</f>
        <v/>
      </c>
      <c r="AP452" s="122" t="str">
        <f>IF('Main courante'!$A449=$AM$6,TEXT('Main courante'!$D449,"hh:mm"),"")</f>
        <v/>
      </c>
      <c r="AQ452" s="123" t="str">
        <f>IF('Main courante'!$A449=$AM$6,MOD($AP452-$AO452,1),"")</f>
        <v/>
      </c>
      <c r="AR452" s="123" t="str">
        <f>IF('Main courante'!$A449=$AM$6,'Main courante'!$E449,"")</f>
        <v/>
      </c>
      <c r="AS452" s="122" t="str">
        <f>IF('Main courante'!$A449=$AM$6,DU452,"")</f>
        <v/>
      </c>
      <c r="AT452" s="125"/>
      <c r="AU452" s="120" t="str">
        <f>IF('Main courante'!$A449=$AU$6,MAX($AU$8:$AU451)+1,"")</f>
        <v/>
      </c>
      <c r="AV452" s="121" t="str">
        <f>IF('Main courante'!$A449=$AU$6,TEXT('Main courante'!$B449,"j mmm aa"),"")</f>
        <v/>
      </c>
      <c r="AW452" s="122" t="str">
        <f>IF('Main courante'!$A449=$AU$6,TEXT('Main courante'!$C449,"hh:mm"),"")</f>
        <v/>
      </c>
      <c r="AX452" s="122" t="str">
        <f>IF('Main courante'!$A449=$AU$6,TEXT('Main courante'!$D449,"hh:mm"),"")</f>
        <v/>
      </c>
      <c r="AY452" s="123" t="str">
        <f>IF('Main courante'!$A449=$AU$6,MOD($AX452-$AW452,1),"")</f>
        <v/>
      </c>
      <c r="AZ452" s="123" t="str">
        <f>IF('Main courante'!$A449=$AU$6,'Main courante'!$E449,"")</f>
        <v/>
      </c>
      <c r="BA452" s="122" t="str">
        <f>IF('Main courante'!$A449=$AU$6,DU452,"")</f>
        <v/>
      </c>
      <c r="BB452" s="125"/>
      <c r="BC452" s="120" t="str">
        <f>IF('Main courante'!$A449=$BC$6,MAX($BC$8:$BC451)+1,"")</f>
        <v/>
      </c>
      <c r="BD452" s="121" t="str">
        <f>IF('Main courante'!$A449=$BC$6,TEXT('Main courante'!$B449,"j mmm aa"),"")</f>
        <v/>
      </c>
      <c r="BE452" s="122" t="str">
        <f>IF('Main courante'!$A449=$BC$6,TEXT('Main courante'!$C449,"hh:mm"),"")</f>
        <v/>
      </c>
      <c r="BF452" s="122" t="str">
        <f>IF('Main courante'!$A449=$BC$6,TEXT('Main courante'!$D449,"hh:mm"),"")</f>
        <v/>
      </c>
      <c r="BG452" s="123" t="str">
        <f>IF('Main courante'!$A449=$BC$6,MOD($BF452-$BE452,1),"")</f>
        <v/>
      </c>
      <c r="BH452" s="123" t="str">
        <f>IF('Main courante'!$A449=$BC$6,'Main courante'!$E449,"")</f>
        <v/>
      </c>
      <c r="BI452" s="122" t="str">
        <f>IF('Main courante'!$A449=$BC$6,DU452,"")</f>
        <v/>
      </c>
      <c r="BJ452" s="125"/>
      <c r="BK452" s="120" t="str">
        <f>IF('Main courante'!$A449=$BK$6,MAX($BK$8:$BK451)+1,"")</f>
        <v/>
      </c>
      <c r="BL452" s="121" t="str">
        <f>IF('Main courante'!$A449=$BK$6,TEXT('Main courante'!$B449,"j mmm aa"),"")</f>
        <v/>
      </c>
      <c r="BM452" s="122" t="str">
        <f>IF('Main courante'!$A449=$BK$6,TEXT('Main courante'!$C449,"hh:mm"),"")</f>
        <v/>
      </c>
      <c r="BN452" s="122" t="str">
        <f>IF('Main courante'!$A449=$BK$6,TEXT('Main courante'!$D449,"hh:mm"),"")</f>
        <v/>
      </c>
      <c r="BO452" s="123" t="str">
        <f>IF('Main courante'!$A449=$BK$6,MOD($BN452-$BM452,1),"")</f>
        <v/>
      </c>
      <c r="BP452" s="123" t="str">
        <f>IF('Main courante'!$A449=$BK$6,'Main courante'!$E449,"")</f>
        <v/>
      </c>
      <c r="BQ452" s="122" t="str">
        <f>IF('Main courante'!$A449=$BK$6,DU452,"")</f>
        <v/>
      </c>
      <c r="BR452" s="125"/>
      <c r="BS452" s="120" t="str">
        <f>IF('Main courante'!$A449=$BS$6,MAX($BS$8:$BS451)+1,"")</f>
        <v/>
      </c>
      <c r="BT452" s="121" t="str">
        <f>IF('Main courante'!$A449=$BS$6,TEXT('Main courante'!$B449,"j mmm aa"),"")</f>
        <v/>
      </c>
      <c r="BU452" s="122" t="str">
        <f>IF('Main courante'!$A449=$BS$6,TEXT('Main courante'!$C449,"hh:mm"),"")</f>
        <v/>
      </c>
      <c r="BV452" s="122" t="str">
        <f>IF('Main courante'!$A449=$BS$6,TEXT('Main courante'!$D449,"hh:mm"),"")</f>
        <v/>
      </c>
      <c r="BW452" s="123" t="str">
        <f>IF('Main courante'!$A449=$BS$6,MOD($BV452-$BU452,1),"")</f>
        <v/>
      </c>
      <c r="BX452" s="123" t="str">
        <f>IF('Main courante'!$A449=$BS$6,'Main courante'!$E449,"")</f>
        <v/>
      </c>
      <c r="BY452" s="122" t="str">
        <f>IF('Main courante'!$A449=$BS$6,DU452,"")</f>
        <v/>
      </c>
      <c r="BZ452" s="125"/>
      <c r="CA452" s="120" t="str">
        <f>IF('Main courante'!$A449=$CA$6,MAX($CA$8:$CA451)+1,"")</f>
        <v/>
      </c>
      <c r="CB452" s="121" t="str">
        <f>IF('Main courante'!$A449=$CA$6,TEXT('Main courante'!$B449,"j mmm aa"),"")</f>
        <v/>
      </c>
      <c r="CC452" s="122" t="str">
        <f>IF('Main courante'!$A449=$CA$6,TEXT('Main courante'!$C449,"hh:mm"),"")</f>
        <v/>
      </c>
      <c r="CD452" s="122" t="str">
        <f>IF('Main courante'!$A449=$CA$6,TEXT('Main courante'!$D449,"hh:mm"),"")</f>
        <v/>
      </c>
      <c r="CE452" s="123" t="str">
        <f>IF('Main courante'!$A449=$CA$6,MOD($CD452-$CC452,1),"")</f>
        <v/>
      </c>
      <c r="CF452" s="123" t="str">
        <f>IF('Main courante'!$A449=$CA$6,'Main courante'!$E449,"")</f>
        <v/>
      </c>
      <c r="CG452" s="122" t="str">
        <f>IF('Main courante'!$A449=$CA$6,DU452,"")</f>
        <v/>
      </c>
      <c r="CH452" s="125"/>
      <c r="CI452" s="120" t="str">
        <f>IF('Main courante'!$A449=$CI$6,MAX($CI$8:$CI451)+1,"")</f>
        <v/>
      </c>
      <c r="CJ452" s="121" t="str">
        <f>IF('Main courante'!$A449=$CI$6,TEXT('Main courante'!$B449,"j mmm aa"),"")</f>
        <v/>
      </c>
      <c r="CK452" s="122" t="str">
        <f>IF('Main courante'!$A449=$CI$6,TEXT('Main courante'!$C449,"hh:mm"),"")</f>
        <v/>
      </c>
      <c r="CL452" s="122" t="str">
        <f>IF('Main courante'!$A449=$CI$6,TEXT('Main courante'!$D449,"hh:mm"),"")</f>
        <v/>
      </c>
      <c r="CM452" s="123" t="str">
        <f>IF('Main courante'!$A449=$CI$6,MOD($CL452-$CK452,1),"")</f>
        <v/>
      </c>
      <c r="CN452" s="123" t="str">
        <f>IF('Main courante'!$A449=$CI$6,'Main courante'!$E449,"")</f>
        <v/>
      </c>
      <c r="CO452" s="125"/>
      <c r="CP452" s="120" t="str">
        <f>IF('Main courante'!$A449=$CP$6,MAX($CP$8:$CP451)+1,"")</f>
        <v/>
      </c>
      <c r="CQ452" s="121" t="str">
        <f>IF('Main courante'!$A449=$CP$6,TEXT('Main courante'!$B449,"j mmm aa"),"")</f>
        <v/>
      </c>
      <c r="CR452" s="122" t="str">
        <f>IF('Main courante'!$A449=$CP$6,TEXT('Main courante'!$C449,"hh:mm"),"")</f>
        <v/>
      </c>
      <c r="CS452" s="122" t="str">
        <f>IF('Main courante'!$A449=$CP$6,TEXT('Main courante'!$D449,"hh:mm"),"")</f>
        <v/>
      </c>
      <c r="CT452" s="123" t="str">
        <f>IF('Main courante'!$A449=$CP$6,MOD($CS452-$CR452,1),"")</f>
        <v/>
      </c>
      <c r="CU452" s="123" t="str">
        <f>IF('Main courante'!$A449=$CP$6,'Main courante'!$E449,"")</f>
        <v/>
      </c>
      <c r="CV452" s="122" t="str">
        <f>IF('Main courante'!$A449=$CP$6,DU452,"")</f>
        <v/>
      </c>
      <c r="CW452" s="125"/>
      <c r="CX452" s="120" t="str">
        <f>IF('Main courante'!$A449=$CX$6,MAX($CX$8:$CX451)+1,"")</f>
        <v/>
      </c>
      <c r="CY452" s="121" t="str">
        <f>IF('Main courante'!$A449=$CX$6,TEXT('Main courante'!$B449,"j mmm aa"),"")</f>
        <v/>
      </c>
      <c r="CZ452" s="122" t="str">
        <f>IF('Main courante'!$A449=$CX$6,TEXT('Main courante'!$C449,"hh:mm"),"")</f>
        <v/>
      </c>
      <c r="DA452" s="122" t="str">
        <f>IF('Main courante'!$A449=$CX$6,TEXT('Main courante'!$D449,"hh:mm"),"")</f>
        <v/>
      </c>
      <c r="DB452" s="123" t="str">
        <f>IF('Main courante'!$A449=$CX$6,MOD($DA452-$CZ452,1),"")</f>
        <v/>
      </c>
      <c r="DC452" s="123" t="str">
        <f>IF('Main courante'!$A449=$CX$6,'Main courante'!$E449,"")</f>
        <v/>
      </c>
      <c r="DD452" s="122" t="str">
        <f>IF('Main courante'!$A449=$CX$6,DU452,"")</f>
        <v/>
      </c>
      <c r="DE452" s="125"/>
      <c r="DF452" s="120" t="str">
        <f>IF('Main courante'!$A449=$DF$6,MAX($DF$8:$DF451)+1,"")</f>
        <v/>
      </c>
      <c r="DG452" s="121" t="str">
        <f>IF('Main courante'!$A449=$DF$6,TEXT('Main courante'!$B449,"j mmm aa"),"")</f>
        <v/>
      </c>
      <c r="DH452" s="122" t="str">
        <f>IF('Main courante'!$A449=$DF$6,TEXT('Main courante'!$C449,"hh:mm"),"")</f>
        <v/>
      </c>
      <c r="DI452" s="122" t="str">
        <f>IF('Main courante'!$A449=$DF$6,TEXT('Main courante'!$D449,"hh:mm"),"")</f>
        <v/>
      </c>
      <c r="DJ452" s="123" t="str">
        <f>IF('Main courante'!$A449=$DF$6,MOD($DI452-$DH452,1),"")</f>
        <v/>
      </c>
      <c r="DK452" s="123" t="str">
        <f>IF('Main courante'!$A449=$DF$6,'Main courante'!$E449,"")</f>
        <v/>
      </c>
      <c r="DL452" s="128"/>
      <c r="DM452" s="120" t="str">
        <f>IF(OR('Main courante'!$F449&lt;&gt;"",'Main courante'!$K449&lt;&gt;""),MAX($DM$8:$DM451)+1,"")</f>
        <v/>
      </c>
      <c r="DN452" s="121" t="str">
        <f>IF('Main courante'!$F449,TEXT('Main courante'!$B449,"j mmm aa"),"")</f>
        <v/>
      </c>
      <c r="DO452" s="121" t="str">
        <f>IF('Main courante'!$F449,'Main courante'!$E449,"")</f>
        <v/>
      </c>
      <c r="DP452" s="121" t="str">
        <f>IF(OR('Main courante'!$F449&lt;&gt;"",'Main courante'!$K449&lt;&gt;""),IF('Main courante'!$F449&lt;&gt;"",TEXT('Main courante'!$F449,"hh:mm"),""),"")</f>
        <v/>
      </c>
      <c r="DQ452" s="121" t="str">
        <f>IF(OR('Main courante'!$F449&lt;&gt;"",'Main courante'!$K449&lt;&gt;""),IF('Main courante'!$G449&lt;&gt;"",TEXT('Main courante'!$G449,"hh:mm"),""),"")</f>
        <v/>
      </c>
      <c r="DR452" s="121" t="str">
        <f>IF(OR('Main courante'!$F449&lt;&gt;"",'Main courante'!$K449&lt;&gt;""),IF('Main courante'!$K449&lt;&gt;"",TEXT('Main courante'!$K449,"hh:mm"),""),"")</f>
        <v/>
      </c>
      <c r="DS452" s="121" t="str">
        <f>IF(OR('Main courante'!$F449&lt;&gt;"",'Main courante'!$K449&lt;&gt;""),IF('Main courante'!$L449&lt;&gt;"",TEXT('Main courante'!$L449,"hh:mm"),""),"")</f>
        <v/>
      </c>
      <c r="DT452" s="129">
        <f t="shared" si="22"/>
        <v>0</v>
      </c>
      <c r="DU452" s="130">
        <f>'Main courante'!$H449+'Main courante'!$M449</f>
        <v>0</v>
      </c>
      <c r="DV452" s="131">
        <f>'Main courante'!$J449+'Main courante'!$O449</f>
        <v>0</v>
      </c>
      <c r="DW452" s="131">
        <f>'Main courante'!$I449+'Main courante'!$N449</f>
        <v>0</v>
      </c>
      <c r="DX452" s="132" t="str">
        <f>IF('Main courante'!$P449&lt;&gt;"",'Main courante'!$P449,"")</f>
        <v/>
      </c>
      <c r="DY452" s="133" t="str">
        <f>IF('Main courante'!$Q449&lt;&gt;"",'Main courante'!$Q449,"")</f>
        <v/>
      </c>
      <c r="DZ452" s="133" t="str">
        <f>IF('Main courante'!$R449&lt;&gt;"",'Main courante'!$R449,"")</f>
        <v/>
      </c>
      <c r="EA452" s="129">
        <f t="shared" si="23"/>
        <v>0</v>
      </c>
      <c r="EB452" s="129">
        <f t="shared" si="24"/>
        <v>0</v>
      </c>
      <c r="ED452" s="120" t="str">
        <f>IF('Main courante'!$A449=$ED$6,MAX($ED$8:$ED451)+1,"")</f>
        <v/>
      </c>
      <c r="EE452" s="120" t="str">
        <f>IF('Main courante'!$A449=$ED$6,'Main courante'!$S449,"")</f>
        <v/>
      </c>
      <c r="EF452" s="120" t="str">
        <f>IF('Main courante'!$A449=$ED$6,'Main courante'!$T449,"")</f>
        <v/>
      </c>
      <c r="EG452" s="120" t="str">
        <f>IF('Main courante'!$A449=$ED$6,'Main courante'!$U449,"")</f>
        <v/>
      </c>
      <c r="EH452" s="134" t="str">
        <f>IF('Main courante'!$A449=$ED$6,'Main courante'!$V449,"")</f>
        <v/>
      </c>
      <c r="EJ452" s="120" t="str">
        <f>IF('Main courante'!$A449=$EJ$6,MAX($EJ$8:$EJ451)+1,"")</f>
        <v/>
      </c>
      <c r="EK452" s="120" t="str">
        <f>IF('Main courante'!$A449=$EJ$6,'Main courante'!$S449,"")</f>
        <v/>
      </c>
      <c r="EL452" s="120" t="str">
        <f>IF('Main courante'!$A449=$EJ$6,'Main courante'!$T449,"")</f>
        <v/>
      </c>
      <c r="EM452" s="120" t="str">
        <f>IF('Main courante'!$A449=$EJ$6,'Main courante'!$U449,"")</f>
        <v/>
      </c>
      <c r="EN452" s="134" t="str">
        <f>IF('Main courante'!$A449=$EJ$6,'Main courante'!$V449,"")</f>
        <v/>
      </c>
      <c r="EP452" s="120" t="str">
        <f>IF('Main courante'!$A449=$EP$6,MAX($EP$8:$EP451)+1,"")</f>
        <v/>
      </c>
      <c r="EQ452" s="120" t="str">
        <f>IF('Main courante'!$A449=$EP$6,'Main courante'!$S449,"")</f>
        <v/>
      </c>
      <c r="ER452" s="120" t="str">
        <f>IF('Main courante'!$A449=$EP$6,'Main courante'!$T449,"")</f>
        <v/>
      </c>
      <c r="ES452" s="120" t="str">
        <f>IF('Main courante'!$A449=$EP$6,'Main courante'!$U449,"")</f>
        <v/>
      </c>
      <c r="ET452" s="134" t="str">
        <f>IF('Main courante'!$A449=$EP$6,'Main courante'!$V449,"")</f>
        <v/>
      </c>
      <c r="EU452" s="125"/>
      <c r="EV452" s="120" t="str">
        <f>IF('Main courante'!$A449=$EV$6,MAX($EV$8:$EV451)+1,"")</f>
        <v/>
      </c>
      <c r="EW452" s="121" t="str">
        <f>IF('Main courante'!$A449=$EV$6,TEXT('Main courante'!$B449,"j mmm aa"),"")</f>
        <v/>
      </c>
      <c r="EX452" s="122" t="str">
        <f>IF('Main courante'!$A449=$EV$6,TEXT('Main courante'!$C449,"hh:mm"),"")</f>
        <v/>
      </c>
      <c r="EY452" s="122" t="str">
        <f>IF('Main courante'!$A449=$EV$6,TEXT('Main courante'!$D449,"hh:mm"),"")</f>
        <v/>
      </c>
      <c r="EZ452" s="123" t="str">
        <f>IF('Main courante'!$A449=$EV$6,MOD($EY452-$EX452,1),"")</f>
        <v/>
      </c>
      <c r="FA452" s="123" t="str">
        <f>IF('Main courante'!$A449=$EV$6,'Main courante'!$E449,"")</f>
        <v/>
      </c>
      <c r="FB452" s="128"/>
    </row>
    <row r="453" spans="1:158">
      <c r="A453" s="120" t="str">
        <f>IF('Main courante'!$A450=$A$6,MAX($A$8:$A452)+1,"")</f>
        <v/>
      </c>
      <c r="B453" s="121" t="str">
        <f>IF('Main courante'!$A450=$A$6,TEXT('Main courante'!$B450,"j mmm aa"),"")</f>
        <v/>
      </c>
      <c r="C453" s="122" t="str">
        <f>IF('Main courante'!$A450=$A$6,TEXT('Main courante'!$C450,"hh:mm"),"")</f>
        <v/>
      </c>
      <c r="D453" s="122" t="str">
        <f>IF('Main courante'!$A450=$A$6,TEXT('Main courante'!$D450,"hh:mm"),"")</f>
        <v/>
      </c>
      <c r="E453" s="123" t="str">
        <f>IF('Main courante'!$A450=$A$6,MOD($D453-$C453,1),"")</f>
        <v/>
      </c>
      <c r="F453" s="123" t="str">
        <f>IF('Main courante'!$A450=$A$6,'Main courante'!$E450,"")</f>
        <v/>
      </c>
      <c r="G453" s="125"/>
      <c r="H453" s="126" t="str">
        <f>IF('Main courante'!$A450=$H$6,MAX($H$8:$H452)+1,"")</f>
        <v/>
      </c>
      <c r="I453" s="121" t="str">
        <f>IF('Main courante'!$A450=$H$6,TEXT('Main courante'!$B450,"j mmm aa"),"")</f>
        <v/>
      </c>
      <c r="J453" s="122" t="str">
        <f>IF('Main courante'!$A450=$H$6,TEXT('Main courante'!$C450,"hh:mm"),"")</f>
        <v/>
      </c>
      <c r="K453" s="122" t="str">
        <f>IF('Main courante'!$A450=$H$6,TEXT('Main courante'!$D450,"hh:mm"),"")</f>
        <v/>
      </c>
      <c r="L453" s="123" t="str">
        <f>IF('Main courante'!$A450=$H$6,MOD($K453-$J453,1),"")</f>
        <v/>
      </c>
      <c r="M453" s="123" t="str">
        <f>IF('Main courante'!$A450=$H$6,'Main courante'!$E450,"")</f>
        <v/>
      </c>
      <c r="N453" s="125"/>
      <c r="O453" s="120" t="str">
        <f>IF('Main courante'!$A450=$O$6,MAX($O$8:$O452)+1,"")</f>
        <v/>
      </c>
      <c r="P453" s="121" t="str">
        <f>IF('Main courante'!$A450=$O$6,TEXT('Main courante'!$B450,"j mmm aa"),"")</f>
        <v/>
      </c>
      <c r="Q453" s="122" t="str">
        <f>IF('Main courante'!$A450=$O$6,TEXT('Main courante'!$C450,"hh:mm"),"")</f>
        <v/>
      </c>
      <c r="R453" s="122" t="str">
        <f>IF('Main courante'!$A450=$O$6,TEXT('Main courante'!$D450,"hh:mm"),"")</f>
        <v/>
      </c>
      <c r="S453" s="123" t="str">
        <f>IF('Main courante'!$A450=$O$6,MOD($R453-$Q453,1),"")</f>
        <v/>
      </c>
      <c r="T453" s="124" t="str">
        <f>IF('Main courante'!$A450=$O$6,'Main courante'!$E450,"")</f>
        <v/>
      </c>
      <c r="U453" s="127" t="str">
        <f>IF('Main courante'!$A450=$O$6,DU453,"")</f>
        <v/>
      </c>
      <c r="V453" s="125"/>
      <c r="W453" s="120" t="str">
        <f>IF('Main courante'!$A450=$W$6,MAX($W$8:$W452)+1,"")</f>
        <v/>
      </c>
      <c r="X453" s="121" t="str">
        <f>IF('Main courante'!$A450=$W$6,TEXT('Main courante'!$B450,"j mmm aa"),"")</f>
        <v/>
      </c>
      <c r="Y453" s="122" t="str">
        <f>IF('Main courante'!$A450=$W$6,TEXT('Main courante'!$C450,"hh:mm"),"")</f>
        <v/>
      </c>
      <c r="Z453" s="122" t="str">
        <f>IF('Main courante'!$A450=$W$6,TEXT('Main courante'!$D450,"hh:mm"),"")</f>
        <v/>
      </c>
      <c r="AA453" s="123" t="str">
        <f>IF('Main courante'!$A450=$W$6,MOD($Z453-$Y453,1),"")</f>
        <v/>
      </c>
      <c r="AB453" s="123" t="str">
        <f>IF('Main courante'!$A450=$W$6,'Main courante'!$E450,"")</f>
        <v/>
      </c>
      <c r="AC453" s="122" t="str">
        <f>IF('Main courante'!$A450=$W$6,DU453,"")</f>
        <v/>
      </c>
      <c r="AD453" s="125"/>
      <c r="AE453" s="120" t="str">
        <f>IF('Main courante'!$A450=$AE$6,MAX($AE$8:$AE452)+1,"")</f>
        <v/>
      </c>
      <c r="AF453" s="121" t="str">
        <f>IF('Main courante'!$A450=$AE$6,TEXT('Main courante'!$B450,"j mmm aa"),"")</f>
        <v/>
      </c>
      <c r="AG453" s="122" t="str">
        <f>IF('Main courante'!$A450=$AE$6,TEXT('Main courante'!$C450,"hh:mm"),"")</f>
        <v/>
      </c>
      <c r="AH453" s="122" t="str">
        <f>IF('Main courante'!$A450=$AE$6,TEXT('Main courante'!$D450,"hh:mm"),"")</f>
        <v/>
      </c>
      <c r="AI453" s="123" t="str">
        <f>IF('Main courante'!$A450=$AE$6,MOD($AH453-$AG453,1),"")</f>
        <v/>
      </c>
      <c r="AJ453" s="123" t="str">
        <f>IF('Main courante'!$A450=$AE$6,'Main courante'!$E450,"")</f>
        <v/>
      </c>
      <c r="AK453" s="122" t="str">
        <f>IF('Main courante'!$A450=$AE$6,DU453,"")</f>
        <v/>
      </c>
      <c r="AL453" s="125"/>
      <c r="AM453" s="120" t="str">
        <f>IF('Main courante'!$A450=$AM$6,MAX($AM$8:$AM452)+1,"")</f>
        <v/>
      </c>
      <c r="AN453" s="121" t="str">
        <f>IF('Main courante'!$A450=$AM$6,TEXT('Main courante'!$B450,"j mmm aa"),"")</f>
        <v/>
      </c>
      <c r="AO453" s="122" t="str">
        <f>IF('Main courante'!$A450=$AM$6,TEXT('Main courante'!$C450,"hh:mm"),"")</f>
        <v/>
      </c>
      <c r="AP453" s="122" t="str">
        <f>IF('Main courante'!$A450=$AM$6,TEXT('Main courante'!$D450,"hh:mm"),"")</f>
        <v/>
      </c>
      <c r="AQ453" s="123" t="str">
        <f>IF('Main courante'!$A450=$AM$6,MOD($AP453-$AO453,1),"")</f>
        <v/>
      </c>
      <c r="AR453" s="123" t="str">
        <f>IF('Main courante'!$A450=$AM$6,'Main courante'!$E450,"")</f>
        <v/>
      </c>
      <c r="AS453" s="122" t="str">
        <f>IF('Main courante'!$A450=$AM$6,DU453,"")</f>
        <v/>
      </c>
      <c r="AT453" s="125"/>
      <c r="AU453" s="120" t="str">
        <f>IF('Main courante'!$A450=$AU$6,MAX($AU$8:$AU452)+1,"")</f>
        <v/>
      </c>
      <c r="AV453" s="121" t="str">
        <f>IF('Main courante'!$A450=$AU$6,TEXT('Main courante'!$B450,"j mmm aa"),"")</f>
        <v/>
      </c>
      <c r="AW453" s="122" t="str">
        <f>IF('Main courante'!$A450=$AU$6,TEXT('Main courante'!$C450,"hh:mm"),"")</f>
        <v/>
      </c>
      <c r="AX453" s="122" t="str">
        <f>IF('Main courante'!$A450=$AU$6,TEXT('Main courante'!$D450,"hh:mm"),"")</f>
        <v/>
      </c>
      <c r="AY453" s="123" t="str">
        <f>IF('Main courante'!$A450=$AU$6,MOD($AX453-$AW453,1),"")</f>
        <v/>
      </c>
      <c r="AZ453" s="123" t="str">
        <f>IF('Main courante'!$A450=$AU$6,'Main courante'!$E450,"")</f>
        <v/>
      </c>
      <c r="BA453" s="122" t="str">
        <f>IF('Main courante'!$A450=$AU$6,DU453,"")</f>
        <v/>
      </c>
      <c r="BB453" s="125"/>
      <c r="BC453" s="120" t="str">
        <f>IF('Main courante'!$A450=$BC$6,MAX($BC$8:$BC452)+1,"")</f>
        <v/>
      </c>
      <c r="BD453" s="121" t="str">
        <f>IF('Main courante'!$A450=$BC$6,TEXT('Main courante'!$B450,"j mmm aa"),"")</f>
        <v/>
      </c>
      <c r="BE453" s="122" t="str">
        <f>IF('Main courante'!$A450=$BC$6,TEXT('Main courante'!$C450,"hh:mm"),"")</f>
        <v/>
      </c>
      <c r="BF453" s="122" t="str">
        <f>IF('Main courante'!$A450=$BC$6,TEXT('Main courante'!$D450,"hh:mm"),"")</f>
        <v/>
      </c>
      <c r="BG453" s="123" t="str">
        <f>IF('Main courante'!$A450=$BC$6,MOD($BF453-$BE453,1),"")</f>
        <v/>
      </c>
      <c r="BH453" s="123" t="str">
        <f>IF('Main courante'!$A450=$BC$6,'Main courante'!$E450,"")</f>
        <v/>
      </c>
      <c r="BI453" s="122" t="str">
        <f>IF('Main courante'!$A450=$BC$6,DU453,"")</f>
        <v/>
      </c>
      <c r="BJ453" s="125"/>
      <c r="BK453" s="120" t="str">
        <f>IF('Main courante'!$A450=$BK$6,MAX($BK$8:$BK452)+1,"")</f>
        <v/>
      </c>
      <c r="BL453" s="121" t="str">
        <f>IF('Main courante'!$A450=$BK$6,TEXT('Main courante'!$B450,"j mmm aa"),"")</f>
        <v/>
      </c>
      <c r="BM453" s="122" t="str">
        <f>IF('Main courante'!$A450=$BK$6,TEXT('Main courante'!$C450,"hh:mm"),"")</f>
        <v/>
      </c>
      <c r="BN453" s="122" t="str">
        <f>IF('Main courante'!$A450=$BK$6,TEXT('Main courante'!$D450,"hh:mm"),"")</f>
        <v/>
      </c>
      <c r="BO453" s="123" t="str">
        <f>IF('Main courante'!$A450=$BK$6,MOD($BN453-$BM453,1),"")</f>
        <v/>
      </c>
      <c r="BP453" s="123" t="str">
        <f>IF('Main courante'!$A450=$BK$6,'Main courante'!$E450,"")</f>
        <v/>
      </c>
      <c r="BQ453" s="122" t="str">
        <f>IF('Main courante'!$A450=$BK$6,DU453,"")</f>
        <v/>
      </c>
      <c r="BR453" s="125"/>
      <c r="BS453" s="120" t="str">
        <f>IF('Main courante'!$A450=$BS$6,MAX($BS$8:$BS452)+1,"")</f>
        <v/>
      </c>
      <c r="BT453" s="121" t="str">
        <f>IF('Main courante'!$A450=$BS$6,TEXT('Main courante'!$B450,"j mmm aa"),"")</f>
        <v/>
      </c>
      <c r="BU453" s="122" t="str">
        <f>IF('Main courante'!$A450=$BS$6,TEXT('Main courante'!$C450,"hh:mm"),"")</f>
        <v/>
      </c>
      <c r="BV453" s="122" t="str">
        <f>IF('Main courante'!$A450=$BS$6,TEXT('Main courante'!$D450,"hh:mm"),"")</f>
        <v/>
      </c>
      <c r="BW453" s="123" t="str">
        <f>IF('Main courante'!$A450=$BS$6,MOD($BV453-$BU453,1),"")</f>
        <v/>
      </c>
      <c r="BX453" s="123" t="str">
        <f>IF('Main courante'!$A450=$BS$6,'Main courante'!$E450,"")</f>
        <v/>
      </c>
      <c r="BY453" s="122" t="str">
        <f>IF('Main courante'!$A450=$BS$6,DU453,"")</f>
        <v/>
      </c>
      <c r="BZ453" s="125"/>
      <c r="CA453" s="120" t="str">
        <f>IF('Main courante'!$A450=$CA$6,MAX($CA$8:$CA452)+1,"")</f>
        <v/>
      </c>
      <c r="CB453" s="121" t="str">
        <f>IF('Main courante'!$A450=$CA$6,TEXT('Main courante'!$B450,"j mmm aa"),"")</f>
        <v/>
      </c>
      <c r="CC453" s="122" t="str">
        <f>IF('Main courante'!$A450=$CA$6,TEXT('Main courante'!$C450,"hh:mm"),"")</f>
        <v/>
      </c>
      <c r="CD453" s="122" t="str">
        <f>IF('Main courante'!$A450=$CA$6,TEXT('Main courante'!$D450,"hh:mm"),"")</f>
        <v/>
      </c>
      <c r="CE453" s="123" t="str">
        <f>IF('Main courante'!$A450=$CA$6,MOD($CD453-$CC453,1),"")</f>
        <v/>
      </c>
      <c r="CF453" s="123" t="str">
        <f>IF('Main courante'!$A450=$CA$6,'Main courante'!$E450,"")</f>
        <v/>
      </c>
      <c r="CG453" s="122" t="str">
        <f>IF('Main courante'!$A450=$CA$6,DU453,"")</f>
        <v/>
      </c>
      <c r="CH453" s="125"/>
      <c r="CI453" s="120" t="str">
        <f>IF('Main courante'!$A450=$CI$6,MAX($CI$8:$CI452)+1,"")</f>
        <v/>
      </c>
      <c r="CJ453" s="121" t="str">
        <f>IF('Main courante'!$A450=$CI$6,TEXT('Main courante'!$B450,"j mmm aa"),"")</f>
        <v/>
      </c>
      <c r="CK453" s="122" t="str">
        <f>IF('Main courante'!$A450=$CI$6,TEXT('Main courante'!$C450,"hh:mm"),"")</f>
        <v/>
      </c>
      <c r="CL453" s="122" t="str">
        <f>IF('Main courante'!$A450=$CI$6,TEXT('Main courante'!$D450,"hh:mm"),"")</f>
        <v/>
      </c>
      <c r="CM453" s="123" t="str">
        <f>IF('Main courante'!$A450=$CI$6,MOD($CL453-$CK453,1),"")</f>
        <v/>
      </c>
      <c r="CN453" s="123" t="str">
        <f>IF('Main courante'!$A450=$CI$6,'Main courante'!$E450,"")</f>
        <v/>
      </c>
      <c r="CO453" s="125"/>
      <c r="CP453" s="120" t="str">
        <f>IF('Main courante'!$A450=$CP$6,MAX($CP$8:$CP452)+1,"")</f>
        <v/>
      </c>
      <c r="CQ453" s="121" t="str">
        <f>IF('Main courante'!$A450=$CP$6,TEXT('Main courante'!$B450,"j mmm aa"),"")</f>
        <v/>
      </c>
      <c r="CR453" s="122" t="str">
        <f>IF('Main courante'!$A450=$CP$6,TEXT('Main courante'!$C450,"hh:mm"),"")</f>
        <v/>
      </c>
      <c r="CS453" s="122" t="str">
        <f>IF('Main courante'!$A450=$CP$6,TEXT('Main courante'!$D450,"hh:mm"),"")</f>
        <v/>
      </c>
      <c r="CT453" s="123" t="str">
        <f>IF('Main courante'!$A450=$CP$6,MOD($CS453-$CR453,1),"")</f>
        <v/>
      </c>
      <c r="CU453" s="123" t="str">
        <f>IF('Main courante'!$A450=$CP$6,'Main courante'!$E450,"")</f>
        <v/>
      </c>
      <c r="CV453" s="122" t="str">
        <f>IF('Main courante'!$A450=$CP$6,DU453,"")</f>
        <v/>
      </c>
      <c r="CW453" s="125"/>
      <c r="CX453" s="120" t="str">
        <f>IF('Main courante'!$A450=$CX$6,MAX($CX$8:$CX452)+1,"")</f>
        <v/>
      </c>
      <c r="CY453" s="121" t="str">
        <f>IF('Main courante'!$A450=$CX$6,TEXT('Main courante'!$B450,"j mmm aa"),"")</f>
        <v/>
      </c>
      <c r="CZ453" s="122" t="str">
        <f>IF('Main courante'!$A450=$CX$6,TEXT('Main courante'!$C450,"hh:mm"),"")</f>
        <v/>
      </c>
      <c r="DA453" s="122" t="str">
        <f>IF('Main courante'!$A450=$CX$6,TEXT('Main courante'!$D450,"hh:mm"),"")</f>
        <v/>
      </c>
      <c r="DB453" s="123" t="str">
        <f>IF('Main courante'!$A450=$CX$6,MOD($DA453-$CZ453,1),"")</f>
        <v/>
      </c>
      <c r="DC453" s="123" t="str">
        <f>IF('Main courante'!$A450=$CX$6,'Main courante'!$E450,"")</f>
        <v/>
      </c>
      <c r="DD453" s="122" t="str">
        <f>IF('Main courante'!$A450=$CX$6,DU453,"")</f>
        <v/>
      </c>
      <c r="DE453" s="125"/>
      <c r="DF453" s="120" t="str">
        <f>IF('Main courante'!$A450=$DF$6,MAX($DF$8:$DF452)+1,"")</f>
        <v/>
      </c>
      <c r="DG453" s="121" t="str">
        <f>IF('Main courante'!$A450=$DF$6,TEXT('Main courante'!$B450,"j mmm aa"),"")</f>
        <v/>
      </c>
      <c r="DH453" s="122" t="str">
        <f>IF('Main courante'!$A450=$DF$6,TEXT('Main courante'!$C450,"hh:mm"),"")</f>
        <v/>
      </c>
      <c r="DI453" s="122" t="str">
        <f>IF('Main courante'!$A450=$DF$6,TEXT('Main courante'!$D450,"hh:mm"),"")</f>
        <v/>
      </c>
      <c r="DJ453" s="123" t="str">
        <f>IF('Main courante'!$A450=$DF$6,MOD($DI453-$DH453,1),"")</f>
        <v/>
      </c>
      <c r="DK453" s="123" t="str">
        <f>IF('Main courante'!$A450=$DF$6,'Main courante'!$E450,"")</f>
        <v/>
      </c>
      <c r="DL453" s="128"/>
      <c r="DM453" s="120" t="str">
        <f>IF(OR('Main courante'!$F450&lt;&gt;"",'Main courante'!$K450&lt;&gt;""),MAX($DM$8:$DM452)+1,"")</f>
        <v/>
      </c>
      <c r="DN453" s="121" t="str">
        <f>IF('Main courante'!$F450,TEXT('Main courante'!$B450,"j mmm aa"),"")</f>
        <v/>
      </c>
      <c r="DO453" s="121" t="str">
        <f>IF('Main courante'!$F450,'Main courante'!$E450,"")</f>
        <v/>
      </c>
      <c r="DP453" s="121" t="str">
        <f>IF(OR('Main courante'!$F450&lt;&gt;"",'Main courante'!$K450&lt;&gt;""),IF('Main courante'!$F450&lt;&gt;"",TEXT('Main courante'!$F450,"hh:mm"),""),"")</f>
        <v/>
      </c>
      <c r="DQ453" s="121" t="str">
        <f>IF(OR('Main courante'!$F450&lt;&gt;"",'Main courante'!$K450&lt;&gt;""),IF('Main courante'!$G450&lt;&gt;"",TEXT('Main courante'!$G450,"hh:mm"),""),"")</f>
        <v/>
      </c>
      <c r="DR453" s="121" t="str">
        <f>IF(OR('Main courante'!$F450&lt;&gt;"",'Main courante'!$K450&lt;&gt;""),IF('Main courante'!$K450&lt;&gt;"",TEXT('Main courante'!$K450,"hh:mm"),""),"")</f>
        <v/>
      </c>
      <c r="DS453" s="121" t="str">
        <f>IF(OR('Main courante'!$F450&lt;&gt;"",'Main courante'!$K450&lt;&gt;""),IF('Main courante'!$L450&lt;&gt;"",TEXT('Main courante'!$L450,"hh:mm"),""),"")</f>
        <v/>
      </c>
      <c r="DT453" s="129">
        <f t="shared" si="22"/>
        <v>0</v>
      </c>
      <c r="DU453" s="130">
        <f>'Main courante'!$H450+'Main courante'!$M450</f>
        <v>0</v>
      </c>
      <c r="DV453" s="131">
        <f>'Main courante'!$J450+'Main courante'!$O450</f>
        <v>0</v>
      </c>
      <c r="DW453" s="131">
        <f>'Main courante'!$I450+'Main courante'!$N450</f>
        <v>0</v>
      </c>
      <c r="DX453" s="132" t="str">
        <f>IF('Main courante'!$P450&lt;&gt;"",'Main courante'!$P450,"")</f>
        <v/>
      </c>
      <c r="DY453" s="133" t="str">
        <f>IF('Main courante'!$Q450&lt;&gt;"",'Main courante'!$Q450,"")</f>
        <v/>
      </c>
      <c r="DZ453" s="133" t="str">
        <f>IF('Main courante'!$R450&lt;&gt;"",'Main courante'!$R450,"")</f>
        <v/>
      </c>
      <c r="EA453" s="129">
        <f t="shared" si="23"/>
        <v>0</v>
      </c>
      <c r="EB453" s="129">
        <f t="shared" si="24"/>
        <v>0</v>
      </c>
      <c r="ED453" s="120" t="str">
        <f>IF('Main courante'!$A450=$ED$6,MAX($ED$8:$ED452)+1,"")</f>
        <v/>
      </c>
      <c r="EE453" s="120" t="str">
        <f>IF('Main courante'!$A450=$ED$6,'Main courante'!$S450,"")</f>
        <v/>
      </c>
      <c r="EF453" s="120" t="str">
        <f>IF('Main courante'!$A450=$ED$6,'Main courante'!$T450,"")</f>
        <v/>
      </c>
      <c r="EG453" s="120" t="str">
        <f>IF('Main courante'!$A450=$ED$6,'Main courante'!$U450,"")</f>
        <v/>
      </c>
      <c r="EH453" s="134" t="str">
        <f>IF('Main courante'!$A450=$ED$6,'Main courante'!$V450,"")</f>
        <v/>
      </c>
      <c r="EJ453" s="120" t="str">
        <f>IF('Main courante'!$A450=$EJ$6,MAX($EJ$8:$EJ452)+1,"")</f>
        <v/>
      </c>
      <c r="EK453" s="120" t="str">
        <f>IF('Main courante'!$A450=$EJ$6,'Main courante'!$S450,"")</f>
        <v/>
      </c>
      <c r="EL453" s="120" t="str">
        <f>IF('Main courante'!$A450=$EJ$6,'Main courante'!$T450,"")</f>
        <v/>
      </c>
      <c r="EM453" s="120" t="str">
        <f>IF('Main courante'!$A450=$EJ$6,'Main courante'!$U450,"")</f>
        <v/>
      </c>
      <c r="EN453" s="134" t="str">
        <f>IF('Main courante'!$A450=$EJ$6,'Main courante'!$V450,"")</f>
        <v/>
      </c>
      <c r="EP453" s="120" t="str">
        <f>IF('Main courante'!$A450=$EP$6,MAX($EP$8:$EP452)+1,"")</f>
        <v/>
      </c>
      <c r="EQ453" s="120" t="str">
        <f>IF('Main courante'!$A450=$EP$6,'Main courante'!$S450,"")</f>
        <v/>
      </c>
      <c r="ER453" s="120" t="str">
        <f>IF('Main courante'!$A450=$EP$6,'Main courante'!$T450,"")</f>
        <v/>
      </c>
      <c r="ES453" s="120" t="str">
        <f>IF('Main courante'!$A450=$EP$6,'Main courante'!$U450,"")</f>
        <v/>
      </c>
      <c r="ET453" s="134" t="str">
        <f>IF('Main courante'!$A450=$EP$6,'Main courante'!$V450,"")</f>
        <v/>
      </c>
      <c r="EU453" s="125"/>
      <c r="EV453" s="120" t="str">
        <f>IF('Main courante'!$A450=$EV$6,MAX($EV$8:$EV452)+1,"")</f>
        <v/>
      </c>
      <c r="EW453" s="121" t="str">
        <f>IF('Main courante'!$A450=$EV$6,TEXT('Main courante'!$B450,"j mmm aa"),"")</f>
        <v/>
      </c>
      <c r="EX453" s="122" t="str">
        <f>IF('Main courante'!$A450=$EV$6,TEXT('Main courante'!$C450,"hh:mm"),"")</f>
        <v/>
      </c>
      <c r="EY453" s="122" t="str">
        <f>IF('Main courante'!$A450=$EV$6,TEXT('Main courante'!$D450,"hh:mm"),"")</f>
        <v/>
      </c>
      <c r="EZ453" s="123" t="str">
        <f>IF('Main courante'!$A450=$EV$6,MOD($EY453-$EX453,1),"")</f>
        <v/>
      </c>
      <c r="FA453" s="123" t="str">
        <f>IF('Main courante'!$A450=$EV$6,'Main courante'!$E450,"")</f>
        <v/>
      </c>
      <c r="FB453" s="128"/>
    </row>
    <row r="454" spans="1:158">
      <c r="A454" s="120" t="str">
        <f>IF('Main courante'!$A451=$A$6,MAX($A$8:$A453)+1,"")</f>
        <v/>
      </c>
      <c r="B454" s="121" t="str">
        <f>IF('Main courante'!$A451=$A$6,TEXT('Main courante'!$B451,"j mmm aa"),"")</f>
        <v/>
      </c>
      <c r="C454" s="122" t="str">
        <f>IF('Main courante'!$A451=$A$6,TEXT('Main courante'!$C451,"hh:mm"),"")</f>
        <v/>
      </c>
      <c r="D454" s="122" t="str">
        <f>IF('Main courante'!$A451=$A$6,TEXT('Main courante'!$D451,"hh:mm"),"")</f>
        <v/>
      </c>
      <c r="E454" s="123" t="str">
        <f>IF('Main courante'!$A451=$A$6,MOD($D454-$C454,1),"")</f>
        <v/>
      </c>
      <c r="F454" s="123" t="str">
        <f>IF('Main courante'!$A451=$A$6,'Main courante'!$E451,"")</f>
        <v/>
      </c>
      <c r="G454" s="125"/>
      <c r="H454" s="126" t="str">
        <f>IF('Main courante'!$A451=$H$6,MAX($H$8:$H453)+1,"")</f>
        <v/>
      </c>
      <c r="I454" s="121" t="str">
        <f>IF('Main courante'!$A451=$H$6,TEXT('Main courante'!$B451,"j mmm aa"),"")</f>
        <v/>
      </c>
      <c r="J454" s="122" t="str">
        <f>IF('Main courante'!$A451=$H$6,TEXT('Main courante'!$C451,"hh:mm"),"")</f>
        <v/>
      </c>
      <c r="K454" s="122" t="str">
        <f>IF('Main courante'!$A451=$H$6,TEXT('Main courante'!$D451,"hh:mm"),"")</f>
        <v/>
      </c>
      <c r="L454" s="123" t="str">
        <f>IF('Main courante'!$A451=$H$6,MOD($K454-$J454,1),"")</f>
        <v/>
      </c>
      <c r="M454" s="123" t="str">
        <f>IF('Main courante'!$A451=$H$6,'Main courante'!$E451,"")</f>
        <v/>
      </c>
      <c r="N454" s="125"/>
      <c r="O454" s="120" t="str">
        <f>IF('Main courante'!$A451=$O$6,MAX($O$8:$O453)+1,"")</f>
        <v/>
      </c>
      <c r="P454" s="121" t="str">
        <f>IF('Main courante'!$A451=$O$6,TEXT('Main courante'!$B451,"j mmm aa"),"")</f>
        <v/>
      </c>
      <c r="Q454" s="122" t="str">
        <f>IF('Main courante'!$A451=$O$6,TEXT('Main courante'!$C451,"hh:mm"),"")</f>
        <v/>
      </c>
      <c r="R454" s="122" t="str">
        <f>IF('Main courante'!$A451=$O$6,TEXT('Main courante'!$D451,"hh:mm"),"")</f>
        <v/>
      </c>
      <c r="S454" s="123" t="str">
        <f>IF('Main courante'!$A451=$O$6,MOD($R454-$Q454,1),"")</f>
        <v/>
      </c>
      <c r="T454" s="124" t="str">
        <f>IF('Main courante'!$A451=$O$6,'Main courante'!$E451,"")</f>
        <v/>
      </c>
      <c r="U454" s="127" t="str">
        <f>IF('Main courante'!$A451=$O$6,DU454,"")</f>
        <v/>
      </c>
      <c r="V454" s="125"/>
      <c r="W454" s="120" t="str">
        <f>IF('Main courante'!$A451=$W$6,MAX($W$8:$W453)+1,"")</f>
        <v/>
      </c>
      <c r="X454" s="121" t="str">
        <f>IF('Main courante'!$A451=$W$6,TEXT('Main courante'!$B451,"j mmm aa"),"")</f>
        <v/>
      </c>
      <c r="Y454" s="122" t="str">
        <f>IF('Main courante'!$A451=$W$6,TEXT('Main courante'!$C451,"hh:mm"),"")</f>
        <v/>
      </c>
      <c r="Z454" s="122" t="str">
        <f>IF('Main courante'!$A451=$W$6,TEXT('Main courante'!$D451,"hh:mm"),"")</f>
        <v/>
      </c>
      <c r="AA454" s="123" t="str">
        <f>IF('Main courante'!$A451=$W$6,MOD($Z454-$Y454,1),"")</f>
        <v/>
      </c>
      <c r="AB454" s="123" t="str">
        <f>IF('Main courante'!$A451=$W$6,'Main courante'!$E451,"")</f>
        <v/>
      </c>
      <c r="AC454" s="122" t="str">
        <f>IF('Main courante'!$A451=$W$6,DU454,"")</f>
        <v/>
      </c>
      <c r="AD454" s="125"/>
      <c r="AE454" s="120" t="str">
        <f>IF('Main courante'!$A451=$AE$6,MAX($AE$8:$AE453)+1,"")</f>
        <v/>
      </c>
      <c r="AF454" s="121" t="str">
        <f>IF('Main courante'!$A451=$AE$6,TEXT('Main courante'!$B451,"j mmm aa"),"")</f>
        <v/>
      </c>
      <c r="AG454" s="122" t="str">
        <f>IF('Main courante'!$A451=$AE$6,TEXT('Main courante'!$C451,"hh:mm"),"")</f>
        <v/>
      </c>
      <c r="AH454" s="122" t="str">
        <f>IF('Main courante'!$A451=$AE$6,TEXT('Main courante'!$D451,"hh:mm"),"")</f>
        <v/>
      </c>
      <c r="AI454" s="123" t="str">
        <f>IF('Main courante'!$A451=$AE$6,MOD($AH454-$AG454,1),"")</f>
        <v/>
      </c>
      <c r="AJ454" s="123" t="str">
        <f>IF('Main courante'!$A451=$AE$6,'Main courante'!$E451,"")</f>
        <v/>
      </c>
      <c r="AK454" s="122" t="str">
        <f>IF('Main courante'!$A451=$AE$6,DU454,"")</f>
        <v/>
      </c>
      <c r="AL454" s="125"/>
      <c r="AM454" s="120" t="str">
        <f>IF('Main courante'!$A451=$AM$6,MAX($AM$8:$AM453)+1,"")</f>
        <v/>
      </c>
      <c r="AN454" s="121" t="str">
        <f>IF('Main courante'!$A451=$AM$6,TEXT('Main courante'!$B451,"j mmm aa"),"")</f>
        <v/>
      </c>
      <c r="AO454" s="122" t="str">
        <f>IF('Main courante'!$A451=$AM$6,TEXT('Main courante'!$C451,"hh:mm"),"")</f>
        <v/>
      </c>
      <c r="AP454" s="122" t="str">
        <f>IF('Main courante'!$A451=$AM$6,TEXT('Main courante'!$D451,"hh:mm"),"")</f>
        <v/>
      </c>
      <c r="AQ454" s="123" t="str">
        <f>IF('Main courante'!$A451=$AM$6,MOD($AP454-$AO454,1),"")</f>
        <v/>
      </c>
      <c r="AR454" s="123" t="str">
        <f>IF('Main courante'!$A451=$AM$6,'Main courante'!$E451,"")</f>
        <v/>
      </c>
      <c r="AS454" s="122" t="str">
        <f>IF('Main courante'!$A451=$AM$6,DU454,"")</f>
        <v/>
      </c>
      <c r="AT454" s="125"/>
      <c r="AU454" s="120" t="str">
        <f>IF('Main courante'!$A451=$AU$6,MAX($AU$8:$AU453)+1,"")</f>
        <v/>
      </c>
      <c r="AV454" s="121" t="str">
        <f>IF('Main courante'!$A451=$AU$6,TEXT('Main courante'!$B451,"j mmm aa"),"")</f>
        <v/>
      </c>
      <c r="AW454" s="122" t="str">
        <f>IF('Main courante'!$A451=$AU$6,TEXT('Main courante'!$C451,"hh:mm"),"")</f>
        <v/>
      </c>
      <c r="AX454" s="122" t="str">
        <f>IF('Main courante'!$A451=$AU$6,TEXT('Main courante'!$D451,"hh:mm"),"")</f>
        <v/>
      </c>
      <c r="AY454" s="123" t="str">
        <f>IF('Main courante'!$A451=$AU$6,MOD($AX454-$AW454,1),"")</f>
        <v/>
      </c>
      <c r="AZ454" s="123" t="str">
        <f>IF('Main courante'!$A451=$AU$6,'Main courante'!$E451,"")</f>
        <v/>
      </c>
      <c r="BA454" s="122" t="str">
        <f>IF('Main courante'!$A451=$AU$6,DU454,"")</f>
        <v/>
      </c>
      <c r="BB454" s="125"/>
      <c r="BC454" s="120" t="str">
        <f>IF('Main courante'!$A451=$BC$6,MAX($BC$8:$BC453)+1,"")</f>
        <v/>
      </c>
      <c r="BD454" s="121" t="str">
        <f>IF('Main courante'!$A451=$BC$6,TEXT('Main courante'!$B451,"j mmm aa"),"")</f>
        <v/>
      </c>
      <c r="BE454" s="122" t="str">
        <f>IF('Main courante'!$A451=$BC$6,TEXT('Main courante'!$C451,"hh:mm"),"")</f>
        <v/>
      </c>
      <c r="BF454" s="122" t="str">
        <f>IF('Main courante'!$A451=$BC$6,TEXT('Main courante'!$D451,"hh:mm"),"")</f>
        <v/>
      </c>
      <c r="BG454" s="123" t="str">
        <f>IF('Main courante'!$A451=$BC$6,MOD($BF454-$BE454,1),"")</f>
        <v/>
      </c>
      <c r="BH454" s="123" t="str">
        <f>IF('Main courante'!$A451=$BC$6,'Main courante'!$E451,"")</f>
        <v/>
      </c>
      <c r="BI454" s="122" t="str">
        <f>IF('Main courante'!$A451=$BC$6,DU454,"")</f>
        <v/>
      </c>
      <c r="BJ454" s="125"/>
      <c r="BK454" s="120" t="str">
        <f>IF('Main courante'!$A451=$BK$6,MAX($BK$8:$BK453)+1,"")</f>
        <v/>
      </c>
      <c r="BL454" s="121" t="str">
        <f>IF('Main courante'!$A451=$BK$6,TEXT('Main courante'!$B451,"j mmm aa"),"")</f>
        <v/>
      </c>
      <c r="BM454" s="122" t="str">
        <f>IF('Main courante'!$A451=$BK$6,TEXT('Main courante'!$C451,"hh:mm"),"")</f>
        <v/>
      </c>
      <c r="BN454" s="122" t="str">
        <f>IF('Main courante'!$A451=$BK$6,TEXT('Main courante'!$D451,"hh:mm"),"")</f>
        <v/>
      </c>
      <c r="BO454" s="123" t="str">
        <f>IF('Main courante'!$A451=$BK$6,MOD($BN454-$BM454,1),"")</f>
        <v/>
      </c>
      <c r="BP454" s="123" t="str">
        <f>IF('Main courante'!$A451=$BK$6,'Main courante'!$E451,"")</f>
        <v/>
      </c>
      <c r="BQ454" s="122" t="str">
        <f>IF('Main courante'!$A451=$BK$6,DU454,"")</f>
        <v/>
      </c>
      <c r="BR454" s="125"/>
      <c r="BS454" s="120" t="str">
        <f>IF('Main courante'!$A451=$BS$6,MAX($BS$8:$BS453)+1,"")</f>
        <v/>
      </c>
      <c r="BT454" s="121" t="str">
        <f>IF('Main courante'!$A451=$BS$6,TEXT('Main courante'!$B451,"j mmm aa"),"")</f>
        <v/>
      </c>
      <c r="BU454" s="122" t="str">
        <f>IF('Main courante'!$A451=$BS$6,TEXT('Main courante'!$C451,"hh:mm"),"")</f>
        <v/>
      </c>
      <c r="BV454" s="122" t="str">
        <f>IF('Main courante'!$A451=$BS$6,TEXT('Main courante'!$D451,"hh:mm"),"")</f>
        <v/>
      </c>
      <c r="BW454" s="123" t="str">
        <f>IF('Main courante'!$A451=$BS$6,MOD($BV454-$BU454,1),"")</f>
        <v/>
      </c>
      <c r="BX454" s="123" t="str">
        <f>IF('Main courante'!$A451=$BS$6,'Main courante'!$E451,"")</f>
        <v/>
      </c>
      <c r="BY454" s="122" t="str">
        <f>IF('Main courante'!$A451=$BS$6,DU454,"")</f>
        <v/>
      </c>
      <c r="BZ454" s="125"/>
      <c r="CA454" s="120" t="str">
        <f>IF('Main courante'!$A451=$CA$6,MAX($CA$8:$CA453)+1,"")</f>
        <v/>
      </c>
      <c r="CB454" s="121" t="str">
        <f>IF('Main courante'!$A451=$CA$6,TEXT('Main courante'!$B451,"j mmm aa"),"")</f>
        <v/>
      </c>
      <c r="CC454" s="122" t="str">
        <f>IF('Main courante'!$A451=$CA$6,TEXT('Main courante'!$C451,"hh:mm"),"")</f>
        <v/>
      </c>
      <c r="CD454" s="122" t="str">
        <f>IF('Main courante'!$A451=$CA$6,TEXT('Main courante'!$D451,"hh:mm"),"")</f>
        <v/>
      </c>
      <c r="CE454" s="123" t="str">
        <f>IF('Main courante'!$A451=$CA$6,MOD($CD454-$CC454,1),"")</f>
        <v/>
      </c>
      <c r="CF454" s="123" t="str">
        <f>IF('Main courante'!$A451=$CA$6,'Main courante'!$E451,"")</f>
        <v/>
      </c>
      <c r="CG454" s="122" t="str">
        <f>IF('Main courante'!$A451=$CA$6,DU454,"")</f>
        <v/>
      </c>
      <c r="CH454" s="125"/>
      <c r="CI454" s="120" t="str">
        <f>IF('Main courante'!$A451=$CI$6,MAX($CI$8:$CI453)+1,"")</f>
        <v/>
      </c>
      <c r="CJ454" s="121" t="str">
        <f>IF('Main courante'!$A451=$CI$6,TEXT('Main courante'!$B451,"j mmm aa"),"")</f>
        <v/>
      </c>
      <c r="CK454" s="122" t="str">
        <f>IF('Main courante'!$A451=$CI$6,TEXT('Main courante'!$C451,"hh:mm"),"")</f>
        <v/>
      </c>
      <c r="CL454" s="122" t="str">
        <f>IF('Main courante'!$A451=$CI$6,TEXT('Main courante'!$D451,"hh:mm"),"")</f>
        <v/>
      </c>
      <c r="CM454" s="123" t="str">
        <f>IF('Main courante'!$A451=$CI$6,MOD($CL454-$CK454,1),"")</f>
        <v/>
      </c>
      <c r="CN454" s="123" t="str">
        <f>IF('Main courante'!$A451=$CI$6,'Main courante'!$E451,"")</f>
        <v/>
      </c>
      <c r="CO454" s="125"/>
      <c r="CP454" s="120" t="str">
        <f>IF('Main courante'!$A451=$CP$6,MAX($CP$8:$CP453)+1,"")</f>
        <v/>
      </c>
      <c r="CQ454" s="121" t="str">
        <f>IF('Main courante'!$A451=$CP$6,TEXT('Main courante'!$B451,"j mmm aa"),"")</f>
        <v/>
      </c>
      <c r="CR454" s="122" t="str">
        <f>IF('Main courante'!$A451=$CP$6,TEXT('Main courante'!$C451,"hh:mm"),"")</f>
        <v/>
      </c>
      <c r="CS454" s="122" t="str">
        <f>IF('Main courante'!$A451=$CP$6,TEXT('Main courante'!$D451,"hh:mm"),"")</f>
        <v/>
      </c>
      <c r="CT454" s="123" t="str">
        <f>IF('Main courante'!$A451=$CP$6,MOD($CS454-$CR454,1),"")</f>
        <v/>
      </c>
      <c r="CU454" s="123" t="str">
        <f>IF('Main courante'!$A451=$CP$6,'Main courante'!$E451,"")</f>
        <v/>
      </c>
      <c r="CV454" s="122" t="str">
        <f>IF('Main courante'!$A451=$CP$6,DU454,"")</f>
        <v/>
      </c>
      <c r="CW454" s="125"/>
      <c r="CX454" s="120" t="str">
        <f>IF('Main courante'!$A451=$CX$6,MAX($CX$8:$CX453)+1,"")</f>
        <v/>
      </c>
      <c r="CY454" s="121" t="str">
        <f>IF('Main courante'!$A451=$CX$6,TEXT('Main courante'!$B451,"j mmm aa"),"")</f>
        <v/>
      </c>
      <c r="CZ454" s="122" t="str">
        <f>IF('Main courante'!$A451=$CX$6,TEXT('Main courante'!$C451,"hh:mm"),"")</f>
        <v/>
      </c>
      <c r="DA454" s="122" t="str">
        <f>IF('Main courante'!$A451=$CX$6,TEXT('Main courante'!$D451,"hh:mm"),"")</f>
        <v/>
      </c>
      <c r="DB454" s="123" t="str">
        <f>IF('Main courante'!$A451=$CX$6,MOD($DA454-$CZ454,1),"")</f>
        <v/>
      </c>
      <c r="DC454" s="123" t="str">
        <f>IF('Main courante'!$A451=$CX$6,'Main courante'!$E451,"")</f>
        <v/>
      </c>
      <c r="DD454" s="122" t="str">
        <f>IF('Main courante'!$A451=$CX$6,DU454,"")</f>
        <v/>
      </c>
      <c r="DE454" s="125"/>
      <c r="DF454" s="120" t="str">
        <f>IF('Main courante'!$A451=$DF$6,MAX($DF$8:$DF453)+1,"")</f>
        <v/>
      </c>
      <c r="DG454" s="121" t="str">
        <f>IF('Main courante'!$A451=$DF$6,TEXT('Main courante'!$B451,"j mmm aa"),"")</f>
        <v/>
      </c>
      <c r="DH454" s="122" t="str">
        <f>IF('Main courante'!$A451=$DF$6,TEXT('Main courante'!$C451,"hh:mm"),"")</f>
        <v/>
      </c>
      <c r="DI454" s="122" t="str">
        <f>IF('Main courante'!$A451=$DF$6,TEXT('Main courante'!$D451,"hh:mm"),"")</f>
        <v/>
      </c>
      <c r="DJ454" s="123" t="str">
        <f>IF('Main courante'!$A451=$DF$6,MOD($DI454-$DH454,1),"")</f>
        <v/>
      </c>
      <c r="DK454" s="123" t="str">
        <f>IF('Main courante'!$A451=$DF$6,'Main courante'!$E451,"")</f>
        <v/>
      </c>
      <c r="DL454" s="128"/>
      <c r="DM454" s="120" t="str">
        <f>IF(OR('Main courante'!$F451&lt;&gt;"",'Main courante'!$K451&lt;&gt;""),MAX($DM$8:$DM453)+1,"")</f>
        <v/>
      </c>
      <c r="DN454" s="121" t="str">
        <f>IF('Main courante'!$F451,TEXT('Main courante'!$B451,"j mmm aa"),"")</f>
        <v/>
      </c>
      <c r="DO454" s="121" t="str">
        <f>IF('Main courante'!$F451,'Main courante'!$E451,"")</f>
        <v/>
      </c>
      <c r="DP454" s="121" t="str">
        <f>IF(OR('Main courante'!$F451&lt;&gt;"",'Main courante'!$K451&lt;&gt;""),IF('Main courante'!$F451&lt;&gt;"",TEXT('Main courante'!$F451,"hh:mm"),""),"")</f>
        <v/>
      </c>
      <c r="DQ454" s="121" t="str">
        <f>IF(OR('Main courante'!$F451&lt;&gt;"",'Main courante'!$K451&lt;&gt;""),IF('Main courante'!$G451&lt;&gt;"",TEXT('Main courante'!$G451,"hh:mm"),""),"")</f>
        <v/>
      </c>
      <c r="DR454" s="121" t="str">
        <f>IF(OR('Main courante'!$F451&lt;&gt;"",'Main courante'!$K451&lt;&gt;""),IF('Main courante'!$K451&lt;&gt;"",TEXT('Main courante'!$K451,"hh:mm"),""),"")</f>
        <v/>
      </c>
      <c r="DS454" s="121" t="str">
        <f>IF(OR('Main courante'!$F451&lt;&gt;"",'Main courante'!$K451&lt;&gt;""),IF('Main courante'!$L451&lt;&gt;"",TEXT('Main courante'!$L451,"hh:mm"),""),"")</f>
        <v/>
      </c>
      <c r="DT454" s="129">
        <f t="shared" si="22"/>
        <v>0</v>
      </c>
      <c r="DU454" s="130">
        <f>'Main courante'!$H451+'Main courante'!$M451</f>
        <v>0</v>
      </c>
      <c r="DV454" s="131">
        <f>'Main courante'!$J451+'Main courante'!$O451</f>
        <v>0</v>
      </c>
      <c r="DW454" s="131">
        <f>'Main courante'!$I451+'Main courante'!$N451</f>
        <v>0</v>
      </c>
      <c r="DX454" s="132" t="str">
        <f>IF('Main courante'!$P451&lt;&gt;"",'Main courante'!$P451,"")</f>
        <v/>
      </c>
      <c r="DY454" s="133" t="str">
        <f>IF('Main courante'!$Q451&lt;&gt;"",'Main courante'!$Q451,"")</f>
        <v/>
      </c>
      <c r="DZ454" s="133" t="str">
        <f>IF('Main courante'!$R451&lt;&gt;"",'Main courante'!$R451,"")</f>
        <v/>
      </c>
      <c r="EA454" s="129">
        <f t="shared" si="23"/>
        <v>0</v>
      </c>
      <c r="EB454" s="129">
        <f t="shared" si="24"/>
        <v>0</v>
      </c>
      <c r="ED454" s="120" t="str">
        <f>IF('Main courante'!$A451=$ED$6,MAX($ED$8:$ED453)+1,"")</f>
        <v/>
      </c>
      <c r="EE454" s="120" t="str">
        <f>IF('Main courante'!$A451=$ED$6,'Main courante'!$S451,"")</f>
        <v/>
      </c>
      <c r="EF454" s="120" t="str">
        <f>IF('Main courante'!$A451=$ED$6,'Main courante'!$T451,"")</f>
        <v/>
      </c>
      <c r="EG454" s="120" t="str">
        <f>IF('Main courante'!$A451=$ED$6,'Main courante'!$U451,"")</f>
        <v/>
      </c>
      <c r="EH454" s="134" t="str">
        <f>IF('Main courante'!$A451=$ED$6,'Main courante'!$V451,"")</f>
        <v/>
      </c>
      <c r="EJ454" s="120" t="str">
        <f>IF('Main courante'!$A451=$EJ$6,MAX($EJ$8:$EJ453)+1,"")</f>
        <v/>
      </c>
      <c r="EK454" s="120" t="str">
        <f>IF('Main courante'!$A451=$EJ$6,'Main courante'!$S451,"")</f>
        <v/>
      </c>
      <c r="EL454" s="120" t="str">
        <f>IF('Main courante'!$A451=$EJ$6,'Main courante'!$T451,"")</f>
        <v/>
      </c>
      <c r="EM454" s="120" t="str">
        <f>IF('Main courante'!$A451=$EJ$6,'Main courante'!$U451,"")</f>
        <v/>
      </c>
      <c r="EN454" s="134" t="str">
        <f>IF('Main courante'!$A451=$EJ$6,'Main courante'!$V451,"")</f>
        <v/>
      </c>
      <c r="EP454" s="120" t="str">
        <f>IF('Main courante'!$A451=$EP$6,MAX($EP$8:$EP453)+1,"")</f>
        <v/>
      </c>
      <c r="EQ454" s="120" t="str">
        <f>IF('Main courante'!$A451=$EP$6,'Main courante'!$S451,"")</f>
        <v/>
      </c>
      <c r="ER454" s="120" t="str">
        <f>IF('Main courante'!$A451=$EP$6,'Main courante'!$T451,"")</f>
        <v/>
      </c>
      <c r="ES454" s="120" t="str">
        <f>IF('Main courante'!$A451=$EP$6,'Main courante'!$U451,"")</f>
        <v/>
      </c>
      <c r="ET454" s="134" t="str">
        <f>IF('Main courante'!$A451=$EP$6,'Main courante'!$V451,"")</f>
        <v/>
      </c>
      <c r="EU454" s="125"/>
      <c r="EV454" s="120" t="str">
        <f>IF('Main courante'!$A451=$EV$6,MAX($EV$8:$EV453)+1,"")</f>
        <v/>
      </c>
      <c r="EW454" s="121" t="str">
        <f>IF('Main courante'!$A451=$EV$6,TEXT('Main courante'!$B451,"j mmm aa"),"")</f>
        <v/>
      </c>
      <c r="EX454" s="122" t="str">
        <f>IF('Main courante'!$A451=$EV$6,TEXT('Main courante'!$C451,"hh:mm"),"")</f>
        <v/>
      </c>
      <c r="EY454" s="122" t="str">
        <f>IF('Main courante'!$A451=$EV$6,TEXT('Main courante'!$D451,"hh:mm"),"")</f>
        <v/>
      </c>
      <c r="EZ454" s="123" t="str">
        <f>IF('Main courante'!$A451=$EV$6,MOD($EY454-$EX454,1),"")</f>
        <v/>
      </c>
      <c r="FA454" s="123" t="str">
        <f>IF('Main courante'!$A451=$EV$6,'Main courante'!$E451,"")</f>
        <v/>
      </c>
      <c r="FB454" s="128"/>
    </row>
    <row r="455" spans="1:158">
      <c r="A455" s="120" t="str">
        <f>IF('Main courante'!$A452=$A$6,MAX($A$8:$A454)+1,"")</f>
        <v/>
      </c>
      <c r="B455" s="121" t="str">
        <f>IF('Main courante'!$A452=$A$6,TEXT('Main courante'!$B452,"j mmm aa"),"")</f>
        <v/>
      </c>
      <c r="C455" s="122" t="str">
        <f>IF('Main courante'!$A452=$A$6,TEXT('Main courante'!$C452,"hh:mm"),"")</f>
        <v/>
      </c>
      <c r="D455" s="122" t="str">
        <f>IF('Main courante'!$A452=$A$6,TEXT('Main courante'!$D452,"hh:mm"),"")</f>
        <v/>
      </c>
      <c r="E455" s="123" t="str">
        <f>IF('Main courante'!$A452=$A$6,MOD($D455-$C455,1),"")</f>
        <v/>
      </c>
      <c r="F455" s="123" t="str">
        <f>IF('Main courante'!$A452=$A$6,'Main courante'!$E452,"")</f>
        <v/>
      </c>
      <c r="G455" s="125"/>
      <c r="H455" s="126" t="str">
        <f>IF('Main courante'!$A452=$H$6,MAX($H$8:$H454)+1,"")</f>
        <v/>
      </c>
      <c r="I455" s="121" t="str">
        <f>IF('Main courante'!$A452=$H$6,TEXT('Main courante'!$B452,"j mmm aa"),"")</f>
        <v/>
      </c>
      <c r="J455" s="122" t="str">
        <f>IF('Main courante'!$A452=$H$6,TEXT('Main courante'!$C452,"hh:mm"),"")</f>
        <v/>
      </c>
      <c r="K455" s="122" t="str">
        <f>IF('Main courante'!$A452=$H$6,TEXT('Main courante'!$D452,"hh:mm"),"")</f>
        <v/>
      </c>
      <c r="L455" s="123" t="str">
        <f>IF('Main courante'!$A452=$H$6,MOD($K455-$J455,1),"")</f>
        <v/>
      </c>
      <c r="M455" s="123" t="str">
        <f>IF('Main courante'!$A452=$H$6,'Main courante'!$E452,"")</f>
        <v/>
      </c>
      <c r="N455" s="125"/>
      <c r="O455" s="120" t="str">
        <f>IF('Main courante'!$A452=$O$6,MAX($O$8:$O454)+1,"")</f>
        <v/>
      </c>
      <c r="P455" s="121" t="str">
        <f>IF('Main courante'!$A452=$O$6,TEXT('Main courante'!$B452,"j mmm aa"),"")</f>
        <v/>
      </c>
      <c r="Q455" s="122" t="str">
        <f>IF('Main courante'!$A452=$O$6,TEXT('Main courante'!$C452,"hh:mm"),"")</f>
        <v/>
      </c>
      <c r="R455" s="122" t="str">
        <f>IF('Main courante'!$A452=$O$6,TEXT('Main courante'!$D452,"hh:mm"),"")</f>
        <v/>
      </c>
      <c r="S455" s="123" t="str">
        <f>IF('Main courante'!$A452=$O$6,MOD($R455-$Q455,1),"")</f>
        <v/>
      </c>
      <c r="T455" s="124" t="str">
        <f>IF('Main courante'!$A452=$O$6,'Main courante'!$E452,"")</f>
        <v/>
      </c>
      <c r="U455" s="127" t="str">
        <f>IF('Main courante'!$A452=$O$6,DU455,"")</f>
        <v/>
      </c>
      <c r="V455" s="125"/>
      <c r="W455" s="120" t="str">
        <f>IF('Main courante'!$A452=$W$6,MAX($W$8:$W454)+1,"")</f>
        <v/>
      </c>
      <c r="X455" s="121" t="str">
        <f>IF('Main courante'!$A452=$W$6,TEXT('Main courante'!$B452,"j mmm aa"),"")</f>
        <v/>
      </c>
      <c r="Y455" s="122" t="str">
        <f>IF('Main courante'!$A452=$W$6,TEXT('Main courante'!$C452,"hh:mm"),"")</f>
        <v/>
      </c>
      <c r="Z455" s="122" t="str">
        <f>IF('Main courante'!$A452=$W$6,TEXT('Main courante'!$D452,"hh:mm"),"")</f>
        <v/>
      </c>
      <c r="AA455" s="123" t="str">
        <f>IF('Main courante'!$A452=$W$6,MOD($Z455-$Y455,1),"")</f>
        <v/>
      </c>
      <c r="AB455" s="123" t="str">
        <f>IF('Main courante'!$A452=$W$6,'Main courante'!$E452,"")</f>
        <v/>
      </c>
      <c r="AC455" s="122" t="str">
        <f>IF('Main courante'!$A452=$W$6,DU455,"")</f>
        <v/>
      </c>
      <c r="AD455" s="125"/>
      <c r="AE455" s="120" t="str">
        <f>IF('Main courante'!$A452=$AE$6,MAX($AE$8:$AE454)+1,"")</f>
        <v/>
      </c>
      <c r="AF455" s="121" t="str">
        <f>IF('Main courante'!$A452=$AE$6,TEXT('Main courante'!$B452,"j mmm aa"),"")</f>
        <v/>
      </c>
      <c r="AG455" s="122" t="str">
        <f>IF('Main courante'!$A452=$AE$6,TEXT('Main courante'!$C452,"hh:mm"),"")</f>
        <v/>
      </c>
      <c r="AH455" s="122" t="str">
        <f>IF('Main courante'!$A452=$AE$6,TEXT('Main courante'!$D452,"hh:mm"),"")</f>
        <v/>
      </c>
      <c r="AI455" s="123" t="str">
        <f>IF('Main courante'!$A452=$AE$6,MOD($AH455-$AG455,1),"")</f>
        <v/>
      </c>
      <c r="AJ455" s="123" t="str">
        <f>IF('Main courante'!$A452=$AE$6,'Main courante'!$E452,"")</f>
        <v/>
      </c>
      <c r="AK455" s="122" t="str">
        <f>IF('Main courante'!$A452=$AE$6,DU455,"")</f>
        <v/>
      </c>
      <c r="AL455" s="125"/>
      <c r="AM455" s="120" t="str">
        <f>IF('Main courante'!$A452=$AM$6,MAX($AM$8:$AM454)+1,"")</f>
        <v/>
      </c>
      <c r="AN455" s="121" t="str">
        <f>IF('Main courante'!$A452=$AM$6,TEXT('Main courante'!$B452,"j mmm aa"),"")</f>
        <v/>
      </c>
      <c r="AO455" s="122" t="str">
        <f>IF('Main courante'!$A452=$AM$6,TEXT('Main courante'!$C452,"hh:mm"),"")</f>
        <v/>
      </c>
      <c r="AP455" s="122" t="str">
        <f>IF('Main courante'!$A452=$AM$6,TEXT('Main courante'!$D452,"hh:mm"),"")</f>
        <v/>
      </c>
      <c r="AQ455" s="123" t="str">
        <f>IF('Main courante'!$A452=$AM$6,MOD($AP455-$AO455,1),"")</f>
        <v/>
      </c>
      <c r="AR455" s="123" t="str">
        <f>IF('Main courante'!$A452=$AM$6,'Main courante'!$E452,"")</f>
        <v/>
      </c>
      <c r="AS455" s="122" t="str">
        <f>IF('Main courante'!$A452=$AM$6,DU455,"")</f>
        <v/>
      </c>
      <c r="AT455" s="125"/>
      <c r="AU455" s="120" t="str">
        <f>IF('Main courante'!$A452=$AU$6,MAX($AU$8:$AU454)+1,"")</f>
        <v/>
      </c>
      <c r="AV455" s="121" t="str">
        <f>IF('Main courante'!$A452=$AU$6,TEXT('Main courante'!$B452,"j mmm aa"),"")</f>
        <v/>
      </c>
      <c r="AW455" s="122" t="str">
        <f>IF('Main courante'!$A452=$AU$6,TEXT('Main courante'!$C452,"hh:mm"),"")</f>
        <v/>
      </c>
      <c r="AX455" s="122" t="str">
        <f>IF('Main courante'!$A452=$AU$6,TEXT('Main courante'!$D452,"hh:mm"),"")</f>
        <v/>
      </c>
      <c r="AY455" s="123" t="str">
        <f>IF('Main courante'!$A452=$AU$6,MOD($AX455-$AW455,1),"")</f>
        <v/>
      </c>
      <c r="AZ455" s="123" t="str">
        <f>IF('Main courante'!$A452=$AU$6,'Main courante'!$E452,"")</f>
        <v/>
      </c>
      <c r="BA455" s="122" t="str">
        <f>IF('Main courante'!$A452=$AU$6,DU455,"")</f>
        <v/>
      </c>
      <c r="BB455" s="125"/>
      <c r="BC455" s="120" t="str">
        <f>IF('Main courante'!$A452=$BC$6,MAX($BC$8:$BC454)+1,"")</f>
        <v/>
      </c>
      <c r="BD455" s="121" t="str">
        <f>IF('Main courante'!$A452=$BC$6,TEXT('Main courante'!$B452,"j mmm aa"),"")</f>
        <v/>
      </c>
      <c r="BE455" s="122" t="str">
        <f>IF('Main courante'!$A452=$BC$6,TEXT('Main courante'!$C452,"hh:mm"),"")</f>
        <v/>
      </c>
      <c r="BF455" s="122" t="str">
        <f>IF('Main courante'!$A452=$BC$6,TEXT('Main courante'!$D452,"hh:mm"),"")</f>
        <v/>
      </c>
      <c r="BG455" s="123" t="str">
        <f>IF('Main courante'!$A452=$BC$6,MOD($BF455-$BE455,1),"")</f>
        <v/>
      </c>
      <c r="BH455" s="123" t="str">
        <f>IF('Main courante'!$A452=$BC$6,'Main courante'!$E452,"")</f>
        <v/>
      </c>
      <c r="BI455" s="122" t="str">
        <f>IF('Main courante'!$A452=$BC$6,DU455,"")</f>
        <v/>
      </c>
      <c r="BJ455" s="125"/>
      <c r="BK455" s="120" t="str">
        <f>IF('Main courante'!$A452=$BK$6,MAX($BK$8:$BK454)+1,"")</f>
        <v/>
      </c>
      <c r="BL455" s="121" t="str">
        <f>IF('Main courante'!$A452=$BK$6,TEXT('Main courante'!$B452,"j mmm aa"),"")</f>
        <v/>
      </c>
      <c r="BM455" s="122" t="str">
        <f>IF('Main courante'!$A452=$BK$6,TEXT('Main courante'!$C452,"hh:mm"),"")</f>
        <v/>
      </c>
      <c r="BN455" s="122" t="str">
        <f>IF('Main courante'!$A452=$BK$6,TEXT('Main courante'!$D452,"hh:mm"),"")</f>
        <v/>
      </c>
      <c r="BO455" s="123" t="str">
        <f>IF('Main courante'!$A452=$BK$6,MOD($BN455-$BM455,1),"")</f>
        <v/>
      </c>
      <c r="BP455" s="123" t="str">
        <f>IF('Main courante'!$A452=$BK$6,'Main courante'!$E452,"")</f>
        <v/>
      </c>
      <c r="BQ455" s="122" t="str">
        <f>IF('Main courante'!$A452=$BK$6,DU455,"")</f>
        <v/>
      </c>
      <c r="BR455" s="125"/>
      <c r="BS455" s="120" t="str">
        <f>IF('Main courante'!$A452=$BS$6,MAX($BS$8:$BS454)+1,"")</f>
        <v/>
      </c>
      <c r="BT455" s="121" t="str">
        <f>IF('Main courante'!$A452=$BS$6,TEXT('Main courante'!$B452,"j mmm aa"),"")</f>
        <v/>
      </c>
      <c r="BU455" s="122" t="str">
        <f>IF('Main courante'!$A452=$BS$6,TEXT('Main courante'!$C452,"hh:mm"),"")</f>
        <v/>
      </c>
      <c r="BV455" s="122" t="str">
        <f>IF('Main courante'!$A452=$BS$6,TEXT('Main courante'!$D452,"hh:mm"),"")</f>
        <v/>
      </c>
      <c r="BW455" s="123" t="str">
        <f>IF('Main courante'!$A452=$BS$6,MOD($BV455-$BU455,1),"")</f>
        <v/>
      </c>
      <c r="BX455" s="123" t="str">
        <f>IF('Main courante'!$A452=$BS$6,'Main courante'!$E452,"")</f>
        <v/>
      </c>
      <c r="BY455" s="122" t="str">
        <f>IF('Main courante'!$A452=$BS$6,DU455,"")</f>
        <v/>
      </c>
      <c r="BZ455" s="125"/>
      <c r="CA455" s="120" t="str">
        <f>IF('Main courante'!$A452=$CA$6,MAX($CA$8:$CA454)+1,"")</f>
        <v/>
      </c>
      <c r="CB455" s="121" t="str">
        <f>IF('Main courante'!$A452=$CA$6,TEXT('Main courante'!$B452,"j mmm aa"),"")</f>
        <v/>
      </c>
      <c r="CC455" s="122" t="str">
        <f>IF('Main courante'!$A452=$CA$6,TEXT('Main courante'!$C452,"hh:mm"),"")</f>
        <v/>
      </c>
      <c r="CD455" s="122" t="str">
        <f>IF('Main courante'!$A452=$CA$6,TEXT('Main courante'!$D452,"hh:mm"),"")</f>
        <v/>
      </c>
      <c r="CE455" s="123" t="str">
        <f>IF('Main courante'!$A452=$CA$6,MOD($CD455-$CC455,1),"")</f>
        <v/>
      </c>
      <c r="CF455" s="123" t="str">
        <f>IF('Main courante'!$A452=$CA$6,'Main courante'!$E452,"")</f>
        <v/>
      </c>
      <c r="CG455" s="122" t="str">
        <f>IF('Main courante'!$A452=$CA$6,DU455,"")</f>
        <v/>
      </c>
      <c r="CH455" s="125"/>
      <c r="CI455" s="120" t="str">
        <f>IF('Main courante'!$A452=$CI$6,MAX($CI$8:$CI454)+1,"")</f>
        <v/>
      </c>
      <c r="CJ455" s="121" t="str">
        <f>IF('Main courante'!$A452=$CI$6,TEXT('Main courante'!$B452,"j mmm aa"),"")</f>
        <v/>
      </c>
      <c r="CK455" s="122" t="str">
        <f>IF('Main courante'!$A452=$CI$6,TEXT('Main courante'!$C452,"hh:mm"),"")</f>
        <v/>
      </c>
      <c r="CL455" s="122" t="str">
        <f>IF('Main courante'!$A452=$CI$6,TEXT('Main courante'!$D452,"hh:mm"),"")</f>
        <v/>
      </c>
      <c r="CM455" s="123" t="str">
        <f>IF('Main courante'!$A452=$CI$6,MOD($CL455-$CK455,1),"")</f>
        <v/>
      </c>
      <c r="CN455" s="123" t="str">
        <f>IF('Main courante'!$A452=$CI$6,'Main courante'!$E452,"")</f>
        <v/>
      </c>
      <c r="CO455" s="125"/>
      <c r="CP455" s="120" t="str">
        <f>IF('Main courante'!$A452=$CP$6,MAX($CP$8:$CP454)+1,"")</f>
        <v/>
      </c>
      <c r="CQ455" s="121" t="str">
        <f>IF('Main courante'!$A452=$CP$6,TEXT('Main courante'!$B452,"j mmm aa"),"")</f>
        <v/>
      </c>
      <c r="CR455" s="122" t="str">
        <f>IF('Main courante'!$A452=$CP$6,TEXT('Main courante'!$C452,"hh:mm"),"")</f>
        <v/>
      </c>
      <c r="CS455" s="122" t="str">
        <f>IF('Main courante'!$A452=$CP$6,TEXT('Main courante'!$D452,"hh:mm"),"")</f>
        <v/>
      </c>
      <c r="CT455" s="123" t="str">
        <f>IF('Main courante'!$A452=$CP$6,MOD($CS455-$CR455,1),"")</f>
        <v/>
      </c>
      <c r="CU455" s="123" t="str">
        <f>IF('Main courante'!$A452=$CP$6,'Main courante'!$E452,"")</f>
        <v/>
      </c>
      <c r="CV455" s="122" t="str">
        <f>IF('Main courante'!$A452=$CP$6,DU455,"")</f>
        <v/>
      </c>
      <c r="CW455" s="125"/>
      <c r="CX455" s="120" t="str">
        <f>IF('Main courante'!$A452=$CX$6,MAX($CX$8:$CX454)+1,"")</f>
        <v/>
      </c>
      <c r="CY455" s="121" t="str">
        <f>IF('Main courante'!$A452=$CX$6,TEXT('Main courante'!$B452,"j mmm aa"),"")</f>
        <v/>
      </c>
      <c r="CZ455" s="122" t="str">
        <f>IF('Main courante'!$A452=$CX$6,TEXT('Main courante'!$C452,"hh:mm"),"")</f>
        <v/>
      </c>
      <c r="DA455" s="122" t="str">
        <f>IF('Main courante'!$A452=$CX$6,TEXT('Main courante'!$D452,"hh:mm"),"")</f>
        <v/>
      </c>
      <c r="DB455" s="123" t="str">
        <f>IF('Main courante'!$A452=$CX$6,MOD($DA455-$CZ455,1),"")</f>
        <v/>
      </c>
      <c r="DC455" s="123" t="str">
        <f>IF('Main courante'!$A452=$CX$6,'Main courante'!$E452,"")</f>
        <v/>
      </c>
      <c r="DD455" s="122" t="str">
        <f>IF('Main courante'!$A452=$CX$6,DU455,"")</f>
        <v/>
      </c>
      <c r="DE455" s="125"/>
      <c r="DF455" s="120" t="str">
        <f>IF('Main courante'!$A452=$DF$6,MAX($DF$8:$DF454)+1,"")</f>
        <v/>
      </c>
      <c r="DG455" s="121" t="str">
        <f>IF('Main courante'!$A452=$DF$6,TEXT('Main courante'!$B452,"j mmm aa"),"")</f>
        <v/>
      </c>
      <c r="DH455" s="122" t="str">
        <f>IF('Main courante'!$A452=$DF$6,TEXT('Main courante'!$C452,"hh:mm"),"")</f>
        <v/>
      </c>
      <c r="DI455" s="122" t="str">
        <f>IF('Main courante'!$A452=$DF$6,TEXT('Main courante'!$D452,"hh:mm"),"")</f>
        <v/>
      </c>
      <c r="DJ455" s="123" t="str">
        <f>IF('Main courante'!$A452=$DF$6,MOD($DI455-$DH455,1),"")</f>
        <v/>
      </c>
      <c r="DK455" s="123" t="str">
        <f>IF('Main courante'!$A452=$DF$6,'Main courante'!$E452,"")</f>
        <v/>
      </c>
      <c r="DL455" s="128"/>
      <c r="DM455" s="120" t="str">
        <f>IF(OR('Main courante'!$F452&lt;&gt;"",'Main courante'!$K452&lt;&gt;""),MAX($DM$8:$DM454)+1,"")</f>
        <v/>
      </c>
      <c r="DN455" s="121" t="str">
        <f>IF('Main courante'!$F452,TEXT('Main courante'!$B452,"j mmm aa"),"")</f>
        <v/>
      </c>
      <c r="DO455" s="121" t="str">
        <f>IF('Main courante'!$F452,'Main courante'!$E452,"")</f>
        <v/>
      </c>
      <c r="DP455" s="121" t="str">
        <f>IF(OR('Main courante'!$F452&lt;&gt;"",'Main courante'!$K452&lt;&gt;""),IF('Main courante'!$F452&lt;&gt;"",TEXT('Main courante'!$F452,"hh:mm"),""),"")</f>
        <v/>
      </c>
      <c r="DQ455" s="121" t="str">
        <f>IF(OR('Main courante'!$F452&lt;&gt;"",'Main courante'!$K452&lt;&gt;""),IF('Main courante'!$G452&lt;&gt;"",TEXT('Main courante'!$G452,"hh:mm"),""),"")</f>
        <v/>
      </c>
      <c r="DR455" s="121" t="str">
        <f>IF(OR('Main courante'!$F452&lt;&gt;"",'Main courante'!$K452&lt;&gt;""),IF('Main courante'!$K452&lt;&gt;"",TEXT('Main courante'!$K452,"hh:mm"),""),"")</f>
        <v/>
      </c>
      <c r="DS455" s="121" t="str">
        <f>IF(OR('Main courante'!$F452&lt;&gt;"",'Main courante'!$K452&lt;&gt;""),IF('Main courante'!$L452&lt;&gt;"",TEXT('Main courante'!$L452,"hh:mm"),""),"")</f>
        <v/>
      </c>
      <c r="DT455" s="129">
        <f t="shared" si="22"/>
        <v>0</v>
      </c>
      <c r="DU455" s="130">
        <f>'Main courante'!$H452+'Main courante'!$M452</f>
        <v>0</v>
      </c>
      <c r="DV455" s="131">
        <f>'Main courante'!$J452+'Main courante'!$O452</f>
        <v>0</v>
      </c>
      <c r="DW455" s="131">
        <f>'Main courante'!$I452+'Main courante'!$N452</f>
        <v>0</v>
      </c>
      <c r="DX455" s="132" t="str">
        <f>IF('Main courante'!$P452&lt;&gt;"",'Main courante'!$P452,"")</f>
        <v/>
      </c>
      <c r="DY455" s="133" t="str">
        <f>IF('Main courante'!$Q452&lt;&gt;"",'Main courante'!$Q452,"")</f>
        <v/>
      </c>
      <c r="DZ455" s="133" t="str">
        <f>IF('Main courante'!$R452&lt;&gt;"",'Main courante'!$R452,"")</f>
        <v/>
      </c>
      <c r="EA455" s="129">
        <f t="shared" si="23"/>
        <v>0</v>
      </c>
      <c r="EB455" s="129">
        <f t="shared" si="24"/>
        <v>0</v>
      </c>
      <c r="ED455" s="120" t="str">
        <f>IF('Main courante'!$A452=$ED$6,MAX($ED$8:$ED454)+1,"")</f>
        <v/>
      </c>
      <c r="EE455" s="120" t="str">
        <f>IF('Main courante'!$A452=$ED$6,'Main courante'!$S452,"")</f>
        <v/>
      </c>
      <c r="EF455" s="120" t="str">
        <f>IF('Main courante'!$A452=$ED$6,'Main courante'!$T452,"")</f>
        <v/>
      </c>
      <c r="EG455" s="120" t="str">
        <f>IF('Main courante'!$A452=$ED$6,'Main courante'!$U452,"")</f>
        <v/>
      </c>
      <c r="EH455" s="134" t="str">
        <f>IF('Main courante'!$A452=$ED$6,'Main courante'!$V452,"")</f>
        <v/>
      </c>
      <c r="EJ455" s="120" t="str">
        <f>IF('Main courante'!$A452=$EJ$6,MAX($EJ$8:$EJ454)+1,"")</f>
        <v/>
      </c>
      <c r="EK455" s="120" t="str">
        <f>IF('Main courante'!$A452=$EJ$6,'Main courante'!$S452,"")</f>
        <v/>
      </c>
      <c r="EL455" s="120" t="str">
        <f>IF('Main courante'!$A452=$EJ$6,'Main courante'!$T452,"")</f>
        <v/>
      </c>
      <c r="EM455" s="120" t="str">
        <f>IF('Main courante'!$A452=$EJ$6,'Main courante'!$U452,"")</f>
        <v/>
      </c>
      <c r="EN455" s="134" t="str">
        <f>IF('Main courante'!$A452=$EJ$6,'Main courante'!$V452,"")</f>
        <v/>
      </c>
      <c r="EP455" s="120" t="str">
        <f>IF('Main courante'!$A452=$EP$6,MAX($EP$8:$EP454)+1,"")</f>
        <v/>
      </c>
      <c r="EQ455" s="120" t="str">
        <f>IF('Main courante'!$A452=$EP$6,'Main courante'!$S452,"")</f>
        <v/>
      </c>
      <c r="ER455" s="120" t="str">
        <f>IF('Main courante'!$A452=$EP$6,'Main courante'!$T452,"")</f>
        <v/>
      </c>
      <c r="ES455" s="120" t="str">
        <f>IF('Main courante'!$A452=$EP$6,'Main courante'!$U452,"")</f>
        <v/>
      </c>
      <c r="ET455" s="134" t="str">
        <f>IF('Main courante'!$A452=$EP$6,'Main courante'!$V452,"")</f>
        <v/>
      </c>
      <c r="EU455" s="125"/>
      <c r="EV455" s="120" t="str">
        <f>IF('Main courante'!$A452=$EV$6,MAX($EV$8:$EV454)+1,"")</f>
        <v/>
      </c>
      <c r="EW455" s="121" t="str">
        <f>IF('Main courante'!$A452=$EV$6,TEXT('Main courante'!$B452,"j mmm aa"),"")</f>
        <v/>
      </c>
      <c r="EX455" s="122" t="str">
        <f>IF('Main courante'!$A452=$EV$6,TEXT('Main courante'!$C452,"hh:mm"),"")</f>
        <v/>
      </c>
      <c r="EY455" s="122" t="str">
        <f>IF('Main courante'!$A452=$EV$6,TEXT('Main courante'!$D452,"hh:mm"),"")</f>
        <v/>
      </c>
      <c r="EZ455" s="123" t="str">
        <f>IF('Main courante'!$A452=$EV$6,MOD($EY455-$EX455,1),"")</f>
        <v/>
      </c>
      <c r="FA455" s="123" t="str">
        <f>IF('Main courante'!$A452=$EV$6,'Main courante'!$E452,"")</f>
        <v/>
      </c>
      <c r="FB455" s="128"/>
    </row>
    <row r="456" spans="1:158">
      <c r="A456" s="120" t="str">
        <f>IF('Main courante'!$A453=$A$6,MAX($A$8:$A455)+1,"")</f>
        <v/>
      </c>
      <c r="B456" s="121" t="str">
        <f>IF('Main courante'!$A453=$A$6,TEXT('Main courante'!$B453,"j mmm aa"),"")</f>
        <v/>
      </c>
      <c r="C456" s="122" t="str">
        <f>IF('Main courante'!$A453=$A$6,TEXT('Main courante'!$C453,"hh:mm"),"")</f>
        <v/>
      </c>
      <c r="D456" s="122" t="str">
        <f>IF('Main courante'!$A453=$A$6,TEXT('Main courante'!$D453,"hh:mm"),"")</f>
        <v/>
      </c>
      <c r="E456" s="123" t="str">
        <f>IF('Main courante'!$A453=$A$6,MOD($D456-$C456,1),"")</f>
        <v/>
      </c>
      <c r="F456" s="123" t="str">
        <f>IF('Main courante'!$A453=$A$6,'Main courante'!$E453,"")</f>
        <v/>
      </c>
      <c r="G456" s="125"/>
      <c r="H456" s="126" t="str">
        <f>IF('Main courante'!$A453=$H$6,MAX($H$8:$H455)+1,"")</f>
        <v/>
      </c>
      <c r="I456" s="121" t="str">
        <f>IF('Main courante'!$A453=$H$6,TEXT('Main courante'!$B453,"j mmm aa"),"")</f>
        <v/>
      </c>
      <c r="J456" s="122" t="str">
        <f>IF('Main courante'!$A453=$H$6,TEXT('Main courante'!$C453,"hh:mm"),"")</f>
        <v/>
      </c>
      <c r="K456" s="122" t="str">
        <f>IF('Main courante'!$A453=$H$6,TEXT('Main courante'!$D453,"hh:mm"),"")</f>
        <v/>
      </c>
      <c r="L456" s="123" t="str">
        <f>IF('Main courante'!$A453=$H$6,MOD($K456-$J456,1),"")</f>
        <v/>
      </c>
      <c r="M456" s="123" t="str">
        <f>IF('Main courante'!$A453=$H$6,'Main courante'!$E453,"")</f>
        <v/>
      </c>
      <c r="N456" s="125"/>
      <c r="O456" s="120" t="str">
        <f>IF('Main courante'!$A453=$O$6,MAX($O$8:$O455)+1,"")</f>
        <v/>
      </c>
      <c r="P456" s="121" t="str">
        <f>IF('Main courante'!$A453=$O$6,TEXT('Main courante'!$B453,"j mmm aa"),"")</f>
        <v/>
      </c>
      <c r="Q456" s="122" t="str">
        <f>IF('Main courante'!$A453=$O$6,TEXT('Main courante'!$C453,"hh:mm"),"")</f>
        <v/>
      </c>
      <c r="R456" s="122" t="str">
        <f>IF('Main courante'!$A453=$O$6,TEXT('Main courante'!$D453,"hh:mm"),"")</f>
        <v/>
      </c>
      <c r="S456" s="123" t="str">
        <f>IF('Main courante'!$A453=$O$6,MOD($R456-$Q456,1),"")</f>
        <v/>
      </c>
      <c r="T456" s="124" t="str">
        <f>IF('Main courante'!$A453=$O$6,'Main courante'!$E453,"")</f>
        <v/>
      </c>
      <c r="U456" s="127" t="str">
        <f>IF('Main courante'!$A453=$O$6,DU456,"")</f>
        <v/>
      </c>
      <c r="V456" s="125"/>
      <c r="W456" s="120" t="str">
        <f>IF('Main courante'!$A453=$W$6,MAX($W$8:$W455)+1,"")</f>
        <v/>
      </c>
      <c r="X456" s="121" t="str">
        <f>IF('Main courante'!$A453=$W$6,TEXT('Main courante'!$B453,"j mmm aa"),"")</f>
        <v/>
      </c>
      <c r="Y456" s="122" t="str">
        <f>IF('Main courante'!$A453=$W$6,TEXT('Main courante'!$C453,"hh:mm"),"")</f>
        <v/>
      </c>
      <c r="Z456" s="122" t="str">
        <f>IF('Main courante'!$A453=$W$6,TEXT('Main courante'!$D453,"hh:mm"),"")</f>
        <v/>
      </c>
      <c r="AA456" s="123" t="str">
        <f>IF('Main courante'!$A453=$W$6,MOD($Z456-$Y456,1),"")</f>
        <v/>
      </c>
      <c r="AB456" s="123" t="str">
        <f>IF('Main courante'!$A453=$W$6,'Main courante'!$E453,"")</f>
        <v/>
      </c>
      <c r="AC456" s="122" t="str">
        <f>IF('Main courante'!$A453=$W$6,DU456,"")</f>
        <v/>
      </c>
      <c r="AD456" s="125"/>
      <c r="AE456" s="120" t="str">
        <f>IF('Main courante'!$A453=$AE$6,MAX($AE$8:$AE455)+1,"")</f>
        <v/>
      </c>
      <c r="AF456" s="121" t="str">
        <f>IF('Main courante'!$A453=$AE$6,TEXT('Main courante'!$B453,"j mmm aa"),"")</f>
        <v/>
      </c>
      <c r="AG456" s="122" t="str">
        <f>IF('Main courante'!$A453=$AE$6,TEXT('Main courante'!$C453,"hh:mm"),"")</f>
        <v/>
      </c>
      <c r="AH456" s="122" t="str">
        <f>IF('Main courante'!$A453=$AE$6,TEXT('Main courante'!$D453,"hh:mm"),"")</f>
        <v/>
      </c>
      <c r="AI456" s="123" t="str">
        <f>IF('Main courante'!$A453=$AE$6,MOD($AH456-$AG456,1),"")</f>
        <v/>
      </c>
      <c r="AJ456" s="123" t="str">
        <f>IF('Main courante'!$A453=$AE$6,'Main courante'!$E453,"")</f>
        <v/>
      </c>
      <c r="AK456" s="122" t="str">
        <f>IF('Main courante'!$A453=$AE$6,DU456,"")</f>
        <v/>
      </c>
      <c r="AL456" s="125"/>
      <c r="AM456" s="120" t="str">
        <f>IF('Main courante'!$A453=$AM$6,MAX($AM$8:$AM455)+1,"")</f>
        <v/>
      </c>
      <c r="AN456" s="121" t="str">
        <f>IF('Main courante'!$A453=$AM$6,TEXT('Main courante'!$B453,"j mmm aa"),"")</f>
        <v/>
      </c>
      <c r="AO456" s="122" t="str">
        <f>IF('Main courante'!$A453=$AM$6,TEXT('Main courante'!$C453,"hh:mm"),"")</f>
        <v/>
      </c>
      <c r="AP456" s="122" t="str">
        <f>IF('Main courante'!$A453=$AM$6,TEXT('Main courante'!$D453,"hh:mm"),"")</f>
        <v/>
      </c>
      <c r="AQ456" s="123" t="str">
        <f>IF('Main courante'!$A453=$AM$6,MOD($AP456-$AO456,1),"")</f>
        <v/>
      </c>
      <c r="AR456" s="123" t="str">
        <f>IF('Main courante'!$A453=$AM$6,'Main courante'!$E453,"")</f>
        <v/>
      </c>
      <c r="AS456" s="122" t="str">
        <f>IF('Main courante'!$A453=$AM$6,DU456,"")</f>
        <v/>
      </c>
      <c r="AT456" s="125"/>
      <c r="AU456" s="120" t="str">
        <f>IF('Main courante'!$A453=$AU$6,MAX($AU$8:$AU455)+1,"")</f>
        <v/>
      </c>
      <c r="AV456" s="121" t="str">
        <f>IF('Main courante'!$A453=$AU$6,TEXT('Main courante'!$B453,"j mmm aa"),"")</f>
        <v/>
      </c>
      <c r="AW456" s="122" t="str">
        <f>IF('Main courante'!$A453=$AU$6,TEXT('Main courante'!$C453,"hh:mm"),"")</f>
        <v/>
      </c>
      <c r="AX456" s="122" t="str">
        <f>IF('Main courante'!$A453=$AU$6,TEXT('Main courante'!$D453,"hh:mm"),"")</f>
        <v/>
      </c>
      <c r="AY456" s="123" t="str">
        <f>IF('Main courante'!$A453=$AU$6,MOD($AX456-$AW456,1),"")</f>
        <v/>
      </c>
      <c r="AZ456" s="123" t="str">
        <f>IF('Main courante'!$A453=$AU$6,'Main courante'!$E453,"")</f>
        <v/>
      </c>
      <c r="BA456" s="122" t="str">
        <f>IF('Main courante'!$A453=$AU$6,DU456,"")</f>
        <v/>
      </c>
      <c r="BB456" s="125"/>
      <c r="BC456" s="120" t="str">
        <f>IF('Main courante'!$A453=$BC$6,MAX($BC$8:$BC455)+1,"")</f>
        <v/>
      </c>
      <c r="BD456" s="121" t="str">
        <f>IF('Main courante'!$A453=$BC$6,TEXT('Main courante'!$B453,"j mmm aa"),"")</f>
        <v/>
      </c>
      <c r="BE456" s="122" t="str">
        <f>IF('Main courante'!$A453=$BC$6,TEXT('Main courante'!$C453,"hh:mm"),"")</f>
        <v/>
      </c>
      <c r="BF456" s="122" t="str">
        <f>IF('Main courante'!$A453=$BC$6,TEXT('Main courante'!$D453,"hh:mm"),"")</f>
        <v/>
      </c>
      <c r="BG456" s="123" t="str">
        <f>IF('Main courante'!$A453=$BC$6,MOD($BF456-$BE456,1),"")</f>
        <v/>
      </c>
      <c r="BH456" s="123" t="str">
        <f>IF('Main courante'!$A453=$BC$6,'Main courante'!$E453,"")</f>
        <v/>
      </c>
      <c r="BI456" s="122" t="str">
        <f>IF('Main courante'!$A453=$BC$6,DU456,"")</f>
        <v/>
      </c>
      <c r="BJ456" s="125"/>
      <c r="BK456" s="120" t="str">
        <f>IF('Main courante'!$A453=$BK$6,MAX($BK$8:$BK455)+1,"")</f>
        <v/>
      </c>
      <c r="BL456" s="121" t="str">
        <f>IF('Main courante'!$A453=$BK$6,TEXT('Main courante'!$B453,"j mmm aa"),"")</f>
        <v/>
      </c>
      <c r="BM456" s="122" t="str">
        <f>IF('Main courante'!$A453=$BK$6,TEXT('Main courante'!$C453,"hh:mm"),"")</f>
        <v/>
      </c>
      <c r="BN456" s="122" t="str">
        <f>IF('Main courante'!$A453=$BK$6,TEXT('Main courante'!$D453,"hh:mm"),"")</f>
        <v/>
      </c>
      <c r="BO456" s="123" t="str">
        <f>IF('Main courante'!$A453=$BK$6,MOD($BN456-$BM456,1),"")</f>
        <v/>
      </c>
      <c r="BP456" s="123" t="str">
        <f>IF('Main courante'!$A453=$BK$6,'Main courante'!$E453,"")</f>
        <v/>
      </c>
      <c r="BQ456" s="122" t="str">
        <f>IF('Main courante'!$A453=$BK$6,DU456,"")</f>
        <v/>
      </c>
      <c r="BR456" s="125"/>
      <c r="BS456" s="120" t="str">
        <f>IF('Main courante'!$A453=$BS$6,MAX($BS$8:$BS455)+1,"")</f>
        <v/>
      </c>
      <c r="BT456" s="121" t="str">
        <f>IF('Main courante'!$A453=$BS$6,TEXT('Main courante'!$B453,"j mmm aa"),"")</f>
        <v/>
      </c>
      <c r="BU456" s="122" t="str">
        <f>IF('Main courante'!$A453=$BS$6,TEXT('Main courante'!$C453,"hh:mm"),"")</f>
        <v/>
      </c>
      <c r="BV456" s="122" t="str">
        <f>IF('Main courante'!$A453=$BS$6,TEXT('Main courante'!$D453,"hh:mm"),"")</f>
        <v/>
      </c>
      <c r="BW456" s="123" t="str">
        <f>IF('Main courante'!$A453=$BS$6,MOD($BV456-$BU456,1),"")</f>
        <v/>
      </c>
      <c r="BX456" s="123" t="str">
        <f>IF('Main courante'!$A453=$BS$6,'Main courante'!$E453,"")</f>
        <v/>
      </c>
      <c r="BY456" s="122" t="str">
        <f>IF('Main courante'!$A453=$BS$6,DU456,"")</f>
        <v/>
      </c>
      <c r="BZ456" s="125"/>
      <c r="CA456" s="120" t="str">
        <f>IF('Main courante'!$A453=$CA$6,MAX($CA$8:$CA455)+1,"")</f>
        <v/>
      </c>
      <c r="CB456" s="121" t="str">
        <f>IF('Main courante'!$A453=$CA$6,TEXT('Main courante'!$B453,"j mmm aa"),"")</f>
        <v/>
      </c>
      <c r="CC456" s="122" t="str">
        <f>IF('Main courante'!$A453=$CA$6,TEXT('Main courante'!$C453,"hh:mm"),"")</f>
        <v/>
      </c>
      <c r="CD456" s="122" t="str">
        <f>IF('Main courante'!$A453=$CA$6,TEXT('Main courante'!$D453,"hh:mm"),"")</f>
        <v/>
      </c>
      <c r="CE456" s="123" t="str">
        <f>IF('Main courante'!$A453=$CA$6,MOD($CD456-$CC456,1),"")</f>
        <v/>
      </c>
      <c r="CF456" s="123" t="str">
        <f>IF('Main courante'!$A453=$CA$6,'Main courante'!$E453,"")</f>
        <v/>
      </c>
      <c r="CG456" s="122" t="str">
        <f>IF('Main courante'!$A453=$CA$6,DU456,"")</f>
        <v/>
      </c>
      <c r="CH456" s="125"/>
      <c r="CI456" s="120" t="str">
        <f>IF('Main courante'!$A453=$CI$6,MAX($CI$8:$CI455)+1,"")</f>
        <v/>
      </c>
      <c r="CJ456" s="121" t="str">
        <f>IF('Main courante'!$A453=$CI$6,TEXT('Main courante'!$B453,"j mmm aa"),"")</f>
        <v/>
      </c>
      <c r="CK456" s="122" t="str">
        <f>IF('Main courante'!$A453=$CI$6,TEXT('Main courante'!$C453,"hh:mm"),"")</f>
        <v/>
      </c>
      <c r="CL456" s="122" t="str">
        <f>IF('Main courante'!$A453=$CI$6,TEXT('Main courante'!$D453,"hh:mm"),"")</f>
        <v/>
      </c>
      <c r="CM456" s="123" t="str">
        <f>IF('Main courante'!$A453=$CI$6,MOD($CL456-$CK456,1),"")</f>
        <v/>
      </c>
      <c r="CN456" s="123" t="str">
        <f>IF('Main courante'!$A453=$CI$6,'Main courante'!$E453,"")</f>
        <v/>
      </c>
      <c r="CO456" s="125"/>
      <c r="CP456" s="120" t="str">
        <f>IF('Main courante'!$A453=$CP$6,MAX($CP$8:$CP455)+1,"")</f>
        <v/>
      </c>
      <c r="CQ456" s="121" t="str">
        <f>IF('Main courante'!$A453=$CP$6,TEXT('Main courante'!$B453,"j mmm aa"),"")</f>
        <v/>
      </c>
      <c r="CR456" s="122" t="str">
        <f>IF('Main courante'!$A453=$CP$6,TEXT('Main courante'!$C453,"hh:mm"),"")</f>
        <v/>
      </c>
      <c r="CS456" s="122" t="str">
        <f>IF('Main courante'!$A453=$CP$6,TEXT('Main courante'!$D453,"hh:mm"),"")</f>
        <v/>
      </c>
      <c r="CT456" s="123" t="str">
        <f>IF('Main courante'!$A453=$CP$6,MOD($CS456-$CR456,1),"")</f>
        <v/>
      </c>
      <c r="CU456" s="123" t="str">
        <f>IF('Main courante'!$A453=$CP$6,'Main courante'!$E453,"")</f>
        <v/>
      </c>
      <c r="CV456" s="122" t="str">
        <f>IF('Main courante'!$A453=$CP$6,DU456,"")</f>
        <v/>
      </c>
      <c r="CW456" s="125"/>
      <c r="CX456" s="120" t="str">
        <f>IF('Main courante'!$A453=$CX$6,MAX($CX$8:$CX455)+1,"")</f>
        <v/>
      </c>
      <c r="CY456" s="121" t="str">
        <f>IF('Main courante'!$A453=$CX$6,TEXT('Main courante'!$B453,"j mmm aa"),"")</f>
        <v/>
      </c>
      <c r="CZ456" s="122" t="str">
        <f>IF('Main courante'!$A453=$CX$6,TEXT('Main courante'!$C453,"hh:mm"),"")</f>
        <v/>
      </c>
      <c r="DA456" s="122" t="str">
        <f>IF('Main courante'!$A453=$CX$6,TEXT('Main courante'!$D453,"hh:mm"),"")</f>
        <v/>
      </c>
      <c r="DB456" s="123" t="str">
        <f>IF('Main courante'!$A453=$CX$6,MOD($DA456-$CZ456,1),"")</f>
        <v/>
      </c>
      <c r="DC456" s="123" t="str">
        <f>IF('Main courante'!$A453=$CX$6,'Main courante'!$E453,"")</f>
        <v/>
      </c>
      <c r="DD456" s="122" t="str">
        <f>IF('Main courante'!$A453=$CX$6,DU456,"")</f>
        <v/>
      </c>
      <c r="DE456" s="125"/>
      <c r="DF456" s="120" t="str">
        <f>IF('Main courante'!$A453=$DF$6,MAX($DF$8:$DF455)+1,"")</f>
        <v/>
      </c>
      <c r="DG456" s="121" t="str">
        <f>IF('Main courante'!$A453=$DF$6,TEXT('Main courante'!$B453,"j mmm aa"),"")</f>
        <v/>
      </c>
      <c r="DH456" s="122" t="str">
        <f>IF('Main courante'!$A453=$DF$6,TEXT('Main courante'!$C453,"hh:mm"),"")</f>
        <v/>
      </c>
      <c r="DI456" s="122" t="str">
        <f>IF('Main courante'!$A453=$DF$6,TEXT('Main courante'!$D453,"hh:mm"),"")</f>
        <v/>
      </c>
      <c r="DJ456" s="123" t="str">
        <f>IF('Main courante'!$A453=$DF$6,MOD($DI456-$DH456,1),"")</f>
        <v/>
      </c>
      <c r="DK456" s="123" t="str">
        <f>IF('Main courante'!$A453=$DF$6,'Main courante'!$E453,"")</f>
        <v/>
      </c>
      <c r="DL456" s="128"/>
      <c r="DM456" s="120" t="str">
        <f>IF(OR('Main courante'!$F453&lt;&gt;"",'Main courante'!$K453&lt;&gt;""),MAX($DM$8:$DM455)+1,"")</f>
        <v/>
      </c>
      <c r="DN456" s="121" t="str">
        <f>IF('Main courante'!$F453,TEXT('Main courante'!$B453,"j mmm aa"),"")</f>
        <v/>
      </c>
      <c r="DO456" s="121" t="str">
        <f>IF('Main courante'!$F453,'Main courante'!$E453,"")</f>
        <v/>
      </c>
      <c r="DP456" s="121" t="str">
        <f>IF(OR('Main courante'!$F453&lt;&gt;"",'Main courante'!$K453&lt;&gt;""),IF('Main courante'!$F453&lt;&gt;"",TEXT('Main courante'!$F453,"hh:mm"),""),"")</f>
        <v/>
      </c>
      <c r="DQ456" s="121" t="str">
        <f>IF(OR('Main courante'!$F453&lt;&gt;"",'Main courante'!$K453&lt;&gt;""),IF('Main courante'!$G453&lt;&gt;"",TEXT('Main courante'!$G453,"hh:mm"),""),"")</f>
        <v/>
      </c>
      <c r="DR456" s="121" t="str">
        <f>IF(OR('Main courante'!$F453&lt;&gt;"",'Main courante'!$K453&lt;&gt;""),IF('Main courante'!$K453&lt;&gt;"",TEXT('Main courante'!$K453,"hh:mm"),""),"")</f>
        <v/>
      </c>
      <c r="DS456" s="121" t="str">
        <f>IF(OR('Main courante'!$F453&lt;&gt;"",'Main courante'!$K453&lt;&gt;""),IF('Main courante'!$L453&lt;&gt;"",TEXT('Main courante'!$L453,"hh:mm"),""),"")</f>
        <v/>
      </c>
      <c r="DT456" s="129">
        <f t="shared" ref="DT456:DT509" si="25">EA456+EB456</f>
        <v>0</v>
      </c>
      <c r="DU456" s="130">
        <f>'Main courante'!$H453+'Main courante'!$M453</f>
        <v>0</v>
      </c>
      <c r="DV456" s="131">
        <f>'Main courante'!$J453+'Main courante'!$O453</f>
        <v>0</v>
      </c>
      <c r="DW456" s="131">
        <f>'Main courante'!$I453+'Main courante'!$N453</f>
        <v>0</v>
      </c>
      <c r="DX456" s="132" t="str">
        <f>IF('Main courante'!$P453&lt;&gt;"",'Main courante'!$P453,"")</f>
        <v/>
      </c>
      <c r="DY456" s="133" t="str">
        <f>IF('Main courante'!$Q453&lt;&gt;"",'Main courante'!$Q453,"")</f>
        <v/>
      </c>
      <c r="DZ456" s="133" t="str">
        <f>IF('Main courante'!$R453&lt;&gt;"",'Main courante'!$R453,"")</f>
        <v/>
      </c>
      <c r="EA456" s="129">
        <f t="shared" ref="EA456:EA509" si="26">IF($DP456&lt;&gt;"",MOD($DQ456-$DP456,1),)</f>
        <v>0</v>
      </c>
      <c r="EB456" s="129">
        <f t="shared" ref="EB456:EB509" si="27">IF($DS456&lt;&gt;"",MOD($DS456-$DR456,1),)</f>
        <v>0</v>
      </c>
      <c r="ED456" s="120" t="str">
        <f>IF('Main courante'!$A453=$ED$6,MAX($ED$8:$ED455)+1,"")</f>
        <v/>
      </c>
      <c r="EE456" s="120" t="str">
        <f>IF('Main courante'!$A453=$ED$6,'Main courante'!$S453,"")</f>
        <v/>
      </c>
      <c r="EF456" s="120" t="str">
        <f>IF('Main courante'!$A453=$ED$6,'Main courante'!$T453,"")</f>
        <v/>
      </c>
      <c r="EG456" s="120" t="str">
        <f>IF('Main courante'!$A453=$ED$6,'Main courante'!$U453,"")</f>
        <v/>
      </c>
      <c r="EH456" s="134" t="str">
        <f>IF('Main courante'!$A453=$ED$6,'Main courante'!$V453,"")</f>
        <v/>
      </c>
      <c r="EJ456" s="120" t="str">
        <f>IF('Main courante'!$A453=$EJ$6,MAX($EJ$8:$EJ455)+1,"")</f>
        <v/>
      </c>
      <c r="EK456" s="120" t="str">
        <f>IF('Main courante'!$A453=$EJ$6,'Main courante'!$S453,"")</f>
        <v/>
      </c>
      <c r="EL456" s="120" t="str">
        <f>IF('Main courante'!$A453=$EJ$6,'Main courante'!$T453,"")</f>
        <v/>
      </c>
      <c r="EM456" s="120" t="str">
        <f>IF('Main courante'!$A453=$EJ$6,'Main courante'!$U453,"")</f>
        <v/>
      </c>
      <c r="EN456" s="134" t="str">
        <f>IF('Main courante'!$A453=$EJ$6,'Main courante'!$V453,"")</f>
        <v/>
      </c>
      <c r="EP456" s="120" t="str">
        <f>IF('Main courante'!$A453=$EP$6,MAX($EP$8:$EP455)+1,"")</f>
        <v/>
      </c>
      <c r="EQ456" s="120" t="str">
        <f>IF('Main courante'!$A453=$EP$6,'Main courante'!$S453,"")</f>
        <v/>
      </c>
      <c r="ER456" s="120" t="str">
        <f>IF('Main courante'!$A453=$EP$6,'Main courante'!$T453,"")</f>
        <v/>
      </c>
      <c r="ES456" s="120" t="str">
        <f>IF('Main courante'!$A453=$EP$6,'Main courante'!$U453,"")</f>
        <v/>
      </c>
      <c r="ET456" s="134" t="str">
        <f>IF('Main courante'!$A453=$EP$6,'Main courante'!$V453,"")</f>
        <v/>
      </c>
      <c r="EU456" s="125"/>
      <c r="EV456" s="120" t="str">
        <f>IF('Main courante'!$A453=$EV$6,MAX($EV$8:$EV455)+1,"")</f>
        <v/>
      </c>
      <c r="EW456" s="121" t="str">
        <f>IF('Main courante'!$A453=$EV$6,TEXT('Main courante'!$B453,"j mmm aa"),"")</f>
        <v/>
      </c>
      <c r="EX456" s="122" t="str">
        <f>IF('Main courante'!$A453=$EV$6,TEXT('Main courante'!$C453,"hh:mm"),"")</f>
        <v/>
      </c>
      <c r="EY456" s="122" t="str">
        <f>IF('Main courante'!$A453=$EV$6,TEXT('Main courante'!$D453,"hh:mm"),"")</f>
        <v/>
      </c>
      <c r="EZ456" s="123" t="str">
        <f>IF('Main courante'!$A453=$EV$6,MOD($EY456-$EX456,1),"")</f>
        <v/>
      </c>
      <c r="FA456" s="123" t="str">
        <f>IF('Main courante'!$A453=$EV$6,'Main courante'!$E453,"")</f>
        <v/>
      </c>
      <c r="FB456" s="128"/>
    </row>
    <row r="457" spans="1:158">
      <c r="A457" s="120" t="str">
        <f>IF('Main courante'!$A454=$A$6,MAX($A$8:$A456)+1,"")</f>
        <v/>
      </c>
      <c r="B457" s="121" t="str">
        <f>IF('Main courante'!$A454=$A$6,TEXT('Main courante'!$B454,"j mmm aa"),"")</f>
        <v/>
      </c>
      <c r="C457" s="122" t="str">
        <f>IF('Main courante'!$A454=$A$6,TEXT('Main courante'!$C454,"hh:mm"),"")</f>
        <v/>
      </c>
      <c r="D457" s="122" t="str">
        <f>IF('Main courante'!$A454=$A$6,TEXT('Main courante'!$D454,"hh:mm"),"")</f>
        <v/>
      </c>
      <c r="E457" s="123" t="str">
        <f>IF('Main courante'!$A454=$A$6,MOD($D457-$C457,1),"")</f>
        <v/>
      </c>
      <c r="F457" s="123" t="str">
        <f>IF('Main courante'!$A454=$A$6,'Main courante'!$E454,"")</f>
        <v/>
      </c>
      <c r="G457" s="125"/>
      <c r="H457" s="126" t="str">
        <f>IF('Main courante'!$A454=$H$6,MAX($H$8:$H456)+1,"")</f>
        <v/>
      </c>
      <c r="I457" s="121" t="str">
        <f>IF('Main courante'!$A454=$H$6,TEXT('Main courante'!$B454,"j mmm aa"),"")</f>
        <v/>
      </c>
      <c r="J457" s="122" t="str">
        <f>IF('Main courante'!$A454=$H$6,TEXT('Main courante'!$C454,"hh:mm"),"")</f>
        <v/>
      </c>
      <c r="K457" s="122" t="str">
        <f>IF('Main courante'!$A454=$H$6,TEXT('Main courante'!$D454,"hh:mm"),"")</f>
        <v/>
      </c>
      <c r="L457" s="123" t="str">
        <f>IF('Main courante'!$A454=$H$6,MOD($K457-$J457,1),"")</f>
        <v/>
      </c>
      <c r="M457" s="123" t="str">
        <f>IF('Main courante'!$A454=$H$6,'Main courante'!$E454,"")</f>
        <v/>
      </c>
      <c r="N457" s="125"/>
      <c r="O457" s="120" t="str">
        <f>IF('Main courante'!$A454=$O$6,MAX($O$8:$O456)+1,"")</f>
        <v/>
      </c>
      <c r="P457" s="121" t="str">
        <f>IF('Main courante'!$A454=$O$6,TEXT('Main courante'!$B454,"j mmm aa"),"")</f>
        <v/>
      </c>
      <c r="Q457" s="122" t="str">
        <f>IF('Main courante'!$A454=$O$6,TEXT('Main courante'!$C454,"hh:mm"),"")</f>
        <v/>
      </c>
      <c r="R457" s="122" t="str">
        <f>IF('Main courante'!$A454=$O$6,TEXT('Main courante'!$D454,"hh:mm"),"")</f>
        <v/>
      </c>
      <c r="S457" s="123" t="str">
        <f>IF('Main courante'!$A454=$O$6,MOD($R457-$Q457,1),"")</f>
        <v/>
      </c>
      <c r="T457" s="124" t="str">
        <f>IF('Main courante'!$A454=$O$6,'Main courante'!$E454,"")</f>
        <v/>
      </c>
      <c r="U457" s="127" t="str">
        <f>IF('Main courante'!$A454=$O$6,DU457,"")</f>
        <v/>
      </c>
      <c r="V457" s="125"/>
      <c r="W457" s="120" t="str">
        <f>IF('Main courante'!$A454=$W$6,MAX($W$8:$W456)+1,"")</f>
        <v/>
      </c>
      <c r="X457" s="121" t="str">
        <f>IF('Main courante'!$A454=$W$6,TEXT('Main courante'!$B454,"j mmm aa"),"")</f>
        <v/>
      </c>
      <c r="Y457" s="122" t="str">
        <f>IF('Main courante'!$A454=$W$6,TEXT('Main courante'!$C454,"hh:mm"),"")</f>
        <v/>
      </c>
      <c r="Z457" s="122" t="str">
        <f>IF('Main courante'!$A454=$W$6,TEXT('Main courante'!$D454,"hh:mm"),"")</f>
        <v/>
      </c>
      <c r="AA457" s="123" t="str">
        <f>IF('Main courante'!$A454=$W$6,MOD($Z457-$Y457,1),"")</f>
        <v/>
      </c>
      <c r="AB457" s="123" t="str">
        <f>IF('Main courante'!$A454=$W$6,'Main courante'!$E454,"")</f>
        <v/>
      </c>
      <c r="AC457" s="122" t="str">
        <f>IF('Main courante'!$A454=$W$6,DU457,"")</f>
        <v/>
      </c>
      <c r="AD457" s="125"/>
      <c r="AE457" s="120" t="str">
        <f>IF('Main courante'!$A454=$AE$6,MAX($AE$8:$AE456)+1,"")</f>
        <v/>
      </c>
      <c r="AF457" s="121" t="str">
        <f>IF('Main courante'!$A454=$AE$6,TEXT('Main courante'!$B454,"j mmm aa"),"")</f>
        <v/>
      </c>
      <c r="AG457" s="122" t="str">
        <f>IF('Main courante'!$A454=$AE$6,TEXT('Main courante'!$C454,"hh:mm"),"")</f>
        <v/>
      </c>
      <c r="AH457" s="122" t="str">
        <f>IF('Main courante'!$A454=$AE$6,TEXT('Main courante'!$D454,"hh:mm"),"")</f>
        <v/>
      </c>
      <c r="AI457" s="123" t="str">
        <f>IF('Main courante'!$A454=$AE$6,MOD($AH457-$AG457,1),"")</f>
        <v/>
      </c>
      <c r="AJ457" s="123" t="str">
        <f>IF('Main courante'!$A454=$AE$6,'Main courante'!$E454,"")</f>
        <v/>
      </c>
      <c r="AK457" s="122" t="str">
        <f>IF('Main courante'!$A454=$AE$6,DU457,"")</f>
        <v/>
      </c>
      <c r="AL457" s="125"/>
      <c r="AM457" s="120" t="str">
        <f>IF('Main courante'!$A454=$AM$6,MAX($AM$8:$AM456)+1,"")</f>
        <v/>
      </c>
      <c r="AN457" s="121" t="str">
        <f>IF('Main courante'!$A454=$AM$6,TEXT('Main courante'!$B454,"j mmm aa"),"")</f>
        <v/>
      </c>
      <c r="AO457" s="122" t="str">
        <f>IF('Main courante'!$A454=$AM$6,TEXT('Main courante'!$C454,"hh:mm"),"")</f>
        <v/>
      </c>
      <c r="AP457" s="122" t="str">
        <f>IF('Main courante'!$A454=$AM$6,TEXT('Main courante'!$D454,"hh:mm"),"")</f>
        <v/>
      </c>
      <c r="AQ457" s="123" t="str">
        <f>IF('Main courante'!$A454=$AM$6,MOD($AP457-$AO457,1),"")</f>
        <v/>
      </c>
      <c r="AR457" s="123" t="str">
        <f>IF('Main courante'!$A454=$AM$6,'Main courante'!$E454,"")</f>
        <v/>
      </c>
      <c r="AS457" s="122" t="str">
        <f>IF('Main courante'!$A454=$AM$6,DU457,"")</f>
        <v/>
      </c>
      <c r="AT457" s="125"/>
      <c r="AU457" s="120" t="str">
        <f>IF('Main courante'!$A454=$AU$6,MAX($AU$8:$AU456)+1,"")</f>
        <v/>
      </c>
      <c r="AV457" s="121" t="str">
        <f>IF('Main courante'!$A454=$AU$6,TEXT('Main courante'!$B454,"j mmm aa"),"")</f>
        <v/>
      </c>
      <c r="AW457" s="122" t="str">
        <f>IF('Main courante'!$A454=$AU$6,TEXT('Main courante'!$C454,"hh:mm"),"")</f>
        <v/>
      </c>
      <c r="AX457" s="122" t="str">
        <f>IF('Main courante'!$A454=$AU$6,TEXT('Main courante'!$D454,"hh:mm"),"")</f>
        <v/>
      </c>
      <c r="AY457" s="123" t="str">
        <f>IF('Main courante'!$A454=$AU$6,MOD($AX457-$AW457,1),"")</f>
        <v/>
      </c>
      <c r="AZ457" s="123" t="str">
        <f>IF('Main courante'!$A454=$AU$6,'Main courante'!$E454,"")</f>
        <v/>
      </c>
      <c r="BA457" s="122" t="str">
        <f>IF('Main courante'!$A454=$AU$6,DU457,"")</f>
        <v/>
      </c>
      <c r="BB457" s="125"/>
      <c r="BC457" s="120" t="str">
        <f>IF('Main courante'!$A454=$BC$6,MAX($BC$8:$BC456)+1,"")</f>
        <v/>
      </c>
      <c r="BD457" s="121" t="str">
        <f>IF('Main courante'!$A454=$BC$6,TEXT('Main courante'!$B454,"j mmm aa"),"")</f>
        <v/>
      </c>
      <c r="BE457" s="122" t="str">
        <f>IF('Main courante'!$A454=$BC$6,TEXT('Main courante'!$C454,"hh:mm"),"")</f>
        <v/>
      </c>
      <c r="BF457" s="122" t="str">
        <f>IF('Main courante'!$A454=$BC$6,TEXT('Main courante'!$D454,"hh:mm"),"")</f>
        <v/>
      </c>
      <c r="BG457" s="123" t="str">
        <f>IF('Main courante'!$A454=$BC$6,MOD($BF457-$BE457,1),"")</f>
        <v/>
      </c>
      <c r="BH457" s="123" t="str">
        <f>IF('Main courante'!$A454=$BC$6,'Main courante'!$E454,"")</f>
        <v/>
      </c>
      <c r="BI457" s="122" t="str">
        <f>IF('Main courante'!$A454=$BC$6,DU457,"")</f>
        <v/>
      </c>
      <c r="BJ457" s="125"/>
      <c r="BK457" s="120" t="str">
        <f>IF('Main courante'!$A454=$BK$6,MAX($BK$8:$BK456)+1,"")</f>
        <v/>
      </c>
      <c r="BL457" s="121" t="str">
        <f>IF('Main courante'!$A454=$BK$6,TEXT('Main courante'!$B454,"j mmm aa"),"")</f>
        <v/>
      </c>
      <c r="BM457" s="122" t="str">
        <f>IF('Main courante'!$A454=$BK$6,TEXT('Main courante'!$C454,"hh:mm"),"")</f>
        <v/>
      </c>
      <c r="BN457" s="122" t="str">
        <f>IF('Main courante'!$A454=$BK$6,TEXT('Main courante'!$D454,"hh:mm"),"")</f>
        <v/>
      </c>
      <c r="BO457" s="123" t="str">
        <f>IF('Main courante'!$A454=$BK$6,MOD($BN457-$BM457,1),"")</f>
        <v/>
      </c>
      <c r="BP457" s="123" t="str">
        <f>IF('Main courante'!$A454=$BK$6,'Main courante'!$E454,"")</f>
        <v/>
      </c>
      <c r="BQ457" s="122" t="str">
        <f>IF('Main courante'!$A454=$BK$6,DU457,"")</f>
        <v/>
      </c>
      <c r="BR457" s="125"/>
      <c r="BS457" s="120" t="str">
        <f>IF('Main courante'!$A454=$BS$6,MAX($BS$8:$BS456)+1,"")</f>
        <v/>
      </c>
      <c r="BT457" s="121" t="str">
        <f>IF('Main courante'!$A454=$BS$6,TEXT('Main courante'!$B454,"j mmm aa"),"")</f>
        <v/>
      </c>
      <c r="BU457" s="122" t="str">
        <f>IF('Main courante'!$A454=$BS$6,TEXT('Main courante'!$C454,"hh:mm"),"")</f>
        <v/>
      </c>
      <c r="BV457" s="122" t="str">
        <f>IF('Main courante'!$A454=$BS$6,TEXT('Main courante'!$D454,"hh:mm"),"")</f>
        <v/>
      </c>
      <c r="BW457" s="123" t="str">
        <f>IF('Main courante'!$A454=$BS$6,MOD($BV457-$BU457,1),"")</f>
        <v/>
      </c>
      <c r="BX457" s="123" t="str">
        <f>IF('Main courante'!$A454=$BS$6,'Main courante'!$E454,"")</f>
        <v/>
      </c>
      <c r="BY457" s="122" t="str">
        <f>IF('Main courante'!$A454=$BS$6,DU457,"")</f>
        <v/>
      </c>
      <c r="BZ457" s="125"/>
      <c r="CA457" s="120" t="str">
        <f>IF('Main courante'!$A454=$CA$6,MAX($CA$8:$CA456)+1,"")</f>
        <v/>
      </c>
      <c r="CB457" s="121" t="str">
        <f>IF('Main courante'!$A454=$CA$6,TEXT('Main courante'!$B454,"j mmm aa"),"")</f>
        <v/>
      </c>
      <c r="CC457" s="122" t="str">
        <f>IF('Main courante'!$A454=$CA$6,TEXT('Main courante'!$C454,"hh:mm"),"")</f>
        <v/>
      </c>
      <c r="CD457" s="122" t="str">
        <f>IF('Main courante'!$A454=$CA$6,TEXT('Main courante'!$D454,"hh:mm"),"")</f>
        <v/>
      </c>
      <c r="CE457" s="123" t="str">
        <f>IF('Main courante'!$A454=$CA$6,MOD($CD457-$CC457,1),"")</f>
        <v/>
      </c>
      <c r="CF457" s="123" t="str">
        <f>IF('Main courante'!$A454=$CA$6,'Main courante'!$E454,"")</f>
        <v/>
      </c>
      <c r="CG457" s="122" t="str">
        <f>IF('Main courante'!$A454=$CA$6,DU457,"")</f>
        <v/>
      </c>
      <c r="CH457" s="125"/>
      <c r="CI457" s="120" t="str">
        <f>IF('Main courante'!$A454=$CI$6,MAX($CI$8:$CI456)+1,"")</f>
        <v/>
      </c>
      <c r="CJ457" s="121" t="str">
        <f>IF('Main courante'!$A454=$CI$6,TEXT('Main courante'!$B454,"j mmm aa"),"")</f>
        <v/>
      </c>
      <c r="CK457" s="122" t="str">
        <f>IF('Main courante'!$A454=$CI$6,TEXT('Main courante'!$C454,"hh:mm"),"")</f>
        <v/>
      </c>
      <c r="CL457" s="122" t="str">
        <f>IF('Main courante'!$A454=$CI$6,TEXT('Main courante'!$D454,"hh:mm"),"")</f>
        <v/>
      </c>
      <c r="CM457" s="123" t="str">
        <f>IF('Main courante'!$A454=$CI$6,MOD($CL457-$CK457,1),"")</f>
        <v/>
      </c>
      <c r="CN457" s="123" t="str">
        <f>IF('Main courante'!$A454=$CI$6,'Main courante'!$E454,"")</f>
        <v/>
      </c>
      <c r="CO457" s="125"/>
      <c r="CP457" s="120" t="str">
        <f>IF('Main courante'!$A454=$CP$6,MAX($CP$8:$CP456)+1,"")</f>
        <v/>
      </c>
      <c r="CQ457" s="121" t="str">
        <f>IF('Main courante'!$A454=$CP$6,TEXT('Main courante'!$B454,"j mmm aa"),"")</f>
        <v/>
      </c>
      <c r="CR457" s="122" t="str">
        <f>IF('Main courante'!$A454=$CP$6,TEXT('Main courante'!$C454,"hh:mm"),"")</f>
        <v/>
      </c>
      <c r="CS457" s="122" t="str">
        <f>IF('Main courante'!$A454=$CP$6,TEXT('Main courante'!$D454,"hh:mm"),"")</f>
        <v/>
      </c>
      <c r="CT457" s="123" t="str">
        <f>IF('Main courante'!$A454=$CP$6,MOD($CS457-$CR457,1),"")</f>
        <v/>
      </c>
      <c r="CU457" s="123" t="str">
        <f>IF('Main courante'!$A454=$CP$6,'Main courante'!$E454,"")</f>
        <v/>
      </c>
      <c r="CV457" s="122" t="str">
        <f>IF('Main courante'!$A454=$CP$6,DU457,"")</f>
        <v/>
      </c>
      <c r="CW457" s="125"/>
      <c r="CX457" s="120" t="str">
        <f>IF('Main courante'!$A454=$CX$6,MAX($CX$8:$CX456)+1,"")</f>
        <v/>
      </c>
      <c r="CY457" s="121" t="str">
        <f>IF('Main courante'!$A454=$CX$6,TEXT('Main courante'!$B454,"j mmm aa"),"")</f>
        <v/>
      </c>
      <c r="CZ457" s="122" t="str">
        <f>IF('Main courante'!$A454=$CX$6,TEXT('Main courante'!$C454,"hh:mm"),"")</f>
        <v/>
      </c>
      <c r="DA457" s="122" t="str">
        <f>IF('Main courante'!$A454=$CX$6,TEXT('Main courante'!$D454,"hh:mm"),"")</f>
        <v/>
      </c>
      <c r="DB457" s="123" t="str">
        <f>IF('Main courante'!$A454=$CX$6,MOD($DA457-$CZ457,1),"")</f>
        <v/>
      </c>
      <c r="DC457" s="123" t="str">
        <f>IF('Main courante'!$A454=$CX$6,'Main courante'!$E454,"")</f>
        <v/>
      </c>
      <c r="DD457" s="122" t="str">
        <f>IF('Main courante'!$A454=$CX$6,DU457,"")</f>
        <v/>
      </c>
      <c r="DE457" s="125"/>
      <c r="DF457" s="120" t="str">
        <f>IF('Main courante'!$A454=$DF$6,MAX($DF$8:$DF456)+1,"")</f>
        <v/>
      </c>
      <c r="DG457" s="121" t="str">
        <f>IF('Main courante'!$A454=$DF$6,TEXT('Main courante'!$B454,"j mmm aa"),"")</f>
        <v/>
      </c>
      <c r="DH457" s="122" t="str">
        <f>IF('Main courante'!$A454=$DF$6,TEXT('Main courante'!$C454,"hh:mm"),"")</f>
        <v/>
      </c>
      <c r="DI457" s="122" t="str">
        <f>IF('Main courante'!$A454=$DF$6,TEXT('Main courante'!$D454,"hh:mm"),"")</f>
        <v/>
      </c>
      <c r="DJ457" s="123" t="str">
        <f>IF('Main courante'!$A454=$DF$6,MOD($DI457-$DH457,1),"")</f>
        <v/>
      </c>
      <c r="DK457" s="123" t="str">
        <f>IF('Main courante'!$A454=$DF$6,'Main courante'!$E454,"")</f>
        <v/>
      </c>
      <c r="DL457" s="128"/>
      <c r="DM457" s="120" t="str">
        <f>IF(OR('Main courante'!$F454&lt;&gt;"",'Main courante'!$K454&lt;&gt;""),MAX($DM$8:$DM456)+1,"")</f>
        <v/>
      </c>
      <c r="DN457" s="121" t="str">
        <f>IF('Main courante'!$F454,TEXT('Main courante'!$B454,"j mmm aa"),"")</f>
        <v/>
      </c>
      <c r="DO457" s="121" t="str">
        <f>IF('Main courante'!$F454,'Main courante'!$E454,"")</f>
        <v/>
      </c>
      <c r="DP457" s="121" t="str">
        <f>IF(OR('Main courante'!$F454&lt;&gt;"",'Main courante'!$K454&lt;&gt;""),IF('Main courante'!$F454&lt;&gt;"",TEXT('Main courante'!$F454,"hh:mm"),""),"")</f>
        <v/>
      </c>
      <c r="DQ457" s="121" t="str">
        <f>IF(OR('Main courante'!$F454&lt;&gt;"",'Main courante'!$K454&lt;&gt;""),IF('Main courante'!$G454&lt;&gt;"",TEXT('Main courante'!$G454,"hh:mm"),""),"")</f>
        <v/>
      </c>
      <c r="DR457" s="121" t="str">
        <f>IF(OR('Main courante'!$F454&lt;&gt;"",'Main courante'!$K454&lt;&gt;""),IF('Main courante'!$K454&lt;&gt;"",TEXT('Main courante'!$K454,"hh:mm"),""),"")</f>
        <v/>
      </c>
      <c r="DS457" s="121" t="str">
        <f>IF(OR('Main courante'!$F454&lt;&gt;"",'Main courante'!$K454&lt;&gt;""),IF('Main courante'!$L454&lt;&gt;"",TEXT('Main courante'!$L454,"hh:mm"),""),"")</f>
        <v/>
      </c>
      <c r="DT457" s="129">
        <f t="shared" si="25"/>
        <v>0</v>
      </c>
      <c r="DU457" s="130">
        <f>'Main courante'!$H454+'Main courante'!$M454</f>
        <v>0</v>
      </c>
      <c r="DV457" s="131">
        <f>'Main courante'!$J454+'Main courante'!$O454</f>
        <v>0</v>
      </c>
      <c r="DW457" s="131">
        <f>'Main courante'!$I454+'Main courante'!$N454</f>
        <v>0</v>
      </c>
      <c r="DX457" s="132" t="str">
        <f>IF('Main courante'!$P454&lt;&gt;"",'Main courante'!$P454,"")</f>
        <v/>
      </c>
      <c r="DY457" s="133" t="str">
        <f>IF('Main courante'!$Q454&lt;&gt;"",'Main courante'!$Q454,"")</f>
        <v/>
      </c>
      <c r="DZ457" s="133" t="str">
        <f>IF('Main courante'!$R454&lt;&gt;"",'Main courante'!$R454,"")</f>
        <v/>
      </c>
      <c r="EA457" s="129">
        <f t="shared" si="26"/>
        <v>0</v>
      </c>
      <c r="EB457" s="129">
        <f t="shared" si="27"/>
        <v>0</v>
      </c>
      <c r="ED457" s="120" t="str">
        <f>IF('Main courante'!$A454=$ED$6,MAX($ED$8:$ED456)+1,"")</f>
        <v/>
      </c>
      <c r="EE457" s="120" t="str">
        <f>IF('Main courante'!$A454=$ED$6,'Main courante'!$S454,"")</f>
        <v/>
      </c>
      <c r="EF457" s="120" t="str">
        <f>IF('Main courante'!$A454=$ED$6,'Main courante'!$T454,"")</f>
        <v/>
      </c>
      <c r="EG457" s="120" t="str">
        <f>IF('Main courante'!$A454=$ED$6,'Main courante'!$U454,"")</f>
        <v/>
      </c>
      <c r="EH457" s="134" t="str">
        <f>IF('Main courante'!$A454=$ED$6,'Main courante'!$V454,"")</f>
        <v/>
      </c>
      <c r="EJ457" s="120" t="str">
        <f>IF('Main courante'!$A454=$EJ$6,MAX($EJ$8:$EJ456)+1,"")</f>
        <v/>
      </c>
      <c r="EK457" s="120" t="str">
        <f>IF('Main courante'!$A454=$EJ$6,'Main courante'!$S454,"")</f>
        <v/>
      </c>
      <c r="EL457" s="120" t="str">
        <f>IF('Main courante'!$A454=$EJ$6,'Main courante'!$T454,"")</f>
        <v/>
      </c>
      <c r="EM457" s="120" t="str">
        <f>IF('Main courante'!$A454=$EJ$6,'Main courante'!$U454,"")</f>
        <v/>
      </c>
      <c r="EN457" s="134" t="str">
        <f>IF('Main courante'!$A454=$EJ$6,'Main courante'!$V454,"")</f>
        <v/>
      </c>
      <c r="EP457" s="120" t="str">
        <f>IF('Main courante'!$A454=$EP$6,MAX($EP$8:$EP456)+1,"")</f>
        <v/>
      </c>
      <c r="EQ457" s="120" t="str">
        <f>IF('Main courante'!$A454=$EP$6,'Main courante'!$S454,"")</f>
        <v/>
      </c>
      <c r="ER457" s="120" t="str">
        <f>IF('Main courante'!$A454=$EP$6,'Main courante'!$T454,"")</f>
        <v/>
      </c>
      <c r="ES457" s="120" t="str">
        <f>IF('Main courante'!$A454=$EP$6,'Main courante'!$U454,"")</f>
        <v/>
      </c>
      <c r="ET457" s="134" t="str">
        <f>IF('Main courante'!$A454=$EP$6,'Main courante'!$V454,"")</f>
        <v/>
      </c>
      <c r="EU457" s="125"/>
      <c r="EV457" s="120" t="str">
        <f>IF('Main courante'!$A454=$EV$6,MAX($EV$8:$EV456)+1,"")</f>
        <v/>
      </c>
      <c r="EW457" s="121" t="str">
        <f>IF('Main courante'!$A454=$EV$6,TEXT('Main courante'!$B454,"j mmm aa"),"")</f>
        <v/>
      </c>
      <c r="EX457" s="122" t="str">
        <f>IF('Main courante'!$A454=$EV$6,TEXT('Main courante'!$C454,"hh:mm"),"")</f>
        <v/>
      </c>
      <c r="EY457" s="122" t="str">
        <f>IF('Main courante'!$A454=$EV$6,TEXT('Main courante'!$D454,"hh:mm"),"")</f>
        <v/>
      </c>
      <c r="EZ457" s="123" t="str">
        <f>IF('Main courante'!$A454=$EV$6,MOD($EY457-$EX457,1),"")</f>
        <v/>
      </c>
      <c r="FA457" s="123" t="str">
        <f>IF('Main courante'!$A454=$EV$6,'Main courante'!$E454,"")</f>
        <v/>
      </c>
      <c r="FB457" s="128"/>
    </row>
    <row r="458" spans="1:158">
      <c r="A458" s="120" t="str">
        <f>IF('Main courante'!$A455=$A$6,MAX($A$8:$A457)+1,"")</f>
        <v/>
      </c>
      <c r="B458" s="121" t="str">
        <f>IF('Main courante'!$A455=$A$6,TEXT('Main courante'!$B455,"j mmm aa"),"")</f>
        <v/>
      </c>
      <c r="C458" s="122" t="str">
        <f>IF('Main courante'!$A455=$A$6,TEXT('Main courante'!$C455,"hh:mm"),"")</f>
        <v/>
      </c>
      <c r="D458" s="122" t="str">
        <f>IF('Main courante'!$A455=$A$6,TEXT('Main courante'!$D455,"hh:mm"),"")</f>
        <v/>
      </c>
      <c r="E458" s="123" t="str">
        <f>IF('Main courante'!$A455=$A$6,MOD($D458-$C458,1),"")</f>
        <v/>
      </c>
      <c r="F458" s="123" t="str">
        <f>IF('Main courante'!$A455=$A$6,'Main courante'!$E455,"")</f>
        <v/>
      </c>
      <c r="G458" s="125"/>
      <c r="H458" s="126" t="str">
        <f>IF('Main courante'!$A455=$H$6,MAX($H$8:$H457)+1,"")</f>
        <v/>
      </c>
      <c r="I458" s="121" t="str">
        <f>IF('Main courante'!$A455=$H$6,TEXT('Main courante'!$B455,"j mmm aa"),"")</f>
        <v/>
      </c>
      <c r="J458" s="122" t="str">
        <f>IF('Main courante'!$A455=$H$6,TEXT('Main courante'!$C455,"hh:mm"),"")</f>
        <v/>
      </c>
      <c r="K458" s="122" t="str">
        <f>IF('Main courante'!$A455=$H$6,TEXT('Main courante'!$D455,"hh:mm"),"")</f>
        <v/>
      </c>
      <c r="L458" s="123" t="str">
        <f>IF('Main courante'!$A455=$H$6,MOD($K458-$J458,1),"")</f>
        <v/>
      </c>
      <c r="M458" s="123" t="str">
        <f>IF('Main courante'!$A455=$H$6,'Main courante'!$E455,"")</f>
        <v/>
      </c>
      <c r="N458" s="125"/>
      <c r="O458" s="120" t="str">
        <f>IF('Main courante'!$A455=$O$6,MAX($O$8:$O457)+1,"")</f>
        <v/>
      </c>
      <c r="P458" s="121" t="str">
        <f>IF('Main courante'!$A455=$O$6,TEXT('Main courante'!$B455,"j mmm aa"),"")</f>
        <v/>
      </c>
      <c r="Q458" s="122" t="str">
        <f>IF('Main courante'!$A455=$O$6,TEXT('Main courante'!$C455,"hh:mm"),"")</f>
        <v/>
      </c>
      <c r="R458" s="122" t="str">
        <f>IF('Main courante'!$A455=$O$6,TEXT('Main courante'!$D455,"hh:mm"),"")</f>
        <v/>
      </c>
      <c r="S458" s="123" t="str">
        <f>IF('Main courante'!$A455=$O$6,MOD($R458-$Q458,1),"")</f>
        <v/>
      </c>
      <c r="T458" s="124" t="str">
        <f>IF('Main courante'!$A455=$O$6,'Main courante'!$E455,"")</f>
        <v/>
      </c>
      <c r="U458" s="127" t="str">
        <f>IF('Main courante'!$A455=$O$6,DU458,"")</f>
        <v/>
      </c>
      <c r="V458" s="125"/>
      <c r="W458" s="120" t="str">
        <f>IF('Main courante'!$A455=$W$6,MAX($W$8:$W457)+1,"")</f>
        <v/>
      </c>
      <c r="X458" s="121" t="str">
        <f>IF('Main courante'!$A455=$W$6,TEXT('Main courante'!$B455,"j mmm aa"),"")</f>
        <v/>
      </c>
      <c r="Y458" s="122" t="str">
        <f>IF('Main courante'!$A455=$W$6,TEXT('Main courante'!$C455,"hh:mm"),"")</f>
        <v/>
      </c>
      <c r="Z458" s="122" t="str">
        <f>IF('Main courante'!$A455=$W$6,TEXT('Main courante'!$D455,"hh:mm"),"")</f>
        <v/>
      </c>
      <c r="AA458" s="123" t="str">
        <f>IF('Main courante'!$A455=$W$6,MOD($Z458-$Y458,1),"")</f>
        <v/>
      </c>
      <c r="AB458" s="123" t="str">
        <f>IF('Main courante'!$A455=$W$6,'Main courante'!$E455,"")</f>
        <v/>
      </c>
      <c r="AC458" s="122" t="str">
        <f>IF('Main courante'!$A455=$W$6,DU458,"")</f>
        <v/>
      </c>
      <c r="AD458" s="125"/>
      <c r="AE458" s="120" t="str">
        <f>IF('Main courante'!$A455=$AE$6,MAX($AE$8:$AE457)+1,"")</f>
        <v/>
      </c>
      <c r="AF458" s="121" t="str">
        <f>IF('Main courante'!$A455=$AE$6,TEXT('Main courante'!$B455,"j mmm aa"),"")</f>
        <v/>
      </c>
      <c r="AG458" s="122" t="str">
        <f>IF('Main courante'!$A455=$AE$6,TEXT('Main courante'!$C455,"hh:mm"),"")</f>
        <v/>
      </c>
      <c r="AH458" s="122" t="str">
        <f>IF('Main courante'!$A455=$AE$6,TEXT('Main courante'!$D455,"hh:mm"),"")</f>
        <v/>
      </c>
      <c r="AI458" s="123" t="str">
        <f>IF('Main courante'!$A455=$AE$6,MOD($AH458-$AG458,1),"")</f>
        <v/>
      </c>
      <c r="AJ458" s="123" t="str">
        <f>IF('Main courante'!$A455=$AE$6,'Main courante'!$E455,"")</f>
        <v/>
      </c>
      <c r="AK458" s="122" t="str">
        <f>IF('Main courante'!$A455=$AE$6,DU458,"")</f>
        <v/>
      </c>
      <c r="AL458" s="125"/>
      <c r="AM458" s="120" t="str">
        <f>IF('Main courante'!$A455=$AM$6,MAX($AM$8:$AM457)+1,"")</f>
        <v/>
      </c>
      <c r="AN458" s="121" t="str">
        <f>IF('Main courante'!$A455=$AM$6,TEXT('Main courante'!$B455,"j mmm aa"),"")</f>
        <v/>
      </c>
      <c r="AO458" s="122" t="str">
        <f>IF('Main courante'!$A455=$AM$6,TEXT('Main courante'!$C455,"hh:mm"),"")</f>
        <v/>
      </c>
      <c r="AP458" s="122" t="str">
        <f>IF('Main courante'!$A455=$AM$6,TEXT('Main courante'!$D455,"hh:mm"),"")</f>
        <v/>
      </c>
      <c r="AQ458" s="123" t="str">
        <f>IF('Main courante'!$A455=$AM$6,MOD($AP458-$AO458,1),"")</f>
        <v/>
      </c>
      <c r="AR458" s="123" t="str">
        <f>IF('Main courante'!$A455=$AM$6,'Main courante'!$E455,"")</f>
        <v/>
      </c>
      <c r="AS458" s="122" t="str">
        <f>IF('Main courante'!$A455=$AM$6,DU458,"")</f>
        <v/>
      </c>
      <c r="AT458" s="125"/>
      <c r="AU458" s="120" t="str">
        <f>IF('Main courante'!$A455=$AU$6,MAX($AU$8:$AU457)+1,"")</f>
        <v/>
      </c>
      <c r="AV458" s="121" t="str">
        <f>IF('Main courante'!$A455=$AU$6,TEXT('Main courante'!$B455,"j mmm aa"),"")</f>
        <v/>
      </c>
      <c r="AW458" s="122" t="str">
        <f>IF('Main courante'!$A455=$AU$6,TEXT('Main courante'!$C455,"hh:mm"),"")</f>
        <v/>
      </c>
      <c r="AX458" s="122" t="str">
        <f>IF('Main courante'!$A455=$AU$6,TEXT('Main courante'!$D455,"hh:mm"),"")</f>
        <v/>
      </c>
      <c r="AY458" s="123" t="str">
        <f>IF('Main courante'!$A455=$AU$6,MOD($AX458-$AW458,1),"")</f>
        <v/>
      </c>
      <c r="AZ458" s="123" t="str">
        <f>IF('Main courante'!$A455=$AU$6,'Main courante'!$E455,"")</f>
        <v/>
      </c>
      <c r="BA458" s="122" t="str">
        <f>IF('Main courante'!$A455=$AU$6,DU458,"")</f>
        <v/>
      </c>
      <c r="BB458" s="125"/>
      <c r="BC458" s="120" t="str">
        <f>IF('Main courante'!$A455=$BC$6,MAX($BC$8:$BC457)+1,"")</f>
        <v/>
      </c>
      <c r="BD458" s="121" t="str">
        <f>IF('Main courante'!$A455=$BC$6,TEXT('Main courante'!$B455,"j mmm aa"),"")</f>
        <v/>
      </c>
      <c r="BE458" s="122" t="str">
        <f>IF('Main courante'!$A455=$BC$6,TEXT('Main courante'!$C455,"hh:mm"),"")</f>
        <v/>
      </c>
      <c r="BF458" s="122" t="str">
        <f>IF('Main courante'!$A455=$BC$6,TEXT('Main courante'!$D455,"hh:mm"),"")</f>
        <v/>
      </c>
      <c r="BG458" s="123" t="str">
        <f>IF('Main courante'!$A455=$BC$6,MOD($BF458-$BE458,1),"")</f>
        <v/>
      </c>
      <c r="BH458" s="123" t="str">
        <f>IF('Main courante'!$A455=$BC$6,'Main courante'!$E455,"")</f>
        <v/>
      </c>
      <c r="BI458" s="122" t="str">
        <f>IF('Main courante'!$A455=$BC$6,DU458,"")</f>
        <v/>
      </c>
      <c r="BJ458" s="125"/>
      <c r="BK458" s="120" t="str">
        <f>IF('Main courante'!$A455=$BK$6,MAX($BK$8:$BK457)+1,"")</f>
        <v/>
      </c>
      <c r="BL458" s="121" t="str">
        <f>IF('Main courante'!$A455=$BK$6,TEXT('Main courante'!$B455,"j mmm aa"),"")</f>
        <v/>
      </c>
      <c r="BM458" s="122" t="str">
        <f>IF('Main courante'!$A455=$BK$6,TEXT('Main courante'!$C455,"hh:mm"),"")</f>
        <v/>
      </c>
      <c r="BN458" s="122" t="str">
        <f>IF('Main courante'!$A455=$BK$6,TEXT('Main courante'!$D455,"hh:mm"),"")</f>
        <v/>
      </c>
      <c r="BO458" s="123" t="str">
        <f>IF('Main courante'!$A455=$BK$6,MOD($BN458-$BM458,1),"")</f>
        <v/>
      </c>
      <c r="BP458" s="123" t="str">
        <f>IF('Main courante'!$A455=$BK$6,'Main courante'!$E455,"")</f>
        <v/>
      </c>
      <c r="BQ458" s="122" t="str">
        <f>IF('Main courante'!$A455=$BK$6,DU458,"")</f>
        <v/>
      </c>
      <c r="BR458" s="125"/>
      <c r="BS458" s="120" t="str">
        <f>IF('Main courante'!$A455=$BS$6,MAX($BS$8:$BS457)+1,"")</f>
        <v/>
      </c>
      <c r="BT458" s="121" t="str">
        <f>IF('Main courante'!$A455=$BS$6,TEXT('Main courante'!$B455,"j mmm aa"),"")</f>
        <v/>
      </c>
      <c r="BU458" s="122" t="str">
        <f>IF('Main courante'!$A455=$BS$6,TEXT('Main courante'!$C455,"hh:mm"),"")</f>
        <v/>
      </c>
      <c r="BV458" s="122" t="str">
        <f>IF('Main courante'!$A455=$BS$6,TEXT('Main courante'!$D455,"hh:mm"),"")</f>
        <v/>
      </c>
      <c r="BW458" s="123" t="str">
        <f>IF('Main courante'!$A455=$BS$6,MOD($BV458-$BU458,1),"")</f>
        <v/>
      </c>
      <c r="BX458" s="123" t="str">
        <f>IF('Main courante'!$A455=$BS$6,'Main courante'!$E455,"")</f>
        <v/>
      </c>
      <c r="BY458" s="122" t="str">
        <f>IF('Main courante'!$A455=$BS$6,DU458,"")</f>
        <v/>
      </c>
      <c r="BZ458" s="125"/>
      <c r="CA458" s="120" t="str">
        <f>IF('Main courante'!$A455=$CA$6,MAX($CA$8:$CA457)+1,"")</f>
        <v/>
      </c>
      <c r="CB458" s="121" t="str">
        <f>IF('Main courante'!$A455=$CA$6,TEXT('Main courante'!$B455,"j mmm aa"),"")</f>
        <v/>
      </c>
      <c r="CC458" s="122" t="str">
        <f>IF('Main courante'!$A455=$CA$6,TEXT('Main courante'!$C455,"hh:mm"),"")</f>
        <v/>
      </c>
      <c r="CD458" s="122" t="str">
        <f>IF('Main courante'!$A455=$CA$6,TEXT('Main courante'!$D455,"hh:mm"),"")</f>
        <v/>
      </c>
      <c r="CE458" s="123" t="str">
        <f>IF('Main courante'!$A455=$CA$6,MOD($CD458-$CC458,1),"")</f>
        <v/>
      </c>
      <c r="CF458" s="123" t="str">
        <f>IF('Main courante'!$A455=$CA$6,'Main courante'!$E455,"")</f>
        <v/>
      </c>
      <c r="CG458" s="122" t="str">
        <f>IF('Main courante'!$A455=$CA$6,DU458,"")</f>
        <v/>
      </c>
      <c r="CH458" s="125"/>
      <c r="CI458" s="120" t="str">
        <f>IF('Main courante'!$A455=$CI$6,MAX($CI$8:$CI457)+1,"")</f>
        <v/>
      </c>
      <c r="CJ458" s="121" t="str">
        <f>IF('Main courante'!$A455=$CI$6,TEXT('Main courante'!$B455,"j mmm aa"),"")</f>
        <v/>
      </c>
      <c r="CK458" s="122" t="str">
        <f>IF('Main courante'!$A455=$CI$6,TEXT('Main courante'!$C455,"hh:mm"),"")</f>
        <v/>
      </c>
      <c r="CL458" s="122" t="str">
        <f>IF('Main courante'!$A455=$CI$6,TEXT('Main courante'!$D455,"hh:mm"),"")</f>
        <v/>
      </c>
      <c r="CM458" s="123" t="str">
        <f>IF('Main courante'!$A455=$CI$6,MOD($CL458-$CK458,1),"")</f>
        <v/>
      </c>
      <c r="CN458" s="123" t="str">
        <f>IF('Main courante'!$A455=$CI$6,'Main courante'!$E455,"")</f>
        <v/>
      </c>
      <c r="CO458" s="125"/>
      <c r="CP458" s="120" t="str">
        <f>IF('Main courante'!$A455=$CP$6,MAX($CP$8:$CP457)+1,"")</f>
        <v/>
      </c>
      <c r="CQ458" s="121" t="str">
        <f>IF('Main courante'!$A455=$CP$6,TEXT('Main courante'!$B455,"j mmm aa"),"")</f>
        <v/>
      </c>
      <c r="CR458" s="122" t="str">
        <f>IF('Main courante'!$A455=$CP$6,TEXT('Main courante'!$C455,"hh:mm"),"")</f>
        <v/>
      </c>
      <c r="CS458" s="122" t="str">
        <f>IF('Main courante'!$A455=$CP$6,TEXT('Main courante'!$D455,"hh:mm"),"")</f>
        <v/>
      </c>
      <c r="CT458" s="123" t="str">
        <f>IF('Main courante'!$A455=$CP$6,MOD($CS458-$CR458,1),"")</f>
        <v/>
      </c>
      <c r="CU458" s="123" t="str">
        <f>IF('Main courante'!$A455=$CP$6,'Main courante'!$E455,"")</f>
        <v/>
      </c>
      <c r="CV458" s="122" t="str">
        <f>IF('Main courante'!$A455=$CP$6,DU458,"")</f>
        <v/>
      </c>
      <c r="CW458" s="125"/>
      <c r="CX458" s="120" t="str">
        <f>IF('Main courante'!$A455=$CX$6,MAX($CX$8:$CX457)+1,"")</f>
        <v/>
      </c>
      <c r="CY458" s="121" t="str">
        <f>IF('Main courante'!$A455=$CX$6,TEXT('Main courante'!$B455,"j mmm aa"),"")</f>
        <v/>
      </c>
      <c r="CZ458" s="122" t="str">
        <f>IF('Main courante'!$A455=$CX$6,TEXT('Main courante'!$C455,"hh:mm"),"")</f>
        <v/>
      </c>
      <c r="DA458" s="122" t="str">
        <f>IF('Main courante'!$A455=$CX$6,TEXT('Main courante'!$D455,"hh:mm"),"")</f>
        <v/>
      </c>
      <c r="DB458" s="123" t="str">
        <f>IF('Main courante'!$A455=$CX$6,MOD($DA458-$CZ458,1),"")</f>
        <v/>
      </c>
      <c r="DC458" s="123" t="str">
        <f>IF('Main courante'!$A455=$CX$6,'Main courante'!$E455,"")</f>
        <v/>
      </c>
      <c r="DD458" s="122" t="str">
        <f>IF('Main courante'!$A455=$CX$6,DU458,"")</f>
        <v/>
      </c>
      <c r="DE458" s="125"/>
      <c r="DF458" s="120" t="str">
        <f>IF('Main courante'!$A455=$DF$6,MAX($DF$8:$DF457)+1,"")</f>
        <v/>
      </c>
      <c r="DG458" s="121" t="str">
        <f>IF('Main courante'!$A455=$DF$6,TEXT('Main courante'!$B455,"j mmm aa"),"")</f>
        <v/>
      </c>
      <c r="DH458" s="122" t="str">
        <f>IF('Main courante'!$A455=$DF$6,TEXT('Main courante'!$C455,"hh:mm"),"")</f>
        <v/>
      </c>
      <c r="DI458" s="122" t="str">
        <f>IF('Main courante'!$A455=$DF$6,TEXT('Main courante'!$D455,"hh:mm"),"")</f>
        <v/>
      </c>
      <c r="DJ458" s="123" t="str">
        <f>IF('Main courante'!$A455=$DF$6,MOD($DI458-$DH458,1),"")</f>
        <v/>
      </c>
      <c r="DK458" s="123" t="str">
        <f>IF('Main courante'!$A455=$DF$6,'Main courante'!$E455,"")</f>
        <v/>
      </c>
      <c r="DL458" s="128"/>
      <c r="DM458" s="120" t="str">
        <f>IF(OR('Main courante'!$F455&lt;&gt;"",'Main courante'!$K455&lt;&gt;""),MAX($DM$8:$DM457)+1,"")</f>
        <v/>
      </c>
      <c r="DN458" s="121" t="str">
        <f>IF('Main courante'!$F455,TEXT('Main courante'!$B455,"j mmm aa"),"")</f>
        <v/>
      </c>
      <c r="DO458" s="121" t="str">
        <f>IF('Main courante'!$F455,'Main courante'!$E455,"")</f>
        <v/>
      </c>
      <c r="DP458" s="121" t="str">
        <f>IF(OR('Main courante'!$F455&lt;&gt;"",'Main courante'!$K455&lt;&gt;""),IF('Main courante'!$F455&lt;&gt;"",TEXT('Main courante'!$F455,"hh:mm"),""),"")</f>
        <v/>
      </c>
      <c r="DQ458" s="121" t="str">
        <f>IF(OR('Main courante'!$F455&lt;&gt;"",'Main courante'!$K455&lt;&gt;""),IF('Main courante'!$G455&lt;&gt;"",TEXT('Main courante'!$G455,"hh:mm"),""),"")</f>
        <v/>
      </c>
      <c r="DR458" s="121" t="str">
        <f>IF(OR('Main courante'!$F455&lt;&gt;"",'Main courante'!$K455&lt;&gt;""),IF('Main courante'!$K455&lt;&gt;"",TEXT('Main courante'!$K455,"hh:mm"),""),"")</f>
        <v/>
      </c>
      <c r="DS458" s="121" t="str">
        <f>IF(OR('Main courante'!$F455&lt;&gt;"",'Main courante'!$K455&lt;&gt;""),IF('Main courante'!$L455&lt;&gt;"",TEXT('Main courante'!$L455,"hh:mm"),""),"")</f>
        <v/>
      </c>
      <c r="DT458" s="129">
        <f t="shared" si="25"/>
        <v>0</v>
      </c>
      <c r="DU458" s="130">
        <f>'Main courante'!$H455+'Main courante'!$M455</f>
        <v>0</v>
      </c>
      <c r="DV458" s="131">
        <f>'Main courante'!$J455+'Main courante'!$O455</f>
        <v>0</v>
      </c>
      <c r="DW458" s="131">
        <f>'Main courante'!$I455+'Main courante'!$N455</f>
        <v>0</v>
      </c>
      <c r="DX458" s="132" t="str">
        <f>IF('Main courante'!$P455&lt;&gt;"",'Main courante'!$P455,"")</f>
        <v/>
      </c>
      <c r="DY458" s="133" t="str">
        <f>IF('Main courante'!$Q455&lt;&gt;"",'Main courante'!$Q455,"")</f>
        <v/>
      </c>
      <c r="DZ458" s="133" t="str">
        <f>IF('Main courante'!$R455&lt;&gt;"",'Main courante'!$R455,"")</f>
        <v/>
      </c>
      <c r="EA458" s="129">
        <f t="shared" si="26"/>
        <v>0</v>
      </c>
      <c r="EB458" s="129">
        <f t="shared" si="27"/>
        <v>0</v>
      </c>
      <c r="ED458" s="120" t="str">
        <f>IF('Main courante'!$A455=$ED$6,MAX($ED$8:$ED457)+1,"")</f>
        <v/>
      </c>
      <c r="EE458" s="120" t="str">
        <f>IF('Main courante'!$A455=$ED$6,'Main courante'!$S455,"")</f>
        <v/>
      </c>
      <c r="EF458" s="120" t="str">
        <f>IF('Main courante'!$A455=$ED$6,'Main courante'!$T455,"")</f>
        <v/>
      </c>
      <c r="EG458" s="120" t="str">
        <f>IF('Main courante'!$A455=$ED$6,'Main courante'!$U455,"")</f>
        <v/>
      </c>
      <c r="EH458" s="134" t="str">
        <f>IF('Main courante'!$A455=$ED$6,'Main courante'!$V455,"")</f>
        <v/>
      </c>
      <c r="EJ458" s="120" t="str">
        <f>IF('Main courante'!$A455=$EJ$6,MAX($EJ$8:$EJ457)+1,"")</f>
        <v/>
      </c>
      <c r="EK458" s="120" t="str">
        <f>IF('Main courante'!$A455=$EJ$6,'Main courante'!$S455,"")</f>
        <v/>
      </c>
      <c r="EL458" s="120" t="str">
        <f>IF('Main courante'!$A455=$EJ$6,'Main courante'!$T455,"")</f>
        <v/>
      </c>
      <c r="EM458" s="120" t="str">
        <f>IF('Main courante'!$A455=$EJ$6,'Main courante'!$U455,"")</f>
        <v/>
      </c>
      <c r="EN458" s="134" t="str">
        <f>IF('Main courante'!$A455=$EJ$6,'Main courante'!$V455,"")</f>
        <v/>
      </c>
      <c r="EP458" s="120" t="str">
        <f>IF('Main courante'!$A455=$EP$6,MAX($EP$8:$EP457)+1,"")</f>
        <v/>
      </c>
      <c r="EQ458" s="120" t="str">
        <f>IF('Main courante'!$A455=$EP$6,'Main courante'!$S455,"")</f>
        <v/>
      </c>
      <c r="ER458" s="120" t="str">
        <f>IF('Main courante'!$A455=$EP$6,'Main courante'!$T455,"")</f>
        <v/>
      </c>
      <c r="ES458" s="120" t="str">
        <f>IF('Main courante'!$A455=$EP$6,'Main courante'!$U455,"")</f>
        <v/>
      </c>
      <c r="ET458" s="134" t="str">
        <f>IF('Main courante'!$A455=$EP$6,'Main courante'!$V455,"")</f>
        <v/>
      </c>
      <c r="EU458" s="125"/>
      <c r="EV458" s="120" t="str">
        <f>IF('Main courante'!$A455=$EV$6,MAX($EV$8:$EV457)+1,"")</f>
        <v/>
      </c>
      <c r="EW458" s="121" t="str">
        <f>IF('Main courante'!$A455=$EV$6,TEXT('Main courante'!$B455,"j mmm aa"),"")</f>
        <v/>
      </c>
      <c r="EX458" s="122" t="str">
        <f>IF('Main courante'!$A455=$EV$6,TEXT('Main courante'!$C455,"hh:mm"),"")</f>
        <v/>
      </c>
      <c r="EY458" s="122" t="str">
        <f>IF('Main courante'!$A455=$EV$6,TEXT('Main courante'!$D455,"hh:mm"),"")</f>
        <v/>
      </c>
      <c r="EZ458" s="123" t="str">
        <f>IF('Main courante'!$A455=$EV$6,MOD($EY458-$EX458,1),"")</f>
        <v/>
      </c>
      <c r="FA458" s="123" t="str">
        <f>IF('Main courante'!$A455=$EV$6,'Main courante'!$E455,"")</f>
        <v/>
      </c>
      <c r="FB458" s="128"/>
    </row>
    <row r="459" spans="1:158">
      <c r="A459" s="120" t="str">
        <f>IF('Main courante'!$A456=$A$6,MAX($A$8:$A458)+1,"")</f>
        <v/>
      </c>
      <c r="B459" s="121" t="str">
        <f>IF('Main courante'!$A456=$A$6,TEXT('Main courante'!$B456,"j mmm aa"),"")</f>
        <v/>
      </c>
      <c r="C459" s="122" t="str">
        <f>IF('Main courante'!$A456=$A$6,TEXT('Main courante'!$C456,"hh:mm"),"")</f>
        <v/>
      </c>
      <c r="D459" s="122" t="str">
        <f>IF('Main courante'!$A456=$A$6,TEXT('Main courante'!$D456,"hh:mm"),"")</f>
        <v/>
      </c>
      <c r="E459" s="123" t="str">
        <f>IF('Main courante'!$A456=$A$6,MOD($D459-$C459,1),"")</f>
        <v/>
      </c>
      <c r="F459" s="123" t="str">
        <f>IF('Main courante'!$A456=$A$6,'Main courante'!$E456,"")</f>
        <v/>
      </c>
      <c r="G459" s="125"/>
      <c r="H459" s="126" t="str">
        <f>IF('Main courante'!$A456=$H$6,MAX($H$8:$H458)+1,"")</f>
        <v/>
      </c>
      <c r="I459" s="121" t="str">
        <f>IF('Main courante'!$A456=$H$6,TEXT('Main courante'!$B456,"j mmm aa"),"")</f>
        <v/>
      </c>
      <c r="J459" s="122" t="str">
        <f>IF('Main courante'!$A456=$H$6,TEXT('Main courante'!$C456,"hh:mm"),"")</f>
        <v/>
      </c>
      <c r="K459" s="122" t="str">
        <f>IF('Main courante'!$A456=$H$6,TEXT('Main courante'!$D456,"hh:mm"),"")</f>
        <v/>
      </c>
      <c r="L459" s="123" t="str">
        <f>IF('Main courante'!$A456=$H$6,MOD($K459-$J459,1),"")</f>
        <v/>
      </c>
      <c r="M459" s="123" t="str">
        <f>IF('Main courante'!$A456=$H$6,'Main courante'!$E456,"")</f>
        <v/>
      </c>
      <c r="N459" s="125"/>
      <c r="O459" s="120" t="str">
        <f>IF('Main courante'!$A456=$O$6,MAX($O$8:$O458)+1,"")</f>
        <v/>
      </c>
      <c r="P459" s="121" t="str">
        <f>IF('Main courante'!$A456=$O$6,TEXT('Main courante'!$B456,"j mmm aa"),"")</f>
        <v/>
      </c>
      <c r="Q459" s="122" t="str">
        <f>IF('Main courante'!$A456=$O$6,TEXT('Main courante'!$C456,"hh:mm"),"")</f>
        <v/>
      </c>
      <c r="R459" s="122" t="str">
        <f>IF('Main courante'!$A456=$O$6,TEXT('Main courante'!$D456,"hh:mm"),"")</f>
        <v/>
      </c>
      <c r="S459" s="123" t="str">
        <f>IF('Main courante'!$A456=$O$6,MOD($R459-$Q459,1),"")</f>
        <v/>
      </c>
      <c r="T459" s="124" t="str">
        <f>IF('Main courante'!$A456=$O$6,'Main courante'!$E456,"")</f>
        <v/>
      </c>
      <c r="U459" s="127" t="str">
        <f>IF('Main courante'!$A456=$O$6,DU459,"")</f>
        <v/>
      </c>
      <c r="V459" s="125"/>
      <c r="W459" s="120" t="str">
        <f>IF('Main courante'!$A456=$W$6,MAX($W$8:$W458)+1,"")</f>
        <v/>
      </c>
      <c r="X459" s="121" t="str">
        <f>IF('Main courante'!$A456=$W$6,TEXT('Main courante'!$B456,"j mmm aa"),"")</f>
        <v/>
      </c>
      <c r="Y459" s="122" t="str">
        <f>IF('Main courante'!$A456=$W$6,TEXT('Main courante'!$C456,"hh:mm"),"")</f>
        <v/>
      </c>
      <c r="Z459" s="122" t="str">
        <f>IF('Main courante'!$A456=$W$6,TEXT('Main courante'!$D456,"hh:mm"),"")</f>
        <v/>
      </c>
      <c r="AA459" s="123" t="str">
        <f>IF('Main courante'!$A456=$W$6,MOD($Z459-$Y459,1),"")</f>
        <v/>
      </c>
      <c r="AB459" s="123" t="str">
        <f>IF('Main courante'!$A456=$W$6,'Main courante'!$E456,"")</f>
        <v/>
      </c>
      <c r="AC459" s="122" t="str">
        <f>IF('Main courante'!$A456=$W$6,DU459,"")</f>
        <v/>
      </c>
      <c r="AD459" s="125"/>
      <c r="AE459" s="120" t="str">
        <f>IF('Main courante'!$A456=$AE$6,MAX($AE$8:$AE458)+1,"")</f>
        <v/>
      </c>
      <c r="AF459" s="121" t="str">
        <f>IF('Main courante'!$A456=$AE$6,TEXT('Main courante'!$B456,"j mmm aa"),"")</f>
        <v/>
      </c>
      <c r="AG459" s="122" t="str">
        <f>IF('Main courante'!$A456=$AE$6,TEXT('Main courante'!$C456,"hh:mm"),"")</f>
        <v/>
      </c>
      <c r="AH459" s="122" t="str">
        <f>IF('Main courante'!$A456=$AE$6,TEXT('Main courante'!$D456,"hh:mm"),"")</f>
        <v/>
      </c>
      <c r="AI459" s="123" t="str">
        <f>IF('Main courante'!$A456=$AE$6,MOD($AH459-$AG459,1),"")</f>
        <v/>
      </c>
      <c r="AJ459" s="123" t="str">
        <f>IF('Main courante'!$A456=$AE$6,'Main courante'!$E456,"")</f>
        <v/>
      </c>
      <c r="AK459" s="122" t="str">
        <f>IF('Main courante'!$A456=$AE$6,DU459,"")</f>
        <v/>
      </c>
      <c r="AL459" s="125"/>
      <c r="AM459" s="120" t="str">
        <f>IF('Main courante'!$A456=$AM$6,MAX($AM$8:$AM458)+1,"")</f>
        <v/>
      </c>
      <c r="AN459" s="121" t="str">
        <f>IF('Main courante'!$A456=$AM$6,TEXT('Main courante'!$B456,"j mmm aa"),"")</f>
        <v/>
      </c>
      <c r="AO459" s="122" t="str">
        <f>IF('Main courante'!$A456=$AM$6,TEXT('Main courante'!$C456,"hh:mm"),"")</f>
        <v/>
      </c>
      <c r="AP459" s="122" t="str">
        <f>IF('Main courante'!$A456=$AM$6,TEXT('Main courante'!$D456,"hh:mm"),"")</f>
        <v/>
      </c>
      <c r="AQ459" s="123" t="str">
        <f>IF('Main courante'!$A456=$AM$6,MOD($AP459-$AO459,1),"")</f>
        <v/>
      </c>
      <c r="AR459" s="123" t="str">
        <f>IF('Main courante'!$A456=$AM$6,'Main courante'!$E456,"")</f>
        <v/>
      </c>
      <c r="AS459" s="122" t="str">
        <f>IF('Main courante'!$A456=$AM$6,DU459,"")</f>
        <v/>
      </c>
      <c r="AT459" s="125"/>
      <c r="AU459" s="120" t="str">
        <f>IF('Main courante'!$A456=$AU$6,MAX($AU$8:$AU458)+1,"")</f>
        <v/>
      </c>
      <c r="AV459" s="121" t="str">
        <f>IF('Main courante'!$A456=$AU$6,TEXT('Main courante'!$B456,"j mmm aa"),"")</f>
        <v/>
      </c>
      <c r="AW459" s="122" t="str">
        <f>IF('Main courante'!$A456=$AU$6,TEXT('Main courante'!$C456,"hh:mm"),"")</f>
        <v/>
      </c>
      <c r="AX459" s="122" t="str">
        <f>IF('Main courante'!$A456=$AU$6,TEXT('Main courante'!$D456,"hh:mm"),"")</f>
        <v/>
      </c>
      <c r="AY459" s="123" t="str">
        <f>IF('Main courante'!$A456=$AU$6,MOD($AX459-$AW459,1),"")</f>
        <v/>
      </c>
      <c r="AZ459" s="123" t="str">
        <f>IF('Main courante'!$A456=$AU$6,'Main courante'!$E456,"")</f>
        <v/>
      </c>
      <c r="BA459" s="122" t="str">
        <f>IF('Main courante'!$A456=$AU$6,DU459,"")</f>
        <v/>
      </c>
      <c r="BB459" s="125"/>
      <c r="BC459" s="120" t="str">
        <f>IF('Main courante'!$A456=$BC$6,MAX($BC$8:$BC458)+1,"")</f>
        <v/>
      </c>
      <c r="BD459" s="121" t="str">
        <f>IF('Main courante'!$A456=$BC$6,TEXT('Main courante'!$B456,"j mmm aa"),"")</f>
        <v/>
      </c>
      <c r="BE459" s="122" t="str">
        <f>IF('Main courante'!$A456=$BC$6,TEXT('Main courante'!$C456,"hh:mm"),"")</f>
        <v/>
      </c>
      <c r="BF459" s="122" t="str">
        <f>IF('Main courante'!$A456=$BC$6,TEXT('Main courante'!$D456,"hh:mm"),"")</f>
        <v/>
      </c>
      <c r="BG459" s="123" t="str">
        <f>IF('Main courante'!$A456=$BC$6,MOD($BF459-$BE459,1),"")</f>
        <v/>
      </c>
      <c r="BH459" s="123" t="str">
        <f>IF('Main courante'!$A456=$BC$6,'Main courante'!$E456,"")</f>
        <v/>
      </c>
      <c r="BI459" s="122" t="str">
        <f>IF('Main courante'!$A456=$BC$6,DU459,"")</f>
        <v/>
      </c>
      <c r="BJ459" s="125"/>
      <c r="BK459" s="120" t="str">
        <f>IF('Main courante'!$A456=$BK$6,MAX($BK$8:$BK458)+1,"")</f>
        <v/>
      </c>
      <c r="BL459" s="121" t="str">
        <f>IF('Main courante'!$A456=$BK$6,TEXT('Main courante'!$B456,"j mmm aa"),"")</f>
        <v/>
      </c>
      <c r="BM459" s="122" t="str">
        <f>IF('Main courante'!$A456=$BK$6,TEXT('Main courante'!$C456,"hh:mm"),"")</f>
        <v/>
      </c>
      <c r="BN459" s="122" t="str">
        <f>IF('Main courante'!$A456=$BK$6,TEXT('Main courante'!$D456,"hh:mm"),"")</f>
        <v/>
      </c>
      <c r="BO459" s="123" t="str">
        <f>IF('Main courante'!$A456=$BK$6,MOD($BN459-$BM459,1),"")</f>
        <v/>
      </c>
      <c r="BP459" s="123" t="str">
        <f>IF('Main courante'!$A456=$BK$6,'Main courante'!$E456,"")</f>
        <v/>
      </c>
      <c r="BQ459" s="122" t="str">
        <f>IF('Main courante'!$A456=$BK$6,DU459,"")</f>
        <v/>
      </c>
      <c r="BR459" s="125"/>
      <c r="BS459" s="120" t="str">
        <f>IF('Main courante'!$A456=$BS$6,MAX($BS$8:$BS458)+1,"")</f>
        <v/>
      </c>
      <c r="BT459" s="121" t="str">
        <f>IF('Main courante'!$A456=$BS$6,TEXT('Main courante'!$B456,"j mmm aa"),"")</f>
        <v/>
      </c>
      <c r="BU459" s="122" t="str">
        <f>IF('Main courante'!$A456=$BS$6,TEXT('Main courante'!$C456,"hh:mm"),"")</f>
        <v/>
      </c>
      <c r="BV459" s="122" t="str">
        <f>IF('Main courante'!$A456=$BS$6,TEXT('Main courante'!$D456,"hh:mm"),"")</f>
        <v/>
      </c>
      <c r="BW459" s="123" t="str">
        <f>IF('Main courante'!$A456=$BS$6,MOD($BV459-$BU459,1),"")</f>
        <v/>
      </c>
      <c r="BX459" s="123" t="str">
        <f>IF('Main courante'!$A456=$BS$6,'Main courante'!$E456,"")</f>
        <v/>
      </c>
      <c r="BY459" s="122" t="str">
        <f>IF('Main courante'!$A456=$BS$6,DU459,"")</f>
        <v/>
      </c>
      <c r="BZ459" s="125"/>
      <c r="CA459" s="120" t="str">
        <f>IF('Main courante'!$A456=$CA$6,MAX($CA$8:$CA458)+1,"")</f>
        <v/>
      </c>
      <c r="CB459" s="121" t="str">
        <f>IF('Main courante'!$A456=$CA$6,TEXT('Main courante'!$B456,"j mmm aa"),"")</f>
        <v/>
      </c>
      <c r="CC459" s="122" t="str">
        <f>IF('Main courante'!$A456=$CA$6,TEXT('Main courante'!$C456,"hh:mm"),"")</f>
        <v/>
      </c>
      <c r="CD459" s="122" t="str">
        <f>IF('Main courante'!$A456=$CA$6,TEXT('Main courante'!$D456,"hh:mm"),"")</f>
        <v/>
      </c>
      <c r="CE459" s="123" t="str">
        <f>IF('Main courante'!$A456=$CA$6,MOD($CD459-$CC459,1),"")</f>
        <v/>
      </c>
      <c r="CF459" s="123" t="str">
        <f>IF('Main courante'!$A456=$CA$6,'Main courante'!$E456,"")</f>
        <v/>
      </c>
      <c r="CG459" s="122" t="str">
        <f>IF('Main courante'!$A456=$CA$6,DU459,"")</f>
        <v/>
      </c>
      <c r="CH459" s="125"/>
      <c r="CI459" s="120" t="str">
        <f>IF('Main courante'!$A456=$CI$6,MAX($CI$8:$CI458)+1,"")</f>
        <v/>
      </c>
      <c r="CJ459" s="121" t="str">
        <f>IF('Main courante'!$A456=$CI$6,TEXT('Main courante'!$B456,"j mmm aa"),"")</f>
        <v/>
      </c>
      <c r="CK459" s="122" t="str">
        <f>IF('Main courante'!$A456=$CI$6,TEXT('Main courante'!$C456,"hh:mm"),"")</f>
        <v/>
      </c>
      <c r="CL459" s="122" t="str">
        <f>IF('Main courante'!$A456=$CI$6,TEXT('Main courante'!$D456,"hh:mm"),"")</f>
        <v/>
      </c>
      <c r="CM459" s="123" t="str">
        <f>IF('Main courante'!$A456=$CI$6,MOD($CL459-$CK459,1),"")</f>
        <v/>
      </c>
      <c r="CN459" s="123" t="str">
        <f>IF('Main courante'!$A456=$CI$6,'Main courante'!$E456,"")</f>
        <v/>
      </c>
      <c r="CO459" s="125"/>
      <c r="CP459" s="120" t="str">
        <f>IF('Main courante'!$A456=$CP$6,MAX($CP$8:$CP458)+1,"")</f>
        <v/>
      </c>
      <c r="CQ459" s="121" t="str">
        <f>IF('Main courante'!$A456=$CP$6,TEXT('Main courante'!$B456,"j mmm aa"),"")</f>
        <v/>
      </c>
      <c r="CR459" s="122" t="str">
        <f>IF('Main courante'!$A456=$CP$6,TEXT('Main courante'!$C456,"hh:mm"),"")</f>
        <v/>
      </c>
      <c r="CS459" s="122" t="str">
        <f>IF('Main courante'!$A456=$CP$6,TEXT('Main courante'!$D456,"hh:mm"),"")</f>
        <v/>
      </c>
      <c r="CT459" s="123" t="str">
        <f>IF('Main courante'!$A456=$CP$6,MOD($CS459-$CR459,1),"")</f>
        <v/>
      </c>
      <c r="CU459" s="123" t="str">
        <f>IF('Main courante'!$A456=$CP$6,'Main courante'!$E456,"")</f>
        <v/>
      </c>
      <c r="CV459" s="122" t="str">
        <f>IF('Main courante'!$A456=$CP$6,DU459,"")</f>
        <v/>
      </c>
      <c r="CW459" s="125"/>
      <c r="CX459" s="120" t="str">
        <f>IF('Main courante'!$A456=$CX$6,MAX($CX$8:$CX458)+1,"")</f>
        <v/>
      </c>
      <c r="CY459" s="121" t="str">
        <f>IF('Main courante'!$A456=$CX$6,TEXT('Main courante'!$B456,"j mmm aa"),"")</f>
        <v/>
      </c>
      <c r="CZ459" s="122" t="str">
        <f>IF('Main courante'!$A456=$CX$6,TEXT('Main courante'!$C456,"hh:mm"),"")</f>
        <v/>
      </c>
      <c r="DA459" s="122" t="str">
        <f>IF('Main courante'!$A456=$CX$6,TEXT('Main courante'!$D456,"hh:mm"),"")</f>
        <v/>
      </c>
      <c r="DB459" s="123" t="str">
        <f>IF('Main courante'!$A456=$CX$6,MOD($DA459-$CZ459,1),"")</f>
        <v/>
      </c>
      <c r="DC459" s="123" t="str">
        <f>IF('Main courante'!$A456=$CX$6,'Main courante'!$E456,"")</f>
        <v/>
      </c>
      <c r="DD459" s="122" t="str">
        <f>IF('Main courante'!$A456=$CX$6,DU459,"")</f>
        <v/>
      </c>
      <c r="DE459" s="125"/>
      <c r="DF459" s="120" t="str">
        <f>IF('Main courante'!$A456=$DF$6,MAX($DF$8:$DF458)+1,"")</f>
        <v/>
      </c>
      <c r="DG459" s="121" t="str">
        <f>IF('Main courante'!$A456=$DF$6,TEXT('Main courante'!$B456,"j mmm aa"),"")</f>
        <v/>
      </c>
      <c r="DH459" s="122" t="str">
        <f>IF('Main courante'!$A456=$DF$6,TEXT('Main courante'!$C456,"hh:mm"),"")</f>
        <v/>
      </c>
      <c r="DI459" s="122" t="str">
        <f>IF('Main courante'!$A456=$DF$6,TEXT('Main courante'!$D456,"hh:mm"),"")</f>
        <v/>
      </c>
      <c r="DJ459" s="123" t="str">
        <f>IF('Main courante'!$A456=$DF$6,MOD($DI459-$DH459,1),"")</f>
        <v/>
      </c>
      <c r="DK459" s="123" t="str">
        <f>IF('Main courante'!$A456=$DF$6,'Main courante'!$E456,"")</f>
        <v/>
      </c>
      <c r="DL459" s="128"/>
      <c r="DM459" s="120" t="str">
        <f>IF(OR('Main courante'!$F456&lt;&gt;"",'Main courante'!$K456&lt;&gt;""),MAX($DM$8:$DM458)+1,"")</f>
        <v/>
      </c>
      <c r="DN459" s="121" t="str">
        <f>IF('Main courante'!$F456,TEXT('Main courante'!$B456,"j mmm aa"),"")</f>
        <v/>
      </c>
      <c r="DO459" s="121" t="str">
        <f>IF('Main courante'!$F456,'Main courante'!$E456,"")</f>
        <v/>
      </c>
      <c r="DP459" s="121" t="str">
        <f>IF(OR('Main courante'!$F456&lt;&gt;"",'Main courante'!$K456&lt;&gt;""),IF('Main courante'!$F456&lt;&gt;"",TEXT('Main courante'!$F456,"hh:mm"),""),"")</f>
        <v/>
      </c>
      <c r="DQ459" s="121" t="str">
        <f>IF(OR('Main courante'!$F456&lt;&gt;"",'Main courante'!$K456&lt;&gt;""),IF('Main courante'!$G456&lt;&gt;"",TEXT('Main courante'!$G456,"hh:mm"),""),"")</f>
        <v/>
      </c>
      <c r="DR459" s="121" t="str">
        <f>IF(OR('Main courante'!$F456&lt;&gt;"",'Main courante'!$K456&lt;&gt;""),IF('Main courante'!$K456&lt;&gt;"",TEXT('Main courante'!$K456,"hh:mm"),""),"")</f>
        <v/>
      </c>
      <c r="DS459" s="121" t="str">
        <f>IF(OR('Main courante'!$F456&lt;&gt;"",'Main courante'!$K456&lt;&gt;""),IF('Main courante'!$L456&lt;&gt;"",TEXT('Main courante'!$L456,"hh:mm"),""),"")</f>
        <v/>
      </c>
      <c r="DT459" s="129">
        <f t="shared" si="25"/>
        <v>0</v>
      </c>
      <c r="DU459" s="130">
        <f>'Main courante'!$H456+'Main courante'!$M456</f>
        <v>0</v>
      </c>
      <c r="DV459" s="131">
        <f>'Main courante'!$J456+'Main courante'!$O456</f>
        <v>0</v>
      </c>
      <c r="DW459" s="131">
        <f>'Main courante'!$I456+'Main courante'!$N456</f>
        <v>0</v>
      </c>
      <c r="DX459" s="132" t="str">
        <f>IF('Main courante'!$P456&lt;&gt;"",'Main courante'!$P456,"")</f>
        <v/>
      </c>
      <c r="DY459" s="133" t="str">
        <f>IF('Main courante'!$Q456&lt;&gt;"",'Main courante'!$Q456,"")</f>
        <v/>
      </c>
      <c r="DZ459" s="133" t="str">
        <f>IF('Main courante'!$R456&lt;&gt;"",'Main courante'!$R456,"")</f>
        <v/>
      </c>
      <c r="EA459" s="129">
        <f t="shared" si="26"/>
        <v>0</v>
      </c>
      <c r="EB459" s="129">
        <f t="shared" si="27"/>
        <v>0</v>
      </c>
      <c r="ED459" s="120" t="str">
        <f>IF('Main courante'!$A456=$ED$6,MAX($ED$8:$ED458)+1,"")</f>
        <v/>
      </c>
      <c r="EE459" s="120" t="str">
        <f>IF('Main courante'!$A456=$ED$6,'Main courante'!$S456,"")</f>
        <v/>
      </c>
      <c r="EF459" s="120" t="str">
        <f>IF('Main courante'!$A456=$ED$6,'Main courante'!$T456,"")</f>
        <v/>
      </c>
      <c r="EG459" s="120" t="str">
        <f>IF('Main courante'!$A456=$ED$6,'Main courante'!$U456,"")</f>
        <v/>
      </c>
      <c r="EH459" s="134" t="str">
        <f>IF('Main courante'!$A456=$ED$6,'Main courante'!$V456,"")</f>
        <v/>
      </c>
      <c r="EJ459" s="120" t="str">
        <f>IF('Main courante'!$A456=$EJ$6,MAX($EJ$8:$EJ458)+1,"")</f>
        <v/>
      </c>
      <c r="EK459" s="120" t="str">
        <f>IF('Main courante'!$A456=$EJ$6,'Main courante'!$S456,"")</f>
        <v/>
      </c>
      <c r="EL459" s="120" t="str">
        <f>IF('Main courante'!$A456=$EJ$6,'Main courante'!$T456,"")</f>
        <v/>
      </c>
      <c r="EM459" s="120" t="str">
        <f>IF('Main courante'!$A456=$EJ$6,'Main courante'!$U456,"")</f>
        <v/>
      </c>
      <c r="EN459" s="134" t="str">
        <f>IF('Main courante'!$A456=$EJ$6,'Main courante'!$V456,"")</f>
        <v/>
      </c>
      <c r="EP459" s="120" t="str">
        <f>IF('Main courante'!$A456=$EP$6,MAX($EP$8:$EP458)+1,"")</f>
        <v/>
      </c>
      <c r="EQ459" s="120" t="str">
        <f>IF('Main courante'!$A456=$EP$6,'Main courante'!$S456,"")</f>
        <v/>
      </c>
      <c r="ER459" s="120" t="str">
        <f>IF('Main courante'!$A456=$EP$6,'Main courante'!$T456,"")</f>
        <v/>
      </c>
      <c r="ES459" s="120" t="str">
        <f>IF('Main courante'!$A456=$EP$6,'Main courante'!$U456,"")</f>
        <v/>
      </c>
      <c r="ET459" s="134" t="str">
        <f>IF('Main courante'!$A456=$EP$6,'Main courante'!$V456,"")</f>
        <v/>
      </c>
      <c r="EU459" s="125"/>
      <c r="EV459" s="120" t="str">
        <f>IF('Main courante'!$A456=$EV$6,MAX($EV$8:$EV458)+1,"")</f>
        <v/>
      </c>
      <c r="EW459" s="121" t="str">
        <f>IF('Main courante'!$A456=$EV$6,TEXT('Main courante'!$B456,"j mmm aa"),"")</f>
        <v/>
      </c>
      <c r="EX459" s="122" t="str">
        <f>IF('Main courante'!$A456=$EV$6,TEXT('Main courante'!$C456,"hh:mm"),"")</f>
        <v/>
      </c>
      <c r="EY459" s="122" t="str">
        <f>IF('Main courante'!$A456=$EV$6,TEXT('Main courante'!$D456,"hh:mm"),"")</f>
        <v/>
      </c>
      <c r="EZ459" s="123" t="str">
        <f>IF('Main courante'!$A456=$EV$6,MOD($EY459-$EX459,1),"")</f>
        <v/>
      </c>
      <c r="FA459" s="123" t="str">
        <f>IF('Main courante'!$A456=$EV$6,'Main courante'!$E456,"")</f>
        <v/>
      </c>
      <c r="FB459" s="128"/>
    </row>
    <row r="460" spans="1:158">
      <c r="A460" s="120" t="str">
        <f>IF('Main courante'!$A457=$A$6,MAX($A$8:$A459)+1,"")</f>
        <v/>
      </c>
      <c r="B460" s="121" t="str">
        <f>IF('Main courante'!$A457=$A$6,TEXT('Main courante'!$B457,"j mmm aa"),"")</f>
        <v/>
      </c>
      <c r="C460" s="122" t="str">
        <f>IF('Main courante'!$A457=$A$6,TEXT('Main courante'!$C457,"hh:mm"),"")</f>
        <v/>
      </c>
      <c r="D460" s="122" t="str">
        <f>IF('Main courante'!$A457=$A$6,TEXT('Main courante'!$D457,"hh:mm"),"")</f>
        <v/>
      </c>
      <c r="E460" s="123" t="str">
        <f>IF('Main courante'!$A457=$A$6,MOD($D460-$C460,1),"")</f>
        <v/>
      </c>
      <c r="F460" s="123" t="str">
        <f>IF('Main courante'!$A457=$A$6,'Main courante'!$E457,"")</f>
        <v/>
      </c>
      <c r="G460" s="125"/>
      <c r="H460" s="126" t="str">
        <f>IF('Main courante'!$A457=$H$6,MAX($H$8:$H459)+1,"")</f>
        <v/>
      </c>
      <c r="I460" s="121" t="str">
        <f>IF('Main courante'!$A457=$H$6,TEXT('Main courante'!$B457,"j mmm aa"),"")</f>
        <v/>
      </c>
      <c r="J460" s="122" t="str">
        <f>IF('Main courante'!$A457=$H$6,TEXT('Main courante'!$C457,"hh:mm"),"")</f>
        <v/>
      </c>
      <c r="K460" s="122" t="str">
        <f>IF('Main courante'!$A457=$H$6,TEXT('Main courante'!$D457,"hh:mm"),"")</f>
        <v/>
      </c>
      <c r="L460" s="123" t="str">
        <f>IF('Main courante'!$A457=$H$6,MOD($K460-$J460,1),"")</f>
        <v/>
      </c>
      <c r="M460" s="123" t="str">
        <f>IF('Main courante'!$A457=$H$6,'Main courante'!$E457,"")</f>
        <v/>
      </c>
      <c r="N460" s="125"/>
      <c r="O460" s="120" t="str">
        <f>IF('Main courante'!$A457=$O$6,MAX($O$8:$O459)+1,"")</f>
        <v/>
      </c>
      <c r="P460" s="121" t="str">
        <f>IF('Main courante'!$A457=$O$6,TEXT('Main courante'!$B457,"j mmm aa"),"")</f>
        <v/>
      </c>
      <c r="Q460" s="122" t="str">
        <f>IF('Main courante'!$A457=$O$6,TEXT('Main courante'!$C457,"hh:mm"),"")</f>
        <v/>
      </c>
      <c r="R460" s="122" t="str">
        <f>IF('Main courante'!$A457=$O$6,TEXT('Main courante'!$D457,"hh:mm"),"")</f>
        <v/>
      </c>
      <c r="S460" s="123" t="str">
        <f>IF('Main courante'!$A457=$O$6,MOD($R460-$Q460,1),"")</f>
        <v/>
      </c>
      <c r="T460" s="124" t="str">
        <f>IF('Main courante'!$A457=$O$6,'Main courante'!$E457,"")</f>
        <v/>
      </c>
      <c r="U460" s="127" t="str">
        <f>IF('Main courante'!$A457=$O$6,DU460,"")</f>
        <v/>
      </c>
      <c r="V460" s="125"/>
      <c r="W460" s="120" t="str">
        <f>IF('Main courante'!$A457=$W$6,MAX($W$8:$W459)+1,"")</f>
        <v/>
      </c>
      <c r="X460" s="121" t="str">
        <f>IF('Main courante'!$A457=$W$6,TEXT('Main courante'!$B457,"j mmm aa"),"")</f>
        <v/>
      </c>
      <c r="Y460" s="122" t="str">
        <f>IF('Main courante'!$A457=$W$6,TEXT('Main courante'!$C457,"hh:mm"),"")</f>
        <v/>
      </c>
      <c r="Z460" s="122" t="str">
        <f>IF('Main courante'!$A457=$W$6,TEXT('Main courante'!$D457,"hh:mm"),"")</f>
        <v/>
      </c>
      <c r="AA460" s="123" t="str">
        <f>IF('Main courante'!$A457=$W$6,MOD($Z460-$Y460,1),"")</f>
        <v/>
      </c>
      <c r="AB460" s="123" t="str">
        <f>IF('Main courante'!$A457=$W$6,'Main courante'!$E457,"")</f>
        <v/>
      </c>
      <c r="AC460" s="122" t="str">
        <f>IF('Main courante'!$A457=$W$6,DU460,"")</f>
        <v/>
      </c>
      <c r="AD460" s="125"/>
      <c r="AE460" s="120" t="str">
        <f>IF('Main courante'!$A457=$AE$6,MAX($AE$8:$AE459)+1,"")</f>
        <v/>
      </c>
      <c r="AF460" s="121" t="str">
        <f>IF('Main courante'!$A457=$AE$6,TEXT('Main courante'!$B457,"j mmm aa"),"")</f>
        <v/>
      </c>
      <c r="AG460" s="122" t="str">
        <f>IF('Main courante'!$A457=$AE$6,TEXT('Main courante'!$C457,"hh:mm"),"")</f>
        <v/>
      </c>
      <c r="AH460" s="122" t="str">
        <f>IF('Main courante'!$A457=$AE$6,TEXT('Main courante'!$D457,"hh:mm"),"")</f>
        <v/>
      </c>
      <c r="AI460" s="123" t="str">
        <f>IF('Main courante'!$A457=$AE$6,MOD($AH460-$AG460,1),"")</f>
        <v/>
      </c>
      <c r="AJ460" s="123" t="str">
        <f>IF('Main courante'!$A457=$AE$6,'Main courante'!$E457,"")</f>
        <v/>
      </c>
      <c r="AK460" s="122" t="str">
        <f>IF('Main courante'!$A457=$AE$6,DU460,"")</f>
        <v/>
      </c>
      <c r="AL460" s="125"/>
      <c r="AM460" s="120" t="str">
        <f>IF('Main courante'!$A457=$AM$6,MAX($AM$8:$AM459)+1,"")</f>
        <v/>
      </c>
      <c r="AN460" s="121" t="str">
        <f>IF('Main courante'!$A457=$AM$6,TEXT('Main courante'!$B457,"j mmm aa"),"")</f>
        <v/>
      </c>
      <c r="AO460" s="122" t="str">
        <f>IF('Main courante'!$A457=$AM$6,TEXT('Main courante'!$C457,"hh:mm"),"")</f>
        <v/>
      </c>
      <c r="AP460" s="122" t="str">
        <f>IF('Main courante'!$A457=$AM$6,TEXT('Main courante'!$D457,"hh:mm"),"")</f>
        <v/>
      </c>
      <c r="AQ460" s="123" t="str">
        <f>IF('Main courante'!$A457=$AM$6,MOD($AP460-$AO460,1),"")</f>
        <v/>
      </c>
      <c r="AR460" s="123" t="str">
        <f>IF('Main courante'!$A457=$AM$6,'Main courante'!$E457,"")</f>
        <v/>
      </c>
      <c r="AS460" s="122" t="str">
        <f>IF('Main courante'!$A457=$AM$6,DU460,"")</f>
        <v/>
      </c>
      <c r="AT460" s="125"/>
      <c r="AU460" s="120" t="str">
        <f>IF('Main courante'!$A457=$AU$6,MAX($AU$8:$AU459)+1,"")</f>
        <v/>
      </c>
      <c r="AV460" s="121" t="str">
        <f>IF('Main courante'!$A457=$AU$6,TEXT('Main courante'!$B457,"j mmm aa"),"")</f>
        <v/>
      </c>
      <c r="AW460" s="122" t="str">
        <f>IF('Main courante'!$A457=$AU$6,TEXT('Main courante'!$C457,"hh:mm"),"")</f>
        <v/>
      </c>
      <c r="AX460" s="122" t="str">
        <f>IF('Main courante'!$A457=$AU$6,TEXT('Main courante'!$D457,"hh:mm"),"")</f>
        <v/>
      </c>
      <c r="AY460" s="123" t="str">
        <f>IF('Main courante'!$A457=$AU$6,MOD($AX460-$AW460,1),"")</f>
        <v/>
      </c>
      <c r="AZ460" s="123" t="str">
        <f>IF('Main courante'!$A457=$AU$6,'Main courante'!$E457,"")</f>
        <v/>
      </c>
      <c r="BA460" s="122" t="str">
        <f>IF('Main courante'!$A457=$AU$6,DU460,"")</f>
        <v/>
      </c>
      <c r="BB460" s="125"/>
      <c r="BC460" s="120" t="str">
        <f>IF('Main courante'!$A457=$BC$6,MAX($BC$8:$BC459)+1,"")</f>
        <v/>
      </c>
      <c r="BD460" s="121" t="str">
        <f>IF('Main courante'!$A457=$BC$6,TEXT('Main courante'!$B457,"j mmm aa"),"")</f>
        <v/>
      </c>
      <c r="BE460" s="122" t="str">
        <f>IF('Main courante'!$A457=$BC$6,TEXT('Main courante'!$C457,"hh:mm"),"")</f>
        <v/>
      </c>
      <c r="BF460" s="122" t="str">
        <f>IF('Main courante'!$A457=$BC$6,TEXT('Main courante'!$D457,"hh:mm"),"")</f>
        <v/>
      </c>
      <c r="BG460" s="123" t="str">
        <f>IF('Main courante'!$A457=$BC$6,MOD($BF460-$BE460,1),"")</f>
        <v/>
      </c>
      <c r="BH460" s="123" t="str">
        <f>IF('Main courante'!$A457=$BC$6,'Main courante'!$E457,"")</f>
        <v/>
      </c>
      <c r="BI460" s="122" t="str">
        <f>IF('Main courante'!$A457=$BC$6,DU460,"")</f>
        <v/>
      </c>
      <c r="BJ460" s="125"/>
      <c r="BK460" s="120" t="str">
        <f>IF('Main courante'!$A457=$BK$6,MAX($BK$8:$BK459)+1,"")</f>
        <v/>
      </c>
      <c r="BL460" s="121" t="str">
        <f>IF('Main courante'!$A457=$BK$6,TEXT('Main courante'!$B457,"j mmm aa"),"")</f>
        <v/>
      </c>
      <c r="BM460" s="122" t="str">
        <f>IF('Main courante'!$A457=$BK$6,TEXT('Main courante'!$C457,"hh:mm"),"")</f>
        <v/>
      </c>
      <c r="BN460" s="122" t="str">
        <f>IF('Main courante'!$A457=$BK$6,TEXT('Main courante'!$D457,"hh:mm"),"")</f>
        <v/>
      </c>
      <c r="BO460" s="123" t="str">
        <f>IF('Main courante'!$A457=$BK$6,MOD($BN460-$BM460,1),"")</f>
        <v/>
      </c>
      <c r="BP460" s="123" t="str">
        <f>IF('Main courante'!$A457=$BK$6,'Main courante'!$E457,"")</f>
        <v/>
      </c>
      <c r="BQ460" s="122" t="str">
        <f>IF('Main courante'!$A457=$BK$6,DU460,"")</f>
        <v/>
      </c>
      <c r="BR460" s="125"/>
      <c r="BS460" s="120" t="str">
        <f>IF('Main courante'!$A457=$BS$6,MAX($BS$8:$BS459)+1,"")</f>
        <v/>
      </c>
      <c r="BT460" s="121" t="str">
        <f>IF('Main courante'!$A457=$BS$6,TEXT('Main courante'!$B457,"j mmm aa"),"")</f>
        <v/>
      </c>
      <c r="BU460" s="122" t="str">
        <f>IF('Main courante'!$A457=$BS$6,TEXT('Main courante'!$C457,"hh:mm"),"")</f>
        <v/>
      </c>
      <c r="BV460" s="122" t="str">
        <f>IF('Main courante'!$A457=$BS$6,TEXT('Main courante'!$D457,"hh:mm"),"")</f>
        <v/>
      </c>
      <c r="BW460" s="123" t="str">
        <f>IF('Main courante'!$A457=$BS$6,MOD($BV460-$BU460,1),"")</f>
        <v/>
      </c>
      <c r="BX460" s="123" t="str">
        <f>IF('Main courante'!$A457=$BS$6,'Main courante'!$E457,"")</f>
        <v/>
      </c>
      <c r="BY460" s="122" t="str">
        <f>IF('Main courante'!$A457=$BS$6,DU460,"")</f>
        <v/>
      </c>
      <c r="BZ460" s="125"/>
      <c r="CA460" s="120" t="str">
        <f>IF('Main courante'!$A457=$CA$6,MAX($CA$8:$CA459)+1,"")</f>
        <v/>
      </c>
      <c r="CB460" s="121" t="str">
        <f>IF('Main courante'!$A457=$CA$6,TEXT('Main courante'!$B457,"j mmm aa"),"")</f>
        <v/>
      </c>
      <c r="CC460" s="122" t="str">
        <f>IF('Main courante'!$A457=$CA$6,TEXT('Main courante'!$C457,"hh:mm"),"")</f>
        <v/>
      </c>
      <c r="CD460" s="122" t="str">
        <f>IF('Main courante'!$A457=$CA$6,TEXT('Main courante'!$D457,"hh:mm"),"")</f>
        <v/>
      </c>
      <c r="CE460" s="123" t="str">
        <f>IF('Main courante'!$A457=$CA$6,MOD($CD460-$CC460,1),"")</f>
        <v/>
      </c>
      <c r="CF460" s="123" t="str">
        <f>IF('Main courante'!$A457=$CA$6,'Main courante'!$E457,"")</f>
        <v/>
      </c>
      <c r="CG460" s="122" t="str">
        <f>IF('Main courante'!$A457=$CA$6,DU460,"")</f>
        <v/>
      </c>
      <c r="CH460" s="125"/>
      <c r="CI460" s="120" t="str">
        <f>IF('Main courante'!$A457=$CI$6,MAX($CI$8:$CI459)+1,"")</f>
        <v/>
      </c>
      <c r="CJ460" s="121" t="str">
        <f>IF('Main courante'!$A457=$CI$6,TEXT('Main courante'!$B457,"j mmm aa"),"")</f>
        <v/>
      </c>
      <c r="CK460" s="122" t="str">
        <f>IF('Main courante'!$A457=$CI$6,TEXT('Main courante'!$C457,"hh:mm"),"")</f>
        <v/>
      </c>
      <c r="CL460" s="122" t="str">
        <f>IF('Main courante'!$A457=$CI$6,TEXT('Main courante'!$D457,"hh:mm"),"")</f>
        <v/>
      </c>
      <c r="CM460" s="123" t="str">
        <f>IF('Main courante'!$A457=$CI$6,MOD($CL460-$CK460,1),"")</f>
        <v/>
      </c>
      <c r="CN460" s="123" t="str">
        <f>IF('Main courante'!$A457=$CI$6,'Main courante'!$E457,"")</f>
        <v/>
      </c>
      <c r="CO460" s="125"/>
      <c r="CP460" s="120" t="str">
        <f>IF('Main courante'!$A457=$CP$6,MAX($CP$8:$CP459)+1,"")</f>
        <v/>
      </c>
      <c r="CQ460" s="121" t="str">
        <f>IF('Main courante'!$A457=$CP$6,TEXT('Main courante'!$B457,"j mmm aa"),"")</f>
        <v/>
      </c>
      <c r="CR460" s="122" t="str">
        <f>IF('Main courante'!$A457=$CP$6,TEXT('Main courante'!$C457,"hh:mm"),"")</f>
        <v/>
      </c>
      <c r="CS460" s="122" t="str">
        <f>IF('Main courante'!$A457=$CP$6,TEXT('Main courante'!$D457,"hh:mm"),"")</f>
        <v/>
      </c>
      <c r="CT460" s="123" t="str">
        <f>IF('Main courante'!$A457=$CP$6,MOD($CS460-$CR460,1),"")</f>
        <v/>
      </c>
      <c r="CU460" s="123" t="str">
        <f>IF('Main courante'!$A457=$CP$6,'Main courante'!$E457,"")</f>
        <v/>
      </c>
      <c r="CV460" s="122" t="str">
        <f>IF('Main courante'!$A457=$CP$6,DU460,"")</f>
        <v/>
      </c>
      <c r="CW460" s="125"/>
      <c r="CX460" s="120" t="str">
        <f>IF('Main courante'!$A457=$CX$6,MAX($CX$8:$CX459)+1,"")</f>
        <v/>
      </c>
      <c r="CY460" s="121" t="str">
        <f>IF('Main courante'!$A457=$CX$6,TEXT('Main courante'!$B457,"j mmm aa"),"")</f>
        <v/>
      </c>
      <c r="CZ460" s="122" t="str">
        <f>IF('Main courante'!$A457=$CX$6,TEXT('Main courante'!$C457,"hh:mm"),"")</f>
        <v/>
      </c>
      <c r="DA460" s="122" t="str">
        <f>IF('Main courante'!$A457=$CX$6,TEXT('Main courante'!$D457,"hh:mm"),"")</f>
        <v/>
      </c>
      <c r="DB460" s="123" t="str">
        <f>IF('Main courante'!$A457=$CX$6,MOD($DA460-$CZ460,1),"")</f>
        <v/>
      </c>
      <c r="DC460" s="123" t="str">
        <f>IF('Main courante'!$A457=$CX$6,'Main courante'!$E457,"")</f>
        <v/>
      </c>
      <c r="DD460" s="122" t="str">
        <f>IF('Main courante'!$A457=$CX$6,DU460,"")</f>
        <v/>
      </c>
      <c r="DE460" s="125"/>
      <c r="DF460" s="120" t="str">
        <f>IF('Main courante'!$A457=$DF$6,MAX($DF$8:$DF459)+1,"")</f>
        <v/>
      </c>
      <c r="DG460" s="121" t="str">
        <f>IF('Main courante'!$A457=$DF$6,TEXT('Main courante'!$B457,"j mmm aa"),"")</f>
        <v/>
      </c>
      <c r="DH460" s="122" t="str">
        <f>IF('Main courante'!$A457=$DF$6,TEXT('Main courante'!$C457,"hh:mm"),"")</f>
        <v/>
      </c>
      <c r="DI460" s="122" t="str">
        <f>IF('Main courante'!$A457=$DF$6,TEXT('Main courante'!$D457,"hh:mm"),"")</f>
        <v/>
      </c>
      <c r="DJ460" s="123" t="str">
        <f>IF('Main courante'!$A457=$DF$6,MOD($DI460-$DH460,1),"")</f>
        <v/>
      </c>
      <c r="DK460" s="123" t="str">
        <f>IF('Main courante'!$A457=$DF$6,'Main courante'!$E457,"")</f>
        <v/>
      </c>
      <c r="DL460" s="128"/>
      <c r="DM460" s="120" t="str">
        <f>IF(OR('Main courante'!$F457&lt;&gt;"",'Main courante'!$K457&lt;&gt;""),MAX($DM$8:$DM459)+1,"")</f>
        <v/>
      </c>
      <c r="DN460" s="121" t="str">
        <f>IF('Main courante'!$F457,TEXT('Main courante'!$B457,"j mmm aa"),"")</f>
        <v/>
      </c>
      <c r="DO460" s="121" t="str">
        <f>IF('Main courante'!$F457,'Main courante'!$E457,"")</f>
        <v/>
      </c>
      <c r="DP460" s="121" t="str">
        <f>IF(OR('Main courante'!$F457&lt;&gt;"",'Main courante'!$K457&lt;&gt;""),IF('Main courante'!$F457&lt;&gt;"",TEXT('Main courante'!$F457,"hh:mm"),""),"")</f>
        <v/>
      </c>
      <c r="DQ460" s="121" t="str">
        <f>IF(OR('Main courante'!$F457&lt;&gt;"",'Main courante'!$K457&lt;&gt;""),IF('Main courante'!$G457&lt;&gt;"",TEXT('Main courante'!$G457,"hh:mm"),""),"")</f>
        <v/>
      </c>
      <c r="DR460" s="121" t="str">
        <f>IF(OR('Main courante'!$F457&lt;&gt;"",'Main courante'!$K457&lt;&gt;""),IF('Main courante'!$K457&lt;&gt;"",TEXT('Main courante'!$K457,"hh:mm"),""),"")</f>
        <v/>
      </c>
      <c r="DS460" s="121" t="str">
        <f>IF(OR('Main courante'!$F457&lt;&gt;"",'Main courante'!$K457&lt;&gt;""),IF('Main courante'!$L457&lt;&gt;"",TEXT('Main courante'!$L457,"hh:mm"),""),"")</f>
        <v/>
      </c>
      <c r="DT460" s="129">
        <f t="shared" si="25"/>
        <v>0</v>
      </c>
      <c r="DU460" s="130">
        <f>'Main courante'!$H457+'Main courante'!$M457</f>
        <v>0</v>
      </c>
      <c r="DV460" s="131">
        <f>'Main courante'!$J457+'Main courante'!$O457</f>
        <v>0</v>
      </c>
      <c r="DW460" s="131">
        <f>'Main courante'!$I457+'Main courante'!$N457</f>
        <v>0</v>
      </c>
      <c r="DX460" s="132" t="str">
        <f>IF('Main courante'!$P457&lt;&gt;"",'Main courante'!$P457,"")</f>
        <v/>
      </c>
      <c r="DY460" s="133" t="str">
        <f>IF('Main courante'!$Q457&lt;&gt;"",'Main courante'!$Q457,"")</f>
        <v/>
      </c>
      <c r="DZ460" s="133" t="str">
        <f>IF('Main courante'!$R457&lt;&gt;"",'Main courante'!$R457,"")</f>
        <v/>
      </c>
      <c r="EA460" s="129">
        <f t="shared" si="26"/>
        <v>0</v>
      </c>
      <c r="EB460" s="129">
        <f t="shared" si="27"/>
        <v>0</v>
      </c>
      <c r="ED460" s="120" t="str">
        <f>IF('Main courante'!$A457=$ED$6,MAX($ED$8:$ED459)+1,"")</f>
        <v/>
      </c>
      <c r="EE460" s="120" t="str">
        <f>IF('Main courante'!$A457=$ED$6,'Main courante'!$S457,"")</f>
        <v/>
      </c>
      <c r="EF460" s="120" t="str">
        <f>IF('Main courante'!$A457=$ED$6,'Main courante'!$T457,"")</f>
        <v/>
      </c>
      <c r="EG460" s="120" t="str">
        <f>IF('Main courante'!$A457=$ED$6,'Main courante'!$U457,"")</f>
        <v/>
      </c>
      <c r="EH460" s="134" t="str">
        <f>IF('Main courante'!$A457=$ED$6,'Main courante'!$V457,"")</f>
        <v/>
      </c>
      <c r="EJ460" s="120" t="str">
        <f>IF('Main courante'!$A457=$EJ$6,MAX($EJ$8:$EJ459)+1,"")</f>
        <v/>
      </c>
      <c r="EK460" s="120" t="str">
        <f>IF('Main courante'!$A457=$EJ$6,'Main courante'!$S457,"")</f>
        <v/>
      </c>
      <c r="EL460" s="120" t="str">
        <f>IF('Main courante'!$A457=$EJ$6,'Main courante'!$T457,"")</f>
        <v/>
      </c>
      <c r="EM460" s="120" t="str">
        <f>IF('Main courante'!$A457=$EJ$6,'Main courante'!$U457,"")</f>
        <v/>
      </c>
      <c r="EN460" s="134" t="str">
        <f>IF('Main courante'!$A457=$EJ$6,'Main courante'!$V457,"")</f>
        <v/>
      </c>
      <c r="EP460" s="120" t="str">
        <f>IF('Main courante'!$A457=$EP$6,MAX($EP$8:$EP459)+1,"")</f>
        <v/>
      </c>
      <c r="EQ460" s="120" t="str">
        <f>IF('Main courante'!$A457=$EP$6,'Main courante'!$S457,"")</f>
        <v/>
      </c>
      <c r="ER460" s="120" t="str">
        <f>IF('Main courante'!$A457=$EP$6,'Main courante'!$T457,"")</f>
        <v/>
      </c>
      <c r="ES460" s="120" t="str">
        <f>IF('Main courante'!$A457=$EP$6,'Main courante'!$U457,"")</f>
        <v/>
      </c>
      <c r="ET460" s="134" t="str">
        <f>IF('Main courante'!$A457=$EP$6,'Main courante'!$V457,"")</f>
        <v/>
      </c>
      <c r="EU460" s="125"/>
      <c r="EV460" s="120" t="str">
        <f>IF('Main courante'!$A457=$EV$6,MAX($EV$8:$EV459)+1,"")</f>
        <v/>
      </c>
      <c r="EW460" s="121" t="str">
        <f>IF('Main courante'!$A457=$EV$6,TEXT('Main courante'!$B457,"j mmm aa"),"")</f>
        <v/>
      </c>
      <c r="EX460" s="122" t="str">
        <f>IF('Main courante'!$A457=$EV$6,TEXT('Main courante'!$C457,"hh:mm"),"")</f>
        <v/>
      </c>
      <c r="EY460" s="122" t="str">
        <f>IF('Main courante'!$A457=$EV$6,TEXT('Main courante'!$D457,"hh:mm"),"")</f>
        <v/>
      </c>
      <c r="EZ460" s="123" t="str">
        <f>IF('Main courante'!$A457=$EV$6,MOD($EY460-$EX460,1),"")</f>
        <v/>
      </c>
      <c r="FA460" s="123" t="str">
        <f>IF('Main courante'!$A457=$EV$6,'Main courante'!$E457,"")</f>
        <v/>
      </c>
      <c r="FB460" s="128"/>
    </row>
    <row r="461" spans="1:158">
      <c r="A461" s="120" t="str">
        <f>IF('Main courante'!$A458=$A$6,MAX($A$8:$A460)+1,"")</f>
        <v/>
      </c>
      <c r="B461" s="121" t="str">
        <f>IF('Main courante'!$A458=$A$6,TEXT('Main courante'!$B458,"j mmm aa"),"")</f>
        <v/>
      </c>
      <c r="C461" s="122" t="str">
        <f>IF('Main courante'!$A458=$A$6,TEXT('Main courante'!$C458,"hh:mm"),"")</f>
        <v/>
      </c>
      <c r="D461" s="122" t="str">
        <f>IF('Main courante'!$A458=$A$6,TEXT('Main courante'!$D458,"hh:mm"),"")</f>
        <v/>
      </c>
      <c r="E461" s="123" t="str">
        <f>IF('Main courante'!$A458=$A$6,MOD($D461-$C461,1),"")</f>
        <v/>
      </c>
      <c r="F461" s="123" t="str">
        <f>IF('Main courante'!$A458=$A$6,'Main courante'!$E458,"")</f>
        <v/>
      </c>
      <c r="G461" s="125"/>
      <c r="H461" s="126" t="str">
        <f>IF('Main courante'!$A458=$H$6,MAX($H$8:$H460)+1,"")</f>
        <v/>
      </c>
      <c r="I461" s="121" t="str">
        <f>IF('Main courante'!$A458=$H$6,TEXT('Main courante'!$B458,"j mmm aa"),"")</f>
        <v/>
      </c>
      <c r="J461" s="122" t="str">
        <f>IF('Main courante'!$A458=$H$6,TEXT('Main courante'!$C458,"hh:mm"),"")</f>
        <v/>
      </c>
      <c r="K461" s="122" t="str">
        <f>IF('Main courante'!$A458=$H$6,TEXT('Main courante'!$D458,"hh:mm"),"")</f>
        <v/>
      </c>
      <c r="L461" s="123" t="str">
        <f>IF('Main courante'!$A458=$H$6,MOD($K461-$J461,1),"")</f>
        <v/>
      </c>
      <c r="M461" s="123" t="str">
        <f>IF('Main courante'!$A458=$H$6,'Main courante'!$E458,"")</f>
        <v/>
      </c>
      <c r="N461" s="125"/>
      <c r="O461" s="120" t="str">
        <f>IF('Main courante'!$A458=$O$6,MAX($O$8:$O460)+1,"")</f>
        <v/>
      </c>
      <c r="P461" s="121" t="str">
        <f>IF('Main courante'!$A458=$O$6,TEXT('Main courante'!$B458,"j mmm aa"),"")</f>
        <v/>
      </c>
      <c r="Q461" s="122" t="str">
        <f>IF('Main courante'!$A458=$O$6,TEXT('Main courante'!$C458,"hh:mm"),"")</f>
        <v/>
      </c>
      <c r="R461" s="122" t="str">
        <f>IF('Main courante'!$A458=$O$6,TEXT('Main courante'!$D458,"hh:mm"),"")</f>
        <v/>
      </c>
      <c r="S461" s="123" t="str">
        <f>IF('Main courante'!$A458=$O$6,MOD($R461-$Q461,1),"")</f>
        <v/>
      </c>
      <c r="T461" s="124" t="str">
        <f>IF('Main courante'!$A458=$O$6,'Main courante'!$E458,"")</f>
        <v/>
      </c>
      <c r="U461" s="127" t="str">
        <f>IF('Main courante'!$A458=$O$6,DU461,"")</f>
        <v/>
      </c>
      <c r="V461" s="125"/>
      <c r="W461" s="120" t="str">
        <f>IF('Main courante'!$A458=$W$6,MAX($W$8:$W460)+1,"")</f>
        <v/>
      </c>
      <c r="X461" s="121" t="str">
        <f>IF('Main courante'!$A458=$W$6,TEXT('Main courante'!$B458,"j mmm aa"),"")</f>
        <v/>
      </c>
      <c r="Y461" s="122" t="str">
        <f>IF('Main courante'!$A458=$W$6,TEXT('Main courante'!$C458,"hh:mm"),"")</f>
        <v/>
      </c>
      <c r="Z461" s="122" t="str">
        <f>IF('Main courante'!$A458=$W$6,TEXT('Main courante'!$D458,"hh:mm"),"")</f>
        <v/>
      </c>
      <c r="AA461" s="123" t="str">
        <f>IF('Main courante'!$A458=$W$6,MOD($Z461-$Y461,1),"")</f>
        <v/>
      </c>
      <c r="AB461" s="123" t="str">
        <f>IF('Main courante'!$A458=$W$6,'Main courante'!$E458,"")</f>
        <v/>
      </c>
      <c r="AC461" s="122" t="str">
        <f>IF('Main courante'!$A458=$W$6,DU461,"")</f>
        <v/>
      </c>
      <c r="AD461" s="125"/>
      <c r="AE461" s="120" t="str">
        <f>IF('Main courante'!$A458=$AE$6,MAX($AE$8:$AE460)+1,"")</f>
        <v/>
      </c>
      <c r="AF461" s="121" t="str">
        <f>IF('Main courante'!$A458=$AE$6,TEXT('Main courante'!$B458,"j mmm aa"),"")</f>
        <v/>
      </c>
      <c r="AG461" s="122" t="str">
        <f>IF('Main courante'!$A458=$AE$6,TEXT('Main courante'!$C458,"hh:mm"),"")</f>
        <v/>
      </c>
      <c r="AH461" s="122" t="str">
        <f>IF('Main courante'!$A458=$AE$6,TEXT('Main courante'!$D458,"hh:mm"),"")</f>
        <v/>
      </c>
      <c r="AI461" s="123" t="str">
        <f>IF('Main courante'!$A458=$AE$6,MOD($AH461-$AG461,1),"")</f>
        <v/>
      </c>
      <c r="AJ461" s="123" t="str">
        <f>IF('Main courante'!$A458=$AE$6,'Main courante'!$E458,"")</f>
        <v/>
      </c>
      <c r="AK461" s="122" t="str">
        <f>IF('Main courante'!$A458=$AE$6,DU461,"")</f>
        <v/>
      </c>
      <c r="AL461" s="125"/>
      <c r="AM461" s="120" t="str">
        <f>IF('Main courante'!$A458=$AM$6,MAX($AM$8:$AM460)+1,"")</f>
        <v/>
      </c>
      <c r="AN461" s="121" t="str">
        <f>IF('Main courante'!$A458=$AM$6,TEXT('Main courante'!$B458,"j mmm aa"),"")</f>
        <v/>
      </c>
      <c r="AO461" s="122" t="str">
        <f>IF('Main courante'!$A458=$AM$6,TEXT('Main courante'!$C458,"hh:mm"),"")</f>
        <v/>
      </c>
      <c r="AP461" s="122" t="str">
        <f>IF('Main courante'!$A458=$AM$6,TEXT('Main courante'!$D458,"hh:mm"),"")</f>
        <v/>
      </c>
      <c r="AQ461" s="123" t="str">
        <f>IF('Main courante'!$A458=$AM$6,MOD($AP461-$AO461,1),"")</f>
        <v/>
      </c>
      <c r="AR461" s="123" t="str">
        <f>IF('Main courante'!$A458=$AM$6,'Main courante'!$E458,"")</f>
        <v/>
      </c>
      <c r="AS461" s="122" t="str">
        <f>IF('Main courante'!$A458=$AM$6,DU461,"")</f>
        <v/>
      </c>
      <c r="AT461" s="125"/>
      <c r="AU461" s="120" t="str">
        <f>IF('Main courante'!$A458=$AU$6,MAX($AU$8:$AU460)+1,"")</f>
        <v/>
      </c>
      <c r="AV461" s="121" t="str">
        <f>IF('Main courante'!$A458=$AU$6,TEXT('Main courante'!$B458,"j mmm aa"),"")</f>
        <v/>
      </c>
      <c r="AW461" s="122" t="str">
        <f>IF('Main courante'!$A458=$AU$6,TEXT('Main courante'!$C458,"hh:mm"),"")</f>
        <v/>
      </c>
      <c r="AX461" s="122" t="str">
        <f>IF('Main courante'!$A458=$AU$6,TEXT('Main courante'!$D458,"hh:mm"),"")</f>
        <v/>
      </c>
      <c r="AY461" s="123" t="str">
        <f>IF('Main courante'!$A458=$AU$6,MOD($AX461-$AW461,1),"")</f>
        <v/>
      </c>
      <c r="AZ461" s="123" t="str">
        <f>IF('Main courante'!$A458=$AU$6,'Main courante'!$E458,"")</f>
        <v/>
      </c>
      <c r="BA461" s="122" t="str">
        <f>IF('Main courante'!$A458=$AU$6,DU461,"")</f>
        <v/>
      </c>
      <c r="BB461" s="125"/>
      <c r="BC461" s="120" t="str">
        <f>IF('Main courante'!$A458=$BC$6,MAX($BC$8:$BC460)+1,"")</f>
        <v/>
      </c>
      <c r="BD461" s="121" t="str">
        <f>IF('Main courante'!$A458=$BC$6,TEXT('Main courante'!$B458,"j mmm aa"),"")</f>
        <v/>
      </c>
      <c r="BE461" s="122" t="str">
        <f>IF('Main courante'!$A458=$BC$6,TEXT('Main courante'!$C458,"hh:mm"),"")</f>
        <v/>
      </c>
      <c r="BF461" s="122" t="str">
        <f>IF('Main courante'!$A458=$BC$6,TEXT('Main courante'!$D458,"hh:mm"),"")</f>
        <v/>
      </c>
      <c r="BG461" s="123" t="str">
        <f>IF('Main courante'!$A458=$BC$6,MOD($BF461-$BE461,1),"")</f>
        <v/>
      </c>
      <c r="BH461" s="123" t="str">
        <f>IF('Main courante'!$A458=$BC$6,'Main courante'!$E458,"")</f>
        <v/>
      </c>
      <c r="BI461" s="122" t="str">
        <f>IF('Main courante'!$A458=$BC$6,DU461,"")</f>
        <v/>
      </c>
      <c r="BJ461" s="125"/>
      <c r="BK461" s="120" t="str">
        <f>IF('Main courante'!$A458=$BK$6,MAX($BK$8:$BK460)+1,"")</f>
        <v/>
      </c>
      <c r="BL461" s="121" t="str">
        <f>IF('Main courante'!$A458=$BK$6,TEXT('Main courante'!$B458,"j mmm aa"),"")</f>
        <v/>
      </c>
      <c r="BM461" s="122" t="str">
        <f>IF('Main courante'!$A458=$BK$6,TEXT('Main courante'!$C458,"hh:mm"),"")</f>
        <v/>
      </c>
      <c r="BN461" s="122" t="str">
        <f>IF('Main courante'!$A458=$BK$6,TEXT('Main courante'!$D458,"hh:mm"),"")</f>
        <v/>
      </c>
      <c r="BO461" s="123" t="str">
        <f>IF('Main courante'!$A458=$BK$6,MOD($BN461-$BM461,1),"")</f>
        <v/>
      </c>
      <c r="BP461" s="123" t="str">
        <f>IF('Main courante'!$A458=$BK$6,'Main courante'!$E458,"")</f>
        <v/>
      </c>
      <c r="BQ461" s="122" t="str">
        <f>IF('Main courante'!$A458=$BK$6,DU461,"")</f>
        <v/>
      </c>
      <c r="BR461" s="125"/>
      <c r="BS461" s="120" t="str">
        <f>IF('Main courante'!$A458=$BS$6,MAX($BS$8:$BS460)+1,"")</f>
        <v/>
      </c>
      <c r="BT461" s="121" t="str">
        <f>IF('Main courante'!$A458=$BS$6,TEXT('Main courante'!$B458,"j mmm aa"),"")</f>
        <v/>
      </c>
      <c r="BU461" s="122" t="str">
        <f>IF('Main courante'!$A458=$BS$6,TEXT('Main courante'!$C458,"hh:mm"),"")</f>
        <v/>
      </c>
      <c r="BV461" s="122" t="str">
        <f>IF('Main courante'!$A458=$BS$6,TEXT('Main courante'!$D458,"hh:mm"),"")</f>
        <v/>
      </c>
      <c r="BW461" s="123" t="str">
        <f>IF('Main courante'!$A458=$BS$6,MOD($BV461-$BU461,1),"")</f>
        <v/>
      </c>
      <c r="BX461" s="123" t="str">
        <f>IF('Main courante'!$A458=$BS$6,'Main courante'!$E458,"")</f>
        <v/>
      </c>
      <c r="BY461" s="122" t="str">
        <f>IF('Main courante'!$A458=$BS$6,DU461,"")</f>
        <v/>
      </c>
      <c r="BZ461" s="125"/>
      <c r="CA461" s="120" t="str">
        <f>IF('Main courante'!$A458=$CA$6,MAX($CA$8:$CA460)+1,"")</f>
        <v/>
      </c>
      <c r="CB461" s="121" t="str">
        <f>IF('Main courante'!$A458=$CA$6,TEXT('Main courante'!$B458,"j mmm aa"),"")</f>
        <v/>
      </c>
      <c r="CC461" s="122" t="str">
        <f>IF('Main courante'!$A458=$CA$6,TEXT('Main courante'!$C458,"hh:mm"),"")</f>
        <v/>
      </c>
      <c r="CD461" s="122" t="str">
        <f>IF('Main courante'!$A458=$CA$6,TEXT('Main courante'!$D458,"hh:mm"),"")</f>
        <v/>
      </c>
      <c r="CE461" s="123" t="str">
        <f>IF('Main courante'!$A458=$CA$6,MOD($CD461-$CC461,1),"")</f>
        <v/>
      </c>
      <c r="CF461" s="123" t="str">
        <f>IF('Main courante'!$A458=$CA$6,'Main courante'!$E458,"")</f>
        <v/>
      </c>
      <c r="CG461" s="122" t="str">
        <f>IF('Main courante'!$A458=$CA$6,DU461,"")</f>
        <v/>
      </c>
      <c r="CH461" s="125"/>
      <c r="CI461" s="120" t="str">
        <f>IF('Main courante'!$A458=$CI$6,MAX($CI$8:$CI460)+1,"")</f>
        <v/>
      </c>
      <c r="CJ461" s="121" t="str">
        <f>IF('Main courante'!$A458=$CI$6,TEXT('Main courante'!$B458,"j mmm aa"),"")</f>
        <v/>
      </c>
      <c r="CK461" s="122" t="str">
        <f>IF('Main courante'!$A458=$CI$6,TEXT('Main courante'!$C458,"hh:mm"),"")</f>
        <v/>
      </c>
      <c r="CL461" s="122" t="str">
        <f>IF('Main courante'!$A458=$CI$6,TEXT('Main courante'!$D458,"hh:mm"),"")</f>
        <v/>
      </c>
      <c r="CM461" s="123" t="str">
        <f>IF('Main courante'!$A458=$CI$6,MOD($CL461-$CK461,1),"")</f>
        <v/>
      </c>
      <c r="CN461" s="123" t="str">
        <f>IF('Main courante'!$A458=$CI$6,'Main courante'!$E458,"")</f>
        <v/>
      </c>
      <c r="CO461" s="125"/>
      <c r="CP461" s="120" t="str">
        <f>IF('Main courante'!$A458=$CP$6,MAX($CP$8:$CP460)+1,"")</f>
        <v/>
      </c>
      <c r="CQ461" s="121" t="str">
        <f>IF('Main courante'!$A458=$CP$6,TEXT('Main courante'!$B458,"j mmm aa"),"")</f>
        <v/>
      </c>
      <c r="CR461" s="122" t="str">
        <f>IF('Main courante'!$A458=$CP$6,TEXT('Main courante'!$C458,"hh:mm"),"")</f>
        <v/>
      </c>
      <c r="CS461" s="122" t="str">
        <f>IF('Main courante'!$A458=$CP$6,TEXT('Main courante'!$D458,"hh:mm"),"")</f>
        <v/>
      </c>
      <c r="CT461" s="123" t="str">
        <f>IF('Main courante'!$A458=$CP$6,MOD($CS461-$CR461,1),"")</f>
        <v/>
      </c>
      <c r="CU461" s="123" t="str">
        <f>IF('Main courante'!$A458=$CP$6,'Main courante'!$E458,"")</f>
        <v/>
      </c>
      <c r="CV461" s="122" t="str">
        <f>IF('Main courante'!$A458=$CP$6,DU461,"")</f>
        <v/>
      </c>
      <c r="CW461" s="125"/>
      <c r="CX461" s="120" t="str">
        <f>IF('Main courante'!$A458=$CX$6,MAX($CX$8:$CX460)+1,"")</f>
        <v/>
      </c>
      <c r="CY461" s="121" t="str">
        <f>IF('Main courante'!$A458=$CX$6,TEXT('Main courante'!$B458,"j mmm aa"),"")</f>
        <v/>
      </c>
      <c r="CZ461" s="122" t="str">
        <f>IF('Main courante'!$A458=$CX$6,TEXT('Main courante'!$C458,"hh:mm"),"")</f>
        <v/>
      </c>
      <c r="DA461" s="122" t="str">
        <f>IF('Main courante'!$A458=$CX$6,TEXT('Main courante'!$D458,"hh:mm"),"")</f>
        <v/>
      </c>
      <c r="DB461" s="123" t="str">
        <f>IF('Main courante'!$A458=$CX$6,MOD($DA461-$CZ461,1),"")</f>
        <v/>
      </c>
      <c r="DC461" s="123" t="str">
        <f>IF('Main courante'!$A458=$CX$6,'Main courante'!$E458,"")</f>
        <v/>
      </c>
      <c r="DD461" s="122" t="str">
        <f>IF('Main courante'!$A458=$CX$6,DU461,"")</f>
        <v/>
      </c>
      <c r="DE461" s="125"/>
      <c r="DF461" s="120" t="str">
        <f>IF('Main courante'!$A458=$DF$6,MAX($DF$8:$DF460)+1,"")</f>
        <v/>
      </c>
      <c r="DG461" s="121" t="str">
        <f>IF('Main courante'!$A458=$DF$6,TEXT('Main courante'!$B458,"j mmm aa"),"")</f>
        <v/>
      </c>
      <c r="DH461" s="122" t="str">
        <f>IF('Main courante'!$A458=$DF$6,TEXT('Main courante'!$C458,"hh:mm"),"")</f>
        <v/>
      </c>
      <c r="DI461" s="122" t="str">
        <f>IF('Main courante'!$A458=$DF$6,TEXT('Main courante'!$D458,"hh:mm"),"")</f>
        <v/>
      </c>
      <c r="DJ461" s="123" t="str">
        <f>IF('Main courante'!$A458=$DF$6,MOD($DI461-$DH461,1),"")</f>
        <v/>
      </c>
      <c r="DK461" s="123" t="str">
        <f>IF('Main courante'!$A458=$DF$6,'Main courante'!$E458,"")</f>
        <v/>
      </c>
      <c r="DL461" s="128"/>
      <c r="DM461" s="120" t="str">
        <f>IF(OR('Main courante'!$F458&lt;&gt;"",'Main courante'!$K458&lt;&gt;""),MAX($DM$8:$DM460)+1,"")</f>
        <v/>
      </c>
      <c r="DN461" s="121" t="str">
        <f>IF('Main courante'!$F458,TEXT('Main courante'!$B458,"j mmm aa"),"")</f>
        <v/>
      </c>
      <c r="DO461" s="121" t="str">
        <f>IF('Main courante'!$F458,'Main courante'!$E458,"")</f>
        <v/>
      </c>
      <c r="DP461" s="121" t="str">
        <f>IF(OR('Main courante'!$F458&lt;&gt;"",'Main courante'!$K458&lt;&gt;""),IF('Main courante'!$F458&lt;&gt;"",TEXT('Main courante'!$F458,"hh:mm"),""),"")</f>
        <v/>
      </c>
      <c r="DQ461" s="121" t="str">
        <f>IF(OR('Main courante'!$F458&lt;&gt;"",'Main courante'!$K458&lt;&gt;""),IF('Main courante'!$G458&lt;&gt;"",TEXT('Main courante'!$G458,"hh:mm"),""),"")</f>
        <v/>
      </c>
      <c r="DR461" s="121" t="str">
        <f>IF(OR('Main courante'!$F458&lt;&gt;"",'Main courante'!$K458&lt;&gt;""),IF('Main courante'!$K458&lt;&gt;"",TEXT('Main courante'!$K458,"hh:mm"),""),"")</f>
        <v/>
      </c>
      <c r="DS461" s="121" t="str">
        <f>IF(OR('Main courante'!$F458&lt;&gt;"",'Main courante'!$K458&lt;&gt;""),IF('Main courante'!$L458&lt;&gt;"",TEXT('Main courante'!$L458,"hh:mm"),""),"")</f>
        <v/>
      </c>
      <c r="DT461" s="129">
        <f t="shared" si="25"/>
        <v>0</v>
      </c>
      <c r="DU461" s="130">
        <f>'Main courante'!$H458+'Main courante'!$M458</f>
        <v>0</v>
      </c>
      <c r="DV461" s="131">
        <f>'Main courante'!$J458+'Main courante'!$O458</f>
        <v>0</v>
      </c>
      <c r="DW461" s="131">
        <f>'Main courante'!$I458+'Main courante'!$N458</f>
        <v>0</v>
      </c>
      <c r="DX461" s="132" t="str">
        <f>IF('Main courante'!$P458&lt;&gt;"",'Main courante'!$P458,"")</f>
        <v/>
      </c>
      <c r="DY461" s="133" t="str">
        <f>IF('Main courante'!$Q458&lt;&gt;"",'Main courante'!$Q458,"")</f>
        <v/>
      </c>
      <c r="DZ461" s="133" t="str">
        <f>IF('Main courante'!$R458&lt;&gt;"",'Main courante'!$R458,"")</f>
        <v/>
      </c>
      <c r="EA461" s="129">
        <f t="shared" si="26"/>
        <v>0</v>
      </c>
      <c r="EB461" s="129">
        <f t="shared" si="27"/>
        <v>0</v>
      </c>
      <c r="ED461" s="120" t="str">
        <f>IF('Main courante'!$A458=$ED$6,MAX($ED$8:$ED460)+1,"")</f>
        <v/>
      </c>
      <c r="EE461" s="120" t="str">
        <f>IF('Main courante'!$A458=$ED$6,'Main courante'!$S458,"")</f>
        <v/>
      </c>
      <c r="EF461" s="120" t="str">
        <f>IF('Main courante'!$A458=$ED$6,'Main courante'!$T458,"")</f>
        <v/>
      </c>
      <c r="EG461" s="120" t="str">
        <f>IF('Main courante'!$A458=$ED$6,'Main courante'!$U458,"")</f>
        <v/>
      </c>
      <c r="EH461" s="134" t="str">
        <f>IF('Main courante'!$A458=$ED$6,'Main courante'!$V458,"")</f>
        <v/>
      </c>
      <c r="EJ461" s="120" t="str">
        <f>IF('Main courante'!$A458=$EJ$6,MAX($EJ$8:$EJ460)+1,"")</f>
        <v/>
      </c>
      <c r="EK461" s="120" t="str">
        <f>IF('Main courante'!$A458=$EJ$6,'Main courante'!$S458,"")</f>
        <v/>
      </c>
      <c r="EL461" s="120" t="str">
        <f>IF('Main courante'!$A458=$EJ$6,'Main courante'!$T458,"")</f>
        <v/>
      </c>
      <c r="EM461" s="120" t="str">
        <f>IF('Main courante'!$A458=$EJ$6,'Main courante'!$U458,"")</f>
        <v/>
      </c>
      <c r="EN461" s="134" t="str">
        <f>IF('Main courante'!$A458=$EJ$6,'Main courante'!$V458,"")</f>
        <v/>
      </c>
      <c r="EP461" s="120" t="str">
        <f>IF('Main courante'!$A458=$EP$6,MAX($EP$8:$EP460)+1,"")</f>
        <v/>
      </c>
      <c r="EQ461" s="120" t="str">
        <f>IF('Main courante'!$A458=$EP$6,'Main courante'!$S458,"")</f>
        <v/>
      </c>
      <c r="ER461" s="120" t="str">
        <f>IF('Main courante'!$A458=$EP$6,'Main courante'!$T458,"")</f>
        <v/>
      </c>
      <c r="ES461" s="120" t="str">
        <f>IF('Main courante'!$A458=$EP$6,'Main courante'!$U458,"")</f>
        <v/>
      </c>
      <c r="ET461" s="134" t="str">
        <f>IF('Main courante'!$A458=$EP$6,'Main courante'!$V458,"")</f>
        <v/>
      </c>
      <c r="EU461" s="125"/>
      <c r="EV461" s="120" t="str">
        <f>IF('Main courante'!$A458=$EV$6,MAX($EV$8:$EV460)+1,"")</f>
        <v/>
      </c>
      <c r="EW461" s="121" t="str">
        <f>IF('Main courante'!$A458=$EV$6,TEXT('Main courante'!$B458,"j mmm aa"),"")</f>
        <v/>
      </c>
      <c r="EX461" s="122" t="str">
        <f>IF('Main courante'!$A458=$EV$6,TEXT('Main courante'!$C458,"hh:mm"),"")</f>
        <v/>
      </c>
      <c r="EY461" s="122" t="str">
        <f>IF('Main courante'!$A458=$EV$6,TEXT('Main courante'!$D458,"hh:mm"),"")</f>
        <v/>
      </c>
      <c r="EZ461" s="123" t="str">
        <f>IF('Main courante'!$A458=$EV$6,MOD($EY461-$EX461,1),"")</f>
        <v/>
      </c>
      <c r="FA461" s="123" t="str">
        <f>IF('Main courante'!$A458=$EV$6,'Main courante'!$E458,"")</f>
        <v/>
      </c>
      <c r="FB461" s="128"/>
    </row>
    <row r="462" spans="1:158">
      <c r="A462" s="120" t="str">
        <f>IF('Main courante'!$A459=$A$6,MAX($A$8:$A461)+1,"")</f>
        <v/>
      </c>
      <c r="B462" s="121" t="str">
        <f>IF('Main courante'!$A459=$A$6,TEXT('Main courante'!$B459,"j mmm aa"),"")</f>
        <v/>
      </c>
      <c r="C462" s="122" t="str">
        <f>IF('Main courante'!$A459=$A$6,TEXT('Main courante'!$C459,"hh:mm"),"")</f>
        <v/>
      </c>
      <c r="D462" s="122" t="str">
        <f>IF('Main courante'!$A459=$A$6,TEXT('Main courante'!$D459,"hh:mm"),"")</f>
        <v/>
      </c>
      <c r="E462" s="123" t="str">
        <f>IF('Main courante'!$A459=$A$6,MOD($D462-$C462,1),"")</f>
        <v/>
      </c>
      <c r="F462" s="123" t="str">
        <f>IF('Main courante'!$A459=$A$6,'Main courante'!$E459,"")</f>
        <v/>
      </c>
      <c r="G462" s="125"/>
      <c r="H462" s="126" t="str">
        <f>IF('Main courante'!$A459=$H$6,MAX($H$8:$H461)+1,"")</f>
        <v/>
      </c>
      <c r="I462" s="121" t="str">
        <f>IF('Main courante'!$A459=$H$6,TEXT('Main courante'!$B459,"j mmm aa"),"")</f>
        <v/>
      </c>
      <c r="J462" s="122" t="str">
        <f>IF('Main courante'!$A459=$H$6,TEXT('Main courante'!$C459,"hh:mm"),"")</f>
        <v/>
      </c>
      <c r="K462" s="122" t="str">
        <f>IF('Main courante'!$A459=$H$6,TEXT('Main courante'!$D459,"hh:mm"),"")</f>
        <v/>
      </c>
      <c r="L462" s="123" t="str">
        <f>IF('Main courante'!$A459=$H$6,MOD($K462-$J462,1),"")</f>
        <v/>
      </c>
      <c r="M462" s="123" t="str">
        <f>IF('Main courante'!$A459=$H$6,'Main courante'!$E459,"")</f>
        <v/>
      </c>
      <c r="N462" s="125"/>
      <c r="O462" s="120" t="str">
        <f>IF('Main courante'!$A459=$O$6,MAX($O$8:$O461)+1,"")</f>
        <v/>
      </c>
      <c r="P462" s="121" t="str">
        <f>IF('Main courante'!$A459=$O$6,TEXT('Main courante'!$B459,"j mmm aa"),"")</f>
        <v/>
      </c>
      <c r="Q462" s="122" t="str">
        <f>IF('Main courante'!$A459=$O$6,TEXT('Main courante'!$C459,"hh:mm"),"")</f>
        <v/>
      </c>
      <c r="R462" s="122" t="str">
        <f>IF('Main courante'!$A459=$O$6,TEXT('Main courante'!$D459,"hh:mm"),"")</f>
        <v/>
      </c>
      <c r="S462" s="123" t="str">
        <f>IF('Main courante'!$A459=$O$6,MOD($R462-$Q462,1),"")</f>
        <v/>
      </c>
      <c r="T462" s="124" t="str">
        <f>IF('Main courante'!$A459=$O$6,'Main courante'!$E459,"")</f>
        <v/>
      </c>
      <c r="U462" s="127" t="str">
        <f>IF('Main courante'!$A459=$O$6,DU462,"")</f>
        <v/>
      </c>
      <c r="V462" s="125"/>
      <c r="W462" s="120" t="str">
        <f>IF('Main courante'!$A459=$W$6,MAX($W$8:$W461)+1,"")</f>
        <v/>
      </c>
      <c r="X462" s="121" t="str">
        <f>IF('Main courante'!$A459=$W$6,TEXT('Main courante'!$B459,"j mmm aa"),"")</f>
        <v/>
      </c>
      <c r="Y462" s="122" t="str">
        <f>IF('Main courante'!$A459=$W$6,TEXT('Main courante'!$C459,"hh:mm"),"")</f>
        <v/>
      </c>
      <c r="Z462" s="122" t="str">
        <f>IF('Main courante'!$A459=$W$6,TEXT('Main courante'!$D459,"hh:mm"),"")</f>
        <v/>
      </c>
      <c r="AA462" s="123" t="str">
        <f>IF('Main courante'!$A459=$W$6,MOD($Z462-$Y462,1),"")</f>
        <v/>
      </c>
      <c r="AB462" s="123" t="str">
        <f>IF('Main courante'!$A459=$W$6,'Main courante'!$E459,"")</f>
        <v/>
      </c>
      <c r="AC462" s="122" t="str">
        <f>IF('Main courante'!$A459=$W$6,DU462,"")</f>
        <v/>
      </c>
      <c r="AD462" s="125"/>
      <c r="AE462" s="120" t="str">
        <f>IF('Main courante'!$A459=$AE$6,MAX($AE$8:$AE461)+1,"")</f>
        <v/>
      </c>
      <c r="AF462" s="121" t="str">
        <f>IF('Main courante'!$A459=$AE$6,TEXT('Main courante'!$B459,"j mmm aa"),"")</f>
        <v/>
      </c>
      <c r="AG462" s="122" t="str">
        <f>IF('Main courante'!$A459=$AE$6,TEXT('Main courante'!$C459,"hh:mm"),"")</f>
        <v/>
      </c>
      <c r="AH462" s="122" t="str">
        <f>IF('Main courante'!$A459=$AE$6,TEXT('Main courante'!$D459,"hh:mm"),"")</f>
        <v/>
      </c>
      <c r="AI462" s="123" t="str">
        <f>IF('Main courante'!$A459=$AE$6,MOD($AH462-$AG462,1),"")</f>
        <v/>
      </c>
      <c r="AJ462" s="123" t="str">
        <f>IF('Main courante'!$A459=$AE$6,'Main courante'!$E459,"")</f>
        <v/>
      </c>
      <c r="AK462" s="122" t="str">
        <f>IF('Main courante'!$A459=$AE$6,DU462,"")</f>
        <v/>
      </c>
      <c r="AL462" s="125"/>
      <c r="AM462" s="120" t="str">
        <f>IF('Main courante'!$A459=$AM$6,MAX($AM$8:$AM461)+1,"")</f>
        <v/>
      </c>
      <c r="AN462" s="121" t="str">
        <f>IF('Main courante'!$A459=$AM$6,TEXT('Main courante'!$B459,"j mmm aa"),"")</f>
        <v/>
      </c>
      <c r="AO462" s="122" t="str">
        <f>IF('Main courante'!$A459=$AM$6,TEXT('Main courante'!$C459,"hh:mm"),"")</f>
        <v/>
      </c>
      <c r="AP462" s="122" t="str">
        <f>IF('Main courante'!$A459=$AM$6,TEXT('Main courante'!$D459,"hh:mm"),"")</f>
        <v/>
      </c>
      <c r="AQ462" s="123" t="str">
        <f>IF('Main courante'!$A459=$AM$6,MOD($AP462-$AO462,1),"")</f>
        <v/>
      </c>
      <c r="AR462" s="123" t="str">
        <f>IF('Main courante'!$A459=$AM$6,'Main courante'!$E459,"")</f>
        <v/>
      </c>
      <c r="AS462" s="122" t="str">
        <f>IF('Main courante'!$A459=$AM$6,DU462,"")</f>
        <v/>
      </c>
      <c r="AT462" s="125"/>
      <c r="AU462" s="120" t="str">
        <f>IF('Main courante'!$A459=$AU$6,MAX($AU$8:$AU461)+1,"")</f>
        <v/>
      </c>
      <c r="AV462" s="121" t="str">
        <f>IF('Main courante'!$A459=$AU$6,TEXT('Main courante'!$B459,"j mmm aa"),"")</f>
        <v/>
      </c>
      <c r="AW462" s="122" t="str">
        <f>IF('Main courante'!$A459=$AU$6,TEXT('Main courante'!$C459,"hh:mm"),"")</f>
        <v/>
      </c>
      <c r="AX462" s="122" t="str">
        <f>IF('Main courante'!$A459=$AU$6,TEXT('Main courante'!$D459,"hh:mm"),"")</f>
        <v/>
      </c>
      <c r="AY462" s="123" t="str">
        <f>IF('Main courante'!$A459=$AU$6,MOD($AX462-$AW462,1),"")</f>
        <v/>
      </c>
      <c r="AZ462" s="123" t="str">
        <f>IF('Main courante'!$A459=$AU$6,'Main courante'!$E459,"")</f>
        <v/>
      </c>
      <c r="BA462" s="122" t="str">
        <f>IF('Main courante'!$A459=$AU$6,DU462,"")</f>
        <v/>
      </c>
      <c r="BB462" s="125"/>
      <c r="BC462" s="120" t="str">
        <f>IF('Main courante'!$A459=$BC$6,MAX($BC$8:$BC461)+1,"")</f>
        <v/>
      </c>
      <c r="BD462" s="121" t="str">
        <f>IF('Main courante'!$A459=$BC$6,TEXT('Main courante'!$B459,"j mmm aa"),"")</f>
        <v/>
      </c>
      <c r="BE462" s="122" t="str">
        <f>IF('Main courante'!$A459=$BC$6,TEXT('Main courante'!$C459,"hh:mm"),"")</f>
        <v/>
      </c>
      <c r="BF462" s="122" t="str">
        <f>IF('Main courante'!$A459=$BC$6,TEXT('Main courante'!$D459,"hh:mm"),"")</f>
        <v/>
      </c>
      <c r="BG462" s="123" t="str">
        <f>IF('Main courante'!$A459=$BC$6,MOD($BF462-$BE462,1),"")</f>
        <v/>
      </c>
      <c r="BH462" s="123" t="str">
        <f>IF('Main courante'!$A459=$BC$6,'Main courante'!$E459,"")</f>
        <v/>
      </c>
      <c r="BI462" s="122" t="str">
        <f>IF('Main courante'!$A459=$BC$6,DU462,"")</f>
        <v/>
      </c>
      <c r="BJ462" s="125"/>
      <c r="BK462" s="120" t="str">
        <f>IF('Main courante'!$A459=$BK$6,MAX($BK$8:$BK461)+1,"")</f>
        <v/>
      </c>
      <c r="BL462" s="121" t="str">
        <f>IF('Main courante'!$A459=$BK$6,TEXT('Main courante'!$B459,"j mmm aa"),"")</f>
        <v/>
      </c>
      <c r="BM462" s="122" t="str">
        <f>IF('Main courante'!$A459=$BK$6,TEXT('Main courante'!$C459,"hh:mm"),"")</f>
        <v/>
      </c>
      <c r="BN462" s="122" t="str">
        <f>IF('Main courante'!$A459=$BK$6,TEXT('Main courante'!$D459,"hh:mm"),"")</f>
        <v/>
      </c>
      <c r="BO462" s="123" t="str">
        <f>IF('Main courante'!$A459=$BK$6,MOD($BN462-$BM462,1),"")</f>
        <v/>
      </c>
      <c r="BP462" s="123" t="str">
        <f>IF('Main courante'!$A459=$BK$6,'Main courante'!$E459,"")</f>
        <v/>
      </c>
      <c r="BQ462" s="122" t="str">
        <f>IF('Main courante'!$A459=$BK$6,DU462,"")</f>
        <v/>
      </c>
      <c r="BR462" s="125"/>
      <c r="BS462" s="120" t="str">
        <f>IF('Main courante'!$A459=$BS$6,MAX($BS$8:$BS461)+1,"")</f>
        <v/>
      </c>
      <c r="BT462" s="121" t="str">
        <f>IF('Main courante'!$A459=$BS$6,TEXT('Main courante'!$B459,"j mmm aa"),"")</f>
        <v/>
      </c>
      <c r="BU462" s="122" t="str">
        <f>IF('Main courante'!$A459=$BS$6,TEXT('Main courante'!$C459,"hh:mm"),"")</f>
        <v/>
      </c>
      <c r="BV462" s="122" t="str">
        <f>IF('Main courante'!$A459=$BS$6,TEXT('Main courante'!$D459,"hh:mm"),"")</f>
        <v/>
      </c>
      <c r="BW462" s="123" t="str">
        <f>IF('Main courante'!$A459=$BS$6,MOD($BV462-$BU462,1),"")</f>
        <v/>
      </c>
      <c r="BX462" s="123" t="str">
        <f>IF('Main courante'!$A459=$BS$6,'Main courante'!$E459,"")</f>
        <v/>
      </c>
      <c r="BY462" s="122" t="str">
        <f>IF('Main courante'!$A459=$BS$6,DU462,"")</f>
        <v/>
      </c>
      <c r="BZ462" s="125"/>
      <c r="CA462" s="120" t="str">
        <f>IF('Main courante'!$A459=$CA$6,MAX($CA$8:$CA461)+1,"")</f>
        <v/>
      </c>
      <c r="CB462" s="121" t="str">
        <f>IF('Main courante'!$A459=$CA$6,TEXT('Main courante'!$B459,"j mmm aa"),"")</f>
        <v/>
      </c>
      <c r="CC462" s="122" t="str">
        <f>IF('Main courante'!$A459=$CA$6,TEXT('Main courante'!$C459,"hh:mm"),"")</f>
        <v/>
      </c>
      <c r="CD462" s="122" t="str">
        <f>IF('Main courante'!$A459=$CA$6,TEXT('Main courante'!$D459,"hh:mm"),"")</f>
        <v/>
      </c>
      <c r="CE462" s="123" t="str">
        <f>IF('Main courante'!$A459=$CA$6,MOD($CD462-$CC462,1),"")</f>
        <v/>
      </c>
      <c r="CF462" s="123" t="str">
        <f>IF('Main courante'!$A459=$CA$6,'Main courante'!$E459,"")</f>
        <v/>
      </c>
      <c r="CG462" s="122" t="str">
        <f>IF('Main courante'!$A459=$CA$6,DU462,"")</f>
        <v/>
      </c>
      <c r="CH462" s="125"/>
      <c r="CI462" s="120" t="str">
        <f>IF('Main courante'!$A459=$CI$6,MAX($CI$8:$CI461)+1,"")</f>
        <v/>
      </c>
      <c r="CJ462" s="121" t="str">
        <f>IF('Main courante'!$A459=$CI$6,TEXT('Main courante'!$B459,"j mmm aa"),"")</f>
        <v/>
      </c>
      <c r="CK462" s="122" t="str">
        <f>IF('Main courante'!$A459=$CI$6,TEXT('Main courante'!$C459,"hh:mm"),"")</f>
        <v/>
      </c>
      <c r="CL462" s="122" t="str">
        <f>IF('Main courante'!$A459=$CI$6,TEXT('Main courante'!$D459,"hh:mm"),"")</f>
        <v/>
      </c>
      <c r="CM462" s="123" t="str">
        <f>IF('Main courante'!$A459=$CI$6,MOD($CL462-$CK462,1),"")</f>
        <v/>
      </c>
      <c r="CN462" s="123" t="str">
        <f>IF('Main courante'!$A459=$CI$6,'Main courante'!$E459,"")</f>
        <v/>
      </c>
      <c r="CO462" s="125"/>
      <c r="CP462" s="120" t="str">
        <f>IF('Main courante'!$A459=$CP$6,MAX($CP$8:$CP461)+1,"")</f>
        <v/>
      </c>
      <c r="CQ462" s="121" t="str">
        <f>IF('Main courante'!$A459=$CP$6,TEXT('Main courante'!$B459,"j mmm aa"),"")</f>
        <v/>
      </c>
      <c r="CR462" s="122" t="str">
        <f>IF('Main courante'!$A459=$CP$6,TEXT('Main courante'!$C459,"hh:mm"),"")</f>
        <v/>
      </c>
      <c r="CS462" s="122" t="str">
        <f>IF('Main courante'!$A459=$CP$6,TEXT('Main courante'!$D459,"hh:mm"),"")</f>
        <v/>
      </c>
      <c r="CT462" s="123" t="str">
        <f>IF('Main courante'!$A459=$CP$6,MOD($CS462-$CR462,1),"")</f>
        <v/>
      </c>
      <c r="CU462" s="123" t="str">
        <f>IF('Main courante'!$A459=$CP$6,'Main courante'!$E459,"")</f>
        <v/>
      </c>
      <c r="CV462" s="122" t="str">
        <f>IF('Main courante'!$A459=$CP$6,DU462,"")</f>
        <v/>
      </c>
      <c r="CW462" s="125"/>
      <c r="CX462" s="120" t="str">
        <f>IF('Main courante'!$A459=$CX$6,MAX($CX$8:$CX461)+1,"")</f>
        <v/>
      </c>
      <c r="CY462" s="121" t="str">
        <f>IF('Main courante'!$A459=$CX$6,TEXT('Main courante'!$B459,"j mmm aa"),"")</f>
        <v/>
      </c>
      <c r="CZ462" s="122" t="str">
        <f>IF('Main courante'!$A459=$CX$6,TEXT('Main courante'!$C459,"hh:mm"),"")</f>
        <v/>
      </c>
      <c r="DA462" s="122" t="str">
        <f>IF('Main courante'!$A459=$CX$6,TEXT('Main courante'!$D459,"hh:mm"),"")</f>
        <v/>
      </c>
      <c r="DB462" s="123" t="str">
        <f>IF('Main courante'!$A459=$CX$6,MOD($DA462-$CZ462,1),"")</f>
        <v/>
      </c>
      <c r="DC462" s="123" t="str">
        <f>IF('Main courante'!$A459=$CX$6,'Main courante'!$E459,"")</f>
        <v/>
      </c>
      <c r="DD462" s="122" t="str">
        <f>IF('Main courante'!$A459=$CX$6,DU462,"")</f>
        <v/>
      </c>
      <c r="DE462" s="125"/>
      <c r="DF462" s="120" t="str">
        <f>IF('Main courante'!$A459=$DF$6,MAX($DF$8:$DF461)+1,"")</f>
        <v/>
      </c>
      <c r="DG462" s="121" t="str">
        <f>IF('Main courante'!$A459=$DF$6,TEXT('Main courante'!$B459,"j mmm aa"),"")</f>
        <v/>
      </c>
      <c r="DH462" s="122" t="str">
        <f>IF('Main courante'!$A459=$DF$6,TEXT('Main courante'!$C459,"hh:mm"),"")</f>
        <v/>
      </c>
      <c r="DI462" s="122" t="str">
        <f>IF('Main courante'!$A459=$DF$6,TEXT('Main courante'!$D459,"hh:mm"),"")</f>
        <v/>
      </c>
      <c r="DJ462" s="123" t="str">
        <f>IF('Main courante'!$A459=$DF$6,MOD($DI462-$DH462,1),"")</f>
        <v/>
      </c>
      <c r="DK462" s="123" t="str">
        <f>IF('Main courante'!$A459=$DF$6,'Main courante'!$E459,"")</f>
        <v/>
      </c>
      <c r="DL462" s="128"/>
      <c r="DM462" s="120" t="str">
        <f>IF(OR('Main courante'!$F459&lt;&gt;"",'Main courante'!$K459&lt;&gt;""),MAX($DM$8:$DM461)+1,"")</f>
        <v/>
      </c>
      <c r="DN462" s="121" t="str">
        <f>IF('Main courante'!$F459,TEXT('Main courante'!$B459,"j mmm aa"),"")</f>
        <v/>
      </c>
      <c r="DO462" s="121" t="str">
        <f>IF('Main courante'!$F459,'Main courante'!$E459,"")</f>
        <v/>
      </c>
      <c r="DP462" s="121" t="str">
        <f>IF(OR('Main courante'!$F459&lt;&gt;"",'Main courante'!$K459&lt;&gt;""),IF('Main courante'!$F459&lt;&gt;"",TEXT('Main courante'!$F459,"hh:mm"),""),"")</f>
        <v/>
      </c>
      <c r="DQ462" s="121" t="str">
        <f>IF(OR('Main courante'!$F459&lt;&gt;"",'Main courante'!$K459&lt;&gt;""),IF('Main courante'!$G459&lt;&gt;"",TEXT('Main courante'!$G459,"hh:mm"),""),"")</f>
        <v/>
      </c>
      <c r="DR462" s="121" t="str">
        <f>IF(OR('Main courante'!$F459&lt;&gt;"",'Main courante'!$K459&lt;&gt;""),IF('Main courante'!$K459&lt;&gt;"",TEXT('Main courante'!$K459,"hh:mm"),""),"")</f>
        <v/>
      </c>
      <c r="DS462" s="121" t="str">
        <f>IF(OR('Main courante'!$F459&lt;&gt;"",'Main courante'!$K459&lt;&gt;""),IF('Main courante'!$L459&lt;&gt;"",TEXT('Main courante'!$L459,"hh:mm"),""),"")</f>
        <v/>
      </c>
      <c r="DT462" s="129">
        <f t="shared" si="25"/>
        <v>0</v>
      </c>
      <c r="DU462" s="130">
        <f>'Main courante'!$H459+'Main courante'!$M459</f>
        <v>0</v>
      </c>
      <c r="DV462" s="131">
        <f>'Main courante'!$J459+'Main courante'!$O459</f>
        <v>0</v>
      </c>
      <c r="DW462" s="131">
        <f>'Main courante'!$I459+'Main courante'!$N459</f>
        <v>0</v>
      </c>
      <c r="DX462" s="132" t="str">
        <f>IF('Main courante'!$P459&lt;&gt;"",'Main courante'!$P459,"")</f>
        <v/>
      </c>
      <c r="DY462" s="133" t="str">
        <f>IF('Main courante'!$Q459&lt;&gt;"",'Main courante'!$Q459,"")</f>
        <v/>
      </c>
      <c r="DZ462" s="133" t="str">
        <f>IF('Main courante'!$R459&lt;&gt;"",'Main courante'!$R459,"")</f>
        <v/>
      </c>
      <c r="EA462" s="129">
        <f t="shared" si="26"/>
        <v>0</v>
      </c>
      <c r="EB462" s="129">
        <f t="shared" si="27"/>
        <v>0</v>
      </c>
      <c r="ED462" s="120" t="str">
        <f>IF('Main courante'!$A459=$ED$6,MAX($ED$8:$ED461)+1,"")</f>
        <v/>
      </c>
      <c r="EE462" s="120" t="str">
        <f>IF('Main courante'!$A459=$ED$6,'Main courante'!$S459,"")</f>
        <v/>
      </c>
      <c r="EF462" s="120" t="str">
        <f>IF('Main courante'!$A459=$ED$6,'Main courante'!$T459,"")</f>
        <v/>
      </c>
      <c r="EG462" s="120" t="str">
        <f>IF('Main courante'!$A459=$ED$6,'Main courante'!$U459,"")</f>
        <v/>
      </c>
      <c r="EH462" s="134" t="str">
        <f>IF('Main courante'!$A459=$ED$6,'Main courante'!$V459,"")</f>
        <v/>
      </c>
      <c r="EJ462" s="120" t="str">
        <f>IF('Main courante'!$A459=$EJ$6,MAX($EJ$8:$EJ461)+1,"")</f>
        <v/>
      </c>
      <c r="EK462" s="120" t="str">
        <f>IF('Main courante'!$A459=$EJ$6,'Main courante'!$S459,"")</f>
        <v/>
      </c>
      <c r="EL462" s="120" t="str">
        <f>IF('Main courante'!$A459=$EJ$6,'Main courante'!$T459,"")</f>
        <v/>
      </c>
      <c r="EM462" s="120" t="str">
        <f>IF('Main courante'!$A459=$EJ$6,'Main courante'!$U459,"")</f>
        <v/>
      </c>
      <c r="EN462" s="134" t="str">
        <f>IF('Main courante'!$A459=$EJ$6,'Main courante'!$V459,"")</f>
        <v/>
      </c>
      <c r="EP462" s="120" t="str">
        <f>IF('Main courante'!$A459=$EP$6,MAX($EP$8:$EP461)+1,"")</f>
        <v/>
      </c>
      <c r="EQ462" s="120" t="str">
        <f>IF('Main courante'!$A459=$EP$6,'Main courante'!$S459,"")</f>
        <v/>
      </c>
      <c r="ER462" s="120" t="str">
        <f>IF('Main courante'!$A459=$EP$6,'Main courante'!$T459,"")</f>
        <v/>
      </c>
      <c r="ES462" s="120" t="str">
        <f>IF('Main courante'!$A459=$EP$6,'Main courante'!$U459,"")</f>
        <v/>
      </c>
      <c r="ET462" s="134" t="str">
        <f>IF('Main courante'!$A459=$EP$6,'Main courante'!$V459,"")</f>
        <v/>
      </c>
      <c r="EU462" s="125"/>
      <c r="EV462" s="120" t="str">
        <f>IF('Main courante'!$A459=$EV$6,MAX($EV$8:$EV461)+1,"")</f>
        <v/>
      </c>
      <c r="EW462" s="121" t="str">
        <f>IF('Main courante'!$A459=$EV$6,TEXT('Main courante'!$B459,"j mmm aa"),"")</f>
        <v/>
      </c>
      <c r="EX462" s="122" t="str">
        <f>IF('Main courante'!$A459=$EV$6,TEXT('Main courante'!$C459,"hh:mm"),"")</f>
        <v/>
      </c>
      <c r="EY462" s="122" t="str">
        <f>IF('Main courante'!$A459=$EV$6,TEXT('Main courante'!$D459,"hh:mm"),"")</f>
        <v/>
      </c>
      <c r="EZ462" s="123" t="str">
        <f>IF('Main courante'!$A459=$EV$6,MOD($EY462-$EX462,1),"")</f>
        <v/>
      </c>
      <c r="FA462" s="123" t="str">
        <f>IF('Main courante'!$A459=$EV$6,'Main courante'!$E459,"")</f>
        <v/>
      </c>
      <c r="FB462" s="128"/>
    </row>
    <row r="463" spans="1:158">
      <c r="A463" s="120" t="str">
        <f>IF('Main courante'!$A460=$A$6,MAX($A$8:$A462)+1,"")</f>
        <v/>
      </c>
      <c r="B463" s="121" t="str">
        <f>IF('Main courante'!$A460=$A$6,TEXT('Main courante'!$B460,"j mmm aa"),"")</f>
        <v/>
      </c>
      <c r="C463" s="122" t="str">
        <f>IF('Main courante'!$A460=$A$6,TEXT('Main courante'!$C460,"hh:mm"),"")</f>
        <v/>
      </c>
      <c r="D463" s="122" t="str">
        <f>IF('Main courante'!$A460=$A$6,TEXT('Main courante'!$D460,"hh:mm"),"")</f>
        <v/>
      </c>
      <c r="E463" s="123" t="str">
        <f>IF('Main courante'!$A460=$A$6,MOD($D463-$C463,1),"")</f>
        <v/>
      </c>
      <c r="F463" s="123" t="str">
        <f>IF('Main courante'!$A460=$A$6,'Main courante'!$E460,"")</f>
        <v/>
      </c>
      <c r="G463" s="125"/>
      <c r="H463" s="126" t="str">
        <f>IF('Main courante'!$A460=$H$6,MAX($H$8:$H462)+1,"")</f>
        <v/>
      </c>
      <c r="I463" s="121" t="str">
        <f>IF('Main courante'!$A460=$H$6,TEXT('Main courante'!$B460,"j mmm aa"),"")</f>
        <v/>
      </c>
      <c r="J463" s="122" t="str">
        <f>IF('Main courante'!$A460=$H$6,TEXT('Main courante'!$C460,"hh:mm"),"")</f>
        <v/>
      </c>
      <c r="K463" s="122" t="str">
        <f>IF('Main courante'!$A460=$H$6,TEXT('Main courante'!$D460,"hh:mm"),"")</f>
        <v/>
      </c>
      <c r="L463" s="123" t="str">
        <f>IF('Main courante'!$A460=$H$6,MOD($K463-$J463,1),"")</f>
        <v/>
      </c>
      <c r="M463" s="123" t="str">
        <f>IF('Main courante'!$A460=$H$6,'Main courante'!$E460,"")</f>
        <v/>
      </c>
      <c r="N463" s="125"/>
      <c r="O463" s="120" t="str">
        <f>IF('Main courante'!$A460=$O$6,MAX($O$8:$O462)+1,"")</f>
        <v/>
      </c>
      <c r="P463" s="121" t="str">
        <f>IF('Main courante'!$A460=$O$6,TEXT('Main courante'!$B460,"j mmm aa"),"")</f>
        <v/>
      </c>
      <c r="Q463" s="122" t="str">
        <f>IF('Main courante'!$A460=$O$6,TEXT('Main courante'!$C460,"hh:mm"),"")</f>
        <v/>
      </c>
      <c r="R463" s="122" t="str">
        <f>IF('Main courante'!$A460=$O$6,TEXT('Main courante'!$D460,"hh:mm"),"")</f>
        <v/>
      </c>
      <c r="S463" s="123" t="str">
        <f>IF('Main courante'!$A460=$O$6,MOD($R463-$Q463,1),"")</f>
        <v/>
      </c>
      <c r="T463" s="124" t="str">
        <f>IF('Main courante'!$A460=$O$6,'Main courante'!$E460,"")</f>
        <v/>
      </c>
      <c r="U463" s="127" t="str">
        <f>IF('Main courante'!$A460=$O$6,DU463,"")</f>
        <v/>
      </c>
      <c r="V463" s="125"/>
      <c r="W463" s="120" t="str">
        <f>IF('Main courante'!$A460=$W$6,MAX($W$8:$W462)+1,"")</f>
        <v/>
      </c>
      <c r="X463" s="121" t="str">
        <f>IF('Main courante'!$A460=$W$6,TEXT('Main courante'!$B460,"j mmm aa"),"")</f>
        <v/>
      </c>
      <c r="Y463" s="122" t="str">
        <f>IF('Main courante'!$A460=$W$6,TEXT('Main courante'!$C460,"hh:mm"),"")</f>
        <v/>
      </c>
      <c r="Z463" s="122" t="str">
        <f>IF('Main courante'!$A460=$W$6,TEXT('Main courante'!$D460,"hh:mm"),"")</f>
        <v/>
      </c>
      <c r="AA463" s="123" t="str">
        <f>IF('Main courante'!$A460=$W$6,MOD($Z463-$Y463,1),"")</f>
        <v/>
      </c>
      <c r="AB463" s="123" t="str">
        <f>IF('Main courante'!$A460=$W$6,'Main courante'!$E460,"")</f>
        <v/>
      </c>
      <c r="AC463" s="122" t="str">
        <f>IF('Main courante'!$A460=$W$6,DU463,"")</f>
        <v/>
      </c>
      <c r="AD463" s="125"/>
      <c r="AE463" s="120" t="str">
        <f>IF('Main courante'!$A460=$AE$6,MAX($AE$8:$AE462)+1,"")</f>
        <v/>
      </c>
      <c r="AF463" s="121" t="str">
        <f>IF('Main courante'!$A460=$AE$6,TEXT('Main courante'!$B460,"j mmm aa"),"")</f>
        <v/>
      </c>
      <c r="AG463" s="122" t="str">
        <f>IF('Main courante'!$A460=$AE$6,TEXT('Main courante'!$C460,"hh:mm"),"")</f>
        <v/>
      </c>
      <c r="AH463" s="122" t="str">
        <f>IF('Main courante'!$A460=$AE$6,TEXT('Main courante'!$D460,"hh:mm"),"")</f>
        <v/>
      </c>
      <c r="AI463" s="123" t="str">
        <f>IF('Main courante'!$A460=$AE$6,MOD($AH463-$AG463,1),"")</f>
        <v/>
      </c>
      <c r="AJ463" s="123" t="str">
        <f>IF('Main courante'!$A460=$AE$6,'Main courante'!$E460,"")</f>
        <v/>
      </c>
      <c r="AK463" s="122" t="str">
        <f>IF('Main courante'!$A460=$AE$6,DU463,"")</f>
        <v/>
      </c>
      <c r="AL463" s="125"/>
      <c r="AM463" s="120" t="str">
        <f>IF('Main courante'!$A460=$AM$6,MAX($AM$8:$AM462)+1,"")</f>
        <v/>
      </c>
      <c r="AN463" s="121" t="str">
        <f>IF('Main courante'!$A460=$AM$6,TEXT('Main courante'!$B460,"j mmm aa"),"")</f>
        <v/>
      </c>
      <c r="AO463" s="122" t="str">
        <f>IF('Main courante'!$A460=$AM$6,TEXT('Main courante'!$C460,"hh:mm"),"")</f>
        <v/>
      </c>
      <c r="AP463" s="122" t="str">
        <f>IF('Main courante'!$A460=$AM$6,TEXT('Main courante'!$D460,"hh:mm"),"")</f>
        <v/>
      </c>
      <c r="AQ463" s="123" t="str">
        <f>IF('Main courante'!$A460=$AM$6,MOD($AP463-$AO463,1),"")</f>
        <v/>
      </c>
      <c r="AR463" s="123" t="str">
        <f>IF('Main courante'!$A460=$AM$6,'Main courante'!$E460,"")</f>
        <v/>
      </c>
      <c r="AS463" s="122" t="str">
        <f>IF('Main courante'!$A460=$AM$6,DU463,"")</f>
        <v/>
      </c>
      <c r="AT463" s="125"/>
      <c r="AU463" s="120" t="str">
        <f>IF('Main courante'!$A460=$AU$6,MAX($AU$8:$AU462)+1,"")</f>
        <v/>
      </c>
      <c r="AV463" s="121" t="str">
        <f>IF('Main courante'!$A460=$AU$6,TEXT('Main courante'!$B460,"j mmm aa"),"")</f>
        <v/>
      </c>
      <c r="AW463" s="122" t="str">
        <f>IF('Main courante'!$A460=$AU$6,TEXT('Main courante'!$C460,"hh:mm"),"")</f>
        <v/>
      </c>
      <c r="AX463" s="122" t="str">
        <f>IF('Main courante'!$A460=$AU$6,TEXT('Main courante'!$D460,"hh:mm"),"")</f>
        <v/>
      </c>
      <c r="AY463" s="123" t="str">
        <f>IF('Main courante'!$A460=$AU$6,MOD($AX463-$AW463,1),"")</f>
        <v/>
      </c>
      <c r="AZ463" s="123" t="str">
        <f>IF('Main courante'!$A460=$AU$6,'Main courante'!$E460,"")</f>
        <v/>
      </c>
      <c r="BA463" s="122" t="str">
        <f>IF('Main courante'!$A460=$AU$6,DU463,"")</f>
        <v/>
      </c>
      <c r="BB463" s="125"/>
      <c r="BC463" s="120" t="str">
        <f>IF('Main courante'!$A460=$BC$6,MAX($BC$8:$BC462)+1,"")</f>
        <v/>
      </c>
      <c r="BD463" s="121" t="str">
        <f>IF('Main courante'!$A460=$BC$6,TEXT('Main courante'!$B460,"j mmm aa"),"")</f>
        <v/>
      </c>
      <c r="BE463" s="122" t="str">
        <f>IF('Main courante'!$A460=$BC$6,TEXT('Main courante'!$C460,"hh:mm"),"")</f>
        <v/>
      </c>
      <c r="BF463" s="122" t="str">
        <f>IF('Main courante'!$A460=$BC$6,TEXT('Main courante'!$D460,"hh:mm"),"")</f>
        <v/>
      </c>
      <c r="BG463" s="123" t="str">
        <f>IF('Main courante'!$A460=$BC$6,MOD($BF463-$BE463,1),"")</f>
        <v/>
      </c>
      <c r="BH463" s="123" t="str">
        <f>IF('Main courante'!$A460=$BC$6,'Main courante'!$E460,"")</f>
        <v/>
      </c>
      <c r="BI463" s="122" t="str">
        <f>IF('Main courante'!$A460=$BC$6,DU463,"")</f>
        <v/>
      </c>
      <c r="BJ463" s="125"/>
      <c r="BK463" s="120" t="str">
        <f>IF('Main courante'!$A460=$BK$6,MAX($BK$8:$BK462)+1,"")</f>
        <v/>
      </c>
      <c r="BL463" s="121" t="str">
        <f>IF('Main courante'!$A460=$BK$6,TEXT('Main courante'!$B460,"j mmm aa"),"")</f>
        <v/>
      </c>
      <c r="BM463" s="122" t="str">
        <f>IF('Main courante'!$A460=$BK$6,TEXT('Main courante'!$C460,"hh:mm"),"")</f>
        <v/>
      </c>
      <c r="BN463" s="122" t="str">
        <f>IF('Main courante'!$A460=$BK$6,TEXT('Main courante'!$D460,"hh:mm"),"")</f>
        <v/>
      </c>
      <c r="BO463" s="123" t="str">
        <f>IF('Main courante'!$A460=$BK$6,MOD($BN463-$BM463,1),"")</f>
        <v/>
      </c>
      <c r="BP463" s="123" t="str">
        <f>IF('Main courante'!$A460=$BK$6,'Main courante'!$E460,"")</f>
        <v/>
      </c>
      <c r="BQ463" s="122" t="str">
        <f>IF('Main courante'!$A460=$BK$6,DU463,"")</f>
        <v/>
      </c>
      <c r="BR463" s="125"/>
      <c r="BS463" s="120" t="str">
        <f>IF('Main courante'!$A460=$BS$6,MAX($BS$8:$BS462)+1,"")</f>
        <v/>
      </c>
      <c r="BT463" s="121" t="str">
        <f>IF('Main courante'!$A460=$BS$6,TEXT('Main courante'!$B460,"j mmm aa"),"")</f>
        <v/>
      </c>
      <c r="BU463" s="122" t="str">
        <f>IF('Main courante'!$A460=$BS$6,TEXT('Main courante'!$C460,"hh:mm"),"")</f>
        <v/>
      </c>
      <c r="BV463" s="122" t="str">
        <f>IF('Main courante'!$A460=$BS$6,TEXT('Main courante'!$D460,"hh:mm"),"")</f>
        <v/>
      </c>
      <c r="BW463" s="123" t="str">
        <f>IF('Main courante'!$A460=$BS$6,MOD($BV463-$BU463,1),"")</f>
        <v/>
      </c>
      <c r="BX463" s="123" t="str">
        <f>IF('Main courante'!$A460=$BS$6,'Main courante'!$E460,"")</f>
        <v/>
      </c>
      <c r="BY463" s="122" t="str">
        <f>IF('Main courante'!$A460=$BS$6,DU463,"")</f>
        <v/>
      </c>
      <c r="BZ463" s="125"/>
      <c r="CA463" s="120" t="str">
        <f>IF('Main courante'!$A460=$CA$6,MAX($CA$8:$CA462)+1,"")</f>
        <v/>
      </c>
      <c r="CB463" s="121" t="str">
        <f>IF('Main courante'!$A460=$CA$6,TEXT('Main courante'!$B460,"j mmm aa"),"")</f>
        <v/>
      </c>
      <c r="CC463" s="122" t="str">
        <f>IF('Main courante'!$A460=$CA$6,TEXT('Main courante'!$C460,"hh:mm"),"")</f>
        <v/>
      </c>
      <c r="CD463" s="122" t="str">
        <f>IF('Main courante'!$A460=$CA$6,TEXT('Main courante'!$D460,"hh:mm"),"")</f>
        <v/>
      </c>
      <c r="CE463" s="123" t="str">
        <f>IF('Main courante'!$A460=$CA$6,MOD($CD463-$CC463,1),"")</f>
        <v/>
      </c>
      <c r="CF463" s="123" t="str">
        <f>IF('Main courante'!$A460=$CA$6,'Main courante'!$E460,"")</f>
        <v/>
      </c>
      <c r="CG463" s="122" t="str">
        <f>IF('Main courante'!$A460=$CA$6,DU463,"")</f>
        <v/>
      </c>
      <c r="CH463" s="125"/>
      <c r="CI463" s="120" t="str">
        <f>IF('Main courante'!$A460=$CI$6,MAX($CI$8:$CI462)+1,"")</f>
        <v/>
      </c>
      <c r="CJ463" s="121" t="str">
        <f>IF('Main courante'!$A460=$CI$6,TEXT('Main courante'!$B460,"j mmm aa"),"")</f>
        <v/>
      </c>
      <c r="CK463" s="122" t="str">
        <f>IF('Main courante'!$A460=$CI$6,TEXT('Main courante'!$C460,"hh:mm"),"")</f>
        <v/>
      </c>
      <c r="CL463" s="122" t="str">
        <f>IF('Main courante'!$A460=$CI$6,TEXT('Main courante'!$D460,"hh:mm"),"")</f>
        <v/>
      </c>
      <c r="CM463" s="123" t="str">
        <f>IF('Main courante'!$A460=$CI$6,MOD($CL463-$CK463,1),"")</f>
        <v/>
      </c>
      <c r="CN463" s="123" t="str">
        <f>IF('Main courante'!$A460=$CI$6,'Main courante'!$E460,"")</f>
        <v/>
      </c>
      <c r="CO463" s="125"/>
      <c r="CP463" s="120" t="str">
        <f>IF('Main courante'!$A460=$CP$6,MAX($CP$8:$CP462)+1,"")</f>
        <v/>
      </c>
      <c r="CQ463" s="121" t="str">
        <f>IF('Main courante'!$A460=$CP$6,TEXT('Main courante'!$B460,"j mmm aa"),"")</f>
        <v/>
      </c>
      <c r="CR463" s="122" t="str">
        <f>IF('Main courante'!$A460=$CP$6,TEXT('Main courante'!$C460,"hh:mm"),"")</f>
        <v/>
      </c>
      <c r="CS463" s="122" t="str">
        <f>IF('Main courante'!$A460=$CP$6,TEXT('Main courante'!$D460,"hh:mm"),"")</f>
        <v/>
      </c>
      <c r="CT463" s="123" t="str">
        <f>IF('Main courante'!$A460=$CP$6,MOD($CS463-$CR463,1),"")</f>
        <v/>
      </c>
      <c r="CU463" s="123" t="str">
        <f>IF('Main courante'!$A460=$CP$6,'Main courante'!$E460,"")</f>
        <v/>
      </c>
      <c r="CV463" s="122" t="str">
        <f>IF('Main courante'!$A460=$CP$6,DU463,"")</f>
        <v/>
      </c>
      <c r="CW463" s="125"/>
      <c r="CX463" s="120" t="str">
        <f>IF('Main courante'!$A460=$CX$6,MAX($CX$8:$CX462)+1,"")</f>
        <v/>
      </c>
      <c r="CY463" s="121" t="str">
        <f>IF('Main courante'!$A460=$CX$6,TEXT('Main courante'!$B460,"j mmm aa"),"")</f>
        <v/>
      </c>
      <c r="CZ463" s="122" t="str">
        <f>IF('Main courante'!$A460=$CX$6,TEXT('Main courante'!$C460,"hh:mm"),"")</f>
        <v/>
      </c>
      <c r="DA463" s="122" t="str">
        <f>IF('Main courante'!$A460=$CX$6,TEXT('Main courante'!$D460,"hh:mm"),"")</f>
        <v/>
      </c>
      <c r="DB463" s="123" t="str">
        <f>IF('Main courante'!$A460=$CX$6,MOD($DA463-$CZ463,1),"")</f>
        <v/>
      </c>
      <c r="DC463" s="123" t="str">
        <f>IF('Main courante'!$A460=$CX$6,'Main courante'!$E460,"")</f>
        <v/>
      </c>
      <c r="DD463" s="122" t="str">
        <f>IF('Main courante'!$A460=$CX$6,DU463,"")</f>
        <v/>
      </c>
      <c r="DE463" s="125"/>
      <c r="DF463" s="120" t="str">
        <f>IF('Main courante'!$A460=$DF$6,MAX($DF$8:$DF462)+1,"")</f>
        <v/>
      </c>
      <c r="DG463" s="121" t="str">
        <f>IF('Main courante'!$A460=$DF$6,TEXT('Main courante'!$B460,"j mmm aa"),"")</f>
        <v/>
      </c>
      <c r="DH463" s="122" t="str">
        <f>IF('Main courante'!$A460=$DF$6,TEXT('Main courante'!$C460,"hh:mm"),"")</f>
        <v/>
      </c>
      <c r="DI463" s="122" t="str">
        <f>IF('Main courante'!$A460=$DF$6,TEXT('Main courante'!$D460,"hh:mm"),"")</f>
        <v/>
      </c>
      <c r="DJ463" s="123" t="str">
        <f>IF('Main courante'!$A460=$DF$6,MOD($DI463-$DH463,1),"")</f>
        <v/>
      </c>
      <c r="DK463" s="123" t="str">
        <f>IF('Main courante'!$A460=$DF$6,'Main courante'!$E460,"")</f>
        <v/>
      </c>
      <c r="DL463" s="128"/>
      <c r="DM463" s="120" t="str">
        <f>IF(OR('Main courante'!$F460&lt;&gt;"",'Main courante'!$K460&lt;&gt;""),MAX($DM$8:$DM462)+1,"")</f>
        <v/>
      </c>
      <c r="DN463" s="121" t="str">
        <f>IF('Main courante'!$F460,TEXT('Main courante'!$B460,"j mmm aa"),"")</f>
        <v/>
      </c>
      <c r="DO463" s="121" t="str">
        <f>IF('Main courante'!$F460,'Main courante'!$E460,"")</f>
        <v/>
      </c>
      <c r="DP463" s="121" t="str">
        <f>IF(OR('Main courante'!$F460&lt;&gt;"",'Main courante'!$K460&lt;&gt;""),IF('Main courante'!$F460&lt;&gt;"",TEXT('Main courante'!$F460,"hh:mm"),""),"")</f>
        <v/>
      </c>
      <c r="DQ463" s="121" t="str">
        <f>IF(OR('Main courante'!$F460&lt;&gt;"",'Main courante'!$K460&lt;&gt;""),IF('Main courante'!$G460&lt;&gt;"",TEXT('Main courante'!$G460,"hh:mm"),""),"")</f>
        <v/>
      </c>
      <c r="DR463" s="121" t="str">
        <f>IF(OR('Main courante'!$F460&lt;&gt;"",'Main courante'!$K460&lt;&gt;""),IF('Main courante'!$K460&lt;&gt;"",TEXT('Main courante'!$K460,"hh:mm"),""),"")</f>
        <v/>
      </c>
      <c r="DS463" s="121" t="str">
        <f>IF(OR('Main courante'!$F460&lt;&gt;"",'Main courante'!$K460&lt;&gt;""),IF('Main courante'!$L460&lt;&gt;"",TEXT('Main courante'!$L460,"hh:mm"),""),"")</f>
        <v/>
      </c>
      <c r="DT463" s="129">
        <f t="shared" si="25"/>
        <v>0</v>
      </c>
      <c r="DU463" s="130">
        <f>'Main courante'!$H460+'Main courante'!$M460</f>
        <v>0</v>
      </c>
      <c r="DV463" s="131">
        <f>'Main courante'!$J460+'Main courante'!$O460</f>
        <v>0</v>
      </c>
      <c r="DW463" s="131">
        <f>'Main courante'!$I460+'Main courante'!$N460</f>
        <v>0</v>
      </c>
      <c r="DX463" s="132" t="str">
        <f>IF('Main courante'!$P460&lt;&gt;"",'Main courante'!$P460,"")</f>
        <v/>
      </c>
      <c r="DY463" s="133" t="str">
        <f>IF('Main courante'!$Q460&lt;&gt;"",'Main courante'!$Q460,"")</f>
        <v/>
      </c>
      <c r="DZ463" s="133" t="str">
        <f>IF('Main courante'!$R460&lt;&gt;"",'Main courante'!$R460,"")</f>
        <v/>
      </c>
      <c r="EA463" s="129">
        <f t="shared" si="26"/>
        <v>0</v>
      </c>
      <c r="EB463" s="129">
        <f t="shared" si="27"/>
        <v>0</v>
      </c>
      <c r="ED463" s="120" t="str">
        <f>IF('Main courante'!$A460=$ED$6,MAX($ED$8:$ED462)+1,"")</f>
        <v/>
      </c>
      <c r="EE463" s="120" t="str">
        <f>IF('Main courante'!$A460=$ED$6,'Main courante'!$S460,"")</f>
        <v/>
      </c>
      <c r="EF463" s="120" t="str">
        <f>IF('Main courante'!$A460=$ED$6,'Main courante'!$T460,"")</f>
        <v/>
      </c>
      <c r="EG463" s="120" t="str">
        <f>IF('Main courante'!$A460=$ED$6,'Main courante'!$U460,"")</f>
        <v/>
      </c>
      <c r="EH463" s="134" t="str">
        <f>IF('Main courante'!$A460=$ED$6,'Main courante'!$V460,"")</f>
        <v/>
      </c>
      <c r="EJ463" s="120" t="str">
        <f>IF('Main courante'!$A460=$EJ$6,MAX($EJ$8:$EJ462)+1,"")</f>
        <v/>
      </c>
      <c r="EK463" s="120" t="str">
        <f>IF('Main courante'!$A460=$EJ$6,'Main courante'!$S460,"")</f>
        <v/>
      </c>
      <c r="EL463" s="120" t="str">
        <f>IF('Main courante'!$A460=$EJ$6,'Main courante'!$T460,"")</f>
        <v/>
      </c>
      <c r="EM463" s="120" t="str">
        <f>IF('Main courante'!$A460=$EJ$6,'Main courante'!$U460,"")</f>
        <v/>
      </c>
      <c r="EN463" s="134" t="str">
        <f>IF('Main courante'!$A460=$EJ$6,'Main courante'!$V460,"")</f>
        <v/>
      </c>
      <c r="EP463" s="120" t="str">
        <f>IF('Main courante'!$A460=$EP$6,MAX($EP$8:$EP462)+1,"")</f>
        <v/>
      </c>
      <c r="EQ463" s="120" t="str">
        <f>IF('Main courante'!$A460=$EP$6,'Main courante'!$S460,"")</f>
        <v/>
      </c>
      <c r="ER463" s="120" t="str">
        <f>IF('Main courante'!$A460=$EP$6,'Main courante'!$T460,"")</f>
        <v/>
      </c>
      <c r="ES463" s="120" t="str">
        <f>IF('Main courante'!$A460=$EP$6,'Main courante'!$U460,"")</f>
        <v/>
      </c>
      <c r="ET463" s="134" t="str">
        <f>IF('Main courante'!$A460=$EP$6,'Main courante'!$V460,"")</f>
        <v/>
      </c>
      <c r="EU463" s="125"/>
      <c r="EV463" s="120" t="str">
        <f>IF('Main courante'!$A460=$EV$6,MAX($EV$8:$EV462)+1,"")</f>
        <v/>
      </c>
      <c r="EW463" s="121" t="str">
        <f>IF('Main courante'!$A460=$EV$6,TEXT('Main courante'!$B460,"j mmm aa"),"")</f>
        <v/>
      </c>
      <c r="EX463" s="122" t="str">
        <f>IF('Main courante'!$A460=$EV$6,TEXT('Main courante'!$C460,"hh:mm"),"")</f>
        <v/>
      </c>
      <c r="EY463" s="122" t="str">
        <f>IF('Main courante'!$A460=$EV$6,TEXT('Main courante'!$D460,"hh:mm"),"")</f>
        <v/>
      </c>
      <c r="EZ463" s="123" t="str">
        <f>IF('Main courante'!$A460=$EV$6,MOD($EY463-$EX463,1),"")</f>
        <v/>
      </c>
      <c r="FA463" s="123" t="str">
        <f>IF('Main courante'!$A460=$EV$6,'Main courante'!$E460,"")</f>
        <v/>
      </c>
      <c r="FB463" s="128"/>
    </row>
    <row r="464" spans="1:158">
      <c r="A464" s="120" t="str">
        <f>IF('Main courante'!$A461=$A$6,MAX($A$8:$A463)+1,"")</f>
        <v/>
      </c>
      <c r="B464" s="121" t="str">
        <f>IF('Main courante'!$A461=$A$6,TEXT('Main courante'!$B461,"j mmm aa"),"")</f>
        <v/>
      </c>
      <c r="C464" s="122" t="str">
        <f>IF('Main courante'!$A461=$A$6,TEXT('Main courante'!$C461,"hh:mm"),"")</f>
        <v/>
      </c>
      <c r="D464" s="122" t="str">
        <f>IF('Main courante'!$A461=$A$6,TEXT('Main courante'!$D461,"hh:mm"),"")</f>
        <v/>
      </c>
      <c r="E464" s="123" t="str">
        <f>IF('Main courante'!$A461=$A$6,MOD($D464-$C464,1),"")</f>
        <v/>
      </c>
      <c r="F464" s="123" t="str">
        <f>IF('Main courante'!$A461=$A$6,'Main courante'!$E461,"")</f>
        <v/>
      </c>
      <c r="G464" s="125"/>
      <c r="H464" s="126" t="str">
        <f>IF('Main courante'!$A461=$H$6,MAX($H$8:$H463)+1,"")</f>
        <v/>
      </c>
      <c r="I464" s="121" t="str">
        <f>IF('Main courante'!$A461=$H$6,TEXT('Main courante'!$B461,"j mmm aa"),"")</f>
        <v/>
      </c>
      <c r="J464" s="122" t="str">
        <f>IF('Main courante'!$A461=$H$6,TEXT('Main courante'!$C461,"hh:mm"),"")</f>
        <v/>
      </c>
      <c r="K464" s="122" t="str">
        <f>IF('Main courante'!$A461=$H$6,TEXT('Main courante'!$D461,"hh:mm"),"")</f>
        <v/>
      </c>
      <c r="L464" s="123" t="str">
        <f>IF('Main courante'!$A461=$H$6,MOD($K464-$J464,1),"")</f>
        <v/>
      </c>
      <c r="M464" s="123" t="str">
        <f>IF('Main courante'!$A461=$H$6,'Main courante'!$E461,"")</f>
        <v/>
      </c>
      <c r="N464" s="125"/>
      <c r="O464" s="120" t="str">
        <f>IF('Main courante'!$A461=$O$6,MAX($O$8:$O463)+1,"")</f>
        <v/>
      </c>
      <c r="P464" s="121" t="str">
        <f>IF('Main courante'!$A461=$O$6,TEXT('Main courante'!$B461,"j mmm aa"),"")</f>
        <v/>
      </c>
      <c r="Q464" s="122" t="str">
        <f>IF('Main courante'!$A461=$O$6,TEXT('Main courante'!$C461,"hh:mm"),"")</f>
        <v/>
      </c>
      <c r="R464" s="122" t="str">
        <f>IF('Main courante'!$A461=$O$6,TEXT('Main courante'!$D461,"hh:mm"),"")</f>
        <v/>
      </c>
      <c r="S464" s="123" t="str">
        <f>IF('Main courante'!$A461=$O$6,MOD($R464-$Q464,1),"")</f>
        <v/>
      </c>
      <c r="T464" s="124" t="str">
        <f>IF('Main courante'!$A461=$O$6,'Main courante'!$E461,"")</f>
        <v/>
      </c>
      <c r="U464" s="127" t="str">
        <f>IF('Main courante'!$A461=$O$6,DU464,"")</f>
        <v/>
      </c>
      <c r="V464" s="125"/>
      <c r="W464" s="120" t="str">
        <f>IF('Main courante'!$A461=$W$6,MAX($W$8:$W463)+1,"")</f>
        <v/>
      </c>
      <c r="X464" s="121" t="str">
        <f>IF('Main courante'!$A461=$W$6,TEXT('Main courante'!$B461,"j mmm aa"),"")</f>
        <v/>
      </c>
      <c r="Y464" s="122" t="str">
        <f>IF('Main courante'!$A461=$W$6,TEXT('Main courante'!$C461,"hh:mm"),"")</f>
        <v/>
      </c>
      <c r="Z464" s="122" t="str">
        <f>IF('Main courante'!$A461=$W$6,TEXT('Main courante'!$D461,"hh:mm"),"")</f>
        <v/>
      </c>
      <c r="AA464" s="123" t="str">
        <f>IF('Main courante'!$A461=$W$6,MOD($Z464-$Y464,1),"")</f>
        <v/>
      </c>
      <c r="AB464" s="123" t="str">
        <f>IF('Main courante'!$A461=$W$6,'Main courante'!$E461,"")</f>
        <v/>
      </c>
      <c r="AC464" s="122" t="str">
        <f>IF('Main courante'!$A461=$W$6,DU464,"")</f>
        <v/>
      </c>
      <c r="AD464" s="125"/>
      <c r="AE464" s="120" t="str">
        <f>IF('Main courante'!$A461=$AE$6,MAX($AE$8:$AE463)+1,"")</f>
        <v/>
      </c>
      <c r="AF464" s="121" t="str">
        <f>IF('Main courante'!$A461=$AE$6,TEXT('Main courante'!$B461,"j mmm aa"),"")</f>
        <v/>
      </c>
      <c r="AG464" s="122" t="str">
        <f>IF('Main courante'!$A461=$AE$6,TEXT('Main courante'!$C461,"hh:mm"),"")</f>
        <v/>
      </c>
      <c r="AH464" s="122" t="str">
        <f>IF('Main courante'!$A461=$AE$6,TEXT('Main courante'!$D461,"hh:mm"),"")</f>
        <v/>
      </c>
      <c r="AI464" s="123" t="str">
        <f>IF('Main courante'!$A461=$AE$6,MOD($AH464-$AG464,1),"")</f>
        <v/>
      </c>
      <c r="AJ464" s="123" t="str">
        <f>IF('Main courante'!$A461=$AE$6,'Main courante'!$E461,"")</f>
        <v/>
      </c>
      <c r="AK464" s="122" t="str">
        <f>IF('Main courante'!$A461=$AE$6,DU464,"")</f>
        <v/>
      </c>
      <c r="AL464" s="125"/>
      <c r="AM464" s="120" t="str">
        <f>IF('Main courante'!$A461=$AM$6,MAX($AM$8:$AM463)+1,"")</f>
        <v/>
      </c>
      <c r="AN464" s="121" t="str">
        <f>IF('Main courante'!$A461=$AM$6,TEXT('Main courante'!$B461,"j mmm aa"),"")</f>
        <v/>
      </c>
      <c r="AO464" s="122" t="str">
        <f>IF('Main courante'!$A461=$AM$6,TEXT('Main courante'!$C461,"hh:mm"),"")</f>
        <v/>
      </c>
      <c r="AP464" s="122" t="str">
        <f>IF('Main courante'!$A461=$AM$6,TEXT('Main courante'!$D461,"hh:mm"),"")</f>
        <v/>
      </c>
      <c r="AQ464" s="123" t="str">
        <f>IF('Main courante'!$A461=$AM$6,MOD($AP464-$AO464,1),"")</f>
        <v/>
      </c>
      <c r="AR464" s="123" t="str">
        <f>IF('Main courante'!$A461=$AM$6,'Main courante'!$E461,"")</f>
        <v/>
      </c>
      <c r="AS464" s="122" t="str">
        <f>IF('Main courante'!$A461=$AM$6,DU464,"")</f>
        <v/>
      </c>
      <c r="AT464" s="125"/>
      <c r="AU464" s="120" t="str">
        <f>IF('Main courante'!$A461=$AU$6,MAX($AU$8:$AU463)+1,"")</f>
        <v/>
      </c>
      <c r="AV464" s="121" t="str">
        <f>IF('Main courante'!$A461=$AU$6,TEXT('Main courante'!$B461,"j mmm aa"),"")</f>
        <v/>
      </c>
      <c r="AW464" s="122" t="str">
        <f>IF('Main courante'!$A461=$AU$6,TEXT('Main courante'!$C461,"hh:mm"),"")</f>
        <v/>
      </c>
      <c r="AX464" s="122" t="str">
        <f>IF('Main courante'!$A461=$AU$6,TEXT('Main courante'!$D461,"hh:mm"),"")</f>
        <v/>
      </c>
      <c r="AY464" s="123" t="str">
        <f>IF('Main courante'!$A461=$AU$6,MOD($AX464-$AW464,1),"")</f>
        <v/>
      </c>
      <c r="AZ464" s="123" t="str">
        <f>IF('Main courante'!$A461=$AU$6,'Main courante'!$E461,"")</f>
        <v/>
      </c>
      <c r="BA464" s="122" t="str">
        <f>IF('Main courante'!$A461=$AU$6,DU464,"")</f>
        <v/>
      </c>
      <c r="BB464" s="125"/>
      <c r="BC464" s="120" t="str">
        <f>IF('Main courante'!$A461=$BC$6,MAX($BC$8:$BC463)+1,"")</f>
        <v/>
      </c>
      <c r="BD464" s="121" t="str">
        <f>IF('Main courante'!$A461=$BC$6,TEXT('Main courante'!$B461,"j mmm aa"),"")</f>
        <v/>
      </c>
      <c r="BE464" s="122" t="str">
        <f>IF('Main courante'!$A461=$BC$6,TEXT('Main courante'!$C461,"hh:mm"),"")</f>
        <v/>
      </c>
      <c r="BF464" s="122" t="str">
        <f>IF('Main courante'!$A461=$BC$6,TEXT('Main courante'!$D461,"hh:mm"),"")</f>
        <v/>
      </c>
      <c r="BG464" s="123" t="str">
        <f>IF('Main courante'!$A461=$BC$6,MOD($BF464-$BE464,1),"")</f>
        <v/>
      </c>
      <c r="BH464" s="123" t="str">
        <f>IF('Main courante'!$A461=$BC$6,'Main courante'!$E461,"")</f>
        <v/>
      </c>
      <c r="BI464" s="122" t="str">
        <f>IF('Main courante'!$A461=$BC$6,DU464,"")</f>
        <v/>
      </c>
      <c r="BJ464" s="125"/>
      <c r="BK464" s="120" t="str">
        <f>IF('Main courante'!$A461=$BK$6,MAX($BK$8:$BK463)+1,"")</f>
        <v/>
      </c>
      <c r="BL464" s="121" t="str">
        <f>IF('Main courante'!$A461=$BK$6,TEXT('Main courante'!$B461,"j mmm aa"),"")</f>
        <v/>
      </c>
      <c r="BM464" s="122" t="str">
        <f>IF('Main courante'!$A461=$BK$6,TEXT('Main courante'!$C461,"hh:mm"),"")</f>
        <v/>
      </c>
      <c r="BN464" s="122" t="str">
        <f>IF('Main courante'!$A461=$BK$6,TEXT('Main courante'!$D461,"hh:mm"),"")</f>
        <v/>
      </c>
      <c r="BO464" s="123" t="str">
        <f>IF('Main courante'!$A461=$BK$6,MOD($BN464-$BM464,1),"")</f>
        <v/>
      </c>
      <c r="BP464" s="123" t="str">
        <f>IF('Main courante'!$A461=$BK$6,'Main courante'!$E461,"")</f>
        <v/>
      </c>
      <c r="BQ464" s="122" t="str">
        <f>IF('Main courante'!$A461=$BK$6,DU464,"")</f>
        <v/>
      </c>
      <c r="BR464" s="125"/>
      <c r="BS464" s="120" t="str">
        <f>IF('Main courante'!$A461=$BS$6,MAX($BS$8:$BS463)+1,"")</f>
        <v/>
      </c>
      <c r="BT464" s="121" t="str">
        <f>IF('Main courante'!$A461=$BS$6,TEXT('Main courante'!$B461,"j mmm aa"),"")</f>
        <v/>
      </c>
      <c r="BU464" s="122" t="str">
        <f>IF('Main courante'!$A461=$BS$6,TEXT('Main courante'!$C461,"hh:mm"),"")</f>
        <v/>
      </c>
      <c r="BV464" s="122" t="str">
        <f>IF('Main courante'!$A461=$BS$6,TEXT('Main courante'!$D461,"hh:mm"),"")</f>
        <v/>
      </c>
      <c r="BW464" s="123" t="str">
        <f>IF('Main courante'!$A461=$BS$6,MOD($BV464-$BU464,1),"")</f>
        <v/>
      </c>
      <c r="BX464" s="123" t="str">
        <f>IF('Main courante'!$A461=$BS$6,'Main courante'!$E461,"")</f>
        <v/>
      </c>
      <c r="BY464" s="122" t="str">
        <f>IF('Main courante'!$A461=$BS$6,DU464,"")</f>
        <v/>
      </c>
      <c r="BZ464" s="125"/>
      <c r="CA464" s="120" t="str">
        <f>IF('Main courante'!$A461=$CA$6,MAX($CA$8:$CA463)+1,"")</f>
        <v/>
      </c>
      <c r="CB464" s="121" t="str">
        <f>IF('Main courante'!$A461=$CA$6,TEXT('Main courante'!$B461,"j mmm aa"),"")</f>
        <v/>
      </c>
      <c r="CC464" s="122" t="str">
        <f>IF('Main courante'!$A461=$CA$6,TEXT('Main courante'!$C461,"hh:mm"),"")</f>
        <v/>
      </c>
      <c r="CD464" s="122" t="str">
        <f>IF('Main courante'!$A461=$CA$6,TEXT('Main courante'!$D461,"hh:mm"),"")</f>
        <v/>
      </c>
      <c r="CE464" s="123" t="str">
        <f>IF('Main courante'!$A461=$CA$6,MOD($CD464-$CC464,1),"")</f>
        <v/>
      </c>
      <c r="CF464" s="123" t="str">
        <f>IF('Main courante'!$A461=$CA$6,'Main courante'!$E461,"")</f>
        <v/>
      </c>
      <c r="CG464" s="122" t="str">
        <f>IF('Main courante'!$A461=$CA$6,DU464,"")</f>
        <v/>
      </c>
      <c r="CH464" s="125"/>
      <c r="CI464" s="120" t="str">
        <f>IF('Main courante'!$A461=$CI$6,MAX($CI$8:$CI463)+1,"")</f>
        <v/>
      </c>
      <c r="CJ464" s="121" t="str">
        <f>IF('Main courante'!$A461=$CI$6,TEXT('Main courante'!$B461,"j mmm aa"),"")</f>
        <v/>
      </c>
      <c r="CK464" s="122" t="str">
        <f>IF('Main courante'!$A461=$CI$6,TEXT('Main courante'!$C461,"hh:mm"),"")</f>
        <v/>
      </c>
      <c r="CL464" s="122" t="str">
        <f>IF('Main courante'!$A461=$CI$6,TEXT('Main courante'!$D461,"hh:mm"),"")</f>
        <v/>
      </c>
      <c r="CM464" s="123" t="str">
        <f>IF('Main courante'!$A461=$CI$6,MOD($CL464-$CK464,1),"")</f>
        <v/>
      </c>
      <c r="CN464" s="123" t="str">
        <f>IF('Main courante'!$A461=$CI$6,'Main courante'!$E461,"")</f>
        <v/>
      </c>
      <c r="CO464" s="125"/>
      <c r="CP464" s="120" t="str">
        <f>IF('Main courante'!$A461=$CP$6,MAX($CP$8:$CP463)+1,"")</f>
        <v/>
      </c>
      <c r="CQ464" s="121" t="str">
        <f>IF('Main courante'!$A461=$CP$6,TEXT('Main courante'!$B461,"j mmm aa"),"")</f>
        <v/>
      </c>
      <c r="CR464" s="122" t="str">
        <f>IF('Main courante'!$A461=$CP$6,TEXT('Main courante'!$C461,"hh:mm"),"")</f>
        <v/>
      </c>
      <c r="CS464" s="122" t="str">
        <f>IF('Main courante'!$A461=$CP$6,TEXT('Main courante'!$D461,"hh:mm"),"")</f>
        <v/>
      </c>
      <c r="CT464" s="123" t="str">
        <f>IF('Main courante'!$A461=$CP$6,MOD($CS464-$CR464,1),"")</f>
        <v/>
      </c>
      <c r="CU464" s="123" t="str">
        <f>IF('Main courante'!$A461=$CP$6,'Main courante'!$E461,"")</f>
        <v/>
      </c>
      <c r="CV464" s="122" t="str">
        <f>IF('Main courante'!$A461=$CP$6,DU464,"")</f>
        <v/>
      </c>
      <c r="CW464" s="125"/>
      <c r="CX464" s="120" t="str">
        <f>IF('Main courante'!$A461=$CX$6,MAX($CX$8:$CX463)+1,"")</f>
        <v/>
      </c>
      <c r="CY464" s="121" t="str">
        <f>IF('Main courante'!$A461=$CX$6,TEXT('Main courante'!$B461,"j mmm aa"),"")</f>
        <v/>
      </c>
      <c r="CZ464" s="122" t="str">
        <f>IF('Main courante'!$A461=$CX$6,TEXT('Main courante'!$C461,"hh:mm"),"")</f>
        <v/>
      </c>
      <c r="DA464" s="122" t="str">
        <f>IF('Main courante'!$A461=$CX$6,TEXT('Main courante'!$D461,"hh:mm"),"")</f>
        <v/>
      </c>
      <c r="DB464" s="123" t="str">
        <f>IF('Main courante'!$A461=$CX$6,MOD($DA464-$CZ464,1),"")</f>
        <v/>
      </c>
      <c r="DC464" s="123" t="str">
        <f>IF('Main courante'!$A461=$CX$6,'Main courante'!$E461,"")</f>
        <v/>
      </c>
      <c r="DD464" s="122" t="str">
        <f>IF('Main courante'!$A461=$CX$6,DU464,"")</f>
        <v/>
      </c>
      <c r="DE464" s="125"/>
      <c r="DF464" s="120" t="str">
        <f>IF('Main courante'!$A461=$DF$6,MAX($DF$8:$DF463)+1,"")</f>
        <v/>
      </c>
      <c r="DG464" s="121" t="str">
        <f>IF('Main courante'!$A461=$DF$6,TEXT('Main courante'!$B461,"j mmm aa"),"")</f>
        <v/>
      </c>
      <c r="DH464" s="122" t="str">
        <f>IF('Main courante'!$A461=$DF$6,TEXT('Main courante'!$C461,"hh:mm"),"")</f>
        <v/>
      </c>
      <c r="DI464" s="122" t="str">
        <f>IF('Main courante'!$A461=$DF$6,TEXT('Main courante'!$D461,"hh:mm"),"")</f>
        <v/>
      </c>
      <c r="DJ464" s="123" t="str">
        <f>IF('Main courante'!$A461=$DF$6,MOD($DI464-$DH464,1),"")</f>
        <v/>
      </c>
      <c r="DK464" s="123" t="str">
        <f>IF('Main courante'!$A461=$DF$6,'Main courante'!$E461,"")</f>
        <v/>
      </c>
      <c r="DL464" s="128"/>
      <c r="DM464" s="120" t="str">
        <f>IF(OR('Main courante'!$F461&lt;&gt;"",'Main courante'!$K461&lt;&gt;""),MAX($DM$8:$DM463)+1,"")</f>
        <v/>
      </c>
      <c r="DN464" s="121" t="str">
        <f>IF('Main courante'!$F461,TEXT('Main courante'!$B461,"j mmm aa"),"")</f>
        <v/>
      </c>
      <c r="DO464" s="121" t="str">
        <f>IF('Main courante'!$F461,'Main courante'!$E461,"")</f>
        <v/>
      </c>
      <c r="DP464" s="121" t="str">
        <f>IF(OR('Main courante'!$F461&lt;&gt;"",'Main courante'!$K461&lt;&gt;""),IF('Main courante'!$F461&lt;&gt;"",TEXT('Main courante'!$F461,"hh:mm"),""),"")</f>
        <v/>
      </c>
      <c r="DQ464" s="121" t="str">
        <f>IF(OR('Main courante'!$F461&lt;&gt;"",'Main courante'!$K461&lt;&gt;""),IF('Main courante'!$G461&lt;&gt;"",TEXT('Main courante'!$G461,"hh:mm"),""),"")</f>
        <v/>
      </c>
      <c r="DR464" s="121" t="str">
        <f>IF(OR('Main courante'!$F461&lt;&gt;"",'Main courante'!$K461&lt;&gt;""),IF('Main courante'!$K461&lt;&gt;"",TEXT('Main courante'!$K461,"hh:mm"),""),"")</f>
        <v/>
      </c>
      <c r="DS464" s="121" t="str">
        <f>IF(OR('Main courante'!$F461&lt;&gt;"",'Main courante'!$K461&lt;&gt;""),IF('Main courante'!$L461&lt;&gt;"",TEXT('Main courante'!$L461,"hh:mm"),""),"")</f>
        <v/>
      </c>
      <c r="DT464" s="129">
        <f t="shared" si="25"/>
        <v>0</v>
      </c>
      <c r="DU464" s="130">
        <f>'Main courante'!$H461+'Main courante'!$M461</f>
        <v>0</v>
      </c>
      <c r="DV464" s="131">
        <f>'Main courante'!$J461+'Main courante'!$O461</f>
        <v>0</v>
      </c>
      <c r="DW464" s="131">
        <f>'Main courante'!$I461+'Main courante'!$N461</f>
        <v>0</v>
      </c>
      <c r="DX464" s="132" t="str">
        <f>IF('Main courante'!$P461&lt;&gt;"",'Main courante'!$P461,"")</f>
        <v/>
      </c>
      <c r="DY464" s="133" t="str">
        <f>IF('Main courante'!$Q461&lt;&gt;"",'Main courante'!$Q461,"")</f>
        <v/>
      </c>
      <c r="DZ464" s="133" t="str">
        <f>IF('Main courante'!$R461&lt;&gt;"",'Main courante'!$R461,"")</f>
        <v/>
      </c>
      <c r="EA464" s="129">
        <f t="shared" si="26"/>
        <v>0</v>
      </c>
      <c r="EB464" s="129">
        <f t="shared" si="27"/>
        <v>0</v>
      </c>
      <c r="ED464" s="120" t="str">
        <f>IF('Main courante'!$A461=$ED$6,MAX($ED$8:$ED463)+1,"")</f>
        <v/>
      </c>
      <c r="EE464" s="120" t="str">
        <f>IF('Main courante'!$A461=$ED$6,'Main courante'!$S461,"")</f>
        <v/>
      </c>
      <c r="EF464" s="120" t="str">
        <f>IF('Main courante'!$A461=$ED$6,'Main courante'!$T461,"")</f>
        <v/>
      </c>
      <c r="EG464" s="120" t="str">
        <f>IF('Main courante'!$A461=$ED$6,'Main courante'!$U461,"")</f>
        <v/>
      </c>
      <c r="EH464" s="134" t="str">
        <f>IF('Main courante'!$A461=$ED$6,'Main courante'!$V461,"")</f>
        <v/>
      </c>
      <c r="EJ464" s="120" t="str">
        <f>IF('Main courante'!$A461=$EJ$6,MAX($EJ$8:$EJ463)+1,"")</f>
        <v/>
      </c>
      <c r="EK464" s="120" t="str">
        <f>IF('Main courante'!$A461=$EJ$6,'Main courante'!$S461,"")</f>
        <v/>
      </c>
      <c r="EL464" s="120" t="str">
        <f>IF('Main courante'!$A461=$EJ$6,'Main courante'!$T461,"")</f>
        <v/>
      </c>
      <c r="EM464" s="120" t="str">
        <f>IF('Main courante'!$A461=$EJ$6,'Main courante'!$U461,"")</f>
        <v/>
      </c>
      <c r="EN464" s="134" t="str">
        <f>IF('Main courante'!$A461=$EJ$6,'Main courante'!$V461,"")</f>
        <v/>
      </c>
      <c r="EP464" s="120" t="str">
        <f>IF('Main courante'!$A461=$EP$6,MAX($EP$8:$EP463)+1,"")</f>
        <v/>
      </c>
      <c r="EQ464" s="120" t="str">
        <f>IF('Main courante'!$A461=$EP$6,'Main courante'!$S461,"")</f>
        <v/>
      </c>
      <c r="ER464" s="120" t="str">
        <f>IF('Main courante'!$A461=$EP$6,'Main courante'!$T461,"")</f>
        <v/>
      </c>
      <c r="ES464" s="120" t="str">
        <f>IF('Main courante'!$A461=$EP$6,'Main courante'!$U461,"")</f>
        <v/>
      </c>
      <c r="ET464" s="134" t="str">
        <f>IF('Main courante'!$A461=$EP$6,'Main courante'!$V461,"")</f>
        <v/>
      </c>
      <c r="EU464" s="125"/>
      <c r="EV464" s="120" t="str">
        <f>IF('Main courante'!$A461=$EV$6,MAX($EV$8:$EV463)+1,"")</f>
        <v/>
      </c>
      <c r="EW464" s="121" t="str">
        <f>IF('Main courante'!$A461=$EV$6,TEXT('Main courante'!$B461,"j mmm aa"),"")</f>
        <v/>
      </c>
      <c r="EX464" s="122" t="str">
        <f>IF('Main courante'!$A461=$EV$6,TEXT('Main courante'!$C461,"hh:mm"),"")</f>
        <v/>
      </c>
      <c r="EY464" s="122" t="str">
        <f>IF('Main courante'!$A461=$EV$6,TEXT('Main courante'!$D461,"hh:mm"),"")</f>
        <v/>
      </c>
      <c r="EZ464" s="123" t="str">
        <f>IF('Main courante'!$A461=$EV$6,MOD($EY464-$EX464,1),"")</f>
        <v/>
      </c>
      <c r="FA464" s="123" t="str">
        <f>IF('Main courante'!$A461=$EV$6,'Main courante'!$E461,"")</f>
        <v/>
      </c>
      <c r="FB464" s="128"/>
    </row>
    <row r="465" spans="1:158">
      <c r="A465" s="120" t="str">
        <f>IF('Main courante'!$A462=$A$6,MAX($A$8:$A464)+1,"")</f>
        <v/>
      </c>
      <c r="B465" s="121" t="str">
        <f>IF('Main courante'!$A462=$A$6,TEXT('Main courante'!$B462,"j mmm aa"),"")</f>
        <v/>
      </c>
      <c r="C465" s="122" t="str">
        <f>IF('Main courante'!$A462=$A$6,TEXT('Main courante'!$C462,"hh:mm"),"")</f>
        <v/>
      </c>
      <c r="D465" s="122" t="str">
        <f>IF('Main courante'!$A462=$A$6,TEXT('Main courante'!$D462,"hh:mm"),"")</f>
        <v/>
      </c>
      <c r="E465" s="123" t="str">
        <f>IF('Main courante'!$A462=$A$6,MOD($D465-$C465,1),"")</f>
        <v/>
      </c>
      <c r="F465" s="123" t="str">
        <f>IF('Main courante'!$A462=$A$6,'Main courante'!$E462,"")</f>
        <v/>
      </c>
      <c r="G465" s="125"/>
      <c r="H465" s="126" t="str">
        <f>IF('Main courante'!$A462=$H$6,MAX($H$8:$H464)+1,"")</f>
        <v/>
      </c>
      <c r="I465" s="121" t="str">
        <f>IF('Main courante'!$A462=$H$6,TEXT('Main courante'!$B462,"j mmm aa"),"")</f>
        <v/>
      </c>
      <c r="J465" s="122" t="str">
        <f>IF('Main courante'!$A462=$H$6,TEXT('Main courante'!$C462,"hh:mm"),"")</f>
        <v/>
      </c>
      <c r="K465" s="122" t="str">
        <f>IF('Main courante'!$A462=$H$6,TEXT('Main courante'!$D462,"hh:mm"),"")</f>
        <v/>
      </c>
      <c r="L465" s="123" t="str">
        <f>IF('Main courante'!$A462=$H$6,MOD($K465-$J465,1),"")</f>
        <v/>
      </c>
      <c r="M465" s="123" t="str">
        <f>IF('Main courante'!$A462=$H$6,'Main courante'!$E462,"")</f>
        <v/>
      </c>
      <c r="N465" s="125"/>
      <c r="O465" s="120" t="str">
        <f>IF('Main courante'!$A462=$O$6,MAX($O$8:$O464)+1,"")</f>
        <v/>
      </c>
      <c r="P465" s="121" t="str">
        <f>IF('Main courante'!$A462=$O$6,TEXT('Main courante'!$B462,"j mmm aa"),"")</f>
        <v/>
      </c>
      <c r="Q465" s="122" t="str">
        <f>IF('Main courante'!$A462=$O$6,TEXT('Main courante'!$C462,"hh:mm"),"")</f>
        <v/>
      </c>
      <c r="R465" s="122" t="str">
        <f>IF('Main courante'!$A462=$O$6,TEXT('Main courante'!$D462,"hh:mm"),"")</f>
        <v/>
      </c>
      <c r="S465" s="123" t="str">
        <f>IF('Main courante'!$A462=$O$6,MOD($R465-$Q465,1),"")</f>
        <v/>
      </c>
      <c r="T465" s="124" t="str">
        <f>IF('Main courante'!$A462=$O$6,'Main courante'!$E462,"")</f>
        <v/>
      </c>
      <c r="U465" s="127" t="str">
        <f>IF('Main courante'!$A462=$O$6,DU465,"")</f>
        <v/>
      </c>
      <c r="V465" s="125"/>
      <c r="W465" s="120" t="str">
        <f>IF('Main courante'!$A462=$W$6,MAX($W$8:$W464)+1,"")</f>
        <v/>
      </c>
      <c r="X465" s="121" t="str">
        <f>IF('Main courante'!$A462=$W$6,TEXT('Main courante'!$B462,"j mmm aa"),"")</f>
        <v/>
      </c>
      <c r="Y465" s="122" t="str">
        <f>IF('Main courante'!$A462=$W$6,TEXT('Main courante'!$C462,"hh:mm"),"")</f>
        <v/>
      </c>
      <c r="Z465" s="122" t="str">
        <f>IF('Main courante'!$A462=$W$6,TEXT('Main courante'!$D462,"hh:mm"),"")</f>
        <v/>
      </c>
      <c r="AA465" s="123" t="str">
        <f>IF('Main courante'!$A462=$W$6,MOD($Z465-$Y465,1),"")</f>
        <v/>
      </c>
      <c r="AB465" s="123" t="str">
        <f>IF('Main courante'!$A462=$W$6,'Main courante'!$E462,"")</f>
        <v/>
      </c>
      <c r="AC465" s="122" t="str">
        <f>IF('Main courante'!$A462=$W$6,DU465,"")</f>
        <v/>
      </c>
      <c r="AD465" s="125"/>
      <c r="AE465" s="120" t="str">
        <f>IF('Main courante'!$A462=$AE$6,MAX($AE$8:$AE464)+1,"")</f>
        <v/>
      </c>
      <c r="AF465" s="121" t="str">
        <f>IF('Main courante'!$A462=$AE$6,TEXT('Main courante'!$B462,"j mmm aa"),"")</f>
        <v/>
      </c>
      <c r="AG465" s="122" t="str">
        <f>IF('Main courante'!$A462=$AE$6,TEXT('Main courante'!$C462,"hh:mm"),"")</f>
        <v/>
      </c>
      <c r="AH465" s="122" t="str">
        <f>IF('Main courante'!$A462=$AE$6,TEXT('Main courante'!$D462,"hh:mm"),"")</f>
        <v/>
      </c>
      <c r="AI465" s="123" t="str">
        <f>IF('Main courante'!$A462=$AE$6,MOD($AH465-$AG465,1),"")</f>
        <v/>
      </c>
      <c r="AJ465" s="123" t="str">
        <f>IF('Main courante'!$A462=$AE$6,'Main courante'!$E462,"")</f>
        <v/>
      </c>
      <c r="AK465" s="122" t="str">
        <f>IF('Main courante'!$A462=$AE$6,DU465,"")</f>
        <v/>
      </c>
      <c r="AL465" s="125"/>
      <c r="AM465" s="120" t="str">
        <f>IF('Main courante'!$A462=$AM$6,MAX($AM$8:$AM464)+1,"")</f>
        <v/>
      </c>
      <c r="AN465" s="121" t="str">
        <f>IF('Main courante'!$A462=$AM$6,TEXT('Main courante'!$B462,"j mmm aa"),"")</f>
        <v/>
      </c>
      <c r="AO465" s="122" t="str">
        <f>IF('Main courante'!$A462=$AM$6,TEXT('Main courante'!$C462,"hh:mm"),"")</f>
        <v/>
      </c>
      <c r="AP465" s="122" t="str">
        <f>IF('Main courante'!$A462=$AM$6,TEXT('Main courante'!$D462,"hh:mm"),"")</f>
        <v/>
      </c>
      <c r="AQ465" s="123" t="str">
        <f>IF('Main courante'!$A462=$AM$6,MOD($AP465-$AO465,1),"")</f>
        <v/>
      </c>
      <c r="AR465" s="123" t="str">
        <f>IF('Main courante'!$A462=$AM$6,'Main courante'!$E462,"")</f>
        <v/>
      </c>
      <c r="AS465" s="122" t="str">
        <f>IF('Main courante'!$A462=$AM$6,DU465,"")</f>
        <v/>
      </c>
      <c r="AT465" s="125"/>
      <c r="AU465" s="120" t="str">
        <f>IF('Main courante'!$A462=$AU$6,MAX($AU$8:$AU464)+1,"")</f>
        <v/>
      </c>
      <c r="AV465" s="121" t="str">
        <f>IF('Main courante'!$A462=$AU$6,TEXT('Main courante'!$B462,"j mmm aa"),"")</f>
        <v/>
      </c>
      <c r="AW465" s="122" t="str">
        <f>IF('Main courante'!$A462=$AU$6,TEXT('Main courante'!$C462,"hh:mm"),"")</f>
        <v/>
      </c>
      <c r="AX465" s="122" t="str">
        <f>IF('Main courante'!$A462=$AU$6,TEXT('Main courante'!$D462,"hh:mm"),"")</f>
        <v/>
      </c>
      <c r="AY465" s="123" t="str">
        <f>IF('Main courante'!$A462=$AU$6,MOD($AX465-$AW465,1),"")</f>
        <v/>
      </c>
      <c r="AZ465" s="123" t="str">
        <f>IF('Main courante'!$A462=$AU$6,'Main courante'!$E462,"")</f>
        <v/>
      </c>
      <c r="BA465" s="122" t="str">
        <f>IF('Main courante'!$A462=$AU$6,DU465,"")</f>
        <v/>
      </c>
      <c r="BB465" s="125"/>
      <c r="BC465" s="120" t="str">
        <f>IF('Main courante'!$A462=$BC$6,MAX($BC$8:$BC464)+1,"")</f>
        <v/>
      </c>
      <c r="BD465" s="121" t="str">
        <f>IF('Main courante'!$A462=$BC$6,TEXT('Main courante'!$B462,"j mmm aa"),"")</f>
        <v/>
      </c>
      <c r="BE465" s="122" t="str">
        <f>IF('Main courante'!$A462=$BC$6,TEXT('Main courante'!$C462,"hh:mm"),"")</f>
        <v/>
      </c>
      <c r="BF465" s="122" t="str">
        <f>IF('Main courante'!$A462=$BC$6,TEXT('Main courante'!$D462,"hh:mm"),"")</f>
        <v/>
      </c>
      <c r="BG465" s="123" t="str">
        <f>IF('Main courante'!$A462=$BC$6,MOD($BF465-$BE465,1),"")</f>
        <v/>
      </c>
      <c r="BH465" s="123" t="str">
        <f>IF('Main courante'!$A462=$BC$6,'Main courante'!$E462,"")</f>
        <v/>
      </c>
      <c r="BI465" s="122" t="str">
        <f>IF('Main courante'!$A462=$BC$6,DU465,"")</f>
        <v/>
      </c>
      <c r="BJ465" s="125"/>
      <c r="BK465" s="120" t="str">
        <f>IF('Main courante'!$A462=$BK$6,MAX($BK$8:$BK464)+1,"")</f>
        <v/>
      </c>
      <c r="BL465" s="121" t="str">
        <f>IF('Main courante'!$A462=$BK$6,TEXT('Main courante'!$B462,"j mmm aa"),"")</f>
        <v/>
      </c>
      <c r="BM465" s="122" t="str">
        <f>IF('Main courante'!$A462=$BK$6,TEXT('Main courante'!$C462,"hh:mm"),"")</f>
        <v/>
      </c>
      <c r="BN465" s="122" t="str">
        <f>IF('Main courante'!$A462=$BK$6,TEXT('Main courante'!$D462,"hh:mm"),"")</f>
        <v/>
      </c>
      <c r="BO465" s="123" t="str">
        <f>IF('Main courante'!$A462=$BK$6,MOD($BN465-$BM465,1),"")</f>
        <v/>
      </c>
      <c r="BP465" s="123" t="str">
        <f>IF('Main courante'!$A462=$BK$6,'Main courante'!$E462,"")</f>
        <v/>
      </c>
      <c r="BQ465" s="122" t="str">
        <f>IF('Main courante'!$A462=$BK$6,DU465,"")</f>
        <v/>
      </c>
      <c r="BR465" s="125"/>
      <c r="BS465" s="120" t="str">
        <f>IF('Main courante'!$A462=$BS$6,MAX($BS$8:$BS464)+1,"")</f>
        <v/>
      </c>
      <c r="BT465" s="121" t="str">
        <f>IF('Main courante'!$A462=$BS$6,TEXT('Main courante'!$B462,"j mmm aa"),"")</f>
        <v/>
      </c>
      <c r="BU465" s="122" t="str">
        <f>IF('Main courante'!$A462=$BS$6,TEXT('Main courante'!$C462,"hh:mm"),"")</f>
        <v/>
      </c>
      <c r="BV465" s="122" t="str">
        <f>IF('Main courante'!$A462=$BS$6,TEXT('Main courante'!$D462,"hh:mm"),"")</f>
        <v/>
      </c>
      <c r="BW465" s="123" t="str">
        <f>IF('Main courante'!$A462=$BS$6,MOD($BV465-$BU465,1),"")</f>
        <v/>
      </c>
      <c r="BX465" s="123" t="str">
        <f>IF('Main courante'!$A462=$BS$6,'Main courante'!$E462,"")</f>
        <v/>
      </c>
      <c r="BY465" s="122" t="str">
        <f>IF('Main courante'!$A462=$BS$6,DU465,"")</f>
        <v/>
      </c>
      <c r="BZ465" s="125"/>
      <c r="CA465" s="120" t="str">
        <f>IF('Main courante'!$A462=$CA$6,MAX($CA$8:$CA464)+1,"")</f>
        <v/>
      </c>
      <c r="CB465" s="121" t="str">
        <f>IF('Main courante'!$A462=$CA$6,TEXT('Main courante'!$B462,"j mmm aa"),"")</f>
        <v/>
      </c>
      <c r="CC465" s="122" t="str">
        <f>IF('Main courante'!$A462=$CA$6,TEXT('Main courante'!$C462,"hh:mm"),"")</f>
        <v/>
      </c>
      <c r="CD465" s="122" t="str">
        <f>IF('Main courante'!$A462=$CA$6,TEXT('Main courante'!$D462,"hh:mm"),"")</f>
        <v/>
      </c>
      <c r="CE465" s="123" t="str">
        <f>IF('Main courante'!$A462=$CA$6,MOD($CD465-$CC465,1),"")</f>
        <v/>
      </c>
      <c r="CF465" s="123" t="str">
        <f>IF('Main courante'!$A462=$CA$6,'Main courante'!$E462,"")</f>
        <v/>
      </c>
      <c r="CG465" s="122" t="str">
        <f>IF('Main courante'!$A462=$CA$6,DU465,"")</f>
        <v/>
      </c>
      <c r="CH465" s="125"/>
      <c r="CI465" s="120" t="str">
        <f>IF('Main courante'!$A462=$CI$6,MAX($CI$8:$CI464)+1,"")</f>
        <v/>
      </c>
      <c r="CJ465" s="121" t="str">
        <f>IF('Main courante'!$A462=$CI$6,TEXT('Main courante'!$B462,"j mmm aa"),"")</f>
        <v/>
      </c>
      <c r="CK465" s="122" t="str">
        <f>IF('Main courante'!$A462=$CI$6,TEXT('Main courante'!$C462,"hh:mm"),"")</f>
        <v/>
      </c>
      <c r="CL465" s="122" t="str">
        <f>IF('Main courante'!$A462=$CI$6,TEXT('Main courante'!$D462,"hh:mm"),"")</f>
        <v/>
      </c>
      <c r="CM465" s="123" t="str">
        <f>IF('Main courante'!$A462=$CI$6,MOD($CL465-$CK465,1),"")</f>
        <v/>
      </c>
      <c r="CN465" s="123" t="str">
        <f>IF('Main courante'!$A462=$CI$6,'Main courante'!$E462,"")</f>
        <v/>
      </c>
      <c r="CO465" s="125"/>
      <c r="CP465" s="120" t="str">
        <f>IF('Main courante'!$A462=$CP$6,MAX($CP$8:$CP464)+1,"")</f>
        <v/>
      </c>
      <c r="CQ465" s="121" t="str">
        <f>IF('Main courante'!$A462=$CP$6,TEXT('Main courante'!$B462,"j mmm aa"),"")</f>
        <v/>
      </c>
      <c r="CR465" s="122" t="str">
        <f>IF('Main courante'!$A462=$CP$6,TEXT('Main courante'!$C462,"hh:mm"),"")</f>
        <v/>
      </c>
      <c r="CS465" s="122" t="str">
        <f>IF('Main courante'!$A462=$CP$6,TEXT('Main courante'!$D462,"hh:mm"),"")</f>
        <v/>
      </c>
      <c r="CT465" s="123" t="str">
        <f>IF('Main courante'!$A462=$CP$6,MOD($CS465-$CR465,1),"")</f>
        <v/>
      </c>
      <c r="CU465" s="123" t="str">
        <f>IF('Main courante'!$A462=$CP$6,'Main courante'!$E462,"")</f>
        <v/>
      </c>
      <c r="CV465" s="122" t="str">
        <f>IF('Main courante'!$A462=$CP$6,DU465,"")</f>
        <v/>
      </c>
      <c r="CW465" s="125"/>
      <c r="CX465" s="120" t="str">
        <f>IF('Main courante'!$A462=$CX$6,MAX($CX$8:$CX464)+1,"")</f>
        <v/>
      </c>
      <c r="CY465" s="121" t="str">
        <f>IF('Main courante'!$A462=$CX$6,TEXT('Main courante'!$B462,"j mmm aa"),"")</f>
        <v/>
      </c>
      <c r="CZ465" s="122" t="str">
        <f>IF('Main courante'!$A462=$CX$6,TEXT('Main courante'!$C462,"hh:mm"),"")</f>
        <v/>
      </c>
      <c r="DA465" s="122" t="str">
        <f>IF('Main courante'!$A462=$CX$6,TEXT('Main courante'!$D462,"hh:mm"),"")</f>
        <v/>
      </c>
      <c r="DB465" s="123" t="str">
        <f>IF('Main courante'!$A462=$CX$6,MOD($DA465-$CZ465,1),"")</f>
        <v/>
      </c>
      <c r="DC465" s="123" t="str">
        <f>IF('Main courante'!$A462=$CX$6,'Main courante'!$E462,"")</f>
        <v/>
      </c>
      <c r="DD465" s="122" t="str">
        <f>IF('Main courante'!$A462=$CX$6,DU465,"")</f>
        <v/>
      </c>
      <c r="DE465" s="125"/>
      <c r="DF465" s="120" t="str">
        <f>IF('Main courante'!$A462=$DF$6,MAX($DF$8:$DF464)+1,"")</f>
        <v/>
      </c>
      <c r="DG465" s="121" t="str">
        <f>IF('Main courante'!$A462=$DF$6,TEXT('Main courante'!$B462,"j mmm aa"),"")</f>
        <v/>
      </c>
      <c r="DH465" s="122" t="str">
        <f>IF('Main courante'!$A462=$DF$6,TEXT('Main courante'!$C462,"hh:mm"),"")</f>
        <v/>
      </c>
      <c r="DI465" s="122" t="str">
        <f>IF('Main courante'!$A462=$DF$6,TEXT('Main courante'!$D462,"hh:mm"),"")</f>
        <v/>
      </c>
      <c r="DJ465" s="123" t="str">
        <f>IF('Main courante'!$A462=$DF$6,MOD($DI465-$DH465,1),"")</f>
        <v/>
      </c>
      <c r="DK465" s="123" t="str">
        <f>IF('Main courante'!$A462=$DF$6,'Main courante'!$E462,"")</f>
        <v/>
      </c>
      <c r="DL465" s="128"/>
      <c r="DM465" s="120" t="str">
        <f>IF(OR('Main courante'!$F462&lt;&gt;"",'Main courante'!$K462&lt;&gt;""),MAX($DM$8:$DM464)+1,"")</f>
        <v/>
      </c>
      <c r="DN465" s="121" t="str">
        <f>IF('Main courante'!$F462,TEXT('Main courante'!$B462,"j mmm aa"),"")</f>
        <v/>
      </c>
      <c r="DO465" s="121" t="str">
        <f>IF('Main courante'!$F462,'Main courante'!$E462,"")</f>
        <v/>
      </c>
      <c r="DP465" s="121" t="str">
        <f>IF(OR('Main courante'!$F462&lt;&gt;"",'Main courante'!$K462&lt;&gt;""),IF('Main courante'!$F462&lt;&gt;"",TEXT('Main courante'!$F462,"hh:mm"),""),"")</f>
        <v/>
      </c>
      <c r="DQ465" s="121" t="str">
        <f>IF(OR('Main courante'!$F462&lt;&gt;"",'Main courante'!$K462&lt;&gt;""),IF('Main courante'!$G462&lt;&gt;"",TEXT('Main courante'!$G462,"hh:mm"),""),"")</f>
        <v/>
      </c>
      <c r="DR465" s="121" t="str">
        <f>IF(OR('Main courante'!$F462&lt;&gt;"",'Main courante'!$K462&lt;&gt;""),IF('Main courante'!$K462&lt;&gt;"",TEXT('Main courante'!$K462,"hh:mm"),""),"")</f>
        <v/>
      </c>
      <c r="DS465" s="121" t="str">
        <f>IF(OR('Main courante'!$F462&lt;&gt;"",'Main courante'!$K462&lt;&gt;""),IF('Main courante'!$L462&lt;&gt;"",TEXT('Main courante'!$L462,"hh:mm"),""),"")</f>
        <v/>
      </c>
      <c r="DT465" s="129">
        <f t="shared" si="25"/>
        <v>0</v>
      </c>
      <c r="DU465" s="130">
        <f>'Main courante'!$H462+'Main courante'!$M462</f>
        <v>0</v>
      </c>
      <c r="DV465" s="131">
        <f>'Main courante'!$J462+'Main courante'!$O462</f>
        <v>0</v>
      </c>
      <c r="DW465" s="131">
        <f>'Main courante'!$I462+'Main courante'!$N462</f>
        <v>0</v>
      </c>
      <c r="DX465" s="132" t="str">
        <f>IF('Main courante'!$P462&lt;&gt;"",'Main courante'!$P462,"")</f>
        <v/>
      </c>
      <c r="DY465" s="133" t="str">
        <f>IF('Main courante'!$Q462&lt;&gt;"",'Main courante'!$Q462,"")</f>
        <v/>
      </c>
      <c r="DZ465" s="133" t="str">
        <f>IF('Main courante'!$R462&lt;&gt;"",'Main courante'!$R462,"")</f>
        <v/>
      </c>
      <c r="EA465" s="129">
        <f t="shared" si="26"/>
        <v>0</v>
      </c>
      <c r="EB465" s="129">
        <f t="shared" si="27"/>
        <v>0</v>
      </c>
      <c r="ED465" s="120" t="str">
        <f>IF('Main courante'!$A462=$ED$6,MAX($ED$8:$ED464)+1,"")</f>
        <v/>
      </c>
      <c r="EE465" s="120" t="str">
        <f>IF('Main courante'!$A462=$ED$6,'Main courante'!$S462,"")</f>
        <v/>
      </c>
      <c r="EF465" s="120" t="str">
        <f>IF('Main courante'!$A462=$ED$6,'Main courante'!$T462,"")</f>
        <v/>
      </c>
      <c r="EG465" s="120" t="str">
        <f>IF('Main courante'!$A462=$ED$6,'Main courante'!$U462,"")</f>
        <v/>
      </c>
      <c r="EH465" s="134" t="str">
        <f>IF('Main courante'!$A462=$ED$6,'Main courante'!$V462,"")</f>
        <v/>
      </c>
      <c r="EJ465" s="120" t="str">
        <f>IF('Main courante'!$A462=$EJ$6,MAX($EJ$8:$EJ464)+1,"")</f>
        <v/>
      </c>
      <c r="EK465" s="120" t="str">
        <f>IF('Main courante'!$A462=$EJ$6,'Main courante'!$S462,"")</f>
        <v/>
      </c>
      <c r="EL465" s="120" t="str">
        <f>IF('Main courante'!$A462=$EJ$6,'Main courante'!$T462,"")</f>
        <v/>
      </c>
      <c r="EM465" s="120" t="str">
        <f>IF('Main courante'!$A462=$EJ$6,'Main courante'!$U462,"")</f>
        <v/>
      </c>
      <c r="EN465" s="134" t="str">
        <f>IF('Main courante'!$A462=$EJ$6,'Main courante'!$V462,"")</f>
        <v/>
      </c>
      <c r="EP465" s="120" t="str">
        <f>IF('Main courante'!$A462=$EP$6,MAX($EP$8:$EP464)+1,"")</f>
        <v/>
      </c>
      <c r="EQ465" s="120" t="str">
        <f>IF('Main courante'!$A462=$EP$6,'Main courante'!$S462,"")</f>
        <v/>
      </c>
      <c r="ER465" s="120" t="str">
        <f>IF('Main courante'!$A462=$EP$6,'Main courante'!$T462,"")</f>
        <v/>
      </c>
      <c r="ES465" s="120" t="str">
        <f>IF('Main courante'!$A462=$EP$6,'Main courante'!$U462,"")</f>
        <v/>
      </c>
      <c r="ET465" s="134" t="str">
        <f>IF('Main courante'!$A462=$EP$6,'Main courante'!$V462,"")</f>
        <v/>
      </c>
      <c r="EU465" s="125"/>
      <c r="EV465" s="120" t="str">
        <f>IF('Main courante'!$A462=$EV$6,MAX($EV$8:$EV464)+1,"")</f>
        <v/>
      </c>
      <c r="EW465" s="121" t="str">
        <f>IF('Main courante'!$A462=$EV$6,TEXT('Main courante'!$B462,"j mmm aa"),"")</f>
        <v/>
      </c>
      <c r="EX465" s="122" t="str">
        <f>IF('Main courante'!$A462=$EV$6,TEXT('Main courante'!$C462,"hh:mm"),"")</f>
        <v/>
      </c>
      <c r="EY465" s="122" t="str">
        <f>IF('Main courante'!$A462=$EV$6,TEXT('Main courante'!$D462,"hh:mm"),"")</f>
        <v/>
      </c>
      <c r="EZ465" s="123" t="str">
        <f>IF('Main courante'!$A462=$EV$6,MOD($EY465-$EX465,1),"")</f>
        <v/>
      </c>
      <c r="FA465" s="123" t="str">
        <f>IF('Main courante'!$A462=$EV$6,'Main courante'!$E462,"")</f>
        <v/>
      </c>
      <c r="FB465" s="128"/>
    </row>
    <row r="466" spans="1:158">
      <c r="A466" s="120" t="str">
        <f>IF('Main courante'!$A463=$A$6,MAX($A$8:$A465)+1,"")</f>
        <v/>
      </c>
      <c r="B466" s="121" t="str">
        <f>IF('Main courante'!$A463=$A$6,TEXT('Main courante'!$B463,"j mmm aa"),"")</f>
        <v/>
      </c>
      <c r="C466" s="122" t="str">
        <f>IF('Main courante'!$A463=$A$6,TEXT('Main courante'!$C463,"hh:mm"),"")</f>
        <v/>
      </c>
      <c r="D466" s="122" t="str">
        <f>IF('Main courante'!$A463=$A$6,TEXT('Main courante'!$D463,"hh:mm"),"")</f>
        <v/>
      </c>
      <c r="E466" s="123" t="str">
        <f>IF('Main courante'!$A463=$A$6,MOD($D466-$C466,1),"")</f>
        <v/>
      </c>
      <c r="F466" s="123" t="str">
        <f>IF('Main courante'!$A463=$A$6,'Main courante'!$E463,"")</f>
        <v/>
      </c>
      <c r="G466" s="125"/>
      <c r="H466" s="126" t="str">
        <f>IF('Main courante'!$A463=$H$6,MAX($H$8:$H465)+1,"")</f>
        <v/>
      </c>
      <c r="I466" s="121" t="str">
        <f>IF('Main courante'!$A463=$H$6,TEXT('Main courante'!$B463,"j mmm aa"),"")</f>
        <v/>
      </c>
      <c r="J466" s="122" t="str">
        <f>IF('Main courante'!$A463=$H$6,TEXT('Main courante'!$C463,"hh:mm"),"")</f>
        <v/>
      </c>
      <c r="K466" s="122" t="str">
        <f>IF('Main courante'!$A463=$H$6,TEXT('Main courante'!$D463,"hh:mm"),"")</f>
        <v/>
      </c>
      <c r="L466" s="123" t="str">
        <f>IF('Main courante'!$A463=$H$6,MOD($K466-$J466,1),"")</f>
        <v/>
      </c>
      <c r="M466" s="123" t="str">
        <f>IF('Main courante'!$A463=$H$6,'Main courante'!$E463,"")</f>
        <v/>
      </c>
      <c r="N466" s="125"/>
      <c r="O466" s="120" t="str">
        <f>IF('Main courante'!$A463=$O$6,MAX($O$8:$O465)+1,"")</f>
        <v/>
      </c>
      <c r="P466" s="121" t="str">
        <f>IF('Main courante'!$A463=$O$6,TEXT('Main courante'!$B463,"j mmm aa"),"")</f>
        <v/>
      </c>
      <c r="Q466" s="122" t="str">
        <f>IF('Main courante'!$A463=$O$6,TEXT('Main courante'!$C463,"hh:mm"),"")</f>
        <v/>
      </c>
      <c r="R466" s="122" t="str">
        <f>IF('Main courante'!$A463=$O$6,TEXT('Main courante'!$D463,"hh:mm"),"")</f>
        <v/>
      </c>
      <c r="S466" s="123" t="str">
        <f>IF('Main courante'!$A463=$O$6,MOD($R466-$Q466,1),"")</f>
        <v/>
      </c>
      <c r="T466" s="124" t="str">
        <f>IF('Main courante'!$A463=$O$6,'Main courante'!$E463,"")</f>
        <v/>
      </c>
      <c r="U466" s="127" t="str">
        <f>IF('Main courante'!$A463=$O$6,DU466,"")</f>
        <v/>
      </c>
      <c r="V466" s="125"/>
      <c r="W466" s="120" t="str">
        <f>IF('Main courante'!$A463=$W$6,MAX($W$8:$W465)+1,"")</f>
        <v/>
      </c>
      <c r="X466" s="121" t="str">
        <f>IF('Main courante'!$A463=$W$6,TEXT('Main courante'!$B463,"j mmm aa"),"")</f>
        <v/>
      </c>
      <c r="Y466" s="122" t="str">
        <f>IF('Main courante'!$A463=$W$6,TEXT('Main courante'!$C463,"hh:mm"),"")</f>
        <v/>
      </c>
      <c r="Z466" s="122" t="str">
        <f>IF('Main courante'!$A463=$W$6,TEXT('Main courante'!$D463,"hh:mm"),"")</f>
        <v/>
      </c>
      <c r="AA466" s="123" t="str">
        <f>IF('Main courante'!$A463=$W$6,MOD($Z466-$Y466,1),"")</f>
        <v/>
      </c>
      <c r="AB466" s="123" t="str">
        <f>IF('Main courante'!$A463=$W$6,'Main courante'!$E463,"")</f>
        <v/>
      </c>
      <c r="AC466" s="122" t="str">
        <f>IF('Main courante'!$A463=$W$6,DU466,"")</f>
        <v/>
      </c>
      <c r="AD466" s="125"/>
      <c r="AE466" s="120" t="str">
        <f>IF('Main courante'!$A463=$AE$6,MAX($AE$8:$AE465)+1,"")</f>
        <v/>
      </c>
      <c r="AF466" s="121" t="str">
        <f>IF('Main courante'!$A463=$AE$6,TEXT('Main courante'!$B463,"j mmm aa"),"")</f>
        <v/>
      </c>
      <c r="AG466" s="122" t="str">
        <f>IF('Main courante'!$A463=$AE$6,TEXT('Main courante'!$C463,"hh:mm"),"")</f>
        <v/>
      </c>
      <c r="AH466" s="122" t="str">
        <f>IF('Main courante'!$A463=$AE$6,TEXT('Main courante'!$D463,"hh:mm"),"")</f>
        <v/>
      </c>
      <c r="AI466" s="123" t="str">
        <f>IF('Main courante'!$A463=$AE$6,MOD($AH466-$AG466,1),"")</f>
        <v/>
      </c>
      <c r="AJ466" s="123" t="str">
        <f>IF('Main courante'!$A463=$AE$6,'Main courante'!$E463,"")</f>
        <v/>
      </c>
      <c r="AK466" s="122" t="str">
        <f>IF('Main courante'!$A463=$AE$6,DU466,"")</f>
        <v/>
      </c>
      <c r="AL466" s="125"/>
      <c r="AM466" s="120" t="str">
        <f>IF('Main courante'!$A463=$AM$6,MAX($AM$8:$AM465)+1,"")</f>
        <v/>
      </c>
      <c r="AN466" s="121" t="str">
        <f>IF('Main courante'!$A463=$AM$6,TEXT('Main courante'!$B463,"j mmm aa"),"")</f>
        <v/>
      </c>
      <c r="AO466" s="122" t="str">
        <f>IF('Main courante'!$A463=$AM$6,TEXT('Main courante'!$C463,"hh:mm"),"")</f>
        <v/>
      </c>
      <c r="AP466" s="122" t="str">
        <f>IF('Main courante'!$A463=$AM$6,TEXT('Main courante'!$D463,"hh:mm"),"")</f>
        <v/>
      </c>
      <c r="AQ466" s="123" t="str">
        <f>IF('Main courante'!$A463=$AM$6,MOD($AP466-$AO466,1),"")</f>
        <v/>
      </c>
      <c r="AR466" s="123" t="str">
        <f>IF('Main courante'!$A463=$AM$6,'Main courante'!$E463,"")</f>
        <v/>
      </c>
      <c r="AS466" s="122" t="str">
        <f>IF('Main courante'!$A463=$AM$6,DU466,"")</f>
        <v/>
      </c>
      <c r="AT466" s="125"/>
      <c r="AU466" s="120" t="str">
        <f>IF('Main courante'!$A463=$AU$6,MAX($AU$8:$AU465)+1,"")</f>
        <v/>
      </c>
      <c r="AV466" s="121" t="str">
        <f>IF('Main courante'!$A463=$AU$6,TEXT('Main courante'!$B463,"j mmm aa"),"")</f>
        <v/>
      </c>
      <c r="AW466" s="122" t="str">
        <f>IF('Main courante'!$A463=$AU$6,TEXT('Main courante'!$C463,"hh:mm"),"")</f>
        <v/>
      </c>
      <c r="AX466" s="122" t="str">
        <f>IF('Main courante'!$A463=$AU$6,TEXT('Main courante'!$D463,"hh:mm"),"")</f>
        <v/>
      </c>
      <c r="AY466" s="123" t="str">
        <f>IF('Main courante'!$A463=$AU$6,MOD($AX466-$AW466,1),"")</f>
        <v/>
      </c>
      <c r="AZ466" s="123" t="str">
        <f>IF('Main courante'!$A463=$AU$6,'Main courante'!$E463,"")</f>
        <v/>
      </c>
      <c r="BA466" s="122" t="str">
        <f>IF('Main courante'!$A463=$AU$6,DU466,"")</f>
        <v/>
      </c>
      <c r="BB466" s="125"/>
      <c r="BC466" s="120" t="str">
        <f>IF('Main courante'!$A463=$BC$6,MAX($BC$8:$BC465)+1,"")</f>
        <v/>
      </c>
      <c r="BD466" s="121" t="str">
        <f>IF('Main courante'!$A463=$BC$6,TEXT('Main courante'!$B463,"j mmm aa"),"")</f>
        <v/>
      </c>
      <c r="BE466" s="122" t="str">
        <f>IF('Main courante'!$A463=$BC$6,TEXT('Main courante'!$C463,"hh:mm"),"")</f>
        <v/>
      </c>
      <c r="BF466" s="122" t="str">
        <f>IF('Main courante'!$A463=$BC$6,TEXT('Main courante'!$D463,"hh:mm"),"")</f>
        <v/>
      </c>
      <c r="BG466" s="123" t="str">
        <f>IF('Main courante'!$A463=$BC$6,MOD($BF466-$BE466,1),"")</f>
        <v/>
      </c>
      <c r="BH466" s="123" t="str">
        <f>IF('Main courante'!$A463=$BC$6,'Main courante'!$E463,"")</f>
        <v/>
      </c>
      <c r="BI466" s="122" t="str">
        <f>IF('Main courante'!$A463=$BC$6,DU466,"")</f>
        <v/>
      </c>
      <c r="BJ466" s="125"/>
      <c r="BK466" s="120" t="str">
        <f>IF('Main courante'!$A463=$BK$6,MAX($BK$8:$BK465)+1,"")</f>
        <v/>
      </c>
      <c r="BL466" s="121" t="str">
        <f>IF('Main courante'!$A463=$BK$6,TEXT('Main courante'!$B463,"j mmm aa"),"")</f>
        <v/>
      </c>
      <c r="BM466" s="122" t="str">
        <f>IF('Main courante'!$A463=$BK$6,TEXT('Main courante'!$C463,"hh:mm"),"")</f>
        <v/>
      </c>
      <c r="BN466" s="122" t="str">
        <f>IF('Main courante'!$A463=$BK$6,TEXT('Main courante'!$D463,"hh:mm"),"")</f>
        <v/>
      </c>
      <c r="BO466" s="123" t="str">
        <f>IF('Main courante'!$A463=$BK$6,MOD($BN466-$BM466,1),"")</f>
        <v/>
      </c>
      <c r="BP466" s="123" t="str">
        <f>IF('Main courante'!$A463=$BK$6,'Main courante'!$E463,"")</f>
        <v/>
      </c>
      <c r="BQ466" s="122" t="str">
        <f>IF('Main courante'!$A463=$BK$6,DU466,"")</f>
        <v/>
      </c>
      <c r="BR466" s="125"/>
      <c r="BS466" s="120" t="str">
        <f>IF('Main courante'!$A463=$BS$6,MAX($BS$8:$BS465)+1,"")</f>
        <v/>
      </c>
      <c r="BT466" s="121" t="str">
        <f>IF('Main courante'!$A463=$BS$6,TEXT('Main courante'!$B463,"j mmm aa"),"")</f>
        <v/>
      </c>
      <c r="BU466" s="122" t="str">
        <f>IF('Main courante'!$A463=$BS$6,TEXT('Main courante'!$C463,"hh:mm"),"")</f>
        <v/>
      </c>
      <c r="BV466" s="122" t="str">
        <f>IF('Main courante'!$A463=$BS$6,TEXT('Main courante'!$D463,"hh:mm"),"")</f>
        <v/>
      </c>
      <c r="BW466" s="123" t="str">
        <f>IF('Main courante'!$A463=$BS$6,MOD($BV466-$BU466,1),"")</f>
        <v/>
      </c>
      <c r="BX466" s="123" t="str">
        <f>IF('Main courante'!$A463=$BS$6,'Main courante'!$E463,"")</f>
        <v/>
      </c>
      <c r="BY466" s="122" t="str">
        <f>IF('Main courante'!$A463=$BS$6,DU466,"")</f>
        <v/>
      </c>
      <c r="BZ466" s="125"/>
      <c r="CA466" s="120" t="str">
        <f>IF('Main courante'!$A463=$CA$6,MAX($CA$8:$CA465)+1,"")</f>
        <v/>
      </c>
      <c r="CB466" s="121" t="str">
        <f>IF('Main courante'!$A463=$CA$6,TEXT('Main courante'!$B463,"j mmm aa"),"")</f>
        <v/>
      </c>
      <c r="CC466" s="122" t="str">
        <f>IF('Main courante'!$A463=$CA$6,TEXT('Main courante'!$C463,"hh:mm"),"")</f>
        <v/>
      </c>
      <c r="CD466" s="122" t="str">
        <f>IF('Main courante'!$A463=$CA$6,TEXT('Main courante'!$D463,"hh:mm"),"")</f>
        <v/>
      </c>
      <c r="CE466" s="123" t="str">
        <f>IF('Main courante'!$A463=$CA$6,MOD($CD466-$CC466,1),"")</f>
        <v/>
      </c>
      <c r="CF466" s="123" t="str">
        <f>IF('Main courante'!$A463=$CA$6,'Main courante'!$E463,"")</f>
        <v/>
      </c>
      <c r="CG466" s="122" t="str">
        <f>IF('Main courante'!$A463=$CA$6,DU466,"")</f>
        <v/>
      </c>
      <c r="CH466" s="125"/>
      <c r="CI466" s="120" t="str">
        <f>IF('Main courante'!$A463=$CI$6,MAX($CI$8:$CI465)+1,"")</f>
        <v/>
      </c>
      <c r="CJ466" s="121" t="str">
        <f>IF('Main courante'!$A463=$CI$6,TEXT('Main courante'!$B463,"j mmm aa"),"")</f>
        <v/>
      </c>
      <c r="CK466" s="122" t="str">
        <f>IF('Main courante'!$A463=$CI$6,TEXT('Main courante'!$C463,"hh:mm"),"")</f>
        <v/>
      </c>
      <c r="CL466" s="122" t="str">
        <f>IF('Main courante'!$A463=$CI$6,TEXT('Main courante'!$D463,"hh:mm"),"")</f>
        <v/>
      </c>
      <c r="CM466" s="123" t="str">
        <f>IF('Main courante'!$A463=$CI$6,MOD($CL466-$CK466,1),"")</f>
        <v/>
      </c>
      <c r="CN466" s="123" t="str">
        <f>IF('Main courante'!$A463=$CI$6,'Main courante'!$E463,"")</f>
        <v/>
      </c>
      <c r="CO466" s="125"/>
      <c r="CP466" s="120" t="str">
        <f>IF('Main courante'!$A463=$CP$6,MAX($CP$8:$CP465)+1,"")</f>
        <v/>
      </c>
      <c r="CQ466" s="121" t="str">
        <f>IF('Main courante'!$A463=$CP$6,TEXT('Main courante'!$B463,"j mmm aa"),"")</f>
        <v/>
      </c>
      <c r="CR466" s="122" t="str">
        <f>IF('Main courante'!$A463=$CP$6,TEXT('Main courante'!$C463,"hh:mm"),"")</f>
        <v/>
      </c>
      <c r="CS466" s="122" t="str">
        <f>IF('Main courante'!$A463=$CP$6,TEXT('Main courante'!$D463,"hh:mm"),"")</f>
        <v/>
      </c>
      <c r="CT466" s="123" t="str">
        <f>IF('Main courante'!$A463=$CP$6,MOD($CS466-$CR466,1),"")</f>
        <v/>
      </c>
      <c r="CU466" s="123" t="str">
        <f>IF('Main courante'!$A463=$CP$6,'Main courante'!$E463,"")</f>
        <v/>
      </c>
      <c r="CV466" s="122" t="str">
        <f>IF('Main courante'!$A463=$CP$6,DU466,"")</f>
        <v/>
      </c>
      <c r="CW466" s="125"/>
      <c r="CX466" s="120" t="str">
        <f>IF('Main courante'!$A463=$CX$6,MAX($CX$8:$CX465)+1,"")</f>
        <v/>
      </c>
      <c r="CY466" s="121" t="str">
        <f>IF('Main courante'!$A463=$CX$6,TEXT('Main courante'!$B463,"j mmm aa"),"")</f>
        <v/>
      </c>
      <c r="CZ466" s="122" t="str">
        <f>IF('Main courante'!$A463=$CX$6,TEXT('Main courante'!$C463,"hh:mm"),"")</f>
        <v/>
      </c>
      <c r="DA466" s="122" t="str">
        <f>IF('Main courante'!$A463=$CX$6,TEXT('Main courante'!$D463,"hh:mm"),"")</f>
        <v/>
      </c>
      <c r="DB466" s="123" t="str">
        <f>IF('Main courante'!$A463=$CX$6,MOD($DA466-$CZ466,1),"")</f>
        <v/>
      </c>
      <c r="DC466" s="123" t="str">
        <f>IF('Main courante'!$A463=$CX$6,'Main courante'!$E463,"")</f>
        <v/>
      </c>
      <c r="DD466" s="122" t="str">
        <f>IF('Main courante'!$A463=$CX$6,DU466,"")</f>
        <v/>
      </c>
      <c r="DE466" s="125"/>
      <c r="DF466" s="120" t="str">
        <f>IF('Main courante'!$A463=$DF$6,MAX($DF$8:$DF465)+1,"")</f>
        <v/>
      </c>
      <c r="DG466" s="121" t="str">
        <f>IF('Main courante'!$A463=$DF$6,TEXT('Main courante'!$B463,"j mmm aa"),"")</f>
        <v/>
      </c>
      <c r="DH466" s="122" t="str">
        <f>IF('Main courante'!$A463=$DF$6,TEXT('Main courante'!$C463,"hh:mm"),"")</f>
        <v/>
      </c>
      <c r="DI466" s="122" t="str">
        <f>IF('Main courante'!$A463=$DF$6,TEXT('Main courante'!$D463,"hh:mm"),"")</f>
        <v/>
      </c>
      <c r="DJ466" s="123" t="str">
        <f>IF('Main courante'!$A463=$DF$6,MOD($DI466-$DH466,1),"")</f>
        <v/>
      </c>
      <c r="DK466" s="123" t="str">
        <f>IF('Main courante'!$A463=$DF$6,'Main courante'!$E463,"")</f>
        <v/>
      </c>
      <c r="DL466" s="128"/>
      <c r="DM466" s="120" t="str">
        <f>IF(OR('Main courante'!$F463&lt;&gt;"",'Main courante'!$K463&lt;&gt;""),MAX($DM$8:$DM465)+1,"")</f>
        <v/>
      </c>
      <c r="DN466" s="121" t="str">
        <f>IF('Main courante'!$F463,TEXT('Main courante'!$B463,"j mmm aa"),"")</f>
        <v/>
      </c>
      <c r="DO466" s="121" t="str">
        <f>IF('Main courante'!$F463,'Main courante'!$E463,"")</f>
        <v/>
      </c>
      <c r="DP466" s="121" t="str">
        <f>IF(OR('Main courante'!$F463&lt;&gt;"",'Main courante'!$K463&lt;&gt;""),IF('Main courante'!$F463&lt;&gt;"",TEXT('Main courante'!$F463,"hh:mm"),""),"")</f>
        <v/>
      </c>
      <c r="DQ466" s="121" t="str">
        <f>IF(OR('Main courante'!$F463&lt;&gt;"",'Main courante'!$K463&lt;&gt;""),IF('Main courante'!$G463&lt;&gt;"",TEXT('Main courante'!$G463,"hh:mm"),""),"")</f>
        <v/>
      </c>
      <c r="DR466" s="121" t="str">
        <f>IF(OR('Main courante'!$F463&lt;&gt;"",'Main courante'!$K463&lt;&gt;""),IF('Main courante'!$K463&lt;&gt;"",TEXT('Main courante'!$K463,"hh:mm"),""),"")</f>
        <v/>
      </c>
      <c r="DS466" s="121" t="str">
        <f>IF(OR('Main courante'!$F463&lt;&gt;"",'Main courante'!$K463&lt;&gt;""),IF('Main courante'!$L463&lt;&gt;"",TEXT('Main courante'!$L463,"hh:mm"),""),"")</f>
        <v/>
      </c>
      <c r="DT466" s="129">
        <f t="shared" si="25"/>
        <v>0</v>
      </c>
      <c r="DU466" s="130">
        <f>'Main courante'!$H463+'Main courante'!$M463</f>
        <v>0</v>
      </c>
      <c r="DV466" s="131">
        <f>'Main courante'!$J463+'Main courante'!$O463</f>
        <v>0</v>
      </c>
      <c r="DW466" s="131">
        <f>'Main courante'!$I463+'Main courante'!$N463</f>
        <v>0</v>
      </c>
      <c r="DX466" s="132" t="str">
        <f>IF('Main courante'!$P463&lt;&gt;"",'Main courante'!$P463,"")</f>
        <v/>
      </c>
      <c r="DY466" s="133" t="str">
        <f>IF('Main courante'!$Q463&lt;&gt;"",'Main courante'!$Q463,"")</f>
        <v/>
      </c>
      <c r="DZ466" s="133" t="str">
        <f>IF('Main courante'!$R463&lt;&gt;"",'Main courante'!$R463,"")</f>
        <v/>
      </c>
      <c r="EA466" s="129">
        <f t="shared" si="26"/>
        <v>0</v>
      </c>
      <c r="EB466" s="129">
        <f t="shared" si="27"/>
        <v>0</v>
      </c>
      <c r="ED466" s="120" t="str">
        <f>IF('Main courante'!$A463=$ED$6,MAX($ED$8:$ED465)+1,"")</f>
        <v/>
      </c>
      <c r="EE466" s="120" t="str">
        <f>IF('Main courante'!$A463=$ED$6,'Main courante'!$S463,"")</f>
        <v/>
      </c>
      <c r="EF466" s="120" t="str">
        <f>IF('Main courante'!$A463=$ED$6,'Main courante'!$T463,"")</f>
        <v/>
      </c>
      <c r="EG466" s="120" t="str">
        <f>IF('Main courante'!$A463=$ED$6,'Main courante'!$U463,"")</f>
        <v/>
      </c>
      <c r="EH466" s="134" t="str">
        <f>IF('Main courante'!$A463=$ED$6,'Main courante'!$V463,"")</f>
        <v/>
      </c>
      <c r="EJ466" s="120" t="str">
        <f>IF('Main courante'!$A463=$EJ$6,MAX($EJ$8:$EJ465)+1,"")</f>
        <v/>
      </c>
      <c r="EK466" s="120" t="str">
        <f>IF('Main courante'!$A463=$EJ$6,'Main courante'!$S463,"")</f>
        <v/>
      </c>
      <c r="EL466" s="120" t="str">
        <f>IF('Main courante'!$A463=$EJ$6,'Main courante'!$T463,"")</f>
        <v/>
      </c>
      <c r="EM466" s="120" t="str">
        <f>IF('Main courante'!$A463=$EJ$6,'Main courante'!$U463,"")</f>
        <v/>
      </c>
      <c r="EN466" s="134" t="str">
        <f>IF('Main courante'!$A463=$EJ$6,'Main courante'!$V463,"")</f>
        <v/>
      </c>
      <c r="EP466" s="120" t="str">
        <f>IF('Main courante'!$A463=$EP$6,MAX($EP$8:$EP465)+1,"")</f>
        <v/>
      </c>
      <c r="EQ466" s="120" t="str">
        <f>IF('Main courante'!$A463=$EP$6,'Main courante'!$S463,"")</f>
        <v/>
      </c>
      <c r="ER466" s="120" t="str">
        <f>IF('Main courante'!$A463=$EP$6,'Main courante'!$T463,"")</f>
        <v/>
      </c>
      <c r="ES466" s="120" t="str">
        <f>IF('Main courante'!$A463=$EP$6,'Main courante'!$U463,"")</f>
        <v/>
      </c>
      <c r="ET466" s="134" t="str">
        <f>IF('Main courante'!$A463=$EP$6,'Main courante'!$V463,"")</f>
        <v/>
      </c>
      <c r="EU466" s="125"/>
      <c r="EV466" s="120" t="str">
        <f>IF('Main courante'!$A463=$EV$6,MAX($EV$8:$EV465)+1,"")</f>
        <v/>
      </c>
      <c r="EW466" s="121" t="str">
        <f>IF('Main courante'!$A463=$EV$6,TEXT('Main courante'!$B463,"j mmm aa"),"")</f>
        <v/>
      </c>
      <c r="EX466" s="122" t="str">
        <f>IF('Main courante'!$A463=$EV$6,TEXT('Main courante'!$C463,"hh:mm"),"")</f>
        <v/>
      </c>
      <c r="EY466" s="122" t="str">
        <f>IF('Main courante'!$A463=$EV$6,TEXT('Main courante'!$D463,"hh:mm"),"")</f>
        <v/>
      </c>
      <c r="EZ466" s="123" t="str">
        <f>IF('Main courante'!$A463=$EV$6,MOD($EY466-$EX466,1),"")</f>
        <v/>
      </c>
      <c r="FA466" s="123" t="str">
        <f>IF('Main courante'!$A463=$EV$6,'Main courante'!$E463,"")</f>
        <v/>
      </c>
      <c r="FB466" s="128"/>
    </row>
    <row r="467" spans="1:158">
      <c r="A467" s="120" t="str">
        <f>IF('Main courante'!$A464=$A$6,MAX($A$8:$A466)+1,"")</f>
        <v/>
      </c>
      <c r="B467" s="121" t="str">
        <f>IF('Main courante'!$A464=$A$6,TEXT('Main courante'!$B464,"j mmm aa"),"")</f>
        <v/>
      </c>
      <c r="C467" s="122" t="str">
        <f>IF('Main courante'!$A464=$A$6,TEXT('Main courante'!$C464,"hh:mm"),"")</f>
        <v/>
      </c>
      <c r="D467" s="122" t="str">
        <f>IF('Main courante'!$A464=$A$6,TEXT('Main courante'!$D464,"hh:mm"),"")</f>
        <v/>
      </c>
      <c r="E467" s="123" t="str">
        <f>IF('Main courante'!$A464=$A$6,MOD($D467-$C467,1),"")</f>
        <v/>
      </c>
      <c r="F467" s="123" t="str">
        <f>IF('Main courante'!$A464=$A$6,'Main courante'!$E464,"")</f>
        <v/>
      </c>
      <c r="G467" s="125"/>
      <c r="H467" s="126" t="str">
        <f>IF('Main courante'!$A464=$H$6,MAX($H$8:$H466)+1,"")</f>
        <v/>
      </c>
      <c r="I467" s="121" t="str">
        <f>IF('Main courante'!$A464=$H$6,TEXT('Main courante'!$B464,"j mmm aa"),"")</f>
        <v/>
      </c>
      <c r="J467" s="122" t="str">
        <f>IF('Main courante'!$A464=$H$6,TEXT('Main courante'!$C464,"hh:mm"),"")</f>
        <v/>
      </c>
      <c r="K467" s="122" t="str">
        <f>IF('Main courante'!$A464=$H$6,TEXT('Main courante'!$D464,"hh:mm"),"")</f>
        <v/>
      </c>
      <c r="L467" s="123" t="str">
        <f>IF('Main courante'!$A464=$H$6,MOD($K467-$J467,1),"")</f>
        <v/>
      </c>
      <c r="M467" s="123" t="str">
        <f>IF('Main courante'!$A464=$H$6,'Main courante'!$E464,"")</f>
        <v/>
      </c>
      <c r="N467" s="125"/>
      <c r="O467" s="120" t="str">
        <f>IF('Main courante'!$A464=$O$6,MAX($O$8:$O466)+1,"")</f>
        <v/>
      </c>
      <c r="P467" s="121" t="str">
        <f>IF('Main courante'!$A464=$O$6,TEXT('Main courante'!$B464,"j mmm aa"),"")</f>
        <v/>
      </c>
      <c r="Q467" s="122" t="str">
        <f>IF('Main courante'!$A464=$O$6,TEXT('Main courante'!$C464,"hh:mm"),"")</f>
        <v/>
      </c>
      <c r="R467" s="122" t="str">
        <f>IF('Main courante'!$A464=$O$6,TEXT('Main courante'!$D464,"hh:mm"),"")</f>
        <v/>
      </c>
      <c r="S467" s="123" t="str">
        <f>IF('Main courante'!$A464=$O$6,MOD($R467-$Q467,1),"")</f>
        <v/>
      </c>
      <c r="T467" s="124" t="str">
        <f>IF('Main courante'!$A464=$O$6,'Main courante'!$E464,"")</f>
        <v/>
      </c>
      <c r="U467" s="127" t="str">
        <f>IF('Main courante'!$A464=$O$6,DU467,"")</f>
        <v/>
      </c>
      <c r="V467" s="125"/>
      <c r="W467" s="120" t="str">
        <f>IF('Main courante'!$A464=$W$6,MAX($W$8:$W466)+1,"")</f>
        <v/>
      </c>
      <c r="X467" s="121" t="str">
        <f>IF('Main courante'!$A464=$W$6,TEXT('Main courante'!$B464,"j mmm aa"),"")</f>
        <v/>
      </c>
      <c r="Y467" s="122" t="str">
        <f>IF('Main courante'!$A464=$W$6,TEXT('Main courante'!$C464,"hh:mm"),"")</f>
        <v/>
      </c>
      <c r="Z467" s="122" t="str">
        <f>IF('Main courante'!$A464=$W$6,TEXT('Main courante'!$D464,"hh:mm"),"")</f>
        <v/>
      </c>
      <c r="AA467" s="123" t="str">
        <f>IF('Main courante'!$A464=$W$6,MOD($Z467-$Y467,1),"")</f>
        <v/>
      </c>
      <c r="AB467" s="123" t="str">
        <f>IF('Main courante'!$A464=$W$6,'Main courante'!$E464,"")</f>
        <v/>
      </c>
      <c r="AC467" s="122" t="str">
        <f>IF('Main courante'!$A464=$W$6,DU467,"")</f>
        <v/>
      </c>
      <c r="AD467" s="125"/>
      <c r="AE467" s="120" t="str">
        <f>IF('Main courante'!$A464=$AE$6,MAX($AE$8:$AE466)+1,"")</f>
        <v/>
      </c>
      <c r="AF467" s="121" t="str">
        <f>IF('Main courante'!$A464=$AE$6,TEXT('Main courante'!$B464,"j mmm aa"),"")</f>
        <v/>
      </c>
      <c r="AG467" s="122" t="str">
        <f>IF('Main courante'!$A464=$AE$6,TEXT('Main courante'!$C464,"hh:mm"),"")</f>
        <v/>
      </c>
      <c r="AH467" s="122" t="str">
        <f>IF('Main courante'!$A464=$AE$6,TEXT('Main courante'!$D464,"hh:mm"),"")</f>
        <v/>
      </c>
      <c r="AI467" s="123" t="str">
        <f>IF('Main courante'!$A464=$AE$6,MOD($AH467-$AG467,1),"")</f>
        <v/>
      </c>
      <c r="AJ467" s="123" t="str">
        <f>IF('Main courante'!$A464=$AE$6,'Main courante'!$E464,"")</f>
        <v/>
      </c>
      <c r="AK467" s="122" t="str">
        <f>IF('Main courante'!$A464=$AE$6,DU467,"")</f>
        <v/>
      </c>
      <c r="AL467" s="125"/>
      <c r="AM467" s="120" t="str">
        <f>IF('Main courante'!$A464=$AM$6,MAX($AM$8:$AM466)+1,"")</f>
        <v/>
      </c>
      <c r="AN467" s="121" t="str">
        <f>IF('Main courante'!$A464=$AM$6,TEXT('Main courante'!$B464,"j mmm aa"),"")</f>
        <v/>
      </c>
      <c r="AO467" s="122" t="str">
        <f>IF('Main courante'!$A464=$AM$6,TEXT('Main courante'!$C464,"hh:mm"),"")</f>
        <v/>
      </c>
      <c r="AP467" s="122" t="str">
        <f>IF('Main courante'!$A464=$AM$6,TEXT('Main courante'!$D464,"hh:mm"),"")</f>
        <v/>
      </c>
      <c r="AQ467" s="123" t="str">
        <f>IF('Main courante'!$A464=$AM$6,MOD($AP467-$AO467,1),"")</f>
        <v/>
      </c>
      <c r="AR467" s="123" t="str">
        <f>IF('Main courante'!$A464=$AM$6,'Main courante'!$E464,"")</f>
        <v/>
      </c>
      <c r="AS467" s="122" t="str">
        <f>IF('Main courante'!$A464=$AM$6,DU467,"")</f>
        <v/>
      </c>
      <c r="AT467" s="125"/>
      <c r="AU467" s="120" t="str">
        <f>IF('Main courante'!$A464=$AU$6,MAX($AU$8:$AU466)+1,"")</f>
        <v/>
      </c>
      <c r="AV467" s="121" t="str">
        <f>IF('Main courante'!$A464=$AU$6,TEXT('Main courante'!$B464,"j mmm aa"),"")</f>
        <v/>
      </c>
      <c r="AW467" s="122" t="str">
        <f>IF('Main courante'!$A464=$AU$6,TEXT('Main courante'!$C464,"hh:mm"),"")</f>
        <v/>
      </c>
      <c r="AX467" s="122" t="str">
        <f>IF('Main courante'!$A464=$AU$6,TEXT('Main courante'!$D464,"hh:mm"),"")</f>
        <v/>
      </c>
      <c r="AY467" s="123" t="str">
        <f>IF('Main courante'!$A464=$AU$6,MOD($AX467-$AW467,1),"")</f>
        <v/>
      </c>
      <c r="AZ467" s="123" t="str">
        <f>IF('Main courante'!$A464=$AU$6,'Main courante'!$E464,"")</f>
        <v/>
      </c>
      <c r="BA467" s="122" t="str">
        <f>IF('Main courante'!$A464=$AU$6,DU467,"")</f>
        <v/>
      </c>
      <c r="BB467" s="125"/>
      <c r="BC467" s="120" t="str">
        <f>IF('Main courante'!$A464=$BC$6,MAX($BC$8:$BC466)+1,"")</f>
        <v/>
      </c>
      <c r="BD467" s="121" t="str">
        <f>IF('Main courante'!$A464=$BC$6,TEXT('Main courante'!$B464,"j mmm aa"),"")</f>
        <v/>
      </c>
      <c r="BE467" s="122" t="str">
        <f>IF('Main courante'!$A464=$BC$6,TEXT('Main courante'!$C464,"hh:mm"),"")</f>
        <v/>
      </c>
      <c r="BF467" s="122" t="str">
        <f>IF('Main courante'!$A464=$BC$6,TEXT('Main courante'!$D464,"hh:mm"),"")</f>
        <v/>
      </c>
      <c r="BG467" s="123" t="str">
        <f>IF('Main courante'!$A464=$BC$6,MOD($BF467-$BE467,1),"")</f>
        <v/>
      </c>
      <c r="BH467" s="123" t="str">
        <f>IF('Main courante'!$A464=$BC$6,'Main courante'!$E464,"")</f>
        <v/>
      </c>
      <c r="BI467" s="122" t="str">
        <f>IF('Main courante'!$A464=$BC$6,DU467,"")</f>
        <v/>
      </c>
      <c r="BJ467" s="125"/>
      <c r="BK467" s="120" t="str">
        <f>IF('Main courante'!$A464=$BK$6,MAX($BK$8:$BK466)+1,"")</f>
        <v/>
      </c>
      <c r="BL467" s="121" t="str">
        <f>IF('Main courante'!$A464=$BK$6,TEXT('Main courante'!$B464,"j mmm aa"),"")</f>
        <v/>
      </c>
      <c r="BM467" s="122" t="str">
        <f>IF('Main courante'!$A464=$BK$6,TEXT('Main courante'!$C464,"hh:mm"),"")</f>
        <v/>
      </c>
      <c r="BN467" s="122" t="str">
        <f>IF('Main courante'!$A464=$BK$6,TEXT('Main courante'!$D464,"hh:mm"),"")</f>
        <v/>
      </c>
      <c r="BO467" s="123" t="str">
        <f>IF('Main courante'!$A464=$BK$6,MOD($BN467-$BM467,1),"")</f>
        <v/>
      </c>
      <c r="BP467" s="123" t="str">
        <f>IF('Main courante'!$A464=$BK$6,'Main courante'!$E464,"")</f>
        <v/>
      </c>
      <c r="BQ467" s="122" t="str">
        <f>IF('Main courante'!$A464=$BK$6,DU467,"")</f>
        <v/>
      </c>
      <c r="BR467" s="125"/>
      <c r="BS467" s="120" t="str">
        <f>IF('Main courante'!$A464=$BS$6,MAX($BS$8:$BS466)+1,"")</f>
        <v/>
      </c>
      <c r="BT467" s="121" t="str">
        <f>IF('Main courante'!$A464=$BS$6,TEXT('Main courante'!$B464,"j mmm aa"),"")</f>
        <v/>
      </c>
      <c r="BU467" s="122" t="str">
        <f>IF('Main courante'!$A464=$BS$6,TEXT('Main courante'!$C464,"hh:mm"),"")</f>
        <v/>
      </c>
      <c r="BV467" s="122" t="str">
        <f>IF('Main courante'!$A464=$BS$6,TEXT('Main courante'!$D464,"hh:mm"),"")</f>
        <v/>
      </c>
      <c r="BW467" s="123" t="str">
        <f>IF('Main courante'!$A464=$BS$6,MOD($BV467-$BU467,1),"")</f>
        <v/>
      </c>
      <c r="BX467" s="123" t="str">
        <f>IF('Main courante'!$A464=$BS$6,'Main courante'!$E464,"")</f>
        <v/>
      </c>
      <c r="BY467" s="122" t="str">
        <f>IF('Main courante'!$A464=$BS$6,DU467,"")</f>
        <v/>
      </c>
      <c r="BZ467" s="125"/>
      <c r="CA467" s="120" t="str">
        <f>IF('Main courante'!$A464=$CA$6,MAX($CA$8:$CA466)+1,"")</f>
        <v/>
      </c>
      <c r="CB467" s="121" t="str">
        <f>IF('Main courante'!$A464=$CA$6,TEXT('Main courante'!$B464,"j mmm aa"),"")</f>
        <v/>
      </c>
      <c r="CC467" s="122" t="str">
        <f>IF('Main courante'!$A464=$CA$6,TEXT('Main courante'!$C464,"hh:mm"),"")</f>
        <v/>
      </c>
      <c r="CD467" s="122" t="str">
        <f>IF('Main courante'!$A464=$CA$6,TEXT('Main courante'!$D464,"hh:mm"),"")</f>
        <v/>
      </c>
      <c r="CE467" s="123" t="str">
        <f>IF('Main courante'!$A464=$CA$6,MOD($CD467-$CC467,1),"")</f>
        <v/>
      </c>
      <c r="CF467" s="123" t="str">
        <f>IF('Main courante'!$A464=$CA$6,'Main courante'!$E464,"")</f>
        <v/>
      </c>
      <c r="CG467" s="122" t="str">
        <f>IF('Main courante'!$A464=$CA$6,DU467,"")</f>
        <v/>
      </c>
      <c r="CH467" s="125"/>
      <c r="CI467" s="120" t="str">
        <f>IF('Main courante'!$A464=$CI$6,MAX($CI$8:$CI466)+1,"")</f>
        <v/>
      </c>
      <c r="CJ467" s="121" t="str">
        <f>IF('Main courante'!$A464=$CI$6,TEXT('Main courante'!$B464,"j mmm aa"),"")</f>
        <v/>
      </c>
      <c r="CK467" s="122" t="str">
        <f>IF('Main courante'!$A464=$CI$6,TEXT('Main courante'!$C464,"hh:mm"),"")</f>
        <v/>
      </c>
      <c r="CL467" s="122" t="str">
        <f>IF('Main courante'!$A464=$CI$6,TEXT('Main courante'!$D464,"hh:mm"),"")</f>
        <v/>
      </c>
      <c r="CM467" s="123" t="str">
        <f>IF('Main courante'!$A464=$CI$6,MOD($CL467-$CK467,1),"")</f>
        <v/>
      </c>
      <c r="CN467" s="123" t="str">
        <f>IF('Main courante'!$A464=$CI$6,'Main courante'!$E464,"")</f>
        <v/>
      </c>
      <c r="CO467" s="125"/>
      <c r="CP467" s="120" t="str">
        <f>IF('Main courante'!$A464=$CP$6,MAX($CP$8:$CP466)+1,"")</f>
        <v/>
      </c>
      <c r="CQ467" s="121" t="str">
        <f>IF('Main courante'!$A464=$CP$6,TEXT('Main courante'!$B464,"j mmm aa"),"")</f>
        <v/>
      </c>
      <c r="CR467" s="122" t="str">
        <f>IF('Main courante'!$A464=$CP$6,TEXT('Main courante'!$C464,"hh:mm"),"")</f>
        <v/>
      </c>
      <c r="CS467" s="122" t="str">
        <f>IF('Main courante'!$A464=$CP$6,TEXT('Main courante'!$D464,"hh:mm"),"")</f>
        <v/>
      </c>
      <c r="CT467" s="123" t="str">
        <f>IF('Main courante'!$A464=$CP$6,MOD($CS467-$CR467,1),"")</f>
        <v/>
      </c>
      <c r="CU467" s="123" t="str">
        <f>IF('Main courante'!$A464=$CP$6,'Main courante'!$E464,"")</f>
        <v/>
      </c>
      <c r="CV467" s="122" t="str">
        <f>IF('Main courante'!$A464=$CP$6,DU467,"")</f>
        <v/>
      </c>
      <c r="CW467" s="125"/>
      <c r="CX467" s="120" t="str">
        <f>IF('Main courante'!$A464=$CX$6,MAX($CX$8:$CX466)+1,"")</f>
        <v/>
      </c>
      <c r="CY467" s="121" t="str">
        <f>IF('Main courante'!$A464=$CX$6,TEXT('Main courante'!$B464,"j mmm aa"),"")</f>
        <v/>
      </c>
      <c r="CZ467" s="122" t="str">
        <f>IF('Main courante'!$A464=$CX$6,TEXT('Main courante'!$C464,"hh:mm"),"")</f>
        <v/>
      </c>
      <c r="DA467" s="122" t="str">
        <f>IF('Main courante'!$A464=$CX$6,TEXT('Main courante'!$D464,"hh:mm"),"")</f>
        <v/>
      </c>
      <c r="DB467" s="123" t="str">
        <f>IF('Main courante'!$A464=$CX$6,MOD($DA467-$CZ467,1),"")</f>
        <v/>
      </c>
      <c r="DC467" s="123" t="str">
        <f>IF('Main courante'!$A464=$CX$6,'Main courante'!$E464,"")</f>
        <v/>
      </c>
      <c r="DD467" s="122" t="str">
        <f>IF('Main courante'!$A464=$CX$6,DU467,"")</f>
        <v/>
      </c>
      <c r="DE467" s="125"/>
      <c r="DF467" s="120" t="str">
        <f>IF('Main courante'!$A464=$DF$6,MAX($DF$8:$DF466)+1,"")</f>
        <v/>
      </c>
      <c r="DG467" s="121" t="str">
        <f>IF('Main courante'!$A464=$DF$6,TEXT('Main courante'!$B464,"j mmm aa"),"")</f>
        <v/>
      </c>
      <c r="DH467" s="122" t="str">
        <f>IF('Main courante'!$A464=$DF$6,TEXT('Main courante'!$C464,"hh:mm"),"")</f>
        <v/>
      </c>
      <c r="DI467" s="122" t="str">
        <f>IF('Main courante'!$A464=$DF$6,TEXT('Main courante'!$D464,"hh:mm"),"")</f>
        <v/>
      </c>
      <c r="DJ467" s="123" t="str">
        <f>IF('Main courante'!$A464=$DF$6,MOD($DI467-$DH467,1),"")</f>
        <v/>
      </c>
      <c r="DK467" s="123" t="str">
        <f>IF('Main courante'!$A464=$DF$6,'Main courante'!$E464,"")</f>
        <v/>
      </c>
      <c r="DL467" s="128"/>
      <c r="DM467" s="120" t="str">
        <f>IF(OR('Main courante'!$F464&lt;&gt;"",'Main courante'!$K464&lt;&gt;""),MAX($DM$8:$DM466)+1,"")</f>
        <v/>
      </c>
      <c r="DN467" s="121" t="str">
        <f>IF('Main courante'!$F464,TEXT('Main courante'!$B464,"j mmm aa"),"")</f>
        <v/>
      </c>
      <c r="DO467" s="121" t="str">
        <f>IF('Main courante'!$F464,'Main courante'!$E464,"")</f>
        <v/>
      </c>
      <c r="DP467" s="121" t="str">
        <f>IF(OR('Main courante'!$F464&lt;&gt;"",'Main courante'!$K464&lt;&gt;""),IF('Main courante'!$F464&lt;&gt;"",TEXT('Main courante'!$F464,"hh:mm"),""),"")</f>
        <v/>
      </c>
      <c r="DQ467" s="121" t="str">
        <f>IF(OR('Main courante'!$F464&lt;&gt;"",'Main courante'!$K464&lt;&gt;""),IF('Main courante'!$G464&lt;&gt;"",TEXT('Main courante'!$G464,"hh:mm"),""),"")</f>
        <v/>
      </c>
      <c r="DR467" s="121" t="str">
        <f>IF(OR('Main courante'!$F464&lt;&gt;"",'Main courante'!$K464&lt;&gt;""),IF('Main courante'!$K464&lt;&gt;"",TEXT('Main courante'!$K464,"hh:mm"),""),"")</f>
        <v/>
      </c>
      <c r="DS467" s="121" t="str">
        <f>IF(OR('Main courante'!$F464&lt;&gt;"",'Main courante'!$K464&lt;&gt;""),IF('Main courante'!$L464&lt;&gt;"",TEXT('Main courante'!$L464,"hh:mm"),""),"")</f>
        <v/>
      </c>
      <c r="DT467" s="129">
        <f t="shared" si="25"/>
        <v>0</v>
      </c>
      <c r="DU467" s="130">
        <f>'Main courante'!$H464+'Main courante'!$M464</f>
        <v>0</v>
      </c>
      <c r="DV467" s="131">
        <f>'Main courante'!$J464+'Main courante'!$O464</f>
        <v>0</v>
      </c>
      <c r="DW467" s="131">
        <f>'Main courante'!$I464+'Main courante'!$N464</f>
        <v>0</v>
      </c>
      <c r="DX467" s="132" t="str">
        <f>IF('Main courante'!$P464&lt;&gt;"",'Main courante'!$P464,"")</f>
        <v/>
      </c>
      <c r="DY467" s="133" t="str">
        <f>IF('Main courante'!$Q464&lt;&gt;"",'Main courante'!$Q464,"")</f>
        <v/>
      </c>
      <c r="DZ467" s="133" t="str">
        <f>IF('Main courante'!$R464&lt;&gt;"",'Main courante'!$R464,"")</f>
        <v/>
      </c>
      <c r="EA467" s="129">
        <f t="shared" si="26"/>
        <v>0</v>
      </c>
      <c r="EB467" s="129">
        <f t="shared" si="27"/>
        <v>0</v>
      </c>
      <c r="ED467" s="120" t="str">
        <f>IF('Main courante'!$A464=$ED$6,MAX($ED$8:$ED466)+1,"")</f>
        <v/>
      </c>
      <c r="EE467" s="120" t="str">
        <f>IF('Main courante'!$A464=$ED$6,'Main courante'!$S464,"")</f>
        <v/>
      </c>
      <c r="EF467" s="120" t="str">
        <f>IF('Main courante'!$A464=$ED$6,'Main courante'!$T464,"")</f>
        <v/>
      </c>
      <c r="EG467" s="120" t="str">
        <f>IF('Main courante'!$A464=$ED$6,'Main courante'!$U464,"")</f>
        <v/>
      </c>
      <c r="EH467" s="134" t="str">
        <f>IF('Main courante'!$A464=$ED$6,'Main courante'!$V464,"")</f>
        <v/>
      </c>
      <c r="EJ467" s="120" t="str">
        <f>IF('Main courante'!$A464=$EJ$6,MAX($EJ$8:$EJ466)+1,"")</f>
        <v/>
      </c>
      <c r="EK467" s="120" t="str">
        <f>IF('Main courante'!$A464=$EJ$6,'Main courante'!$S464,"")</f>
        <v/>
      </c>
      <c r="EL467" s="120" t="str">
        <f>IF('Main courante'!$A464=$EJ$6,'Main courante'!$T464,"")</f>
        <v/>
      </c>
      <c r="EM467" s="120" t="str">
        <f>IF('Main courante'!$A464=$EJ$6,'Main courante'!$U464,"")</f>
        <v/>
      </c>
      <c r="EN467" s="134" t="str">
        <f>IF('Main courante'!$A464=$EJ$6,'Main courante'!$V464,"")</f>
        <v/>
      </c>
      <c r="EP467" s="120" t="str">
        <f>IF('Main courante'!$A464=$EP$6,MAX($EP$8:$EP466)+1,"")</f>
        <v/>
      </c>
      <c r="EQ467" s="120" t="str">
        <f>IF('Main courante'!$A464=$EP$6,'Main courante'!$S464,"")</f>
        <v/>
      </c>
      <c r="ER467" s="120" t="str">
        <f>IF('Main courante'!$A464=$EP$6,'Main courante'!$T464,"")</f>
        <v/>
      </c>
      <c r="ES467" s="120" t="str">
        <f>IF('Main courante'!$A464=$EP$6,'Main courante'!$U464,"")</f>
        <v/>
      </c>
      <c r="ET467" s="134" t="str">
        <f>IF('Main courante'!$A464=$EP$6,'Main courante'!$V464,"")</f>
        <v/>
      </c>
      <c r="EU467" s="125"/>
      <c r="EV467" s="120" t="str">
        <f>IF('Main courante'!$A464=$EV$6,MAX($EV$8:$EV466)+1,"")</f>
        <v/>
      </c>
      <c r="EW467" s="121" t="str">
        <f>IF('Main courante'!$A464=$EV$6,TEXT('Main courante'!$B464,"j mmm aa"),"")</f>
        <v/>
      </c>
      <c r="EX467" s="122" t="str">
        <f>IF('Main courante'!$A464=$EV$6,TEXT('Main courante'!$C464,"hh:mm"),"")</f>
        <v/>
      </c>
      <c r="EY467" s="122" t="str">
        <f>IF('Main courante'!$A464=$EV$6,TEXT('Main courante'!$D464,"hh:mm"),"")</f>
        <v/>
      </c>
      <c r="EZ467" s="123" t="str">
        <f>IF('Main courante'!$A464=$EV$6,MOD($EY467-$EX467,1),"")</f>
        <v/>
      </c>
      <c r="FA467" s="123" t="str">
        <f>IF('Main courante'!$A464=$EV$6,'Main courante'!$E464,"")</f>
        <v/>
      </c>
      <c r="FB467" s="128"/>
    </row>
    <row r="468" spans="1:158">
      <c r="A468" s="120" t="str">
        <f>IF('Main courante'!$A465=$A$6,MAX($A$8:$A467)+1,"")</f>
        <v/>
      </c>
      <c r="B468" s="121" t="str">
        <f>IF('Main courante'!$A465=$A$6,TEXT('Main courante'!$B465,"j mmm aa"),"")</f>
        <v/>
      </c>
      <c r="C468" s="122" t="str">
        <f>IF('Main courante'!$A465=$A$6,TEXT('Main courante'!$C465,"hh:mm"),"")</f>
        <v/>
      </c>
      <c r="D468" s="122" t="str">
        <f>IF('Main courante'!$A465=$A$6,TEXT('Main courante'!$D465,"hh:mm"),"")</f>
        <v/>
      </c>
      <c r="E468" s="123" t="str">
        <f>IF('Main courante'!$A465=$A$6,MOD($D468-$C468,1),"")</f>
        <v/>
      </c>
      <c r="F468" s="123" t="str">
        <f>IF('Main courante'!$A465=$A$6,'Main courante'!$E465,"")</f>
        <v/>
      </c>
      <c r="G468" s="125"/>
      <c r="H468" s="126" t="str">
        <f>IF('Main courante'!$A465=$H$6,MAX($H$8:$H467)+1,"")</f>
        <v/>
      </c>
      <c r="I468" s="121" t="str">
        <f>IF('Main courante'!$A465=$H$6,TEXT('Main courante'!$B465,"j mmm aa"),"")</f>
        <v/>
      </c>
      <c r="J468" s="122" t="str">
        <f>IF('Main courante'!$A465=$H$6,TEXT('Main courante'!$C465,"hh:mm"),"")</f>
        <v/>
      </c>
      <c r="K468" s="122" t="str">
        <f>IF('Main courante'!$A465=$H$6,TEXT('Main courante'!$D465,"hh:mm"),"")</f>
        <v/>
      </c>
      <c r="L468" s="123" t="str">
        <f>IF('Main courante'!$A465=$H$6,MOD($K468-$J468,1),"")</f>
        <v/>
      </c>
      <c r="M468" s="123" t="str">
        <f>IF('Main courante'!$A465=$H$6,'Main courante'!$E465,"")</f>
        <v/>
      </c>
      <c r="N468" s="125"/>
      <c r="O468" s="120" t="str">
        <f>IF('Main courante'!$A465=$O$6,MAX($O$8:$O467)+1,"")</f>
        <v/>
      </c>
      <c r="P468" s="121" t="str">
        <f>IF('Main courante'!$A465=$O$6,TEXT('Main courante'!$B465,"j mmm aa"),"")</f>
        <v/>
      </c>
      <c r="Q468" s="122" t="str">
        <f>IF('Main courante'!$A465=$O$6,TEXT('Main courante'!$C465,"hh:mm"),"")</f>
        <v/>
      </c>
      <c r="R468" s="122" t="str">
        <f>IF('Main courante'!$A465=$O$6,TEXT('Main courante'!$D465,"hh:mm"),"")</f>
        <v/>
      </c>
      <c r="S468" s="123" t="str">
        <f>IF('Main courante'!$A465=$O$6,MOD($R468-$Q468,1),"")</f>
        <v/>
      </c>
      <c r="T468" s="124" t="str">
        <f>IF('Main courante'!$A465=$O$6,'Main courante'!$E465,"")</f>
        <v/>
      </c>
      <c r="U468" s="127" t="str">
        <f>IF('Main courante'!$A465=$O$6,DU468,"")</f>
        <v/>
      </c>
      <c r="V468" s="125"/>
      <c r="W468" s="120" t="str">
        <f>IF('Main courante'!$A465=$W$6,MAX($W$8:$W467)+1,"")</f>
        <v/>
      </c>
      <c r="X468" s="121" t="str">
        <f>IF('Main courante'!$A465=$W$6,TEXT('Main courante'!$B465,"j mmm aa"),"")</f>
        <v/>
      </c>
      <c r="Y468" s="122" t="str">
        <f>IF('Main courante'!$A465=$W$6,TEXT('Main courante'!$C465,"hh:mm"),"")</f>
        <v/>
      </c>
      <c r="Z468" s="122" t="str">
        <f>IF('Main courante'!$A465=$W$6,TEXT('Main courante'!$D465,"hh:mm"),"")</f>
        <v/>
      </c>
      <c r="AA468" s="123" t="str">
        <f>IF('Main courante'!$A465=$W$6,MOD($Z468-$Y468,1),"")</f>
        <v/>
      </c>
      <c r="AB468" s="123" t="str">
        <f>IF('Main courante'!$A465=$W$6,'Main courante'!$E465,"")</f>
        <v/>
      </c>
      <c r="AC468" s="122" t="str">
        <f>IF('Main courante'!$A465=$W$6,DU468,"")</f>
        <v/>
      </c>
      <c r="AD468" s="125"/>
      <c r="AE468" s="120" t="str">
        <f>IF('Main courante'!$A465=$AE$6,MAX($AE$8:$AE467)+1,"")</f>
        <v/>
      </c>
      <c r="AF468" s="121" t="str">
        <f>IF('Main courante'!$A465=$AE$6,TEXT('Main courante'!$B465,"j mmm aa"),"")</f>
        <v/>
      </c>
      <c r="AG468" s="122" t="str">
        <f>IF('Main courante'!$A465=$AE$6,TEXT('Main courante'!$C465,"hh:mm"),"")</f>
        <v/>
      </c>
      <c r="AH468" s="122" t="str">
        <f>IF('Main courante'!$A465=$AE$6,TEXT('Main courante'!$D465,"hh:mm"),"")</f>
        <v/>
      </c>
      <c r="AI468" s="123" t="str">
        <f>IF('Main courante'!$A465=$AE$6,MOD($AH468-$AG468,1),"")</f>
        <v/>
      </c>
      <c r="AJ468" s="123" t="str">
        <f>IF('Main courante'!$A465=$AE$6,'Main courante'!$E465,"")</f>
        <v/>
      </c>
      <c r="AK468" s="122" t="str">
        <f>IF('Main courante'!$A465=$AE$6,DU468,"")</f>
        <v/>
      </c>
      <c r="AL468" s="125"/>
      <c r="AM468" s="120" t="str">
        <f>IF('Main courante'!$A465=$AM$6,MAX($AM$8:$AM467)+1,"")</f>
        <v/>
      </c>
      <c r="AN468" s="121" t="str">
        <f>IF('Main courante'!$A465=$AM$6,TEXT('Main courante'!$B465,"j mmm aa"),"")</f>
        <v/>
      </c>
      <c r="AO468" s="122" t="str">
        <f>IF('Main courante'!$A465=$AM$6,TEXT('Main courante'!$C465,"hh:mm"),"")</f>
        <v/>
      </c>
      <c r="AP468" s="122" t="str">
        <f>IF('Main courante'!$A465=$AM$6,TEXT('Main courante'!$D465,"hh:mm"),"")</f>
        <v/>
      </c>
      <c r="AQ468" s="123" t="str">
        <f>IF('Main courante'!$A465=$AM$6,MOD($AP468-$AO468,1),"")</f>
        <v/>
      </c>
      <c r="AR468" s="123" t="str">
        <f>IF('Main courante'!$A465=$AM$6,'Main courante'!$E465,"")</f>
        <v/>
      </c>
      <c r="AS468" s="122" t="str">
        <f>IF('Main courante'!$A465=$AM$6,DU468,"")</f>
        <v/>
      </c>
      <c r="AT468" s="125"/>
      <c r="AU468" s="120" t="str">
        <f>IF('Main courante'!$A465=$AU$6,MAX($AU$8:$AU467)+1,"")</f>
        <v/>
      </c>
      <c r="AV468" s="121" t="str">
        <f>IF('Main courante'!$A465=$AU$6,TEXT('Main courante'!$B465,"j mmm aa"),"")</f>
        <v/>
      </c>
      <c r="AW468" s="122" t="str">
        <f>IF('Main courante'!$A465=$AU$6,TEXT('Main courante'!$C465,"hh:mm"),"")</f>
        <v/>
      </c>
      <c r="AX468" s="122" t="str">
        <f>IF('Main courante'!$A465=$AU$6,TEXT('Main courante'!$D465,"hh:mm"),"")</f>
        <v/>
      </c>
      <c r="AY468" s="123" t="str">
        <f>IF('Main courante'!$A465=$AU$6,MOD($AX468-$AW468,1),"")</f>
        <v/>
      </c>
      <c r="AZ468" s="123" t="str">
        <f>IF('Main courante'!$A465=$AU$6,'Main courante'!$E465,"")</f>
        <v/>
      </c>
      <c r="BA468" s="122" t="str">
        <f>IF('Main courante'!$A465=$AU$6,DU468,"")</f>
        <v/>
      </c>
      <c r="BB468" s="125"/>
      <c r="BC468" s="120" t="str">
        <f>IF('Main courante'!$A465=$BC$6,MAX($BC$8:$BC467)+1,"")</f>
        <v/>
      </c>
      <c r="BD468" s="121" t="str">
        <f>IF('Main courante'!$A465=$BC$6,TEXT('Main courante'!$B465,"j mmm aa"),"")</f>
        <v/>
      </c>
      <c r="BE468" s="122" t="str">
        <f>IF('Main courante'!$A465=$BC$6,TEXT('Main courante'!$C465,"hh:mm"),"")</f>
        <v/>
      </c>
      <c r="BF468" s="122" t="str">
        <f>IF('Main courante'!$A465=$BC$6,TEXT('Main courante'!$D465,"hh:mm"),"")</f>
        <v/>
      </c>
      <c r="BG468" s="123" t="str">
        <f>IF('Main courante'!$A465=$BC$6,MOD($BF468-$BE468,1),"")</f>
        <v/>
      </c>
      <c r="BH468" s="123" t="str">
        <f>IF('Main courante'!$A465=$BC$6,'Main courante'!$E465,"")</f>
        <v/>
      </c>
      <c r="BI468" s="122" t="str">
        <f>IF('Main courante'!$A465=$BC$6,DU468,"")</f>
        <v/>
      </c>
      <c r="BJ468" s="125"/>
      <c r="BK468" s="120" t="str">
        <f>IF('Main courante'!$A465=$BK$6,MAX($BK$8:$BK467)+1,"")</f>
        <v/>
      </c>
      <c r="BL468" s="121" t="str">
        <f>IF('Main courante'!$A465=$BK$6,TEXT('Main courante'!$B465,"j mmm aa"),"")</f>
        <v/>
      </c>
      <c r="BM468" s="122" t="str">
        <f>IF('Main courante'!$A465=$BK$6,TEXT('Main courante'!$C465,"hh:mm"),"")</f>
        <v/>
      </c>
      <c r="BN468" s="122" t="str">
        <f>IF('Main courante'!$A465=$BK$6,TEXT('Main courante'!$D465,"hh:mm"),"")</f>
        <v/>
      </c>
      <c r="BO468" s="123" t="str">
        <f>IF('Main courante'!$A465=$BK$6,MOD($BN468-$BM468,1),"")</f>
        <v/>
      </c>
      <c r="BP468" s="123" t="str">
        <f>IF('Main courante'!$A465=$BK$6,'Main courante'!$E465,"")</f>
        <v/>
      </c>
      <c r="BQ468" s="122" t="str">
        <f>IF('Main courante'!$A465=$BK$6,DU468,"")</f>
        <v/>
      </c>
      <c r="BR468" s="125"/>
      <c r="BS468" s="120" t="str">
        <f>IF('Main courante'!$A465=$BS$6,MAX($BS$8:$BS467)+1,"")</f>
        <v/>
      </c>
      <c r="BT468" s="121" t="str">
        <f>IF('Main courante'!$A465=$BS$6,TEXT('Main courante'!$B465,"j mmm aa"),"")</f>
        <v/>
      </c>
      <c r="BU468" s="122" t="str">
        <f>IF('Main courante'!$A465=$BS$6,TEXT('Main courante'!$C465,"hh:mm"),"")</f>
        <v/>
      </c>
      <c r="BV468" s="122" t="str">
        <f>IF('Main courante'!$A465=$BS$6,TEXT('Main courante'!$D465,"hh:mm"),"")</f>
        <v/>
      </c>
      <c r="BW468" s="123" t="str">
        <f>IF('Main courante'!$A465=$BS$6,MOD($BV468-$BU468,1),"")</f>
        <v/>
      </c>
      <c r="BX468" s="123" t="str">
        <f>IF('Main courante'!$A465=$BS$6,'Main courante'!$E465,"")</f>
        <v/>
      </c>
      <c r="BY468" s="122" t="str">
        <f>IF('Main courante'!$A465=$BS$6,DU468,"")</f>
        <v/>
      </c>
      <c r="BZ468" s="125"/>
      <c r="CA468" s="120" t="str">
        <f>IF('Main courante'!$A465=$CA$6,MAX($CA$8:$CA467)+1,"")</f>
        <v/>
      </c>
      <c r="CB468" s="121" t="str">
        <f>IF('Main courante'!$A465=$CA$6,TEXT('Main courante'!$B465,"j mmm aa"),"")</f>
        <v/>
      </c>
      <c r="CC468" s="122" t="str">
        <f>IF('Main courante'!$A465=$CA$6,TEXT('Main courante'!$C465,"hh:mm"),"")</f>
        <v/>
      </c>
      <c r="CD468" s="122" t="str">
        <f>IF('Main courante'!$A465=$CA$6,TEXT('Main courante'!$D465,"hh:mm"),"")</f>
        <v/>
      </c>
      <c r="CE468" s="123" t="str">
        <f>IF('Main courante'!$A465=$CA$6,MOD($CD468-$CC468,1),"")</f>
        <v/>
      </c>
      <c r="CF468" s="123" t="str">
        <f>IF('Main courante'!$A465=$CA$6,'Main courante'!$E465,"")</f>
        <v/>
      </c>
      <c r="CG468" s="122" t="str">
        <f>IF('Main courante'!$A465=$CA$6,DU468,"")</f>
        <v/>
      </c>
      <c r="CH468" s="125"/>
      <c r="CI468" s="120" t="str">
        <f>IF('Main courante'!$A465=$CI$6,MAX($CI$8:$CI467)+1,"")</f>
        <v/>
      </c>
      <c r="CJ468" s="121" t="str">
        <f>IF('Main courante'!$A465=$CI$6,TEXT('Main courante'!$B465,"j mmm aa"),"")</f>
        <v/>
      </c>
      <c r="CK468" s="122" t="str">
        <f>IF('Main courante'!$A465=$CI$6,TEXT('Main courante'!$C465,"hh:mm"),"")</f>
        <v/>
      </c>
      <c r="CL468" s="122" t="str">
        <f>IF('Main courante'!$A465=$CI$6,TEXT('Main courante'!$D465,"hh:mm"),"")</f>
        <v/>
      </c>
      <c r="CM468" s="123" t="str">
        <f>IF('Main courante'!$A465=$CI$6,MOD($CL468-$CK468,1),"")</f>
        <v/>
      </c>
      <c r="CN468" s="123" t="str">
        <f>IF('Main courante'!$A465=$CI$6,'Main courante'!$E465,"")</f>
        <v/>
      </c>
      <c r="CO468" s="125"/>
      <c r="CP468" s="120" t="str">
        <f>IF('Main courante'!$A465=$CP$6,MAX($CP$8:$CP467)+1,"")</f>
        <v/>
      </c>
      <c r="CQ468" s="121" t="str">
        <f>IF('Main courante'!$A465=$CP$6,TEXT('Main courante'!$B465,"j mmm aa"),"")</f>
        <v/>
      </c>
      <c r="CR468" s="122" t="str">
        <f>IF('Main courante'!$A465=$CP$6,TEXT('Main courante'!$C465,"hh:mm"),"")</f>
        <v/>
      </c>
      <c r="CS468" s="122" t="str">
        <f>IF('Main courante'!$A465=$CP$6,TEXT('Main courante'!$D465,"hh:mm"),"")</f>
        <v/>
      </c>
      <c r="CT468" s="123" t="str">
        <f>IF('Main courante'!$A465=$CP$6,MOD($CS468-$CR468,1),"")</f>
        <v/>
      </c>
      <c r="CU468" s="123" t="str">
        <f>IF('Main courante'!$A465=$CP$6,'Main courante'!$E465,"")</f>
        <v/>
      </c>
      <c r="CV468" s="122" t="str">
        <f>IF('Main courante'!$A465=$CP$6,DU468,"")</f>
        <v/>
      </c>
      <c r="CW468" s="125"/>
      <c r="CX468" s="120" t="str">
        <f>IF('Main courante'!$A465=$CX$6,MAX($CX$8:$CX467)+1,"")</f>
        <v/>
      </c>
      <c r="CY468" s="121" t="str">
        <f>IF('Main courante'!$A465=$CX$6,TEXT('Main courante'!$B465,"j mmm aa"),"")</f>
        <v/>
      </c>
      <c r="CZ468" s="122" t="str">
        <f>IF('Main courante'!$A465=$CX$6,TEXT('Main courante'!$C465,"hh:mm"),"")</f>
        <v/>
      </c>
      <c r="DA468" s="122" t="str">
        <f>IF('Main courante'!$A465=$CX$6,TEXT('Main courante'!$D465,"hh:mm"),"")</f>
        <v/>
      </c>
      <c r="DB468" s="123" t="str">
        <f>IF('Main courante'!$A465=$CX$6,MOD($DA468-$CZ468,1),"")</f>
        <v/>
      </c>
      <c r="DC468" s="123" t="str">
        <f>IF('Main courante'!$A465=$CX$6,'Main courante'!$E465,"")</f>
        <v/>
      </c>
      <c r="DD468" s="122" t="str">
        <f>IF('Main courante'!$A465=$CX$6,DU468,"")</f>
        <v/>
      </c>
      <c r="DE468" s="125"/>
      <c r="DF468" s="120" t="str">
        <f>IF('Main courante'!$A465=$DF$6,MAX($DF$8:$DF467)+1,"")</f>
        <v/>
      </c>
      <c r="DG468" s="121" t="str">
        <f>IF('Main courante'!$A465=$DF$6,TEXT('Main courante'!$B465,"j mmm aa"),"")</f>
        <v/>
      </c>
      <c r="DH468" s="122" t="str">
        <f>IF('Main courante'!$A465=$DF$6,TEXT('Main courante'!$C465,"hh:mm"),"")</f>
        <v/>
      </c>
      <c r="DI468" s="122" t="str">
        <f>IF('Main courante'!$A465=$DF$6,TEXT('Main courante'!$D465,"hh:mm"),"")</f>
        <v/>
      </c>
      <c r="DJ468" s="123" t="str">
        <f>IF('Main courante'!$A465=$DF$6,MOD($DI468-$DH468,1),"")</f>
        <v/>
      </c>
      <c r="DK468" s="123" t="str">
        <f>IF('Main courante'!$A465=$DF$6,'Main courante'!$E465,"")</f>
        <v/>
      </c>
      <c r="DL468" s="128"/>
      <c r="DM468" s="120" t="str">
        <f>IF(OR('Main courante'!$F465&lt;&gt;"",'Main courante'!$K465&lt;&gt;""),MAX($DM$8:$DM467)+1,"")</f>
        <v/>
      </c>
      <c r="DN468" s="121" t="str">
        <f>IF('Main courante'!$F465,TEXT('Main courante'!$B465,"j mmm aa"),"")</f>
        <v/>
      </c>
      <c r="DO468" s="121" t="str">
        <f>IF('Main courante'!$F465,'Main courante'!$E465,"")</f>
        <v/>
      </c>
      <c r="DP468" s="121" t="str">
        <f>IF(OR('Main courante'!$F465&lt;&gt;"",'Main courante'!$K465&lt;&gt;""),IF('Main courante'!$F465&lt;&gt;"",TEXT('Main courante'!$F465,"hh:mm"),""),"")</f>
        <v/>
      </c>
      <c r="DQ468" s="121" t="str">
        <f>IF(OR('Main courante'!$F465&lt;&gt;"",'Main courante'!$K465&lt;&gt;""),IF('Main courante'!$G465&lt;&gt;"",TEXT('Main courante'!$G465,"hh:mm"),""),"")</f>
        <v/>
      </c>
      <c r="DR468" s="121" t="str">
        <f>IF(OR('Main courante'!$F465&lt;&gt;"",'Main courante'!$K465&lt;&gt;""),IF('Main courante'!$K465&lt;&gt;"",TEXT('Main courante'!$K465,"hh:mm"),""),"")</f>
        <v/>
      </c>
      <c r="DS468" s="121" t="str">
        <f>IF(OR('Main courante'!$F465&lt;&gt;"",'Main courante'!$K465&lt;&gt;""),IF('Main courante'!$L465&lt;&gt;"",TEXT('Main courante'!$L465,"hh:mm"),""),"")</f>
        <v/>
      </c>
      <c r="DT468" s="129">
        <f t="shared" si="25"/>
        <v>0</v>
      </c>
      <c r="DU468" s="130">
        <f>'Main courante'!$H465+'Main courante'!$M465</f>
        <v>0</v>
      </c>
      <c r="DV468" s="131">
        <f>'Main courante'!$J465+'Main courante'!$O465</f>
        <v>0</v>
      </c>
      <c r="DW468" s="131">
        <f>'Main courante'!$I465+'Main courante'!$N465</f>
        <v>0</v>
      </c>
      <c r="DX468" s="132" t="str">
        <f>IF('Main courante'!$P465&lt;&gt;"",'Main courante'!$P465,"")</f>
        <v/>
      </c>
      <c r="DY468" s="133" t="str">
        <f>IF('Main courante'!$Q465&lt;&gt;"",'Main courante'!$Q465,"")</f>
        <v/>
      </c>
      <c r="DZ468" s="133" t="str">
        <f>IF('Main courante'!$R465&lt;&gt;"",'Main courante'!$R465,"")</f>
        <v/>
      </c>
      <c r="EA468" s="129">
        <f t="shared" si="26"/>
        <v>0</v>
      </c>
      <c r="EB468" s="129">
        <f t="shared" si="27"/>
        <v>0</v>
      </c>
      <c r="ED468" s="120" t="str">
        <f>IF('Main courante'!$A465=$ED$6,MAX($ED$8:$ED467)+1,"")</f>
        <v/>
      </c>
      <c r="EE468" s="120" t="str">
        <f>IF('Main courante'!$A465=$ED$6,'Main courante'!$S465,"")</f>
        <v/>
      </c>
      <c r="EF468" s="120" t="str">
        <f>IF('Main courante'!$A465=$ED$6,'Main courante'!$T465,"")</f>
        <v/>
      </c>
      <c r="EG468" s="120" t="str">
        <f>IF('Main courante'!$A465=$ED$6,'Main courante'!$U465,"")</f>
        <v/>
      </c>
      <c r="EH468" s="134" t="str">
        <f>IF('Main courante'!$A465=$ED$6,'Main courante'!$V465,"")</f>
        <v/>
      </c>
      <c r="EJ468" s="120" t="str">
        <f>IF('Main courante'!$A465=$EJ$6,MAX($EJ$8:$EJ467)+1,"")</f>
        <v/>
      </c>
      <c r="EK468" s="120" t="str">
        <f>IF('Main courante'!$A465=$EJ$6,'Main courante'!$S465,"")</f>
        <v/>
      </c>
      <c r="EL468" s="120" t="str">
        <f>IF('Main courante'!$A465=$EJ$6,'Main courante'!$T465,"")</f>
        <v/>
      </c>
      <c r="EM468" s="120" t="str">
        <f>IF('Main courante'!$A465=$EJ$6,'Main courante'!$U465,"")</f>
        <v/>
      </c>
      <c r="EN468" s="134" t="str">
        <f>IF('Main courante'!$A465=$EJ$6,'Main courante'!$V465,"")</f>
        <v/>
      </c>
      <c r="EP468" s="120" t="str">
        <f>IF('Main courante'!$A465=$EP$6,MAX($EP$8:$EP467)+1,"")</f>
        <v/>
      </c>
      <c r="EQ468" s="120" t="str">
        <f>IF('Main courante'!$A465=$EP$6,'Main courante'!$S465,"")</f>
        <v/>
      </c>
      <c r="ER468" s="120" t="str">
        <f>IF('Main courante'!$A465=$EP$6,'Main courante'!$T465,"")</f>
        <v/>
      </c>
      <c r="ES468" s="120" t="str">
        <f>IF('Main courante'!$A465=$EP$6,'Main courante'!$U465,"")</f>
        <v/>
      </c>
      <c r="ET468" s="134" t="str">
        <f>IF('Main courante'!$A465=$EP$6,'Main courante'!$V465,"")</f>
        <v/>
      </c>
      <c r="EU468" s="125"/>
      <c r="EV468" s="120" t="str">
        <f>IF('Main courante'!$A465=$EV$6,MAX($EV$8:$EV467)+1,"")</f>
        <v/>
      </c>
      <c r="EW468" s="121" t="str">
        <f>IF('Main courante'!$A465=$EV$6,TEXT('Main courante'!$B465,"j mmm aa"),"")</f>
        <v/>
      </c>
      <c r="EX468" s="122" t="str">
        <f>IF('Main courante'!$A465=$EV$6,TEXT('Main courante'!$C465,"hh:mm"),"")</f>
        <v/>
      </c>
      <c r="EY468" s="122" t="str">
        <f>IF('Main courante'!$A465=$EV$6,TEXT('Main courante'!$D465,"hh:mm"),"")</f>
        <v/>
      </c>
      <c r="EZ468" s="123" t="str">
        <f>IF('Main courante'!$A465=$EV$6,MOD($EY468-$EX468,1),"")</f>
        <v/>
      </c>
      <c r="FA468" s="123" t="str">
        <f>IF('Main courante'!$A465=$EV$6,'Main courante'!$E465,"")</f>
        <v/>
      </c>
      <c r="FB468" s="128"/>
    </row>
    <row r="469" spans="1:158">
      <c r="A469" s="120" t="str">
        <f>IF('Main courante'!$A466=$A$6,MAX($A$8:$A468)+1,"")</f>
        <v/>
      </c>
      <c r="B469" s="121" t="str">
        <f>IF('Main courante'!$A466=$A$6,TEXT('Main courante'!$B466,"j mmm aa"),"")</f>
        <v/>
      </c>
      <c r="C469" s="122" t="str">
        <f>IF('Main courante'!$A466=$A$6,TEXT('Main courante'!$C466,"hh:mm"),"")</f>
        <v/>
      </c>
      <c r="D469" s="122" t="str">
        <f>IF('Main courante'!$A466=$A$6,TEXT('Main courante'!$D466,"hh:mm"),"")</f>
        <v/>
      </c>
      <c r="E469" s="123" t="str">
        <f>IF('Main courante'!$A466=$A$6,MOD($D469-$C469,1),"")</f>
        <v/>
      </c>
      <c r="F469" s="123" t="str">
        <f>IF('Main courante'!$A466=$A$6,'Main courante'!$E466,"")</f>
        <v/>
      </c>
      <c r="G469" s="125"/>
      <c r="H469" s="126" t="str">
        <f>IF('Main courante'!$A466=$H$6,MAX($H$8:$H468)+1,"")</f>
        <v/>
      </c>
      <c r="I469" s="121" t="str">
        <f>IF('Main courante'!$A466=$H$6,TEXT('Main courante'!$B466,"j mmm aa"),"")</f>
        <v/>
      </c>
      <c r="J469" s="122" t="str">
        <f>IF('Main courante'!$A466=$H$6,TEXT('Main courante'!$C466,"hh:mm"),"")</f>
        <v/>
      </c>
      <c r="K469" s="122" t="str">
        <f>IF('Main courante'!$A466=$H$6,TEXT('Main courante'!$D466,"hh:mm"),"")</f>
        <v/>
      </c>
      <c r="L469" s="123" t="str">
        <f>IF('Main courante'!$A466=$H$6,MOD($K469-$J469,1),"")</f>
        <v/>
      </c>
      <c r="M469" s="123" t="str">
        <f>IF('Main courante'!$A466=$H$6,'Main courante'!$E466,"")</f>
        <v/>
      </c>
      <c r="N469" s="125"/>
      <c r="O469" s="120" t="str">
        <f>IF('Main courante'!$A466=$O$6,MAX($O$8:$O468)+1,"")</f>
        <v/>
      </c>
      <c r="P469" s="121" t="str">
        <f>IF('Main courante'!$A466=$O$6,TEXT('Main courante'!$B466,"j mmm aa"),"")</f>
        <v/>
      </c>
      <c r="Q469" s="122" t="str">
        <f>IF('Main courante'!$A466=$O$6,TEXT('Main courante'!$C466,"hh:mm"),"")</f>
        <v/>
      </c>
      <c r="R469" s="122" t="str">
        <f>IF('Main courante'!$A466=$O$6,TEXT('Main courante'!$D466,"hh:mm"),"")</f>
        <v/>
      </c>
      <c r="S469" s="123" t="str">
        <f>IF('Main courante'!$A466=$O$6,MOD($R469-$Q469,1),"")</f>
        <v/>
      </c>
      <c r="T469" s="124" t="str">
        <f>IF('Main courante'!$A466=$O$6,'Main courante'!$E466,"")</f>
        <v/>
      </c>
      <c r="U469" s="127" t="str">
        <f>IF('Main courante'!$A466=$O$6,DU469,"")</f>
        <v/>
      </c>
      <c r="V469" s="125"/>
      <c r="W469" s="120" t="str">
        <f>IF('Main courante'!$A466=$W$6,MAX($W$8:$W468)+1,"")</f>
        <v/>
      </c>
      <c r="X469" s="121" t="str">
        <f>IF('Main courante'!$A466=$W$6,TEXT('Main courante'!$B466,"j mmm aa"),"")</f>
        <v/>
      </c>
      <c r="Y469" s="122" t="str">
        <f>IF('Main courante'!$A466=$W$6,TEXT('Main courante'!$C466,"hh:mm"),"")</f>
        <v/>
      </c>
      <c r="Z469" s="122" t="str">
        <f>IF('Main courante'!$A466=$W$6,TEXT('Main courante'!$D466,"hh:mm"),"")</f>
        <v/>
      </c>
      <c r="AA469" s="123" t="str">
        <f>IF('Main courante'!$A466=$W$6,MOD($Z469-$Y469,1),"")</f>
        <v/>
      </c>
      <c r="AB469" s="123" t="str">
        <f>IF('Main courante'!$A466=$W$6,'Main courante'!$E466,"")</f>
        <v/>
      </c>
      <c r="AC469" s="122" t="str">
        <f>IF('Main courante'!$A466=$W$6,DU469,"")</f>
        <v/>
      </c>
      <c r="AD469" s="125"/>
      <c r="AE469" s="120" t="str">
        <f>IF('Main courante'!$A466=$AE$6,MAX($AE$8:$AE468)+1,"")</f>
        <v/>
      </c>
      <c r="AF469" s="121" t="str">
        <f>IF('Main courante'!$A466=$AE$6,TEXT('Main courante'!$B466,"j mmm aa"),"")</f>
        <v/>
      </c>
      <c r="AG469" s="122" t="str">
        <f>IF('Main courante'!$A466=$AE$6,TEXT('Main courante'!$C466,"hh:mm"),"")</f>
        <v/>
      </c>
      <c r="AH469" s="122" t="str">
        <f>IF('Main courante'!$A466=$AE$6,TEXT('Main courante'!$D466,"hh:mm"),"")</f>
        <v/>
      </c>
      <c r="AI469" s="123" t="str">
        <f>IF('Main courante'!$A466=$AE$6,MOD($AH469-$AG469,1),"")</f>
        <v/>
      </c>
      <c r="AJ469" s="123" t="str">
        <f>IF('Main courante'!$A466=$AE$6,'Main courante'!$E466,"")</f>
        <v/>
      </c>
      <c r="AK469" s="122" t="str">
        <f>IF('Main courante'!$A466=$AE$6,DU469,"")</f>
        <v/>
      </c>
      <c r="AL469" s="125"/>
      <c r="AM469" s="120" t="str">
        <f>IF('Main courante'!$A466=$AM$6,MAX($AM$8:$AM468)+1,"")</f>
        <v/>
      </c>
      <c r="AN469" s="121" t="str">
        <f>IF('Main courante'!$A466=$AM$6,TEXT('Main courante'!$B466,"j mmm aa"),"")</f>
        <v/>
      </c>
      <c r="AO469" s="122" t="str">
        <f>IF('Main courante'!$A466=$AM$6,TEXT('Main courante'!$C466,"hh:mm"),"")</f>
        <v/>
      </c>
      <c r="AP469" s="122" t="str">
        <f>IF('Main courante'!$A466=$AM$6,TEXT('Main courante'!$D466,"hh:mm"),"")</f>
        <v/>
      </c>
      <c r="AQ469" s="123" t="str">
        <f>IF('Main courante'!$A466=$AM$6,MOD($AP469-$AO469,1),"")</f>
        <v/>
      </c>
      <c r="AR469" s="123" t="str">
        <f>IF('Main courante'!$A466=$AM$6,'Main courante'!$E466,"")</f>
        <v/>
      </c>
      <c r="AS469" s="122" t="str">
        <f>IF('Main courante'!$A466=$AM$6,DU469,"")</f>
        <v/>
      </c>
      <c r="AT469" s="125"/>
      <c r="AU469" s="120" t="str">
        <f>IF('Main courante'!$A466=$AU$6,MAX($AU$8:$AU468)+1,"")</f>
        <v/>
      </c>
      <c r="AV469" s="121" t="str">
        <f>IF('Main courante'!$A466=$AU$6,TEXT('Main courante'!$B466,"j mmm aa"),"")</f>
        <v/>
      </c>
      <c r="AW469" s="122" t="str">
        <f>IF('Main courante'!$A466=$AU$6,TEXT('Main courante'!$C466,"hh:mm"),"")</f>
        <v/>
      </c>
      <c r="AX469" s="122" t="str">
        <f>IF('Main courante'!$A466=$AU$6,TEXT('Main courante'!$D466,"hh:mm"),"")</f>
        <v/>
      </c>
      <c r="AY469" s="123" t="str">
        <f>IF('Main courante'!$A466=$AU$6,MOD($AX469-$AW469,1),"")</f>
        <v/>
      </c>
      <c r="AZ469" s="123" t="str">
        <f>IF('Main courante'!$A466=$AU$6,'Main courante'!$E466,"")</f>
        <v/>
      </c>
      <c r="BA469" s="122" t="str">
        <f>IF('Main courante'!$A466=$AU$6,DU469,"")</f>
        <v/>
      </c>
      <c r="BB469" s="125"/>
      <c r="BC469" s="120" t="str">
        <f>IF('Main courante'!$A466=$BC$6,MAX($BC$8:$BC468)+1,"")</f>
        <v/>
      </c>
      <c r="BD469" s="121" t="str">
        <f>IF('Main courante'!$A466=$BC$6,TEXT('Main courante'!$B466,"j mmm aa"),"")</f>
        <v/>
      </c>
      <c r="BE469" s="122" t="str">
        <f>IF('Main courante'!$A466=$BC$6,TEXT('Main courante'!$C466,"hh:mm"),"")</f>
        <v/>
      </c>
      <c r="BF469" s="122" t="str">
        <f>IF('Main courante'!$A466=$BC$6,TEXT('Main courante'!$D466,"hh:mm"),"")</f>
        <v/>
      </c>
      <c r="BG469" s="123" t="str">
        <f>IF('Main courante'!$A466=$BC$6,MOD($BF469-$BE469,1),"")</f>
        <v/>
      </c>
      <c r="BH469" s="123" t="str">
        <f>IF('Main courante'!$A466=$BC$6,'Main courante'!$E466,"")</f>
        <v/>
      </c>
      <c r="BI469" s="122" t="str">
        <f>IF('Main courante'!$A466=$BC$6,DU469,"")</f>
        <v/>
      </c>
      <c r="BJ469" s="125"/>
      <c r="BK469" s="120" t="str">
        <f>IF('Main courante'!$A466=$BK$6,MAX($BK$8:$BK468)+1,"")</f>
        <v/>
      </c>
      <c r="BL469" s="121" t="str">
        <f>IF('Main courante'!$A466=$BK$6,TEXT('Main courante'!$B466,"j mmm aa"),"")</f>
        <v/>
      </c>
      <c r="BM469" s="122" t="str">
        <f>IF('Main courante'!$A466=$BK$6,TEXT('Main courante'!$C466,"hh:mm"),"")</f>
        <v/>
      </c>
      <c r="BN469" s="122" t="str">
        <f>IF('Main courante'!$A466=$BK$6,TEXT('Main courante'!$D466,"hh:mm"),"")</f>
        <v/>
      </c>
      <c r="BO469" s="123" t="str">
        <f>IF('Main courante'!$A466=$BK$6,MOD($BN469-$BM469,1),"")</f>
        <v/>
      </c>
      <c r="BP469" s="123" t="str">
        <f>IF('Main courante'!$A466=$BK$6,'Main courante'!$E466,"")</f>
        <v/>
      </c>
      <c r="BQ469" s="122" t="str">
        <f>IF('Main courante'!$A466=$BK$6,DU469,"")</f>
        <v/>
      </c>
      <c r="BR469" s="125"/>
      <c r="BS469" s="120" t="str">
        <f>IF('Main courante'!$A466=$BS$6,MAX($BS$8:$BS468)+1,"")</f>
        <v/>
      </c>
      <c r="BT469" s="121" t="str">
        <f>IF('Main courante'!$A466=$BS$6,TEXT('Main courante'!$B466,"j mmm aa"),"")</f>
        <v/>
      </c>
      <c r="BU469" s="122" t="str">
        <f>IF('Main courante'!$A466=$BS$6,TEXT('Main courante'!$C466,"hh:mm"),"")</f>
        <v/>
      </c>
      <c r="BV469" s="122" t="str">
        <f>IF('Main courante'!$A466=$BS$6,TEXT('Main courante'!$D466,"hh:mm"),"")</f>
        <v/>
      </c>
      <c r="BW469" s="123" t="str">
        <f>IF('Main courante'!$A466=$BS$6,MOD($BV469-$BU469,1),"")</f>
        <v/>
      </c>
      <c r="BX469" s="123" t="str">
        <f>IF('Main courante'!$A466=$BS$6,'Main courante'!$E466,"")</f>
        <v/>
      </c>
      <c r="BY469" s="122" t="str">
        <f>IF('Main courante'!$A466=$BS$6,DU469,"")</f>
        <v/>
      </c>
      <c r="BZ469" s="125"/>
      <c r="CA469" s="120" t="str">
        <f>IF('Main courante'!$A466=$CA$6,MAX($CA$8:$CA468)+1,"")</f>
        <v/>
      </c>
      <c r="CB469" s="121" t="str">
        <f>IF('Main courante'!$A466=$CA$6,TEXT('Main courante'!$B466,"j mmm aa"),"")</f>
        <v/>
      </c>
      <c r="CC469" s="122" t="str">
        <f>IF('Main courante'!$A466=$CA$6,TEXT('Main courante'!$C466,"hh:mm"),"")</f>
        <v/>
      </c>
      <c r="CD469" s="122" t="str">
        <f>IF('Main courante'!$A466=$CA$6,TEXT('Main courante'!$D466,"hh:mm"),"")</f>
        <v/>
      </c>
      <c r="CE469" s="123" t="str">
        <f>IF('Main courante'!$A466=$CA$6,MOD($CD469-$CC469,1),"")</f>
        <v/>
      </c>
      <c r="CF469" s="123" t="str">
        <f>IF('Main courante'!$A466=$CA$6,'Main courante'!$E466,"")</f>
        <v/>
      </c>
      <c r="CG469" s="122" t="str">
        <f>IF('Main courante'!$A466=$CA$6,DU469,"")</f>
        <v/>
      </c>
      <c r="CH469" s="125"/>
      <c r="CI469" s="120" t="str">
        <f>IF('Main courante'!$A466=$CI$6,MAX($CI$8:$CI468)+1,"")</f>
        <v/>
      </c>
      <c r="CJ469" s="121" t="str">
        <f>IF('Main courante'!$A466=$CI$6,TEXT('Main courante'!$B466,"j mmm aa"),"")</f>
        <v/>
      </c>
      <c r="CK469" s="122" t="str">
        <f>IF('Main courante'!$A466=$CI$6,TEXT('Main courante'!$C466,"hh:mm"),"")</f>
        <v/>
      </c>
      <c r="CL469" s="122" t="str">
        <f>IF('Main courante'!$A466=$CI$6,TEXT('Main courante'!$D466,"hh:mm"),"")</f>
        <v/>
      </c>
      <c r="CM469" s="123" t="str">
        <f>IF('Main courante'!$A466=$CI$6,MOD($CL469-$CK469,1),"")</f>
        <v/>
      </c>
      <c r="CN469" s="123" t="str">
        <f>IF('Main courante'!$A466=$CI$6,'Main courante'!$E466,"")</f>
        <v/>
      </c>
      <c r="CO469" s="125"/>
      <c r="CP469" s="120" t="str">
        <f>IF('Main courante'!$A466=$CP$6,MAX($CP$8:$CP468)+1,"")</f>
        <v/>
      </c>
      <c r="CQ469" s="121" t="str">
        <f>IF('Main courante'!$A466=$CP$6,TEXT('Main courante'!$B466,"j mmm aa"),"")</f>
        <v/>
      </c>
      <c r="CR469" s="122" t="str">
        <f>IF('Main courante'!$A466=$CP$6,TEXT('Main courante'!$C466,"hh:mm"),"")</f>
        <v/>
      </c>
      <c r="CS469" s="122" t="str">
        <f>IF('Main courante'!$A466=$CP$6,TEXT('Main courante'!$D466,"hh:mm"),"")</f>
        <v/>
      </c>
      <c r="CT469" s="123" t="str">
        <f>IF('Main courante'!$A466=$CP$6,MOD($CS469-$CR469,1),"")</f>
        <v/>
      </c>
      <c r="CU469" s="123" t="str">
        <f>IF('Main courante'!$A466=$CP$6,'Main courante'!$E466,"")</f>
        <v/>
      </c>
      <c r="CV469" s="122" t="str">
        <f>IF('Main courante'!$A466=$CP$6,DU469,"")</f>
        <v/>
      </c>
      <c r="CW469" s="125"/>
      <c r="CX469" s="120" t="str">
        <f>IF('Main courante'!$A466=$CX$6,MAX($CX$8:$CX468)+1,"")</f>
        <v/>
      </c>
      <c r="CY469" s="121" t="str">
        <f>IF('Main courante'!$A466=$CX$6,TEXT('Main courante'!$B466,"j mmm aa"),"")</f>
        <v/>
      </c>
      <c r="CZ469" s="122" t="str">
        <f>IF('Main courante'!$A466=$CX$6,TEXT('Main courante'!$C466,"hh:mm"),"")</f>
        <v/>
      </c>
      <c r="DA469" s="122" t="str">
        <f>IF('Main courante'!$A466=$CX$6,TEXT('Main courante'!$D466,"hh:mm"),"")</f>
        <v/>
      </c>
      <c r="DB469" s="123" t="str">
        <f>IF('Main courante'!$A466=$CX$6,MOD($DA469-$CZ469,1),"")</f>
        <v/>
      </c>
      <c r="DC469" s="123" t="str">
        <f>IF('Main courante'!$A466=$CX$6,'Main courante'!$E466,"")</f>
        <v/>
      </c>
      <c r="DD469" s="122" t="str">
        <f>IF('Main courante'!$A466=$CX$6,DU469,"")</f>
        <v/>
      </c>
      <c r="DE469" s="125"/>
      <c r="DF469" s="120" t="str">
        <f>IF('Main courante'!$A466=$DF$6,MAX($DF$8:$DF468)+1,"")</f>
        <v/>
      </c>
      <c r="DG469" s="121" t="str">
        <f>IF('Main courante'!$A466=$DF$6,TEXT('Main courante'!$B466,"j mmm aa"),"")</f>
        <v/>
      </c>
      <c r="DH469" s="122" t="str">
        <f>IF('Main courante'!$A466=$DF$6,TEXT('Main courante'!$C466,"hh:mm"),"")</f>
        <v/>
      </c>
      <c r="DI469" s="122" t="str">
        <f>IF('Main courante'!$A466=$DF$6,TEXT('Main courante'!$D466,"hh:mm"),"")</f>
        <v/>
      </c>
      <c r="DJ469" s="123" t="str">
        <f>IF('Main courante'!$A466=$DF$6,MOD($DI469-$DH469,1),"")</f>
        <v/>
      </c>
      <c r="DK469" s="123" t="str">
        <f>IF('Main courante'!$A466=$DF$6,'Main courante'!$E466,"")</f>
        <v/>
      </c>
      <c r="DL469" s="128"/>
      <c r="DM469" s="120" t="str">
        <f>IF(OR('Main courante'!$F466&lt;&gt;"",'Main courante'!$K466&lt;&gt;""),MAX($DM$8:$DM468)+1,"")</f>
        <v/>
      </c>
      <c r="DN469" s="121" t="str">
        <f>IF('Main courante'!$F466,TEXT('Main courante'!$B466,"j mmm aa"),"")</f>
        <v/>
      </c>
      <c r="DO469" s="121" t="str">
        <f>IF('Main courante'!$F466,'Main courante'!$E466,"")</f>
        <v/>
      </c>
      <c r="DP469" s="121" t="str">
        <f>IF(OR('Main courante'!$F466&lt;&gt;"",'Main courante'!$K466&lt;&gt;""),IF('Main courante'!$F466&lt;&gt;"",TEXT('Main courante'!$F466,"hh:mm"),""),"")</f>
        <v/>
      </c>
      <c r="DQ469" s="121" t="str">
        <f>IF(OR('Main courante'!$F466&lt;&gt;"",'Main courante'!$K466&lt;&gt;""),IF('Main courante'!$G466&lt;&gt;"",TEXT('Main courante'!$G466,"hh:mm"),""),"")</f>
        <v/>
      </c>
      <c r="DR469" s="121" t="str">
        <f>IF(OR('Main courante'!$F466&lt;&gt;"",'Main courante'!$K466&lt;&gt;""),IF('Main courante'!$K466&lt;&gt;"",TEXT('Main courante'!$K466,"hh:mm"),""),"")</f>
        <v/>
      </c>
      <c r="DS469" s="121" t="str">
        <f>IF(OR('Main courante'!$F466&lt;&gt;"",'Main courante'!$K466&lt;&gt;""),IF('Main courante'!$L466&lt;&gt;"",TEXT('Main courante'!$L466,"hh:mm"),""),"")</f>
        <v/>
      </c>
      <c r="DT469" s="129">
        <f t="shared" si="25"/>
        <v>0</v>
      </c>
      <c r="DU469" s="130">
        <f>'Main courante'!$H466+'Main courante'!$M466</f>
        <v>0</v>
      </c>
      <c r="DV469" s="131">
        <f>'Main courante'!$J466+'Main courante'!$O466</f>
        <v>0</v>
      </c>
      <c r="DW469" s="131">
        <f>'Main courante'!$I466+'Main courante'!$N466</f>
        <v>0</v>
      </c>
      <c r="DX469" s="132" t="str">
        <f>IF('Main courante'!$P466&lt;&gt;"",'Main courante'!$P466,"")</f>
        <v/>
      </c>
      <c r="DY469" s="133" t="str">
        <f>IF('Main courante'!$Q466&lt;&gt;"",'Main courante'!$Q466,"")</f>
        <v/>
      </c>
      <c r="DZ469" s="133" t="str">
        <f>IF('Main courante'!$R466&lt;&gt;"",'Main courante'!$R466,"")</f>
        <v/>
      </c>
      <c r="EA469" s="129">
        <f t="shared" si="26"/>
        <v>0</v>
      </c>
      <c r="EB469" s="129">
        <f t="shared" si="27"/>
        <v>0</v>
      </c>
      <c r="ED469" s="120" t="str">
        <f>IF('Main courante'!$A466=$ED$6,MAX($ED$8:$ED468)+1,"")</f>
        <v/>
      </c>
      <c r="EE469" s="120" t="str">
        <f>IF('Main courante'!$A466=$ED$6,'Main courante'!$S466,"")</f>
        <v/>
      </c>
      <c r="EF469" s="120" t="str">
        <f>IF('Main courante'!$A466=$ED$6,'Main courante'!$T466,"")</f>
        <v/>
      </c>
      <c r="EG469" s="120" t="str">
        <f>IF('Main courante'!$A466=$ED$6,'Main courante'!$U466,"")</f>
        <v/>
      </c>
      <c r="EH469" s="134" t="str">
        <f>IF('Main courante'!$A466=$ED$6,'Main courante'!$V466,"")</f>
        <v/>
      </c>
      <c r="EJ469" s="120" t="str">
        <f>IF('Main courante'!$A466=$EJ$6,MAX($EJ$8:$EJ468)+1,"")</f>
        <v/>
      </c>
      <c r="EK469" s="120" t="str">
        <f>IF('Main courante'!$A466=$EJ$6,'Main courante'!$S466,"")</f>
        <v/>
      </c>
      <c r="EL469" s="120" t="str">
        <f>IF('Main courante'!$A466=$EJ$6,'Main courante'!$T466,"")</f>
        <v/>
      </c>
      <c r="EM469" s="120" t="str">
        <f>IF('Main courante'!$A466=$EJ$6,'Main courante'!$U466,"")</f>
        <v/>
      </c>
      <c r="EN469" s="134" t="str">
        <f>IF('Main courante'!$A466=$EJ$6,'Main courante'!$V466,"")</f>
        <v/>
      </c>
      <c r="EP469" s="120" t="str">
        <f>IF('Main courante'!$A466=$EP$6,MAX($EP$8:$EP468)+1,"")</f>
        <v/>
      </c>
      <c r="EQ469" s="120" t="str">
        <f>IF('Main courante'!$A466=$EP$6,'Main courante'!$S466,"")</f>
        <v/>
      </c>
      <c r="ER469" s="120" t="str">
        <f>IF('Main courante'!$A466=$EP$6,'Main courante'!$T466,"")</f>
        <v/>
      </c>
      <c r="ES469" s="120" t="str">
        <f>IF('Main courante'!$A466=$EP$6,'Main courante'!$U466,"")</f>
        <v/>
      </c>
      <c r="ET469" s="134" t="str">
        <f>IF('Main courante'!$A466=$EP$6,'Main courante'!$V466,"")</f>
        <v/>
      </c>
      <c r="EU469" s="125"/>
      <c r="EV469" s="120" t="str">
        <f>IF('Main courante'!$A466=$EV$6,MAX($EV$8:$EV468)+1,"")</f>
        <v/>
      </c>
      <c r="EW469" s="121" t="str">
        <f>IF('Main courante'!$A466=$EV$6,TEXT('Main courante'!$B466,"j mmm aa"),"")</f>
        <v/>
      </c>
      <c r="EX469" s="122" t="str">
        <f>IF('Main courante'!$A466=$EV$6,TEXT('Main courante'!$C466,"hh:mm"),"")</f>
        <v/>
      </c>
      <c r="EY469" s="122" t="str">
        <f>IF('Main courante'!$A466=$EV$6,TEXT('Main courante'!$D466,"hh:mm"),"")</f>
        <v/>
      </c>
      <c r="EZ469" s="123" t="str">
        <f>IF('Main courante'!$A466=$EV$6,MOD($EY469-$EX469,1),"")</f>
        <v/>
      </c>
      <c r="FA469" s="123" t="str">
        <f>IF('Main courante'!$A466=$EV$6,'Main courante'!$E466,"")</f>
        <v/>
      </c>
      <c r="FB469" s="128"/>
    </row>
    <row r="470" spans="1:158">
      <c r="A470" s="120" t="str">
        <f>IF('Main courante'!$A467=$A$6,MAX($A$8:$A469)+1,"")</f>
        <v/>
      </c>
      <c r="B470" s="121" t="str">
        <f>IF('Main courante'!$A467=$A$6,TEXT('Main courante'!$B467,"j mmm aa"),"")</f>
        <v/>
      </c>
      <c r="C470" s="122" t="str">
        <f>IF('Main courante'!$A467=$A$6,TEXT('Main courante'!$C467,"hh:mm"),"")</f>
        <v/>
      </c>
      <c r="D470" s="122" t="str">
        <f>IF('Main courante'!$A467=$A$6,TEXT('Main courante'!$D467,"hh:mm"),"")</f>
        <v/>
      </c>
      <c r="E470" s="123" t="str">
        <f>IF('Main courante'!$A467=$A$6,MOD($D470-$C470,1),"")</f>
        <v/>
      </c>
      <c r="F470" s="123" t="str">
        <f>IF('Main courante'!$A467=$A$6,'Main courante'!$E467,"")</f>
        <v/>
      </c>
      <c r="G470" s="125"/>
      <c r="H470" s="126" t="str">
        <f>IF('Main courante'!$A467=$H$6,MAX($H$8:$H469)+1,"")</f>
        <v/>
      </c>
      <c r="I470" s="121" t="str">
        <f>IF('Main courante'!$A467=$H$6,TEXT('Main courante'!$B467,"j mmm aa"),"")</f>
        <v/>
      </c>
      <c r="J470" s="122" t="str">
        <f>IF('Main courante'!$A467=$H$6,TEXT('Main courante'!$C467,"hh:mm"),"")</f>
        <v/>
      </c>
      <c r="K470" s="122" t="str">
        <f>IF('Main courante'!$A467=$H$6,TEXT('Main courante'!$D467,"hh:mm"),"")</f>
        <v/>
      </c>
      <c r="L470" s="123" t="str">
        <f>IF('Main courante'!$A467=$H$6,MOD($K470-$J470,1),"")</f>
        <v/>
      </c>
      <c r="M470" s="123" t="str">
        <f>IF('Main courante'!$A467=$H$6,'Main courante'!$E467,"")</f>
        <v/>
      </c>
      <c r="N470" s="125"/>
      <c r="O470" s="120" t="str">
        <f>IF('Main courante'!$A467=$O$6,MAX($O$8:$O469)+1,"")</f>
        <v/>
      </c>
      <c r="P470" s="121" t="str">
        <f>IF('Main courante'!$A467=$O$6,TEXT('Main courante'!$B467,"j mmm aa"),"")</f>
        <v/>
      </c>
      <c r="Q470" s="122" t="str">
        <f>IF('Main courante'!$A467=$O$6,TEXT('Main courante'!$C467,"hh:mm"),"")</f>
        <v/>
      </c>
      <c r="R470" s="122" t="str">
        <f>IF('Main courante'!$A467=$O$6,TEXT('Main courante'!$D467,"hh:mm"),"")</f>
        <v/>
      </c>
      <c r="S470" s="123" t="str">
        <f>IF('Main courante'!$A467=$O$6,MOD($R470-$Q470,1),"")</f>
        <v/>
      </c>
      <c r="T470" s="124" t="str">
        <f>IF('Main courante'!$A467=$O$6,'Main courante'!$E467,"")</f>
        <v/>
      </c>
      <c r="U470" s="127" t="str">
        <f>IF('Main courante'!$A467=$O$6,DU470,"")</f>
        <v/>
      </c>
      <c r="V470" s="125"/>
      <c r="W470" s="120" t="str">
        <f>IF('Main courante'!$A467=$W$6,MAX($W$8:$W469)+1,"")</f>
        <v/>
      </c>
      <c r="X470" s="121" t="str">
        <f>IF('Main courante'!$A467=$W$6,TEXT('Main courante'!$B467,"j mmm aa"),"")</f>
        <v/>
      </c>
      <c r="Y470" s="122" t="str">
        <f>IF('Main courante'!$A467=$W$6,TEXT('Main courante'!$C467,"hh:mm"),"")</f>
        <v/>
      </c>
      <c r="Z470" s="122" t="str">
        <f>IF('Main courante'!$A467=$W$6,TEXT('Main courante'!$D467,"hh:mm"),"")</f>
        <v/>
      </c>
      <c r="AA470" s="123" t="str">
        <f>IF('Main courante'!$A467=$W$6,MOD($Z470-$Y470,1),"")</f>
        <v/>
      </c>
      <c r="AB470" s="123" t="str">
        <f>IF('Main courante'!$A467=$W$6,'Main courante'!$E467,"")</f>
        <v/>
      </c>
      <c r="AC470" s="122" t="str">
        <f>IF('Main courante'!$A467=$W$6,DU470,"")</f>
        <v/>
      </c>
      <c r="AD470" s="125"/>
      <c r="AE470" s="120" t="str">
        <f>IF('Main courante'!$A467=$AE$6,MAX($AE$8:$AE469)+1,"")</f>
        <v/>
      </c>
      <c r="AF470" s="121" t="str">
        <f>IF('Main courante'!$A467=$AE$6,TEXT('Main courante'!$B467,"j mmm aa"),"")</f>
        <v/>
      </c>
      <c r="AG470" s="122" t="str">
        <f>IF('Main courante'!$A467=$AE$6,TEXT('Main courante'!$C467,"hh:mm"),"")</f>
        <v/>
      </c>
      <c r="AH470" s="122" t="str">
        <f>IF('Main courante'!$A467=$AE$6,TEXT('Main courante'!$D467,"hh:mm"),"")</f>
        <v/>
      </c>
      <c r="AI470" s="123" t="str">
        <f>IF('Main courante'!$A467=$AE$6,MOD($AH470-$AG470,1),"")</f>
        <v/>
      </c>
      <c r="AJ470" s="123" t="str">
        <f>IF('Main courante'!$A467=$AE$6,'Main courante'!$E467,"")</f>
        <v/>
      </c>
      <c r="AK470" s="122" t="str">
        <f>IF('Main courante'!$A467=$AE$6,DU470,"")</f>
        <v/>
      </c>
      <c r="AL470" s="125"/>
      <c r="AM470" s="120" t="str">
        <f>IF('Main courante'!$A467=$AM$6,MAX($AM$8:$AM469)+1,"")</f>
        <v/>
      </c>
      <c r="AN470" s="121" t="str">
        <f>IF('Main courante'!$A467=$AM$6,TEXT('Main courante'!$B467,"j mmm aa"),"")</f>
        <v/>
      </c>
      <c r="AO470" s="122" t="str">
        <f>IF('Main courante'!$A467=$AM$6,TEXT('Main courante'!$C467,"hh:mm"),"")</f>
        <v/>
      </c>
      <c r="AP470" s="122" t="str">
        <f>IF('Main courante'!$A467=$AM$6,TEXT('Main courante'!$D467,"hh:mm"),"")</f>
        <v/>
      </c>
      <c r="AQ470" s="123" t="str">
        <f>IF('Main courante'!$A467=$AM$6,MOD($AP470-$AO470,1),"")</f>
        <v/>
      </c>
      <c r="AR470" s="123" t="str">
        <f>IF('Main courante'!$A467=$AM$6,'Main courante'!$E467,"")</f>
        <v/>
      </c>
      <c r="AS470" s="122" t="str">
        <f>IF('Main courante'!$A467=$AM$6,DU470,"")</f>
        <v/>
      </c>
      <c r="AT470" s="125"/>
      <c r="AU470" s="120" t="str">
        <f>IF('Main courante'!$A467=$AU$6,MAX($AU$8:$AU469)+1,"")</f>
        <v/>
      </c>
      <c r="AV470" s="121" t="str">
        <f>IF('Main courante'!$A467=$AU$6,TEXT('Main courante'!$B467,"j mmm aa"),"")</f>
        <v/>
      </c>
      <c r="AW470" s="122" t="str">
        <f>IF('Main courante'!$A467=$AU$6,TEXT('Main courante'!$C467,"hh:mm"),"")</f>
        <v/>
      </c>
      <c r="AX470" s="122" t="str">
        <f>IF('Main courante'!$A467=$AU$6,TEXT('Main courante'!$D467,"hh:mm"),"")</f>
        <v/>
      </c>
      <c r="AY470" s="123" t="str">
        <f>IF('Main courante'!$A467=$AU$6,MOD($AX470-$AW470,1),"")</f>
        <v/>
      </c>
      <c r="AZ470" s="123" t="str">
        <f>IF('Main courante'!$A467=$AU$6,'Main courante'!$E467,"")</f>
        <v/>
      </c>
      <c r="BA470" s="122" t="str">
        <f>IF('Main courante'!$A467=$AU$6,DU470,"")</f>
        <v/>
      </c>
      <c r="BB470" s="125"/>
      <c r="BC470" s="120" t="str">
        <f>IF('Main courante'!$A467=$BC$6,MAX($BC$8:$BC469)+1,"")</f>
        <v/>
      </c>
      <c r="BD470" s="121" t="str">
        <f>IF('Main courante'!$A467=$BC$6,TEXT('Main courante'!$B467,"j mmm aa"),"")</f>
        <v/>
      </c>
      <c r="BE470" s="122" t="str">
        <f>IF('Main courante'!$A467=$BC$6,TEXT('Main courante'!$C467,"hh:mm"),"")</f>
        <v/>
      </c>
      <c r="BF470" s="122" t="str">
        <f>IF('Main courante'!$A467=$BC$6,TEXT('Main courante'!$D467,"hh:mm"),"")</f>
        <v/>
      </c>
      <c r="BG470" s="123" t="str">
        <f>IF('Main courante'!$A467=$BC$6,MOD($BF470-$BE470,1),"")</f>
        <v/>
      </c>
      <c r="BH470" s="123" t="str">
        <f>IF('Main courante'!$A467=$BC$6,'Main courante'!$E467,"")</f>
        <v/>
      </c>
      <c r="BI470" s="122" t="str">
        <f>IF('Main courante'!$A467=$BC$6,DU470,"")</f>
        <v/>
      </c>
      <c r="BJ470" s="125"/>
      <c r="BK470" s="120" t="str">
        <f>IF('Main courante'!$A467=$BK$6,MAX($BK$8:$BK469)+1,"")</f>
        <v/>
      </c>
      <c r="BL470" s="121" t="str">
        <f>IF('Main courante'!$A467=$BK$6,TEXT('Main courante'!$B467,"j mmm aa"),"")</f>
        <v/>
      </c>
      <c r="BM470" s="122" t="str">
        <f>IF('Main courante'!$A467=$BK$6,TEXT('Main courante'!$C467,"hh:mm"),"")</f>
        <v/>
      </c>
      <c r="BN470" s="122" t="str">
        <f>IF('Main courante'!$A467=$BK$6,TEXT('Main courante'!$D467,"hh:mm"),"")</f>
        <v/>
      </c>
      <c r="BO470" s="123" t="str">
        <f>IF('Main courante'!$A467=$BK$6,MOD($BN470-$BM470,1),"")</f>
        <v/>
      </c>
      <c r="BP470" s="123" t="str">
        <f>IF('Main courante'!$A467=$BK$6,'Main courante'!$E467,"")</f>
        <v/>
      </c>
      <c r="BQ470" s="122" t="str">
        <f>IF('Main courante'!$A467=$BK$6,DU470,"")</f>
        <v/>
      </c>
      <c r="BR470" s="125"/>
      <c r="BS470" s="120" t="str">
        <f>IF('Main courante'!$A467=$BS$6,MAX($BS$8:$BS469)+1,"")</f>
        <v/>
      </c>
      <c r="BT470" s="121" t="str">
        <f>IF('Main courante'!$A467=$BS$6,TEXT('Main courante'!$B467,"j mmm aa"),"")</f>
        <v/>
      </c>
      <c r="BU470" s="122" t="str">
        <f>IF('Main courante'!$A467=$BS$6,TEXT('Main courante'!$C467,"hh:mm"),"")</f>
        <v/>
      </c>
      <c r="BV470" s="122" t="str">
        <f>IF('Main courante'!$A467=$BS$6,TEXT('Main courante'!$D467,"hh:mm"),"")</f>
        <v/>
      </c>
      <c r="BW470" s="123" t="str">
        <f>IF('Main courante'!$A467=$BS$6,MOD($BV470-$BU470,1),"")</f>
        <v/>
      </c>
      <c r="BX470" s="123" t="str">
        <f>IF('Main courante'!$A467=$BS$6,'Main courante'!$E467,"")</f>
        <v/>
      </c>
      <c r="BY470" s="122" t="str">
        <f>IF('Main courante'!$A467=$BS$6,DU470,"")</f>
        <v/>
      </c>
      <c r="BZ470" s="125"/>
      <c r="CA470" s="120" t="str">
        <f>IF('Main courante'!$A467=$CA$6,MAX($CA$8:$CA469)+1,"")</f>
        <v/>
      </c>
      <c r="CB470" s="121" t="str">
        <f>IF('Main courante'!$A467=$CA$6,TEXT('Main courante'!$B467,"j mmm aa"),"")</f>
        <v/>
      </c>
      <c r="CC470" s="122" t="str">
        <f>IF('Main courante'!$A467=$CA$6,TEXT('Main courante'!$C467,"hh:mm"),"")</f>
        <v/>
      </c>
      <c r="CD470" s="122" t="str">
        <f>IF('Main courante'!$A467=$CA$6,TEXT('Main courante'!$D467,"hh:mm"),"")</f>
        <v/>
      </c>
      <c r="CE470" s="123" t="str">
        <f>IF('Main courante'!$A467=$CA$6,MOD($CD470-$CC470,1),"")</f>
        <v/>
      </c>
      <c r="CF470" s="123" t="str">
        <f>IF('Main courante'!$A467=$CA$6,'Main courante'!$E467,"")</f>
        <v/>
      </c>
      <c r="CG470" s="122" t="str">
        <f>IF('Main courante'!$A467=$CA$6,DU470,"")</f>
        <v/>
      </c>
      <c r="CH470" s="125"/>
      <c r="CI470" s="120" t="str">
        <f>IF('Main courante'!$A467=$CI$6,MAX($CI$8:$CI469)+1,"")</f>
        <v/>
      </c>
      <c r="CJ470" s="121" t="str">
        <f>IF('Main courante'!$A467=$CI$6,TEXT('Main courante'!$B467,"j mmm aa"),"")</f>
        <v/>
      </c>
      <c r="CK470" s="122" t="str">
        <f>IF('Main courante'!$A467=$CI$6,TEXT('Main courante'!$C467,"hh:mm"),"")</f>
        <v/>
      </c>
      <c r="CL470" s="122" t="str">
        <f>IF('Main courante'!$A467=$CI$6,TEXT('Main courante'!$D467,"hh:mm"),"")</f>
        <v/>
      </c>
      <c r="CM470" s="123" t="str">
        <f>IF('Main courante'!$A467=$CI$6,MOD($CL470-$CK470,1),"")</f>
        <v/>
      </c>
      <c r="CN470" s="123" t="str">
        <f>IF('Main courante'!$A467=$CI$6,'Main courante'!$E467,"")</f>
        <v/>
      </c>
      <c r="CO470" s="125"/>
      <c r="CP470" s="120" t="str">
        <f>IF('Main courante'!$A467=$CP$6,MAX($CP$8:$CP469)+1,"")</f>
        <v/>
      </c>
      <c r="CQ470" s="121" t="str">
        <f>IF('Main courante'!$A467=$CP$6,TEXT('Main courante'!$B467,"j mmm aa"),"")</f>
        <v/>
      </c>
      <c r="CR470" s="122" t="str">
        <f>IF('Main courante'!$A467=$CP$6,TEXT('Main courante'!$C467,"hh:mm"),"")</f>
        <v/>
      </c>
      <c r="CS470" s="122" t="str">
        <f>IF('Main courante'!$A467=$CP$6,TEXT('Main courante'!$D467,"hh:mm"),"")</f>
        <v/>
      </c>
      <c r="CT470" s="123" t="str">
        <f>IF('Main courante'!$A467=$CP$6,MOD($CS470-$CR470,1),"")</f>
        <v/>
      </c>
      <c r="CU470" s="123" t="str">
        <f>IF('Main courante'!$A467=$CP$6,'Main courante'!$E467,"")</f>
        <v/>
      </c>
      <c r="CV470" s="122" t="str">
        <f>IF('Main courante'!$A467=$CP$6,DU470,"")</f>
        <v/>
      </c>
      <c r="CW470" s="125"/>
      <c r="CX470" s="120" t="str">
        <f>IF('Main courante'!$A467=$CX$6,MAX($CX$8:$CX469)+1,"")</f>
        <v/>
      </c>
      <c r="CY470" s="121" t="str">
        <f>IF('Main courante'!$A467=$CX$6,TEXT('Main courante'!$B467,"j mmm aa"),"")</f>
        <v/>
      </c>
      <c r="CZ470" s="122" t="str">
        <f>IF('Main courante'!$A467=$CX$6,TEXT('Main courante'!$C467,"hh:mm"),"")</f>
        <v/>
      </c>
      <c r="DA470" s="122" t="str">
        <f>IF('Main courante'!$A467=$CX$6,TEXT('Main courante'!$D467,"hh:mm"),"")</f>
        <v/>
      </c>
      <c r="DB470" s="123" t="str">
        <f>IF('Main courante'!$A467=$CX$6,MOD($DA470-$CZ470,1),"")</f>
        <v/>
      </c>
      <c r="DC470" s="123" t="str">
        <f>IF('Main courante'!$A467=$CX$6,'Main courante'!$E467,"")</f>
        <v/>
      </c>
      <c r="DD470" s="122" t="str">
        <f>IF('Main courante'!$A467=$CX$6,DU470,"")</f>
        <v/>
      </c>
      <c r="DE470" s="125"/>
      <c r="DF470" s="120" t="str">
        <f>IF('Main courante'!$A467=$DF$6,MAX($DF$8:$DF469)+1,"")</f>
        <v/>
      </c>
      <c r="DG470" s="121" t="str">
        <f>IF('Main courante'!$A467=$DF$6,TEXT('Main courante'!$B467,"j mmm aa"),"")</f>
        <v/>
      </c>
      <c r="DH470" s="122" t="str">
        <f>IF('Main courante'!$A467=$DF$6,TEXT('Main courante'!$C467,"hh:mm"),"")</f>
        <v/>
      </c>
      <c r="DI470" s="122" t="str">
        <f>IF('Main courante'!$A467=$DF$6,TEXT('Main courante'!$D467,"hh:mm"),"")</f>
        <v/>
      </c>
      <c r="DJ470" s="123" t="str">
        <f>IF('Main courante'!$A467=$DF$6,MOD($DI470-$DH470,1),"")</f>
        <v/>
      </c>
      <c r="DK470" s="123" t="str">
        <f>IF('Main courante'!$A467=$DF$6,'Main courante'!$E467,"")</f>
        <v/>
      </c>
      <c r="DL470" s="128"/>
      <c r="DM470" s="120" t="str">
        <f>IF(OR('Main courante'!$F467&lt;&gt;"",'Main courante'!$K467&lt;&gt;""),MAX($DM$8:$DM469)+1,"")</f>
        <v/>
      </c>
      <c r="DN470" s="121" t="str">
        <f>IF('Main courante'!$F467,TEXT('Main courante'!$B467,"j mmm aa"),"")</f>
        <v/>
      </c>
      <c r="DO470" s="121" t="str">
        <f>IF('Main courante'!$F467,'Main courante'!$E467,"")</f>
        <v/>
      </c>
      <c r="DP470" s="121" t="str">
        <f>IF(OR('Main courante'!$F467&lt;&gt;"",'Main courante'!$K467&lt;&gt;""),IF('Main courante'!$F467&lt;&gt;"",TEXT('Main courante'!$F467,"hh:mm"),""),"")</f>
        <v/>
      </c>
      <c r="DQ470" s="121" t="str">
        <f>IF(OR('Main courante'!$F467&lt;&gt;"",'Main courante'!$K467&lt;&gt;""),IF('Main courante'!$G467&lt;&gt;"",TEXT('Main courante'!$G467,"hh:mm"),""),"")</f>
        <v/>
      </c>
      <c r="DR470" s="121" t="str">
        <f>IF(OR('Main courante'!$F467&lt;&gt;"",'Main courante'!$K467&lt;&gt;""),IF('Main courante'!$K467&lt;&gt;"",TEXT('Main courante'!$K467,"hh:mm"),""),"")</f>
        <v/>
      </c>
      <c r="DS470" s="121" t="str">
        <f>IF(OR('Main courante'!$F467&lt;&gt;"",'Main courante'!$K467&lt;&gt;""),IF('Main courante'!$L467&lt;&gt;"",TEXT('Main courante'!$L467,"hh:mm"),""),"")</f>
        <v/>
      </c>
      <c r="DT470" s="129">
        <f t="shared" si="25"/>
        <v>0</v>
      </c>
      <c r="DU470" s="130">
        <f>'Main courante'!$H467+'Main courante'!$M467</f>
        <v>0</v>
      </c>
      <c r="DV470" s="131">
        <f>'Main courante'!$J467+'Main courante'!$O467</f>
        <v>0</v>
      </c>
      <c r="DW470" s="131">
        <f>'Main courante'!$I467+'Main courante'!$N467</f>
        <v>0</v>
      </c>
      <c r="DX470" s="132" t="str">
        <f>IF('Main courante'!$P467&lt;&gt;"",'Main courante'!$P467,"")</f>
        <v/>
      </c>
      <c r="DY470" s="133" t="str">
        <f>IF('Main courante'!$Q467&lt;&gt;"",'Main courante'!$Q467,"")</f>
        <v/>
      </c>
      <c r="DZ470" s="133" t="str">
        <f>IF('Main courante'!$R467&lt;&gt;"",'Main courante'!$R467,"")</f>
        <v/>
      </c>
      <c r="EA470" s="129">
        <f t="shared" si="26"/>
        <v>0</v>
      </c>
      <c r="EB470" s="129">
        <f t="shared" si="27"/>
        <v>0</v>
      </c>
      <c r="ED470" s="120" t="str">
        <f>IF('Main courante'!$A467=$ED$6,MAX($ED$8:$ED469)+1,"")</f>
        <v/>
      </c>
      <c r="EE470" s="120" t="str">
        <f>IF('Main courante'!$A467=$ED$6,'Main courante'!$S467,"")</f>
        <v/>
      </c>
      <c r="EF470" s="120" t="str">
        <f>IF('Main courante'!$A467=$ED$6,'Main courante'!$T467,"")</f>
        <v/>
      </c>
      <c r="EG470" s="120" t="str">
        <f>IF('Main courante'!$A467=$ED$6,'Main courante'!$U467,"")</f>
        <v/>
      </c>
      <c r="EH470" s="134" t="str">
        <f>IF('Main courante'!$A467=$ED$6,'Main courante'!$V467,"")</f>
        <v/>
      </c>
      <c r="EJ470" s="120" t="str">
        <f>IF('Main courante'!$A467=$EJ$6,MAX($EJ$8:$EJ469)+1,"")</f>
        <v/>
      </c>
      <c r="EK470" s="120" t="str">
        <f>IF('Main courante'!$A467=$EJ$6,'Main courante'!$S467,"")</f>
        <v/>
      </c>
      <c r="EL470" s="120" t="str">
        <f>IF('Main courante'!$A467=$EJ$6,'Main courante'!$T467,"")</f>
        <v/>
      </c>
      <c r="EM470" s="120" t="str">
        <f>IF('Main courante'!$A467=$EJ$6,'Main courante'!$U467,"")</f>
        <v/>
      </c>
      <c r="EN470" s="134" t="str">
        <f>IF('Main courante'!$A467=$EJ$6,'Main courante'!$V467,"")</f>
        <v/>
      </c>
      <c r="EP470" s="120" t="str">
        <f>IF('Main courante'!$A467=$EP$6,MAX($EP$8:$EP469)+1,"")</f>
        <v/>
      </c>
      <c r="EQ470" s="120" t="str">
        <f>IF('Main courante'!$A467=$EP$6,'Main courante'!$S467,"")</f>
        <v/>
      </c>
      <c r="ER470" s="120" t="str">
        <f>IF('Main courante'!$A467=$EP$6,'Main courante'!$T467,"")</f>
        <v/>
      </c>
      <c r="ES470" s="120" t="str">
        <f>IF('Main courante'!$A467=$EP$6,'Main courante'!$U467,"")</f>
        <v/>
      </c>
      <c r="ET470" s="134" t="str">
        <f>IF('Main courante'!$A467=$EP$6,'Main courante'!$V467,"")</f>
        <v/>
      </c>
      <c r="EU470" s="125"/>
      <c r="EV470" s="120" t="str">
        <f>IF('Main courante'!$A467=$EV$6,MAX($EV$8:$EV469)+1,"")</f>
        <v/>
      </c>
      <c r="EW470" s="121" t="str">
        <f>IF('Main courante'!$A467=$EV$6,TEXT('Main courante'!$B467,"j mmm aa"),"")</f>
        <v/>
      </c>
      <c r="EX470" s="122" t="str">
        <f>IF('Main courante'!$A467=$EV$6,TEXT('Main courante'!$C467,"hh:mm"),"")</f>
        <v/>
      </c>
      <c r="EY470" s="122" t="str">
        <f>IF('Main courante'!$A467=$EV$6,TEXT('Main courante'!$D467,"hh:mm"),"")</f>
        <v/>
      </c>
      <c r="EZ470" s="123" t="str">
        <f>IF('Main courante'!$A467=$EV$6,MOD($EY470-$EX470,1),"")</f>
        <v/>
      </c>
      <c r="FA470" s="123" t="str">
        <f>IF('Main courante'!$A467=$EV$6,'Main courante'!$E467,"")</f>
        <v/>
      </c>
      <c r="FB470" s="128"/>
    </row>
    <row r="471" spans="1:158">
      <c r="A471" s="120" t="str">
        <f>IF('Main courante'!$A468=$A$6,MAX($A$8:$A470)+1,"")</f>
        <v/>
      </c>
      <c r="B471" s="121" t="str">
        <f>IF('Main courante'!$A468=$A$6,TEXT('Main courante'!$B468,"j mmm aa"),"")</f>
        <v/>
      </c>
      <c r="C471" s="122" t="str">
        <f>IF('Main courante'!$A468=$A$6,TEXT('Main courante'!$C468,"hh:mm"),"")</f>
        <v/>
      </c>
      <c r="D471" s="122" t="str">
        <f>IF('Main courante'!$A468=$A$6,TEXT('Main courante'!$D468,"hh:mm"),"")</f>
        <v/>
      </c>
      <c r="E471" s="123" t="str">
        <f>IF('Main courante'!$A468=$A$6,MOD($D471-$C471,1),"")</f>
        <v/>
      </c>
      <c r="F471" s="123" t="str">
        <f>IF('Main courante'!$A468=$A$6,'Main courante'!$E468,"")</f>
        <v/>
      </c>
      <c r="G471" s="125"/>
      <c r="H471" s="126" t="str">
        <f>IF('Main courante'!$A468=$H$6,MAX($H$8:$H470)+1,"")</f>
        <v/>
      </c>
      <c r="I471" s="121" t="str">
        <f>IF('Main courante'!$A468=$H$6,TEXT('Main courante'!$B468,"j mmm aa"),"")</f>
        <v/>
      </c>
      <c r="J471" s="122" t="str">
        <f>IF('Main courante'!$A468=$H$6,TEXT('Main courante'!$C468,"hh:mm"),"")</f>
        <v/>
      </c>
      <c r="K471" s="122" t="str">
        <f>IF('Main courante'!$A468=$H$6,TEXT('Main courante'!$D468,"hh:mm"),"")</f>
        <v/>
      </c>
      <c r="L471" s="123" t="str">
        <f>IF('Main courante'!$A468=$H$6,MOD($K471-$J471,1),"")</f>
        <v/>
      </c>
      <c r="M471" s="123" t="str">
        <f>IF('Main courante'!$A468=$H$6,'Main courante'!$E468,"")</f>
        <v/>
      </c>
      <c r="N471" s="125"/>
      <c r="O471" s="120" t="str">
        <f>IF('Main courante'!$A468=$O$6,MAX($O$8:$O470)+1,"")</f>
        <v/>
      </c>
      <c r="P471" s="121" t="str">
        <f>IF('Main courante'!$A468=$O$6,TEXT('Main courante'!$B468,"j mmm aa"),"")</f>
        <v/>
      </c>
      <c r="Q471" s="122" t="str">
        <f>IF('Main courante'!$A468=$O$6,TEXT('Main courante'!$C468,"hh:mm"),"")</f>
        <v/>
      </c>
      <c r="R471" s="122" t="str">
        <f>IF('Main courante'!$A468=$O$6,TEXT('Main courante'!$D468,"hh:mm"),"")</f>
        <v/>
      </c>
      <c r="S471" s="123" t="str">
        <f>IF('Main courante'!$A468=$O$6,MOD($R471-$Q471,1),"")</f>
        <v/>
      </c>
      <c r="T471" s="124" t="str">
        <f>IF('Main courante'!$A468=$O$6,'Main courante'!$E468,"")</f>
        <v/>
      </c>
      <c r="U471" s="127" t="str">
        <f>IF('Main courante'!$A468=$O$6,DU471,"")</f>
        <v/>
      </c>
      <c r="V471" s="125"/>
      <c r="W471" s="120" t="str">
        <f>IF('Main courante'!$A468=$W$6,MAX($W$8:$W470)+1,"")</f>
        <v/>
      </c>
      <c r="X471" s="121" t="str">
        <f>IF('Main courante'!$A468=$W$6,TEXT('Main courante'!$B468,"j mmm aa"),"")</f>
        <v/>
      </c>
      <c r="Y471" s="122" t="str">
        <f>IF('Main courante'!$A468=$W$6,TEXT('Main courante'!$C468,"hh:mm"),"")</f>
        <v/>
      </c>
      <c r="Z471" s="122" t="str">
        <f>IF('Main courante'!$A468=$W$6,TEXT('Main courante'!$D468,"hh:mm"),"")</f>
        <v/>
      </c>
      <c r="AA471" s="123" t="str">
        <f>IF('Main courante'!$A468=$W$6,MOD($Z471-$Y471,1),"")</f>
        <v/>
      </c>
      <c r="AB471" s="123" t="str">
        <f>IF('Main courante'!$A468=$W$6,'Main courante'!$E468,"")</f>
        <v/>
      </c>
      <c r="AC471" s="122" t="str">
        <f>IF('Main courante'!$A468=$W$6,DU471,"")</f>
        <v/>
      </c>
      <c r="AD471" s="125"/>
      <c r="AE471" s="120" t="str">
        <f>IF('Main courante'!$A468=$AE$6,MAX($AE$8:$AE470)+1,"")</f>
        <v/>
      </c>
      <c r="AF471" s="121" t="str">
        <f>IF('Main courante'!$A468=$AE$6,TEXT('Main courante'!$B468,"j mmm aa"),"")</f>
        <v/>
      </c>
      <c r="AG471" s="122" t="str">
        <f>IF('Main courante'!$A468=$AE$6,TEXT('Main courante'!$C468,"hh:mm"),"")</f>
        <v/>
      </c>
      <c r="AH471" s="122" t="str">
        <f>IF('Main courante'!$A468=$AE$6,TEXT('Main courante'!$D468,"hh:mm"),"")</f>
        <v/>
      </c>
      <c r="AI471" s="123" t="str">
        <f>IF('Main courante'!$A468=$AE$6,MOD($AH471-$AG471,1),"")</f>
        <v/>
      </c>
      <c r="AJ471" s="123" t="str">
        <f>IF('Main courante'!$A468=$AE$6,'Main courante'!$E468,"")</f>
        <v/>
      </c>
      <c r="AK471" s="122" t="str">
        <f>IF('Main courante'!$A468=$AE$6,DU471,"")</f>
        <v/>
      </c>
      <c r="AL471" s="125"/>
      <c r="AM471" s="120" t="str">
        <f>IF('Main courante'!$A468=$AM$6,MAX($AM$8:$AM470)+1,"")</f>
        <v/>
      </c>
      <c r="AN471" s="121" t="str">
        <f>IF('Main courante'!$A468=$AM$6,TEXT('Main courante'!$B468,"j mmm aa"),"")</f>
        <v/>
      </c>
      <c r="AO471" s="122" t="str">
        <f>IF('Main courante'!$A468=$AM$6,TEXT('Main courante'!$C468,"hh:mm"),"")</f>
        <v/>
      </c>
      <c r="AP471" s="122" t="str">
        <f>IF('Main courante'!$A468=$AM$6,TEXT('Main courante'!$D468,"hh:mm"),"")</f>
        <v/>
      </c>
      <c r="AQ471" s="123" t="str">
        <f>IF('Main courante'!$A468=$AM$6,MOD($AP471-$AO471,1),"")</f>
        <v/>
      </c>
      <c r="AR471" s="123" t="str">
        <f>IF('Main courante'!$A468=$AM$6,'Main courante'!$E468,"")</f>
        <v/>
      </c>
      <c r="AS471" s="122" t="str">
        <f>IF('Main courante'!$A468=$AM$6,DU471,"")</f>
        <v/>
      </c>
      <c r="AT471" s="125"/>
      <c r="AU471" s="120" t="str">
        <f>IF('Main courante'!$A468=$AU$6,MAX($AU$8:$AU470)+1,"")</f>
        <v/>
      </c>
      <c r="AV471" s="121" t="str">
        <f>IF('Main courante'!$A468=$AU$6,TEXT('Main courante'!$B468,"j mmm aa"),"")</f>
        <v/>
      </c>
      <c r="AW471" s="122" t="str">
        <f>IF('Main courante'!$A468=$AU$6,TEXT('Main courante'!$C468,"hh:mm"),"")</f>
        <v/>
      </c>
      <c r="AX471" s="122" t="str">
        <f>IF('Main courante'!$A468=$AU$6,TEXT('Main courante'!$D468,"hh:mm"),"")</f>
        <v/>
      </c>
      <c r="AY471" s="123" t="str">
        <f>IF('Main courante'!$A468=$AU$6,MOD($AX471-$AW471,1),"")</f>
        <v/>
      </c>
      <c r="AZ471" s="123" t="str">
        <f>IF('Main courante'!$A468=$AU$6,'Main courante'!$E468,"")</f>
        <v/>
      </c>
      <c r="BA471" s="122" t="str">
        <f>IF('Main courante'!$A468=$AU$6,DU471,"")</f>
        <v/>
      </c>
      <c r="BB471" s="125"/>
      <c r="BC471" s="120" t="str">
        <f>IF('Main courante'!$A468=$BC$6,MAX($BC$8:$BC470)+1,"")</f>
        <v/>
      </c>
      <c r="BD471" s="121" t="str">
        <f>IF('Main courante'!$A468=$BC$6,TEXT('Main courante'!$B468,"j mmm aa"),"")</f>
        <v/>
      </c>
      <c r="BE471" s="122" t="str">
        <f>IF('Main courante'!$A468=$BC$6,TEXT('Main courante'!$C468,"hh:mm"),"")</f>
        <v/>
      </c>
      <c r="BF471" s="122" t="str">
        <f>IF('Main courante'!$A468=$BC$6,TEXT('Main courante'!$D468,"hh:mm"),"")</f>
        <v/>
      </c>
      <c r="BG471" s="123" t="str">
        <f>IF('Main courante'!$A468=$BC$6,MOD($BF471-$BE471,1),"")</f>
        <v/>
      </c>
      <c r="BH471" s="123" t="str">
        <f>IF('Main courante'!$A468=$BC$6,'Main courante'!$E468,"")</f>
        <v/>
      </c>
      <c r="BI471" s="122" t="str">
        <f>IF('Main courante'!$A468=$BC$6,DU471,"")</f>
        <v/>
      </c>
      <c r="BJ471" s="125"/>
      <c r="BK471" s="120" t="str">
        <f>IF('Main courante'!$A468=$BK$6,MAX($BK$8:$BK470)+1,"")</f>
        <v/>
      </c>
      <c r="BL471" s="121" t="str">
        <f>IF('Main courante'!$A468=$BK$6,TEXT('Main courante'!$B468,"j mmm aa"),"")</f>
        <v/>
      </c>
      <c r="BM471" s="122" t="str">
        <f>IF('Main courante'!$A468=$BK$6,TEXT('Main courante'!$C468,"hh:mm"),"")</f>
        <v/>
      </c>
      <c r="BN471" s="122" t="str">
        <f>IF('Main courante'!$A468=$BK$6,TEXT('Main courante'!$D468,"hh:mm"),"")</f>
        <v/>
      </c>
      <c r="BO471" s="123" t="str">
        <f>IF('Main courante'!$A468=$BK$6,MOD($BN471-$BM471,1),"")</f>
        <v/>
      </c>
      <c r="BP471" s="123" t="str">
        <f>IF('Main courante'!$A468=$BK$6,'Main courante'!$E468,"")</f>
        <v/>
      </c>
      <c r="BQ471" s="122" t="str">
        <f>IF('Main courante'!$A468=$BK$6,DU471,"")</f>
        <v/>
      </c>
      <c r="BR471" s="125"/>
      <c r="BS471" s="120" t="str">
        <f>IF('Main courante'!$A468=$BS$6,MAX($BS$8:$BS470)+1,"")</f>
        <v/>
      </c>
      <c r="BT471" s="121" t="str">
        <f>IF('Main courante'!$A468=$BS$6,TEXT('Main courante'!$B468,"j mmm aa"),"")</f>
        <v/>
      </c>
      <c r="BU471" s="122" t="str">
        <f>IF('Main courante'!$A468=$BS$6,TEXT('Main courante'!$C468,"hh:mm"),"")</f>
        <v/>
      </c>
      <c r="BV471" s="122" t="str">
        <f>IF('Main courante'!$A468=$BS$6,TEXT('Main courante'!$D468,"hh:mm"),"")</f>
        <v/>
      </c>
      <c r="BW471" s="123" t="str">
        <f>IF('Main courante'!$A468=$BS$6,MOD($BV471-$BU471,1),"")</f>
        <v/>
      </c>
      <c r="BX471" s="123" t="str">
        <f>IF('Main courante'!$A468=$BS$6,'Main courante'!$E468,"")</f>
        <v/>
      </c>
      <c r="BY471" s="122" t="str">
        <f>IF('Main courante'!$A468=$BS$6,DU471,"")</f>
        <v/>
      </c>
      <c r="BZ471" s="125"/>
      <c r="CA471" s="120" t="str">
        <f>IF('Main courante'!$A468=$CA$6,MAX($CA$8:$CA470)+1,"")</f>
        <v/>
      </c>
      <c r="CB471" s="121" t="str">
        <f>IF('Main courante'!$A468=$CA$6,TEXT('Main courante'!$B468,"j mmm aa"),"")</f>
        <v/>
      </c>
      <c r="CC471" s="122" t="str">
        <f>IF('Main courante'!$A468=$CA$6,TEXT('Main courante'!$C468,"hh:mm"),"")</f>
        <v/>
      </c>
      <c r="CD471" s="122" t="str">
        <f>IF('Main courante'!$A468=$CA$6,TEXT('Main courante'!$D468,"hh:mm"),"")</f>
        <v/>
      </c>
      <c r="CE471" s="123" t="str">
        <f>IF('Main courante'!$A468=$CA$6,MOD($CD471-$CC471,1),"")</f>
        <v/>
      </c>
      <c r="CF471" s="123" t="str">
        <f>IF('Main courante'!$A468=$CA$6,'Main courante'!$E468,"")</f>
        <v/>
      </c>
      <c r="CG471" s="122" t="str">
        <f>IF('Main courante'!$A468=$CA$6,DU471,"")</f>
        <v/>
      </c>
      <c r="CH471" s="125"/>
      <c r="CI471" s="120" t="str">
        <f>IF('Main courante'!$A468=$CI$6,MAX($CI$8:$CI470)+1,"")</f>
        <v/>
      </c>
      <c r="CJ471" s="121" t="str">
        <f>IF('Main courante'!$A468=$CI$6,TEXT('Main courante'!$B468,"j mmm aa"),"")</f>
        <v/>
      </c>
      <c r="CK471" s="122" t="str">
        <f>IF('Main courante'!$A468=$CI$6,TEXT('Main courante'!$C468,"hh:mm"),"")</f>
        <v/>
      </c>
      <c r="CL471" s="122" t="str">
        <f>IF('Main courante'!$A468=$CI$6,TEXT('Main courante'!$D468,"hh:mm"),"")</f>
        <v/>
      </c>
      <c r="CM471" s="123" t="str">
        <f>IF('Main courante'!$A468=$CI$6,MOD($CL471-$CK471,1),"")</f>
        <v/>
      </c>
      <c r="CN471" s="123" t="str">
        <f>IF('Main courante'!$A468=$CI$6,'Main courante'!$E468,"")</f>
        <v/>
      </c>
      <c r="CO471" s="125"/>
      <c r="CP471" s="120" t="str">
        <f>IF('Main courante'!$A468=$CP$6,MAX($CP$8:$CP470)+1,"")</f>
        <v/>
      </c>
      <c r="CQ471" s="121" t="str">
        <f>IF('Main courante'!$A468=$CP$6,TEXT('Main courante'!$B468,"j mmm aa"),"")</f>
        <v/>
      </c>
      <c r="CR471" s="122" t="str">
        <f>IF('Main courante'!$A468=$CP$6,TEXT('Main courante'!$C468,"hh:mm"),"")</f>
        <v/>
      </c>
      <c r="CS471" s="122" t="str">
        <f>IF('Main courante'!$A468=$CP$6,TEXT('Main courante'!$D468,"hh:mm"),"")</f>
        <v/>
      </c>
      <c r="CT471" s="123" t="str">
        <f>IF('Main courante'!$A468=$CP$6,MOD($CS471-$CR471,1),"")</f>
        <v/>
      </c>
      <c r="CU471" s="123" t="str">
        <f>IF('Main courante'!$A468=$CP$6,'Main courante'!$E468,"")</f>
        <v/>
      </c>
      <c r="CV471" s="122" t="str">
        <f>IF('Main courante'!$A468=$CP$6,DU471,"")</f>
        <v/>
      </c>
      <c r="CW471" s="125"/>
      <c r="CX471" s="120" t="str">
        <f>IF('Main courante'!$A468=$CX$6,MAX($CX$8:$CX470)+1,"")</f>
        <v/>
      </c>
      <c r="CY471" s="121" t="str">
        <f>IF('Main courante'!$A468=$CX$6,TEXT('Main courante'!$B468,"j mmm aa"),"")</f>
        <v/>
      </c>
      <c r="CZ471" s="122" t="str">
        <f>IF('Main courante'!$A468=$CX$6,TEXT('Main courante'!$C468,"hh:mm"),"")</f>
        <v/>
      </c>
      <c r="DA471" s="122" t="str">
        <f>IF('Main courante'!$A468=$CX$6,TEXT('Main courante'!$D468,"hh:mm"),"")</f>
        <v/>
      </c>
      <c r="DB471" s="123" t="str">
        <f>IF('Main courante'!$A468=$CX$6,MOD($DA471-$CZ471,1),"")</f>
        <v/>
      </c>
      <c r="DC471" s="123" t="str">
        <f>IF('Main courante'!$A468=$CX$6,'Main courante'!$E468,"")</f>
        <v/>
      </c>
      <c r="DD471" s="122" t="str">
        <f>IF('Main courante'!$A468=$CX$6,DU471,"")</f>
        <v/>
      </c>
      <c r="DE471" s="125"/>
      <c r="DF471" s="120" t="str">
        <f>IF('Main courante'!$A468=$DF$6,MAX($DF$8:$DF470)+1,"")</f>
        <v/>
      </c>
      <c r="DG471" s="121" t="str">
        <f>IF('Main courante'!$A468=$DF$6,TEXT('Main courante'!$B468,"j mmm aa"),"")</f>
        <v/>
      </c>
      <c r="DH471" s="122" t="str">
        <f>IF('Main courante'!$A468=$DF$6,TEXT('Main courante'!$C468,"hh:mm"),"")</f>
        <v/>
      </c>
      <c r="DI471" s="122" t="str">
        <f>IF('Main courante'!$A468=$DF$6,TEXT('Main courante'!$D468,"hh:mm"),"")</f>
        <v/>
      </c>
      <c r="DJ471" s="123" t="str">
        <f>IF('Main courante'!$A468=$DF$6,MOD($DI471-$DH471,1),"")</f>
        <v/>
      </c>
      <c r="DK471" s="123" t="str">
        <f>IF('Main courante'!$A468=$DF$6,'Main courante'!$E468,"")</f>
        <v/>
      </c>
      <c r="DL471" s="128"/>
      <c r="DM471" s="120" t="str">
        <f>IF(OR('Main courante'!$F468&lt;&gt;"",'Main courante'!$K468&lt;&gt;""),MAX($DM$8:$DM470)+1,"")</f>
        <v/>
      </c>
      <c r="DN471" s="121" t="str">
        <f>IF('Main courante'!$F468,TEXT('Main courante'!$B468,"j mmm aa"),"")</f>
        <v/>
      </c>
      <c r="DO471" s="121" t="str">
        <f>IF('Main courante'!$F468,'Main courante'!$E468,"")</f>
        <v/>
      </c>
      <c r="DP471" s="121" t="str">
        <f>IF(OR('Main courante'!$F468&lt;&gt;"",'Main courante'!$K468&lt;&gt;""),IF('Main courante'!$F468&lt;&gt;"",TEXT('Main courante'!$F468,"hh:mm"),""),"")</f>
        <v/>
      </c>
      <c r="DQ471" s="121" t="str">
        <f>IF(OR('Main courante'!$F468&lt;&gt;"",'Main courante'!$K468&lt;&gt;""),IF('Main courante'!$G468&lt;&gt;"",TEXT('Main courante'!$G468,"hh:mm"),""),"")</f>
        <v/>
      </c>
      <c r="DR471" s="121" t="str">
        <f>IF(OR('Main courante'!$F468&lt;&gt;"",'Main courante'!$K468&lt;&gt;""),IF('Main courante'!$K468&lt;&gt;"",TEXT('Main courante'!$K468,"hh:mm"),""),"")</f>
        <v/>
      </c>
      <c r="DS471" s="121" t="str">
        <f>IF(OR('Main courante'!$F468&lt;&gt;"",'Main courante'!$K468&lt;&gt;""),IF('Main courante'!$L468&lt;&gt;"",TEXT('Main courante'!$L468,"hh:mm"),""),"")</f>
        <v/>
      </c>
      <c r="DT471" s="129">
        <f t="shared" si="25"/>
        <v>0</v>
      </c>
      <c r="DU471" s="130">
        <f>'Main courante'!$H468+'Main courante'!$M468</f>
        <v>0</v>
      </c>
      <c r="DV471" s="131">
        <f>'Main courante'!$J468+'Main courante'!$O468</f>
        <v>0</v>
      </c>
      <c r="DW471" s="131">
        <f>'Main courante'!$I468+'Main courante'!$N468</f>
        <v>0</v>
      </c>
      <c r="DX471" s="132" t="str">
        <f>IF('Main courante'!$P468&lt;&gt;"",'Main courante'!$P468,"")</f>
        <v/>
      </c>
      <c r="DY471" s="133" t="str">
        <f>IF('Main courante'!$Q468&lt;&gt;"",'Main courante'!$Q468,"")</f>
        <v/>
      </c>
      <c r="DZ471" s="133" t="str">
        <f>IF('Main courante'!$R468&lt;&gt;"",'Main courante'!$R468,"")</f>
        <v/>
      </c>
      <c r="EA471" s="129">
        <f t="shared" si="26"/>
        <v>0</v>
      </c>
      <c r="EB471" s="129">
        <f t="shared" si="27"/>
        <v>0</v>
      </c>
      <c r="ED471" s="120" t="str">
        <f>IF('Main courante'!$A468=$ED$6,MAX($ED$8:$ED470)+1,"")</f>
        <v/>
      </c>
      <c r="EE471" s="120" t="str">
        <f>IF('Main courante'!$A468=$ED$6,'Main courante'!$S468,"")</f>
        <v/>
      </c>
      <c r="EF471" s="120" t="str">
        <f>IF('Main courante'!$A468=$ED$6,'Main courante'!$T468,"")</f>
        <v/>
      </c>
      <c r="EG471" s="120" t="str">
        <f>IF('Main courante'!$A468=$ED$6,'Main courante'!$U468,"")</f>
        <v/>
      </c>
      <c r="EH471" s="134" t="str">
        <f>IF('Main courante'!$A468=$ED$6,'Main courante'!$V468,"")</f>
        <v/>
      </c>
      <c r="EJ471" s="120" t="str">
        <f>IF('Main courante'!$A468=$EJ$6,MAX($EJ$8:$EJ470)+1,"")</f>
        <v/>
      </c>
      <c r="EK471" s="120" t="str">
        <f>IF('Main courante'!$A468=$EJ$6,'Main courante'!$S468,"")</f>
        <v/>
      </c>
      <c r="EL471" s="120" t="str">
        <f>IF('Main courante'!$A468=$EJ$6,'Main courante'!$T468,"")</f>
        <v/>
      </c>
      <c r="EM471" s="120" t="str">
        <f>IF('Main courante'!$A468=$EJ$6,'Main courante'!$U468,"")</f>
        <v/>
      </c>
      <c r="EN471" s="134" t="str">
        <f>IF('Main courante'!$A468=$EJ$6,'Main courante'!$V468,"")</f>
        <v/>
      </c>
      <c r="EP471" s="120" t="str">
        <f>IF('Main courante'!$A468=$EP$6,MAX($EP$8:$EP470)+1,"")</f>
        <v/>
      </c>
      <c r="EQ471" s="120" t="str">
        <f>IF('Main courante'!$A468=$EP$6,'Main courante'!$S468,"")</f>
        <v/>
      </c>
      <c r="ER471" s="120" t="str">
        <f>IF('Main courante'!$A468=$EP$6,'Main courante'!$T468,"")</f>
        <v/>
      </c>
      <c r="ES471" s="120" t="str">
        <f>IF('Main courante'!$A468=$EP$6,'Main courante'!$U468,"")</f>
        <v/>
      </c>
      <c r="ET471" s="134" t="str">
        <f>IF('Main courante'!$A468=$EP$6,'Main courante'!$V468,"")</f>
        <v/>
      </c>
      <c r="EU471" s="125"/>
      <c r="EV471" s="120" t="str">
        <f>IF('Main courante'!$A468=$EV$6,MAX($EV$8:$EV470)+1,"")</f>
        <v/>
      </c>
      <c r="EW471" s="121" t="str">
        <f>IF('Main courante'!$A468=$EV$6,TEXT('Main courante'!$B468,"j mmm aa"),"")</f>
        <v/>
      </c>
      <c r="EX471" s="122" t="str">
        <f>IF('Main courante'!$A468=$EV$6,TEXT('Main courante'!$C468,"hh:mm"),"")</f>
        <v/>
      </c>
      <c r="EY471" s="122" t="str">
        <f>IF('Main courante'!$A468=$EV$6,TEXT('Main courante'!$D468,"hh:mm"),"")</f>
        <v/>
      </c>
      <c r="EZ471" s="123" t="str">
        <f>IF('Main courante'!$A468=$EV$6,MOD($EY471-$EX471,1),"")</f>
        <v/>
      </c>
      <c r="FA471" s="123" t="str">
        <f>IF('Main courante'!$A468=$EV$6,'Main courante'!$E468,"")</f>
        <v/>
      </c>
      <c r="FB471" s="128"/>
    </row>
    <row r="472" spans="1:158">
      <c r="A472" s="120" t="str">
        <f>IF('Main courante'!$A469=$A$6,MAX($A$8:$A471)+1,"")</f>
        <v/>
      </c>
      <c r="B472" s="121" t="str">
        <f>IF('Main courante'!$A469=$A$6,TEXT('Main courante'!$B469,"j mmm aa"),"")</f>
        <v/>
      </c>
      <c r="C472" s="122" t="str">
        <f>IF('Main courante'!$A469=$A$6,TEXT('Main courante'!$C469,"hh:mm"),"")</f>
        <v/>
      </c>
      <c r="D472" s="122" t="str">
        <f>IF('Main courante'!$A469=$A$6,TEXT('Main courante'!$D469,"hh:mm"),"")</f>
        <v/>
      </c>
      <c r="E472" s="123" t="str">
        <f>IF('Main courante'!$A469=$A$6,MOD($D472-$C472,1),"")</f>
        <v/>
      </c>
      <c r="F472" s="123" t="str">
        <f>IF('Main courante'!$A469=$A$6,'Main courante'!$E469,"")</f>
        <v/>
      </c>
      <c r="G472" s="125"/>
      <c r="H472" s="126" t="str">
        <f>IF('Main courante'!$A469=$H$6,MAX($H$8:$H471)+1,"")</f>
        <v/>
      </c>
      <c r="I472" s="121" t="str">
        <f>IF('Main courante'!$A469=$H$6,TEXT('Main courante'!$B469,"j mmm aa"),"")</f>
        <v/>
      </c>
      <c r="J472" s="122" t="str">
        <f>IF('Main courante'!$A469=$H$6,TEXT('Main courante'!$C469,"hh:mm"),"")</f>
        <v/>
      </c>
      <c r="K472" s="122" t="str">
        <f>IF('Main courante'!$A469=$H$6,TEXT('Main courante'!$D469,"hh:mm"),"")</f>
        <v/>
      </c>
      <c r="L472" s="123" t="str">
        <f>IF('Main courante'!$A469=$H$6,MOD($K472-$J472,1),"")</f>
        <v/>
      </c>
      <c r="M472" s="123" t="str">
        <f>IF('Main courante'!$A469=$H$6,'Main courante'!$E469,"")</f>
        <v/>
      </c>
      <c r="N472" s="125"/>
      <c r="O472" s="120" t="str">
        <f>IF('Main courante'!$A469=$O$6,MAX($O$8:$O471)+1,"")</f>
        <v/>
      </c>
      <c r="P472" s="121" t="str">
        <f>IF('Main courante'!$A469=$O$6,TEXT('Main courante'!$B469,"j mmm aa"),"")</f>
        <v/>
      </c>
      <c r="Q472" s="122" t="str">
        <f>IF('Main courante'!$A469=$O$6,TEXT('Main courante'!$C469,"hh:mm"),"")</f>
        <v/>
      </c>
      <c r="R472" s="122" t="str">
        <f>IF('Main courante'!$A469=$O$6,TEXT('Main courante'!$D469,"hh:mm"),"")</f>
        <v/>
      </c>
      <c r="S472" s="123" t="str">
        <f>IF('Main courante'!$A469=$O$6,MOD($R472-$Q472,1),"")</f>
        <v/>
      </c>
      <c r="T472" s="124" t="str">
        <f>IF('Main courante'!$A469=$O$6,'Main courante'!$E469,"")</f>
        <v/>
      </c>
      <c r="U472" s="127" t="str">
        <f>IF('Main courante'!$A469=$O$6,DU472,"")</f>
        <v/>
      </c>
      <c r="V472" s="125"/>
      <c r="W472" s="120" t="str">
        <f>IF('Main courante'!$A469=$W$6,MAX($W$8:$W471)+1,"")</f>
        <v/>
      </c>
      <c r="X472" s="121" t="str">
        <f>IF('Main courante'!$A469=$W$6,TEXT('Main courante'!$B469,"j mmm aa"),"")</f>
        <v/>
      </c>
      <c r="Y472" s="122" t="str">
        <f>IF('Main courante'!$A469=$W$6,TEXT('Main courante'!$C469,"hh:mm"),"")</f>
        <v/>
      </c>
      <c r="Z472" s="122" t="str">
        <f>IF('Main courante'!$A469=$W$6,TEXT('Main courante'!$D469,"hh:mm"),"")</f>
        <v/>
      </c>
      <c r="AA472" s="123" t="str">
        <f>IF('Main courante'!$A469=$W$6,MOD($Z472-$Y472,1),"")</f>
        <v/>
      </c>
      <c r="AB472" s="123" t="str">
        <f>IF('Main courante'!$A469=$W$6,'Main courante'!$E469,"")</f>
        <v/>
      </c>
      <c r="AC472" s="122" t="str">
        <f>IF('Main courante'!$A469=$W$6,DU472,"")</f>
        <v/>
      </c>
      <c r="AD472" s="125"/>
      <c r="AE472" s="120" t="str">
        <f>IF('Main courante'!$A469=$AE$6,MAX($AE$8:$AE471)+1,"")</f>
        <v/>
      </c>
      <c r="AF472" s="121" t="str">
        <f>IF('Main courante'!$A469=$AE$6,TEXT('Main courante'!$B469,"j mmm aa"),"")</f>
        <v/>
      </c>
      <c r="AG472" s="122" t="str">
        <f>IF('Main courante'!$A469=$AE$6,TEXT('Main courante'!$C469,"hh:mm"),"")</f>
        <v/>
      </c>
      <c r="AH472" s="122" t="str">
        <f>IF('Main courante'!$A469=$AE$6,TEXT('Main courante'!$D469,"hh:mm"),"")</f>
        <v/>
      </c>
      <c r="AI472" s="123" t="str">
        <f>IF('Main courante'!$A469=$AE$6,MOD($AH472-$AG472,1),"")</f>
        <v/>
      </c>
      <c r="AJ472" s="123" t="str">
        <f>IF('Main courante'!$A469=$AE$6,'Main courante'!$E469,"")</f>
        <v/>
      </c>
      <c r="AK472" s="122" t="str">
        <f>IF('Main courante'!$A469=$AE$6,DU472,"")</f>
        <v/>
      </c>
      <c r="AL472" s="125"/>
      <c r="AM472" s="120" t="str">
        <f>IF('Main courante'!$A469=$AM$6,MAX($AM$8:$AM471)+1,"")</f>
        <v/>
      </c>
      <c r="AN472" s="121" t="str">
        <f>IF('Main courante'!$A469=$AM$6,TEXT('Main courante'!$B469,"j mmm aa"),"")</f>
        <v/>
      </c>
      <c r="AO472" s="122" t="str">
        <f>IF('Main courante'!$A469=$AM$6,TEXT('Main courante'!$C469,"hh:mm"),"")</f>
        <v/>
      </c>
      <c r="AP472" s="122" t="str">
        <f>IF('Main courante'!$A469=$AM$6,TEXT('Main courante'!$D469,"hh:mm"),"")</f>
        <v/>
      </c>
      <c r="AQ472" s="123" t="str">
        <f>IF('Main courante'!$A469=$AM$6,MOD($AP472-$AO472,1),"")</f>
        <v/>
      </c>
      <c r="AR472" s="123" t="str">
        <f>IF('Main courante'!$A469=$AM$6,'Main courante'!$E469,"")</f>
        <v/>
      </c>
      <c r="AS472" s="122" t="str">
        <f>IF('Main courante'!$A469=$AM$6,DU472,"")</f>
        <v/>
      </c>
      <c r="AT472" s="125"/>
      <c r="AU472" s="120" t="str">
        <f>IF('Main courante'!$A469=$AU$6,MAX($AU$8:$AU471)+1,"")</f>
        <v/>
      </c>
      <c r="AV472" s="121" t="str">
        <f>IF('Main courante'!$A469=$AU$6,TEXT('Main courante'!$B469,"j mmm aa"),"")</f>
        <v/>
      </c>
      <c r="AW472" s="122" t="str">
        <f>IF('Main courante'!$A469=$AU$6,TEXT('Main courante'!$C469,"hh:mm"),"")</f>
        <v/>
      </c>
      <c r="AX472" s="122" t="str">
        <f>IF('Main courante'!$A469=$AU$6,TEXT('Main courante'!$D469,"hh:mm"),"")</f>
        <v/>
      </c>
      <c r="AY472" s="123" t="str">
        <f>IF('Main courante'!$A469=$AU$6,MOD($AX472-$AW472,1),"")</f>
        <v/>
      </c>
      <c r="AZ472" s="123" t="str">
        <f>IF('Main courante'!$A469=$AU$6,'Main courante'!$E469,"")</f>
        <v/>
      </c>
      <c r="BA472" s="122" t="str">
        <f>IF('Main courante'!$A469=$AU$6,DU472,"")</f>
        <v/>
      </c>
      <c r="BB472" s="125"/>
      <c r="BC472" s="120" t="str">
        <f>IF('Main courante'!$A469=$BC$6,MAX($BC$8:$BC471)+1,"")</f>
        <v/>
      </c>
      <c r="BD472" s="121" t="str">
        <f>IF('Main courante'!$A469=$BC$6,TEXT('Main courante'!$B469,"j mmm aa"),"")</f>
        <v/>
      </c>
      <c r="BE472" s="122" t="str">
        <f>IF('Main courante'!$A469=$BC$6,TEXT('Main courante'!$C469,"hh:mm"),"")</f>
        <v/>
      </c>
      <c r="BF472" s="122" t="str">
        <f>IF('Main courante'!$A469=$BC$6,TEXT('Main courante'!$D469,"hh:mm"),"")</f>
        <v/>
      </c>
      <c r="BG472" s="123" t="str">
        <f>IF('Main courante'!$A469=$BC$6,MOD($BF472-$BE472,1),"")</f>
        <v/>
      </c>
      <c r="BH472" s="123" t="str">
        <f>IF('Main courante'!$A469=$BC$6,'Main courante'!$E469,"")</f>
        <v/>
      </c>
      <c r="BI472" s="122" t="str">
        <f>IF('Main courante'!$A469=$BC$6,DU472,"")</f>
        <v/>
      </c>
      <c r="BJ472" s="125"/>
      <c r="BK472" s="120" t="str">
        <f>IF('Main courante'!$A469=$BK$6,MAX($BK$8:$BK471)+1,"")</f>
        <v/>
      </c>
      <c r="BL472" s="121" t="str">
        <f>IF('Main courante'!$A469=$BK$6,TEXT('Main courante'!$B469,"j mmm aa"),"")</f>
        <v/>
      </c>
      <c r="BM472" s="122" t="str">
        <f>IF('Main courante'!$A469=$BK$6,TEXT('Main courante'!$C469,"hh:mm"),"")</f>
        <v/>
      </c>
      <c r="BN472" s="122" t="str">
        <f>IF('Main courante'!$A469=$BK$6,TEXT('Main courante'!$D469,"hh:mm"),"")</f>
        <v/>
      </c>
      <c r="BO472" s="123" t="str">
        <f>IF('Main courante'!$A469=$BK$6,MOD($BN472-$BM472,1),"")</f>
        <v/>
      </c>
      <c r="BP472" s="123" t="str">
        <f>IF('Main courante'!$A469=$BK$6,'Main courante'!$E469,"")</f>
        <v/>
      </c>
      <c r="BQ472" s="122" t="str">
        <f>IF('Main courante'!$A469=$BK$6,DU472,"")</f>
        <v/>
      </c>
      <c r="BR472" s="125"/>
      <c r="BS472" s="120" t="str">
        <f>IF('Main courante'!$A469=$BS$6,MAX($BS$8:$BS471)+1,"")</f>
        <v/>
      </c>
      <c r="BT472" s="121" t="str">
        <f>IF('Main courante'!$A469=$BS$6,TEXT('Main courante'!$B469,"j mmm aa"),"")</f>
        <v/>
      </c>
      <c r="BU472" s="122" t="str">
        <f>IF('Main courante'!$A469=$BS$6,TEXT('Main courante'!$C469,"hh:mm"),"")</f>
        <v/>
      </c>
      <c r="BV472" s="122" t="str">
        <f>IF('Main courante'!$A469=$BS$6,TEXT('Main courante'!$D469,"hh:mm"),"")</f>
        <v/>
      </c>
      <c r="BW472" s="123" t="str">
        <f>IF('Main courante'!$A469=$BS$6,MOD($BV472-$BU472,1),"")</f>
        <v/>
      </c>
      <c r="BX472" s="123" t="str">
        <f>IF('Main courante'!$A469=$BS$6,'Main courante'!$E469,"")</f>
        <v/>
      </c>
      <c r="BY472" s="122" t="str">
        <f>IF('Main courante'!$A469=$BS$6,DU472,"")</f>
        <v/>
      </c>
      <c r="BZ472" s="125"/>
      <c r="CA472" s="120" t="str">
        <f>IF('Main courante'!$A469=$CA$6,MAX($CA$8:$CA471)+1,"")</f>
        <v/>
      </c>
      <c r="CB472" s="121" t="str">
        <f>IF('Main courante'!$A469=$CA$6,TEXT('Main courante'!$B469,"j mmm aa"),"")</f>
        <v/>
      </c>
      <c r="CC472" s="122" t="str">
        <f>IF('Main courante'!$A469=$CA$6,TEXT('Main courante'!$C469,"hh:mm"),"")</f>
        <v/>
      </c>
      <c r="CD472" s="122" t="str">
        <f>IF('Main courante'!$A469=$CA$6,TEXT('Main courante'!$D469,"hh:mm"),"")</f>
        <v/>
      </c>
      <c r="CE472" s="123" t="str">
        <f>IF('Main courante'!$A469=$CA$6,MOD($CD472-$CC472,1),"")</f>
        <v/>
      </c>
      <c r="CF472" s="123" t="str">
        <f>IF('Main courante'!$A469=$CA$6,'Main courante'!$E469,"")</f>
        <v/>
      </c>
      <c r="CG472" s="122" t="str">
        <f>IF('Main courante'!$A469=$CA$6,DU472,"")</f>
        <v/>
      </c>
      <c r="CH472" s="125"/>
      <c r="CI472" s="120" t="str">
        <f>IF('Main courante'!$A469=$CI$6,MAX($CI$8:$CI471)+1,"")</f>
        <v/>
      </c>
      <c r="CJ472" s="121" t="str">
        <f>IF('Main courante'!$A469=$CI$6,TEXT('Main courante'!$B469,"j mmm aa"),"")</f>
        <v/>
      </c>
      <c r="CK472" s="122" t="str">
        <f>IF('Main courante'!$A469=$CI$6,TEXT('Main courante'!$C469,"hh:mm"),"")</f>
        <v/>
      </c>
      <c r="CL472" s="122" t="str">
        <f>IF('Main courante'!$A469=$CI$6,TEXT('Main courante'!$D469,"hh:mm"),"")</f>
        <v/>
      </c>
      <c r="CM472" s="123" t="str">
        <f>IF('Main courante'!$A469=$CI$6,MOD($CL472-$CK472,1),"")</f>
        <v/>
      </c>
      <c r="CN472" s="123" t="str">
        <f>IF('Main courante'!$A469=$CI$6,'Main courante'!$E469,"")</f>
        <v/>
      </c>
      <c r="CO472" s="125"/>
      <c r="CP472" s="120" t="str">
        <f>IF('Main courante'!$A469=$CP$6,MAX($CP$8:$CP471)+1,"")</f>
        <v/>
      </c>
      <c r="CQ472" s="121" t="str">
        <f>IF('Main courante'!$A469=$CP$6,TEXT('Main courante'!$B469,"j mmm aa"),"")</f>
        <v/>
      </c>
      <c r="CR472" s="122" t="str">
        <f>IF('Main courante'!$A469=$CP$6,TEXT('Main courante'!$C469,"hh:mm"),"")</f>
        <v/>
      </c>
      <c r="CS472" s="122" t="str">
        <f>IF('Main courante'!$A469=$CP$6,TEXT('Main courante'!$D469,"hh:mm"),"")</f>
        <v/>
      </c>
      <c r="CT472" s="123" t="str">
        <f>IF('Main courante'!$A469=$CP$6,MOD($CS472-$CR472,1),"")</f>
        <v/>
      </c>
      <c r="CU472" s="123" t="str">
        <f>IF('Main courante'!$A469=$CP$6,'Main courante'!$E469,"")</f>
        <v/>
      </c>
      <c r="CV472" s="122" t="str">
        <f>IF('Main courante'!$A469=$CP$6,DU472,"")</f>
        <v/>
      </c>
      <c r="CW472" s="125"/>
      <c r="CX472" s="120" t="str">
        <f>IF('Main courante'!$A469=$CX$6,MAX($CX$8:$CX471)+1,"")</f>
        <v/>
      </c>
      <c r="CY472" s="121" t="str">
        <f>IF('Main courante'!$A469=$CX$6,TEXT('Main courante'!$B469,"j mmm aa"),"")</f>
        <v/>
      </c>
      <c r="CZ472" s="122" t="str">
        <f>IF('Main courante'!$A469=$CX$6,TEXT('Main courante'!$C469,"hh:mm"),"")</f>
        <v/>
      </c>
      <c r="DA472" s="122" t="str">
        <f>IF('Main courante'!$A469=$CX$6,TEXT('Main courante'!$D469,"hh:mm"),"")</f>
        <v/>
      </c>
      <c r="DB472" s="123" t="str">
        <f>IF('Main courante'!$A469=$CX$6,MOD($DA472-$CZ472,1),"")</f>
        <v/>
      </c>
      <c r="DC472" s="123" t="str">
        <f>IF('Main courante'!$A469=$CX$6,'Main courante'!$E469,"")</f>
        <v/>
      </c>
      <c r="DD472" s="122" t="str">
        <f>IF('Main courante'!$A469=$CX$6,DU472,"")</f>
        <v/>
      </c>
      <c r="DE472" s="125"/>
      <c r="DF472" s="120" t="str">
        <f>IF('Main courante'!$A469=$DF$6,MAX($DF$8:$DF471)+1,"")</f>
        <v/>
      </c>
      <c r="DG472" s="121" t="str">
        <f>IF('Main courante'!$A469=$DF$6,TEXT('Main courante'!$B469,"j mmm aa"),"")</f>
        <v/>
      </c>
      <c r="DH472" s="122" t="str">
        <f>IF('Main courante'!$A469=$DF$6,TEXT('Main courante'!$C469,"hh:mm"),"")</f>
        <v/>
      </c>
      <c r="DI472" s="122" t="str">
        <f>IF('Main courante'!$A469=$DF$6,TEXT('Main courante'!$D469,"hh:mm"),"")</f>
        <v/>
      </c>
      <c r="DJ472" s="123" t="str">
        <f>IF('Main courante'!$A469=$DF$6,MOD($DI472-$DH472,1),"")</f>
        <v/>
      </c>
      <c r="DK472" s="123" t="str">
        <f>IF('Main courante'!$A469=$DF$6,'Main courante'!$E469,"")</f>
        <v/>
      </c>
      <c r="DL472" s="128"/>
      <c r="DM472" s="120" t="str">
        <f>IF(OR('Main courante'!$F469&lt;&gt;"",'Main courante'!$K469&lt;&gt;""),MAX($DM$8:$DM471)+1,"")</f>
        <v/>
      </c>
      <c r="DN472" s="121" t="str">
        <f>IF('Main courante'!$F469,TEXT('Main courante'!$B469,"j mmm aa"),"")</f>
        <v/>
      </c>
      <c r="DO472" s="121" t="str">
        <f>IF('Main courante'!$F469,'Main courante'!$E469,"")</f>
        <v/>
      </c>
      <c r="DP472" s="121" t="str">
        <f>IF(OR('Main courante'!$F469&lt;&gt;"",'Main courante'!$K469&lt;&gt;""),IF('Main courante'!$F469&lt;&gt;"",TEXT('Main courante'!$F469,"hh:mm"),""),"")</f>
        <v/>
      </c>
      <c r="DQ472" s="121" t="str">
        <f>IF(OR('Main courante'!$F469&lt;&gt;"",'Main courante'!$K469&lt;&gt;""),IF('Main courante'!$G469&lt;&gt;"",TEXT('Main courante'!$G469,"hh:mm"),""),"")</f>
        <v/>
      </c>
      <c r="DR472" s="121" t="str">
        <f>IF(OR('Main courante'!$F469&lt;&gt;"",'Main courante'!$K469&lt;&gt;""),IF('Main courante'!$K469&lt;&gt;"",TEXT('Main courante'!$K469,"hh:mm"),""),"")</f>
        <v/>
      </c>
      <c r="DS472" s="121" t="str">
        <f>IF(OR('Main courante'!$F469&lt;&gt;"",'Main courante'!$K469&lt;&gt;""),IF('Main courante'!$L469&lt;&gt;"",TEXT('Main courante'!$L469,"hh:mm"),""),"")</f>
        <v/>
      </c>
      <c r="DT472" s="129">
        <f t="shared" si="25"/>
        <v>0</v>
      </c>
      <c r="DU472" s="130">
        <f>'Main courante'!$H469+'Main courante'!$M469</f>
        <v>0</v>
      </c>
      <c r="DV472" s="131">
        <f>'Main courante'!$J469+'Main courante'!$O469</f>
        <v>0</v>
      </c>
      <c r="DW472" s="131">
        <f>'Main courante'!$I469+'Main courante'!$N469</f>
        <v>0</v>
      </c>
      <c r="DX472" s="132" t="str">
        <f>IF('Main courante'!$P469&lt;&gt;"",'Main courante'!$P469,"")</f>
        <v/>
      </c>
      <c r="DY472" s="133" t="str">
        <f>IF('Main courante'!$Q469&lt;&gt;"",'Main courante'!$Q469,"")</f>
        <v/>
      </c>
      <c r="DZ472" s="133" t="str">
        <f>IF('Main courante'!$R469&lt;&gt;"",'Main courante'!$R469,"")</f>
        <v/>
      </c>
      <c r="EA472" s="129">
        <f t="shared" si="26"/>
        <v>0</v>
      </c>
      <c r="EB472" s="129">
        <f t="shared" si="27"/>
        <v>0</v>
      </c>
      <c r="ED472" s="120" t="str">
        <f>IF('Main courante'!$A469=$ED$6,MAX($ED$8:$ED471)+1,"")</f>
        <v/>
      </c>
      <c r="EE472" s="120" t="str">
        <f>IF('Main courante'!$A469=$ED$6,'Main courante'!$S469,"")</f>
        <v/>
      </c>
      <c r="EF472" s="120" t="str">
        <f>IF('Main courante'!$A469=$ED$6,'Main courante'!$T469,"")</f>
        <v/>
      </c>
      <c r="EG472" s="120" t="str">
        <f>IF('Main courante'!$A469=$ED$6,'Main courante'!$U469,"")</f>
        <v/>
      </c>
      <c r="EH472" s="134" t="str">
        <f>IF('Main courante'!$A469=$ED$6,'Main courante'!$V469,"")</f>
        <v/>
      </c>
      <c r="EJ472" s="120" t="str">
        <f>IF('Main courante'!$A469=$EJ$6,MAX($EJ$8:$EJ471)+1,"")</f>
        <v/>
      </c>
      <c r="EK472" s="120" t="str">
        <f>IF('Main courante'!$A469=$EJ$6,'Main courante'!$S469,"")</f>
        <v/>
      </c>
      <c r="EL472" s="120" t="str">
        <f>IF('Main courante'!$A469=$EJ$6,'Main courante'!$T469,"")</f>
        <v/>
      </c>
      <c r="EM472" s="120" t="str">
        <f>IF('Main courante'!$A469=$EJ$6,'Main courante'!$U469,"")</f>
        <v/>
      </c>
      <c r="EN472" s="134" t="str">
        <f>IF('Main courante'!$A469=$EJ$6,'Main courante'!$V469,"")</f>
        <v/>
      </c>
      <c r="EP472" s="120" t="str">
        <f>IF('Main courante'!$A469=$EP$6,MAX($EP$8:$EP471)+1,"")</f>
        <v/>
      </c>
      <c r="EQ472" s="120" t="str">
        <f>IF('Main courante'!$A469=$EP$6,'Main courante'!$S469,"")</f>
        <v/>
      </c>
      <c r="ER472" s="120" t="str">
        <f>IF('Main courante'!$A469=$EP$6,'Main courante'!$T469,"")</f>
        <v/>
      </c>
      <c r="ES472" s="120" t="str">
        <f>IF('Main courante'!$A469=$EP$6,'Main courante'!$U469,"")</f>
        <v/>
      </c>
      <c r="ET472" s="134" t="str">
        <f>IF('Main courante'!$A469=$EP$6,'Main courante'!$V469,"")</f>
        <v/>
      </c>
      <c r="EU472" s="125"/>
      <c r="EV472" s="120" t="str">
        <f>IF('Main courante'!$A469=$EV$6,MAX($EV$8:$EV471)+1,"")</f>
        <v/>
      </c>
      <c r="EW472" s="121" t="str">
        <f>IF('Main courante'!$A469=$EV$6,TEXT('Main courante'!$B469,"j mmm aa"),"")</f>
        <v/>
      </c>
      <c r="EX472" s="122" t="str">
        <f>IF('Main courante'!$A469=$EV$6,TEXT('Main courante'!$C469,"hh:mm"),"")</f>
        <v/>
      </c>
      <c r="EY472" s="122" t="str">
        <f>IF('Main courante'!$A469=$EV$6,TEXT('Main courante'!$D469,"hh:mm"),"")</f>
        <v/>
      </c>
      <c r="EZ472" s="123" t="str">
        <f>IF('Main courante'!$A469=$EV$6,MOD($EY472-$EX472,1),"")</f>
        <v/>
      </c>
      <c r="FA472" s="123" t="str">
        <f>IF('Main courante'!$A469=$EV$6,'Main courante'!$E469,"")</f>
        <v/>
      </c>
      <c r="FB472" s="128"/>
    </row>
    <row r="473" spans="1:158">
      <c r="A473" s="120" t="str">
        <f>IF('Main courante'!$A470=$A$6,MAX($A$8:$A472)+1,"")</f>
        <v/>
      </c>
      <c r="B473" s="121" t="str">
        <f>IF('Main courante'!$A470=$A$6,TEXT('Main courante'!$B470,"j mmm aa"),"")</f>
        <v/>
      </c>
      <c r="C473" s="122" t="str">
        <f>IF('Main courante'!$A470=$A$6,TEXT('Main courante'!$C470,"hh:mm"),"")</f>
        <v/>
      </c>
      <c r="D473" s="122" t="str">
        <f>IF('Main courante'!$A470=$A$6,TEXT('Main courante'!$D470,"hh:mm"),"")</f>
        <v/>
      </c>
      <c r="E473" s="123" t="str">
        <f>IF('Main courante'!$A470=$A$6,MOD($D473-$C473,1),"")</f>
        <v/>
      </c>
      <c r="F473" s="123" t="str">
        <f>IF('Main courante'!$A470=$A$6,'Main courante'!$E470,"")</f>
        <v/>
      </c>
      <c r="G473" s="125"/>
      <c r="H473" s="126" t="str">
        <f>IF('Main courante'!$A470=$H$6,MAX($H$8:$H472)+1,"")</f>
        <v/>
      </c>
      <c r="I473" s="121" t="str">
        <f>IF('Main courante'!$A470=$H$6,TEXT('Main courante'!$B470,"j mmm aa"),"")</f>
        <v/>
      </c>
      <c r="J473" s="122" t="str">
        <f>IF('Main courante'!$A470=$H$6,TEXT('Main courante'!$C470,"hh:mm"),"")</f>
        <v/>
      </c>
      <c r="K473" s="122" t="str">
        <f>IF('Main courante'!$A470=$H$6,TEXT('Main courante'!$D470,"hh:mm"),"")</f>
        <v/>
      </c>
      <c r="L473" s="123" t="str">
        <f>IF('Main courante'!$A470=$H$6,MOD($K473-$J473,1),"")</f>
        <v/>
      </c>
      <c r="M473" s="123" t="str">
        <f>IF('Main courante'!$A470=$H$6,'Main courante'!$E470,"")</f>
        <v/>
      </c>
      <c r="N473" s="125"/>
      <c r="O473" s="120" t="str">
        <f>IF('Main courante'!$A470=$O$6,MAX($O$8:$O472)+1,"")</f>
        <v/>
      </c>
      <c r="P473" s="121" t="str">
        <f>IF('Main courante'!$A470=$O$6,TEXT('Main courante'!$B470,"j mmm aa"),"")</f>
        <v/>
      </c>
      <c r="Q473" s="122" t="str">
        <f>IF('Main courante'!$A470=$O$6,TEXT('Main courante'!$C470,"hh:mm"),"")</f>
        <v/>
      </c>
      <c r="R473" s="122" t="str">
        <f>IF('Main courante'!$A470=$O$6,TEXT('Main courante'!$D470,"hh:mm"),"")</f>
        <v/>
      </c>
      <c r="S473" s="123" t="str">
        <f>IF('Main courante'!$A470=$O$6,MOD($R473-$Q473,1),"")</f>
        <v/>
      </c>
      <c r="T473" s="124" t="str">
        <f>IF('Main courante'!$A470=$O$6,'Main courante'!$E470,"")</f>
        <v/>
      </c>
      <c r="U473" s="127" t="str">
        <f>IF('Main courante'!$A470=$O$6,DU473,"")</f>
        <v/>
      </c>
      <c r="V473" s="125"/>
      <c r="W473" s="120" t="str">
        <f>IF('Main courante'!$A470=$W$6,MAX($W$8:$W472)+1,"")</f>
        <v/>
      </c>
      <c r="X473" s="121" t="str">
        <f>IF('Main courante'!$A470=$W$6,TEXT('Main courante'!$B470,"j mmm aa"),"")</f>
        <v/>
      </c>
      <c r="Y473" s="122" t="str">
        <f>IF('Main courante'!$A470=$W$6,TEXT('Main courante'!$C470,"hh:mm"),"")</f>
        <v/>
      </c>
      <c r="Z473" s="122" t="str">
        <f>IF('Main courante'!$A470=$W$6,TEXT('Main courante'!$D470,"hh:mm"),"")</f>
        <v/>
      </c>
      <c r="AA473" s="123" t="str">
        <f>IF('Main courante'!$A470=$W$6,MOD($Z473-$Y473,1),"")</f>
        <v/>
      </c>
      <c r="AB473" s="123" t="str">
        <f>IF('Main courante'!$A470=$W$6,'Main courante'!$E470,"")</f>
        <v/>
      </c>
      <c r="AC473" s="122" t="str">
        <f>IF('Main courante'!$A470=$W$6,DU473,"")</f>
        <v/>
      </c>
      <c r="AD473" s="125"/>
      <c r="AE473" s="120" t="str">
        <f>IF('Main courante'!$A470=$AE$6,MAX($AE$8:$AE472)+1,"")</f>
        <v/>
      </c>
      <c r="AF473" s="121" t="str">
        <f>IF('Main courante'!$A470=$AE$6,TEXT('Main courante'!$B470,"j mmm aa"),"")</f>
        <v/>
      </c>
      <c r="AG473" s="122" t="str">
        <f>IF('Main courante'!$A470=$AE$6,TEXT('Main courante'!$C470,"hh:mm"),"")</f>
        <v/>
      </c>
      <c r="AH473" s="122" t="str">
        <f>IF('Main courante'!$A470=$AE$6,TEXT('Main courante'!$D470,"hh:mm"),"")</f>
        <v/>
      </c>
      <c r="AI473" s="123" t="str">
        <f>IF('Main courante'!$A470=$AE$6,MOD($AH473-$AG473,1),"")</f>
        <v/>
      </c>
      <c r="AJ473" s="123" t="str">
        <f>IF('Main courante'!$A470=$AE$6,'Main courante'!$E470,"")</f>
        <v/>
      </c>
      <c r="AK473" s="122" t="str">
        <f>IF('Main courante'!$A470=$AE$6,DU473,"")</f>
        <v/>
      </c>
      <c r="AL473" s="125"/>
      <c r="AM473" s="120" t="str">
        <f>IF('Main courante'!$A470=$AM$6,MAX($AM$8:$AM472)+1,"")</f>
        <v/>
      </c>
      <c r="AN473" s="121" t="str">
        <f>IF('Main courante'!$A470=$AM$6,TEXT('Main courante'!$B470,"j mmm aa"),"")</f>
        <v/>
      </c>
      <c r="AO473" s="122" t="str">
        <f>IF('Main courante'!$A470=$AM$6,TEXT('Main courante'!$C470,"hh:mm"),"")</f>
        <v/>
      </c>
      <c r="AP473" s="122" t="str">
        <f>IF('Main courante'!$A470=$AM$6,TEXT('Main courante'!$D470,"hh:mm"),"")</f>
        <v/>
      </c>
      <c r="AQ473" s="123" t="str">
        <f>IF('Main courante'!$A470=$AM$6,MOD($AP473-$AO473,1),"")</f>
        <v/>
      </c>
      <c r="AR473" s="123" t="str">
        <f>IF('Main courante'!$A470=$AM$6,'Main courante'!$E470,"")</f>
        <v/>
      </c>
      <c r="AS473" s="122" t="str">
        <f>IF('Main courante'!$A470=$AM$6,DU473,"")</f>
        <v/>
      </c>
      <c r="AT473" s="125"/>
      <c r="AU473" s="120" t="str">
        <f>IF('Main courante'!$A470=$AU$6,MAX($AU$8:$AU472)+1,"")</f>
        <v/>
      </c>
      <c r="AV473" s="121" t="str">
        <f>IF('Main courante'!$A470=$AU$6,TEXT('Main courante'!$B470,"j mmm aa"),"")</f>
        <v/>
      </c>
      <c r="AW473" s="122" t="str">
        <f>IF('Main courante'!$A470=$AU$6,TEXT('Main courante'!$C470,"hh:mm"),"")</f>
        <v/>
      </c>
      <c r="AX473" s="122" t="str">
        <f>IF('Main courante'!$A470=$AU$6,TEXT('Main courante'!$D470,"hh:mm"),"")</f>
        <v/>
      </c>
      <c r="AY473" s="123" t="str">
        <f>IF('Main courante'!$A470=$AU$6,MOD($AX473-$AW473,1),"")</f>
        <v/>
      </c>
      <c r="AZ473" s="123" t="str">
        <f>IF('Main courante'!$A470=$AU$6,'Main courante'!$E470,"")</f>
        <v/>
      </c>
      <c r="BA473" s="122" t="str">
        <f>IF('Main courante'!$A470=$AU$6,DU473,"")</f>
        <v/>
      </c>
      <c r="BB473" s="125"/>
      <c r="BC473" s="120" t="str">
        <f>IF('Main courante'!$A470=$BC$6,MAX($BC$8:$BC472)+1,"")</f>
        <v/>
      </c>
      <c r="BD473" s="121" t="str">
        <f>IF('Main courante'!$A470=$BC$6,TEXT('Main courante'!$B470,"j mmm aa"),"")</f>
        <v/>
      </c>
      <c r="BE473" s="122" t="str">
        <f>IF('Main courante'!$A470=$BC$6,TEXT('Main courante'!$C470,"hh:mm"),"")</f>
        <v/>
      </c>
      <c r="BF473" s="122" t="str">
        <f>IF('Main courante'!$A470=$BC$6,TEXT('Main courante'!$D470,"hh:mm"),"")</f>
        <v/>
      </c>
      <c r="BG473" s="123" t="str">
        <f>IF('Main courante'!$A470=$BC$6,MOD($BF473-$BE473,1),"")</f>
        <v/>
      </c>
      <c r="BH473" s="123" t="str">
        <f>IF('Main courante'!$A470=$BC$6,'Main courante'!$E470,"")</f>
        <v/>
      </c>
      <c r="BI473" s="122" t="str">
        <f>IF('Main courante'!$A470=$BC$6,DU473,"")</f>
        <v/>
      </c>
      <c r="BJ473" s="125"/>
      <c r="BK473" s="120" t="str">
        <f>IF('Main courante'!$A470=$BK$6,MAX($BK$8:$BK472)+1,"")</f>
        <v/>
      </c>
      <c r="BL473" s="121" t="str">
        <f>IF('Main courante'!$A470=$BK$6,TEXT('Main courante'!$B470,"j mmm aa"),"")</f>
        <v/>
      </c>
      <c r="BM473" s="122" t="str">
        <f>IF('Main courante'!$A470=$BK$6,TEXT('Main courante'!$C470,"hh:mm"),"")</f>
        <v/>
      </c>
      <c r="BN473" s="122" t="str">
        <f>IF('Main courante'!$A470=$BK$6,TEXT('Main courante'!$D470,"hh:mm"),"")</f>
        <v/>
      </c>
      <c r="BO473" s="123" t="str">
        <f>IF('Main courante'!$A470=$BK$6,MOD($BN473-$BM473,1),"")</f>
        <v/>
      </c>
      <c r="BP473" s="123" t="str">
        <f>IF('Main courante'!$A470=$BK$6,'Main courante'!$E470,"")</f>
        <v/>
      </c>
      <c r="BQ473" s="122" t="str">
        <f>IF('Main courante'!$A470=$BK$6,DU473,"")</f>
        <v/>
      </c>
      <c r="BR473" s="125"/>
      <c r="BS473" s="120" t="str">
        <f>IF('Main courante'!$A470=$BS$6,MAX($BS$8:$BS472)+1,"")</f>
        <v/>
      </c>
      <c r="BT473" s="121" t="str">
        <f>IF('Main courante'!$A470=$BS$6,TEXT('Main courante'!$B470,"j mmm aa"),"")</f>
        <v/>
      </c>
      <c r="BU473" s="122" t="str">
        <f>IF('Main courante'!$A470=$BS$6,TEXT('Main courante'!$C470,"hh:mm"),"")</f>
        <v/>
      </c>
      <c r="BV473" s="122" t="str">
        <f>IF('Main courante'!$A470=$BS$6,TEXT('Main courante'!$D470,"hh:mm"),"")</f>
        <v/>
      </c>
      <c r="BW473" s="123" t="str">
        <f>IF('Main courante'!$A470=$BS$6,MOD($BV473-$BU473,1),"")</f>
        <v/>
      </c>
      <c r="BX473" s="123" t="str">
        <f>IF('Main courante'!$A470=$BS$6,'Main courante'!$E470,"")</f>
        <v/>
      </c>
      <c r="BY473" s="122" t="str">
        <f>IF('Main courante'!$A470=$BS$6,DU473,"")</f>
        <v/>
      </c>
      <c r="BZ473" s="125"/>
      <c r="CA473" s="120" t="str">
        <f>IF('Main courante'!$A470=$CA$6,MAX($CA$8:$CA472)+1,"")</f>
        <v/>
      </c>
      <c r="CB473" s="121" t="str">
        <f>IF('Main courante'!$A470=$CA$6,TEXT('Main courante'!$B470,"j mmm aa"),"")</f>
        <v/>
      </c>
      <c r="CC473" s="122" t="str">
        <f>IF('Main courante'!$A470=$CA$6,TEXT('Main courante'!$C470,"hh:mm"),"")</f>
        <v/>
      </c>
      <c r="CD473" s="122" t="str">
        <f>IF('Main courante'!$A470=$CA$6,TEXT('Main courante'!$D470,"hh:mm"),"")</f>
        <v/>
      </c>
      <c r="CE473" s="123" t="str">
        <f>IF('Main courante'!$A470=$CA$6,MOD($CD473-$CC473,1),"")</f>
        <v/>
      </c>
      <c r="CF473" s="123" t="str">
        <f>IF('Main courante'!$A470=$CA$6,'Main courante'!$E470,"")</f>
        <v/>
      </c>
      <c r="CG473" s="122" t="str">
        <f>IF('Main courante'!$A470=$CA$6,DU473,"")</f>
        <v/>
      </c>
      <c r="CH473" s="125"/>
      <c r="CI473" s="120" t="str">
        <f>IF('Main courante'!$A470=$CI$6,MAX($CI$8:$CI472)+1,"")</f>
        <v/>
      </c>
      <c r="CJ473" s="121" t="str">
        <f>IF('Main courante'!$A470=$CI$6,TEXT('Main courante'!$B470,"j mmm aa"),"")</f>
        <v/>
      </c>
      <c r="CK473" s="122" t="str">
        <f>IF('Main courante'!$A470=$CI$6,TEXT('Main courante'!$C470,"hh:mm"),"")</f>
        <v/>
      </c>
      <c r="CL473" s="122" t="str">
        <f>IF('Main courante'!$A470=$CI$6,TEXT('Main courante'!$D470,"hh:mm"),"")</f>
        <v/>
      </c>
      <c r="CM473" s="123" t="str">
        <f>IF('Main courante'!$A470=$CI$6,MOD($CL473-$CK473,1),"")</f>
        <v/>
      </c>
      <c r="CN473" s="123" t="str">
        <f>IF('Main courante'!$A470=$CI$6,'Main courante'!$E470,"")</f>
        <v/>
      </c>
      <c r="CO473" s="125"/>
      <c r="CP473" s="120" t="str">
        <f>IF('Main courante'!$A470=$CP$6,MAX($CP$8:$CP472)+1,"")</f>
        <v/>
      </c>
      <c r="CQ473" s="121" t="str">
        <f>IF('Main courante'!$A470=$CP$6,TEXT('Main courante'!$B470,"j mmm aa"),"")</f>
        <v/>
      </c>
      <c r="CR473" s="122" t="str">
        <f>IF('Main courante'!$A470=$CP$6,TEXT('Main courante'!$C470,"hh:mm"),"")</f>
        <v/>
      </c>
      <c r="CS473" s="122" t="str">
        <f>IF('Main courante'!$A470=$CP$6,TEXT('Main courante'!$D470,"hh:mm"),"")</f>
        <v/>
      </c>
      <c r="CT473" s="123" t="str">
        <f>IF('Main courante'!$A470=$CP$6,MOD($CS473-$CR473,1),"")</f>
        <v/>
      </c>
      <c r="CU473" s="123" t="str">
        <f>IF('Main courante'!$A470=$CP$6,'Main courante'!$E470,"")</f>
        <v/>
      </c>
      <c r="CV473" s="122" t="str">
        <f>IF('Main courante'!$A470=$CP$6,DU473,"")</f>
        <v/>
      </c>
      <c r="CW473" s="125"/>
      <c r="CX473" s="120" t="str">
        <f>IF('Main courante'!$A470=$CX$6,MAX($CX$8:$CX472)+1,"")</f>
        <v/>
      </c>
      <c r="CY473" s="121" t="str">
        <f>IF('Main courante'!$A470=$CX$6,TEXT('Main courante'!$B470,"j mmm aa"),"")</f>
        <v/>
      </c>
      <c r="CZ473" s="122" t="str">
        <f>IF('Main courante'!$A470=$CX$6,TEXT('Main courante'!$C470,"hh:mm"),"")</f>
        <v/>
      </c>
      <c r="DA473" s="122" t="str">
        <f>IF('Main courante'!$A470=$CX$6,TEXT('Main courante'!$D470,"hh:mm"),"")</f>
        <v/>
      </c>
      <c r="DB473" s="123" t="str">
        <f>IF('Main courante'!$A470=$CX$6,MOD($DA473-$CZ473,1),"")</f>
        <v/>
      </c>
      <c r="DC473" s="123" t="str">
        <f>IF('Main courante'!$A470=$CX$6,'Main courante'!$E470,"")</f>
        <v/>
      </c>
      <c r="DD473" s="122" t="str">
        <f>IF('Main courante'!$A470=$CX$6,DU473,"")</f>
        <v/>
      </c>
      <c r="DE473" s="125"/>
      <c r="DF473" s="120" t="str">
        <f>IF('Main courante'!$A470=$DF$6,MAX($DF$8:$DF472)+1,"")</f>
        <v/>
      </c>
      <c r="DG473" s="121" t="str">
        <f>IF('Main courante'!$A470=$DF$6,TEXT('Main courante'!$B470,"j mmm aa"),"")</f>
        <v/>
      </c>
      <c r="DH473" s="122" t="str">
        <f>IF('Main courante'!$A470=$DF$6,TEXT('Main courante'!$C470,"hh:mm"),"")</f>
        <v/>
      </c>
      <c r="DI473" s="122" t="str">
        <f>IF('Main courante'!$A470=$DF$6,TEXT('Main courante'!$D470,"hh:mm"),"")</f>
        <v/>
      </c>
      <c r="DJ473" s="123" t="str">
        <f>IF('Main courante'!$A470=$DF$6,MOD($DI473-$DH473,1),"")</f>
        <v/>
      </c>
      <c r="DK473" s="123" t="str">
        <f>IF('Main courante'!$A470=$DF$6,'Main courante'!$E470,"")</f>
        <v/>
      </c>
      <c r="DL473" s="128"/>
      <c r="DM473" s="120" t="str">
        <f>IF(OR('Main courante'!$F470&lt;&gt;"",'Main courante'!$K470&lt;&gt;""),MAX($DM$8:$DM472)+1,"")</f>
        <v/>
      </c>
      <c r="DN473" s="121" t="str">
        <f>IF('Main courante'!$F470,TEXT('Main courante'!$B470,"j mmm aa"),"")</f>
        <v/>
      </c>
      <c r="DO473" s="121" t="str">
        <f>IF('Main courante'!$F470,'Main courante'!$E470,"")</f>
        <v/>
      </c>
      <c r="DP473" s="121" t="str">
        <f>IF(OR('Main courante'!$F470&lt;&gt;"",'Main courante'!$K470&lt;&gt;""),IF('Main courante'!$F470&lt;&gt;"",TEXT('Main courante'!$F470,"hh:mm"),""),"")</f>
        <v/>
      </c>
      <c r="DQ473" s="121" t="str">
        <f>IF(OR('Main courante'!$F470&lt;&gt;"",'Main courante'!$K470&lt;&gt;""),IF('Main courante'!$G470&lt;&gt;"",TEXT('Main courante'!$G470,"hh:mm"),""),"")</f>
        <v/>
      </c>
      <c r="DR473" s="121" t="str">
        <f>IF(OR('Main courante'!$F470&lt;&gt;"",'Main courante'!$K470&lt;&gt;""),IF('Main courante'!$K470&lt;&gt;"",TEXT('Main courante'!$K470,"hh:mm"),""),"")</f>
        <v/>
      </c>
      <c r="DS473" s="121" t="str">
        <f>IF(OR('Main courante'!$F470&lt;&gt;"",'Main courante'!$K470&lt;&gt;""),IF('Main courante'!$L470&lt;&gt;"",TEXT('Main courante'!$L470,"hh:mm"),""),"")</f>
        <v/>
      </c>
      <c r="DT473" s="129">
        <f t="shared" si="25"/>
        <v>0</v>
      </c>
      <c r="DU473" s="130">
        <f>'Main courante'!$H470+'Main courante'!$M470</f>
        <v>0</v>
      </c>
      <c r="DV473" s="131">
        <f>'Main courante'!$J470+'Main courante'!$O470</f>
        <v>0</v>
      </c>
      <c r="DW473" s="131">
        <f>'Main courante'!$I470+'Main courante'!$N470</f>
        <v>0</v>
      </c>
      <c r="DX473" s="132" t="str">
        <f>IF('Main courante'!$P470&lt;&gt;"",'Main courante'!$P470,"")</f>
        <v/>
      </c>
      <c r="DY473" s="133" t="str">
        <f>IF('Main courante'!$Q470&lt;&gt;"",'Main courante'!$Q470,"")</f>
        <v/>
      </c>
      <c r="DZ473" s="133" t="str">
        <f>IF('Main courante'!$R470&lt;&gt;"",'Main courante'!$R470,"")</f>
        <v/>
      </c>
      <c r="EA473" s="129">
        <f t="shared" si="26"/>
        <v>0</v>
      </c>
      <c r="EB473" s="129">
        <f t="shared" si="27"/>
        <v>0</v>
      </c>
      <c r="ED473" s="120" t="str">
        <f>IF('Main courante'!$A470=$ED$6,MAX($ED$8:$ED472)+1,"")</f>
        <v/>
      </c>
      <c r="EE473" s="120" t="str">
        <f>IF('Main courante'!$A470=$ED$6,'Main courante'!$S470,"")</f>
        <v/>
      </c>
      <c r="EF473" s="120" t="str">
        <f>IF('Main courante'!$A470=$ED$6,'Main courante'!$T470,"")</f>
        <v/>
      </c>
      <c r="EG473" s="120" t="str">
        <f>IF('Main courante'!$A470=$ED$6,'Main courante'!$U470,"")</f>
        <v/>
      </c>
      <c r="EH473" s="134" t="str">
        <f>IF('Main courante'!$A470=$ED$6,'Main courante'!$V470,"")</f>
        <v/>
      </c>
      <c r="EJ473" s="120" t="str">
        <f>IF('Main courante'!$A470=$EJ$6,MAX($EJ$8:$EJ472)+1,"")</f>
        <v/>
      </c>
      <c r="EK473" s="120" t="str">
        <f>IF('Main courante'!$A470=$EJ$6,'Main courante'!$S470,"")</f>
        <v/>
      </c>
      <c r="EL473" s="120" t="str">
        <f>IF('Main courante'!$A470=$EJ$6,'Main courante'!$T470,"")</f>
        <v/>
      </c>
      <c r="EM473" s="120" t="str">
        <f>IF('Main courante'!$A470=$EJ$6,'Main courante'!$U470,"")</f>
        <v/>
      </c>
      <c r="EN473" s="134" t="str">
        <f>IF('Main courante'!$A470=$EJ$6,'Main courante'!$V470,"")</f>
        <v/>
      </c>
      <c r="EP473" s="120" t="str">
        <f>IF('Main courante'!$A470=$EP$6,MAX($EP$8:$EP472)+1,"")</f>
        <v/>
      </c>
      <c r="EQ473" s="120" t="str">
        <f>IF('Main courante'!$A470=$EP$6,'Main courante'!$S470,"")</f>
        <v/>
      </c>
      <c r="ER473" s="120" t="str">
        <f>IF('Main courante'!$A470=$EP$6,'Main courante'!$T470,"")</f>
        <v/>
      </c>
      <c r="ES473" s="120" t="str">
        <f>IF('Main courante'!$A470=$EP$6,'Main courante'!$U470,"")</f>
        <v/>
      </c>
      <c r="ET473" s="134" t="str">
        <f>IF('Main courante'!$A470=$EP$6,'Main courante'!$V470,"")</f>
        <v/>
      </c>
      <c r="EU473" s="125"/>
      <c r="EV473" s="120" t="str">
        <f>IF('Main courante'!$A470=$EV$6,MAX($EV$8:$EV472)+1,"")</f>
        <v/>
      </c>
      <c r="EW473" s="121" t="str">
        <f>IF('Main courante'!$A470=$EV$6,TEXT('Main courante'!$B470,"j mmm aa"),"")</f>
        <v/>
      </c>
      <c r="EX473" s="122" t="str">
        <f>IF('Main courante'!$A470=$EV$6,TEXT('Main courante'!$C470,"hh:mm"),"")</f>
        <v/>
      </c>
      <c r="EY473" s="122" t="str">
        <f>IF('Main courante'!$A470=$EV$6,TEXT('Main courante'!$D470,"hh:mm"),"")</f>
        <v/>
      </c>
      <c r="EZ473" s="123" t="str">
        <f>IF('Main courante'!$A470=$EV$6,MOD($EY473-$EX473,1),"")</f>
        <v/>
      </c>
      <c r="FA473" s="123" t="str">
        <f>IF('Main courante'!$A470=$EV$6,'Main courante'!$E470,"")</f>
        <v/>
      </c>
      <c r="FB473" s="128"/>
    </row>
    <row r="474" spans="1:158">
      <c r="A474" s="120" t="str">
        <f>IF('Main courante'!$A471=$A$6,MAX($A$8:$A473)+1,"")</f>
        <v/>
      </c>
      <c r="B474" s="121" t="str">
        <f>IF('Main courante'!$A471=$A$6,TEXT('Main courante'!$B471,"j mmm aa"),"")</f>
        <v/>
      </c>
      <c r="C474" s="122" t="str">
        <f>IF('Main courante'!$A471=$A$6,TEXT('Main courante'!$C471,"hh:mm"),"")</f>
        <v/>
      </c>
      <c r="D474" s="122" t="str">
        <f>IF('Main courante'!$A471=$A$6,TEXT('Main courante'!$D471,"hh:mm"),"")</f>
        <v/>
      </c>
      <c r="E474" s="123" t="str">
        <f>IF('Main courante'!$A471=$A$6,MOD($D474-$C474,1),"")</f>
        <v/>
      </c>
      <c r="F474" s="123" t="str">
        <f>IF('Main courante'!$A471=$A$6,'Main courante'!$E471,"")</f>
        <v/>
      </c>
      <c r="G474" s="125"/>
      <c r="H474" s="126" t="str">
        <f>IF('Main courante'!$A471=$H$6,MAX($H$8:$H473)+1,"")</f>
        <v/>
      </c>
      <c r="I474" s="121" t="str">
        <f>IF('Main courante'!$A471=$H$6,TEXT('Main courante'!$B471,"j mmm aa"),"")</f>
        <v/>
      </c>
      <c r="J474" s="122" t="str">
        <f>IF('Main courante'!$A471=$H$6,TEXT('Main courante'!$C471,"hh:mm"),"")</f>
        <v/>
      </c>
      <c r="K474" s="122" t="str">
        <f>IF('Main courante'!$A471=$H$6,TEXT('Main courante'!$D471,"hh:mm"),"")</f>
        <v/>
      </c>
      <c r="L474" s="123" t="str">
        <f>IF('Main courante'!$A471=$H$6,MOD($K474-$J474,1),"")</f>
        <v/>
      </c>
      <c r="M474" s="123" t="str">
        <f>IF('Main courante'!$A471=$H$6,'Main courante'!$E471,"")</f>
        <v/>
      </c>
      <c r="N474" s="125"/>
      <c r="O474" s="120" t="str">
        <f>IF('Main courante'!$A471=$O$6,MAX($O$8:$O473)+1,"")</f>
        <v/>
      </c>
      <c r="P474" s="121" t="str">
        <f>IF('Main courante'!$A471=$O$6,TEXT('Main courante'!$B471,"j mmm aa"),"")</f>
        <v/>
      </c>
      <c r="Q474" s="122" t="str">
        <f>IF('Main courante'!$A471=$O$6,TEXT('Main courante'!$C471,"hh:mm"),"")</f>
        <v/>
      </c>
      <c r="R474" s="122" t="str">
        <f>IF('Main courante'!$A471=$O$6,TEXT('Main courante'!$D471,"hh:mm"),"")</f>
        <v/>
      </c>
      <c r="S474" s="123" t="str">
        <f>IF('Main courante'!$A471=$O$6,MOD($R474-$Q474,1),"")</f>
        <v/>
      </c>
      <c r="T474" s="124" t="str">
        <f>IF('Main courante'!$A471=$O$6,'Main courante'!$E471,"")</f>
        <v/>
      </c>
      <c r="U474" s="127" t="str">
        <f>IF('Main courante'!$A471=$O$6,DU474,"")</f>
        <v/>
      </c>
      <c r="V474" s="125"/>
      <c r="W474" s="120" t="str">
        <f>IF('Main courante'!$A471=$W$6,MAX($W$8:$W473)+1,"")</f>
        <v/>
      </c>
      <c r="X474" s="121" t="str">
        <f>IF('Main courante'!$A471=$W$6,TEXT('Main courante'!$B471,"j mmm aa"),"")</f>
        <v/>
      </c>
      <c r="Y474" s="122" t="str">
        <f>IF('Main courante'!$A471=$W$6,TEXT('Main courante'!$C471,"hh:mm"),"")</f>
        <v/>
      </c>
      <c r="Z474" s="122" t="str">
        <f>IF('Main courante'!$A471=$W$6,TEXT('Main courante'!$D471,"hh:mm"),"")</f>
        <v/>
      </c>
      <c r="AA474" s="123" t="str">
        <f>IF('Main courante'!$A471=$W$6,MOD($Z474-$Y474,1),"")</f>
        <v/>
      </c>
      <c r="AB474" s="123" t="str">
        <f>IF('Main courante'!$A471=$W$6,'Main courante'!$E471,"")</f>
        <v/>
      </c>
      <c r="AC474" s="122" t="str">
        <f>IF('Main courante'!$A471=$W$6,DU474,"")</f>
        <v/>
      </c>
      <c r="AD474" s="125"/>
      <c r="AE474" s="120" t="str">
        <f>IF('Main courante'!$A471=$AE$6,MAX($AE$8:$AE473)+1,"")</f>
        <v/>
      </c>
      <c r="AF474" s="121" t="str">
        <f>IF('Main courante'!$A471=$AE$6,TEXT('Main courante'!$B471,"j mmm aa"),"")</f>
        <v/>
      </c>
      <c r="AG474" s="122" t="str">
        <f>IF('Main courante'!$A471=$AE$6,TEXT('Main courante'!$C471,"hh:mm"),"")</f>
        <v/>
      </c>
      <c r="AH474" s="122" t="str">
        <f>IF('Main courante'!$A471=$AE$6,TEXT('Main courante'!$D471,"hh:mm"),"")</f>
        <v/>
      </c>
      <c r="AI474" s="123" t="str">
        <f>IF('Main courante'!$A471=$AE$6,MOD($AH474-$AG474,1),"")</f>
        <v/>
      </c>
      <c r="AJ474" s="123" t="str">
        <f>IF('Main courante'!$A471=$AE$6,'Main courante'!$E471,"")</f>
        <v/>
      </c>
      <c r="AK474" s="122" t="str">
        <f>IF('Main courante'!$A471=$AE$6,DU474,"")</f>
        <v/>
      </c>
      <c r="AL474" s="125"/>
      <c r="AM474" s="120" t="str">
        <f>IF('Main courante'!$A471=$AM$6,MAX($AM$8:$AM473)+1,"")</f>
        <v/>
      </c>
      <c r="AN474" s="121" t="str">
        <f>IF('Main courante'!$A471=$AM$6,TEXT('Main courante'!$B471,"j mmm aa"),"")</f>
        <v/>
      </c>
      <c r="AO474" s="122" t="str">
        <f>IF('Main courante'!$A471=$AM$6,TEXT('Main courante'!$C471,"hh:mm"),"")</f>
        <v/>
      </c>
      <c r="AP474" s="122" t="str">
        <f>IF('Main courante'!$A471=$AM$6,TEXT('Main courante'!$D471,"hh:mm"),"")</f>
        <v/>
      </c>
      <c r="AQ474" s="123" t="str">
        <f>IF('Main courante'!$A471=$AM$6,MOD($AP474-$AO474,1),"")</f>
        <v/>
      </c>
      <c r="AR474" s="123" t="str">
        <f>IF('Main courante'!$A471=$AM$6,'Main courante'!$E471,"")</f>
        <v/>
      </c>
      <c r="AS474" s="122" t="str">
        <f>IF('Main courante'!$A471=$AM$6,DU474,"")</f>
        <v/>
      </c>
      <c r="AT474" s="125"/>
      <c r="AU474" s="120" t="str">
        <f>IF('Main courante'!$A471=$AU$6,MAX($AU$8:$AU473)+1,"")</f>
        <v/>
      </c>
      <c r="AV474" s="121" t="str">
        <f>IF('Main courante'!$A471=$AU$6,TEXT('Main courante'!$B471,"j mmm aa"),"")</f>
        <v/>
      </c>
      <c r="AW474" s="122" t="str">
        <f>IF('Main courante'!$A471=$AU$6,TEXT('Main courante'!$C471,"hh:mm"),"")</f>
        <v/>
      </c>
      <c r="AX474" s="122" t="str">
        <f>IF('Main courante'!$A471=$AU$6,TEXT('Main courante'!$D471,"hh:mm"),"")</f>
        <v/>
      </c>
      <c r="AY474" s="123" t="str">
        <f>IF('Main courante'!$A471=$AU$6,MOD($AX474-$AW474,1),"")</f>
        <v/>
      </c>
      <c r="AZ474" s="123" t="str">
        <f>IF('Main courante'!$A471=$AU$6,'Main courante'!$E471,"")</f>
        <v/>
      </c>
      <c r="BA474" s="122" t="str">
        <f>IF('Main courante'!$A471=$AU$6,DU474,"")</f>
        <v/>
      </c>
      <c r="BB474" s="125"/>
      <c r="BC474" s="120" t="str">
        <f>IF('Main courante'!$A471=$BC$6,MAX($BC$8:$BC473)+1,"")</f>
        <v/>
      </c>
      <c r="BD474" s="121" t="str">
        <f>IF('Main courante'!$A471=$BC$6,TEXT('Main courante'!$B471,"j mmm aa"),"")</f>
        <v/>
      </c>
      <c r="BE474" s="122" t="str">
        <f>IF('Main courante'!$A471=$BC$6,TEXT('Main courante'!$C471,"hh:mm"),"")</f>
        <v/>
      </c>
      <c r="BF474" s="122" t="str">
        <f>IF('Main courante'!$A471=$BC$6,TEXT('Main courante'!$D471,"hh:mm"),"")</f>
        <v/>
      </c>
      <c r="BG474" s="123" t="str">
        <f>IF('Main courante'!$A471=$BC$6,MOD($BF474-$BE474,1),"")</f>
        <v/>
      </c>
      <c r="BH474" s="123" t="str">
        <f>IF('Main courante'!$A471=$BC$6,'Main courante'!$E471,"")</f>
        <v/>
      </c>
      <c r="BI474" s="122" t="str">
        <f>IF('Main courante'!$A471=$BC$6,DU474,"")</f>
        <v/>
      </c>
      <c r="BJ474" s="125"/>
      <c r="BK474" s="120" t="str">
        <f>IF('Main courante'!$A471=$BK$6,MAX($BK$8:$BK473)+1,"")</f>
        <v/>
      </c>
      <c r="BL474" s="121" t="str">
        <f>IF('Main courante'!$A471=$BK$6,TEXT('Main courante'!$B471,"j mmm aa"),"")</f>
        <v/>
      </c>
      <c r="BM474" s="122" t="str">
        <f>IF('Main courante'!$A471=$BK$6,TEXT('Main courante'!$C471,"hh:mm"),"")</f>
        <v/>
      </c>
      <c r="BN474" s="122" t="str">
        <f>IF('Main courante'!$A471=$BK$6,TEXT('Main courante'!$D471,"hh:mm"),"")</f>
        <v/>
      </c>
      <c r="BO474" s="123" t="str">
        <f>IF('Main courante'!$A471=$BK$6,MOD($BN474-$BM474,1),"")</f>
        <v/>
      </c>
      <c r="BP474" s="123" t="str">
        <f>IF('Main courante'!$A471=$BK$6,'Main courante'!$E471,"")</f>
        <v/>
      </c>
      <c r="BQ474" s="122" t="str">
        <f>IF('Main courante'!$A471=$BK$6,DU474,"")</f>
        <v/>
      </c>
      <c r="BR474" s="125"/>
      <c r="BS474" s="120" t="str">
        <f>IF('Main courante'!$A471=$BS$6,MAX($BS$8:$BS473)+1,"")</f>
        <v/>
      </c>
      <c r="BT474" s="121" t="str">
        <f>IF('Main courante'!$A471=$BS$6,TEXT('Main courante'!$B471,"j mmm aa"),"")</f>
        <v/>
      </c>
      <c r="BU474" s="122" t="str">
        <f>IF('Main courante'!$A471=$BS$6,TEXT('Main courante'!$C471,"hh:mm"),"")</f>
        <v/>
      </c>
      <c r="BV474" s="122" t="str">
        <f>IF('Main courante'!$A471=$BS$6,TEXT('Main courante'!$D471,"hh:mm"),"")</f>
        <v/>
      </c>
      <c r="BW474" s="123" t="str">
        <f>IF('Main courante'!$A471=$BS$6,MOD($BV474-$BU474,1),"")</f>
        <v/>
      </c>
      <c r="BX474" s="123" t="str">
        <f>IF('Main courante'!$A471=$BS$6,'Main courante'!$E471,"")</f>
        <v/>
      </c>
      <c r="BY474" s="122" t="str">
        <f>IF('Main courante'!$A471=$BS$6,DU474,"")</f>
        <v/>
      </c>
      <c r="BZ474" s="125"/>
      <c r="CA474" s="120" t="str">
        <f>IF('Main courante'!$A471=$CA$6,MAX($CA$8:$CA473)+1,"")</f>
        <v/>
      </c>
      <c r="CB474" s="121" t="str">
        <f>IF('Main courante'!$A471=$CA$6,TEXT('Main courante'!$B471,"j mmm aa"),"")</f>
        <v/>
      </c>
      <c r="CC474" s="122" t="str">
        <f>IF('Main courante'!$A471=$CA$6,TEXT('Main courante'!$C471,"hh:mm"),"")</f>
        <v/>
      </c>
      <c r="CD474" s="122" t="str">
        <f>IF('Main courante'!$A471=$CA$6,TEXT('Main courante'!$D471,"hh:mm"),"")</f>
        <v/>
      </c>
      <c r="CE474" s="123" t="str">
        <f>IF('Main courante'!$A471=$CA$6,MOD($CD474-$CC474,1),"")</f>
        <v/>
      </c>
      <c r="CF474" s="123" t="str">
        <f>IF('Main courante'!$A471=$CA$6,'Main courante'!$E471,"")</f>
        <v/>
      </c>
      <c r="CG474" s="122" t="str">
        <f>IF('Main courante'!$A471=$CA$6,DU474,"")</f>
        <v/>
      </c>
      <c r="CH474" s="125"/>
      <c r="CI474" s="120" t="str">
        <f>IF('Main courante'!$A471=$CI$6,MAX($CI$8:$CI473)+1,"")</f>
        <v/>
      </c>
      <c r="CJ474" s="121" t="str">
        <f>IF('Main courante'!$A471=$CI$6,TEXT('Main courante'!$B471,"j mmm aa"),"")</f>
        <v/>
      </c>
      <c r="CK474" s="122" t="str">
        <f>IF('Main courante'!$A471=$CI$6,TEXT('Main courante'!$C471,"hh:mm"),"")</f>
        <v/>
      </c>
      <c r="CL474" s="122" t="str">
        <f>IF('Main courante'!$A471=$CI$6,TEXT('Main courante'!$D471,"hh:mm"),"")</f>
        <v/>
      </c>
      <c r="CM474" s="123" t="str">
        <f>IF('Main courante'!$A471=$CI$6,MOD($CL474-$CK474,1),"")</f>
        <v/>
      </c>
      <c r="CN474" s="123" t="str">
        <f>IF('Main courante'!$A471=$CI$6,'Main courante'!$E471,"")</f>
        <v/>
      </c>
      <c r="CO474" s="125"/>
      <c r="CP474" s="120" t="str">
        <f>IF('Main courante'!$A471=$CP$6,MAX($CP$8:$CP473)+1,"")</f>
        <v/>
      </c>
      <c r="CQ474" s="121" t="str">
        <f>IF('Main courante'!$A471=$CP$6,TEXT('Main courante'!$B471,"j mmm aa"),"")</f>
        <v/>
      </c>
      <c r="CR474" s="122" t="str">
        <f>IF('Main courante'!$A471=$CP$6,TEXT('Main courante'!$C471,"hh:mm"),"")</f>
        <v/>
      </c>
      <c r="CS474" s="122" t="str">
        <f>IF('Main courante'!$A471=$CP$6,TEXT('Main courante'!$D471,"hh:mm"),"")</f>
        <v/>
      </c>
      <c r="CT474" s="123" t="str">
        <f>IF('Main courante'!$A471=$CP$6,MOD($CS474-$CR474,1),"")</f>
        <v/>
      </c>
      <c r="CU474" s="123" t="str">
        <f>IF('Main courante'!$A471=$CP$6,'Main courante'!$E471,"")</f>
        <v/>
      </c>
      <c r="CV474" s="122" t="str">
        <f>IF('Main courante'!$A471=$CP$6,DU474,"")</f>
        <v/>
      </c>
      <c r="CW474" s="125"/>
      <c r="CX474" s="120" t="str">
        <f>IF('Main courante'!$A471=$CX$6,MAX($CX$8:$CX473)+1,"")</f>
        <v/>
      </c>
      <c r="CY474" s="121" t="str">
        <f>IF('Main courante'!$A471=$CX$6,TEXT('Main courante'!$B471,"j mmm aa"),"")</f>
        <v/>
      </c>
      <c r="CZ474" s="122" t="str">
        <f>IF('Main courante'!$A471=$CX$6,TEXT('Main courante'!$C471,"hh:mm"),"")</f>
        <v/>
      </c>
      <c r="DA474" s="122" t="str">
        <f>IF('Main courante'!$A471=$CX$6,TEXT('Main courante'!$D471,"hh:mm"),"")</f>
        <v/>
      </c>
      <c r="DB474" s="123" t="str">
        <f>IF('Main courante'!$A471=$CX$6,MOD($DA474-$CZ474,1),"")</f>
        <v/>
      </c>
      <c r="DC474" s="123" t="str">
        <f>IF('Main courante'!$A471=$CX$6,'Main courante'!$E471,"")</f>
        <v/>
      </c>
      <c r="DD474" s="122" t="str">
        <f>IF('Main courante'!$A471=$CX$6,DU474,"")</f>
        <v/>
      </c>
      <c r="DE474" s="125"/>
      <c r="DF474" s="120" t="str">
        <f>IF('Main courante'!$A471=$DF$6,MAX($DF$8:$DF473)+1,"")</f>
        <v/>
      </c>
      <c r="DG474" s="121" t="str">
        <f>IF('Main courante'!$A471=$DF$6,TEXT('Main courante'!$B471,"j mmm aa"),"")</f>
        <v/>
      </c>
      <c r="DH474" s="122" t="str">
        <f>IF('Main courante'!$A471=$DF$6,TEXT('Main courante'!$C471,"hh:mm"),"")</f>
        <v/>
      </c>
      <c r="DI474" s="122" t="str">
        <f>IF('Main courante'!$A471=$DF$6,TEXT('Main courante'!$D471,"hh:mm"),"")</f>
        <v/>
      </c>
      <c r="DJ474" s="123" t="str">
        <f>IF('Main courante'!$A471=$DF$6,MOD($DI474-$DH474,1),"")</f>
        <v/>
      </c>
      <c r="DK474" s="123" t="str">
        <f>IF('Main courante'!$A471=$DF$6,'Main courante'!$E471,"")</f>
        <v/>
      </c>
      <c r="DL474" s="128"/>
      <c r="DM474" s="120" t="str">
        <f>IF(OR('Main courante'!$F471&lt;&gt;"",'Main courante'!$K471&lt;&gt;""),MAX($DM$8:$DM473)+1,"")</f>
        <v/>
      </c>
      <c r="DN474" s="121" t="str">
        <f>IF('Main courante'!$F471,TEXT('Main courante'!$B471,"j mmm aa"),"")</f>
        <v/>
      </c>
      <c r="DO474" s="121" t="str">
        <f>IF('Main courante'!$F471,'Main courante'!$E471,"")</f>
        <v/>
      </c>
      <c r="DP474" s="121" t="str">
        <f>IF(OR('Main courante'!$F471&lt;&gt;"",'Main courante'!$K471&lt;&gt;""),IF('Main courante'!$F471&lt;&gt;"",TEXT('Main courante'!$F471,"hh:mm"),""),"")</f>
        <v/>
      </c>
      <c r="DQ474" s="121" t="str">
        <f>IF(OR('Main courante'!$F471&lt;&gt;"",'Main courante'!$K471&lt;&gt;""),IF('Main courante'!$G471&lt;&gt;"",TEXT('Main courante'!$G471,"hh:mm"),""),"")</f>
        <v/>
      </c>
      <c r="DR474" s="121" t="str">
        <f>IF(OR('Main courante'!$F471&lt;&gt;"",'Main courante'!$K471&lt;&gt;""),IF('Main courante'!$K471&lt;&gt;"",TEXT('Main courante'!$K471,"hh:mm"),""),"")</f>
        <v/>
      </c>
      <c r="DS474" s="121" t="str">
        <f>IF(OR('Main courante'!$F471&lt;&gt;"",'Main courante'!$K471&lt;&gt;""),IF('Main courante'!$L471&lt;&gt;"",TEXT('Main courante'!$L471,"hh:mm"),""),"")</f>
        <v/>
      </c>
      <c r="DT474" s="129">
        <f t="shared" si="25"/>
        <v>0</v>
      </c>
      <c r="DU474" s="130">
        <f>'Main courante'!$H471+'Main courante'!$M471</f>
        <v>0</v>
      </c>
      <c r="DV474" s="131">
        <f>'Main courante'!$J471+'Main courante'!$O471</f>
        <v>0</v>
      </c>
      <c r="DW474" s="131">
        <f>'Main courante'!$I471+'Main courante'!$N471</f>
        <v>0</v>
      </c>
      <c r="DX474" s="132" t="str">
        <f>IF('Main courante'!$P471&lt;&gt;"",'Main courante'!$P471,"")</f>
        <v/>
      </c>
      <c r="DY474" s="133" t="str">
        <f>IF('Main courante'!$Q471&lt;&gt;"",'Main courante'!$Q471,"")</f>
        <v/>
      </c>
      <c r="DZ474" s="133" t="str">
        <f>IF('Main courante'!$R471&lt;&gt;"",'Main courante'!$R471,"")</f>
        <v/>
      </c>
      <c r="EA474" s="129">
        <f t="shared" si="26"/>
        <v>0</v>
      </c>
      <c r="EB474" s="129">
        <f t="shared" si="27"/>
        <v>0</v>
      </c>
      <c r="ED474" s="120" t="str">
        <f>IF('Main courante'!$A471=$ED$6,MAX($ED$8:$ED473)+1,"")</f>
        <v/>
      </c>
      <c r="EE474" s="120" t="str">
        <f>IF('Main courante'!$A471=$ED$6,'Main courante'!$S471,"")</f>
        <v/>
      </c>
      <c r="EF474" s="120" t="str">
        <f>IF('Main courante'!$A471=$ED$6,'Main courante'!$T471,"")</f>
        <v/>
      </c>
      <c r="EG474" s="120" t="str">
        <f>IF('Main courante'!$A471=$ED$6,'Main courante'!$U471,"")</f>
        <v/>
      </c>
      <c r="EH474" s="134" t="str">
        <f>IF('Main courante'!$A471=$ED$6,'Main courante'!$V471,"")</f>
        <v/>
      </c>
      <c r="EJ474" s="120" t="str">
        <f>IF('Main courante'!$A471=$EJ$6,MAX($EJ$8:$EJ473)+1,"")</f>
        <v/>
      </c>
      <c r="EK474" s="120" t="str">
        <f>IF('Main courante'!$A471=$EJ$6,'Main courante'!$S471,"")</f>
        <v/>
      </c>
      <c r="EL474" s="120" t="str">
        <f>IF('Main courante'!$A471=$EJ$6,'Main courante'!$T471,"")</f>
        <v/>
      </c>
      <c r="EM474" s="120" t="str">
        <f>IF('Main courante'!$A471=$EJ$6,'Main courante'!$U471,"")</f>
        <v/>
      </c>
      <c r="EN474" s="134" t="str">
        <f>IF('Main courante'!$A471=$EJ$6,'Main courante'!$V471,"")</f>
        <v/>
      </c>
      <c r="EP474" s="120" t="str">
        <f>IF('Main courante'!$A471=$EP$6,MAX($EP$8:$EP473)+1,"")</f>
        <v/>
      </c>
      <c r="EQ474" s="120" t="str">
        <f>IF('Main courante'!$A471=$EP$6,'Main courante'!$S471,"")</f>
        <v/>
      </c>
      <c r="ER474" s="120" t="str">
        <f>IF('Main courante'!$A471=$EP$6,'Main courante'!$T471,"")</f>
        <v/>
      </c>
      <c r="ES474" s="120" t="str">
        <f>IF('Main courante'!$A471=$EP$6,'Main courante'!$U471,"")</f>
        <v/>
      </c>
      <c r="ET474" s="134" t="str">
        <f>IF('Main courante'!$A471=$EP$6,'Main courante'!$V471,"")</f>
        <v/>
      </c>
      <c r="EU474" s="125"/>
      <c r="EV474" s="120" t="str">
        <f>IF('Main courante'!$A471=$EV$6,MAX($EV$8:$EV473)+1,"")</f>
        <v/>
      </c>
      <c r="EW474" s="121" t="str">
        <f>IF('Main courante'!$A471=$EV$6,TEXT('Main courante'!$B471,"j mmm aa"),"")</f>
        <v/>
      </c>
      <c r="EX474" s="122" t="str">
        <f>IF('Main courante'!$A471=$EV$6,TEXT('Main courante'!$C471,"hh:mm"),"")</f>
        <v/>
      </c>
      <c r="EY474" s="122" t="str">
        <f>IF('Main courante'!$A471=$EV$6,TEXT('Main courante'!$D471,"hh:mm"),"")</f>
        <v/>
      </c>
      <c r="EZ474" s="123" t="str">
        <f>IF('Main courante'!$A471=$EV$6,MOD($EY474-$EX474,1),"")</f>
        <v/>
      </c>
      <c r="FA474" s="123" t="str">
        <f>IF('Main courante'!$A471=$EV$6,'Main courante'!$E471,"")</f>
        <v/>
      </c>
      <c r="FB474" s="128"/>
    </row>
    <row r="475" spans="1:158">
      <c r="A475" s="120" t="str">
        <f>IF('Main courante'!$A472=$A$6,MAX($A$8:$A474)+1,"")</f>
        <v/>
      </c>
      <c r="B475" s="121" t="str">
        <f>IF('Main courante'!$A472=$A$6,TEXT('Main courante'!$B472,"j mmm aa"),"")</f>
        <v/>
      </c>
      <c r="C475" s="122" t="str">
        <f>IF('Main courante'!$A472=$A$6,TEXT('Main courante'!$C472,"hh:mm"),"")</f>
        <v/>
      </c>
      <c r="D475" s="122" t="str">
        <f>IF('Main courante'!$A472=$A$6,TEXT('Main courante'!$D472,"hh:mm"),"")</f>
        <v/>
      </c>
      <c r="E475" s="123" t="str">
        <f>IF('Main courante'!$A472=$A$6,MOD($D475-$C475,1),"")</f>
        <v/>
      </c>
      <c r="F475" s="123" t="str">
        <f>IF('Main courante'!$A472=$A$6,'Main courante'!$E472,"")</f>
        <v/>
      </c>
      <c r="G475" s="125"/>
      <c r="H475" s="126" t="str">
        <f>IF('Main courante'!$A472=$H$6,MAX($H$8:$H474)+1,"")</f>
        <v/>
      </c>
      <c r="I475" s="121" t="str">
        <f>IF('Main courante'!$A472=$H$6,TEXT('Main courante'!$B472,"j mmm aa"),"")</f>
        <v/>
      </c>
      <c r="J475" s="122" t="str">
        <f>IF('Main courante'!$A472=$H$6,TEXT('Main courante'!$C472,"hh:mm"),"")</f>
        <v/>
      </c>
      <c r="K475" s="122" t="str">
        <f>IF('Main courante'!$A472=$H$6,TEXT('Main courante'!$D472,"hh:mm"),"")</f>
        <v/>
      </c>
      <c r="L475" s="123" t="str">
        <f>IF('Main courante'!$A472=$H$6,MOD($K475-$J475,1),"")</f>
        <v/>
      </c>
      <c r="M475" s="123" t="str">
        <f>IF('Main courante'!$A472=$H$6,'Main courante'!$E472,"")</f>
        <v/>
      </c>
      <c r="N475" s="125"/>
      <c r="O475" s="120" t="str">
        <f>IF('Main courante'!$A472=$O$6,MAX($O$8:$O474)+1,"")</f>
        <v/>
      </c>
      <c r="P475" s="121" t="str">
        <f>IF('Main courante'!$A472=$O$6,TEXT('Main courante'!$B472,"j mmm aa"),"")</f>
        <v/>
      </c>
      <c r="Q475" s="122" t="str">
        <f>IF('Main courante'!$A472=$O$6,TEXT('Main courante'!$C472,"hh:mm"),"")</f>
        <v/>
      </c>
      <c r="R475" s="122" t="str">
        <f>IF('Main courante'!$A472=$O$6,TEXT('Main courante'!$D472,"hh:mm"),"")</f>
        <v/>
      </c>
      <c r="S475" s="123" t="str">
        <f>IF('Main courante'!$A472=$O$6,MOD($R475-$Q475,1),"")</f>
        <v/>
      </c>
      <c r="T475" s="124" t="str">
        <f>IF('Main courante'!$A472=$O$6,'Main courante'!$E472,"")</f>
        <v/>
      </c>
      <c r="U475" s="127" t="str">
        <f>IF('Main courante'!$A472=$O$6,DU475,"")</f>
        <v/>
      </c>
      <c r="V475" s="125"/>
      <c r="W475" s="120" t="str">
        <f>IF('Main courante'!$A472=$W$6,MAX($W$8:$W474)+1,"")</f>
        <v/>
      </c>
      <c r="X475" s="121" t="str">
        <f>IF('Main courante'!$A472=$W$6,TEXT('Main courante'!$B472,"j mmm aa"),"")</f>
        <v/>
      </c>
      <c r="Y475" s="122" t="str">
        <f>IF('Main courante'!$A472=$W$6,TEXT('Main courante'!$C472,"hh:mm"),"")</f>
        <v/>
      </c>
      <c r="Z475" s="122" t="str">
        <f>IF('Main courante'!$A472=$W$6,TEXT('Main courante'!$D472,"hh:mm"),"")</f>
        <v/>
      </c>
      <c r="AA475" s="123" t="str">
        <f>IF('Main courante'!$A472=$W$6,MOD($Z475-$Y475,1),"")</f>
        <v/>
      </c>
      <c r="AB475" s="123" t="str">
        <f>IF('Main courante'!$A472=$W$6,'Main courante'!$E472,"")</f>
        <v/>
      </c>
      <c r="AC475" s="122" t="str">
        <f>IF('Main courante'!$A472=$W$6,DU475,"")</f>
        <v/>
      </c>
      <c r="AD475" s="125"/>
      <c r="AE475" s="120" t="str">
        <f>IF('Main courante'!$A472=$AE$6,MAX($AE$8:$AE474)+1,"")</f>
        <v/>
      </c>
      <c r="AF475" s="121" t="str">
        <f>IF('Main courante'!$A472=$AE$6,TEXT('Main courante'!$B472,"j mmm aa"),"")</f>
        <v/>
      </c>
      <c r="AG475" s="122" t="str">
        <f>IF('Main courante'!$A472=$AE$6,TEXT('Main courante'!$C472,"hh:mm"),"")</f>
        <v/>
      </c>
      <c r="AH475" s="122" t="str">
        <f>IF('Main courante'!$A472=$AE$6,TEXT('Main courante'!$D472,"hh:mm"),"")</f>
        <v/>
      </c>
      <c r="AI475" s="123" t="str">
        <f>IF('Main courante'!$A472=$AE$6,MOD($AH475-$AG475,1),"")</f>
        <v/>
      </c>
      <c r="AJ475" s="123" t="str">
        <f>IF('Main courante'!$A472=$AE$6,'Main courante'!$E472,"")</f>
        <v/>
      </c>
      <c r="AK475" s="122" t="str">
        <f>IF('Main courante'!$A472=$AE$6,DU475,"")</f>
        <v/>
      </c>
      <c r="AL475" s="125"/>
      <c r="AM475" s="120" t="str">
        <f>IF('Main courante'!$A472=$AM$6,MAX($AM$8:$AM474)+1,"")</f>
        <v/>
      </c>
      <c r="AN475" s="121" t="str">
        <f>IF('Main courante'!$A472=$AM$6,TEXT('Main courante'!$B472,"j mmm aa"),"")</f>
        <v/>
      </c>
      <c r="AO475" s="122" t="str">
        <f>IF('Main courante'!$A472=$AM$6,TEXT('Main courante'!$C472,"hh:mm"),"")</f>
        <v/>
      </c>
      <c r="AP475" s="122" t="str">
        <f>IF('Main courante'!$A472=$AM$6,TEXT('Main courante'!$D472,"hh:mm"),"")</f>
        <v/>
      </c>
      <c r="AQ475" s="123" t="str">
        <f>IF('Main courante'!$A472=$AM$6,MOD($AP475-$AO475,1),"")</f>
        <v/>
      </c>
      <c r="AR475" s="123" t="str">
        <f>IF('Main courante'!$A472=$AM$6,'Main courante'!$E472,"")</f>
        <v/>
      </c>
      <c r="AS475" s="122" t="str">
        <f>IF('Main courante'!$A472=$AM$6,DU475,"")</f>
        <v/>
      </c>
      <c r="AT475" s="125"/>
      <c r="AU475" s="120" t="str">
        <f>IF('Main courante'!$A472=$AU$6,MAX($AU$8:$AU474)+1,"")</f>
        <v/>
      </c>
      <c r="AV475" s="121" t="str">
        <f>IF('Main courante'!$A472=$AU$6,TEXT('Main courante'!$B472,"j mmm aa"),"")</f>
        <v/>
      </c>
      <c r="AW475" s="122" t="str">
        <f>IF('Main courante'!$A472=$AU$6,TEXT('Main courante'!$C472,"hh:mm"),"")</f>
        <v/>
      </c>
      <c r="AX475" s="122" t="str">
        <f>IF('Main courante'!$A472=$AU$6,TEXT('Main courante'!$D472,"hh:mm"),"")</f>
        <v/>
      </c>
      <c r="AY475" s="123" t="str">
        <f>IF('Main courante'!$A472=$AU$6,MOD($AX475-$AW475,1),"")</f>
        <v/>
      </c>
      <c r="AZ475" s="123" t="str">
        <f>IF('Main courante'!$A472=$AU$6,'Main courante'!$E472,"")</f>
        <v/>
      </c>
      <c r="BA475" s="122" t="str">
        <f>IF('Main courante'!$A472=$AU$6,DU475,"")</f>
        <v/>
      </c>
      <c r="BB475" s="125"/>
      <c r="BC475" s="120" t="str">
        <f>IF('Main courante'!$A472=$BC$6,MAX($BC$8:$BC474)+1,"")</f>
        <v/>
      </c>
      <c r="BD475" s="121" t="str">
        <f>IF('Main courante'!$A472=$BC$6,TEXT('Main courante'!$B472,"j mmm aa"),"")</f>
        <v/>
      </c>
      <c r="BE475" s="122" t="str">
        <f>IF('Main courante'!$A472=$BC$6,TEXT('Main courante'!$C472,"hh:mm"),"")</f>
        <v/>
      </c>
      <c r="BF475" s="122" t="str">
        <f>IF('Main courante'!$A472=$BC$6,TEXT('Main courante'!$D472,"hh:mm"),"")</f>
        <v/>
      </c>
      <c r="BG475" s="123" t="str">
        <f>IF('Main courante'!$A472=$BC$6,MOD($BF475-$BE475,1),"")</f>
        <v/>
      </c>
      <c r="BH475" s="123" t="str">
        <f>IF('Main courante'!$A472=$BC$6,'Main courante'!$E472,"")</f>
        <v/>
      </c>
      <c r="BI475" s="122" t="str">
        <f>IF('Main courante'!$A472=$BC$6,DU475,"")</f>
        <v/>
      </c>
      <c r="BJ475" s="125"/>
      <c r="BK475" s="120" t="str">
        <f>IF('Main courante'!$A472=$BK$6,MAX($BK$8:$BK474)+1,"")</f>
        <v/>
      </c>
      <c r="BL475" s="121" t="str">
        <f>IF('Main courante'!$A472=$BK$6,TEXT('Main courante'!$B472,"j mmm aa"),"")</f>
        <v/>
      </c>
      <c r="BM475" s="122" t="str">
        <f>IF('Main courante'!$A472=$BK$6,TEXT('Main courante'!$C472,"hh:mm"),"")</f>
        <v/>
      </c>
      <c r="BN475" s="122" t="str">
        <f>IF('Main courante'!$A472=$BK$6,TEXT('Main courante'!$D472,"hh:mm"),"")</f>
        <v/>
      </c>
      <c r="BO475" s="123" t="str">
        <f>IF('Main courante'!$A472=$BK$6,MOD($BN475-$BM475,1),"")</f>
        <v/>
      </c>
      <c r="BP475" s="123" t="str">
        <f>IF('Main courante'!$A472=$BK$6,'Main courante'!$E472,"")</f>
        <v/>
      </c>
      <c r="BQ475" s="122" t="str">
        <f>IF('Main courante'!$A472=$BK$6,DU475,"")</f>
        <v/>
      </c>
      <c r="BR475" s="125"/>
      <c r="BS475" s="120" t="str">
        <f>IF('Main courante'!$A472=$BS$6,MAX($BS$8:$BS474)+1,"")</f>
        <v/>
      </c>
      <c r="BT475" s="121" t="str">
        <f>IF('Main courante'!$A472=$BS$6,TEXT('Main courante'!$B472,"j mmm aa"),"")</f>
        <v/>
      </c>
      <c r="BU475" s="122" t="str">
        <f>IF('Main courante'!$A472=$BS$6,TEXT('Main courante'!$C472,"hh:mm"),"")</f>
        <v/>
      </c>
      <c r="BV475" s="122" t="str">
        <f>IF('Main courante'!$A472=$BS$6,TEXT('Main courante'!$D472,"hh:mm"),"")</f>
        <v/>
      </c>
      <c r="BW475" s="123" t="str">
        <f>IF('Main courante'!$A472=$BS$6,MOD($BV475-$BU475,1),"")</f>
        <v/>
      </c>
      <c r="BX475" s="123" t="str">
        <f>IF('Main courante'!$A472=$BS$6,'Main courante'!$E472,"")</f>
        <v/>
      </c>
      <c r="BY475" s="122" t="str">
        <f>IF('Main courante'!$A472=$BS$6,DU475,"")</f>
        <v/>
      </c>
      <c r="BZ475" s="125"/>
      <c r="CA475" s="120" t="str">
        <f>IF('Main courante'!$A472=$CA$6,MAX($CA$8:$CA474)+1,"")</f>
        <v/>
      </c>
      <c r="CB475" s="121" t="str">
        <f>IF('Main courante'!$A472=$CA$6,TEXT('Main courante'!$B472,"j mmm aa"),"")</f>
        <v/>
      </c>
      <c r="CC475" s="122" t="str">
        <f>IF('Main courante'!$A472=$CA$6,TEXT('Main courante'!$C472,"hh:mm"),"")</f>
        <v/>
      </c>
      <c r="CD475" s="122" t="str">
        <f>IF('Main courante'!$A472=$CA$6,TEXT('Main courante'!$D472,"hh:mm"),"")</f>
        <v/>
      </c>
      <c r="CE475" s="123" t="str">
        <f>IF('Main courante'!$A472=$CA$6,MOD($CD475-$CC475,1),"")</f>
        <v/>
      </c>
      <c r="CF475" s="123" t="str">
        <f>IF('Main courante'!$A472=$CA$6,'Main courante'!$E472,"")</f>
        <v/>
      </c>
      <c r="CG475" s="122" t="str">
        <f>IF('Main courante'!$A472=$CA$6,DU475,"")</f>
        <v/>
      </c>
      <c r="CH475" s="125"/>
      <c r="CI475" s="120" t="str">
        <f>IF('Main courante'!$A472=$CI$6,MAX($CI$8:$CI474)+1,"")</f>
        <v/>
      </c>
      <c r="CJ475" s="121" t="str">
        <f>IF('Main courante'!$A472=$CI$6,TEXT('Main courante'!$B472,"j mmm aa"),"")</f>
        <v/>
      </c>
      <c r="CK475" s="122" t="str">
        <f>IF('Main courante'!$A472=$CI$6,TEXT('Main courante'!$C472,"hh:mm"),"")</f>
        <v/>
      </c>
      <c r="CL475" s="122" t="str">
        <f>IF('Main courante'!$A472=$CI$6,TEXT('Main courante'!$D472,"hh:mm"),"")</f>
        <v/>
      </c>
      <c r="CM475" s="123" t="str">
        <f>IF('Main courante'!$A472=$CI$6,MOD($CL475-$CK475,1),"")</f>
        <v/>
      </c>
      <c r="CN475" s="123" t="str">
        <f>IF('Main courante'!$A472=$CI$6,'Main courante'!$E472,"")</f>
        <v/>
      </c>
      <c r="CO475" s="125"/>
      <c r="CP475" s="120" t="str">
        <f>IF('Main courante'!$A472=$CP$6,MAX($CP$8:$CP474)+1,"")</f>
        <v/>
      </c>
      <c r="CQ475" s="121" t="str">
        <f>IF('Main courante'!$A472=$CP$6,TEXT('Main courante'!$B472,"j mmm aa"),"")</f>
        <v/>
      </c>
      <c r="CR475" s="122" t="str">
        <f>IF('Main courante'!$A472=$CP$6,TEXT('Main courante'!$C472,"hh:mm"),"")</f>
        <v/>
      </c>
      <c r="CS475" s="122" t="str">
        <f>IF('Main courante'!$A472=$CP$6,TEXT('Main courante'!$D472,"hh:mm"),"")</f>
        <v/>
      </c>
      <c r="CT475" s="123" t="str">
        <f>IF('Main courante'!$A472=$CP$6,MOD($CS475-$CR475,1),"")</f>
        <v/>
      </c>
      <c r="CU475" s="123" t="str">
        <f>IF('Main courante'!$A472=$CP$6,'Main courante'!$E472,"")</f>
        <v/>
      </c>
      <c r="CV475" s="122" t="str">
        <f>IF('Main courante'!$A472=$CP$6,DU475,"")</f>
        <v/>
      </c>
      <c r="CW475" s="125"/>
      <c r="CX475" s="120" t="str">
        <f>IF('Main courante'!$A472=$CX$6,MAX($CX$8:$CX474)+1,"")</f>
        <v/>
      </c>
      <c r="CY475" s="121" t="str">
        <f>IF('Main courante'!$A472=$CX$6,TEXT('Main courante'!$B472,"j mmm aa"),"")</f>
        <v/>
      </c>
      <c r="CZ475" s="122" t="str">
        <f>IF('Main courante'!$A472=$CX$6,TEXT('Main courante'!$C472,"hh:mm"),"")</f>
        <v/>
      </c>
      <c r="DA475" s="122" t="str">
        <f>IF('Main courante'!$A472=$CX$6,TEXT('Main courante'!$D472,"hh:mm"),"")</f>
        <v/>
      </c>
      <c r="DB475" s="123" t="str">
        <f>IF('Main courante'!$A472=$CX$6,MOD($DA475-$CZ475,1),"")</f>
        <v/>
      </c>
      <c r="DC475" s="123" t="str">
        <f>IF('Main courante'!$A472=$CX$6,'Main courante'!$E472,"")</f>
        <v/>
      </c>
      <c r="DD475" s="122" t="str">
        <f>IF('Main courante'!$A472=$CX$6,DU475,"")</f>
        <v/>
      </c>
      <c r="DE475" s="125"/>
      <c r="DF475" s="120" t="str">
        <f>IF('Main courante'!$A472=$DF$6,MAX($DF$8:$DF474)+1,"")</f>
        <v/>
      </c>
      <c r="DG475" s="121" t="str">
        <f>IF('Main courante'!$A472=$DF$6,TEXT('Main courante'!$B472,"j mmm aa"),"")</f>
        <v/>
      </c>
      <c r="DH475" s="122" t="str">
        <f>IF('Main courante'!$A472=$DF$6,TEXT('Main courante'!$C472,"hh:mm"),"")</f>
        <v/>
      </c>
      <c r="DI475" s="122" t="str">
        <f>IF('Main courante'!$A472=$DF$6,TEXT('Main courante'!$D472,"hh:mm"),"")</f>
        <v/>
      </c>
      <c r="DJ475" s="123" t="str">
        <f>IF('Main courante'!$A472=$DF$6,MOD($DI475-$DH475,1),"")</f>
        <v/>
      </c>
      <c r="DK475" s="123" t="str">
        <f>IF('Main courante'!$A472=$DF$6,'Main courante'!$E472,"")</f>
        <v/>
      </c>
      <c r="DL475" s="128"/>
      <c r="DM475" s="120" t="str">
        <f>IF(OR('Main courante'!$F472&lt;&gt;"",'Main courante'!$K472&lt;&gt;""),MAX($DM$8:$DM474)+1,"")</f>
        <v/>
      </c>
      <c r="DN475" s="121" t="str">
        <f>IF('Main courante'!$F472,TEXT('Main courante'!$B472,"j mmm aa"),"")</f>
        <v/>
      </c>
      <c r="DO475" s="121" t="str">
        <f>IF('Main courante'!$F472,'Main courante'!$E472,"")</f>
        <v/>
      </c>
      <c r="DP475" s="121" t="str">
        <f>IF(OR('Main courante'!$F472&lt;&gt;"",'Main courante'!$K472&lt;&gt;""),IF('Main courante'!$F472&lt;&gt;"",TEXT('Main courante'!$F472,"hh:mm"),""),"")</f>
        <v/>
      </c>
      <c r="DQ475" s="121" t="str">
        <f>IF(OR('Main courante'!$F472&lt;&gt;"",'Main courante'!$K472&lt;&gt;""),IF('Main courante'!$G472&lt;&gt;"",TEXT('Main courante'!$G472,"hh:mm"),""),"")</f>
        <v/>
      </c>
      <c r="DR475" s="121" t="str">
        <f>IF(OR('Main courante'!$F472&lt;&gt;"",'Main courante'!$K472&lt;&gt;""),IF('Main courante'!$K472&lt;&gt;"",TEXT('Main courante'!$K472,"hh:mm"),""),"")</f>
        <v/>
      </c>
      <c r="DS475" s="121" t="str">
        <f>IF(OR('Main courante'!$F472&lt;&gt;"",'Main courante'!$K472&lt;&gt;""),IF('Main courante'!$L472&lt;&gt;"",TEXT('Main courante'!$L472,"hh:mm"),""),"")</f>
        <v/>
      </c>
      <c r="DT475" s="129">
        <f t="shared" si="25"/>
        <v>0</v>
      </c>
      <c r="DU475" s="130">
        <f>'Main courante'!$H472+'Main courante'!$M472</f>
        <v>0</v>
      </c>
      <c r="DV475" s="131">
        <f>'Main courante'!$J472+'Main courante'!$O472</f>
        <v>0</v>
      </c>
      <c r="DW475" s="131">
        <f>'Main courante'!$I472+'Main courante'!$N472</f>
        <v>0</v>
      </c>
      <c r="DX475" s="132" t="str">
        <f>IF('Main courante'!$P472&lt;&gt;"",'Main courante'!$P472,"")</f>
        <v/>
      </c>
      <c r="DY475" s="133" t="str">
        <f>IF('Main courante'!$Q472&lt;&gt;"",'Main courante'!$Q472,"")</f>
        <v/>
      </c>
      <c r="DZ475" s="133" t="str">
        <f>IF('Main courante'!$R472&lt;&gt;"",'Main courante'!$R472,"")</f>
        <v/>
      </c>
      <c r="EA475" s="129">
        <f t="shared" si="26"/>
        <v>0</v>
      </c>
      <c r="EB475" s="129">
        <f t="shared" si="27"/>
        <v>0</v>
      </c>
      <c r="ED475" s="120" t="str">
        <f>IF('Main courante'!$A472=$ED$6,MAX($ED$8:$ED474)+1,"")</f>
        <v/>
      </c>
      <c r="EE475" s="120" t="str">
        <f>IF('Main courante'!$A472=$ED$6,'Main courante'!$S472,"")</f>
        <v/>
      </c>
      <c r="EF475" s="120" t="str">
        <f>IF('Main courante'!$A472=$ED$6,'Main courante'!$T472,"")</f>
        <v/>
      </c>
      <c r="EG475" s="120" t="str">
        <f>IF('Main courante'!$A472=$ED$6,'Main courante'!$U472,"")</f>
        <v/>
      </c>
      <c r="EH475" s="134" t="str">
        <f>IF('Main courante'!$A472=$ED$6,'Main courante'!$V472,"")</f>
        <v/>
      </c>
      <c r="EJ475" s="120" t="str">
        <f>IF('Main courante'!$A472=$EJ$6,MAX($EJ$8:$EJ474)+1,"")</f>
        <v/>
      </c>
      <c r="EK475" s="120" t="str">
        <f>IF('Main courante'!$A472=$EJ$6,'Main courante'!$S472,"")</f>
        <v/>
      </c>
      <c r="EL475" s="120" t="str">
        <f>IF('Main courante'!$A472=$EJ$6,'Main courante'!$T472,"")</f>
        <v/>
      </c>
      <c r="EM475" s="120" t="str">
        <f>IF('Main courante'!$A472=$EJ$6,'Main courante'!$U472,"")</f>
        <v/>
      </c>
      <c r="EN475" s="134" t="str">
        <f>IF('Main courante'!$A472=$EJ$6,'Main courante'!$V472,"")</f>
        <v/>
      </c>
      <c r="EP475" s="120" t="str">
        <f>IF('Main courante'!$A472=$EP$6,MAX($EP$8:$EP474)+1,"")</f>
        <v/>
      </c>
      <c r="EQ475" s="120" t="str">
        <f>IF('Main courante'!$A472=$EP$6,'Main courante'!$S472,"")</f>
        <v/>
      </c>
      <c r="ER475" s="120" t="str">
        <f>IF('Main courante'!$A472=$EP$6,'Main courante'!$T472,"")</f>
        <v/>
      </c>
      <c r="ES475" s="120" t="str">
        <f>IF('Main courante'!$A472=$EP$6,'Main courante'!$U472,"")</f>
        <v/>
      </c>
      <c r="ET475" s="134" t="str">
        <f>IF('Main courante'!$A472=$EP$6,'Main courante'!$V472,"")</f>
        <v/>
      </c>
      <c r="EU475" s="125"/>
      <c r="EV475" s="120" t="str">
        <f>IF('Main courante'!$A472=$EV$6,MAX($EV$8:$EV474)+1,"")</f>
        <v/>
      </c>
      <c r="EW475" s="121" t="str">
        <f>IF('Main courante'!$A472=$EV$6,TEXT('Main courante'!$B472,"j mmm aa"),"")</f>
        <v/>
      </c>
      <c r="EX475" s="122" t="str">
        <f>IF('Main courante'!$A472=$EV$6,TEXT('Main courante'!$C472,"hh:mm"),"")</f>
        <v/>
      </c>
      <c r="EY475" s="122" t="str">
        <f>IF('Main courante'!$A472=$EV$6,TEXT('Main courante'!$D472,"hh:mm"),"")</f>
        <v/>
      </c>
      <c r="EZ475" s="123" t="str">
        <f>IF('Main courante'!$A472=$EV$6,MOD($EY475-$EX475,1),"")</f>
        <v/>
      </c>
      <c r="FA475" s="123" t="str">
        <f>IF('Main courante'!$A472=$EV$6,'Main courante'!$E472,"")</f>
        <v/>
      </c>
      <c r="FB475" s="128"/>
    </row>
    <row r="476" spans="1:158">
      <c r="A476" s="120" t="str">
        <f>IF('Main courante'!$A473=$A$6,MAX($A$8:$A475)+1,"")</f>
        <v/>
      </c>
      <c r="B476" s="121" t="str">
        <f>IF('Main courante'!$A473=$A$6,TEXT('Main courante'!$B473,"j mmm aa"),"")</f>
        <v/>
      </c>
      <c r="C476" s="122" t="str">
        <f>IF('Main courante'!$A473=$A$6,TEXT('Main courante'!$C473,"hh:mm"),"")</f>
        <v/>
      </c>
      <c r="D476" s="122" t="str">
        <f>IF('Main courante'!$A473=$A$6,TEXT('Main courante'!$D473,"hh:mm"),"")</f>
        <v/>
      </c>
      <c r="E476" s="123" t="str">
        <f>IF('Main courante'!$A473=$A$6,MOD($D476-$C476,1),"")</f>
        <v/>
      </c>
      <c r="F476" s="123" t="str">
        <f>IF('Main courante'!$A473=$A$6,'Main courante'!$E473,"")</f>
        <v/>
      </c>
      <c r="G476" s="125"/>
      <c r="H476" s="126" t="str">
        <f>IF('Main courante'!$A473=$H$6,MAX($H$8:$H475)+1,"")</f>
        <v/>
      </c>
      <c r="I476" s="121" t="str">
        <f>IF('Main courante'!$A473=$H$6,TEXT('Main courante'!$B473,"j mmm aa"),"")</f>
        <v/>
      </c>
      <c r="J476" s="122" t="str">
        <f>IF('Main courante'!$A473=$H$6,TEXT('Main courante'!$C473,"hh:mm"),"")</f>
        <v/>
      </c>
      <c r="K476" s="122" t="str">
        <f>IF('Main courante'!$A473=$H$6,TEXT('Main courante'!$D473,"hh:mm"),"")</f>
        <v/>
      </c>
      <c r="L476" s="123" t="str">
        <f>IF('Main courante'!$A473=$H$6,MOD($K476-$J476,1),"")</f>
        <v/>
      </c>
      <c r="M476" s="123" t="str">
        <f>IF('Main courante'!$A473=$H$6,'Main courante'!$E473,"")</f>
        <v/>
      </c>
      <c r="N476" s="125"/>
      <c r="O476" s="120" t="str">
        <f>IF('Main courante'!$A473=$O$6,MAX($O$8:$O475)+1,"")</f>
        <v/>
      </c>
      <c r="P476" s="121" t="str">
        <f>IF('Main courante'!$A473=$O$6,TEXT('Main courante'!$B473,"j mmm aa"),"")</f>
        <v/>
      </c>
      <c r="Q476" s="122" t="str">
        <f>IF('Main courante'!$A473=$O$6,TEXT('Main courante'!$C473,"hh:mm"),"")</f>
        <v/>
      </c>
      <c r="R476" s="122" t="str">
        <f>IF('Main courante'!$A473=$O$6,TEXT('Main courante'!$D473,"hh:mm"),"")</f>
        <v/>
      </c>
      <c r="S476" s="123" t="str">
        <f>IF('Main courante'!$A473=$O$6,MOD($R476-$Q476,1),"")</f>
        <v/>
      </c>
      <c r="T476" s="124" t="str">
        <f>IF('Main courante'!$A473=$O$6,'Main courante'!$E473,"")</f>
        <v/>
      </c>
      <c r="U476" s="127" t="str">
        <f>IF('Main courante'!$A473=$O$6,DU476,"")</f>
        <v/>
      </c>
      <c r="V476" s="125"/>
      <c r="W476" s="120" t="str">
        <f>IF('Main courante'!$A473=$W$6,MAX($W$8:$W475)+1,"")</f>
        <v/>
      </c>
      <c r="X476" s="121" t="str">
        <f>IF('Main courante'!$A473=$W$6,TEXT('Main courante'!$B473,"j mmm aa"),"")</f>
        <v/>
      </c>
      <c r="Y476" s="122" t="str">
        <f>IF('Main courante'!$A473=$W$6,TEXT('Main courante'!$C473,"hh:mm"),"")</f>
        <v/>
      </c>
      <c r="Z476" s="122" t="str">
        <f>IF('Main courante'!$A473=$W$6,TEXT('Main courante'!$D473,"hh:mm"),"")</f>
        <v/>
      </c>
      <c r="AA476" s="123" t="str">
        <f>IF('Main courante'!$A473=$W$6,MOD($Z476-$Y476,1),"")</f>
        <v/>
      </c>
      <c r="AB476" s="123" t="str">
        <f>IF('Main courante'!$A473=$W$6,'Main courante'!$E473,"")</f>
        <v/>
      </c>
      <c r="AC476" s="122" t="str">
        <f>IF('Main courante'!$A473=$W$6,DU476,"")</f>
        <v/>
      </c>
      <c r="AD476" s="125"/>
      <c r="AE476" s="120" t="str">
        <f>IF('Main courante'!$A473=$AE$6,MAX($AE$8:$AE475)+1,"")</f>
        <v/>
      </c>
      <c r="AF476" s="121" t="str">
        <f>IF('Main courante'!$A473=$AE$6,TEXT('Main courante'!$B473,"j mmm aa"),"")</f>
        <v/>
      </c>
      <c r="AG476" s="122" t="str">
        <f>IF('Main courante'!$A473=$AE$6,TEXT('Main courante'!$C473,"hh:mm"),"")</f>
        <v/>
      </c>
      <c r="AH476" s="122" t="str">
        <f>IF('Main courante'!$A473=$AE$6,TEXT('Main courante'!$D473,"hh:mm"),"")</f>
        <v/>
      </c>
      <c r="AI476" s="123" t="str">
        <f>IF('Main courante'!$A473=$AE$6,MOD($AH476-$AG476,1),"")</f>
        <v/>
      </c>
      <c r="AJ476" s="123" t="str">
        <f>IF('Main courante'!$A473=$AE$6,'Main courante'!$E473,"")</f>
        <v/>
      </c>
      <c r="AK476" s="122" t="str">
        <f>IF('Main courante'!$A473=$AE$6,DU476,"")</f>
        <v/>
      </c>
      <c r="AL476" s="125"/>
      <c r="AM476" s="120" t="str">
        <f>IF('Main courante'!$A473=$AM$6,MAX($AM$8:$AM475)+1,"")</f>
        <v/>
      </c>
      <c r="AN476" s="121" t="str">
        <f>IF('Main courante'!$A473=$AM$6,TEXT('Main courante'!$B473,"j mmm aa"),"")</f>
        <v/>
      </c>
      <c r="AO476" s="122" t="str">
        <f>IF('Main courante'!$A473=$AM$6,TEXT('Main courante'!$C473,"hh:mm"),"")</f>
        <v/>
      </c>
      <c r="AP476" s="122" t="str">
        <f>IF('Main courante'!$A473=$AM$6,TEXT('Main courante'!$D473,"hh:mm"),"")</f>
        <v/>
      </c>
      <c r="AQ476" s="123" t="str">
        <f>IF('Main courante'!$A473=$AM$6,MOD($AP476-$AO476,1),"")</f>
        <v/>
      </c>
      <c r="AR476" s="123" t="str">
        <f>IF('Main courante'!$A473=$AM$6,'Main courante'!$E473,"")</f>
        <v/>
      </c>
      <c r="AS476" s="122" t="str">
        <f>IF('Main courante'!$A473=$AM$6,DU476,"")</f>
        <v/>
      </c>
      <c r="AT476" s="125"/>
      <c r="AU476" s="120" t="str">
        <f>IF('Main courante'!$A473=$AU$6,MAX($AU$8:$AU475)+1,"")</f>
        <v/>
      </c>
      <c r="AV476" s="121" t="str">
        <f>IF('Main courante'!$A473=$AU$6,TEXT('Main courante'!$B473,"j mmm aa"),"")</f>
        <v/>
      </c>
      <c r="AW476" s="122" t="str">
        <f>IF('Main courante'!$A473=$AU$6,TEXT('Main courante'!$C473,"hh:mm"),"")</f>
        <v/>
      </c>
      <c r="AX476" s="122" t="str">
        <f>IF('Main courante'!$A473=$AU$6,TEXT('Main courante'!$D473,"hh:mm"),"")</f>
        <v/>
      </c>
      <c r="AY476" s="123" t="str">
        <f>IF('Main courante'!$A473=$AU$6,MOD($AX476-$AW476,1),"")</f>
        <v/>
      </c>
      <c r="AZ476" s="123" t="str">
        <f>IF('Main courante'!$A473=$AU$6,'Main courante'!$E473,"")</f>
        <v/>
      </c>
      <c r="BA476" s="122" t="str">
        <f>IF('Main courante'!$A473=$AU$6,DU476,"")</f>
        <v/>
      </c>
      <c r="BB476" s="125"/>
      <c r="BC476" s="120" t="str">
        <f>IF('Main courante'!$A473=$BC$6,MAX($BC$8:$BC475)+1,"")</f>
        <v/>
      </c>
      <c r="BD476" s="121" t="str">
        <f>IF('Main courante'!$A473=$BC$6,TEXT('Main courante'!$B473,"j mmm aa"),"")</f>
        <v/>
      </c>
      <c r="BE476" s="122" t="str">
        <f>IF('Main courante'!$A473=$BC$6,TEXT('Main courante'!$C473,"hh:mm"),"")</f>
        <v/>
      </c>
      <c r="BF476" s="122" t="str">
        <f>IF('Main courante'!$A473=$BC$6,TEXT('Main courante'!$D473,"hh:mm"),"")</f>
        <v/>
      </c>
      <c r="BG476" s="123" t="str">
        <f>IF('Main courante'!$A473=$BC$6,MOD($BF476-$BE476,1),"")</f>
        <v/>
      </c>
      <c r="BH476" s="123" t="str">
        <f>IF('Main courante'!$A473=$BC$6,'Main courante'!$E473,"")</f>
        <v/>
      </c>
      <c r="BI476" s="122" t="str">
        <f>IF('Main courante'!$A473=$BC$6,DU476,"")</f>
        <v/>
      </c>
      <c r="BJ476" s="125"/>
      <c r="BK476" s="120" t="str">
        <f>IF('Main courante'!$A473=$BK$6,MAX($BK$8:$BK475)+1,"")</f>
        <v/>
      </c>
      <c r="BL476" s="121" t="str">
        <f>IF('Main courante'!$A473=$BK$6,TEXT('Main courante'!$B473,"j mmm aa"),"")</f>
        <v/>
      </c>
      <c r="BM476" s="122" t="str">
        <f>IF('Main courante'!$A473=$BK$6,TEXT('Main courante'!$C473,"hh:mm"),"")</f>
        <v/>
      </c>
      <c r="BN476" s="122" t="str">
        <f>IF('Main courante'!$A473=$BK$6,TEXT('Main courante'!$D473,"hh:mm"),"")</f>
        <v/>
      </c>
      <c r="BO476" s="123" t="str">
        <f>IF('Main courante'!$A473=$BK$6,MOD($BN476-$BM476,1),"")</f>
        <v/>
      </c>
      <c r="BP476" s="123" t="str">
        <f>IF('Main courante'!$A473=$BK$6,'Main courante'!$E473,"")</f>
        <v/>
      </c>
      <c r="BQ476" s="122" t="str">
        <f>IF('Main courante'!$A473=$BK$6,DU476,"")</f>
        <v/>
      </c>
      <c r="BR476" s="125"/>
      <c r="BS476" s="120" t="str">
        <f>IF('Main courante'!$A473=$BS$6,MAX($BS$8:$BS475)+1,"")</f>
        <v/>
      </c>
      <c r="BT476" s="121" t="str">
        <f>IF('Main courante'!$A473=$BS$6,TEXT('Main courante'!$B473,"j mmm aa"),"")</f>
        <v/>
      </c>
      <c r="BU476" s="122" t="str">
        <f>IF('Main courante'!$A473=$BS$6,TEXT('Main courante'!$C473,"hh:mm"),"")</f>
        <v/>
      </c>
      <c r="BV476" s="122" t="str">
        <f>IF('Main courante'!$A473=$BS$6,TEXT('Main courante'!$D473,"hh:mm"),"")</f>
        <v/>
      </c>
      <c r="BW476" s="123" t="str">
        <f>IF('Main courante'!$A473=$BS$6,MOD($BV476-$BU476,1),"")</f>
        <v/>
      </c>
      <c r="BX476" s="123" t="str">
        <f>IF('Main courante'!$A473=$BS$6,'Main courante'!$E473,"")</f>
        <v/>
      </c>
      <c r="BY476" s="122" t="str">
        <f>IF('Main courante'!$A473=$BS$6,DU476,"")</f>
        <v/>
      </c>
      <c r="BZ476" s="125"/>
      <c r="CA476" s="120" t="str">
        <f>IF('Main courante'!$A473=$CA$6,MAX($CA$8:$CA475)+1,"")</f>
        <v/>
      </c>
      <c r="CB476" s="121" t="str">
        <f>IF('Main courante'!$A473=$CA$6,TEXT('Main courante'!$B473,"j mmm aa"),"")</f>
        <v/>
      </c>
      <c r="CC476" s="122" t="str">
        <f>IF('Main courante'!$A473=$CA$6,TEXT('Main courante'!$C473,"hh:mm"),"")</f>
        <v/>
      </c>
      <c r="CD476" s="122" t="str">
        <f>IF('Main courante'!$A473=$CA$6,TEXT('Main courante'!$D473,"hh:mm"),"")</f>
        <v/>
      </c>
      <c r="CE476" s="123" t="str">
        <f>IF('Main courante'!$A473=$CA$6,MOD($CD476-$CC476,1),"")</f>
        <v/>
      </c>
      <c r="CF476" s="123" t="str">
        <f>IF('Main courante'!$A473=$CA$6,'Main courante'!$E473,"")</f>
        <v/>
      </c>
      <c r="CG476" s="122" t="str">
        <f>IF('Main courante'!$A473=$CA$6,DU476,"")</f>
        <v/>
      </c>
      <c r="CH476" s="125"/>
      <c r="CI476" s="120" t="str">
        <f>IF('Main courante'!$A473=$CI$6,MAX($CI$8:$CI475)+1,"")</f>
        <v/>
      </c>
      <c r="CJ476" s="121" t="str">
        <f>IF('Main courante'!$A473=$CI$6,TEXT('Main courante'!$B473,"j mmm aa"),"")</f>
        <v/>
      </c>
      <c r="CK476" s="122" t="str">
        <f>IF('Main courante'!$A473=$CI$6,TEXT('Main courante'!$C473,"hh:mm"),"")</f>
        <v/>
      </c>
      <c r="CL476" s="122" t="str">
        <f>IF('Main courante'!$A473=$CI$6,TEXT('Main courante'!$D473,"hh:mm"),"")</f>
        <v/>
      </c>
      <c r="CM476" s="123" t="str">
        <f>IF('Main courante'!$A473=$CI$6,MOD($CL476-$CK476,1),"")</f>
        <v/>
      </c>
      <c r="CN476" s="123" t="str">
        <f>IF('Main courante'!$A473=$CI$6,'Main courante'!$E473,"")</f>
        <v/>
      </c>
      <c r="CO476" s="125"/>
      <c r="CP476" s="120" t="str">
        <f>IF('Main courante'!$A473=$CP$6,MAX($CP$8:$CP475)+1,"")</f>
        <v/>
      </c>
      <c r="CQ476" s="121" t="str">
        <f>IF('Main courante'!$A473=$CP$6,TEXT('Main courante'!$B473,"j mmm aa"),"")</f>
        <v/>
      </c>
      <c r="CR476" s="122" t="str">
        <f>IF('Main courante'!$A473=$CP$6,TEXT('Main courante'!$C473,"hh:mm"),"")</f>
        <v/>
      </c>
      <c r="CS476" s="122" t="str">
        <f>IF('Main courante'!$A473=$CP$6,TEXT('Main courante'!$D473,"hh:mm"),"")</f>
        <v/>
      </c>
      <c r="CT476" s="123" t="str">
        <f>IF('Main courante'!$A473=$CP$6,MOD($CS476-$CR476,1),"")</f>
        <v/>
      </c>
      <c r="CU476" s="123" t="str">
        <f>IF('Main courante'!$A473=$CP$6,'Main courante'!$E473,"")</f>
        <v/>
      </c>
      <c r="CV476" s="122" t="str">
        <f>IF('Main courante'!$A473=$CP$6,DU476,"")</f>
        <v/>
      </c>
      <c r="CW476" s="125"/>
      <c r="CX476" s="120" t="str">
        <f>IF('Main courante'!$A473=$CX$6,MAX($CX$8:$CX475)+1,"")</f>
        <v/>
      </c>
      <c r="CY476" s="121" t="str">
        <f>IF('Main courante'!$A473=$CX$6,TEXT('Main courante'!$B473,"j mmm aa"),"")</f>
        <v/>
      </c>
      <c r="CZ476" s="122" t="str">
        <f>IF('Main courante'!$A473=$CX$6,TEXT('Main courante'!$C473,"hh:mm"),"")</f>
        <v/>
      </c>
      <c r="DA476" s="122" t="str">
        <f>IF('Main courante'!$A473=$CX$6,TEXT('Main courante'!$D473,"hh:mm"),"")</f>
        <v/>
      </c>
      <c r="DB476" s="123" t="str">
        <f>IF('Main courante'!$A473=$CX$6,MOD($DA476-$CZ476,1),"")</f>
        <v/>
      </c>
      <c r="DC476" s="123" t="str">
        <f>IF('Main courante'!$A473=$CX$6,'Main courante'!$E473,"")</f>
        <v/>
      </c>
      <c r="DD476" s="122" t="str">
        <f>IF('Main courante'!$A473=$CX$6,DU476,"")</f>
        <v/>
      </c>
      <c r="DE476" s="125"/>
      <c r="DF476" s="120" t="str">
        <f>IF('Main courante'!$A473=$DF$6,MAX($DF$8:$DF475)+1,"")</f>
        <v/>
      </c>
      <c r="DG476" s="121" t="str">
        <f>IF('Main courante'!$A473=$DF$6,TEXT('Main courante'!$B473,"j mmm aa"),"")</f>
        <v/>
      </c>
      <c r="DH476" s="122" t="str">
        <f>IF('Main courante'!$A473=$DF$6,TEXT('Main courante'!$C473,"hh:mm"),"")</f>
        <v/>
      </c>
      <c r="DI476" s="122" t="str">
        <f>IF('Main courante'!$A473=$DF$6,TEXT('Main courante'!$D473,"hh:mm"),"")</f>
        <v/>
      </c>
      <c r="DJ476" s="123" t="str">
        <f>IF('Main courante'!$A473=$DF$6,MOD($DI476-$DH476,1),"")</f>
        <v/>
      </c>
      <c r="DK476" s="123" t="str">
        <f>IF('Main courante'!$A473=$DF$6,'Main courante'!$E473,"")</f>
        <v/>
      </c>
      <c r="DL476" s="128"/>
      <c r="DM476" s="120" t="str">
        <f>IF(OR('Main courante'!$F473&lt;&gt;"",'Main courante'!$K473&lt;&gt;""),MAX($DM$8:$DM475)+1,"")</f>
        <v/>
      </c>
      <c r="DN476" s="121" t="str">
        <f>IF('Main courante'!$F473,TEXT('Main courante'!$B473,"j mmm aa"),"")</f>
        <v/>
      </c>
      <c r="DO476" s="121" t="str">
        <f>IF('Main courante'!$F473,'Main courante'!$E473,"")</f>
        <v/>
      </c>
      <c r="DP476" s="121" t="str">
        <f>IF(OR('Main courante'!$F473&lt;&gt;"",'Main courante'!$K473&lt;&gt;""),IF('Main courante'!$F473&lt;&gt;"",TEXT('Main courante'!$F473,"hh:mm"),""),"")</f>
        <v/>
      </c>
      <c r="DQ476" s="121" t="str">
        <f>IF(OR('Main courante'!$F473&lt;&gt;"",'Main courante'!$K473&lt;&gt;""),IF('Main courante'!$G473&lt;&gt;"",TEXT('Main courante'!$G473,"hh:mm"),""),"")</f>
        <v/>
      </c>
      <c r="DR476" s="121" t="str">
        <f>IF(OR('Main courante'!$F473&lt;&gt;"",'Main courante'!$K473&lt;&gt;""),IF('Main courante'!$K473&lt;&gt;"",TEXT('Main courante'!$K473,"hh:mm"),""),"")</f>
        <v/>
      </c>
      <c r="DS476" s="121" t="str">
        <f>IF(OR('Main courante'!$F473&lt;&gt;"",'Main courante'!$K473&lt;&gt;""),IF('Main courante'!$L473&lt;&gt;"",TEXT('Main courante'!$L473,"hh:mm"),""),"")</f>
        <v/>
      </c>
      <c r="DT476" s="129">
        <f t="shared" si="25"/>
        <v>0</v>
      </c>
      <c r="DU476" s="130">
        <f>'Main courante'!$H473+'Main courante'!$M473</f>
        <v>0</v>
      </c>
      <c r="DV476" s="131">
        <f>'Main courante'!$J473+'Main courante'!$O473</f>
        <v>0</v>
      </c>
      <c r="DW476" s="131">
        <f>'Main courante'!$I473+'Main courante'!$N473</f>
        <v>0</v>
      </c>
      <c r="DX476" s="132" t="str">
        <f>IF('Main courante'!$P473&lt;&gt;"",'Main courante'!$P473,"")</f>
        <v/>
      </c>
      <c r="DY476" s="133" t="str">
        <f>IF('Main courante'!$Q473&lt;&gt;"",'Main courante'!$Q473,"")</f>
        <v/>
      </c>
      <c r="DZ476" s="133" t="str">
        <f>IF('Main courante'!$R473&lt;&gt;"",'Main courante'!$R473,"")</f>
        <v/>
      </c>
      <c r="EA476" s="129">
        <f t="shared" si="26"/>
        <v>0</v>
      </c>
      <c r="EB476" s="129">
        <f t="shared" si="27"/>
        <v>0</v>
      </c>
      <c r="ED476" s="120" t="str">
        <f>IF('Main courante'!$A473=$ED$6,MAX($ED$8:$ED475)+1,"")</f>
        <v/>
      </c>
      <c r="EE476" s="120" t="str">
        <f>IF('Main courante'!$A473=$ED$6,'Main courante'!$S473,"")</f>
        <v/>
      </c>
      <c r="EF476" s="120" t="str">
        <f>IF('Main courante'!$A473=$ED$6,'Main courante'!$T473,"")</f>
        <v/>
      </c>
      <c r="EG476" s="120" t="str">
        <f>IF('Main courante'!$A473=$ED$6,'Main courante'!$U473,"")</f>
        <v/>
      </c>
      <c r="EH476" s="134" t="str">
        <f>IF('Main courante'!$A473=$ED$6,'Main courante'!$V473,"")</f>
        <v/>
      </c>
      <c r="EJ476" s="120" t="str">
        <f>IF('Main courante'!$A473=$EJ$6,MAX($EJ$8:$EJ475)+1,"")</f>
        <v/>
      </c>
      <c r="EK476" s="120" t="str">
        <f>IF('Main courante'!$A473=$EJ$6,'Main courante'!$S473,"")</f>
        <v/>
      </c>
      <c r="EL476" s="120" t="str">
        <f>IF('Main courante'!$A473=$EJ$6,'Main courante'!$T473,"")</f>
        <v/>
      </c>
      <c r="EM476" s="120" t="str">
        <f>IF('Main courante'!$A473=$EJ$6,'Main courante'!$U473,"")</f>
        <v/>
      </c>
      <c r="EN476" s="134" t="str">
        <f>IF('Main courante'!$A473=$EJ$6,'Main courante'!$V473,"")</f>
        <v/>
      </c>
      <c r="EP476" s="120" t="str">
        <f>IF('Main courante'!$A473=$EP$6,MAX($EP$8:$EP475)+1,"")</f>
        <v/>
      </c>
      <c r="EQ476" s="120" t="str">
        <f>IF('Main courante'!$A473=$EP$6,'Main courante'!$S473,"")</f>
        <v/>
      </c>
      <c r="ER476" s="120" t="str">
        <f>IF('Main courante'!$A473=$EP$6,'Main courante'!$T473,"")</f>
        <v/>
      </c>
      <c r="ES476" s="120" t="str">
        <f>IF('Main courante'!$A473=$EP$6,'Main courante'!$U473,"")</f>
        <v/>
      </c>
      <c r="ET476" s="134" t="str">
        <f>IF('Main courante'!$A473=$EP$6,'Main courante'!$V473,"")</f>
        <v/>
      </c>
      <c r="EU476" s="125"/>
      <c r="EV476" s="120" t="str">
        <f>IF('Main courante'!$A473=$EV$6,MAX($EV$8:$EV475)+1,"")</f>
        <v/>
      </c>
      <c r="EW476" s="121" t="str">
        <f>IF('Main courante'!$A473=$EV$6,TEXT('Main courante'!$B473,"j mmm aa"),"")</f>
        <v/>
      </c>
      <c r="EX476" s="122" t="str">
        <f>IF('Main courante'!$A473=$EV$6,TEXT('Main courante'!$C473,"hh:mm"),"")</f>
        <v/>
      </c>
      <c r="EY476" s="122" t="str">
        <f>IF('Main courante'!$A473=$EV$6,TEXT('Main courante'!$D473,"hh:mm"),"")</f>
        <v/>
      </c>
      <c r="EZ476" s="123" t="str">
        <f>IF('Main courante'!$A473=$EV$6,MOD($EY476-$EX476,1),"")</f>
        <v/>
      </c>
      <c r="FA476" s="123" t="str">
        <f>IF('Main courante'!$A473=$EV$6,'Main courante'!$E473,"")</f>
        <v/>
      </c>
      <c r="FB476" s="128"/>
    </row>
    <row r="477" spans="1:158">
      <c r="A477" s="120" t="str">
        <f>IF('Main courante'!$A474=$A$6,MAX($A$8:$A476)+1,"")</f>
        <v/>
      </c>
      <c r="B477" s="121" t="str">
        <f>IF('Main courante'!$A474=$A$6,TEXT('Main courante'!$B474,"j mmm aa"),"")</f>
        <v/>
      </c>
      <c r="C477" s="122" t="str">
        <f>IF('Main courante'!$A474=$A$6,TEXT('Main courante'!$C474,"hh:mm"),"")</f>
        <v/>
      </c>
      <c r="D477" s="122" t="str">
        <f>IF('Main courante'!$A474=$A$6,TEXT('Main courante'!$D474,"hh:mm"),"")</f>
        <v/>
      </c>
      <c r="E477" s="123" t="str">
        <f>IF('Main courante'!$A474=$A$6,MOD($D477-$C477,1),"")</f>
        <v/>
      </c>
      <c r="F477" s="123" t="str">
        <f>IF('Main courante'!$A474=$A$6,'Main courante'!$E474,"")</f>
        <v/>
      </c>
      <c r="G477" s="125"/>
      <c r="H477" s="126" t="str">
        <f>IF('Main courante'!$A474=$H$6,MAX($H$8:$H476)+1,"")</f>
        <v/>
      </c>
      <c r="I477" s="121" t="str">
        <f>IF('Main courante'!$A474=$H$6,TEXT('Main courante'!$B474,"j mmm aa"),"")</f>
        <v/>
      </c>
      <c r="J477" s="122" t="str">
        <f>IF('Main courante'!$A474=$H$6,TEXT('Main courante'!$C474,"hh:mm"),"")</f>
        <v/>
      </c>
      <c r="K477" s="122" t="str">
        <f>IF('Main courante'!$A474=$H$6,TEXT('Main courante'!$D474,"hh:mm"),"")</f>
        <v/>
      </c>
      <c r="L477" s="123" t="str">
        <f>IF('Main courante'!$A474=$H$6,MOD($K477-$J477,1),"")</f>
        <v/>
      </c>
      <c r="M477" s="123" t="str">
        <f>IF('Main courante'!$A474=$H$6,'Main courante'!$E474,"")</f>
        <v/>
      </c>
      <c r="N477" s="125"/>
      <c r="O477" s="120" t="str">
        <f>IF('Main courante'!$A474=$O$6,MAX($O$8:$O476)+1,"")</f>
        <v/>
      </c>
      <c r="P477" s="121" t="str">
        <f>IF('Main courante'!$A474=$O$6,TEXT('Main courante'!$B474,"j mmm aa"),"")</f>
        <v/>
      </c>
      <c r="Q477" s="122" t="str">
        <f>IF('Main courante'!$A474=$O$6,TEXT('Main courante'!$C474,"hh:mm"),"")</f>
        <v/>
      </c>
      <c r="R477" s="122" t="str">
        <f>IF('Main courante'!$A474=$O$6,TEXT('Main courante'!$D474,"hh:mm"),"")</f>
        <v/>
      </c>
      <c r="S477" s="123" t="str">
        <f>IF('Main courante'!$A474=$O$6,MOD($R477-$Q477,1),"")</f>
        <v/>
      </c>
      <c r="T477" s="124" t="str">
        <f>IF('Main courante'!$A474=$O$6,'Main courante'!$E474,"")</f>
        <v/>
      </c>
      <c r="U477" s="127" t="str">
        <f>IF('Main courante'!$A474=$O$6,DU477,"")</f>
        <v/>
      </c>
      <c r="V477" s="125"/>
      <c r="W477" s="120" t="str">
        <f>IF('Main courante'!$A474=$W$6,MAX($W$8:$W476)+1,"")</f>
        <v/>
      </c>
      <c r="X477" s="121" t="str">
        <f>IF('Main courante'!$A474=$W$6,TEXT('Main courante'!$B474,"j mmm aa"),"")</f>
        <v/>
      </c>
      <c r="Y477" s="122" t="str">
        <f>IF('Main courante'!$A474=$W$6,TEXT('Main courante'!$C474,"hh:mm"),"")</f>
        <v/>
      </c>
      <c r="Z477" s="122" t="str">
        <f>IF('Main courante'!$A474=$W$6,TEXT('Main courante'!$D474,"hh:mm"),"")</f>
        <v/>
      </c>
      <c r="AA477" s="123" t="str">
        <f>IF('Main courante'!$A474=$W$6,MOD($Z477-$Y477,1),"")</f>
        <v/>
      </c>
      <c r="AB477" s="123" t="str">
        <f>IF('Main courante'!$A474=$W$6,'Main courante'!$E474,"")</f>
        <v/>
      </c>
      <c r="AC477" s="122" t="str">
        <f>IF('Main courante'!$A474=$W$6,DU477,"")</f>
        <v/>
      </c>
      <c r="AD477" s="125"/>
      <c r="AE477" s="120" t="str">
        <f>IF('Main courante'!$A474=$AE$6,MAX($AE$8:$AE476)+1,"")</f>
        <v/>
      </c>
      <c r="AF477" s="121" t="str">
        <f>IF('Main courante'!$A474=$AE$6,TEXT('Main courante'!$B474,"j mmm aa"),"")</f>
        <v/>
      </c>
      <c r="AG477" s="122" t="str">
        <f>IF('Main courante'!$A474=$AE$6,TEXT('Main courante'!$C474,"hh:mm"),"")</f>
        <v/>
      </c>
      <c r="AH477" s="122" t="str">
        <f>IF('Main courante'!$A474=$AE$6,TEXT('Main courante'!$D474,"hh:mm"),"")</f>
        <v/>
      </c>
      <c r="AI477" s="123" t="str">
        <f>IF('Main courante'!$A474=$AE$6,MOD($AH477-$AG477,1),"")</f>
        <v/>
      </c>
      <c r="AJ477" s="123" t="str">
        <f>IF('Main courante'!$A474=$AE$6,'Main courante'!$E474,"")</f>
        <v/>
      </c>
      <c r="AK477" s="122" t="str">
        <f>IF('Main courante'!$A474=$AE$6,DU477,"")</f>
        <v/>
      </c>
      <c r="AL477" s="125"/>
      <c r="AM477" s="120" t="str">
        <f>IF('Main courante'!$A474=$AM$6,MAX($AM$8:$AM476)+1,"")</f>
        <v/>
      </c>
      <c r="AN477" s="121" t="str">
        <f>IF('Main courante'!$A474=$AM$6,TEXT('Main courante'!$B474,"j mmm aa"),"")</f>
        <v/>
      </c>
      <c r="AO477" s="122" t="str">
        <f>IF('Main courante'!$A474=$AM$6,TEXT('Main courante'!$C474,"hh:mm"),"")</f>
        <v/>
      </c>
      <c r="AP477" s="122" t="str">
        <f>IF('Main courante'!$A474=$AM$6,TEXT('Main courante'!$D474,"hh:mm"),"")</f>
        <v/>
      </c>
      <c r="AQ477" s="123" t="str">
        <f>IF('Main courante'!$A474=$AM$6,MOD($AP477-$AO477,1),"")</f>
        <v/>
      </c>
      <c r="AR477" s="123" t="str">
        <f>IF('Main courante'!$A474=$AM$6,'Main courante'!$E474,"")</f>
        <v/>
      </c>
      <c r="AS477" s="122" t="str">
        <f>IF('Main courante'!$A474=$AM$6,DU477,"")</f>
        <v/>
      </c>
      <c r="AT477" s="125"/>
      <c r="AU477" s="120" t="str">
        <f>IF('Main courante'!$A474=$AU$6,MAX($AU$8:$AU476)+1,"")</f>
        <v/>
      </c>
      <c r="AV477" s="121" t="str">
        <f>IF('Main courante'!$A474=$AU$6,TEXT('Main courante'!$B474,"j mmm aa"),"")</f>
        <v/>
      </c>
      <c r="AW477" s="122" t="str">
        <f>IF('Main courante'!$A474=$AU$6,TEXT('Main courante'!$C474,"hh:mm"),"")</f>
        <v/>
      </c>
      <c r="AX477" s="122" t="str">
        <f>IF('Main courante'!$A474=$AU$6,TEXT('Main courante'!$D474,"hh:mm"),"")</f>
        <v/>
      </c>
      <c r="AY477" s="123" t="str">
        <f>IF('Main courante'!$A474=$AU$6,MOD($AX477-$AW477,1),"")</f>
        <v/>
      </c>
      <c r="AZ477" s="123" t="str">
        <f>IF('Main courante'!$A474=$AU$6,'Main courante'!$E474,"")</f>
        <v/>
      </c>
      <c r="BA477" s="122" t="str">
        <f>IF('Main courante'!$A474=$AU$6,DU477,"")</f>
        <v/>
      </c>
      <c r="BB477" s="125"/>
      <c r="BC477" s="120" t="str">
        <f>IF('Main courante'!$A474=$BC$6,MAX($BC$8:$BC476)+1,"")</f>
        <v/>
      </c>
      <c r="BD477" s="121" t="str">
        <f>IF('Main courante'!$A474=$BC$6,TEXT('Main courante'!$B474,"j mmm aa"),"")</f>
        <v/>
      </c>
      <c r="BE477" s="122" t="str">
        <f>IF('Main courante'!$A474=$BC$6,TEXT('Main courante'!$C474,"hh:mm"),"")</f>
        <v/>
      </c>
      <c r="BF477" s="122" t="str">
        <f>IF('Main courante'!$A474=$BC$6,TEXT('Main courante'!$D474,"hh:mm"),"")</f>
        <v/>
      </c>
      <c r="BG477" s="123" t="str">
        <f>IF('Main courante'!$A474=$BC$6,MOD($BF477-$BE477,1),"")</f>
        <v/>
      </c>
      <c r="BH477" s="123" t="str">
        <f>IF('Main courante'!$A474=$BC$6,'Main courante'!$E474,"")</f>
        <v/>
      </c>
      <c r="BI477" s="122" t="str">
        <f>IF('Main courante'!$A474=$BC$6,DU477,"")</f>
        <v/>
      </c>
      <c r="BJ477" s="125"/>
      <c r="BK477" s="120" t="str">
        <f>IF('Main courante'!$A474=$BK$6,MAX($BK$8:$BK476)+1,"")</f>
        <v/>
      </c>
      <c r="BL477" s="121" t="str">
        <f>IF('Main courante'!$A474=$BK$6,TEXT('Main courante'!$B474,"j mmm aa"),"")</f>
        <v/>
      </c>
      <c r="BM477" s="122" t="str">
        <f>IF('Main courante'!$A474=$BK$6,TEXT('Main courante'!$C474,"hh:mm"),"")</f>
        <v/>
      </c>
      <c r="BN477" s="122" t="str">
        <f>IF('Main courante'!$A474=$BK$6,TEXT('Main courante'!$D474,"hh:mm"),"")</f>
        <v/>
      </c>
      <c r="BO477" s="123" t="str">
        <f>IF('Main courante'!$A474=$BK$6,MOD($BN477-$BM477,1),"")</f>
        <v/>
      </c>
      <c r="BP477" s="123" t="str">
        <f>IF('Main courante'!$A474=$BK$6,'Main courante'!$E474,"")</f>
        <v/>
      </c>
      <c r="BQ477" s="122" t="str">
        <f>IF('Main courante'!$A474=$BK$6,DU477,"")</f>
        <v/>
      </c>
      <c r="BR477" s="125"/>
      <c r="BS477" s="120" t="str">
        <f>IF('Main courante'!$A474=$BS$6,MAX($BS$8:$BS476)+1,"")</f>
        <v/>
      </c>
      <c r="BT477" s="121" t="str">
        <f>IF('Main courante'!$A474=$BS$6,TEXT('Main courante'!$B474,"j mmm aa"),"")</f>
        <v/>
      </c>
      <c r="BU477" s="122" t="str">
        <f>IF('Main courante'!$A474=$BS$6,TEXT('Main courante'!$C474,"hh:mm"),"")</f>
        <v/>
      </c>
      <c r="BV477" s="122" t="str">
        <f>IF('Main courante'!$A474=$BS$6,TEXT('Main courante'!$D474,"hh:mm"),"")</f>
        <v/>
      </c>
      <c r="BW477" s="123" t="str">
        <f>IF('Main courante'!$A474=$BS$6,MOD($BV477-$BU477,1),"")</f>
        <v/>
      </c>
      <c r="BX477" s="123" t="str">
        <f>IF('Main courante'!$A474=$BS$6,'Main courante'!$E474,"")</f>
        <v/>
      </c>
      <c r="BY477" s="122" t="str">
        <f>IF('Main courante'!$A474=$BS$6,DU477,"")</f>
        <v/>
      </c>
      <c r="BZ477" s="125"/>
      <c r="CA477" s="120" t="str">
        <f>IF('Main courante'!$A474=$CA$6,MAX($CA$8:$CA476)+1,"")</f>
        <v/>
      </c>
      <c r="CB477" s="121" t="str">
        <f>IF('Main courante'!$A474=$CA$6,TEXT('Main courante'!$B474,"j mmm aa"),"")</f>
        <v/>
      </c>
      <c r="CC477" s="122" t="str">
        <f>IF('Main courante'!$A474=$CA$6,TEXT('Main courante'!$C474,"hh:mm"),"")</f>
        <v/>
      </c>
      <c r="CD477" s="122" t="str">
        <f>IF('Main courante'!$A474=$CA$6,TEXT('Main courante'!$D474,"hh:mm"),"")</f>
        <v/>
      </c>
      <c r="CE477" s="123" t="str">
        <f>IF('Main courante'!$A474=$CA$6,MOD($CD477-$CC477,1),"")</f>
        <v/>
      </c>
      <c r="CF477" s="123" t="str">
        <f>IF('Main courante'!$A474=$CA$6,'Main courante'!$E474,"")</f>
        <v/>
      </c>
      <c r="CG477" s="122" t="str">
        <f>IF('Main courante'!$A474=$CA$6,DU477,"")</f>
        <v/>
      </c>
      <c r="CH477" s="125"/>
      <c r="CI477" s="120" t="str">
        <f>IF('Main courante'!$A474=$CI$6,MAX($CI$8:$CI476)+1,"")</f>
        <v/>
      </c>
      <c r="CJ477" s="121" t="str">
        <f>IF('Main courante'!$A474=$CI$6,TEXT('Main courante'!$B474,"j mmm aa"),"")</f>
        <v/>
      </c>
      <c r="CK477" s="122" t="str">
        <f>IF('Main courante'!$A474=$CI$6,TEXT('Main courante'!$C474,"hh:mm"),"")</f>
        <v/>
      </c>
      <c r="CL477" s="122" t="str">
        <f>IF('Main courante'!$A474=$CI$6,TEXT('Main courante'!$D474,"hh:mm"),"")</f>
        <v/>
      </c>
      <c r="CM477" s="123" t="str">
        <f>IF('Main courante'!$A474=$CI$6,MOD($CL477-$CK477,1),"")</f>
        <v/>
      </c>
      <c r="CN477" s="123" t="str">
        <f>IF('Main courante'!$A474=$CI$6,'Main courante'!$E474,"")</f>
        <v/>
      </c>
      <c r="CO477" s="125"/>
      <c r="CP477" s="120" t="str">
        <f>IF('Main courante'!$A474=$CP$6,MAX($CP$8:$CP476)+1,"")</f>
        <v/>
      </c>
      <c r="CQ477" s="121" t="str">
        <f>IF('Main courante'!$A474=$CP$6,TEXT('Main courante'!$B474,"j mmm aa"),"")</f>
        <v/>
      </c>
      <c r="CR477" s="122" t="str">
        <f>IF('Main courante'!$A474=$CP$6,TEXT('Main courante'!$C474,"hh:mm"),"")</f>
        <v/>
      </c>
      <c r="CS477" s="122" t="str">
        <f>IF('Main courante'!$A474=$CP$6,TEXT('Main courante'!$D474,"hh:mm"),"")</f>
        <v/>
      </c>
      <c r="CT477" s="123" t="str">
        <f>IF('Main courante'!$A474=$CP$6,MOD($CS477-$CR477,1),"")</f>
        <v/>
      </c>
      <c r="CU477" s="123" t="str">
        <f>IF('Main courante'!$A474=$CP$6,'Main courante'!$E474,"")</f>
        <v/>
      </c>
      <c r="CV477" s="122" t="str">
        <f>IF('Main courante'!$A474=$CP$6,DU477,"")</f>
        <v/>
      </c>
      <c r="CW477" s="125"/>
      <c r="CX477" s="120" t="str">
        <f>IF('Main courante'!$A474=$CX$6,MAX($CX$8:$CX476)+1,"")</f>
        <v/>
      </c>
      <c r="CY477" s="121" t="str">
        <f>IF('Main courante'!$A474=$CX$6,TEXT('Main courante'!$B474,"j mmm aa"),"")</f>
        <v/>
      </c>
      <c r="CZ477" s="122" t="str">
        <f>IF('Main courante'!$A474=$CX$6,TEXT('Main courante'!$C474,"hh:mm"),"")</f>
        <v/>
      </c>
      <c r="DA477" s="122" t="str">
        <f>IF('Main courante'!$A474=$CX$6,TEXT('Main courante'!$D474,"hh:mm"),"")</f>
        <v/>
      </c>
      <c r="DB477" s="123" t="str">
        <f>IF('Main courante'!$A474=$CX$6,MOD($DA477-$CZ477,1),"")</f>
        <v/>
      </c>
      <c r="DC477" s="123" t="str">
        <f>IF('Main courante'!$A474=$CX$6,'Main courante'!$E474,"")</f>
        <v/>
      </c>
      <c r="DD477" s="122" t="str">
        <f>IF('Main courante'!$A474=$CX$6,DU477,"")</f>
        <v/>
      </c>
      <c r="DE477" s="125"/>
      <c r="DF477" s="120" t="str">
        <f>IF('Main courante'!$A474=$DF$6,MAX($DF$8:$DF476)+1,"")</f>
        <v/>
      </c>
      <c r="DG477" s="121" t="str">
        <f>IF('Main courante'!$A474=$DF$6,TEXT('Main courante'!$B474,"j mmm aa"),"")</f>
        <v/>
      </c>
      <c r="DH477" s="122" t="str">
        <f>IF('Main courante'!$A474=$DF$6,TEXT('Main courante'!$C474,"hh:mm"),"")</f>
        <v/>
      </c>
      <c r="DI477" s="122" t="str">
        <f>IF('Main courante'!$A474=$DF$6,TEXT('Main courante'!$D474,"hh:mm"),"")</f>
        <v/>
      </c>
      <c r="DJ477" s="123" t="str">
        <f>IF('Main courante'!$A474=$DF$6,MOD($DI477-$DH477,1),"")</f>
        <v/>
      </c>
      <c r="DK477" s="123" t="str">
        <f>IF('Main courante'!$A474=$DF$6,'Main courante'!$E474,"")</f>
        <v/>
      </c>
      <c r="DL477" s="128"/>
      <c r="DM477" s="120" t="str">
        <f>IF(OR('Main courante'!$F474&lt;&gt;"",'Main courante'!$K474&lt;&gt;""),MAX($DM$8:$DM476)+1,"")</f>
        <v/>
      </c>
      <c r="DN477" s="121" t="str">
        <f>IF('Main courante'!$F474,TEXT('Main courante'!$B474,"j mmm aa"),"")</f>
        <v/>
      </c>
      <c r="DO477" s="121" t="str">
        <f>IF('Main courante'!$F474,'Main courante'!$E474,"")</f>
        <v/>
      </c>
      <c r="DP477" s="121" t="str">
        <f>IF(OR('Main courante'!$F474&lt;&gt;"",'Main courante'!$K474&lt;&gt;""),IF('Main courante'!$F474&lt;&gt;"",TEXT('Main courante'!$F474,"hh:mm"),""),"")</f>
        <v/>
      </c>
      <c r="DQ477" s="121" t="str">
        <f>IF(OR('Main courante'!$F474&lt;&gt;"",'Main courante'!$K474&lt;&gt;""),IF('Main courante'!$G474&lt;&gt;"",TEXT('Main courante'!$G474,"hh:mm"),""),"")</f>
        <v/>
      </c>
      <c r="DR477" s="121" t="str">
        <f>IF(OR('Main courante'!$F474&lt;&gt;"",'Main courante'!$K474&lt;&gt;""),IF('Main courante'!$K474&lt;&gt;"",TEXT('Main courante'!$K474,"hh:mm"),""),"")</f>
        <v/>
      </c>
      <c r="DS477" s="121" t="str">
        <f>IF(OR('Main courante'!$F474&lt;&gt;"",'Main courante'!$K474&lt;&gt;""),IF('Main courante'!$L474&lt;&gt;"",TEXT('Main courante'!$L474,"hh:mm"),""),"")</f>
        <v/>
      </c>
      <c r="DT477" s="129">
        <f t="shared" si="25"/>
        <v>0</v>
      </c>
      <c r="DU477" s="130">
        <f>'Main courante'!$H474+'Main courante'!$M474</f>
        <v>0</v>
      </c>
      <c r="DV477" s="131">
        <f>'Main courante'!$J474+'Main courante'!$O474</f>
        <v>0</v>
      </c>
      <c r="DW477" s="131">
        <f>'Main courante'!$I474+'Main courante'!$N474</f>
        <v>0</v>
      </c>
      <c r="DX477" s="132" t="str">
        <f>IF('Main courante'!$P474&lt;&gt;"",'Main courante'!$P474,"")</f>
        <v/>
      </c>
      <c r="DY477" s="133" t="str">
        <f>IF('Main courante'!$Q474&lt;&gt;"",'Main courante'!$Q474,"")</f>
        <v/>
      </c>
      <c r="DZ477" s="133" t="str">
        <f>IF('Main courante'!$R474&lt;&gt;"",'Main courante'!$R474,"")</f>
        <v/>
      </c>
      <c r="EA477" s="129">
        <f t="shared" si="26"/>
        <v>0</v>
      </c>
      <c r="EB477" s="129">
        <f t="shared" si="27"/>
        <v>0</v>
      </c>
      <c r="ED477" s="120" t="str">
        <f>IF('Main courante'!$A474=$ED$6,MAX($ED$8:$ED476)+1,"")</f>
        <v/>
      </c>
      <c r="EE477" s="120" t="str">
        <f>IF('Main courante'!$A474=$ED$6,'Main courante'!$S474,"")</f>
        <v/>
      </c>
      <c r="EF477" s="120" t="str">
        <f>IF('Main courante'!$A474=$ED$6,'Main courante'!$T474,"")</f>
        <v/>
      </c>
      <c r="EG477" s="120" t="str">
        <f>IF('Main courante'!$A474=$ED$6,'Main courante'!$U474,"")</f>
        <v/>
      </c>
      <c r="EH477" s="134" t="str">
        <f>IF('Main courante'!$A474=$ED$6,'Main courante'!$V474,"")</f>
        <v/>
      </c>
      <c r="EJ477" s="120" t="str">
        <f>IF('Main courante'!$A474=$EJ$6,MAX($EJ$8:$EJ476)+1,"")</f>
        <v/>
      </c>
      <c r="EK477" s="120" t="str">
        <f>IF('Main courante'!$A474=$EJ$6,'Main courante'!$S474,"")</f>
        <v/>
      </c>
      <c r="EL477" s="120" t="str">
        <f>IF('Main courante'!$A474=$EJ$6,'Main courante'!$T474,"")</f>
        <v/>
      </c>
      <c r="EM477" s="120" t="str">
        <f>IF('Main courante'!$A474=$EJ$6,'Main courante'!$U474,"")</f>
        <v/>
      </c>
      <c r="EN477" s="134" t="str">
        <f>IF('Main courante'!$A474=$EJ$6,'Main courante'!$V474,"")</f>
        <v/>
      </c>
      <c r="EP477" s="120" t="str">
        <f>IF('Main courante'!$A474=$EP$6,MAX($EP$8:$EP476)+1,"")</f>
        <v/>
      </c>
      <c r="EQ477" s="120" t="str">
        <f>IF('Main courante'!$A474=$EP$6,'Main courante'!$S474,"")</f>
        <v/>
      </c>
      <c r="ER477" s="120" t="str">
        <f>IF('Main courante'!$A474=$EP$6,'Main courante'!$T474,"")</f>
        <v/>
      </c>
      <c r="ES477" s="120" t="str">
        <f>IF('Main courante'!$A474=$EP$6,'Main courante'!$U474,"")</f>
        <v/>
      </c>
      <c r="ET477" s="134" t="str">
        <f>IF('Main courante'!$A474=$EP$6,'Main courante'!$V474,"")</f>
        <v/>
      </c>
      <c r="EU477" s="125"/>
      <c r="EV477" s="120" t="str">
        <f>IF('Main courante'!$A474=$EV$6,MAX($EV$8:$EV476)+1,"")</f>
        <v/>
      </c>
      <c r="EW477" s="121" t="str">
        <f>IF('Main courante'!$A474=$EV$6,TEXT('Main courante'!$B474,"j mmm aa"),"")</f>
        <v/>
      </c>
      <c r="EX477" s="122" t="str">
        <f>IF('Main courante'!$A474=$EV$6,TEXT('Main courante'!$C474,"hh:mm"),"")</f>
        <v/>
      </c>
      <c r="EY477" s="122" t="str">
        <f>IF('Main courante'!$A474=$EV$6,TEXT('Main courante'!$D474,"hh:mm"),"")</f>
        <v/>
      </c>
      <c r="EZ477" s="123" t="str">
        <f>IF('Main courante'!$A474=$EV$6,MOD($EY477-$EX477,1),"")</f>
        <v/>
      </c>
      <c r="FA477" s="123" t="str">
        <f>IF('Main courante'!$A474=$EV$6,'Main courante'!$E474,"")</f>
        <v/>
      </c>
      <c r="FB477" s="128"/>
    </row>
    <row r="478" spans="1:158">
      <c r="A478" s="120" t="str">
        <f>IF('Main courante'!$A475=$A$6,MAX($A$8:$A477)+1,"")</f>
        <v/>
      </c>
      <c r="B478" s="121" t="str">
        <f>IF('Main courante'!$A475=$A$6,TEXT('Main courante'!$B475,"j mmm aa"),"")</f>
        <v/>
      </c>
      <c r="C478" s="122" t="str">
        <f>IF('Main courante'!$A475=$A$6,TEXT('Main courante'!$C475,"hh:mm"),"")</f>
        <v/>
      </c>
      <c r="D478" s="122" t="str">
        <f>IF('Main courante'!$A475=$A$6,TEXT('Main courante'!$D475,"hh:mm"),"")</f>
        <v/>
      </c>
      <c r="E478" s="123" t="str">
        <f>IF('Main courante'!$A475=$A$6,MOD($D478-$C478,1),"")</f>
        <v/>
      </c>
      <c r="F478" s="123" t="str">
        <f>IF('Main courante'!$A475=$A$6,'Main courante'!$E475,"")</f>
        <v/>
      </c>
      <c r="G478" s="125"/>
      <c r="H478" s="126" t="str">
        <f>IF('Main courante'!$A475=$H$6,MAX($H$8:$H477)+1,"")</f>
        <v/>
      </c>
      <c r="I478" s="121" t="str">
        <f>IF('Main courante'!$A475=$H$6,TEXT('Main courante'!$B475,"j mmm aa"),"")</f>
        <v/>
      </c>
      <c r="J478" s="122" t="str">
        <f>IF('Main courante'!$A475=$H$6,TEXT('Main courante'!$C475,"hh:mm"),"")</f>
        <v/>
      </c>
      <c r="K478" s="122" t="str">
        <f>IF('Main courante'!$A475=$H$6,TEXT('Main courante'!$D475,"hh:mm"),"")</f>
        <v/>
      </c>
      <c r="L478" s="123" t="str">
        <f>IF('Main courante'!$A475=$H$6,MOD($K478-$J478,1),"")</f>
        <v/>
      </c>
      <c r="M478" s="123" t="str">
        <f>IF('Main courante'!$A475=$H$6,'Main courante'!$E475,"")</f>
        <v/>
      </c>
      <c r="N478" s="125"/>
      <c r="O478" s="120" t="str">
        <f>IF('Main courante'!$A475=$O$6,MAX($O$8:$O477)+1,"")</f>
        <v/>
      </c>
      <c r="P478" s="121" t="str">
        <f>IF('Main courante'!$A475=$O$6,TEXT('Main courante'!$B475,"j mmm aa"),"")</f>
        <v/>
      </c>
      <c r="Q478" s="122" t="str">
        <f>IF('Main courante'!$A475=$O$6,TEXT('Main courante'!$C475,"hh:mm"),"")</f>
        <v/>
      </c>
      <c r="R478" s="122" t="str">
        <f>IF('Main courante'!$A475=$O$6,TEXT('Main courante'!$D475,"hh:mm"),"")</f>
        <v/>
      </c>
      <c r="S478" s="123" t="str">
        <f>IF('Main courante'!$A475=$O$6,MOD($R478-$Q478,1),"")</f>
        <v/>
      </c>
      <c r="T478" s="124" t="str">
        <f>IF('Main courante'!$A475=$O$6,'Main courante'!$E475,"")</f>
        <v/>
      </c>
      <c r="U478" s="127" t="str">
        <f>IF('Main courante'!$A475=$O$6,DU478,"")</f>
        <v/>
      </c>
      <c r="V478" s="125"/>
      <c r="W478" s="120" t="str">
        <f>IF('Main courante'!$A475=$W$6,MAX($W$8:$W477)+1,"")</f>
        <v/>
      </c>
      <c r="X478" s="121" t="str">
        <f>IF('Main courante'!$A475=$W$6,TEXT('Main courante'!$B475,"j mmm aa"),"")</f>
        <v/>
      </c>
      <c r="Y478" s="122" t="str">
        <f>IF('Main courante'!$A475=$W$6,TEXT('Main courante'!$C475,"hh:mm"),"")</f>
        <v/>
      </c>
      <c r="Z478" s="122" t="str">
        <f>IF('Main courante'!$A475=$W$6,TEXT('Main courante'!$D475,"hh:mm"),"")</f>
        <v/>
      </c>
      <c r="AA478" s="123" t="str">
        <f>IF('Main courante'!$A475=$W$6,MOD($Z478-$Y478,1),"")</f>
        <v/>
      </c>
      <c r="AB478" s="123" t="str">
        <f>IF('Main courante'!$A475=$W$6,'Main courante'!$E475,"")</f>
        <v/>
      </c>
      <c r="AC478" s="122" t="str">
        <f>IF('Main courante'!$A475=$W$6,DU478,"")</f>
        <v/>
      </c>
      <c r="AD478" s="125"/>
      <c r="AE478" s="120" t="str">
        <f>IF('Main courante'!$A475=$AE$6,MAX($AE$8:$AE477)+1,"")</f>
        <v/>
      </c>
      <c r="AF478" s="121" t="str">
        <f>IF('Main courante'!$A475=$AE$6,TEXT('Main courante'!$B475,"j mmm aa"),"")</f>
        <v/>
      </c>
      <c r="AG478" s="122" t="str">
        <f>IF('Main courante'!$A475=$AE$6,TEXT('Main courante'!$C475,"hh:mm"),"")</f>
        <v/>
      </c>
      <c r="AH478" s="122" t="str">
        <f>IF('Main courante'!$A475=$AE$6,TEXT('Main courante'!$D475,"hh:mm"),"")</f>
        <v/>
      </c>
      <c r="AI478" s="123" t="str">
        <f>IF('Main courante'!$A475=$AE$6,MOD($AH478-$AG478,1),"")</f>
        <v/>
      </c>
      <c r="AJ478" s="123" t="str">
        <f>IF('Main courante'!$A475=$AE$6,'Main courante'!$E475,"")</f>
        <v/>
      </c>
      <c r="AK478" s="122" t="str">
        <f>IF('Main courante'!$A475=$AE$6,DU478,"")</f>
        <v/>
      </c>
      <c r="AL478" s="125"/>
      <c r="AM478" s="120" t="str">
        <f>IF('Main courante'!$A475=$AM$6,MAX($AM$8:$AM477)+1,"")</f>
        <v/>
      </c>
      <c r="AN478" s="121" t="str">
        <f>IF('Main courante'!$A475=$AM$6,TEXT('Main courante'!$B475,"j mmm aa"),"")</f>
        <v/>
      </c>
      <c r="AO478" s="122" t="str">
        <f>IF('Main courante'!$A475=$AM$6,TEXT('Main courante'!$C475,"hh:mm"),"")</f>
        <v/>
      </c>
      <c r="AP478" s="122" t="str">
        <f>IF('Main courante'!$A475=$AM$6,TEXT('Main courante'!$D475,"hh:mm"),"")</f>
        <v/>
      </c>
      <c r="AQ478" s="123" t="str">
        <f>IF('Main courante'!$A475=$AM$6,MOD($AP478-$AO478,1),"")</f>
        <v/>
      </c>
      <c r="AR478" s="123" t="str">
        <f>IF('Main courante'!$A475=$AM$6,'Main courante'!$E475,"")</f>
        <v/>
      </c>
      <c r="AS478" s="122" t="str">
        <f>IF('Main courante'!$A475=$AM$6,DU478,"")</f>
        <v/>
      </c>
      <c r="AT478" s="125"/>
      <c r="AU478" s="120" t="str">
        <f>IF('Main courante'!$A475=$AU$6,MAX($AU$8:$AU477)+1,"")</f>
        <v/>
      </c>
      <c r="AV478" s="121" t="str">
        <f>IF('Main courante'!$A475=$AU$6,TEXT('Main courante'!$B475,"j mmm aa"),"")</f>
        <v/>
      </c>
      <c r="AW478" s="122" t="str">
        <f>IF('Main courante'!$A475=$AU$6,TEXT('Main courante'!$C475,"hh:mm"),"")</f>
        <v/>
      </c>
      <c r="AX478" s="122" t="str">
        <f>IF('Main courante'!$A475=$AU$6,TEXT('Main courante'!$D475,"hh:mm"),"")</f>
        <v/>
      </c>
      <c r="AY478" s="123" t="str">
        <f>IF('Main courante'!$A475=$AU$6,MOD($AX478-$AW478,1),"")</f>
        <v/>
      </c>
      <c r="AZ478" s="123" t="str">
        <f>IF('Main courante'!$A475=$AU$6,'Main courante'!$E475,"")</f>
        <v/>
      </c>
      <c r="BA478" s="122" t="str">
        <f>IF('Main courante'!$A475=$AU$6,DU478,"")</f>
        <v/>
      </c>
      <c r="BB478" s="125"/>
      <c r="BC478" s="120" t="str">
        <f>IF('Main courante'!$A475=$BC$6,MAX($BC$8:$BC477)+1,"")</f>
        <v/>
      </c>
      <c r="BD478" s="121" t="str">
        <f>IF('Main courante'!$A475=$BC$6,TEXT('Main courante'!$B475,"j mmm aa"),"")</f>
        <v/>
      </c>
      <c r="BE478" s="122" t="str">
        <f>IF('Main courante'!$A475=$BC$6,TEXT('Main courante'!$C475,"hh:mm"),"")</f>
        <v/>
      </c>
      <c r="BF478" s="122" t="str">
        <f>IF('Main courante'!$A475=$BC$6,TEXT('Main courante'!$D475,"hh:mm"),"")</f>
        <v/>
      </c>
      <c r="BG478" s="123" t="str">
        <f>IF('Main courante'!$A475=$BC$6,MOD($BF478-$BE478,1),"")</f>
        <v/>
      </c>
      <c r="BH478" s="123" t="str">
        <f>IF('Main courante'!$A475=$BC$6,'Main courante'!$E475,"")</f>
        <v/>
      </c>
      <c r="BI478" s="122" t="str">
        <f>IF('Main courante'!$A475=$BC$6,DU478,"")</f>
        <v/>
      </c>
      <c r="BJ478" s="125"/>
      <c r="BK478" s="120" t="str">
        <f>IF('Main courante'!$A475=$BK$6,MAX($BK$8:$BK477)+1,"")</f>
        <v/>
      </c>
      <c r="BL478" s="121" t="str">
        <f>IF('Main courante'!$A475=$BK$6,TEXT('Main courante'!$B475,"j mmm aa"),"")</f>
        <v/>
      </c>
      <c r="BM478" s="122" t="str">
        <f>IF('Main courante'!$A475=$BK$6,TEXT('Main courante'!$C475,"hh:mm"),"")</f>
        <v/>
      </c>
      <c r="BN478" s="122" t="str">
        <f>IF('Main courante'!$A475=$BK$6,TEXT('Main courante'!$D475,"hh:mm"),"")</f>
        <v/>
      </c>
      <c r="BO478" s="123" t="str">
        <f>IF('Main courante'!$A475=$BK$6,MOD($BN478-$BM478,1),"")</f>
        <v/>
      </c>
      <c r="BP478" s="123" t="str">
        <f>IF('Main courante'!$A475=$BK$6,'Main courante'!$E475,"")</f>
        <v/>
      </c>
      <c r="BQ478" s="122" t="str">
        <f>IF('Main courante'!$A475=$BK$6,DU478,"")</f>
        <v/>
      </c>
      <c r="BR478" s="125"/>
      <c r="BS478" s="120" t="str">
        <f>IF('Main courante'!$A475=$BS$6,MAX($BS$8:$BS477)+1,"")</f>
        <v/>
      </c>
      <c r="BT478" s="121" t="str">
        <f>IF('Main courante'!$A475=$BS$6,TEXT('Main courante'!$B475,"j mmm aa"),"")</f>
        <v/>
      </c>
      <c r="BU478" s="122" t="str">
        <f>IF('Main courante'!$A475=$BS$6,TEXT('Main courante'!$C475,"hh:mm"),"")</f>
        <v/>
      </c>
      <c r="BV478" s="122" t="str">
        <f>IF('Main courante'!$A475=$BS$6,TEXT('Main courante'!$D475,"hh:mm"),"")</f>
        <v/>
      </c>
      <c r="BW478" s="123" t="str">
        <f>IF('Main courante'!$A475=$BS$6,MOD($BV478-$BU478,1),"")</f>
        <v/>
      </c>
      <c r="BX478" s="123" t="str">
        <f>IF('Main courante'!$A475=$BS$6,'Main courante'!$E475,"")</f>
        <v/>
      </c>
      <c r="BY478" s="122" t="str">
        <f>IF('Main courante'!$A475=$BS$6,DU478,"")</f>
        <v/>
      </c>
      <c r="BZ478" s="125"/>
      <c r="CA478" s="120" t="str">
        <f>IF('Main courante'!$A475=$CA$6,MAX($CA$8:$CA477)+1,"")</f>
        <v/>
      </c>
      <c r="CB478" s="121" t="str">
        <f>IF('Main courante'!$A475=$CA$6,TEXT('Main courante'!$B475,"j mmm aa"),"")</f>
        <v/>
      </c>
      <c r="CC478" s="122" t="str">
        <f>IF('Main courante'!$A475=$CA$6,TEXT('Main courante'!$C475,"hh:mm"),"")</f>
        <v/>
      </c>
      <c r="CD478" s="122" t="str">
        <f>IF('Main courante'!$A475=$CA$6,TEXT('Main courante'!$D475,"hh:mm"),"")</f>
        <v/>
      </c>
      <c r="CE478" s="123" t="str">
        <f>IF('Main courante'!$A475=$CA$6,MOD($CD478-$CC478,1),"")</f>
        <v/>
      </c>
      <c r="CF478" s="123" t="str">
        <f>IF('Main courante'!$A475=$CA$6,'Main courante'!$E475,"")</f>
        <v/>
      </c>
      <c r="CG478" s="122" t="str">
        <f>IF('Main courante'!$A475=$CA$6,DU478,"")</f>
        <v/>
      </c>
      <c r="CH478" s="125"/>
      <c r="CI478" s="120" t="str">
        <f>IF('Main courante'!$A475=$CI$6,MAX($CI$8:$CI477)+1,"")</f>
        <v/>
      </c>
      <c r="CJ478" s="121" t="str">
        <f>IF('Main courante'!$A475=$CI$6,TEXT('Main courante'!$B475,"j mmm aa"),"")</f>
        <v/>
      </c>
      <c r="CK478" s="122" t="str">
        <f>IF('Main courante'!$A475=$CI$6,TEXT('Main courante'!$C475,"hh:mm"),"")</f>
        <v/>
      </c>
      <c r="CL478" s="122" t="str">
        <f>IF('Main courante'!$A475=$CI$6,TEXT('Main courante'!$D475,"hh:mm"),"")</f>
        <v/>
      </c>
      <c r="CM478" s="123" t="str">
        <f>IF('Main courante'!$A475=$CI$6,MOD($CL478-$CK478,1),"")</f>
        <v/>
      </c>
      <c r="CN478" s="123" t="str">
        <f>IF('Main courante'!$A475=$CI$6,'Main courante'!$E475,"")</f>
        <v/>
      </c>
      <c r="CO478" s="125"/>
      <c r="CP478" s="120" t="str">
        <f>IF('Main courante'!$A475=$CP$6,MAX($CP$8:$CP477)+1,"")</f>
        <v/>
      </c>
      <c r="CQ478" s="121" t="str">
        <f>IF('Main courante'!$A475=$CP$6,TEXT('Main courante'!$B475,"j mmm aa"),"")</f>
        <v/>
      </c>
      <c r="CR478" s="122" t="str">
        <f>IF('Main courante'!$A475=$CP$6,TEXT('Main courante'!$C475,"hh:mm"),"")</f>
        <v/>
      </c>
      <c r="CS478" s="122" t="str">
        <f>IF('Main courante'!$A475=$CP$6,TEXT('Main courante'!$D475,"hh:mm"),"")</f>
        <v/>
      </c>
      <c r="CT478" s="123" t="str">
        <f>IF('Main courante'!$A475=$CP$6,MOD($CS478-$CR478,1),"")</f>
        <v/>
      </c>
      <c r="CU478" s="123" t="str">
        <f>IF('Main courante'!$A475=$CP$6,'Main courante'!$E475,"")</f>
        <v/>
      </c>
      <c r="CV478" s="122" t="str">
        <f>IF('Main courante'!$A475=$CP$6,DU478,"")</f>
        <v/>
      </c>
      <c r="CW478" s="125"/>
      <c r="CX478" s="120" t="str">
        <f>IF('Main courante'!$A475=$CX$6,MAX($CX$8:$CX477)+1,"")</f>
        <v/>
      </c>
      <c r="CY478" s="121" t="str">
        <f>IF('Main courante'!$A475=$CX$6,TEXT('Main courante'!$B475,"j mmm aa"),"")</f>
        <v/>
      </c>
      <c r="CZ478" s="122" t="str">
        <f>IF('Main courante'!$A475=$CX$6,TEXT('Main courante'!$C475,"hh:mm"),"")</f>
        <v/>
      </c>
      <c r="DA478" s="122" t="str">
        <f>IF('Main courante'!$A475=$CX$6,TEXT('Main courante'!$D475,"hh:mm"),"")</f>
        <v/>
      </c>
      <c r="DB478" s="123" t="str">
        <f>IF('Main courante'!$A475=$CX$6,MOD($DA478-$CZ478,1),"")</f>
        <v/>
      </c>
      <c r="DC478" s="123" t="str">
        <f>IF('Main courante'!$A475=$CX$6,'Main courante'!$E475,"")</f>
        <v/>
      </c>
      <c r="DD478" s="122" t="str">
        <f>IF('Main courante'!$A475=$CX$6,DU478,"")</f>
        <v/>
      </c>
      <c r="DE478" s="125"/>
      <c r="DF478" s="120" t="str">
        <f>IF('Main courante'!$A475=$DF$6,MAX($DF$8:$DF477)+1,"")</f>
        <v/>
      </c>
      <c r="DG478" s="121" t="str">
        <f>IF('Main courante'!$A475=$DF$6,TEXT('Main courante'!$B475,"j mmm aa"),"")</f>
        <v/>
      </c>
      <c r="DH478" s="122" t="str">
        <f>IF('Main courante'!$A475=$DF$6,TEXT('Main courante'!$C475,"hh:mm"),"")</f>
        <v/>
      </c>
      <c r="DI478" s="122" t="str">
        <f>IF('Main courante'!$A475=$DF$6,TEXT('Main courante'!$D475,"hh:mm"),"")</f>
        <v/>
      </c>
      <c r="DJ478" s="123" t="str">
        <f>IF('Main courante'!$A475=$DF$6,MOD($DI478-$DH478,1),"")</f>
        <v/>
      </c>
      <c r="DK478" s="123" t="str">
        <f>IF('Main courante'!$A475=$DF$6,'Main courante'!$E475,"")</f>
        <v/>
      </c>
      <c r="DL478" s="128"/>
      <c r="DM478" s="120" t="str">
        <f>IF(OR('Main courante'!$F475&lt;&gt;"",'Main courante'!$K475&lt;&gt;""),MAX($DM$8:$DM477)+1,"")</f>
        <v/>
      </c>
      <c r="DN478" s="121" t="str">
        <f>IF('Main courante'!$F475,TEXT('Main courante'!$B475,"j mmm aa"),"")</f>
        <v/>
      </c>
      <c r="DO478" s="121" t="str">
        <f>IF('Main courante'!$F475,'Main courante'!$E475,"")</f>
        <v/>
      </c>
      <c r="DP478" s="121" t="str">
        <f>IF(OR('Main courante'!$F475&lt;&gt;"",'Main courante'!$K475&lt;&gt;""),IF('Main courante'!$F475&lt;&gt;"",TEXT('Main courante'!$F475,"hh:mm"),""),"")</f>
        <v/>
      </c>
      <c r="DQ478" s="121" t="str">
        <f>IF(OR('Main courante'!$F475&lt;&gt;"",'Main courante'!$K475&lt;&gt;""),IF('Main courante'!$G475&lt;&gt;"",TEXT('Main courante'!$G475,"hh:mm"),""),"")</f>
        <v/>
      </c>
      <c r="DR478" s="121" t="str">
        <f>IF(OR('Main courante'!$F475&lt;&gt;"",'Main courante'!$K475&lt;&gt;""),IF('Main courante'!$K475&lt;&gt;"",TEXT('Main courante'!$K475,"hh:mm"),""),"")</f>
        <v/>
      </c>
      <c r="DS478" s="121" t="str">
        <f>IF(OR('Main courante'!$F475&lt;&gt;"",'Main courante'!$K475&lt;&gt;""),IF('Main courante'!$L475&lt;&gt;"",TEXT('Main courante'!$L475,"hh:mm"),""),"")</f>
        <v/>
      </c>
      <c r="DT478" s="129">
        <f t="shared" si="25"/>
        <v>0</v>
      </c>
      <c r="DU478" s="130">
        <f>'Main courante'!$H475+'Main courante'!$M475</f>
        <v>0</v>
      </c>
      <c r="DV478" s="131">
        <f>'Main courante'!$J475+'Main courante'!$O475</f>
        <v>0</v>
      </c>
      <c r="DW478" s="131">
        <f>'Main courante'!$I475+'Main courante'!$N475</f>
        <v>0</v>
      </c>
      <c r="DX478" s="132" t="str">
        <f>IF('Main courante'!$P475&lt;&gt;"",'Main courante'!$P475,"")</f>
        <v/>
      </c>
      <c r="DY478" s="133" t="str">
        <f>IF('Main courante'!$Q475&lt;&gt;"",'Main courante'!$Q475,"")</f>
        <v/>
      </c>
      <c r="DZ478" s="133" t="str">
        <f>IF('Main courante'!$R475&lt;&gt;"",'Main courante'!$R475,"")</f>
        <v/>
      </c>
      <c r="EA478" s="129">
        <f t="shared" si="26"/>
        <v>0</v>
      </c>
      <c r="EB478" s="129">
        <f t="shared" si="27"/>
        <v>0</v>
      </c>
      <c r="ED478" s="120" t="str">
        <f>IF('Main courante'!$A475=$ED$6,MAX($ED$8:$ED477)+1,"")</f>
        <v/>
      </c>
      <c r="EE478" s="120" t="str">
        <f>IF('Main courante'!$A475=$ED$6,'Main courante'!$S475,"")</f>
        <v/>
      </c>
      <c r="EF478" s="120" t="str">
        <f>IF('Main courante'!$A475=$ED$6,'Main courante'!$T475,"")</f>
        <v/>
      </c>
      <c r="EG478" s="120" t="str">
        <f>IF('Main courante'!$A475=$ED$6,'Main courante'!$U475,"")</f>
        <v/>
      </c>
      <c r="EH478" s="134" t="str">
        <f>IF('Main courante'!$A475=$ED$6,'Main courante'!$V475,"")</f>
        <v/>
      </c>
      <c r="EJ478" s="120" t="str">
        <f>IF('Main courante'!$A475=$EJ$6,MAX($EJ$8:$EJ477)+1,"")</f>
        <v/>
      </c>
      <c r="EK478" s="120" t="str">
        <f>IF('Main courante'!$A475=$EJ$6,'Main courante'!$S475,"")</f>
        <v/>
      </c>
      <c r="EL478" s="120" t="str">
        <f>IF('Main courante'!$A475=$EJ$6,'Main courante'!$T475,"")</f>
        <v/>
      </c>
      <c r="EM478" s="120" t="str">
        <f>IF('Main courante'!$A475=$EJ$6,'Main courante'!$U475,"")</f>
        <v/>
      </c>
      <c r="EN478" s="134" t="str">
        <f>IF('Main courante'!$A475=$EJ$6,'Main courante'!$V475,"")</f>
        <v/>
      </c>
      <c r="EP478" s="120" t="str">
        <f>IF('Main courante'!$A475=$EP$6,MAX($EP$8:$EP477)+1,"")</f>
        <v/>
      </c>
      <c r="EQ478" s="120" t="str">
        <f>IF('Main courante'!$A475=$EP$6,'Main courante'!$S475,"")</f>
        <v/>
      </c>
      <c r="ER478" s="120" t="str">
        <f>IF('Main courante'!$A475=$EP$6,'Main courante'!$T475,"")</f>
        <v/>
      </c>
      <c r="ES478" s="120" t="str">
        <f>IF('Main courante'!$A475=$EP$6,'Main courante'!$U475,"")</f>
        <v/>
      </c>
      <c r="ET478" s="134" t="str">
        <f>IF('Main courante'!$A475=$EP$6,'Main courante'!$V475,"")</f>
        <v/>
      </c>
      <c r="EU478" s="125"/>
      <c r="EV478" s="120" t="str">
        <f>IF('Main courante'!$A475=$EV$6,MAX($EV$8:$EV477)+1,"")</f>
        <v/>
      </c>
      <c r="EW478" s="121" t="str">
        <f>IF('Main courante'!$A475=$EV$6,TEXT('Main courante'!$B475,"j mmm aa"),"")</f>
        <v/>
      </c>
      <c r="EX478" s="122" t="str">
        <f>IF('Main courante'!$A475=$EV$6,TEXT('Main courante'!$C475,"hh:mm"),"")</f>
        <v/>
      </c>
      <c r="EY478" s="122" t="str">
        <f>IF('Main courante'!$A475=$EV$6,TEXT('Main courante'!$D475,"hh:mm"),"")</f>
        <v/>
      </c>
      <c r="EZ478" s="123" t="str">
        <f>IF('Main courante'!$A475=$EV$6,MOD($EY478-$EX478,1),"")</f>
        <v/>
      </c>
      <c r="FA478" s="123" t="str">
        <f>IF('Main courante'!$A475=$EV$6,'Main courante'!$E475,"")</f>
        <v/>
      </c>
      <c r="FB478" s="128"/>
    </row>
    <row r="479" spans="1:158">
      <c r="A479" s="120" t="str">
        <f>IF('Main courante'!$A476=$A$6,MAX($A$8:$A478)+1,"")</f>
        <v/>
      </c>
      <c r="B479" s="121" t="str">
        <f>IF('Main courante'!$A476=$A$6,TEXT('Main courante'!$B476,"j mmm aa"),"")</f>
        <v/>
      </c>
      <c r="C479" s="122" t="str">
        <f>IF('Main courante'!$A476=$A$6,TEXT('Main courante'!$C476,"hh:mm"),"")</f>
        <v/>
      </c>
      <c r="D479" s="122" t="str">
        <f>IF('Main courante'!$A476=$A$6,TEXT('Main courante'!$D476,"hh:mm"),"")</f>
        <v/>
      </c>
      <c r="E479" s="123" t="str">
        <f>IF('Main courante'!$A476=$A$6,MOD($D479-$C479,1),"")</f>
        <v/>
      </c>
      <c r="F479" s="123" t="str">
        <f>IF('Main courante'!$A476=$A$6,'Main courante'!$E476,"")</f>
        <v/>
      </c>
      <c r="G479" s="125"/>
      <c r="H479" s="126" t="str">
        <f>IF('Main courante'!$A476=$H$6,MAX($H$8:$H478)+1,"")</f>
        <v/>
      </c>
      <c r="I479" s="121" t="str">
        <f>IF('Main courante'!$A476=$H$6,TEXT('Main courante'!$B476,"j mmm aa"),"")</f>
        <v/>
      </c>
      <c r="J479" s="122" t="str">
        <f>IF('Main courante'!$A476=$H$6,TEXT('Main courante'!$C476,"hh:mm"),"")</f>
        <v/>
      </c>
      <c r="K479" s="122" t="str">
        <f>IF('Main courante'!$A476=$H$6,TEXT('Main courante'!$D476,"hh:mm"),"")</f>
        <v/>
      </c>
      <c r="L479" s="123" t="str">
        <f>IF('Main courante'!$A476=$H$6,MOD($K479-$J479,1),"")</f>
        <v/>
      </c>
      <c r="M479" s="123" t="str">
        <f>IF('Main courante'!$A476=$H$6,'Main courante'!$E476,"")</f>
        <v/>
      </c>
      <c r="N479" s="125"/>
      <c r="O479" s="120" t="str">
        <f>IF('Main courante'!$A476=$O$6,MAX($O$8:$O478)+1,"")</f>
        <v/>
      </c>
      <c r="P479" s="121" t="str">
        <f>IF('Main courante'!$A476=$O$6,TEXT('Main courante'!$B476,"j mmm aa"),"")</f>
        <v/>
      </c>
      <c r="Q479" s="122" t="str">
        <f>IF('Main courante'!$A476=$O$6,TEXT('Main courante'!$C476,"hh:mm"),"")</f>
        <v/>
      </c>
      <c r="R479" s="122" t="str">
        <f>IF('Main courante'!$A476=$O$6,TEXT('Main courante'!$D476,"hh:mm"),"")</f>
        <v/>
      </c>
      <c r="S479" s="123" t="str">
        <f>IF('Main courante'!$A476=$O$6,MOD($R479-$Q479,1),"")</f>
        <v/>
      </c>
      <c r="T479" s="124" t="str">
        <f>IF('Main courante'!$A476=$O$6,'Main courante'!$E476,"")</f>
        <v/>
      </c>
      <c r="U479" s="127" t="str">
        <f>IF('Main courante'!$A476=$O$6,DU479,"")</f>
        <v/>
      </c>
      <c r="V479" s="125"/>
      <c r="W479" s="120" t="str">
        <f>IF('Main courante'!$A476=$W$6,MAX($W$8:$W478)+1,"")</f>
        <v/>
      </c>
      <c r="X479" s="121" t="str">
        <f>IF('Main courante'!$A476=$W$6,TEXT('Main courante'!$B476,"j mmm aa"),"")</f>
        <v/>
      </c>
      <c r="Y479" s="122" t="str">
        <f>IF('Main courante'!$A476=$W$6,TEXT('Main courante'!$C476,"hh:mm"),"")</f>
        <v/>
      </c>
      <c r="Z479" s="122" t="str">
        <f>IF('Main courante'!$A476=$W$6,TEXT('Main courante'!$D476,"hh:mm"),"")</f>
        <v/>
      </c>
      <c r="AA479" s="123" t="str">
        <f>IF('Main courante'!$A476=$W$6,MOD($Z479-$Y479,1),"")</f>
        <v/>
      </c>
      <c r="AB479" s="123" t="str">
        <f>IF('Main courante'!$A476=$W$6,'Main courante'!$E476,"")</f>
        <v/>
      </c>
      <c r="AC479" s="122" t="str">
        <f>IF('Main courante'!$A476=$W$6,DU479,"")</f>
        <v/>
      </c>
      <c r="AD479" s="125"/>
      <c r="AE479" s="120" t="str">
        <f>IF('Main courante'!$A476=$AE$6,MAX($AE$8:$AE478)+1,"")</f>
        <v/>
      </c>
      <c r="AF479" s="121" t="str">
        <f>IF('Main courante'!$A476=$AE$6,TEXT('Main courante'!$B476,"j mmm aa"),"")</f>
        <v/>
      </c>
      <c r="AG479" s="122" t="str">
        <f>IF('Main courante'!$A476=$AE$6,TEXT('Main courante'!$C476,"hh:mm"),"")</f>
        <v/>
      </c>
      <c r="AH479" s="122" t="str">
        <f>IF('Main courante'!$A476=$AE$6,TEXT('Main courante'!$D476,"hh:mm"),"")</f>
        <v/>
      </c>
      <c r="AI479" s="123" t="str">
        <f>IF('Main courante'!$A476=$AE$6,MOD($AH479-$AG479,1),"")</f>
        <v/>
      </c>
      <c r="AJ479" s="123" t="str">
        <f>IF('Main courante'!$A476=$AE$6,'Main courante'!$E476,"")</f>
        <v/>
      </c>
      <c r="AK479" s="122" t="str">
        <f>IF('Main courante'!$A476=$AE$6,DU479,"")</f>
        <v/>
      </c>
      <c r="AL479" s="125"/>
      <c r="AM479" s="120" t="str">
        <f>IF('Main courante'!$A476=$AM$6,MAX($AM$8:$AM478)+1,"")</f>
        <v/>
      </c>
      <c r="AN479" s="121" t="str">
        <f>IF('Main courante'!$A476=$AM$6,TEXT('Main courante'!$B476,"j mmm aa"),"")</f>
        <v/>
      </c>
      <c r="AO479" s="122" t="str">
        <f>IF('Main courante'!$A476=$AM$6,TEXT('Main courante'!$C476,"hh:mm"),"")</f>
        <v/>
      </c>
      <c r="AP479" s="122" t="str">
        <f>IF('Main courante'!$A476=$AM$6,TEXT('Main courante'!$D476,"hh:mm"),"")</f>
        <v/>
      </c>
      <c r="AQ479" s="123" t="str">
        <f>IF('Main courante'!$A476=$AM$6,MOD($AP479-$AO479,1),"")</f>
        <v/>
      </c>
      <c r="AR479" s="123" t="str">
        <f>IF('Main courante'!$A476=$AM$6,'Main courante'!$E476,"")</f>
        <v/>
      </c>
      <c r="AS479" s="122" t="str">
        <f>IF('Main courante'!$A476=$AM$6,DU479,"")</f>
        <v/>
      </c>
      <c r="AT479" s="125"/>
      <c r="AU479" s="120" t="str">
        <f>IF('Main courante'!$A476=$AU$6,MAX($AU$8:$AU478)+1,"")</f>
        <v/>
      </c>
      <c r="AV479" s="121" t="str">
        <f>IF('Main courante'!$A476=$AU$6,TEXT('Main courante'!$B476,"j mmm aa"),"")</f>
        <v/>
      </c>
      <c r="AW479" s="122" t="str">
        <f>IF('Main courante'!$A476=$AU$6,TEXT('Main courante'!$C476,"hh:mm"),"")</f>
        <v/>
      </c>
      <c r="AX479" s="122" t="str">
        <f>IF('Main courante'!$A476=$AU$6,TEXT('Main courante'!$D476,"hh:mm"),"")</f>
        <v/>
      </c>
      <c r="AY479" s="123" t="str">
        <f>IF('Main courante'!$A476=$AU$6,MOD($AX479-$AW479,1),"")</f>
        <v/>
      </c>
      <c r="AZ479" s="123" t="str">
        <f>IF('Main courante'!$A476=$AU$6,'Main courante'!$E476,"")</f>
        <v/>
      </c>
      <c r="BA479" s="122" t="str">
        <f>IF('Main courante'!$A476=$AU$6,DU479,"")</f>
        <v/>
      </c>
      <c r="BB479" s="125"/>
      <c r="BC479" s="120" t="str">
        <f>IF('Main courante'!$A476=$BC$6,MAX($BC$8:$BC478)+1,"")</f>
        <v/>
      </c>
      <c r="BD479" s="121" t="str">
        <f>IF('Main courante'!$A476=$BC$6,TEXT('Main courante'!$B476,"j mmm aa"),"")</f>
        <v/>
      </c>
      <c r="BE479" s="122" t="str">
        <f>IF('Main courante'!$A476=$BC$6,TEXT('Main courante'!$C476,"hh:mm"),"")</f>
        <v/>
      </c>
      <c r="BF479" s="122" t="str">
        <f>IF('Main courante'!$A476=$BC$6,TEXT('Main courante'!$D476,"hh:mm"),"")</f>
        <v/>
      </c>
      <c r="BG479" s="123" t="str">
        <f>IF('Main courante'!$A476=$BC$6,MOD($BF479-$BE479,1),"")</f>
        <v/>
      </c>
      <c r="BH479" s="123" t="str">
        <f>IF('Main courante'!$A476=$BC$6,'Main courante'!$E476,"")</f>
        <v/>
      </c>
      <c r="BI479" s="122" t="str">
        <f>IF('Main courante'!$A476=$BC$6,DU479,"")</f>
        <v/>
      </c>
      <c r="BJ479" s="125"/>
      <c r="BK479" s="120" t="str">
        <f>IF('Main courante'!$A476=$BK$6,MAX($BK$8:$BK478)+1,"")</f>
        <v/>
      </c>
      <c r="BL479" s="121" t="str">
        <f>IF('Main courante'!$A476=$BK$6,TEXT('Main courante'!$B476,"j mmm aa"),"")</f>
        <v/>
      </c>
      <c r="BM479" s="122" t="str">
        <f>IF('Main courante'!$A476=$BK$6,TEXT('Main courante'!$C476,"hh:mm"),"")</f>
        <v/>
      </c>
      <c r="BN479" s="122" t="str">
        <f>IF('Main courante'!$A476=$BK$6,TEXT('Main courante'!$D476,"hh:mm"),"")</f>
        <v/>
      </c>
      <c r="BO479" s="123" t="str">
        <f>IF('Main courante'!$A476=$BK$6,MOD($BN479-$BM479,1),"")</f>
        <v/>
      </c>
      <c r="BP479" s="123" t="str">
        <f>IF('Main courante'!$A476=$BK$6,'Main courante'!$E476,"")</f>
        <v/>
      </c>
      <c r="BQ479" s="122" t="str">
        <f>IF('Main courante'!$A476=$BK$6,DU479,"")</f>
        <v/>
      </c>
      <c r="BR479" s="125"/>
      <c r="BS479" s="120" t="str">
        <f>IF('Main courante'!$A476=$BS$6,MAX($BS$8:$BS478)+1,"")</f>
        <v/>
      </c>
      <c r="BT479" s="121" t="str">
        <f>IF('Main courante'!$A476=$BS$6,TEXT('Main courante'!$B476,"j mmm aa"),"")</f>
        <v/>
      </c>
      <c r="BU479" s="122" t="str">
        <f>IF('Main courante'!$A476=$BS$6,TEXT('Main courante'!$C476,"hh:mm"),"")</f>
        <v/>
      </c>
      <c r="BV479" s="122" t="str">
        <f>IF('Main courante'!$A476=$BS$6,TEXT('Main courante'!$D476,"hh:mm"),"")</f>
        <v/>
      </c>
      <c r="BW479" s="123" t="str">
        <f>IF('Main courante'!$A476=$BS$6,MOD($BV479-$BU479,1),"")</f>
        <v/>
      </c>
      <c r="BX479" s="123" t="str">
        <f>IF('Main courante'!$A476=$BS$6,'Main courante'!$E476,"")</f>
        <v/>
      </c>
      <c r="BY479" s="122" t="str">
        <f>IF('Main courante'!$A476=$BS$6,DU479,"")</f>
        <v/>
      </c>
      <c r="BZ479" s="125"/>
      <c r="CA479" s="120" t="str">
        <f>IF('Main courante'!$A476=$CA$6,MAX($CA$8:$CA478)+1,"")</f>
        <v/>
      </c>
      <c r="CB479" s="121" t="str">
        <f>IF('Main courante'!$A476=$CA$6,TEXT('Main courante'!$B476,"j mmm aa"),"")</f>
        <v/>
      </c>
      <c r="CC479" s="122" t="str">
        <f>IF('Main courante'!$A476=$CA$6,TEXT('Main courante'!$C476,"hh:mm"),"")</f>
        <v/>
      </c>
      <c r="CD479" s="122" t="str">
        <f>IF('Main courante'!$A476=$CA$6,TEXT('Main courante'!$D476,"hh:mm"),"")</f>
        <v/>
      </c>
      <c r="CE479" s="123" t="str">
        <f>IF('Main courante'!$A476=$CA$6,MOD($CD479-$CC479,1),"")</f>
        <v/>
      </c>
      <c r="CF479" s="123" t="str">
        <f>IF('Main courante'!$A476=$CA$6,'Main courante'!$E476,"")</f>
        <v/>
      </c>
      <c r="CG479" s="122" t="str">
        <f>IF('Main courante'!$A476=$CA$6,DU479,"")</f>
        <v/>
      </c>
      <c r="CH479" s="125"/>
      <c r="CI479" s="120" t="str">
        <f>IF('Main courante'!$A476=$CI$6,MAX($CI$8:$CI478)+1,"")</f>
        <v/>
      </c>
      <c r="CJ479" s="121" t="str">
        <f>IF('Main courante'!$A476=$CI$6,TEXT('Main courante'!$B476,"j mmm aa"),"")</f>
        <v/>
      </c>
      <c r="CK479" s="122" t="str">
        <f>IF('Main courante'!$A476=$CI$6,TEXT('Main courante'!$C476,"hh:mm"),"")</f>
        <v/>
      </c>
      <c r="CL479" s="122" t="str">
        <f>IF('Main courante'!$A476=$CI$6,TEXT('Main courante'!$D476,"hh:mm"),"")</f>
        <v/>
      </c>
      <c r="CM479" s="123" t="str">
        <f>IF('Main courante'!$A476=$CI$6,MOD($CL479-$CK479,1),"")</f>
        <v/>
      </c>
      <c r="CN479" s="123" t="str">
        <f>IF('Main courante'!$A476=$CI$6,'Main courante'!$E476,"")</f>
        <v/>
      </c>
      <c r="CO479" s="125"/>
      <c r="CP479" s="120" t="str">
        <f>IF('Main courante'!$A476=$CP$6,MAX($CP$8:$CP478)+1,"")</f>
        <v/>
      </c>
      <c r="CQ479" s="121" t="str">
        <f>IF('Main courante'!$A476=$CP$6,TEXT('Main courante'!$B476,"j mmm aa"),"")</f>
        <v/>
      </c>
      <c r="CR479" s="122" t="str">
        <f>IF('Main courante'!$A476=$CP$6,TEXT('Main courante'!$C476,"hh:mm"),"")</f>
        <v/>
      </c>
      <c r="CS479" s="122" t="str">
        <f>IF('Main courante'!$A476=$CP$6,TEXT('Main courante'!$D476,"hh:mm"),"")</f>
        <v/>
      </c>
      <c r="CT479" s="123" t="str">
        <f>IF('Main courante'!$A476=$CP$6,MOD($CS479-$CR479,1),"")</f>
        <v/>
      </c>
      <c r="CU479" s="123" t="str">
        <f>IF('Main courante'!$A476=$CP$6,'Main courante'!$E476,"")</f>
        <v/>
      </c>
      <c r="CV479" s="122" t="str">
        <f>IF('Main courante'!$A476=$CP$6,DU479,"")</f>
        <v/>
      </c>
      <c r="CW479" s="125"/>
      <c r="CX479" s="120" t="str">
        <f>IF('Main courante'!$A476=$CX$6,MAX($CX$8:$CX478)+1,"")</f>
        <v/>
      </c>
      <c r="CY479" s="121" t="str">
        <f>IF('Main courante'!$A476=$CX$6,TEXT('Main courante'!$B476,"j mmm aa"),"")</f>
        <v/>
      </c>
      <c r="CZ479" s="122" t="str">
        <f>IF('Main courante'!$A476=$CX$6,TEXT('Main courante'!$C476,"hh:mm"),"")</f>
        <v/>
      </c>
      <c r="DA479" s="122" t="str">
        <f>IF('Main courante'!$A476=$CX$6,TEXT('Main courante'!$D476,"hh:mm"),"")</f>
        <v/>
      </c>
      <c r="DB479" s="123" t="str">
        <f>IF('Main courante'!$A476=$CX$6,MOD($DA479-$CZ479,1),"")</f>
        <v/>
      </c>
      <c r="DC479" s="123" t="str">
        <f>IF('Main courante'!$A476=$CX$6,'Main courante'!$E476,"")</f>
        <v/>
      </c>
      <c r="DD479" s="122" t="str">
        <f>IF('Main courante'!$A476=$CX$6,DU479,"")</f>
        <v/>
      </c>
      <c r="DE479" s="125"/>
      <c r="DF479" s="120" t="str">
        <f>IF('Main courante'!$A476=$DF$6,MAX($DF$8:$DF478)+1,"")</f>
        <v/>
      </c>
      <c r="DG479" s="121" t="str">
        <f>IF('Main courante'!$A476=$DF$6,TEXT('Main courante'!$B476,"j mmm aa"),"")</f>
        <v/>
      </c>
      <c r="DH479" s="122" t="str">
        <f>IF('Main courante'!$A476=$DF$6,TEXT('Main courante'!$C476,"hh:mm"),"")</f>
        <v/>
      </c>
      <c r="DI479" s="122" t="str">
        <f>IF('Main courante'!$A476=$DF$6,TEXT('Main courante'!$D476,"hh:mm"),"")</f>
        <v/>
      </c>
      <c r="DJ479" s="123" t="str">
        <f>IF('Main courante'!$A476=$DF$6,MOD($DI479-$DH479,1),"")</f>
        <v/>
      </c>
      <c r="DK479" s="123" t="str">
        <f>IF('Main courante'!$A476=$DF$6,'Main courante'!$E476,"")</f>
        <v/>
      </c>
      <c r="DL479" s="128"/>
      <c r="DM479" s="120" t="str">
        <f>IF(OR('Main courante'!$F476&lt;&gt;"",'Main courante'!$K476&lt;&gt;""),MAX($DM$8:$DM478)+1,"")</f>
        <v/>
      </c>
      <c r="DN479" s="121" t="str">
        <f>IF('Main courante'!$F476,TEXT('Main courante'!$B476,"j mmm aa"),"")</f>
        <v/>
      </c>
      <c r="DO479" s="121" t="str">
        <f>IF('Main courante'!$F476,'Main courante'!$E476,"")</f>
        <v/>
      </c>
      <c r="DP479" s="121" t="str">
        <f>IF(OR('Main courante'!$F476&lt;&gt;"",'Main courante'!$K476&lt;&gt;""),IF('Main courante'!$F476&lt;&gt;"",TEXT('Main courante'!$F476,"hh:mm"),""),"")</f>
        <v/>
      </c>
      <c r="DQ479" s="121" t="str">
        <f>IF(OR('Main courante'!$F476&lt;&gt;"",'Main courante'!$K476&lt;&gt;""),IF('Main courante'!$G476&lt;&gt;"",TEXT('Main courante'!$G476,"hh:mm"),""),"")</f>
        <v/>
      </c>
      <c r="DR479" s="121" t="str">
        <f>IF(OR('Main courante'!$F476&lt;&gt;"",'Main courante'!$K476&lt;&gt;""),IF('Main courante'!$K476&lt;&gt;"",TEXT('Main courante'!$K476,"hh:mm"),""),"")</f>
        <v/>
      </c>
      <c r="DS479" s="121" t="str">
        <f>IF(OR('Main courante'!$F476&lt;&gt;"",'Main courante'!$K476&lt;&gt;""),IF('Main courante'!$L476&lt;&gt;"",TEXT('Main courante'!$L476,"hh:mm"),""),"")</f>
        <v/>
      </c>
      <c r="DT479" s="129">
        <f t="shared" si="25"/>
        <v>0</v>
      </c>
      <c r="DU479" s="130">
        <f>'Main courante'!$H476+'Main courante'!$M476</f>
        <v>0</v>
      </c>
      <c r="DV479" s="131">
        <f>'Main courante'!$J476+'Main courante'!$O476</f>
        <v>0</v>
      </c>
      <c r="DW479" s="131">
        <f>'Main courante'!$I476+'Main courante'!$N476</f>
        <v>0</v>
      </c>
      <c r="DX479" s="132" t="str">
        <f>IF('Main courante'!$P476&lt;&gt;"",'Main courante'!$P476,"")</f>
        <v/>
      </c>
      <c r="DY479" s="133" t="str">
        <f>IF('Main courante'!$Q476&lt;&gt;"",'Main courante'!$Q476,"")</f>
        <v/>
      </c>
      <c r="DZ479" s="133" t="str">
        <f>IF('Main courante'!$R476&lt;&gt;"",'Main courante'!$R476,"")</f>
        <v/>
      </c>
      <c r="EA479" s="129">
        <f t="shared" si="26"/>
        <v>0</v>
      </c>
      <c r="EB479" s="129">
        <f t="shared" si="27"/>
        <v>0</v>
      </c>
      <c r="ED479" s="120" t="str">
        <f>IF('Main courante'!$A476=$ED$6,MAX($ED$8:$ED478)+1,"")</f>
        <v/>
      </c>
      <c r="EE479" s="120" t="str">
        <f>IF('Main courante'!$A476=$ED$6,'Main courante'!$S476,"")</f>
        <v/>
      </c>
      <c r="EF479" s="120" t="str">
        <f>IF('Main courante'!$A476=$ED$6,'Main courante'!$T476,"")</f>
        <v/>
      </c>
      <c r="EG479" s="120" t="str">
        <f>IF('Main courante'!$A476=$ED$6,'Main courante'!$U476,"")</f>
        <v/>
      </c>
      <c r="EH479" s="134" t="str">
        <f>IF('Main courante'!$A476=$ED$6,'Main courante'!$V476,"")</f>
        <v/>
      </c>
      <c r="EJ479" s="120" t="str">
        <f>IF('Main courante'!$A476=$EJ$6,MAX($EJ$8:$EJ478)+1,"")</f>
        <v/>
      </c>
      <c r="EK479" s="120" t="str">
        <f>IF('Main courante'!$A476=$EJ$6,'Main courante'!$S476,"")</f>
        <v/>
      </c>
      <c r="EL479" s="120" t="str">
        <f>IF('Main courante'!$A476=$EJ$6,'Main courante'!$T476,"")</f>
        <v/>
      </c>
      <c r="EM479" s="120" t="str">
        <f>IF('Main courante'!$A476=$EJ$6,'Main courante'!$U476,"")</f>
        <v/>
      </c>
      <c r="EN479" s="134" t="str">
        <f>IF('Main courante'!$A476=$EJ$6,'Main courante'!$V476,"")</f>
        <v/>
      </c>
      <c r="EP479" s="120" t="str">
        <f>IF('Main courante'!$A476=$EP$6,MAX($EP$8:$EP478)+1,"")</f>
        <v/>
      </c>
      <c r="EQ479" s="120" t="str">
        <f>IF('Main courante'!$A476=$EP$6,'Main courante'!$S476,"")</f>
        <v/>
      </c>
      <c r="ER479" s="120" t="str">
        <f>IF('Main courante'!$A476=$EP$6,'Main courante'!$T476,"")</f>
        <v/>
      </c>
      <c r="ES479" s="120" t="str">
        <f>IF('Main courante'!$A476=$EP$6,'Main courante'!$U476,"")</f>
        <v/>
      </c>
      <c r="ET479" s="134" t="str">
        <f>IF('Main courante'!$A476=$EP$6,'Main courante'!$V476,"")</f>
        <v/>
      </c>
      <c r="EU479" s="125"/>
      <c r="EV479" s="120" t="str">
        <f>IF('Main courante'!$A476=$EV$6,MAX($EV$8:$EV478)+1,"")</f>
        <v/>
      </c>
      <c r="EW479" s="121" t="str">
        <f>IF('Main courante'!$A476=$EV$6,TEXT('Main courante'!$B476,"j mmm aa"),"")</f>
        <v/>
      </c>
      <c r="EX479" s="122" t="str">
        <f>IF('Main courante'!$A476=$EV$6,TEXT('Main courante'!$C476,"hh:mm"),"")</f>
        <v/>
      </c>
      <c r="EY479" s="122" t="str">
        <f>IF('Main courante'!$A476=$EV$6,TEXT('Main courante'!$D476,"hh:mm"),"")</f>
        <v/>
      </c>
      <c r="EZ479" s="123" t="str">
        <f>IF('Main courante'!$A476=$EV$6,MOD($EY479-$EX479,1),"")</f>
        <v/>
      </c>
      <c r="FA479" s="123" t="str">
        <f>IF('Main courante'!$A476=$EV$6,'Main courante'!$E476,"")</f>
        <v/>
      </c>
      <c r="FB479" s="128"/>
    </row>
    <row r="480" spans="1:158">
      <c r="A480" s="120" t="str">
        <f>IF('Main courante'!$A477=$A$6,MAX($A$8:$A479)+1,"")</f>
        <v/>
      </c>
      <c r="B480" s="121" t="str">
        <f>IF('Main courante'!$A477=$A$6,TEXT('Main courante'!$B477,"j mmm aa"),"")</f>
        <v/>
      </c>
      <c r="C480" s="122" t="str">
        <f>IF('Main courante'!$A477=$A$6,TEXT('Main courante'!$C477,"hh:mm"),"")</f>
        <v/>
      </c>
      <c r="D480" s="122" t="str">
        <f>IF('Main courante'!$A477=$A$6,TEXT('Main courante'!$D477,"hh:mm"),"")</f>
        <v/>
      </c>
      <c r="E480" s="123" t="str">
        <f>IF('Main courante'!$A477=$A$6,MOD($D480-$C480,1),"")</f>
        <v/>
      </c>
      <c r="F480" s="123" t="str">
        <f>IF('Main courante'!$A477=$A$6,'Main courante'!$E477,"")</f>
        <v/>
      </c>
      <c r="G480" s="125"/>
      <c r="H480" s="126" t="str">
        <f>IF('Main courante'!$A477=$H$6,MAX($H$8:$H479)+1,"")</f>
        <v/>
      </c>
      <c r="I480" s="121" t="str">
        <f>IF('Main courante'!$A477=$H$6,TEXT('Main courante'!$B477,"j mmm aa"),"")</f>
        <v/>
      </c>
      <c r="J480" s="122" t="str">
        <f>IF('Main courante'!$A477=$H$6,TEXT('Main courante'!$C477,"hh:mm"),"")</f>
        <v/>
      </c>
      <c r="K480" s="122" t="str">
        <f>IF('Main courante'!$A477=$H$6,TEXT('Main courante'!$D477,"hh:mm"),"")</f>
        <v/>
      </c>
      <c r="L480" s="123" t="str">
        <f>IF('Main courante'!$A477=$H$6,MOD($K480-$J480,1),"")</f>
        <v/>
      </c>
      <c r="M480" s="123" t="str">
        <f>IF('Main courante'!$A477=$H$6,'Main courante'!$E477,"")</f>
        <v/>
      </c>
      <c r="N480" s="125"/>
      <c r="O480" s="120" t="str">
        <f>IF('Main courante'!$A477=$O$6,MAX($O$8:$O479)+1,"")</f>
        <v/>
      </c>
      <c r="P480" s="121" t="str">
        <f>IF('Main courante'!$A477=$O$6,TEXT('Main courante'!$B477,"j mmm aa"),"")</f>
        <v/>
      </c>
      <c r="Q480" s="122" t="str">
        <f>IF('Main courante'!$A477=$O$6,TEXT('Main courante'!$C477,"hh:mm"),"")</f>
        <v/>
      </c>
      <c r="R480" s="122" t="str">
        <f>IF('Main courante'!$A477=$O$6,TEXT('Main courante'!$D477,"hh:mm"),"")</f>
        <v/>
      </c>
      <c r="S480" s="123" t="str">
        <f>IF('Main courante'!$A477=$O$6,MOD($R480-$Q480,1),"")</f>
        <v/>
      </c>
      <c r="T480" s="124" t="str">
        <f>IF('Main courante'!$A477=$O$6,'Main courante'!$E477,"")</f>
        <v/>
      </c>
      <c r="U480" s="127" t="str">
        <f>IF('Main courante'!$A477=$O$6,DU480,"")</f>
        <v/>
      </c>
      <c r="V480" s="125"/>
      <c r="W480" s="120" t="str">
        <f>IF('Main courante'!$A477=$W$6,MAX($W$8:$W479)+1,"")</f>
        <v/>
      </c>
      <c r="X480" s="121" t="str">
        <f>IF('Main courante'!$A477=$W$6,TEXT('Main courante'!$B477,"j mmm aa"),"")</f>
        <v/>
      </c>
      <c r="Y480" s="122" t="str">
        <f>IF('Main courante'!$A477=$W$6,TEXT('Main courante'!$C477,"hh:mm"),"")</f>
        <v/>
      </c>
      <c r="Z480" s="122" t="str">
        <f>IF('Main courante'!$A477=$W$6,TEXT('Main courante'!$D477,"hh:mm"),"")</f>
        <v/>
      </c>
      <c r="AA480" s="123" t="str">
        <f>IF('Main courante'!$A477=$W$6,MOD($Z480-$Y480,1),"")</f>
        <v/>
      </c>
      <c r="AB480" s="123" t="str">
        <f>IF('Main courante'!$A477=$W$6,'Main courante'!$E477,"")</f>
        <v/>
      </c>
      <c r="AC480" s="122" t="str">
        <f>IF('Main courante'!$A477=$W$6,DU480,"")</f>
        <v/>
      </c>
      <c r="AD480" s="125"/>
      <c r="AE480" s="120" t="str">
        <f>IF('Main courante'!$A477=$AE$6,MAX($AE$8:$AE479)+1,"")</f>
        <v/>
      </c>
      <c r="AF480" s="121" t="str">
        <f>IF('Main courante'!$A477=$AE$6,TEXT('Main courante'!$B477,"j mmm aa"),"")</f>
        <v/>
      </c>
      <c r="AG480" s="122" t="str">
        <f>IF('Main courante'!$A477=$AE$6,TEXT('Main courante'!$C477,"hh:mm"),"")</f>
        <v/>
      </c>
      <c r="AH480" s="122" t="str">
        <f>IF('Main courante'!$A477=$AE$6,TEXT('Main courante'!$D477,"hh:mm"),"")</f>
        <v/>
      </c>
      <c r="AI480" s="123" t="str">
        <f>IF('Main courante'!$A477=$AE$6,MOD($AH480-$AG480,1),"")</f>
        <v/>
      </c>
      <c r="AJ480" s="123" t="str">
        <f>IF('Main courante'!$A477=$AE$6,'Main courante'!$E477,"")</f>
        <v/>
      </c>
      <c r="AK480" s="122" t="str">
        <f>IF('Main courante'!$A477=$AE$6,DU480,"")</f>
        <v/>
      </c>
      <c r="AL480" s="125"/>
      <c r="AM480" s="120" t="str">
        <f>IF('Main courante'!$A477=$AM$6,MAX($AM$8:$AM479)+1,"")</f>
        <v/>
      </c>
      <c r="AN480" s="121" t="str">
        <f>IF('Main courante'!$A477=$AM$6,TEXT('Main courante'!$B477,"j mmm aa"),"")</f>
        <v/>
      </c>
      <c r="AO480" s="122" t="str">
        <f>IF('Main courante'!$A477=$AM$6,TEXT('Main courante'!$C477,"hh:mm"),"")</f>
        <v/>
      </c>
      <c r="AP480" s="122" t="str">
        <f>IF('Main courante'!$A477=$AM$6,TEXT('Main courante'!$D477,"hh:mm"),"")</f>
        <v/>
      </c>
      <c r="AQ480" s="123" t="str">
        <f>IF('Main courante'!$A477=$AM$6,MOD($AP480-$AO480,1),"")</f>
        <v/>
      </c>
      <c r="AR480" s="123" t="str">
        <f>IF('Main courante'!$A477=$AM$6,'Main courante'!$E477,"")</f>
        <v/>
      </c>
      <c r="AS480" s="122" t="str">
        <f>IF('Main courante'!$A477=$AM$6,DU480,"")</f>
        <v/>
      </c>
      <c r="AT480" s="125"/>
      <c r="AU480" s="120" t="str">
        <f>IF('Main courante'!$A477=$AU$6,MAX($AU$8:$AU479)+1,"")</f>
        <v/>
      </c>
      <c r="AV480" s="121" t="str">
        <f>IF('Main courante'!$A477=$AU$6,TEXT('Main courante'!$B477,"j mmm aa"),"")</f>
        <v/>
      </c>
      <c r="AW480" s="122" t="str">
        <f>IF('Main courante'!$A477=$AU$6,TEXT('Main courante'!$C477,"hh:mm"),"")</f>
        <v/>
      </c>
      <c r="AX480" s="122" t="str">
        <f>IF('Main courante'!$A477=$AU$6,TEXT('Main courante'!$D477,"hh:mm"),"")</f>
        <v/>
      </c>
      <c r="AY480" s="123" t="str">
        <f>IF('Main courante'!$A477=$AU$6,MOD($AX480-$AW480,1),"")</f>
        <v/>
      </c>
      <c r="AZ480" s="123" t="str">
        <f>IF('Main courante'!$A477=$AU$6,'Main courante'!$E477,"")</f>
        <v/>
      </c>
      <c r="BA480" s="122" t="str">
        <f>IF('Main courante'!$A477=$AU$6,DU480,"")</f>
        <v/>
      </c>
      <c r="BB480" s="125"/>
      <c r="BC480" s="120" t="str">
        <f>IF('Main courante'!$A477=$BC$6,MAX($BC$8:$BC479)+1,"")</f>
        <v/>
      </c>
      <c r="BD480" s="121" t="str">
        <f>IF('Main courante'!$A477=$BC$6,TEXT('Main courante'!$B477,"j mmm aa"),"")</f>
        <v/>
      </c>
      <c r="BE480" s="122" t="str">
        <f>IF('Main courante'!$A477=$BC$6,TEXT('Main courante'!$C477,"hh:mm"),"")</f>
        <v/>
      </c>
      <c r="BF480" s="122" t="str">
        <f>IF('Main courante'!$A477=$BC$6,TEXT('Main courante'!$D477,"hh:mm"),"")</f>
        <v/>
      </c>
      <c r="BG480" s="123" t="str">
        <f>IF('Main courante'!$A477=$BC$6,MOD($BF480-$BE480,1),"")</f>
        <v/>
      </c>
      <c r="BH480" s="123" t="str">
        <f>IF('Main courante'!$A477=$BC$6,'Main courante'!$E477,"")</f>
        <v/>
      </c>
      <c r="BI480" s="122" t="str">
        <f>IF('Main courante'!$A477=$BC$6,DU480,"")</f>
        <v/>
      </c>
      <c r="BJ480" s="125"/>
      <c r="BK480" s="120" t="str">
        <f>IF('Main courante'!$A477=$BK$6,MAX($BK$8:$BK479)+1,"")</f>
        <v/>
      </c>
      <c r="BL480" s="121" t="str">
        <f>IF('Main courante'!$A477=$BK$6,TEXT('Main courante'!$B477,"j mmm aa"),"")</f>
        <v/>
      </c>
      <c r="BM480" s="122" t="str">
        <f>IF('Main courante'!$A477=$BK$6,TEXT('Main courante'!$C477,"hh:mm"),"")</f>
        <v/>
      </c>
      <c r="BN480" s="122" t="str">
        <f>IF('Main courante'!$A477=$BK$6,TEXT('Main courante'!$D477,"hh:mm"),"")</f>
        <v/>
      </c>
      <c r="BO480" s="123" t="str">
        <f>IF('Main courante'!$A477=$BK$6,MOD($BN480-$BM480,1),"")</f>
        <v/>
      </c>
      <c r="BP480" s="123" t="str">
        <f>IF('Main courante'!$A477=$BK$6,'Main courante'!$E477,"")</f>
        <v/>
      </c>
      <c r="BQ480" s="122" t="str">
        <f>IF('Main courante'!$A477=$BK$6,DU480,"")</f>
        <v/>
      </c>
      <c r="BR480" s="125"/>
      <c r="BS480" s="120" t="str">
        <f>IF('Main courante'!$A477=$BS$6,MAX($BS$8:$BS479)+1,"")</f>
        <v/>
      </c>
      <c r="BT480" s="121" t="str">
        <f>IF('Main courante'!$A477=$BS$6,TEXT('Main courante'!$B477,"j mmm aa"),"")</f>
        <v/>
      </c>
      <c r="BU480" s="122" t="str">
        <f>IF('Main courante'!$A477=$BS$6,TEXT('Main courante'!$C477,"hh:mm"),"")</f>
        <v/>
      </c>
      <c r="BV480" s="122" t="str">
        <f>IF('Main courante'!$A477=$BS$6,TEXT('Main courante'!$D477,"hh:mm"),"")</f>
        <v/>
      </c>
      <c r="BW480" s="123" t="str">
        <f>IF('Main courante'!$A477=$BS$6,MOD($BV480-$BU480,1),"")</f>
        <v/>
      </c>
      <c r="BX480" s="123" t="str">
        <f>IF('Main courante'!$A477=$BS$6,'Main courante'!$E477,"")</f>
        <v/>
      </c>
      <c r="BY480" s="122" t="str">
        <f>IF('Main courante'!$A477=$BS$6,DU480,"")</f>
        <v/>
      </c>
      <c r="BZ480" s="125"/>
      <c r="CA480" s="120" t="str">
        <f>IF('Main courante'!$A477=$CA$6,MAX($CA$8:$CA479)+1,"")</f>
        <v/>
      </c>
      <c r="CB480" s="121" t="str">
        <f>IF('Main courante'!$A477=$CA$6,TEXT('Main courante'!$B477,"j mmm aa"),"")</f>
        <v/>
      </c>
      <c r="CC480" s="122" t="str">
        <f>IF('Main courante'!$A477=$CA$6,TEXT('Main courante'!$C477,"hh:mm"),"")</f>
        <v/>
      </c>
      <c r="CD480" s="122" t="str">
        <f>IF('Main courante'!$A477=$CA$6,TEXT('Main courante'!$D477,"hh:mm"),"")</f>
        <v/>
      </c>
      <c r="CE480" s="123" t="str">
        <f>IF('Main courante'!$A477=$CA$6,MOD($CD480-$CC480,1),"")</f>
        <v/>
      </c>
      <c r="CF480" s="123" t="str">
        <f>IF('Main courante'!$A477=$CA$6,'Main courante'!$E477,"")</f>
        <v/>
      </c>
      <c r="CG480" s="122" t="str">
        <f>IF('Main courante'!$A477=$CA$6,DU480,"")</f>
        <v/>
      </c>
      <c r="CH480" s="125"/>
      <c r="CI480" s="120" t="str">
        <f>IF('Main courante'!$A477=$CI$6,MAX($CI$8:$CI479)+1,"")</f>
        <v/>
      </c>
      <c r="CJ480" s="121" t="str">
        <f>IF('Main courante'!$A477=$CI$6,TEXT('Main courante'!$B477,"j mmm aa"),"")</f>
        <v/>
      </c>
      <c r="CK480" s="122" t="str">
        <f>IF('Main courante'!$A477=$CI$6,TEXT('Main courante'!$C477,"hh:mm"),"")</f>
        <v/>
      </c>
      <c r="CL480" s="122" t="str">
        <f>IF('Main courante'!$A477=$CI$6,TEXT('Main courante'!$D477,"hh:mm"),"")</f>
        <v/>
      </c>
      <c r="CM480" s="123" t="str">
        <f>IF('Main courante'!$A477=$CI$6,MOD($CL480-$CK480,1),"")</f>
        <v/>
      </c>
      <c r="CN480" s="123" t="str">
        <f>IF('Main courante'!$A477=$CI$6,'Main courante'!$E477,"")</f>
        <v/>
      </c>
      <c r="CO480" s="125"/>
      <c r="CP480" s="120" t="str">
        <f>IF('Main courante'!$A477=$CP$6,MAX($CP$8:$CP479)+1,"")</f>
        <v/>
      </c>
      <c r="CQ480" s="121" t="str">
        <f>IF('Main courante'!$A477=$CP$6,TEXT('Main courante'!$B477,"j mmm aa"),"")</f>
        <v/>
      </c>
      <c r="CR480" s="122" t="str">
        <f>IF('Main courante'!$A477=$CP$6,TEXT('Main courante'!$C477,"hh:mm"),"")</f>
        <v/>
      </c>
      <c r="CS480" s="122" t="str">
        <f>IF('Main courante'!$A477=$CP$6,TEXT('Main courante'!$D477,"hh:mm"),"")</f>
        <v/>
      </c>
      <c r="CT480" s="123" t="str">
        <f>IF('Main courante'!$A477=$CP$6,MOD($CS480-$CR480,1),"")</f>
        <v/>
      </c>
      <c r="CU480" s="123" t="str">
        <f>IF('Main courante'!$A477=$CP$6,'Main courante'!$E477,"")</f>
        <v/>
      </c>
      <c r="CV480" s="122" t="str">
        <f>IF('Main courante'!$A477=$CP$6,DU480,"")</f>
        <v/>
      </c>
      <c r="CW480" s="125"/>
      <c r="CX480" s="120" t="str">
        <f>IF('Main courante'!$A477=$CX$6,MAX($CX$8:$CX479)+1,"")</f>
        <v/>
      </c>
      <c r="CY480" s="121" t="str">
        <f>IF('Main courante'!$A477=$CX$6,TEXT('Main courante'!$B477,"j mmm aa"),"")</f>
        <v/>
      </c>
      <c r="CZ480" s="122" t="str">
        <f>IF('Main courante'!$A477=$CX$6,TEXT('Main courante'!$C477,"hh:mm"),"")</f>
        <v/>
      </c>
      <c r="DA480" s="122" t="str">
        <f>IF('Main courante'!$A477=$CX$6,TEXT('Main courante'!$D477,"hh:mm"),"")</f>
        <v/>
      </c>
      <c r="DB480" s="123" t="str">
        <f>IF('Main courante'!$A477=$CX$6,MOD($DA480-$CZ480,1),"")</f>
        <v/>
      </c>
      <c r="DC480" s="123" t="str">
        <f>IF('Main courante'!$A477=$CX$6,'Main courante'!$E477,"")</f>
        <v/>
      </c>
      <c r="DD480" s="122" t="str">
        <f>IF('Main courante'!$A477=$CX$6,DU480,"")</f>
        <v/>
      </c>
      <c r="DE480" s="125"/>
      <c r="DF480" s="120" t="str">
        <f>IF('Main courante'!$A477=$DF$6,MAX($DF$8:$DF479)+1,"")</f>
        <v/>
      </c>
      <c r="DG480" s="121" t="str">
        <f>IF('Main courante'!$A477=$DF$6,TEXT('Main courante'!$B477,"j mmm aa"),"")</f>
        <v/>
      </c>
      <c r="DH480" s="122" t="str">
        <f>IF('Main courante'!$A477=$DF$6,TEXT('Main courante'!$C477,"hh:mm"),"")</f>
        <v/>
      </c>
      <c r="DI480" s="122" t="str">
        <f>IF('Main courante'!$A477=$DF$6,TEXT('Main courante'!$D477,"hh:mm"),"")</f>
        <v/>
      </c>
      <c r="DJ480" s="123" t="str">
        <f>IF('Main courante'!$A477=$DF$6,MOD($DI480-$DH480,1),"")</f>
        <v/>
      </c>
      <c r="DK480" s="123" t="str">
        <f>IF('Main courante'!$A477=$DF$6,'Main courante'!$E477,"")</f>
        <v/>
      </c>
      <c r="DL480" s="128"/>
      <c r="DM480" s="120" t="str">
        <f>IF(OR('Main courante'!$F477&lt;&gt;"",'Main courante'!$K477&lt;&gt;""),MAX($DM$8:$DM479)+1,"")</f>
        <v/>
      </c>
      <c r="DN480" s="121" t="str">
        <f>IF('Main courante'!$F477,TEXT('Main courante'!$B477,"j mmm aa"),"")</f>
        <v/>
      </c>
      <c r="DO480" s="121" t="str">
        <f>IF('Main courante'!$F477,'Main courante'!$E477,"")</f>
        <v/>
      </c>
      <c r="DP480" s="121" t="str">
        <f>IF(OR('Main courante'!$F477&lt;&gt;"",'Main courante'!$K477&lt;&gt;""),IF('Main courante'!$F477&lt;&gt;"",TEXT('Main courante'!$F477,"hh:mm"),""),"")</f>
        <v/>
      </c>
      <c r="DQ480" s="121" t="str">
        <f>IF(OR('Main courante'!$F477&lt;&gt;"",'Main courante'!$K477&lt;&gt;""),IF('Main courante'!$G477&lt;&gt;"",TEXT('Main courante'!$G477,"hh:mm"),""),"")</f>
        <v/>
      </c>
      <c r="DR480" s="121" t="str">
        <f>IF(OR('Main courante'!$F477&lt;&gt;"",'Main courante'!$K477&lt;&gt;""),IF('Main courante'!$K477&lt;&gt;"",TEXT('Main courante'!$K477,"hh:mm"),""),"")</f>
        <v/>
      </c>
      <c r="DS480" s="121" t="str">
        <f>IF(OR('Main courante'!$F477&lt;&gt;"",'Main courante'!$K477&lt;&gt;""),IF('Main courante'!$L477&lt;&gt;"",TEXT('Main courante'!$L477,"hh:mm"),""),"")</f>
        <v/>
      </c>
      <c r="DT480" s="129">
        <f t="shared" si="25"/>
        <v>0</v>
      </c>
      <c r="DU480" s="130">
        <f>'Main courante'!$H477+'Main courante'!$M477</f>
        <v>0</v>
      </c>
      <c r="DV480" s="131">
        <f>'Main courante'!$J477+'Main courante'!$O477</f>
        <v>0</v>
      </c>
      <c r="DW480" s="131">
        <f>'Main courante'!$I477+'Main courante'!$N477</f>
        <v>0</v>
      </c>
      <c r="DX480" s="132" t="str">
        <f>IF('Main courante'!$P477&lt;&gt;"",'Main courante'!$P477,"")</f>
        <v/>
      </c>
      <c r="DY480" s="133" t="str">
        <f>IF('Main courante'!$Q477&lt;&gt;"",'Main courante'!$Q477,"")</f>
        <v/>
      </c>
      <c r="DZ480" s="133" t="str">
        <f>IF('Main courante'!$R477&lt;&gt;"",'Main courante'!$R477,"")</f>
        <v/>
      </c>
      <c r="EA480" s="129">
        <f t="shared" si="26"/>
        <v>0</v>
      </c>
      <c r="EB480" s="129">
        <f t="shared" si="27"/>
        <v>0</v>
      </c>
      <c r="ED480" s="120" t="str">
        <f>IF('Main courante'!$A477=$ED$6,MAX($ED$8:$ED479)+1,"")</f>
        <v/>
      </c>
      <c r="EE480" s="120" t="str">
        <f>IF('Main courante'!$A477=$ED$6,'Main courante'!$S477,"")</f>
        <v/>
      </c>
      <c r="EF480" s="120" t="str">
        <f>IF('Main courante'!$A477=$ED$6,'Main courante'!$T477,"")</f>
        <v/>
      </c>
      <c r="EG480" s="120" t="str">
        <f>IF('Main courante'!$A477=$ED$6,'Main courante'!$U477,"")</f>
        <v/>
      </c>
      <c r="EH480" s="134" t="str">
        <f>IF('Main courante'!$A477=$ED$6,'Main courante'!$V477,"")</f>
        <v/>
      </c>
      <c r="EJ480" s="120" t="str">
        <f>IF('Main courante'!$A477=$EJ$6,MAX($EJ$8:$EJ479)+1,"")</f>
        <v/>
      </c>
      <c r="EK480" s="120" t="str">
        <f>IF('Main courante'!$A477=$EJ$6,'Main courante'!$S477,"")</f>
        <v/>
      </c>
      <c r="EL480" s="120" t="str">
        <f>IF('Main courante'!$A477=$EJ$6,'Main courante'!$T477,"")</f>
        <v/>
      </c>
      <c r="EM480" s="120" t="str">
        <f>IF('Main courante'!$A477=$EJ$6,'Main courante'!$U477,"")</f>
        <v/>
      </c>
      <c r="EN480" s="134" t="str">
        <f>IF('Main courante'!$A477=$EJ$6,'Main courante'!$V477,"")</f>
        <v/>
      </c>
      <c r="EP480" s="120" t="str">
        <f>IF('Main courante'!$A477=$EP$6,MAX($EP$8:$EP479)+1,"")</f>
        <v/>
      </c>
      <c r="EQ480" s="120" t="str">
        <f>IF('Main courante'!$A477=$EP$6,'Main courante'!$S477,"")</f>
        <v/>
      </c>
      <c r="ER480" s="120" t="str">
        <f>IF('Main courante'!$A477=$EP$6,'Main courante'!$T477,"")</f>
        <v/>
      </c>
      <c r="ES480" s="120" t="str">
        <f>IF('Main courante'!$A477=$EP$6,'Main courante'!$U477,"")</f>
        <v/>
      </c>
      <c r="ET480" s="134" t="str">
        <f>IF('Main courante'!$A477=$EP$6,'Main courante'!$V477,"")</f>
        <v/>
      </c>
      <c r="EU480" s="125"/>
      <c r="EV480" s="120" t="str">
        <f>IF('Main courante'!$A477=$EV$6,MAX($EV$8:$EV479)+1,"")</f>
        <v/>
      </c>
      <c r="EW480" s="121" t="str">
        <f>IF('Main courante'!$A477=$EV$6,TEXT('Main courante'!$B477,"j mmm aa"),"")</f>
        <v/>
      </c>
      <c r="EX480" s="122" t="str">
        <f>IF('Main courante'!$A477=$EV$6,TEXT('Main courante'!$C477,"hh:mm"),"")</f>
        <v/>
      </c>
      <c r="EY480" s="122" t="str">
        <f>IF('Main courante'!$A477=$EV$6,TEXT('Main courante'!$D477,"hh:mm"),"")</f>
        <v/>
      </c>
      <c r="EZ480" s="123" t="str">
        <f>IF('Main courante'!$A477=$EV$6,MOD($EY480-$EX480,1),"")</f>
        <v/>
      </c>
      <c r="FA480" s="123" t="str">
        <f>IF('Main courante'!$A477=$EV$6,'Main courante'!$E477,"")</f>
        <v/>
      </c>
      <c r="FB480" s="128"/>
    </row>
    <row r="481" spans="1:158">
      <c r="A481" s="120" t="str">
        <f>IF('Main courante'!$A478=$A$6,MAX($A$8:$A480)+1,"")</f>
        <v/>
      </c>
      <c r="B481" s="121" t="str">
        <f>IF('Main courante'!$A478=$A$6,TEXT('Main courante'!$B478,"j mmm aa"),"")</f>
        <v/>
      </c>
      <c r="C481" s="122" t="str">
        <f>IF('Main courante'!$A478=$A$6,TEXT('Main courante'!$C478,"hh:mm"),"")</f>
        <v/>
      </c>
      <c r="D481" s="122" t="str">
        <f>IF('Main courante'!$A478=$A$6,TEXT('Main courante'!$D478,"hh:mm"),"")</f>
        <v/>
      </c>
      <c r="E481" s="123" t="str">
        <f>IF('Main courante'!$A478=$A$6,MOD($D481-$C481,1),"")</f>
        <v/>
      </c>
      <c r="F481" s="123" t="str">
        <f>IF('Main courante'!$A478=$A$6,'Main courante'!$E478,"")</f>
        <v/>
      </c>
      <c r="G481" s="125"/>
      <c r="H481" s="126" t="str">
        <f>IF('Main courante'!$A478=$H$6,MAX($H$8:$H480)+1,"")</f>
        <v/>
      </c>
      <c r="I481" s="121" t="str">
        <f>IF('Main courante'!$A478=$H$6,TEXT('Main courante'!$B478,"j mmm aa"),"")</f>
        <v/>
      </c>
      <c r="J481" s="122" t="str">
        <f>IF('Main courante'!$A478=$H$6,TEXT('Main courante'!$C478,"hh:mm"),"")</f>
        <v/>
      </c>
      <c r="K481" s="122" t="str">
        <f>IF('Main courante'!$A478=$H$6,TEXT('Main courante'!$D478,"hh:mm"),"")</f>
        <v/>
      </c>
      <c r="L481" s="123" t="str">
        <f>IF('Main courante'!$A478=$H$6,MOD($K481-$J481,1),"")</f>
        <v/>
      </c>
      <c r="M481" s="123" t="str">
        <f>IF('Main courante'!$A478=$H$6,'Main courante'!$E478,"")</f>
        <v/>
      </c>
      <c r="N481" s="125"/>
      <c r="O481" s="120" t="str">
        <f>IF('Main courante'!$A478=$O$6,MAX($O$8:$O480)+1,"")</f>
        <v/>
      </c>
      <c r="P481" s="121" t="str">
        <f>IF('Main courante'!$A478=$O$6,TEXT('Main courante'!$B478,"j mmm aa"),"")</f>
        <v/>
      </c>
      <c r="Q481" s="122" t="str">
        <f>IF('Main courante'!$A478=$O$6,TEXT('Main courante'!$C478,"hh:mm"),"")</f>
        <v/>
      </c>
      <c r="R481" s="122" t="str">
        <f>IF('Main courante'!$A478=$O$6,TEXT('Main courante'!$D478,"hh:mm"),"")</f>
        <v/>
      </c>
      <c r="S481" s="123" t="str">
        <f>IF('Main courante'!$A478=$O$6,MOD($R481-$Q481,1),"")</f>
        <v/>
      </c>
      <c r="T481" s="124" t="str">
        <f>IF('Main courante'!$A478=$O$6,'Main courante'!$E478,"")</f>
        <v/>
      </c>
      <c r="U481" s="127" t="str">
        <f>IF('Main courante'!$A478=$O$6,DU481,"")</f>
        <v/>
      </c>
      <c r="V481" s="125"/>
      <c r="W481" s="120" t="str">
        <f>IF('Main courante'!$A478=$W$6,MAX($W$8:$W480)+1,"")</f>
        <v/>
      </c>
      <c r="X481" s="121" t="str">
        <f>IF('Main courante'!$A478=$W$6,TEXT('Main courante'!$B478,"j mmm aa"),"")</f>
        <v/>
      </c>
      <c r="Y481" s="122" t="str">
        <f>IF('Main courante'!$A478=$W$6,TEXT('Main courante'!$C478,"hh:mm"),"")</f>
        <v/>
      </c>
      <c r="Z481" s="122" t="str">
        <f>IF('Main courante'!$A478=$W$6,TEXT('Main courante'!$D478,"hh:mm"),"")</f>
        <v/>
      </c>
      <c r="AA481" s="123" t="str">
        <f>IF('Main courante'!$A478=$W$6,MOD($Z481-$Y481,1),"")</f>
        <v/>
      </c>
      <c r="AB481" s="123" t="str">
        <f>IF('Main courante'!$A478=$W$6,'Main courante'!$E478,"")</f>
        <v/>
      </c>
      <c r="AC481" s="122" t="str">
        <f>IF('Main courante'!$A478=$W$6,DU481,"")</f>
        <v/>
      </c>
      <c r="AD481" s="125"/>
      <c r="AE481" s="120" t="str">
        <f>IF('Main courante'!$A478=$AE$6,MAX($AE$8:$AE480)+1,"")</f>
        <v/>
      </c>
      <c r="AF481" s="121" t="str">
        <f>IF('Main courante'!$A478=$AE$6,TEXT('Main courante'!$B478,"j mmm aa"),"")</f>
        <v/>
      </c>
      <c r="AG481" s="122" t="str">
        <f>IF('Main courante'!$A478=$AE$6,TEXT('Main courante'!$C478,"hh:mm"),"")</f>
        <v/>
      </c>
      <c r="AH481" s="122" t="str">
        <f>IF('Main courante'!$A478=$AE$6,TEXT('Main courante'!$D478,"hh:mm"),"")</f>
        <v/>
      </c>
      <c r="AI481" s="123" t="str">
        <f>IF('Main courante'!$A478=$AE$6,MOD($AH481-$AG481,1),"")</f>
        <v/>
      </c>
      <c r="AJ481" s="123" t="str">
        <f>IF('Main courante'!$A478=$AE$6,'Main courante'!$E478,"")</f>
        <v/>
      </c>
      <c r="AK481" s="122" t="str">
        <f>IF('Main courante'!$A478=$AE$6,DU481,"")</f>
        <v/>
      </c>
      <c r="AL481" s="125"/>
      <c r="AM481" s="120" t="str">
        <f>IF('Main courante'!$A478=$AM$6,MAX($AM$8:$AM480)+1,"")</f>
        <v/>
      </c>
      <c r="AN481" s="121" t="str">
        <f>IF('Main courante'!$A478=$AM$6,TEXT('Main courante'!$B478,"j mmm aa"),"")</f>
        <v/>
      </c>
      <c r="AO481" s="122" t="str">
        <f>IF('Main courante'!$A478=$AM$6,TEXT('Main courante'!$C478,"hh:mm"),"")</f>
        <v/>
      </c>
      <c r="AP481" s="122" t="str">
        <f>IF('Main courante'!$A478=$AM$6,TEXT('Main courante'!$D478,"hh:mm"),"")</f>
        <v/>
      </c>
      <c r="AQ481" s="123" t="str">
        <f>IF('Main courante'!$A478=$AM$6,MOD($AP481-$AO481,1),"")</f>
        <v/>
      </c>
      <c r="AR481" s="123" t="str">
        <f>IF('Main courante'!$A478=$AM$6,'Main courante'!$E478,"")</f>
        <v/>
      </c>
      <c r="AS481" s="122" t="str">
        <f>IF('Main courante'!$A478=$AM$6,DU481,"")</f>
        <v/>
      </c>
      <c r="AT481" s="125"/>
      <c r="AU481" s="120" t="str">
        <f>IF('Main courante'!$A478=$AU$6,MAX($AU$8:$AU480)+1,"")</f>
        <v/>
      </c>
      <c r="AV481" s="121" t="str">
        <f>IF('Main courante'!$A478=$AU$6,TEXT('Main courante'!$B478,"j mmm aa"),"")</f>
        <v/>
      </c>
      <c r="AW481" s="122" t="str">
        <f>IF('Main courante'!$A478=$AU$6,TEXT('Main courante'!$C478,"hh:mm"),"")</f>
        <v/>
      </c>
      <c r="AX481" s="122" t="str">
        <f>IF('Main courante'!$A478=$AU$6,TEXT('Main courante'!$D478,"hh:mm"),"")</f>
        <v/>
      </c>
      <c r="AY481" s="123" t="str">
        <f>IF('Main courante'!$A478=$AU$6,MOD($AX481-$AW481,1),"")</f>
        <v/>
      </c>
      <c r="AZ481" s="123" t="str">
        <f>IF('Main courante'!$A478=$AU$6,'Main courante'!$E478,"")</f>
        <v/>
      </c>
      <c r="BA481" s="122" t="str">
        <f>IF('Main courante'!$A478=$AU$6,DU481,"")</f>
        <v/>
      </c>
      <c r="BB481" s="125"/>
      <c r="BC481" s="120" t="str">
        <f>IF('Main courante'!$A478=$BC$6,MAX($BC$8:$BC480)+1,"")</f>
        <v/>
      </c>
      <c r="BD481" s="121" t="str">
        <f>IF('Main courante'!$A478=$BC$6,TEXT('Main courante'!$B478,"j mmm aa"),"")</f>
        <v/>
      </c>
      <c r="BE481" s="122" t="str">
        <f>IF('Main courante'!$A478=$BC$6,TEXT('Main courante'!$C478,"hh:mm"),"")</f>
        <v/>
      </c>
      <c r="BF481" s="122" t="str">
        <f>IF('Main courante'!$A478=$BC$6,TEXT('Main courante'!$D478,"hh:mm"),"")</f>
        <v/>
      </c>
      <c r="BG481" s="123" t="str">
        <f>IF('Main courante'!$A478=$BC$6,MOD($BF481-$BE481,1),"")</f>
        <v/>
      </c>
      <c r="BH481" s="123" t="str">
        <f>IF('Main courante'!$A478=$BC$6,'Main courante'!$E478,"")</f>
        <v/>
      </c>
      <c r="BI481" s="122" t="str">
        <f>IF('Main courante'!$A478=$BC$6,DU481,"")</f>
        <v/>
      </c>
      <c r="BJ481" s="125"/>
      <c r="BK481" s="120" t="str">
        <f>IF('Main courante'!$A478=$BK$6,MAX($BK$8:$BK480)+1,"")</f>
        <v/>
      </c>
      <c r="BL481" s="121" t="str">
        <f>IF('Main courante'!$A478=$BK$6,TEXT('Main courante'!$B478,"j mmm aa"),"")</f>
        <v/>
      </c>
      <c r="BM481" s="122" t="str">
        <f>IF('Main courante'!$A478=$BK$6,TEXT('Main courante'!$C478,"hh:mm"),"")</f>
        <v/>
      </c>
      <c r="BN481" s="122" t="str">
        <f>IF('Main courante'!$A478=$BK$6,TEXT('Main courante'!$D478,"hh:mm"),"")</f>
        <v/>
      </c>
      <c r="BO481" s="123" t="str">
        <f>IF('Main courante'!$A478=$BK$6,MOD($BN481-$BM481,1),"")</f>
        <v/>
      </c>
      <c r="BP481" s="123" t="str">
        <f>IF('Main courante'!$A478=$BK$6,'Main courante'!$E478,"")</f>
        <v/>
      </c>
      <c r="BQ481" s="122" t="str">
        <f>IF('Main courante'!$A478=$BK$6,DU481,"")</f>
        <v/>
      </c>
      <c r="BR481" s="125"/>
      <c r="BS481" s="120" t="str">
        <f>IF('Main courante'!$A478=$BS$6,MAX($BS$8:$BS480)+1,"")</f>
        <v/>
      </c>
      <c r="BT481" s="121" t="str">
        <f>IF('Main courante'!$A478=$BS$6,TEXT('Main courante'!$B478,"j mmm aa"),"")</f>
        <v/>
      </c>
      <c r="BU481" s="122" t="str">
        <f>IF('Main courante'!$A478=$BS$6,TEXT('Main courante'!$C478,"hh:mm"),"")</f>
        <v/>
      </c>
      <c r="BV481" s="122" t="str">
        <f>IF('Main courante'!$A478=$BS$6,TEXT('Main courante'!$D478,"hh:mm"),"")</f>
        <v/>
      </c>
      <c r="BW481" s="123" t="str">
        <f>IF('Main courante'!$A478=$BS$6,MOD($BV481-$BU481,1),"")</f>
        <v/>
      </c>
      <c r="BX481" s="123" t="str">
        <f>IF('Main courante'!$A478=$BS$6,'Main courante'!$E478,"")</f>
        <v/>
      </c>
      <c r="BY481" s="122" t="str">
        <f>IF('Main courante'!$A478=$BS$6,DU481,"")</f>
        <v/>
      </c>
      <c r="BZ481" s="125"/>
      <c r="CA481" s="120" t="str">
        <f>IF('Main courante'!$A478=$CA$6,MAX($CA$8:$CA480)+1,"")</f>
        <v/>
      </c>
      <c r="CB481" s="121" t="str">
        <f>IF('Main courante'!$A478=$CA$6,TEXT('Main courante'!$B478,"j mmm aa"),"")</f>
        <v/>
      </c>
      <c r="CC481" s="122" t="str">
        <f>IF('Main courante'!$A478=$CA$6,TEXT('Main courante'!$C478,"hh:mm"),"")</f>
        <v/>
      </c>
      <c r="CD481" s="122" t="str">
        <f>IF('Main courante'!$A478=$CA$6,TEXT('Main courante'!$D478,"hh:mm"),"")</f>
        <v/>
      </c>
      <c r="CE481" s="123" t="str">
        <f>IF('Main courante'!$A478=$CA$6,MOD($CD481-$CC481,1),"")</f>
        <v/>
      </c>
      <c r="CF481" s="123" t="str">
        <f>IF('Main courante'!$A478=$CA$6,'Main courante'!$E478,"")</f>
        <v/>
      </c>
      <c r="CG481" s="122" t="str">
        <f>IF('Main courante'!$A478=$CA$6,DU481,"")</f>
        <v/>
      </c>
      <c r="CH481" s="125"/>
      <c r="CI481" s="120" t="str">
        <f>IF('Main courante'!$A478=$CI$6,MAX($CI$8:$CI480)+1,"")</f>
        <v/>
      </c>
      <c r="CJ481" s="121" t="str">
        <f>IF('Main courante'!$A478=$CI$6,TEXT('Main courante'!$B478,"j mmm aa"),"")</f>
        <v/>
      </c>
      <c r="CK481" s="122" t="str">
        <f>IF('Main courante'!$A478=$CI$6,TEXT('Main courante'!$C478,"hh:mm"),"")</f>
        <v/>
      </c>
      <c r="CL481" s="122" t="str">
        <f>IF('Main courante'!$A478=$CI$6,TEXT('Main courante'!$D478,"hh:mm"),"")</f>
        <v/>
      </c>
      <c r="CM481" s="123" t="str">
        <f>IF('Main courante'!$A478=$CI$6,MOD($CL481-$CK481,1),"")</f>
        <v/>
      </c>
      <c r="CN481" s="123" t="str">
        <f>IF('Main courante'!$A478=$CI$6,'Main courante'!$E478,"")</f>
        <v/>
      </c>
      <c r="CO481" s="125"/>
      <c r="CP481" s="120" t="str">
        <f>IF('Main courante'!$A478=$CP$6,MAX($CP$8:$CP480)+1,"")</f>
        <v/>
      </c>
      <c r="CQ481" s="121" t="str">
        <f>IF('Main courante'!$A478=$CP$6,TEXT('Main courante'!$B478,"j mmm aa"),"")</f>
        <v/>
      </c>
      <c r="CR481" s="122" t="str">
        <f>IF('Main courante'!$A478=$CP$6,TEXT('Main courante'!$C478,"hh:mm"),"")</f>
        <v/>
      </c>
      <c r="CS481" s="122" t="str">
        <f>IF('Main courante'!$A478=$CP$6,TEXT('Main courante'!$D478,"hh:mm"),"")</f>
        <v/>
      </c>
      <c r="CT481" s="123" t="str">
        <f>IF('Main courante'!$A478=$CP$6,MOD($CS481-$CR481,1),"")</f>
        <v/>
      </c>
      <c r="CU481" s="123" t="str">
        <f>IF('Main courante'!$A478=$CP$6,'Main courante'!$E478,"")</f>
        <v/>
      </c>
      <c r="CV481" s="122" t="str">
        <f>IF('Main courante'!$A478=$CP$6,DU481,"")</f>
        <v/>
      </c>
      <c r="CW481" s="125"/>
      <c r="CX481" s="120" t="str">
        <f>IF('Main courante'!$A478=$CX$6,MAX($CX$8:$CX480)+1,"")</f>
        <v/>
      </c>
      <c r="CY481" s="121" t="str">
        <f>IF('Main courante'!$A478=$CX$6,TEXT('Main courante'!$B478,"j mmm aa"),"")</f>
        <v/>
      </c>
      <c r="CZ481" s="122" t="str">
        <f>IF('Main courante'!$A478=$CX$6,TEXT('Main courante'!$C478,"hh:mm"),"")</f>
        <v/>
      </c>
      <c r="DA481" s="122" t="str">
        <f>IF('Main courante'!$A478=$CX$6,TEXT('Main courante'!$D478,"hh:mm"),"")</f>
        <v/>
      </c>
      <c r="DB481" s="123" t="str">
        <f>IF('Main courante'!$A478=$CX$6,MOD($DA481-$CZ481,1),"")</f>
        <v/>
      </c>
      <c r="DC481" s="123" t="str">
        <f>IF('Main courante'!$A478=$CX$6,'Main courante'!$E478,"")</f>
        <v/>
      </c>
      <c r="DD481" s="122" t="str">
        <f>IF('Main courante'!$A478=$CX$6,DU481,"")</f>
        <v/>
      </c>
      <c r="DE481" s="125"/>
      <c r="DF481" s="120" t="str">
        <f>IF('Main courante'!$A478=$DF$6,MAX($DF$8:$DF480)+1,"")</f>
        <v/>
      </c>
      <c r="DG481" s="121" t="str">
        <f>IF('Main courante'!$A478=$DF$6,TEXT('Main courante'!$B478,"j mmm aa"),"")</f>
        <v/>
      </c>
      <c r="DH481" s="122" t="str">
        <f>IF('Main courante'!$A478=$DF$6,TEXT('Main courante'!$C478,"hh:mm"),"")</f>
        <v/>
      </c>
      <c r="DI481" s="122" t="str">
        <f>IF('Main courante'!$A478=$DF$6,TEXT('Main courante'!$D478,"hh:mm"),"")</f>
        <v/>
      </c>
      <c r="DJ481" s="123" t="str">
        <f>IF('Main courante'!$A478=$DF$6,MOD($DI481-$DH481,1),"")</f>
        <v/>
      </c>
      <c r="DK481" s="123" t="str">
        <f>IF('Main courante'!$A478=$DF$6,'Main courante'!$E478,"")</f>
        <v/>
      </c>
      <c r="DL481" s="128"/>
      <c r="DM481" s="120" t="str">
        <f>IF(OR('Main courante'!$F478&lt;&gt;"",'Main courante'!$K478&lt;&gt;""),MAX($DM$8:$DM480)+1,"")</f>
        <v/>
      </c>
      <c r="DN481" s="121" t="str">
        <f>IF('Main courante'!$F478,TEXT('Main courante'!$B478,"j mmm aa"),"")</f>
        <v/>
      </c>
      <c r="DO481" s="121" t="str">
        <f>IF('Main courante'!$F478,'Main courante'!$E478,"")</f>
        <v/>
      </c>
      <c r="DP481" s="121" t="str">
        <f>IF(OR('Main courante'!$F478&lt;&gt;"",'Main courante'!$K478&lt;&gt;""),IF('Main courante'!$F478&lt;&gt;"",TEXT('Main courante'!$F478,"hh:mm"),""),"")</f>
        <v/>
      </c>
      <c r="DQ481" s="121" t="str">
        <f>IF(OR('Main courante'!$F478&lt;&gt;"",'Main courante'!$K478&lt;&gt;""),IF('Main courante'!$G478&lt;&gt;"",TEXT('Main courante'!$G478,"hh:mm"),""),"")</f>
        <v/>
      </c>
      <c r="DR481" s="121" t="str">
        <f>IF(OR('Main courante'!$F478&lt;&gt;"",'Main courante'!$K478&lt;&gt;""),IF('Main courante'!$K478&lt;&gt;"",TEXT('Main courante'!$K478,"hh:mm"),""),"")</f>
        <v/>
      </c>
      <c r="DS481" s="121" t="str">
        <f>IF(OR('Main courante'!$F478&lt;&gt;"",'Main courante'!$K478&lt;&gt;""),IF('Main courante'!$L478&lt;&gt;"",TEXT('Main courante'!$L478,"hh:mm"),""),"")</f>
        <v/>
      </c>
      <c r="DT481" s="129">
        <f t="shared" si="25"/>
        <v>0</v>
      </c>
      <c r="DU481" s="130">
        <f>'Main courante'!$H478+'Main courante'!$M478</f>
        <v>0</v>
      </c>
      <c r="DV481" s="131">
        <f>'Main courante'!$J478+'Main courante'!$O478</f>
        <v>0</v>
      </c>
      <c r="DW481" s="131">
        <f>'Main courante'!$I478+'Main courante'!$N478</f>
        <v>0</v>
      </c>
      <c r="DX481" s="132" t="str">
        <f>IF('Main courante'!$P478&lt;&gt;"",'Main courante'!$P478,"")</f>
        <v/>
      </c>
      <c r="DY481" s="133" t="str">
        <f>IF('Main courante'!$Q478&lt;&gt;"",'Main courante'!$Q478,"")</f>
        <v/>
      </c>
      <c r="DZ481" s="133" t="str">
        <f>IF('Main courante'!$R478&lt;&gt;"",'Main courante'!$R478,"")</f>
        <v/>
      </c>
      <c r="EA481" s="129">
        <f t="shared" si="26"/>
        <v>0</v>
      </c>
      <c r="EB481" s="129">
        <f t="shared" si="27"/>
        <v>0</v>
      </c>
      <c r="ED481" s="120" t="str">
        <f>IF('Main courante'!$A478=$ED$6,MAX($ED$8:$ED480)+1,"")</f>
        <v/>
      </c>
      <c r="EE481" s="120" t="str">
        <f>IF('Main courante'!$A478=$ED$6,'Main courante'!$S478,"")</f>
        <v/>
      </c>
      <c r="EF481" s="120" t="str">
        <f>IF('Main courante'!$A478=$ED$6,'Main courante'!$T478,"")</f>
        <v/>
      </c>
      <c r="EG481" s="120" t="str">
        <f>IF('Main courante'!$A478=$ED$6,'Main courante'!$U478,"")</f>
        <v/>
      </c>
      <c r="EH481" s="134" t="str">
        <f>IF('Main courante'!$A478=$ED$6,'Main courante'!$V478,"")</f>
        <v/>
      </c>
      <c r="EJ481" s="120" t="str">
        <f>IF('Main courante'!$A478=$EJ$6,MAX($EJ$8:$EJ480)+1,"")</f>
        <v/>
      </c>
      <c r="EK481" s="120" t="str">
        <f>IF('Main courante'!$A478=$EJ$6,'Main courante'!$S478,"")</f>
        <v/>
      </c>
      <c r="EL481" s="120" t="str">
        <f>IF('Main courante'!$A478=$EJ$6,'Main courante'!$T478,"")</f>
        <v/>
      </c>
      <c r="EM481" s="120" t="str">
        <f>IF('Main courante'!$A478=$EJ$6,'Main courante'!$U478,"")</f>
        <v/>
      </c>
      <c r="EN481" s="134" t="str">
        <f>IF('Main courante'!$A478=$EJ$6,'Main courante'!$V478,"")</f>
        <v/>
      </c>
      <c r="EP481" s="120" t="str">
        <f>IF('Main courante'!$A478=$EP$6,MAX($EP$8:$EP480)+1,"")</f>
        <v/>
      </c>
      <c r="EQ481" s="120" t="str">
        <f>IF('Main courante'!$A478=$EP$6,'Main courante'!$S478,"")</f>
        <v/>
      </c>
      <c r="ER481" s="120" t="str">
        <f>IF('Main courante'!$A478=$EP$6,'Main courante'!$T478,"")</f>
        <v/>
      </c>
      <c r="ES481" s="120" t="str">
        <f>IF('Main courante'!$A478=$EP$6,'Main courante'!$U478,"")</f>
        <v/>
      </c>
      <c r="ET481" s="134" t="str">
        <f>IF('Main courante'!$A478=$EP$6,'Main courante'!$V478,"")</f>
        <v/>
      </c>
      <c r="EU481" s="125"/>
      <c r="EV481" s="120" t="str">
        <f>IF('Main courante'!$A478=$EV$6,MAX($EV$8:$EV480)+1,"")</f>
        <v/>
      </c>
      <c r="EW481" s="121" t="str">
        <f>IF('Main courante'!$A478=$EV$6,TEXT('Main courante'!$B478,"j mmm aa"),"")</f>
        <v/>
      </c>
      <c r="EX481" s="122" t="str">
        <f>IF('Main courante'!$A478=$EV$6,TEXT('Main courante'!$C478,"hh:mm"),"")</f>
        <v/>
      </c>
      <c r="EY481" s="122" t="str">
        <f>IF('Main courante'!$A478=$EV$6,TEXT('Main courante'!$D478,"hh:mm"),"")</f>
        <v/>
      </c>
      <c r="EZ481" s="123" t="str">
        <f>IF('Main courante'!$A478=$EV$6,MOD($EY481-$EX481,1),"")</f>
        <v/>
      </c>
      <c r="FA481" s="123" t="str">
        <f>IF('Main courante'!$A478=$EV$6,'Main courante'!$E478,"")</f>
        <v/>
      </c>
      <c r="FB481" s="128"/>
    </row>
    <row r="482" spans="1:158">
      <c r="A482" s="120" t="str">
        <f>IF('Main courante'!$A479=$A$6,MAX($A$8:$A481)+1,"")</f>
        <v/>
      </c>
      <c r="B482" s="121" t="str">
        <f>IF('Main courante'!$A479=$A$6,TEXT('Main courante'!$B479,"j mmm aa"),"")</f>
        <v/>
      </c>
      <c r="C482" s="122" t="str">
        <f>IF('Main courante'!$A479=$A$6,TEXT('Main courante'!$C479,"hh:mm"),"")</f>
        <v/>
      </c>
      <c r="D482" s="122" t="str">
        <f>IF('Main courante'!$A479=$A$6,TEXT('Main courante'!$D479,"hh:mm"),"")</f>
        <v/>
      </c>
      <c r="E482" s="123" t="str">
        <f>IF('Main courante'!$A479=$A$6,MOD($D482-$C482,1),"")</f>
        <v/>
      </c>
      <c r="F482" s="123" t="str">
        <f>IF('Main courante'!$A479=$A$6,'Main courante'!$E479,"")</f>
        <v/>
      </c>
      <c r="G482" s="125"/>
      <c r="H482" s="126" t="str">
        <f>IF('Main courante'!$A479=$H$6,MAX($H$8:$H481)+1,"")</f>
        <v/>
      </c>
      <c r="I482" s="121" t="str">
        <f>IF('Main courante'!$A479=$H$6,TEXT('Main courante'!$B479,"j mmm aa"),"")</f>
        <v/>
      </c>
      <c r="J482" s="122" t="str">
        <f>IF('Main courante'!$A479=$H$6,TEXT('Main courante'!$C479,"hh:mm"),"")</f>
        <v/>
      </c>
      <c r="K482" s="122" t="str">
        <f>IF('Main courante'!$A479=$H$6,TEXT('Main courante'!$D479,"hh:mm"),"")</f>
        <v/>
      </c>
      <c r="L482" s="123" t="str">
        <f>IF('Main courante'!$A479=$H$6,MOD($K482-$J482,1),"")</f>
        <v/>
      </c>
      <c r="M482" s="123" t="str">
        <f>IF('Main courante'!$A479=$H$6,'Main courante'!$E479,"")</f>
        <v/>
      </c>
      <c r="N482" s="125"/>
      <c r="O482" s="120" t="str">
        <f>IF('Main courante'!$A479=$O$6,MAX($O$8:$O481)+1,"")</f>
        <v/>
      </c>
      <c r="P482" s="121" t="str">
        <f>IF('Main courante'!$A479=$O$6,TEXT('Main courante'!$B479,"j mmm aa"),"")</f>
        <v/>
      </c>
      <c r="Q482" s="122" t="str">
        <f>IF('Main courante'!$A479=$O$6,TEXT('Main courante'!$C479,"hh:mm"),"")</f>
        <v/>
      </c>
      <c r="R482" s="122" t="str">
        <f>IF('Main courante'!$A479=$O$6,TEXT('Main courante'!$D479,"hh:mm"),"")</f>
        <v/>
      </c>
      <c r="S482" s="123" t="str">
        <f>IF('Main courante'!$A479=$O$6,MOD($R482-$Q482,1),"")</f>
        <v/>
      </c>
      <c r="T482" s="124" t="str">
        <f>IF('Main courante'!$A479=$O$6,'Main courante'!$E479,"")</f>
        <v/>
      </c>
      <c r="U482" s="127" t="str">
        <f>IF('Main courante'!$A479=$O$6,DU482,"")</f>
        <v/>
      </c>
      <c r="V482" s="125"/>
      <c r="W482" s="120" t="str">
        <f>IF('Main courante'!$A479=$W$6,MAX($W$8:$W481)+1,"")</f>
        <v/>
      </c>
      <c r="X482" s="121" t="str">
        <f>IF('Main courante'!$A479=$W$6,TEXT('Main courante'!$B479,"j mmm aa"),"")</f>
        <v/>
      </c>
      <c r="Y482" s="122" t="str">
        <f>IF('Main courante'!$A479=$W$6,TEXT('Main courante'!$C479,"hh:mm"),"")</f>
        <v/>
      </c>
      <c r="Z482" s="122" t="str">
        <f>IF('Main courante'!$A479=$W$6,TEXT('Main courante'!$D479,"hh:mm"),"")</f>
        <v/>
      </c>
      <c r="AA482" s="123" t="str">
        <f>IF('Main courante'!$A479=$W$6,MOD($Z482-$Y482,1),"")</f>
        <v/>
      </c>
      <c r="AB482" s="123" t="str">
        <f>IF('Main courante'!$A479=$W$6,'Main courante'!$E479,"")</f>
        <v/>
      </c>
      <c r="AC482" s="122" t="str">
        <f>IF('Main courante'!$A479=$W$6,DU482,"")</f>
        <v/>
      </c>
      <c r="AD482" s="125"/>
      <c r="AE482" s="120" t="str">
        <f>IF('Main courante'!$A479=$AE$6,MAX($AE$8:$AE481)+1,"")</f>
        <v/>
      </c>
      <c r="AF482" s="121" t="str">
        <f>IF('Main courante'!$A479=$AE$6,TEXT('Main courante'!$B479,"j mmm aa"),"")</f>
        <v/>
      </c>
      <c r="AG482" s="122" t="str">
        <f>IF('Main courante'!$A479=$AE$6,TEXT('Main courante'!$C479,"hh:mm"),"")</f>
        <v/>
      </c>
      <c r="AH482" s="122" t="str">
        <f>IF('Main courante'!$A479=$AE$6,TEXT('Main courante'!$D479,"hh:mm"),"")</f>
        <v/>
      </c>
      <c r="AI482" s="123" t="str">
        <f>IF('Main courante'!$A479=$AE$6,MOD($AH482-$AG482,1),"")</f>
        <v/>
      </c>
      <c r="AJ482" s="123" t="str">
        <f>IF('Main courante'!$A479=$AE$6,'Main courante'!$E479,"")</f>
        <v/>
      </c>
      <c r="AK482" s="122" t="str">
        <f>IF('Main courante'!$A479=$AE$6,DU482,"")</f>
        <v/>
      </c>
      <c r="AL482" s="125"/>
      <c r="AM482" s="120" t="str">
        <f>IF('Main courante'!$A479=$AM$6,MAX($AM$8:$AM481)+1,"")</f>
        <v/>
      </c>
      <c r="AN482" s="121" t="str">
        <f>IF('Main courante'!$A479=$AM$6,TEXT('Main courante'!$B479,"j mmm aa"),"")</f>
        <v/>
      </c>
      <c r="AO482" s="122" t="str">
        <f>IF('Main courante'!$A479=$AM$6,TEXT('Main courante'!$C479,"hh:mm"),"")</f>
        <v/>
      </c>
      <c r="AP482" s="122" t="str">
        <f>IF('Main courante'!$A479=$AM$6,TEXT('Main courante'!$D479,"hh:mm"),"")</f>
        <v/>
      </c>
      <c r="AQ482" s="123" t="str">
        <f>IF('Main courante'!$A479=$AM$6,MOD($AP482-$AO482,1),"")</f>
        <v/>
      </c>
      <c r="AR482" s="123" t="str">
        <f>IF('Main courante'!$A479=$AM$6,'Main courante'!$E479,"")</f>
        <v/>
      </c>
      <c r="AS482" s="122" t="str">
        <f>IF('Main courante'!$A479=$AM$6,DU482,"")</f>
        <v/>
      </c>
      <c r="AT482" s="125"/>
      <c r="AU482" s="120" t="str">
        <f>IF('Main courante'!$A479=$AU$6,MAX($AU$8:$AU481)+1,"")</f>
        <v/>
      </c>
      <c r="AV482" s="121" t="str">
        <f>IF('Main courante'!$A479=$AU$6,TEXT('Main courante'!$B479,"j mmm aa"),"")</f>
        <v/>
      </c>
      <c r="AW482" s="122" t="str">
        <f>IF('Main courante'!$A479=$AU$6,TEXT('Main courante'!$C479,"hh:mm"),"")</f>
        <v/>
      </c>
      <c r="AX482" s="122" t="str">
        <f>IF('Main courante'!$A479=$AU$6,TEXT('Main courante'!$D479,"hh:mm"),"")</f>
        <v/>
      </c>
      <c r="AY482" s="123" t="str">
        <f>IF('Main courante'!$A479=$AU$6,MOD($AX482-$AW482,1),"")</f>
        <v/>
      </c>
      <c r="AZ482" s="123" t="str">
        <f>IF('Main courante'!$A479=$AU$6,'Main courante'!$E479,"")</f>
        <v/>
      </c>
      <c r="BA482" s="122" t="str">
        <f>IF('Main courante'!$A479=$AU$6,DU482,"")</f>
        <v/>
      </c>
      <c r="BB482" s="125"/>
      <c r="BC482" s="120" t="str">
        <f>IF('Main courante'!$A479=$BC$6,MAX($BC$8:$BC481)+1,"")</f>
        <v/>
      </c>
      <c r="BD482" s="121" t="str">
        <f>IF('Main courante'!$A479=$BC$6,TEXT('Main courante'!$B479,"j mmm aa"),"")</f>
        <v/>
      </c>
      <c r="BE482" s="122" t="str">
        <f>IF('Main courante'!$A479=$BC$6,TEXT('Main courante'!$C479,"hh:mm"),"")</f>
        <v/>
      </c>
      <c r="BF482" s="122" t="str">
        <f>IF('Main courante'!$A479=$BC$6,TEXT('Main courante'!$D479,"hh:mm"),"")</f>
        <v/>
      </c>
      <c r="BG482" s="123" t="str">
        <f>IF('Main courante'!$A479=$BC$6,MOD($BF482-$BE482,1),"")</f>
        <v/>
      </c>
      <c r="BH482" s="123" t="str">
        <f>IF('Main courante'!$A479=$BC$6,'Main courante'!$E479,"")</f>
        <v/>
      </c>
      <c r="BI482" s="122" t="str">
        <f>IF('Main courante'!$A479=$BC$6,DU482,"")</f>
        <v/>
      </c>
      <c r="BJ482" s="125"/>
      <c r="BK482" s="120" t="str">
        <f>IF('Main courante'!$A479=$BK$6,MAX($BK$8:$BK481)+1,"")</f>
        <v/>
      </c>
      <c r="BL482" s="121" t="str">
        <f>IF('Main courante'!$A479=$BK$6,TEXT('Main courante'!$B479,"j mmm aa"),"")</f>
        <v/>
      </c>
      <c r="BM482" s="122" t="str">
        <f>IF('Main courante'!$A479=$BK$6,TEXT('Main courante'!$C479,"hh:mm"),"")</f>
        <v/>
      </c>
      <c r="BN482" s="122" t="str">
        <f>IF('Main courante'!$A479=$BK$6,TEXT('Main courante'!$D479,"hh:mm"),"")</f>
        <v/>
      </c>
      <c r="BO482" s="123" t="str">
        <f>IF('Main courante'!$A479=$BK$6,MOD($BN482-$BM482,1),"")</f>
        <v/>
      </c>
      <c r="BP482" s="123" t="str">
        <f>IF('Main courante'!$A479=$BK$6,'Main courante'!$E479,"")</f>
        <v/>
      </c>
      <c r="BQ482" s="122" t="str">
        <f>IF('Main courante'!$A479=$BK$6,DU482,"")</f>
        <v/>
      </c>
      <c r="BR482" s="125"/>
      <c r="BS482" s="120" t="str">
        <f>IF('Main courante'!$A479=$BS$6,MAX($BS$8:$BS481)+1,"")</f>
        <v/>
      </c>
      <c r="BT482" s="121" t="str">
        <f>IF('Main courante'!$A479=$BS$6,TEXT('Main courante'!$B479,"j mmm aa"),"")</f>
        <v/>
      </c>
      <c r="BU482" s="122" t="str">
        <f>IF('Main courante'!$A479=$BS$6,TEXT('Main courante'!$C479,"hh:mm"),"")</f>
        <v/>
      </c>
      <c r="BV482" s="122" t="str">
        <f>IF('Main courante'!$A479=$BS$6,TEXT('Main courante'!$D479,"hh:mm"),"")</f>
        <v/>
      </c>
      <c r="BW482" s="123" t="str">
        <f>IF('Main courante'!$A479=$BS$6,MOD($BV482-$BU482,1),"")</f>
        <v/>
      </c>
      <c r="BX482" s="123" t="str">
        <f>IF('Main courante'!$A479=$BS$6,'Main courante'!$E479,"")</f>
        <v/>
      </c>
      <c r="BY482" s="122" t="str">
        <f>IF('Main courante'!$A479=$BS$6,DU482,"")</f>
        <v/>
      </c>
      <c r="BZ482" s="125"/>
      <c r="CA482" s="120" t="str">
        <f>IF('Main courante'!$A479=$CA$6,MAX($CA$8:$CA481)+1,"")</f>
        <v/>
      </c>
      <c r="CB482" s="121" t="str">
        <f>IF('Main courante'!$A479=$CA$6,TEXT('Main courante'!$B479,"j mmm aa"),"")</f>
        <v/>
      </c>
      <c r="CC482" s="122" t="str">
        <f>IF('Main courante'!$A479=$CA$6,TEXT('Main courante'!$C479,"hh:mm"),"")</f>
        <v/>
      </c>
      <c r="CD482" s="122" t="str">
        <f>IF('Main courante'!$A479=$CA$6,TEXT('Main courante'!$D479,"hh:mm"),"")</f>
        <v/>
      </c>
      <c r="CE482" s="123" t="str">
        <f>IF('Main courante'!$A479=$CA$6,MOD($CD482-$CC482,1),"")</f>
        <v/>
      </c>
      <c r="CF482" s="123" t="str">
        <f>IF('Main courante'!$A479=$CA$6,'Main courante'!$E479,"")</f>
        <v/>
      </c>
      <c r="CG482" s="122" t="str">
        <f>IF('Main courante'!$A479=$CA$6,DU482,"")</f>
        <v/>
      </c>
      <c r="CH482" s="125"/>
      <c r="CI482" s="120" t="str">
        <f>IF('Main courante'!$A479=$CI$6,MAX($CI$8:$CI481)+1,"")</f>
        <v/>
      </c>
      <c r="CJ482" s="121" t="str">
        <f>IF('Main courante'!$A479=$CI$6,TEXT('Main courante'!$B479,"j mmm aa"),"")</f>
        <v/>
      </c>
      <c r="CK482" s="122" t="str">
        <f>IF('Main courante'!$A479=$CI$6,TEXT('Main courante'!$C479,"hh:mm"),"")</f>
        <v/>
      </c>
      <c r="CL482" s="122" t="str">
        <f>IF('Main courante'!$A479=$CI$6,TEXT('Main courante'!$D479,"hh:mm"),"")</f>
        <v/>
      </c>
      <c r="CM482" s="123" t="str">
        <f>IF('Main courante'!$A479=$CI$6,MOD($CL482-$CK482,1),"")</f>
        <v/>
      </c>
      <c r="CN482" s="123" t="str">
        <f>IF('Main courante'!$A479=$CI$6,'Main courante'!$E479,"")</f>
        <v/>
      </c>
      <c r="CO482" s="125"/>
      <c r="CP482" s="120" t="str">
        <f>IF('Main courante'!$A479=$CP$6,MAX($CP$8:$CP481)+1,"")</f>
        <v/>
      </c>
      <c r="CQ482" s="121" t="str">
        <f>IF('Main courante'!$A479=$CP$6,TEXT('Main courante'!$B479,"j mmm aa"),"")</f>
        <v/>
      </c>
      <c r="CR482" s="122" t="str">
        <f>IF('Main courante'!$A479=$CP$6,TEXT('Main courante'!$C479,"hh:mm"),"")</f>
        <v/>
      </c>
      <c r="CS482" s="122" t="str">
        <f>IF('Main courante'!$A479=$CP$6,TEXT('Main courante'!$D479,"hh:mm"),"")</f>
        <v/>
      </c>
      <c r="CT482" s="123" t="str">
        <f>IF('Main courante'!$A479=$CP$6,MOD($CS482-$CR482,1),"")</f>
        <v/>
      </c>
      <c r="CU482" s="123" t="str">
        <f>IF('Main courante'!$A479=$CP$6,'Main courante'!$E479,"")</f>
        <v/>
      </c>
      <c r="CV482" s="122" t="str">
        <f>IF('Main courante'!$A479=$CP$6,DU482,"")</f>
        <v/>
      </c>
      <c r="CW482" s="125"/>
      <c r="CX482" s="120" t="str">
        <f>IF('Main courante'!$A479=$CX$6,MAX($CX$8:$CX481)+1,"")</f>
        <v/>
      </c>
      <c r="CY482" s="121" t="str">
        <f>IF('Main courante'!$A479=$CX$6,TEXT('Main courante'!$B479,"j mmm aa"),"")</f>
        <v/>
      </c>
      <c r="CZ482" s="122" t="str">
        <f>IF('Main courante'!$A479=$CX$6,TEXT('Main courante'!$C479,"hh:mm"),"")</f>
        <v/>
      </c>
      <c r="DA482" s="122" t="str">
        <f>IF('Main courante'!$A479=$CX$6,TEXT('Main courante'!$D479,"hh:mm"),"")</f>
        <v/>
      </c>
      <c r="DB482" s="123" t="str">
        <f>IF('Main courante'!$A479=$CX$6,MOD($DA482-$CZ482,1),"")</f>
        <v/>
      </c>
      <c r="DC482" s="123" t="str">
        <f>IF('Main courante'!$A479=$CX$6,'Main courante'!$E479,"")</f>
        <v/>
      </c>
      <c r="DD482" s="122" t="str">
        <f>IF('Main courante'!$A479=$CX$6,DU482,"")</f>
        <v/>
      </c>
      <c r="DE482" s="125"/>
      <c r="DF482" s="120" t="str">
        <f>IF('Main courante'!$A479=$DF$6,MAX($DF$8:$DF481)+1,"")</f>
        <v/>
      </c>
      <c r="DG482" s="121" t="str">
        <f>IF('Main courante'!$A479=$DF$6,TEXT('Main courante'!$B479,"j mmm aa"),"")</f>
        <v/>
      </c>
      <c r="DH482" s="122" t="str">
        <f>IF('Main courante'!$A479=$DF$6,TEXT('Main courante'!$C479,"hh:mm"),"")</f>
        <v/>
      </c>
      <c r="DI482" s="122" t="str">
        <f>IF('Main courante'!$A479=$DF$6,TEXT('Main courante'!$D479,"hh:mm"),"")</f>
        <v/>
      </c>
      <c r="DJ482" s="123" t="str">
        <f>IF('Main courante'!$A479=$DF$6,MOD($DI482-$DH482,1),"")</f>
        <v/>
      </c>
      <c r="DK482" s="123" t="str">
        <f>IF('Main courante'!$A479=$DF$6,'Main courante'!$E479,"")</f>
        <v/>
      </c>
      <c r="DL482" s="128"/>
      <c r="DM482" s="120" t="str">
        <f>IF(OR('Main courante'!$F479&lt;&gt;"",'Main courante'!$K479&lt;&gt;""),MAX($DM$8:$DM481)+1,"")</f>
        <v/>
      </c>
      <c r="DN482" s="121" t="str">
        <f>IF('Main courante'!$F479,TEXT('Main courante'!$B479,"j mmm aa"),"")</f>
        <v/>
      </c>
      <c r="DO482" s="121" t="str">
        <f>IF('Main courante'!$F479,'Main courante'!$E479,"")</f>
        <v/>
      </c>
      <c r="DP482" s="121" t="str">
        <f>IF(OR('Main courante'!$F479&lt;&gt;"",'Main courante'!$K479&lt;&gt;""),IF('Main courante'!$F479&lt;&gt;"",TEXT('Main courante'!$F479,"hh:mm"),""),"")</f>
        <v/>
      </c>
      <c r="DQ482" s="121" t="str">
        <f>IF(OR('Main courante'!$F479&lt;&gt;"",'Main courante'!$K479&lt;&gt;""),IF('Main courante'!$G479&lt;&gt;"",TEXT('Main courante'!$G479,"hh:mm"),""),"")</f>
        <v/>
      </c>
      <c r="DR482" s="121" t="str">
        <f>IF(OR('Main courante'!$F479&lt;&gt;"",'Main courante'!$K479&lt;&gt;""),IF('Main courante'!$K479&lt;&gt;"",TEXT('Main courante'!$K479,"hh:mm"),""),"")</f>
        <v/>
      </c>
      <c r="DS482" s="121" t="str">
        <f>IF(OR('Main courante'!$F479&lt;&gt;"",'Main courante'!$K479&lt;&gt;""),IF('Main courante'!$L479&lt;&gt;"",TEXT('Main courante'!$L479,"hh:mm"),""),"")</f>
        <v/>
      </c>
      <c r="DT482" s="129">
        <f t="shared" si="25"/>
        <v>0</v>
      </c>
      <c r="DU482" s="130">
        <f>'Main courante'!$H479+'Main courante'!$M479</f>
        <v>0</v>
      </c>
      <c r="DV482" s="131">
        <f>'Main courante'!$J479+'Main courante'!$O479</f>
        <v>0</v>
      </c>
      <c r="DW482" s="131">
        <f>'Main courante'!$I479+'Main courante'!$N479</f>
        <v>0</v>
      </c>
      <c r="DX482" s="132" t="str">
        <f>IF('Main courante'!$P479&lt;&gt;"",'Main courante'!$P479,"")</f>
        <v/>
      </c>
      <c r="DY482" s="133" t="str">
        <f>IF('Main courante'!$Q479&lt;&gt;"",'Main courante'!$Q479,"")</f>
        <v/>
      </c>
      <c r="DZ482" s="133" t="str">
        <f>IF('Main courante'!$R479&lt;&gt;"",'Main courante'!$R479,"")</f>
        <v/>
      </c>
      <c r="EA482" s="129">
        <f t="shared" si="26"/>
        <v>0</v>
      </c>
      <c r="EB482" s="129">
        <f t="shared" si="27"/>
        <v>0</v>
      </c>
      <c r="ED482" s="120" t="str">
        <f>IF('Main courante'!$A479=$ED$6,MAX($ED$8:$ED481)+1,"")</f>
        <v/>
      </c>
      <c r="EE482" s="120" t="str">
        <f>IF('Main courante'!$A479=$ED$6,'Main courante'!$S479,"")</f>
        <v/>
      </c>
      <c r="EF482" s="120" t="str">
        <f>IF('Main courante'!$A479=$ED$6,'Main courante'!$T479,"")</f>
        <v/>
      </c>
      <c r="EG482" s="120" t="str">
        <f>IF('Main courante'!$A479=$ED$6,'Main courante'!$U479,"")</f>
        <v/>
      </c>
      <c r="EH482" s="134" t="str">
        <f>IF('Main courante'!$A479=$ED$6,'Main courante'!$V479,"")</f>
        <v/>
      </c>
      <c r="EJ482" s="120" t="str">
        <f>IF('Main courante'!$A479=$EJ$6,MAX($EJ$8:$EJ481)+1,"")</f>
        <v/>
      </c>
      <c r="EK482" s="120" t="str">
        <f>IF('Main courante'!$A479=$EJ$6,'Main courante'!$S479,"")</f>
        <v/>
      </c>
      <c r="EL482" s="120" t="str">
        <f>IF('Main courante'!$A479=$EJ$6,'Main courante'!$T479,"")</f>
        <v/>
      </c>
      <c r="EM482" s="120" t="str">
        <f>IF('Main courante'!$A479=$EJ$6,'Main courante'!$U479,"")</f>
        <v/>
      </c>
      <c r="EN482" s="134" t="str">
        <f>IF('Main courante'!$A479=$EJ$6,'Main courante'!$V479,"")</f>
        <v/>
      </c>
      <c r="EP482" s="120" t="str">
        <f>IF('Main courante'!$A479=$EP$6,MAX($EP$8:$EP481)+1,"")</f>
        <v/>
      </c>
      <c r="EQ482" s="120" t="str">
        <f>IF('Main courante'!$A479=$EP$6,'Main courante'!$S479,"")</f>
        <v/>
      </c>
      <c r="ER482" s="120" t="str">
        <f>IF('Main courante'!$A479=$EP$6,'Main courante'!$T479,"")</f>
        <v/>
      </c>
      <c r="ES482" s="120" t="str">
        <f>IF('Main courante'!$A479=$EP$6,'Main courante'!$U479,"")</f>
        <v/>
      </c>
      <c r="ET482" s="134" t="str">
        <f>IF('Main courante'!$A479=$EP$6,'Main courante'!$V479,"")</f>
        <v/>
      </c>
      <c r="EU482" s="125"/>
      <c r="EV482" s="120" t="str">
        <f>IF('Main courante'!$A479=$EV$6,MAX($EV$8:$EV481)+1,"")</f>
        <v/>
      </c>
      <c r="EW482" s="121" t="str">
        <f>IF('Main courante'!$A479=$EV$6,TEXT('Main courante'!$B479,"j mmm aa"),"")</f>
        <v/>
      </c>
      <c r="EX482" s="122" t="str">
        <f>IF('Main courante'!$A479=$EV$6,TEXT('Main courante'!$C479,"hh:mm"),"")</f>
        <v/>
      </c>
      <c r="EY482" s="122" t="str">
        <f>IF('Main courante'!$A479=$EV$6,TEXT('Main courante'!$D479,"hh:mm"),"")</f>
        <v/>
      </c>
      <c r="EZ482" s="123" t="str">
        <f>IF('Main courante'!$A479=$EV$6,MOD($EY482-$EX482,1),"")</f>
        <v/>
      </c>
      <c r="FA482" s="123" t="str">
        <f>IF('Main courante'!$A479=$EV$6,'Main courante'!$E479,"")</f>
        <v/>
      </c>
      <c r="FB482" s="128"/>
    </row>
    <row r="483" spans="1:158">
      <c r="A483" s="120" t="str">
        <f>IF('Main courante'!$A480=$A$6,MAX($A$8:$A482)+1,"")</f>
        <v/>
      </c>
      <c r="B483" s="121" t="str">
        <f>IF('Main courante'!$A480=$A$6,TEXT('Main courante'!$B480,"j mmm aa"),"")</f>
        <v/>
      </c>
      <c r="C483" s="122" t="str">
        <f>IF('Main courante'!$A480=$A$6,TEXT('Main courante'!$C480,"hh:mm"),"")</f>
        <v/>
      </c>
      <c r="D483" s="122" t="str">
        <f>IF('Main courante'!$A480=$A$6,TEXT('Main courante'!$D480,"hh:mm"),"")</f>
        <v/>
      </c>
      <c r="E483" s="123" t="str">
        <f>IF('Main courante'!$A480=$A$6,MOD($D483-$C483,1),"")</f>
        <v/>
      </c>
      <c r="F483" s="123" t="str">
        <f>IF('Main courante'!$A480=$A$6,'Main courante'!$E480,"")</f>
        <v/>
      </c>
      <c r="G483" s="125"/>
      <c r="H483" s="126" t="str">
        <f>IF('Main courante'!$A480=$H$6,MAX($H$8:$H482)+1,"")</f>
        <v/>
      </c>
      <c r="I483" s="121" t="str">
        <f>IF('Main courante'!$A480=$H$6,TEXT('Main courante'!$B480,"j mmm aa"),"")</f>
        <v/>
      </c>
      <c r="J483" s="122" t="str">
        <f>IF('Main courante'!$A480=$H$6,TEXT('Main courante'!$C480,"hh:mm"),"")</f>
        <v/>
      </c>
      <c r="K483" s="122" t="str">
        <f>IF('Main courante'!$A480=$H$6,TEXT('Main courante'!$D480,"hh:mm"),"")</f>
        <v/>
      </c>
      <c r="L483" s="123" t="str">
        <f>IF('Main courante'!$A480=$H$6,MOD($K483-$J483,1),"")</f>
        <v/>
      </c>
      <c r="M483" s="123" t="str">
        <f>IF('Main courante'!$A480=$H$6,'Main courante'!$E480,"")</f>
        <v/>
      </c>
      <c r="N483" s="125"/>
      <c r="O483" s="120" t="str">
        <f>IF('Main courante'!$A480=$O$6,MAX($O$8:$O482)+1,"")</f>
        <v/>
      </c>
      <c r="P483" s="121" t="str">
        <f>IF('Main courante'!$A480=$O$6,TEXT('Main courante'!$B480,"j mmm aa"),"")</f>
        <v/>
      </c>
      <c r="Q483" s="122" t="str">
        <f>IF('Main courante'!$A480=$O$6,TEXT('Main courante'!$C480,"hh:mm"),"")</f>
        <v/>
      </c>
      <c r="R483" s="122" t="str">
        <f>IF('Main courante'!$A480=$O$6,TEXT('Main courante'!$D480,"hh:mm"),"")</f>
        <v/>
      </c>
      <c r="S483" s="123" t="str">
        <f>IF('Main courante'!$A480=$O$6,MOD($R483-$Q483,1),"")</f>
        <v/>
      </c>
      <c r="T483" s="124" t="str">
        <f>IF('Main courante'!$A480=$O$6,'Main courante'!$E480,"")</f>
        <v/>
      </c>
      <c r="U483" s="127" t="str">
        <f>IF('Main courante'!$A480=$O$6,DU483,"")</f>
        <v/>
      </c>
      <c r="V483" s="125"/>
      <c r="W483" s="120" t="str">
        <f>IF('Main courante'!$A480=$W$6,MAX($W$8:$W482)+1,"")</f>
        <v/>
      </c>
      <c r="X483" s="121" t="str">
        <f>IF('Main courante'!$A480=$W$6,TEXT('Main courante'!$B480,"j mmm aa"),"")</f>
        <v/>
      </c>
      <c r="Y483" s="122" t="str">
        <f>IF('Main courante'!$A480=$W$6,TEXT('Main courante'!$C480,"hh:mm"),"")</f>
        <v/>
      </c>
      <c r="Z483" s="122" t="str">
        <f>IF('Main courante'!$A480=$W$6,TEXT('Main courante'!$D480,"hh:mm"),"")</f>
        <v/>
      </c>
      <c r="AA483" s="123" t="str">
        <f>IF('Main courante'!$A480=$W$6,MOD($Z483-$Y483,1),"")</f>
        <v/>
      </c>
      <c r="AB483" s="123" t="str">
        <f>IF('Main courante'!$A480=$W$6,'Main courante'!$E480,"")</f>
        <v/>
      </c>
      <c r="AC483" s="122" t="str">
        <f>IF('Main courante'!$A480=$W$6,DU483,"")</f>
        <v/>
      </c>
      <c r="AD483" s="125"/>
      <c r="AE483" s="120" t="str">
        <f>IF('Main courante'!$A480=$AE$6,MAX($AE$8:$AE482)+1,"")</f>
        <v/>
      </c>
      <c r="AF483" s="121" t="str">
        <f>IF('Main courante'!$A480=$AE$6,TEXT('Main courante'!$B480,"j mmm aa"),"")</f>
        <v/>
      </c>
      <c r="AG483" s="122" t="str">
        <f>IF('Main courante'!$A480=$AE$6,TEXT('Main courante'!$C480,"hh:mm"),"")</f>
        <v/>
      </c>
      <c r="AH483" s="122" t="str">
        <f>IF('Main courante'!$A480=$AE$6,TEXT('Main courante'!$D480,"hh:mm"),"")</f>
        <v/>
      </c>
      <c r="AI483" s="123" t="str">
        <f>IF('Main courante'!$A480=$AE$6,MOD($AH483-$AG483,1),"")</f>
        <v/>
      </c>
      <c r="AJ483" s="123" t="str">
        <f>IF('Main courante'!$A480=$AE$6,'Main courante'!$E480,"")</f>
        <v/>
      </c>
      <c r="AK483" s="122" t="str">
        <f>IF('Main courante'!$A480=$AE$6,DU483,"")</f>
        <v/>
      </c>
      <c r="AL483" s="125"/>
      <c r="AM483" s="120" t="str">
        <f>IF('Main courante'!$A480=$AM$6,MAX($AM$8:$AM482)+1,"")</f>
        <v/>
      </c>
      <c r="AN483" s="121" t="str">
        <f>IF('Main courante'!$A480=$AM$6,TEXT('Main courante'!$B480,"j mmm aa"),"")</f>
        <v/>
      </c>
      <c r="AO483" s="122" t="str">
        <f>IF('Main courante'!$A480=$AM$6,TEXT('Main courante'!$C480,"hh:mm"),"")</f>
        <v/>
      </c>
      <c r="AP483" s="122" t="str">
        <f>IF('Main courante'!$A480=$AM$6,TEXT('Main courante'!$D480,"hh:mm"),"")</f>
        <v/>
      </c>
      <c r="AQ483" s="123" t="str">
        <f>IF('Main courante'!$A480=$AM$6,MOD($AP483-$AO483,1),"")</f>
        <v/>
      </c>
      <c r="AR483" s="123" t="str">
        <f>IF('Main courante'!$A480=$AM$6,'Main courante'!$E480,"")</f>
        <v/>
      </c>
      <c r="AS483" s="122" t="str">
        <f>IF('Main courante'!$A480=$AM$6,DU483,"")</f>
        <v/>
      </c>
      <c r="AT483" s="125"/>
      <c r="AU483" s="120" t="str">
        <f>IF('Main courante'!$A480=$AU$6,MAX($AU$8:$AU482)+1,"")</f>
        <v/>
      </c>
      <c r="AV483" s="121" t="str">
        <f>IF('Main courante'!$A480=$AU$6,TEXT('Main courante'!$B480,"j mmm aa"),"")</f>
        <v/>
      </c>
      <c r="AW483" s="122" t="str">
        <f>IF('Main courante'!$A480=$AU$6,TEXT('Main courante'!$C480,"hh:mm"),"")</f>
        <v/>
      </c>
      <c r="AX483" s="122" t="str">
        <f>IF('Main courante'!$A480=$AU$6,TEXT('Main courante'!$D480,"hh:mm"),"")</f>
        <v/>
      </c>
      <c r="AY483" s="123" t="str">
        <f>IF('Main courante'!$A480=$AU$6,MOD($AX483-$AW483,1),"")</f>
        <v/>
      </c>
      <c r="AZ483" s="123" t="str">
        <f>IF('Main courante'!$A480=$AU$6,'Main courante'!$E480,"")</f>
        <v/>
      </c>
      <c r="BA483" s="122" t="str">
        <f>IF('Main courante'!$A480=$AU$6,DU483,"")</f>
        <v/>
      </c>
      <c r="BB483" s="125"/>
      <c r="BC483" s="120" t="str">
        <f>IF('Main courante'!$A480=$BC$6,MAX($BC$8:$BC482)+1,"")</f>
        <v/>
      </c>
      <c r="BD483" s="121" t="str">
        <f>IF('Main courante'!$A480=$BC$6,TEXT('Main courante'!$B480,"j mmm aa"),"")</f>
        <v/>
      </c>
      <c r="BE483" s="122" t="str">
        <f>IF('Main courante'!$A480=$BC$6,TEXT('Main courante'!$C480,"hh:mm"),"")</f>
        <v/>
      </c>
      <c r="BF483" s="122" t="str">
        <f>IF('Main courante'!$A480=$BC$6,TEXT('Main courante'!$D480,"hh:mm"),"")</f>
        <v/>
      </c>
      <c r="BG483" s="123" t="str">
        <f>IF('Main courante'!$A480=$BC$6,MOD($BF483-$BE483,1),"")</f>
        <v/>
      </c>
      <c r="BH483" s="123" t="str">
        <f>IF('Main courante'!$A480=$BC$6,'Main courante'!$E480,"")</f>
        <v/>
      </c>
      <c r="BI483" s="122" t="str">
        <f>IF('Main courante'!$A480=$BC$6,DU483,"")</f>
        <v/>
      </c>
      <c r="BJ483" s="125"/>
      <c r="BK483" s="120" t="str">
        <f>IF('Main courante'!$A480=$BK$6,MAX($BK$8:$BK482)+1,"")</f>
        <v/>
      </c>
      <c r="BL483" s="121" t="str">
        <f>IF('Main courante'!$A480=$BK$6,TEXT('Main courante'!$B480,"j mmm aa"),"")</f>
        <v/>
      </c>
      <c r="BM483" s="122" t="str">
        <f>IF('Main courante'!$A480=$BK$6,TEXT('Main courante'!$C480,"hh:mm"),"")</f>
        <v/>
      </c>
      <c r="BN483" s="122" t="str">
        <f>IF('Main courante'!$A480=$BK$6,TEXT('Main courante'!$D480,"hh:mm"),"")</f>
        <v/>
      </c>
      <c r="BO483" s="123" t="str">
        <f>IF('Main courante'!$A480=$BK$6,MOD($BN483-$BM483,1),"")</f>
        <v/>
      </c>
      <c r="BP483" s="123" t="str">
        <f>IF('Main courante'!$A480=$BK$6,'Main courante'!$E480,"")</f>
        <v/>
      </c>
      <c r="BQ483" s="122" t="str">
        <f>IF('Main courante'!$A480=$BK$6,DU483,"")</f>
        <v/>
      </c>
      <c r="BR483" s="125"/>
      <c r="BS483" s="120" t="str">
        <f>IF('Main courante'!$A480=$BS$6,MAX($BS$8:$BS482)+1,"")</f>
        <v/>
      </c>
      <c r="BT483" s="121" t="str">
        <f>IF('Main courante'!$A480=$BS$6,TEXT('Main courante'!$B480,"j mmm aa"),"")</f>
        <v/>
      </c>
      <c r="BU483" s="122" t="str">
        <f>IF('Main courante'!$A480=$BS$6,TEXT('Main courante'!$C480,"hh:mm"),"")</f>
        <v/>
      </c>
      <c r="BV483" s="122" t="str">
        <f>IF('Main courante'!$A480=$BS$6,TEXT('Main courante'!$D480,"hh:mm"),"")</f>
        <v/>
      </c>
      <c r="BW483" s="123" t="str">
        <f>IF('Main courante'!$A480=$BS$6,MOD($BV483-$BU483,1),"")</f>
        <v/>
      </c>
      <c r="BX483" s="123" t="str">
        <f>IF('Main courante'!$A480=$BS$6,'Main courante'!$E480,"")</f>
        <v/>
      </c>
      <c r="BY483" s="122" t="str">
        <f>IF('Main courante'!$A480=$BS$6,DU483,"")</f>
        <v/>
      </c>
      <c r="BZ483" s="125"/>
      <c r="CA483" s="120" t="str">
        <f>IF('Main courante'!$A480=$CA$6,MAX($CA$8:$CA482)+1,"")</f>
        <v/>
      </c>
      <c r="CB483" s="121" t="str">
        <f>IF('Main courante'!$A480=$CA$6,TEXT('Main courante'!$B480,"j mmm aa"),"")</f>
        <v/>
      </c>
      <c r="CC483" s="122" t="str">
        <f>IF('Main courante'!$A480=$CA$6,TEXT('Main courante'!$C480,"hh:mm"),"")</f>
        <v/>
      </c>
      <c r="CD483" s="122" t="str">
        <f>IF('Main courante'!$A480=$CA$6,TEXT('Main courante'!$D480,"hh:mm"),"")</f>
        <v/>
      </c>
      <c r="CE483" s="123" t="str">
        <f>IF('Main courante'!$A480=$CA$6,MOD($CD483-$CC483,1),"")</f>
        <v/>
      </c>
      <c r="CF483" s="123" t="str">
        <f>IF('Main courante'!$A480=$CA$6,'Main courante'!$E480,"")</f>
        <v/>
      </c>
      <c r="CG483" s="122" t="str">
        <f>IF('Main courante'!$A480=$CA$6,DU483,"")</f>
        <v/>
      </c>
      <c r="CH483" s="125"/>
      <c r="CI483" s="120" t="str">
        <f>IF('Main courante'!$A480=$CI$6,MAX($CI$8:$CI482)+1,"")</f>
        <v/>
      </c>
      <c r="CJ483" s="121" t="str">
        <f>IF('Main courante'!$A480=$CI$6,TEXT('Main courante'!$B480,"j mmm aa"),"")</f>
        <v/>
      </c>
      <c r="CK483" s="122" t="str">
        <f>IF('Main courante'!$A480=$CI$6,TEXT('Main courante'!$C480,"hh:mm"),"")</f>
        <v/>
      </c>
      <c r="CL483" s="122" t="str">
        <f>IF('Main courante'!$A480=$CI$6,TEXT('Main courante'!$D480,"hh:mm"),"")</f>
        <v/>
      </c>
      <c r="CM483" s="123" t="str">
        <f>IF('Main courante'!$A480=$CI$6,MOD($CL483-$CK483,1),"")</f>
        <v/>
      </c>
      <c r="CN483" s="123" t="str">
        <f>IF('Main courante'!$A480=$CI$6,'Main courante'!$E480,"")</f>
        <v/>
      </c>
      <c r="CO483" s="125"/>
      <c r="CP483" s="120" t="str">
        <f>IF('Main courante'!$A480=$CP$6,MAX($CP$8:$CP482)+1,"")</f>
        <v/>
      </c>
      <c r="CQ483" s="121" t="str">
        <f>IF('Main courante'!$A480=$CP$6,TEXT('Main courante'!$B480,"j mmm aa"),"")</f>
        <v/>
      </c>
      <c r="CR483" s="122" t="str">
        <f>IF('Main courante'!$A480=$CP$6,TEXT('Main courante'!$C480,"hh:mm"),"")</f>
        <v/>
      </c>
      <c r="CS483" s="122" t="str">
        <f>IF('Main courante'!$A480=$CP$6,TEXT('Main courante'!$D480,"hh:mm"),"")</f>
        <v/>
      </c>
      <c r="CT483" s="123" t="str">
        <f>IF('Main courante'!$A480=$CP$6,MOD($CS483-$CR483,1),"")</f>
        <v/>
      </c>
      <c r="CU483" s="123" t="str">
        <f>IF('Main courante'!$A480=$CP$6,'Main courante'!$E480,"")</f>
        <v/>
      </c>
      <c r="CV483" s="122" t="str">
        <f>IF('Main courante'!$A480=$CP$6,DU483,"")</f>
        <v/>
      </c>
      <c r="CW483" s="125"/>
      <c r="CX483" s="120" t="str">
        <f>IF('Main courante'!$A480=$CX$6,MAX($CX$8:$CX482)+1,"")</f>
        <v/>
      </c>
      <c r="CY483" s="121" t="str">
        <f>IF('Main courante'!$A480=$CX$6,TEXT('Main courante'!$B480,"j mmm aa"),"")</f>
        <v/>
      </c>
      <c r="CZ483" s="122" t="str">
        <f>IF('Main courante'!$A480=$CX$6,TEXT('Main courante'!$C480,"hh:mm"),"")</f>
        <v/>
      </c>
      <c r="DA483" s="122" t="str">
        <f>IF('Main courante'!$A480=$CX$6,TEXT('Main courante'!$D480,"hh:mm"),"")</f>
        <v/>
      </c>
      <c r="DB483" s="123" t="str">
        <f>IF('Main courante'!$A480=$CX$6,MOD($DA483-$CZ483,1),"")</f>
        <v/>
      </c>
      <c r="DC483" s="123" t="str">
        <f>IF('Main courante'!$A480=$CX$6,'Main courante'!$E480,"")</f>
        <v/>
      </c>
      <c r="DD483" s="122" t="str">
        <f>IF('Main courante'!$A480=$CX$6,DU483,"")</f>
        <v/>
      </c>
      <c r="DE483" s="125"/>
      <c r="DF483" s="120" t="str">
        <f>IF('Main courante'!$A480=$DF$6,MAX($DF$8:$DF482)+1,"")</f>
        <v/>
      </c>
      <c r="DG483" s="121" t="str">
        <f>IF('Main courante'!$A480=$DF$6,TEXT('Main courante'!$B480,"j mmm aa"),"")</f>
        <v/>
      </c>
      <c r="DH483" s="122" t="str">
        <f>IF('Main courante'!$A480=$DF$6,TEXT('Main courante'!$C480,"hh:mm"),"")</f>
        <v/>
      </c>
      <c r="DI483" s="122" t="str">
        <f>IF('Main courante'!$A480=$DF$6,TEXT('Main courante'!$D480,"hh:mm"),"")</f>
        <v/>
      </c>
      <c r="DJ483" s="123" t="str">
        <f>IF('Main courante'!$A480=$DF$6,MOD($DI483-$DH483,1),"")</f>
        <v/>
      </c>
      <c r="DK483" s="123" t="str">
        <f>IF('Main courante'!$A480=$DF$6,'Main courante'!$E480,"")</f>
        <v/>
      </c>
      <c r="DL483" s="128"/>
      <c r="DM483" s="120" t="str">
        <f>IF(OR('Main courante'!$F480&lt;&gt;"",'Main courante'!$K480&lt;&gt;""),MAX($DM$8:$DM482)+1,"")</f>
        <v/>
      </c>
      <c r="DN483" s="121" t="str">
        <f>IF('Main courante'!$F480,TEXT('Main courante'!$B480,"j mmm aa"),"")</f>
        <v/>
      </c>
      <c r="DO483" s="121" t="str">
        <f>IF('Main courante'!$F480,'Main courante'!$E480,"")</f>
        <v/>
      </c>
      <c r="DP483" s="121" t="str">
        <f>IF(OR('Main courante'!$F480&lt;&gt;"",'Main courante'!$K480&lt;&gt;""),IF('Main courante'!$F480&lt;&gt;"",TEXT('Main courante'!$F480,"hh:mm"),""),"")</f>
        <v/>
      </c>
      <c r="DQ483" s="121" t="str">
        <f>IF(OR('Main courante'!$F480&lt;&gt;"",'Main courante'!$K480&lt;&gt;""),IF('Main courante'!$G480&lt;&gt;"",TEXT('Main courante'!$G480,"hh:mm"),""),"")</f>
        <v/>
      </c>
      <c r="DR483" s="121" t="str">
        <f>IF(OR('Main courante'!$F480&lt;&gt;"",'Main courante'!$K480&lt;&gt;""),IF('Main courante'!$K480&lt;&gt;"",TEXT('Main courante'!$K480,"hh:mm"),""),"")</f>
        <v/>
      </c>
      <c r="DS483" s="121" t="str">
        <f>IF(OR('Main courante'!$F480&lt;&gt;"",'Main courante'!$K480&lt;&gt;""),IF('Main courante'!$L480&lt;&gt;"",TEXT('Main courante'!$L480,"hh:mm"),""),"")</f>
        <v/>
      </c>
      <c r="DT483" s="129">
        <f t="shared" si="25"/>
        <v>0</v>
      </c>
      <c r="DU483" s="130">
        <f>'Main courante'!$H480+'Main courante'!$M480</f>
        <v>0</v>
      </c>
      <c r="DV483" s="131">
        <f>'Main courante'!$J480+'Main courante'!$O480</f>
        <v>0</v>
      </c>
      <c r="DW483" s="131">
        <f>'Main courante'!$I480+'Main courante'!$N480</f>
        <v>0</v>
      </c>
      <c r="DX483" s="132" t="str">
        <f>IF('Main courante'!$P480&lt;&gt;"",'Main courante'!$P480,"")</f>
        <v/>
      </c>
      <c r="DY483" s="133" t="str">
        <f>IF('Main courante'!$Q480&lt;&gt;"",'Main courante'!$Q480,"")</f>
        <v/>
      </c>
      <c r="DZ483" s="133" t="str">
        <f>IF('Main courante'!$R480&lt;&gt;"",'Main courante'!$R480,"")</f>
        <v/>
      </c>
      <c r="EA483" s="129">
        <f t="shared" si="26"/>
        <v>0</v>
      </c>
      <c r="EB483" s="129">
        <f t="shared" si="27"/>
        <v>0</v>
      </c>
      <c r="ED483" s="120" t="str">
        <f>IF('Main courante'!$A480=$ED$6,MAX($ED$8:$ED482)+1,"")</f>
        <v/>
      </c>
      <c r="EE483" s="120" t="str">
        <f>IF('Main courante'!$A480=$ED$6,'Main courante'!$S480,"")</f>
        <v/>
      </c>
      <c r="EF483" s="120" t="str">
        <f>IF('Main courante'!$A480=$ED$6,'Main courante'!$T480,"")</f>
        <v/>
      </c>
      <c r="EG483" s="120" t="str">
        <f>IF('Main courante'!$A480=$ED$6,'Main courante'!$U480,"")</f>
        <v/>
      </c>
      <c r="EH483" s="134" t="str">
        <f>IF('Main courante'!$A480=$ED$6,'Main courante'!$V480,"")</f>
        <v/>
      </c>
      <c r="EJ483" s="120" t="str">
        <f>IF('Main courante'!$A480=$EJ$6,MAX($EJ$8:$EJ482)+1,"")</f>
        <v/>
      </c>
      <c r="EK483" s="120" t="str">
        <f>IF('Main courante'!$A480=$EJ$6,'Main courante'!$S480,"")</f>
        <v/>
      </c>
      <c r="EL483" s="120" t="str">
        <f>IF('Main courante'!$A480=$EJ$6,'Main courante'!$T480,"")</f>
        <v/>
      </c>
      <c r="EM483" s="120" t="str">
        <f>IF('Main courante'!$A480=$EJ$6,'Main courante'!$U480,"")</f>
        <v/>
      </c>
      <c r="EN483" s="134" t="str">
        <f>IF('Main courante'!$A480=$EJ$6,'Main courante'!$V480,"")</f>
        <v/>
      </c>
      <c r="EP483" s="120" t="str">
        <f>IF('Main courante'!$A480=$EP$6,MAX($EP$8:$EP482)+1,"")</f>
        <v/>
      </c>
      <c r="EQ483" s="120" t="str">
        <f>IF('Main courante'!$A480=$EP$6,'Main courante'!$S480,"")</f>
        <v/>
      </c>
      <c r="ER483" s="120" t="str">
        <f>IF('Main courante'!$A480=$EP$6,'Main courante'!$T480,"")</f>
        <v/>
      </c>
      <c r="ES483" s="120" t="str">
        <f>IF('Main courante'!$A480=$EP$6,'Main courante'!$U480,"")</f>
        <v/>
      </c>
      <c r="ET483" s="134" t="str">
        <f>IF('Main courante'!$A480=$EP$6,'Main courante'!$V480,"")</f>
        <v/>
      </c>
      <c r="EU483" s="125"/>
      <c r="EV483" s="120" t="str">
        <f>IF('Main courante'!$A480=$EV$6,MAX($EV$8:$EV482)+1,"")</f>
        <v/>
      </c>
      <c r="EW483" s="121" t="str">
        <f>IF('Main courante'!$A480=$EV$6,TEXT('Main courante'!$B480,"j mmm aa"),"")</f>
        <v/>
      </c>
      <c r="EX483" s="122" t="str">
        <f>IF('Main courante'!$A480=$EV$6,TEXT('Main courante'!$C480,"hh:mm"),"")</f>
        <v/>
      </c>
      <c r="EY483" s="122" t="str">
        <f>IF('Main courante'!$A480=$EV$6,TEXT('Main courante'!$D480,"hh:mm"),"")</f>
        <v/>
      </c>
      <c r="EZ483" s="123" t="str">
        <f>IF('Main courante'!$A480=$EV$6,MOD($EY483-$EX483,1),"")</f>
        <v/>
      </c>
      <c r="FA483" s="123" t="str">
        <f>IF('Main courante'!$A480=$EV$6,'Main courante'!$E480,"")</f>
        <v/>
      </c>
      <c r="FB483" s="128"/>
    </row>
    <row r="484" spans="1:158">
      <c r="A484" s="120" t="str">
        <f>IF('Main courante'!$A481=$A$6,MAX($A$8:$A483)+1,"")</f>
        <v/>
      </c>
      <c r="B484" s="121" t="str">
        <f>IF('Main courante'!$A481=$A$6,TEXT('Main courante'!$B481,"j mmm aa"),"")</f>
        <v/>
      </c>
      <c r="C484" s="122" t="str">
        <f>IF('Main courante'!$A481=$A$6,TEXT('Main courante'!$C481,"hh:mm"),"")</f>
        <v/>
      </c>
      <c r="D484" s="122" t="str">
        <f>IF('Main courante'!$A481=$A$6,TEXT('Main courante'!$D481,"hh:mm"),"")</f>
        <v/>
      </c>
      <c r="E484" s="123" t="str">
        <f>IF('Main courante'!$A481=$A$6,MOD($D484-$C484,1),"")</f>
        <v/>
      </c>
      <c r="F484" s="123" t="str">
        <f>IF('Main courante'!$A481=$A$6,'Main courante'!$E481,"")</f>
        <v/>
      </c>
      <c r="G484" s="125"/>
      <c r="H484" s="126" t="str">
        <f>IF('Main courante'!$A481=$H$6,MAX($H$8:$H483)+1,"")</f>
        <v/>
      </c>
      <c r="I484" s="121" t="str">
        <f>IF('Main courante'!$A481=$H$6,TEXT('Main courante'!$B481,"j mmm aa"),"")</f>
        <v/>
      </c>
      <c r="J484" s="122" t="str">
        <f>IF('Main courante'!$A481=$H$6,TEXT('Main courante'!$C481,"hh:mm"),"")</f>
        <v/>
      </c>
      <c r="K484" s="122" t="str">
        <f>IF('Main courante'!$A481=$H$6,TEXT('Main courante'!$D481,"hh:mm"),"")</f>
        <v/>
      </c>
      <c r="L484" s="123" t="str">
        <f>IF('Main courante'!$A481=$H$6,MOD($K484-$J484,1),"")</f>
        <v/>
      </c>
      <c r="M484" s="123" t="str">
        <f>IF('Main courante'!$A481=$H$6,'Main courante'!$E481,"")</f>
        <v/>
      </c>
      <c r="N484" s="125"/>
      <c r="O484" s="120" t="str">
        <f>IF('Main courante'!$A481=$O$6,MAX($O$8:$O483)+1,"")</f>
        <v/>
      </c>
      <c r="P484" s="121" t="str">
        <f>IF('Main courante'!$A481=$O$6,TEXT('Main courante'!$B481,"j mmm aa"),"")</f>
        <v/>
      </c>
      <c r="Q484" s="122" t="str">
        <f>IF('Main courante'!$A481=$O$6,TEXT('Main courante'!$C481,"hh:mm"),"")</f>
        <v/>
      </c>
      <c r="R484" s="122" t="str">
        <f>IF('Main courante'!$A481=$O$6,TEXT('Main courante'!$D481,"hh:mm"),"")</f>
        <v/>
      </c>
      <c r="S484" s="123" t="str">
        <f>IF('Main courante'!$A481=$O$6,MOD($R484-$Q484,1),"")</f>
        <v/>
      </c>
      <c r="T484" s="124" t="str">
        <f>IF('Main courante'!$A481=$O$6,'Main courante'!$E481,"")</f>
        <v/>
      </c>
      <c r="U484" s="127" t="str">
        <f>IF('Main courante'!$A481=$O$6,DU484,"")</f>
        <v/>
      </c>
      <c r="V484" s="125"/>
      <c r="W484" s="120" t="str">
        <f>IF('Main courante'!$A481=$W$6,MAX($W$8:$W483)+1,"")</f>
        <v/>
      </c>
      <c r="X484" s="121" t="str">
        <f>IF('Main courante'!$A481=$W$6,TEXT('Main courante'!$B481,"j mmm aa"),"")</f>
        <v/>
      </c>
      <c r="Y484" s="122" t="str">
        <f>IF('Main courante'!$A481=$W$6,TEXT('Main courante'!$C481,"hh:mm"),"")</f>
        <v/>
      </c>
      <c r="Z484" s="122" t="str">
        <f>IF('Main courante'!$A481=$W$6,TEXT('Main courante'!$D481,"hh:mm"),"")</f>
        <v/>
      </c>
      <c r="AA484" s="123" t="str">
        <f>IF('Main courante'!$A481=$W$6,MOD($Z484-$Y484,1),"")</f>
        <v/>
      </c>
      <c r="AB484" s="123" t="str">
        <f>IF('Main courante'!$A481=$W$6,'Main courante'!$E481,"")</f>
        <v/>
      </c>
      <c r="AC484" s="122" t="str">
        <f>IF('Main courante'!$A481=$W$6,DU484,"")</f>
        <v/>
      </c>
      <c r="AD484" s="125"/>
      <c r="AE484" s="120" t="str">
        <f>IF('Main courante'!$A481=$AE$6,MAX($AE$8:$AE483)+1,"")</f>
        <v/>
      </c>
      <c r="AF484" s="121" t="str">
        <f>IF('Main courante'!$A481=$AE$6,TEXT('Main courante'!$B481,"j mmm aa"),"")</f>
        <v/>
      </c>
      <c r="AG484" s="122" t="str">
        <f>IF('Main courante'!$A481=$AE$6,TEXT('Main courante'!$C481,"hh:mm"),"")</f>
        <v/>
      </c>
      <c r="AH484" s="122" t="str">
        <f>IF('Main courante'!$A481=$AE$6,TEXT('Main courante'!$D481,"hh:mm"),"")</f>
        <v/>
      </c>
      <c r="AI484" s="123" t="str">
        <f>IF('Main courante'!$A481=$AE$6,MOD($AH484-$AG484,1),"")</f>
        <v/>
      </c>
      <c r="AJ484" s="123" t="str">
        <f>IF('Main courante'!$A481=$AE$6,'Main courante'!$E481,"")</f>
        <v/>
      </c>
      <c r="AK484" s="122" t="str">
        <f>IF('Main courante'!$A481=$AE$6,DU484,"")</f>
        <v/>
      </c>
      <c r="AL484" s="125"/>
      <c r="AM484" s="120" t="str">
        <f>IF('Main courante'!$A481=$AM$6,MAX($AM$8:$AM483)+1,"")</f>
        <v/>
      </c>
      <c r="AN484" s="121" t="str">
        <f>IF('Main courante'!$A481=$AM$6,TEXT('Main courante'!$B481,"j mmm aa"),"")</f>
        <v/>
      </c>
      <c r="AO484" s="122" t="str">
        <f>IF('Main courante'!$A481=$AM$6,TEXT('Main courante'!$C481,"hh:mm"),"")</f>
        <v/>
      </c>
      <c r="AP484" s="122" t="str">
        <f>IF('Main courante'!$A481=$AM$6,TEXT('Main courante'!$D481,"hh:mm"),"")</f>
        <v/>
      </c>
      <c r="AQ484" s="123" t="str">
        <f>IF('Main courante'!$A481=$AM$6,MOD($AP484-$AO484,1),"")</f>
        <v/>
      </c>
      <c r="AR484" s="123" t="str">
        <f>IF('Main courante'!$A481=$AM$6,'Main courante'!$E481,"")</f>
        <v/>
      </c>
      <c r="AS484" s="122" t="str">
        <f>IF('Main courante'!$A481=$AM$6,DU484,"")</f>
        <v/>
      </c>
      <c r="AT484" s="125"/>
      <c r="AU484" s="120" t="str">
        <f>IF('Main courante'!$A481=$AU$6,MAX($AU$8:$AU483)+1,"")</f>
        <v/>
      </c>
      <c r="AV484" s="121" t="str">
        <f>IF('Main courante'!$A481=$AU$6,TEXT('Main courante'!$B481,"j mmm aa"),"")</f>
        <v/>
      </c>
      <c r="AW484" s="122" t="str">
        <f>IF('Main courante'!$A481=$AU$6,TEXT('Main courante'!$C481,"hh:mm"),"")</f>
        <v/>
      </c>
      <c r="AX484" s="122" t="str">
        <f>IF('Main courante'!$A481=$AU$6,TEXT('Main courante'!$D481,"hh:mm"),"")</f>
        <v/>
      </c>
      <c r="AY484" s="123" t="str">
        <f>IF('Main courante'!$A481=$AU$6,MOD($AX484-$AW484,1),"")</f>
        <v/>
      </c>
      <c r="AZ484" s="123" t="str">
        <f>IF('Main courante'!$A481=$AU$6,'Main courante'!$E481,"")</f>
        <v/>
      </c>
      <c r="BA484" s="122" t="str">
        <f>IF('Main courante'!$A481=$AU$6,DU484,"")</f>
        <v/>
      </c>
      <c r="BB484" s="125"/>
      <c r="BC484" s="120" t="str">
        <f>IF('Main courante'!$A481=$BC$6,MAX($BC$8:$BC483)+1,"")</f>
        <v/>
      </c>
      <c r="BD484" s="121" t="str">
        <f>IF('Main courante'!$A481=$BC$6,TEXT('Main courante'!$B481,"j mmm aa"),"")</f>
        <v/>
      </c>
      <c r="BE484" s="122" t="str">
        <f>IF('Main courante'!$A481=$BC$6,TEXT('Main courante'!$C481,"hh:mm"),"")</f>
        <v/>
      </c>
      <c r="BF484" s="122" t="str">
        <f>IF('Main courante'!$A481=$BC$6,TEXT('Main courante'!$D481,"hh:mm"),"")</f>
        <v/>
      </c>
      <c r="BG484" s="123" t="str">
        <f>IF('Main courante'!$A481=$BC$6,MOD($BF484-$BE484,1),"")</f>
        <v/>
      </c>
      <c r="BH484" s="123" t="str">
        <f>IF('Main courante'!$A481=$BC$6,'Main courante'!$E481,"")</f>
        <v/>
      </c>
      <c r="BI484" s="122" t="str">
        <f>IF('Main courante'!$A481=$BC$6,DU484,"")</f>
        <v/>
      </c>
      <c r="BJ484" s="125"/>
      <c r="BK484" s="120" t="str">
        <f>IF('Main courante'!$A481=$BK$6,MAX($BK$8:$BK483)+1,"")</f>
        <v/>
      </c>
      <c r="BL484" s="121" t="str">
        <f>IF('Main courante'!$A481=$BK$6,TEXT('Main courante'!$B481,"j mmm aa"),"")</f>
        <v/>
      </c>
      <c r="BM484" s="122" t="str">
        <f>IF('Main courante'!$A481=$BK$6,TEXT('Main courante'!$C481,"hh:mm"),"")</f>
        <v/>
      </c>
      <c r="BN484" s="122" t="str">
        <f>IF('Main courante'!$A481=$BK$6,TEXT('Main courante'!$D481,"hh:mm"),"")</f>
        <v/>
      </c>
      <c r="BO484" s="123" t="str">
        <f>IF('Main courante'!$A481=$BK$6,MOD($BN484-$BM484,1),"")</f>
        <v/>
      </c>
      <c r="BP484" s="123" t="str">
        <f>IF('Main courante'!$A481=$BK$6,'Main courante'!$E481,"")</f>
        <v/>
      </c>
      <c r="BQ484" s="122" t="str">
        <f>IF('Main courante'!$A481=$BK$6,DU484,"")</f>
        <v/>
      </c>
      <c r="BR484" s="125"/>
      <c r="BS484" s="120" t="str">
        <f>IF('Main courante'!$A481=$BS$6,MAX($BS$8:$BS483)+1,"")</f>
        <v/>
      </c>
      <c r="BT484" s="121" t="str">
        <f>IF('Main courante'!$A481=$BS$6,TEXT('Main courante'!$B481,"j mmm aa"),"")</f>
        <v/>
      </c>
      <c r="BU484" s="122" t="str">
        <f>IF('Main courante'!$A481=$BS$6,TEXT('Main courante'!$C481,"hh:mm"),"")</f>
        <v/>
      </c>
      <c r="BV484" s="122" t="str">
        <f>IF('Main courante'!$A481=$BS$6,TEXT('Main courante'!$D481,"hh:mm"),"")</f>
        <v/>
      </c>
      <c r="BW484" s="123" t="str">
        <f>IF('Main courante'!$A481=$BS$6,MOD($BV484-$BU484,1),"")</f>
        <v/>
      </c>
      <c r="BX484" s="123" t="str">
        <f>IF('Main courante'!$A481=$BS$6,'Main courante'!$E481,"")</f>
        <v/>
      </c>
      <c r="BY484" s="122" t="str">
        <f>IF('Main courante'!$A481=$BS$6,DU484,"")</f>
        <v/>
      </c>
      <c r="BZ484" s="125"/>
      <c r="CA484" s="120" t="str">
        <f>IF('Main courante'!$A481=$CA$6,MAX($CA$8:$CA483)+1,"")</f>
        <v/>
      </c>
      <c r="CB484" s="121" t="str">
        <f>IF('Main courante'!$A481=$CA$6,TEXT('Main courante'!$B481,"j mmm aa"),"")</f>
        <v/>
      </c>
      <c r="CC484" s="122" t="str">
        <f>IF('Main courante'!$A481=$CA$6,TEXT('Main courante'!$C481,"hh:mm"),"")</f>
        <v/>
      </c>
      <c r="CD484" s="122" t="str">
        <f>IF('Main courante'!$A481=$CA$6,TEXT('Main courante'!$D481,"hh:mm"),"")</f>
        <v/>
      </c>
      <c r="CE484" s="123" t="str">
        <f>IF('Main courante'!$A481=$CA$6,MOD($CD484-$CC484,1),"")</f>
        <v/>
      </c>
      <c r="CF484" s="123" t="str">
        <f>IF('Main courante'!$A481=$CA$6,'Main courante'!$E481,"")</f>
        <v/>
      </c>
      <c r="CG484" s="122" t="str">
        <f>IF('Main courante'!$A481=$CA$6,DU484,"")</f>
        <v/>
      </c>
      <c r="CH484" s="125"/>
      <c r="CI484" s="120" t="str">
        <f>IF('Main courante'!$A481=$CI$6,MAX($CI$8:$CI483)+1,"")</f>
        <v/>
      </c>
      <c r="CJ484" s="121" t="str">
        <f>IF('Main courante'!$A481=$CI$6,TEXT('Main courante'!$B481,"j mmm aa"),"")</f>
        <v/>
      </c>
      <c r="CK484" s="122" t="str">
        <f>IF('Main courante'!$A481=$CI$6,TEXT('Main courante'!$C481,"hh:mm"),"")</f>
        <v/>
      </c>
      <c r="CL484" s="122" t="str">
        <f>IF('Main courante'!$A481=$CI$6,TEXT('Main courante'!$D481,"hh:mm"),"")</f>
        <v/>
      </c>
      <c r="CM484" s="123" t="str">
        <f>IF('Main courante'!$A481=$CI$6,MOD($CL484-$CK484,1),"")</f>
        <v/>
      </c>
      <c r="CN484" s="123" t="str">
        <f>IF('Main courante'!$A481=$CI$6,'Main courante'!$E481,"")</f>
        <v/>
      </c>
      <c r="CO484" s="125"/>
      <c r="CP484" s="120" t="str">
        <f>IF('Main courante'!$A481=$CP$6,MAX($CP$8:$CP483)+1,"")</f>
        <v/>
      </c>
      <c r="CQ484" s="121" t="str">
        <f>IF('Main courante'!$A481=$CP$6,TEXT('Main courante'!$B481,"j mmm aa"),"")</f>
        <v/>
      </c>
      <c r="CR484" s="122" t="str">
        <f>IF('Main courante'!$A481=$CP$6,TEXT('Main courante'!$C481,"hh:mm"),"")</f>
        <v/>
      </c>
      <c r="CS484" s="122" t="str">
        <f>IF('Main courante'!$A481=$CP$6,TEXT('Main courante'!$D481,"hh:mm"),"")</f>
        <v/>
      </c>
      <c r="CT484" s="123" t="str">
        <f>IF('Main courante'!$A481=$CP$6,MOD($CS484-$CR484,1),"")</f>
        <v/>
      </c>
      <c r="CU484" s="123" t="str">
        <f>IF('Main courante'!$A481=$CP$6,'Main courante'!$E481,"")</f>
        <v/>
      </c>
      <c r="CV484" s="122" t="str">
        <f>IF('Main courante'!$A481=$CP$6,DU484,"")</f>
        <v/>
      </c>
      <c r="CW484" s="125"/>
      <c r="CX484" s="120" t="str">
        <f>IF('Main courante'!$A481=$CX$6,MAX($CX$8:$CX483)+1,"")</f>
        <v/>
      </c>
      <c r="CY484" s="121" t="str">
        <f>IF('Main courante'!$A481=$CX$6,TEXT('Main courante'!$B481,"j mmm aa"),"")</f>
        <v/>
      </c>
      <c r="CZ484" s="122" t="str">
        <f>IF('Main courante'!$A481=$CX$6,TEXT('Main courante'!$C481,"hh:mm"),"")</f>
        <v/>
      </c>
      <c r="DA484" s="122" t="str">
        <f>IF('Main courante'!$A481=$CX$6,TEXT('Main courante'!$D481,"hh:mm"),"")</f>
        <v/>
      </c>
      <c r="DB484" s="123" t="str">
        <f>IF('Main courante'!$A481=$CX$6,MOD($DA484-$CZ484,1),"")</f>
        <v/>
      </c>
      <c r="DC484" s="123" t="str">
        <f>IF('Main courante'!$A481=$CX$6,'Main courante'!$E481,"")</f>
        <v/>
      </c>
      <c r="DD484" s="122" t="str">
        <f>IF('Main courante'!$A481=$CX$6,DU484,"")</f>
        <v/>
      </c>
      <c r="DE484" s="125"/>
      <c r="DF484" s="120" t="str">
        <f>IF('Main courante'!$A481=$DF$6,MAX($DF$8:$DF483)+1,"")</f>
        <v/>
      </c>
      <c r="DG484" s="121" t="str">
        <f>IF('Main courante'!$A481=$DF$6,TEXT('Main courante'!$B481,"j mmm aa"),"")</f>
        <v/>
      </c>
      <c r="DH484" s="122" t="str">
        <f>IF('Main courante'!$A481=$DF$6,TEXT('Main courante'!$C481,"hh:mm"),"")</f>
        <v/>
      </c>
      <c r="DI484" s="122" t="str">
        <f>IF('Main courante'!$A481=$DF$6,TEXT('Main courante'!$D481,"hh:mm"),"")</f>
        <v/>
      </c>
      <c r="DJ484" s="123" t="str">
        <f>IF('Main courante'!$A481=$DF$6,MOD($DI484-$DH484,1),"")</f>
        <v/>
      </c>
      <c r="DK484" s="123" t="str">
        <f>IF('Main courante'!$A481=$DF$6,'Main courante'!$E481,"")</f>
        <v/>
      </c>
      <c r="DL484" s="128"/>
      <c r="DM484" s="120" t="str">
        <f>IF(OR('Main courante'!$F481&lt;&gt;"",'Main courante'!$K481&lt;&gt;""),MAX($DM$8:$DM483)+1,"")</f>
        <v/>
      </c>
      <c r="DN484" s="121" t="str">
        <f>IF('Main courante'!$F481,TEXT('Main courante'!$B481,"j mmm aa"),"")</f>
        <v/>
      </c>
      <c r="DO484" s="121" t="str">
        <f>IF('Main courante'!$F481,'Main courante'!$E481,"")</f>
        <v/>
      </c>
      <c r="DP484" s="121" t="str">
        <f>IF(OR('Main courante'!$F481&lt;&gt;"",'Main courante'!$K481&lt;&gt;""),IF('Main courante'!$F481&lt;&gt;"",TEXT('Main courante'!$F481,"hh:mm"),""),"")</f>
        <v/>
      </c>
      <c r="DQ484" s="121" t="str">
        <f>IF(OR('Main courante'!$F481&lt;&gt;"",'Main courante'!$K481&lt;&gt;""),IF('Main courante'!$G481&lt;&gt;"",TEXT('Main courante'!$G481,"hh:mm"),""),"")</f>
        <v/>
      </c>
      <c r="DR484" s="121" t="str">
        <f>IF(OR('Main courante'!$F481&lt;&gt;"",'Main courante'!$K481&lt;&gt;""),IF('Main courante'!$K481&lt;&gt;"",TEXT('Main courante'!$K481,"hh:mm"),""),"")</f>
        <v/>
      </c>
      <c r="DS484" s="121" t="str">
        <f>IF(OR('Main courante'!$F481&lt;&gt;"",'Main courante'!$K481&lt;&gt;""),IF('Main courante'!$L481&lt;&gt;"",TEXT('Main courante'!$L481,"hh:mm"),""),"")</f>
        <v/>
      </c>
      <c r="DT484" s="129">
        <f t="shared" si="25"/>
        <v>0</v>
      </c>
      <c r="DU484" s="130">
        <f>'Main courante'!$H481+'Main courante'!$M481</f>
        <v>0</v>
      </c>
      <c r="DV484" s="131">
        <f>'Main courante'!$J481+'Main courante'!$O481</f>
        <v>0</v>
      </c>
      <c r="DW484" s="131">
        <f>'Main courante'!$I481+'Main courante'!$N481</f>
        <v>0</v>
      </c>
      <c r="DX484" s="132" t="str">
        <f>IF('Main courante'!$P481&lt;&gt;"",'Main courante'!$P481,"")</f>
        <v/>
      </c>
      <c r="DY484" s="133" t="str">
        <f>IF('Main courante'!$Q481&lt;&gt;"",'Main courante'!$Q481,"")</f>
        <v/>
      </c>
      <c r="DZ484" s="133" t="str">
        <f>IF('Main courante'!$R481&lt;&gt;"",'Main courante'!$R481,"")</f>
        <v/>
      </c>
      <c r="EA484" s="129">
        <f t="shared" si="26"/>
        <v>0</v>
      </c>
      <c r="EB484" s="129">
        <f t="shared" si="27"/>
        <v>0</v>
      </c>
      <c r="ED484" s="120" t="str">
        <f>IF('Main courante'!$A481=$ED$6,MAX($ED$8:$ED483)+1,"")</f>
        <v/>
      </c>
      <c r="EE484" s="120" t="str">
        <f>IF('Main courante'!$A481=$ED$6,'Main courante'!$S481,"")</f>
        <v/>
      </c>
      <c r="EF484" s="120" t="str">
        <f>IF('Main courante'!$A481=$ED$6,'Main courante'!$T481,"")</f>
        <v/>
      </c>
      <c r="EG484" s="120" t="str">
        <f>IF('Main courante'!$A481=$ED$6,'Main courante'!$U481,"")</f>
        <v/>
      </c>
      <c r="EH484" s="134" t="str">
        <f>IF('Main courante'!$A481=$ED$6,'Main courante'!$V481,"")</f>
        <v/>
      </c>
      <c r="EJ484" s="120" t="str">
        <f>IF('Main courante'!$A481=$EJ$6,MAX($EJ$8:$EJ483)+1,"")</f>
        <v/>
      </c>
      <c r="EK484" s="120" t="str">
        <f>IF('Main courante'!$A481=$EJ$6,'Main courante'!$S481,"")</f>
        <v/>
      </c>
      <c r="EL484" s="120" t="str">
        <f>IF('Main courante'!$A481=$EJ$6,'Main courante'!$T481,"")</f>
        <v/>
      </c>
      <c r="EM484" s="120" t="str">
        <f>IF('Main courante'!$A481=$EJ$6,'Main courante'!$U481,"")</f>
        <v/>
      </c>
      <c r="EN484" s="134" t="str">
        <f>IF('Main courante'!$A481=$EJ$6,'Main courante'!$V481,"")</f>
        <v/>
      </c>
      <c r="EP484" s="120" t="str">
        <f>IF('Main courante'!$A481=$EP$6,MAX($EP$8:$EP483)+1,"")</f>
        <v/>
      </c>
      <c r="EQ484" s="120" t="str">
        <f>IF('Main courante'!$A481=$EP$6,'Main courante'!$S481,"")</f>
        <v/>
      </c>
      <c r="ER484" s="120" t="str">
        <f>IF('Main courante'!$A481=$EP$6,'Main courante'!$T481,"")</f>
        <v/>
      </c>
      <c r="ES484" s="120" t="str">
        <f>IF('Main courante'!$A481=$EP$6,'Main courante'!$U481,"")</f>
        <v/>
      </c>
      <c r="ET484" s="134" t="str">
        <f>IF('Main courante'!$A481=$EP$6,'Main courante'!$V481,"")</f>
        <v/>
      </c>
      <c r="EU484" s="125"/>
      <c r="EV484" s="120" t="str">
        <f>IF('Main courante'!$A481=$EV$6,MAX($EV$8:$EV483)+1,"")</f>
        <v/>
      </c>
      <c r="EW484" s="121" t="str">
        <f>IF('Main courante'!$A481=$EV$6,TEXT('Main courante'!$B481,"j mmm aa"),"")</f>
        <v/>
      </c>
      <c r="EX484" s="122" t="str">
        <f>IF('Main courante'!$A481=$EV$6,TEXT('Main courante'!$C481,"hh:mm"),"")</f>
        <v/>
      </c>
      <c r="EY484" s="122" t="str">
        <f>IF('Main courante'!$A481=$EV$6,TEXT('Main courante'!$D481,"hh:mm"),"")</f>
        <v/>
      </c>
      <c r="EZ484" s="123" t="str">
        <f>IF('Main courante'!$A481=$EV$6,MOD($EY484-$EX484,1),"")</f>
        <v/>
      </c>
      <c r="FA484" s="123" t="str">
        <f>IF('Main courante'!$A481=$EV$6,'Main courante'!$E481,"")</f>
        <v/>
      </c>
      <c r="FB484" s="128"/>
    </row>
    <row r="485" spans="1:158">
      <c r="A485" s="120" t="str">
        <f>IF('Main courante'!$A482=$A$6,MAX($A$8:$A484)+1,"")</f>
        <v/>
      </c>
      <c r="B485" s="121" t="str">
        <f>IF('Main courante'!$A482=$A$6,TEXT('Main courante'!$B482,"j mmm aa"),"")</f>
        <v/>
      </c>
      <c r="C485" s="122" t="str">
        <f>IF('Main courante'!$A482=$A$6,TEXT('Main courante'!$C482,"hh:mm"),"")</f>
        <v/>
      </c>
      <c r="D485" s="122" t="str">
        <f>IF('Main courante'!$A482=$A$6,TEXT('Main courante'!$D482,"hh:mm"),"")</f>
        <v/>
      </c>
      <c r="E485" s="123" t="str">
        <f>IF('Main courante'!$A482=$A$6,MOD($D485-$C485,1),"")</f>
        <v/>
      </c>
      <c r="F485" s="123" t="str">
        <f>IF('Main courante'!$A482=$A$6,'Main courante'!$E482,"")</f>
        <v/>
      </c>
      <c r="G485" s="125"/>
      <c r="H485" s="126" t="str">
        <f>IF('Main courante'!$A482=$H$6,MAX($H$8:$H484)+1,"")</f>
        <v/>
      </c>
      <c r="I485" s="121" t="str">
        <f>IF('Main courante'!$A482=$H$6,TEXT('Main courante'!$B482,"j mmm aa"),"")</f>
        <v/>
      </c>
      <c r="J485" s="122" t="str">
        <f>IF('Main courante'!$A482=$H$6,TEXT('Main courante'!$C482,"hh:mm"),"")</f>
        <v/>
      </c>
      <c r="K485" s="122" t="str">
        <f>IF('Main courante'!$A482=$H$6,TEXT('Main courante'!$D482,"hh:mm"),"")</f>
        <v/>
      </c>
      <c r="L485" s="123" t="str">
        <f>IF('Main courante'!$A482=$H$6,MOD($K485-$J485,1),"")</f>
        <v/>
      </c>
      <c r="M485" s="123" t="str">
        <f>IF('Main courante'!$A482=$H$6,'Main courante'!$E482,"")</f>
        <v/>
      </c>
      <c r="N485" s="125"/>
      <c r="O485" s="120" t="str">
        <f>IF('Main courante'!$A482=$O$6,MAX($O$8:$O484)+1,"")</f>
        <v/>
      </c>
      <c r="P485" s="121" t="str">
        <f>IF('Main courante'!$A482=$O$6,TEXT('Main courante'!$B482,"j mmm aa"),"")</f>
        <v/>
      </c>
      <c r="Q485" s="122" t="str">
        <f>IF('Main courante'!$A482=$O$6,TEXT('Main courante'!$C482,"hh:mm"),"")</f>
        <v/>
      </c>
      <c r="R485" s="122" t="str">
        <f>IF('Main courante'!$A482=$O$6,TEXT('Main courante'!$D482,"hh:mm"),"")</f>
        <v/>
      </c>
      <c r="S485" s="123" t="str">
        <f>IF('Main courante'!$A482=$O$6,MOD($R485-$Q485,1),"")</f>
        <v/>
      </c>
      <c r="T485" s="124" t="str">
        <f>IF('Main courante'!$A482=$O$6,'Main courante'!$E482,"")</f>
        <v/>
      </c>
      <c r="U485" s="127" t="str">
        <f>IF('Main courante'!$A482=$O$6,DU485,"")</f>
        <v/>
      </c>
      <c r="V485" s="125"/>
      <c r="W485" s="120" t="str">
        <f>IF('Main courante'!$A482=$W$6,MAX($W$8:$W484)+1,"")</f>
        <v/>
      </c>
      <c r="X485" s="121" t="str">
        <f>IF('Main courante'!$A482=$W$6,TEXT('Main courante'!$B482,"j mmm aa"),"")</f>
        <v/>
      </c>
      <c r="Y485" s="122" t="str">
        <f>IF('Main courante'!$A482=$W$6,TEXT('Main courante'!$C482,"hh:mm"),"")</f>
        <v/>
      </c>
      <c r="Z485" s="122" t="str">
        <f>IF('Main courante'!$A482=$W$6,TEXT('Main courante'!$D482,"hh:mm"),"")</f>
        <v/>
      </c>
      <c r="AA485" s="123" t="str">
        <f>IF('Main courante'!$A482=$W$6,MOD($Z485-$Y485,1),"")</f>
        <v/>
      </c>
      <c r="AB485" s="123" t="str">
        <f>IF('Main courante'!$A482=$W$6,'Main courante'!$E482,"")</f>
        <v/>
      </c>
      <c r="AC485" s="122" t="str">
        <f>IF('Main courante'!$A482=$W$6,DU485,"")</f>
        <v/>
      </c>
      <c r="AD485" s="125"/>
      <c r="AE485" s="120" t="str">
        <f>IF('Main courante'!$A482=$AE$6,MAX($AE$8:$AE484)+1,"")</f>
        <v/>
      </c>
      <c r="AF485" s="121" t="str">
        <f>IF('Main courante'!$A482=$AE$6,TEXT('Main courante'!$B482,"j mmm aa"),"")</f>
        <v/>
      </c>
      <c r="AG485" s="122" t="str">
        <f>IF('Main courante'!$A482=$AE$6,TEXT('Main courante'!$C482,"hh:mm"),"")</f>
        <v/>
      </c>
      <c r="AH485" s="122" t="str">
        <f>IF('Main courante'!$A482=$AE$6,TEXT('Main courante'!$D482,"hh:mm"),"")</f>
        <v/>
      </c>
      <c r="AI485" s="123" t="str">
        <f>IF('Main courante'!$A482=$AE$6,MOD($AH485-$AG485,1),"")</f>
        <v/>
      </c>
      <c r="AJ485" s="123" t="str">
        <f>IF('Main courante'!$A482=$AE$6,'Main courante'!$E482,"")</f>
        <v/>
      </c>
      <c r="AK485" s="122" t="str">
        <f>IF('Main courante'!$A482=$AE$6,DU485,"")</f>
        <v/>
      </c>
      <c r="AL485" s="125"/>
      <c r="AM485" s="120" t="str">
        <f>IF('Main courante'!$A482=$AM$6,MAX($AM$8:$AM484)+1,"")</f>
        <v/>
      </c>
      <c r="AN485" s="121" t="str">
        <f>IF('Main courante'!$A482=$AM$6,TEXT('Main courante'!$B482,"j mmm aa"),"")</f>
        <v/>
      </c>
      <c r="AO485" s="122" t="str">
        <f>IF('Main courante'!$A482=$AM$6,TEXT('Main courante'!$C482,"hh:mm"),"")</f>
        <v/>
      </c>
      <c r="AP485" s="122" t="str">
        <f>IF('Main courante'!$A482=$AM$6,TEXT('Main courante'!$D482,"hh:mm"),"")</f>
        <v/>
      </c>
      <c r="AQ485" s="123" t="str">
        <f>IF('Main courante'!$A482=$AM$6,MOD($AP485-$AO485,1),"")</f>
        <v/>
      </c>
      <c r="AR485" s="123" t="str">
        <f>IF('Main courante'!$A482=$AM$6,'Main courante'!$E482,"")</f>
        <v/>
      </c>
      <c r="AS485" s="122" t="str">
        <f>IF('Main courante'!$A482=$AM$6,DU485,"")</f>
        <v/>
      </c>
      <c r="AT485" s="125"/>
      <c r="AU485" s="120" t="str">
        <f>IF('Main courante'!$A482=$AU$6,MAX($AU$8:$AU484)+1,"")</f>
        <v/>
      </c>
      <c r="AV485" s="121" t="str">
        <f>IF('Main courante'!$A482=$AU$6,TEXT('Main courante'!$B482,"j mmm aa"),"")</f>
        <v/>
      </c>
      <c r="AW485" s="122" t="str">
        <f>IF('Main courante'!$A482=$AU$6,TEXT('Main courante'!$C482,"hh:mm"),"")</f>
        <v/>
      </c>
      <c r="AX485" s="122" t="str">
        <f>IF('Main courante'!$A482=$AU$6,TEXT('Main courante'!$D482,"hh:mm"),"")</f>
        <v/>
      </c>
      <c r="AY485" s="123" t="str">
        <f>IF('Main courante'!$A482=$AU$6,MOD($AX485-$AW485,1),"")</f>
        <v/>
      </c>
      <c r="AZ485" s="123" t="str">
        <f>IF('Main courante'!$A482=$AU$6,'Main courante'!$E482,"")</f>
        <v/>
      </c>
      <c r="BA485" s="122" t="str">
        <f>IF('Main courante'!$A482=$AU$6,DU485,"")</f>
        <v/>
      </c>
      <c r="BB485" s="125"/>
      <c r="BC485" s="120" t="str">
        <f>IF('Main courante'!$A482=$BC$6,MAX($BC$8:$BC484)+1,"")</f>
        <v/>
      </c>
      <c r="BD485" s="121" t="str">
        <f>IF('Main courante'!$A482=$BC$6,TEXT('Main courante'!$B482,"j mmm aa"),"")</f>
        <v/>
      </c>
      <c r="BE485" s="122" t="str">
        <f>IF('Main courante'!$A482=$BC$6,TEXT('Main courante'!$C482,"hh:mm"),"")</f>
        <v/>
      </c>
      <c r="BF485" s="122" t="str">
        <f>IF('Main courante'!$A482=$BC$6,TEXT('Main courante'!$D482,"hh:mm"),"")</f>
        <v/>
      </c>
      <c r="BG485" s="123" t="str">
        <f>IF('Main courante'!$A482=$BC$6,MOD($BF485-$BE485,1),"")</f>
        <v/>
      </c>
      <c r="BH485" s="123" t="str">
        <f>IF('Main courante'!$A482=$BC$6,'Main courante'!$E482,"")</f>
        <v/>
      </c>
      <c r="BI485" s="122" t="str">
        <f>IF('Main courante'!$A482=$BC$6,DU485,"")</f>
        <v/>
      </c>
      <c r="BJ485" s="125"/>
      <c r="BK485" s="120" t="str">
        <f>IF('Main courante'!$A482=$BK$6,MAX($BK$8:$BK484)+1,"")</f>
        <v/>
      </c>
      <c r="BL485" s="121" t="str">
        <f>IF('Main courante'!$A482=$BK$6,TEXT('Main courante'!$B482,"j mmm aa"),"")</f>
        <v/>
      </c>
      <c r="BM485" s="122" t="str">
        <f>IF('Main courante'!$A482=$BK$6,TEXT('Main courante'!$C482,"hh:mm"),"")</f>
        <v/>
      </c>
      <c r="BN485" s="122" t="str">
        <f>IF('Main courante'!$A482=$BK$6,TEXT('Main courante'!$D482,"hh:mm"),"")</f>
        <v/>
      </c>
      <c r="BO485" s="123" t="str">
        <f>IF('Main courante'!$A482=$BK$6,MOD($BN485-$BM485,1),"")</f>
        <v/>
      </c>
      <c r="BP485" s="123" t="str">
        <f>IF('Main courante'!$A482=$BK$6,'Main courante'!$E482,"")</f>
        <v/>
      </c>
      <c r="BQ485" s="122" t="str">
        <f>IF('Main courante'!$A482=$BK$6,DU485,"")</f>
        <v/>
      </c>
      <c r="BR485" s="125"/>
      <c r="BS485" s="120" t="str">
        <f>IF('Main courante'!$A482=$BS$6,MAX($BS$8:$BS484)+1,"")</f>
        <v/>
      </c>
      <c r="BT485" s="121" t="str">
        <f>IF('Main courante'!$A482=$BS$6,TEXT('Main courante'!$B482,"j mmm aa"),"")</f>
        <v/>
      </c>
      <c r="BU485" s="122" t="str">
        <f>IF('Main courante'!$A482=$BS$6,TEXT('Main courante'!$C482,"hh:mm"),"")</f>
        <v/>
      </c>
      <c r="BV485" s="122" t="str">
        <f>IF('Main courante'!$A482=$BS$6,TEXT('Main courante'!$D482,"hh:mm"),"")</f>
        <v/>
      </c>
      <c r="BW485" s="123" t="str">
        <f>IF('Main courante'!$A482=$BS$6,MOD($BV485-$BU485,1),"")</f>
        <v/>
      </c>
      <c r="BX485" s="123" t="str">
        <f>IF('Main courante'!$A482=$BS$6,'Main courante'!$E482,"")</f>
        <v/>
      </c>
      <c r="BY485" s="122" t="str">
        <f>IF('Main courante'!$A482=$BS$6,DU485,"")</f>
        <v/>
      </c>
      <c r="BZ485" s="125"/>
      <c r="CA485" s="120" t="str">
        <f>IF('Main courante'!$A482=$CA$6,MAX($CA$8:$CA484)+1,"")</f>
        <v/>
      </c>
      <c r="CB485" s="121" t="str">
        <f>IF('Main courante'!$A482=$CA$6,TEXT('Main courante'!$B482,"j mmm aa"),"")</f>
        <v/>
      </c>
      <c r="CC485" s="122" t="str">
        <f>IF('Main courante'!$A482=$CA$6,TEXT('Main courante'!$C482,"hh:mm"),"")</f>
        <v/>
      </c>
      <c r="CD485" s="122" t="str">
        <f>IF('Main courante'!$A482=$CA$6,TEXT('Main courante'!$D482,"hh:mm"),"")</f>
        <v/>
      </c>
      <c r="CE485" s="123" t="str">
        <f>IF('Main courante'!$A482=$CA$6,MOD($CD485-$CC485,1),"")</f>
        <v/>
      </c>
      <c r="CF485" s="123" t="str">
        <f>IF('Main courante'!$A482=$CA$6,'Main courante'!$E482,"")</f>
        <v/>
      </c>
      <c r="CG485" s="122" t="str">
        <f>IF('Main courante'!$A482=$CA$6,DU485,"")</f>
        <v/>
      </c>
      <c r="CH485" s="125"/>
      <c r="CI485" s="120" t="str">
        <f>IF('Main courante'!$A482=$CI$6,MAX($CI$8:$CI484)+1,"")</f>
        <v/>
      </c>
      <c r="CJ485" s="121" t="str">
        <f>IF('Main courante'!$A482=$CI$6,TEXT('Main courante'!$B482,"j mmm aa"),"")</f>
        <v/>
      </c>
      <c r="CK485" s="122" t="str">
        <f>IF('Main courante'!$A482=$CI$6,TEXT('Main courante'!$C482,"hh:mm"),"")</f>
        <v/>
      </c>
      <c r="CL485" s="122" t="str">
        <f>IF('Main courante'!$A482=$CI$6,TEXT('Main courante'!$D482,"hh:mm"),"")</f>
        <v/>
      </c>
      <c r="CM485" s="123" t="str">
        <f>IF('Main courante'!$A482=$CI$6,MOD($CL485-$CK485,1),"")</f>
        <v/>
      </c>
      <c r="CN485" s="123" t="str">
        <f>IF('Main courante'!$A482=$CI$6,'Main courante'!$E482,"")</f>
        <v/>
      </c>
      <c r="CO485" s="125"/>
      <c r="CP485" s="120" t="str">
        <f>IF('Main courante'!$A482=$CP$6,MAX($CP$8:$CP484)+1,"")</f>
        <v/>
      </c>
      <c r="CQ485" s="121" t="str">
        <f>IF('Main courante'!$A482=$CP$6,TEXT('Main courante'!$B482,"j mmm aa"),"")</f>
        <v/>
      </c>
      <c r="CR485" s="122" t="str">
        <f>IF('Main courante'!$A482=$CP$6,TEXT('Main courante'!$C482,"hh:mm"),"")</f>
        <v/>
      </c>
      <c r="CS485" s="122" t="str">
        <f>IF('Main courante'!$A482=$CP$6,TEXT('Main courante'!$D482,"hh:mm"),"")</f>
        <v/>
      </c>
      <c r="CT485" s="123" t="str">
        <f>IF('Main courante'!$A482=$CP$6,MOD($CS485-$CR485,1),"")</f>
        <v/>
      </c>
      <c r="CU485" s="123" t="str">
        <f>IF('Main courante'!$A482=$CP$6,'Main courante'!$E482,"")</f>
        <v/>
      </c>
      <c r="CV485" s="122" t="str">
        <f>IF('Main courante'!$A482=$CP$6,DU485,"")</f>
        <v/>
      </c>
      <c r="CW485" s="125"/>
      <c r="CX485" s="120" t="str">
        <f>IF('Main courante'!$A482=$CX$6,MAX($CX$8:$CX484)+1,"")</f>
        <v/>
      </c>
      <c r="CY485" s="121" t="str">
        <f>IF('Main courante'!$A482=$CX$6,TEXT('Main courante'!$B482,"j mmm aa"),"")</f>
        <v/>
      </c>
      <c r="CZ485" s="122" t="str">
        <f>IF('Main courante'!$A482=$CX$6,TEXT('Main courante'!$C482,"hh:mm"),"")</f>
        <v/>
      </c>
      <c r="DA485" s="122" t="str">
        <f>IF('Main courante'!$A482=$CX$6,TEXT('Main courante'!$D482,"hh:mm"),"")</f>
        <v/>
      </c>
      <c r="DB485" s="123" t="str">
        <f>IF('Main courante'!$A482=$CX$6,MOD($DA485-$CZ485,1),"")</f>
        <v/>
      </c>
      <c r="DC485" s="123" t="str">
        <f>IF('Main courante'!$A482=$CX$6,'Main courante'!$E482,"")</f>
        <v/>
      </c>
      <c r="DD485" s="122" t="str">
        <f>IF('Main courante'!$A482=$CX$6,DU485,"")</f>
        <v/>
      </c>
      <c r="DE485" s="125"/>
      <c r="DF485" s="120" t="str">
        <f>IF('Main courante'!$A482=$DF$6,MAX($DF$8:$DF484)+1,"")</f>
        <v/>
      </c>
      <c r="DG485" s="121" t="str">
        <f>IF('Main courante'!$A482=$DF$6,TEXT('Main courante'!$B482,"j mmm aa"),"")</f>
        <v/>
      </c>
      <c r="DH485" s="122" t="str">
        <f>IF('Main courante'!$A482=$DF$6,TEXT('Main courante'!$C482,"hh:mm"),"")</f>
        <v/>
      </c>
      <c r="DI485" s="122" t="str">
        <f>IF('Main courante'!$A482=$DF$6,TEXT('Main courante'!$D482,"hh:mm"),"")</f>
        <v/>
      </c>
      <c r="DJ485" s="123" t="str">
        <f>IF('Main courante'!$A482=$DF$6,MOD($DI485-$DH485,1),"")</f>
        <v/>
      </c>
      <c r="DK485" s="123" t="str">
        <f>IF('Main courante'!$A482=$DF$6,'Main courante'!$E482,"")</f>
        <v/>
      </c>
      <c r="DL485" s="128"/>
      <c r="DM485" s="120" t="str">
        <f>IF(OR('Main courante'!$F482&lt;&gt;"",'Main courante'!$K482&lt;&gt;""),MAX($DM$8:$DM484)+1,"")</f>
        <v/>
      </c>
      <c r="DN485" s="121" t="str">
        <f>IF('Main courante'!$F482,TEXT('Main courante'!$B482,"j mmm aa"),"")</f>
        <v/>
      </c>
      <c r="DO485" s="121" t="str">
        <f>IF('Main courante'!$F482,'Main courante'!$E482,"")</f>
        <v/>
      </c>
      <c r="DP485" s="121" t="str">
        <f>IF(OR('Main courante'!$F482&lt;&gt;"",'Main courante'!$K482&lt;&gt;""),IF('Main courante'!$F482&lt;&gt;"",TEXT('Main courante'!$F482,"hh:mm"),""),"")</f>
        <v/>
      </c>
      <c r="DQ485" s="121" t="str">
        <f>IF(OR('Main courante'!$F482&lt;&gt;"",'Main courante'!$K482&lt;&gt;""),IF('Main courante'!$G482&lt;&gt;"",TEXT('Main courante'!$G482,"hh:mm"),""),"")</f>
        <v/>
      </c>
      <c r="DR485" s="121" t="str">
        <f>IF(OR('Main courante'!$F482&lt;&gt;"",'Main courante'!$K482&lt;&gt;""),IF('Main courante'!$K482&lt;&gt;"",TEXT('Main courante'!$K482,"hh:mm"),""),"")</f>
        <v/>
      </c>
      <c r="DS485" s="121" t="str">
        <f>IF(OR('Main courante'!$F482&lt;&gt;"",'Main courante'!$K482&lt;&gt;""),IF('Main courante'!$L482&lt;&gt;"",TEXT('Main courante'!$L482,"hh:mm"),""),"")</f>
        <v/>
      </c>
      <c r="DT485" s="129">
        <f t="shared" si="25"/>
        <v>0</v>
      </c>
      <c r="DU485" s="130">
        <f>'Main courante'!$H482+'Main courante'!$M482</f>
        <v>0</v>
      </c>
      <c r="DV485" s="131">
        <f>'Main courante'!$J482+'Main courante'!$O482</f>
        <v>0</v>
      </c>
      <c r="DW485" s="131">
        <f>'Main courante'!$I482+'Main courante'!$N482</f>
        <v>0</v>
      </c>
      <c r="DX485" s="132" t="str">
        <f>IF('Main courante'!$P482&lt;&gt;"",'Main courante'!$P482,"")</f>
        <v/>
      </c>
      <c r="DY485" s="133" t="str">
        <f>IF('Main courante'!$Q482&lt;&gt;"",'Main courante'!$Q482,"")</f>
        <v/>
      </c>
      <c r="DZ485" s="133" t="str">
        <f>IF('Main courante'!$R482&lt;&gt;"",'Main courante'!$R482,"")</f>
        <v/>
      </c>
      <c r="EA485" s="129">
        <f t="shared" si="26"/>
        <v>0</v>
      </c>
      <c r="EB485" s="129">
        <f t="shared" si="27"/>
        <v>0</v>
      </c>
      <c r="ED485" s="120" t="str">
        <f>IF('Main courante'!$A482=$ED$6,MAX($ED$8:$ED484)+1,"")</f>
        <v/>
      </c>
      <c r="EE485" s="120" t="str">
        <f>IF('Main courante'!$A482=$ED$6,'Main courante'!$S482,"")</f>
        <v/>
      </c>
      <c r="EF485" s="120" t="str">
        <f>IF('Main courante'!$A482=$ED$6,'Main courante'!$T482,"")</f>
        <v/>
      </c>
      <c r="EG485" s="120" t="str">
        <f>IF('Main courante'!$A482=$ED$6,'Main courante'!$U482,"")</f>
        <v/>
      </c>
      <c r="EH485" s="134" t="str">
        <f>IF('Main courante'!$A482=$ED$6,'Main courante'!$V482,"")</f>
        <v/>
      </c>
      <c r="EJ485" s="120" t="str">
        <f>IF('Main courante'!$A482=$EJ$6,MAX($EJ$8:$EJ484)+1,"")</f>
        <v/>
      </c>
      <c r="EK485" s="120" t="str">
        <f>IF('Main courante'!$A482=$EJ$6,'Main courante'!$S482,"")</f>
        <v/>
      </c>
      <c r="EL485" s="120" t="str">
        <f>IF('Main courante'!$A482=$EJ$6,'Main courante'!$T482,"")</f>
        <v/>
      </c>
      <c r="EM485" s="120" t="str">
        <f>IF('Main courante'!$A482=$EJ$6,'Main courante'!$U482,"")</f>
        <v/>
      </c>
      <c r="EN485" s="134" t="str">
        <f>IF('Main courante'!$A482=$EJ$6,'Main courante'!$V482,"")</f>
        <v/>
      </c>
      <c r="EP485" s="120" t="str">
        <f>IF('Main courante'!$A482=$EP$6,MAX($EP$8:$EP484)+1,"")</f>
        <v/>
      </c>
      <c r="EQ485" s="120" t="str">
        <f>IF('Main courante'!$A482=$EP$6,'Main courante'!$S482,"")</f>
        <v/>
      </c>
      <c r="ER485" s="120" t="str">
        <f>IF('Main courante'!$A482=$EP$6,'Main courante'!$T482,"")</f>
        <v/>
      </c>
      <c r="ES485" s="120" t="str">
        <f>IF('Main courante'!$A482=$EP$6,'Main courante'!$U482,"")</f>
        <v/>
      </c>
      <c r="ET485" s="134" t="str">
        <f>IF('Main courante'!$A482=$EP$6,'Main courante'!$V482,"")</f>
        <v/>
      </c>
      <c r="EU485" s="125"/>
      <c r="EV485" s="120" t="str">
        <f>IF('Main courante'!$A482=$EV$6,MAX($EV$8:$EV484)+1,"")</f>
        <v/>
      </c>
      <c r="EW485" s="121" t="str">
        <f>IF('Main courante'!$A482=$EV$6,TEXT('Main courante'!$B482,"j mmm aa"),"")</f>
        <v/>
      </c>
      <c r="EX485" s="122" t="str">
        <f>IF('Main courante'!$A482=$EV$6,TEXT('Main courante'!$C482,"hh:mm"),"")</f>
        <v/>
      </c>
      <c r="EY485" s="122" t="str">
        <f>IF('Main courante'!$A482=$EV$6,TEXT('Main courante'!$D482,"hh:mm"),"")</f>
        <v/>
      </c>
      <c r="EZ485" s="123" t="str">
        <f>IF('Main courante'!$A482=$EV$6,MOD($EY485-$EX485,1),"")</f>
        <v/>
      </c>
      <c r="FA485" s="123" t="str">
        <f>IF('Main courante'!$A482=$EV$6,'Main courante'!$E482,"")</f>
        <v/>
      </c>
      <c r="FB485" s="128"/>
    </row>
    <row r="486" spans="1:158">
      <c r="A486" s="120" t="str">
        <f>IF('Main courante'!$A483=$A$6,MAX($A$8:$A485)+1,"")</f>
        <v/>
      </c>
      <c r="B486" s="121" t="str">
        <f>IF('Main courante'!$A483=$A$6,TEXT('Main courante'!$B483,"j mmm aa"),"")</f>
        <v/>
      </c>
      <c r="C486" s="122" t="str">
        <f>IF('Main courante'!$A483=$A$6,TEXT('Main courante'!$C483,"hh:mm"),"")</f>
        <v/>
      </c>
      <c r="D486" s="122" t="str">
        <f>IF('Main courante'!$A483=$A$6,TEXT('Main courante'!$D483,"hh:mm"),"")</f>
        <v/>
      </c>
      <c r="E486" s="123" t="str">
        <f>IF('Main courante'!$A483=$A$6,MOD($D486-$C486,1),"")</f>
        <v/>
      </c>
      <c r="F486" s="123" t="str">
        <f>IF('Main courante'!$A483=$A$6,'Main courante'!$E483,"")</f>
        <v/>
      </c>
      <c r="G486" s="125"/>
      <c r="H486" s="126" t="str">
        <f>IF('Main courante'!$A483=$H$6,MAX($H$8:$H485)+1,"")</f>
        <v/>
      </c>
      <c r="I486" s="121" t="str">
        <f>IF('Main courante'!$A483=$H$6,TEXT('Main courante'!$B483,"j mmm aa"),"")</f>
        <v/>
      </c>
      <c r="J486" s="122" t="str">
        <f>IF('Main courante'!$A483=$H$6,TEXT('Main courante'!$C483,"hh:mm"),"")</f>
        <v/>
      </c>
      <c r="K486" s="122" t="str">
        <f>IF('Main courante'!$A483=$H$6,TEXT('Main courante'!$D483,"hh:mm"),"")</f>
        <v/>
      </c>
      <c r="L486" s="123" t="str">
        <f>IF('Main courante'!$A483=$H$6,MOD($K486-$J486,1),"")</f>
        <v/>
      </c>
      <c r="M486" s="123" t="str">
        <f>IF('Main courante'!$A483=$H$6,'Main courante'!$E483,"")</f>
        <v/>
      </c>
      <c r="N486" s="125"/>
      <c r="O486" s="120" t="str">
        <f>IF('Main courante'!$A483=$O$6,MAX($O$8:$O485)+1,"")</f>
        <v/>
      </c>
      <c r="P486" s="121" t="str">
        <f>IF('Main courante'!$A483=$O$6,TEXT('Main courante'!$B483,"j mmm aa"),"")</f>
        <v/>
      </c>
      <c r="Q486" s="122" t="str">
        <f>IF('Main courante'!$A483=$O$6,TEXT('Main courante'!$C483,"hh:mm"),"")</f>
        <v/>
      </c>
      <c r="R486" s="122" t="str">
        <f>IF('Main courante'!$A483=$O$6,TEXT('Main courante'!$D483,"hh:mm"),"")</f>
        <v/>
      </c>
      <c r="S486" s="123" t="str">
        <f>IF('Main courante'!$A483=$O$6,MOD($R486-$Q486,1),"")</f>
        <v/>
      </c>
      <c r="T486" s="124" t="str">
        <f>IF('Main courante'!$A483=$O$6,'Main courante'!$E483,"")</f>
        <v/>
      </c>
      <c r="U486" s="127" t="str">
        <f>IF('Main courante'!$A483=$O$6,DU486,"")</f>
        <v/>
      </c>
      <c r="V486" s="125"/>
      <c r="W486" s="120" t="str">
        <f>IF('Main courante'!$A483=$W$6,MAX($W$8:$W485)+1,"")</f>
        <v/>
      </c>
      <c r="X486" s="121" t="str">
        <f>IF('Main courante'!$A483=$W$6,TEXT('Main courante'!$B483,"j mmm aa"),"")</f>
        <v/>
      </c>
      <c r="Y486" s="122" t="str">
        <f>IF('Main courante'!$A483=$W$6,TEXT('Main courante'!$C483,"hh:mm"),"")</f>
        <v/>
      </c>
      <c r="Z486" s="122" t="str">
        <f>IF('Main courante'!$A483=$W$6,TEXT('Main courante'!$D483,"hh:mm"),"")</f>
        <v/>
      </c>
      <c r="AA486" s="123" t="str">
        <f>IF('Main courante'!$A483=$W$6,MOD($Z486-$Y486,1),"")</f>
        <v/>
      </c>
      <c r="AB486" s="123" t="str">
        <f>IF('Main courante'!$A483=$W$6,'Main courante'!$E483,"")</f>
        <v/>
      </c>
      <c r="AC486" s="122" t="str">
        <f>IF('Main courante'!$A483=$W$6,DU486,"")</f>
        <v/>
      </c>
      <c r="AD486" s="125"/>
      <c r="AE486" s="120" t="str">
        <f>IF('Main courante'!$A483=$AE$6,MAX($AE$8:$AE485)+1,"")</f>
        <v/>
      </c>
      <c r="AF486" s="121" t="str">
        <f>IF('Main courante'!$A483=$AE$6,TEXT('Main courante'!$B483,"j mmm aa"),"")</f>
        <v/>
      </c>
      <c r="AG486" s="122" t="str">
        <f>IF('Main courante'!$A483=$AE$6,TEXT('Main courante'!$C483,"hh:mm"),"")</f>
        <v/>
      </c>
      <c r="AH486" s="122" t="str">
        <f>IF('Main courante'!$A483=$AE$6,TEXT('Main courante'!$D483,"hh:mm"),"")</f>
        <v/>
      </c>
      <c r="AI486" s="123" t="str">
        <f>IF('Main courante'!$A483=$AE$6,MOD($AH486-$AG486,1),"")</f>
        <v/>
      </c>
      <c r="AJ486" s="123" t="str">
        <f>IF('Main courante'!$A483=$AE$6,'Main courante'!$E483,"")</f>
        <v/>
      </c>
      <c r="AK486" s="122" t="str">
        <f>IF('Main courante'!$A483=$AE$6,DU486,"")</f>
        <v/>
      </c>
      <c r="AL486" s="125"/>
      <c r="AM486" s="120" t="str">
        <f>IF('Main courante'!$A483=$AM$6,MAX($AM$8:$AM485)+1,"")</f>
        <v/>
      </c>
      <c r="AN486" s="121" t="str">
        <f>IF('Main courante'!$A483=$AM$6,TEXT('Main courante'!$B483,"j mmm aa"),"")</f>
        <v/>
      </c>
      <c r="AO486" s="122" t="str">
        <f>IF('Main courante'!$A483=$AM$6,TEXT('Main courante'!$C483,"hh:mm"),"")</f>
        <v/>
      </c>
      <c r="AP486" s="122" t="str">
        <f>IF('Main courante'!$A483=$AM$6,TEXT('Main courante'!$D483,"hh:mm"),"")</f>
        <v/>
      </c>
      <c r="AQ486" s="123" t="str">
        <f>IF('Main courante'!$A483=$AM$6,MOD($AP486-$AO486,1),"")</f>
        <v/>
      </c>
      <c r="AR486" s="123" t="str">
        <f>IF('Main courante'!$A483=$AM$6,'Main courante'!$E483,"")</f>
        <v/>
      </c>
      <c r="AS486" s="122" t="str">
        <f>IF('Main courante'!$A483=$AM$6,DU486,"")</f>
        <v/>
      </c>
      <c r="AT486" s="125"/>
      <c r="AU486" s="120" t="str">
        <f>IF('Main courante'!$A483=$AU$6,MAX($AU$8:$AU485)+1,"")</f>
        <v/>
      </c>
      <c r="AV486" s="121" t="str">
        <f>IF('Main courante'!$A483=$AU$6,TEXT('Main courante'!$B483,"j mmm aa"),"")</f>
        <v/>
      </c>
      <c r="AW486" s="122" t="str">
        <f>IF('Main courante'!$A483=$AU$6,TEXT('Main courante'!$C483,"hh:mm"),"")</f>
        <v/>
      </c>
      <c r="AX486" s="122" t="str">
        <f>IF('Main courante'!$A483=$AU$6,TEXT('Main courante'!$D483,"hh:mm"),"")</f>
        <v/>
      </c>
      <c r="AY486" s="123" t="str">
        <f>IF('Main courante'!$A483=$AU$6,MOD($AX486-$AW486,1),"")</f>
        <v/>
      </c>
      <c r="AZ486" s="123" t="str">
        <f>IF('Main courante'!$A483=$AU$6,'Main courante'!$E483,"")</f>
        <v/>
      </c>
      <c r="BA486" s="122" t="str">
        <f>IF('Main courante'!$A483=$AU$6,DU486,"")</f>
        <v/>
      </c>
      <c r="BB486" s="125"/>
      <c r="BC486" s="120" t="str">
        <f>IF('Main courante'!$A483=$BC$6,MAX($BC$8:$BC485)+1,"")</f>
        <v/>
      </c>
      <c r="BD486" s="121" t="str">
        <f>IF('Main courante'!$A483=$BC$6,TEXT('Main courante'!$B483,"j mmm aa"),"")</f>
        <v/>
      </c>
      <c r="BE486" s="122" t="str">
        <f>IF('Main courante'!$A483=$BC$6,TEXT('Main courante'!$C483,"hh:mm"),"")</f>
        <v/>
      </c>
      <c r="BF486" s="122" t="str">
        <f>IF('Main courante'!$A483=$BC$6,TEXT('Main courante'!$D483,"hh:mm"),"")</f>
        <v/>
      </c>
      <c r="BG486" s="123" t="str">
        <f>IF('Main courante'!$A483=$BC$6,MOD($BF486-$BE486,1),"")</f>
        <v/>
      </c>
      <c r="BH486" s="123" t="str">
        <f>IF('Main courante'!$A483=$BC$6,'Main courante'!$E483,"")</f>
        <v/>
      </c>
      <c r="BI486" s="122" t="str">
        <f>IF('Main courante'!$A483=$BC$6,DU486,"")</f>
        <v/>
      </c>
      <c r="BJ486" s="125"/>
      <c r="BK486" s="120" t="str">
        <f>IF('Main courante'!$A483=$BK$6,MAX($BK$8:$BK485)+1,"")</f>
        <v/>
      </c>
      <c r="BL486" s="121" t="str">
        <f>IF('Main courante'!$A483=$BK$6,TEXT('Main courante'!$B483,"j mmm aa"),"")</f>
        <v/>
      </c>
      <c r="BM486" s="122" t="str">
        <f>IF('Main courante'!$A483=$BK$6,TEXT('Main courante'!$C483,"hh:mm"),"")</f>
        <v/>
      </c>
      <c r="BN486" s="122" t="str">
        <f>IF('Main courante'!$A483=$BK$6,TEXT('Main courante'!$D483,"hh:mm"),"")</f>
        <v/>
      </c>
      <c r="BO486" s="123" t="str">
        <f>IF('Main courante'!$A483=$BK$6,MOD($BN486-$BM486,1),"")</f>
        <v/>
      </c>
      <c r="BP486" s="123" t="str">
        <f>IF('Main courante'!$A483=$BK$6,'Main courante'!$E483,"")</f>
        <v/>
      </c>
      <c r="BQ486" s="122" t="str">
        <f>IF('Main courante'!$A483=$BK$6,DU486,"")</f>
        <v/>
      </c>
      <c r="BR486" s="125"/>
      <c r="BS486" s="120" t="str">
        <f>IF('Main courante'!$A483=$BS$6,MAX($BS$8:$BS485)+1,"")</f>
        <v/>
      </c>
      <c r="BT486" s="121" t="str">
        <f>IF('Main courante'!$A483=$BS$6,TEXT('Main courante'!$B483,"j mmm aa"),"")</f>
        <v/>
      </c>
      <c r="BU486" s="122" t="str">
        <f>IF('Main courante'!$A483=$BS$6,TEXT('Main courante'!$C483,"hh:mm"),"")</f>
        <v/>
      </c>
      <c r="BV486" s="122" t="str">
        <f>IF('Main courante'!$A483=$BS$6,TEXT('Main courante'!$D483,"hh:mm"),"")</f>
        <v/>
      </c>
      <c r="BW486" s="123" t="str">
        <f>IF('Main courante'!$A483=$BS$6,MOD($BV486-$BU486,1),"")</f>
        <v/>
      </c>
      <c r="BX486" s="123" t="str">
        <f>IF('Main courante'!$A483=$BS$6,'Main courante'!$E483,"")</f>
        <v/>
      </c>
      <c r="BY486" s="122" t="str">
        <f>IF('Main courante'!$A483=$BS$6,DU486,"")</f>
        <v/>
      </c>
      <c r="BZ486" s="125"/>
      <c r="CA486" s="120" t="str">
        <f>IF('Main courante'!$A483=$CA$6,MAX($CA$8:$CA485)+1,"")</f>
        <v/>
      </c>
      <c r="CB486" s="121" t="str">
        <f>IF('Main courante'!$A483=$CA$6,TEXT('Main courante'!$B483,"j mmm aa"),"")</f>
        <v/>
      </c>
      <c r="CC486" s="122" t="str">
        <f>IF('Main courante'!$A483=$CA$6,TEXT('Main courante'!$C483,"hh:mm"),"")</f>
        <v/>
      </c>
      <c r="CD486" s="122" t="str">
        <f>IF('Main courante'!$A483=$CA$6,TEXT('Main courante'!$D483,"hh:mm"),"")</f>
        <v/>
      </c>
      <c r="CE486" s="123" t="str">
        <f>IF('Main courante'!$A483=$CA$6,MOD($CD486-$CC486,1),"")</f>
        <v/>
      </c>
      <c r="CF486" s="123" t="str">
        <f>IF('Main courante'!$A483=$CA$6,'Main courante'!$E483,"")</f>
        <v/>
      </c>
      <c r="CG486" s="122" t="str">
        <f>IF('Main courante'!$A483=$CA$6,DU486,"")</f>
        <v/>
      </c>
      <c r="CH486" s="125"/>
      <c r="CI486" s="120" t="str">
        <f>IF('Main courante'!$A483=$CI$6,MAX($CI$8:$CI485)+1,"")</f>
        <v/>
      </c>
      <c r="CJ486" s="121" t="str">
        <f>IF('Main courante'!$A483=$CI$6,TEXT('Main courante'!$B483,"j mmm aa"),"")</f>
        <v/>
      </c>
      <c r="CK486" s="122" t="str">
        <f>IF('Main courante'!$A483=$CI$6,TEXT('Main courante'!$C483,"hh:mm"),"")</f>
        <v/>
      </c>
      <c r="CL486" s="122" t="str">
        <f>IF('Main courante'!$A483=$CI$6,TEXT('Main courante'!$D483,"hh:mm"),"")</f>
        <v/>
      </c>
      <c r="CM486" s="123" t="str">
        <f>IF('Main courante'!$A483=$CI$6,MOD($CL486-$CK486,1),"")</f>
        <v/>
      </c>
      <c r="CN486" s="123" t="str">
        <f>IF('Main courante'!$A483=$CI$6,'Main courante'!$E483,"")</f>
        <v/>
      </c>
      <c r="CO486" s="125"/>
      <c r="CP486" s="120" t="str">
        <f>IF('Main courante'!$A483=$CP$6,MAX($CP$8:$CP485)+1,"")</f>
        <v/>
      </c>
      <c r="CQ486" s="121" t="str">
        <f>IF('Main courante'!$A483=$CP$6,TEXT('Main courante'!$B483,"j mmm aa"),"")</f>
        <v/>
      </c>
      <c r="CR486" s="122" t="str">
        <f>IF('Main courante'!$A483=$CP$6,TEXT('Main courante'!$C483,"hh:mm"),"")</f>
        <v/>
      </c>
      <c r="CS486" s="122" t="str">
        <f>IF('Main courante'!$A483=$CP$6,TEXT('Main courante'!$D483,"hh:mm"),"")</f>
        <v/>
      </c>
      <c r="CT486" s="123" t="str">
        <f>IF('Main courante'!$A483=$CP$6,MOD($CS486-$CR486,1),"")</f>
        <v/>
      </c>
      <c r="CU486" s="123" t="str">
        <f>IF('Main courante'!$A483=$CP$6,'Main courante'!$E483,"")</f>
        <v/>
      </c>
      <c r="CV486" s="122" t="str">
        <f>IF('Main courante'!$A483=$CP$6,DU486,"")</f>
        <v/>
      </c>
      <c r="CW486" s="125"/>
      <c r="CX486" s="120" t="str">
        <f>IF('Main courante'!$A483=$CX$6,MAX($CX$8:$CX485)+1,"")</f>
        <v/>
      </c>
      <c r="CY486" s="121" t="str">
        <f>IF('Main courante'!$A483=$CX$6,TEXT('Main courante'!$B483,"j mmm aa"),"")</f>
        <v/>
      </c>
      <c r="CZ486" s="122" t="str">
        <f>IF('Main courante'!$A483=$CX$6,TEXT('Main courante'!$C483,"hh:mm"),"")</f>
        <v/>
      </c>
      <c r="DA486" s="122" t="str">
        <f>IF('Main courante'!$A483=$CX$6,TEXT('Main courante'!$D483,"hh:mm"),"")</f>
        <v/>
      </c>
      <c r="DB486" s="123" t="str">
        <f>IF('Main courante'!$A483=$CX$6,MOD($DA486-$CZ486,1),"")</f>
        <v/>
      </c>
      <c r="DC486" s="123" t="str">
        <f>IF('Main courante'!$A483=$CX$6,'Main courante'!$E483,"")</f>
        <v/>
      </c>
      <c r="DD486" s="122" t="str">
        <f>IF('Main courante'!$A483=$CX$6,DU486,"")</f>
        <v/>
      </c>
      <c r="DE486" s="125"/>
      <c r="DF486" s="120" t="str">
        <f>IF('Main courante'!$A483=$DF$6,MAX($DF$8:$DF485)+1,"")</f>
        <v/>
      </c>
      <c r="DG486" s="121" t="str">
        <f>IF('Main courante'!$A483=$DF$6,TEXT('Main courante'!$B483,"j mmm aa"),"")</f>
        <v/>
      </c>
      <c r="DH486" s="122" t="str">
        <f>IF('Main courante'!$A483=$DF$6,TEXT('Main courante'!$C483,"hh:mm"),"")</f>
        <v/>
      </c>
      <c r="DI486" s="122" t="str">
        <f>IF('Main courante'!$A483=$DF$6,TEXT('Main courante'!$D483,"hh:mm"),"")</f>
        <v/>
      </c>
      <c r="DJ486" s="123" t="str">
        <f>IF('Main courante'!$A483=$DF$6,MOD($DI486-$DH486,1),"")</f>
        <v/>
      </c>
      <c r="DK486" s="123" t="str">
        <f>IF('Main courante'!$A483=$DF$6,'Main courante'!$E483,"")</f>
        <v/>
      </c>
      <c r="DL486" s="128"/>
      <c r="DM486" s="120" t="str">
        <f>IF(OR('Main courante'!$F483&lt;&gt;"",'Main courante'!$K483&lt;&gt;""),MAX($DM$8:$DM485)+1,"")</f>
        <v/>
      </c>
      <c r="DN486" s="121" t="str">
        <f>IF('Main courante'!$F483,TEXT('Main courante'!$B483,"j mmm aa"),"")</f>
        <v/>
      </c>
      <c r="DO486" s="121" t="str">
        <f>IF('Main courante'!$F483,'Main courante'!$E483,"")</f>
        <v/>
      </c>
      <c r="DP486" s="121" t="str">
        <f>IF(OR('Main courante'!$F483&lt;&gt;"",'Main courante'!$K483&lt;&gt;""),IF('Main courante'!$F483&lt;&gt;"",TEXT('Main courante'!$F483,"hh:mm"),""),"")</f>
        <v/>
      </c>
      <c r="DQ486" s="121" t="str">
        <f>IF(OR('Main courante'!$F483&lt;&gt;"",'Main courante'!$K483&lt;&gt;""),IF('Main courante'!$G483&lt;&gt;"",TEXT('Main courante'!$G483,"hh:mm"),""),"")</f>
        <v/>
      </c>
      <c r="DR486" s="121" t="str">
        <f>IF(OR('Main courante'!$F483&lt;&gt;"",'Main courante'!$K483&lt;&gt;""),IF('Main courante'!$K483&lt;&gt;"",TEXT('Main courante'!$K483,"hh:mm"),""),"")</f>
        <v/>
      </c>
      <c r="DS486" s="121" t="str">
        <f>IF(OR('Main courante'!$F483&lt;&gt;"",'Main courante'!$K483&lt;&gt;""),IF('Main courante'!$L483&lt;&gt;"",TEXT('Main courante'!$L483,"hh:mm"),""),"")</f>
        <v/>
      </c>
      <c r="DT486" s="129">
        <f t="shared" si="25"/>
        <v>0</v>
      </c>
      <c r="DU486" s="130">
        <f>'Main courante'!$H483+'Main courante'!$M483</f>
        <v>0</v>
      </c>
      <c r="DV486" s="131">
        <f>'Main courante'!$J483+'Main courante'!$O483</f>
        <v>0</v>
      </c>
      <c r="DW486" s="131">
        <f>'Main courante'!$I483+'Main courante'!$N483</f>
        <v>0</v>
      </c>
      <c r="DX486" s="132" t="str">
        <f>IF('Main courante'!$P483&lt;&gt;"",'Main courante'!$P483,"")</f>
        <v/>
      </c>
      <c r="DY486" s="133" t="str">
        <f>IF('Main courante'!$Q483&lt;&gt;"",'Main courante'!$Q483,"")</f>
        <v/>
      </c>
      <c r="DZ486" s="133" t="str">
        <f>IF('Main courante'!$R483&lt;&gt;"",'Main courante'!$R483,"")</f>
        <v/>
      </c>
      <c r="EA486" s="129">
        <f t="shared" si="26"/>
        <v>0</v>
      </c>
      <c r="EB486" s="129">
        <f t="shared" si="27"/>
        <v>0</v>
      </c>
      <c r="ED486" s="120" t="str">
        <f>IF('Main courante'!$A483=$ED$6,MAX($ED$8:$ED485)+1,"")</f>
        <v/>
      </c>
      <c r="EE486" s="120" t="str">
        <f>IF('Main courante'!$A483=$ED$6,'Main courante'!$S483,"")</f>
        <v/>
      </c>
      <c r="EF486" s="120" t="str">
        <f>IF('Main courante'!$A483=$ED$6,'Main courante'!$T483,"")</f>
        <v/>
      </c>
      <c r="EG486" s="120" t="str">
        <f>IF('Main courante'!$A483=$ED$6,'Main courante'!$U483,"")</f>
        <v/>
      </c>
      <c r="EH486" s="134" t="str">
        <f>IF('Main courante'!$A483=$ED$6,'Main courante'!$V483,"")</f>
        <v/>
      </c>
      <c r="EJ486" s="120" t="str">
        <f>IF('Main courante'!$A483=$EJ$6,MAX($EJ$8:$EJ485)+1,"")</f>
        <v/>
      </c>
      <c r="EK486" s="120" t="str">
        <f>IF('Main courante'!$A483=$EJ$6,'Main courante'!$S483,"")</f>
        <v/>
      </c>
      <c r="EL486" s="120" t="str">
        <f>IF('Main courante'!$A483=$EJ$6,'Main courante'!$T483,"")</f>
        <v/>
      </c>
      <c r="EM486" s="120" t="str">
        <f>IF('Main courante'!$A483=$EJ$6,'Main courante'!$U483,"")</f>
        <v/>
      </c>
      <c r="EN486" s="134" t="str">
        <f>IF('Main courante'!$A483=$EJ$6,'Main courante'!$V483,"")</f>
        <v/>
      </c>
      <c r="EP486" s="120" t="str">
        <f>IF('Main courante'!$A483=$EP$6,MAX($EP$8:$EP485)+1,"")</f>
        <v/>
      </c>
      <c r="EQ486" s="120" t="str">
        <f>IF('Main courante'!$A483=$EP$6,'Main courante'!$S483,"")</f>
        <v/>
      </c>
      <c r="ER486" s="120" t="str">
        <f>IF('Main courante'!$A483=$EP$6,'Main courante'!$T483,"")</f>
        <v/>
      </c>
      <c r="ES486" s="120" t="str">
        <f>IF('Main courante'!$A483=$EP$6,'Main courante'!$U483,"")</f>
        <v/>
      </c>
      <c r="ET486" s="134" t="str">
        <f>IF('Main courante'!$A483=$EP$6,'Main courante'!$V483,"")</f>
        <v/>
      </c>
      <c r="EU486" s="125"/>
      <c r="EV486" s="120" t="str">
        <f>IF('Main courante'!$A483=$EV$6,MAX($EV$8:$EV485)+1,"")</f>
        <v/>
      </c>
      <c r="EW486" s="121" t="str">
        <f>IF('Main courante'!$A483=$EV$6,TEXT('Main courante'!$B483,"j mmm aa"),"")</f>
        <v/>
      </c>
      <c r="EX486" s="122" t="str">
        <f>IF('Main courante'!$A483=$EV$6,TEXT('Main courante'!$C483,"hh:mm"),"")</f>
        <v/>
      </c>
      <c r="EY486" s="122" t="str">
        <f>IF('Main courante'!$A483=$EV$6,TEXT('Main courante'!$D483,"hh:mm"),"")</f>
        <v/>
      </c>
      <c r="EZ486" s="123" t="str">
        <f>IF('Main courante'!$A483=$EV$6,MOD($EY486-$EX486,1),"")</f>
        <v/>
      </c>
      <c r="FA486" s="123" t="str">
        <f>IF('Main courante'!$A483=$EV$6,'Main courante'!$E483,"")</f>
        <v/>
      </c>
      <c r="FB486" s="128"/>
    </row>
    <row r="487" spans="1:158">
      <c r="A487" s="120" t="str">
        <f>IF('Main courante'!$A484=$A$6,MAX($A$8:$A486)+1,"")</f>
        <v/>
      </c>
      <c r="B487" s="121" t="str">
        <f>IF('Main courante'!$A484=$A$6,TEXT('Main courante'!$B484,"j mmm aa"),"")</f>
        <v/>
      </c>
      <c r="C487" s="122" t="str">
        <f>IF('Main courante'!$A484=$A$6,TEXT('Main courante'!$C484,"hh:mm"),"")</f>
        <v/>
      </c>
      <c r="D487" s="122" t="str">
        <f>IF('Main courante'!$A484=$A$6,TEXT('Main courante'!$D484,"hh:mm"),"")</f>
        <v/>
      </c>
      <c r="E487" s="123" t="str">
        <f>IF('Main courante'!$A484=$A$6,MOD($D487-$C487,1),"")</f>
        <v/>
      </c>
      <c r="F487" s="123" t="str">
        <f>IF('Main courante'!$A484=$A$6,'Main courante'!$E484,"")</f>
        <v/>
      </c>
      <c r="G487" s="125"/>
      <c r="H487" s="126" t="str">
        <f>IF('Main courante'!$A484=$H$6,MAX($H$8:$H486)+1,"")</f>
        <v/>
      </c>
      <c r="I487" s="121" t="str">
        <f>IF('Main courante'!$A484=$H$6,TEXT('Main courante'!$B484,"j mmm aa"),"")</f>
        <v/>
      </c>
      <c r="J487" s="122" t="str">
        <f>IF('Main courante'!$A484=$H$6,TEXT('Main courante'!$C484,"hh:mm"),"")</f>
        <v/>
      </c>
      <c r="K487" s="122" t="str">
        <f>IF('Main courante'!$A484=$H$6,TEXT('Main courante'!$D484,"hh:mm"),"")</f>
        <v/>
      </c>
      <c r="L487" s="123" t="str">
        <f>IF('Main courante'!$A484=$H$6,MOD($K487-$J487,1),"")</f>
        <v/>
      </c>
      <c r="M487" s="123" t="str">
        <f>IF('Main courante'!$A484=$H$6,'Main courante'!$E484,"")</f>
        <v/>
      </c>
      <c r="N487" s="125"/>
      <c r="O487" s="120" t="str">
        <f>IF('Main courante'!$A484=$O$6,MAX($O$8:$O486)+1,"")</f>
        <v/>
      </c>
      <c r="P487" s="121" t="str">
        <f>IF('Main courante'!$A484=$O$6,TEXT('Main courante'!$B484,"j mmm aa"),"")</f>
        <v/>
      </c>
      <c r="Q487" s="122" t="str">
        <f>IF('Main courante'!$A484=$O$6,TEXT('Main courante'!$C484,"hh:mm"),"")</f>
        <v/>
      </c>
      <c r="R487" s="122" t="str">
        <f>IF('Main courante'!$A484=$O$6,TEXT('Main courante'!$D484,"hh:mm"),"")</f>
        <v/>
      </c>
      <c r="S487" s="123" t="str">
        <f>IF('Main courante'!$A484=$O$6,MOD($R487-$Q487,1),"")</f>
        <v/>
      </c>
      <c r="T487" s="124" t="str">
        <f>IF('Main courante'!$A484=$O$6,'Main courante'!$E484,"")</f>
        <v/>
      </c>
      <c r="U487" s="127" t="str">
        <f>IF('Main courante'!$A484=$O$6,DU487,"")</f>
        <v/>
      </c>
      <c r="V487" s="125"/>
      <c r="W487" s="120" t="str">
        <f>IF('Main courante'!$A484=$W$6,MAX($W$8:$W486)+1,"")</f>
        <v/>
      </c>
      <c r="X487" s="121" t="str">
        <f>IF('Main courante'!$A484=$W$6,TEXT('Main courante'!$B484,"j mmm aa"),"")</f>
        <v/>
      </c>
      <c r="Y487" s="122" t="str">
        <f>IF('Main courante'!$A484=$W$6,TEXT('Main courante'!$C484,"hh:mm"),"")</f>
        <v/>
      </c>
      <c r="Z487" s="122" t="str">
        <f>IF('Main courante'!$A484=$W$6,TEXT('Main courante'!$D484,"hh:mm"),"")</f>
        <v/>
      </c>
      <c r="AA487" s="123" t="str">
        <f>IF('Main courante'!$A484=$W$6,MOD($Z487-$Y487,1),"")</f>
        <v/>
      </c>
      <c r="AB487" s="123" t="str">
        <f>IF('Main courante'!$A484=$W$6,'Main courante'!$E484,"")</f>
        <v/>
      </c>
      <c r="AC487" s="122" t="str">
        <f>IF('Main courante'!$A484=$W$6,DU487,"")</f>
        <v/>
      </c>
      <c r="AD487" s="125"/>
      <c r="AE487" s="120" t="str">
        <f>IF('Main courante'!$A484=$AE$6,MAX($AE$8:$AE486)+1,"")</f>
        <v/>
      </c>
      <c r="AF487" s="121" t="str">
        <f>IF('Main courante'!$A484=$AE$6,TEXT('Main courante'!$B484,"j mmm aa"),"")</f>
        <v/>
      </c>
      <c r="AG487" s="122" t="str">
        <f>IF('Main courante'!$A484=$AE$6,TEXT('Main courante'!$C484,"hh:mm"),"")</f>
        <v/>
      </c>
      <c r="AH487" s="122" t="str">
        <f>IF('Main courante'!$A484=$AE$6,TEXT('Main courante'!$D484,"hh:mm"),"")</f>
        <v/>
      </c>
      <c r="AI487" s="123" t="str">
        <f>IF('Main courante'!$A484=$AE$6,MOD($AH487-$AG487,1),"")</f>
        <v/>
      </c>
      <c r="AJ487" s="123" t="str">
        <f>IF('Main courante'!$A484=$AE$6,'Main courante'!$E484,"")</f>
        <v/>
      </c>
      <c r="AK487" s="122" t="str">
        <f>IF('Main courante'!$A484=$AE$6,DU487,"")</f>
        <v/>
      </c>
      <c r="AL487" s="125"/>
      <c r="AM487" s="120" t="str">
        <f>IF('Main courante'!$A484=$AM$6,MAX($AM$8:$AM486)+1,"")</f>
        <v/>
      </c>
      <c r="AN487" s="121" t="str">
        <f>IF('Main courante'!$A484=$AM$6,TEXT('Main courante'!$B484,"j mmm aa"),"")</f>
        <v/>
      </c>
      <c r="AO487" s="122" t="str">
        <f>IF('Main courante'!$A484=$AM$6,TEXT('Main courante'!$C484,"hh:mm"),"")</f>
        <v/>
      </c>
      <c r="AP487" s="122" t="str">
        <f>IF('Main courante'!$A484=$AM$6,TEXT('Main courante'!$D484,"hh:mm"),"")</f>
        <v/>
      </c>
      <c r="AQ487" s="123" t="str">
        <f>IF('Main courante'!$A484=$AM$6,MOD($AP487-$AO487,1),"")</f>
        <v/>
      </c>
      <c r="AR487" s="123" t="str">
        <f>IF('Main courante'!$A484=$AM$6,'Main courante'!$E484,"")</f>
        <v/>
      </c>
      <c r="AS487" s="122" t="str">
        <f>IF('Main courante'!$A484=$AM$6,DU487,"")</f>
        <v/>
      </c>
      <c r="AT487" s="125"/>
      <c r="AU487" s="120" t="str">
        <f>IF('Main courante'!$A484=$AU$6,MAX($AU$8:$AU486)+1,"")</f>
        <v/>
      </c>
      <c r="AV487" s="121" t="str">
        <f>IF('Main courante'!$A484=$AU$6,TEXT('Main courante'!$B484,"j mmm aa"),"")</f>
        <v/>
      </c>
      <c r="AW487" s="122" t="str">
        <f>IF('Main courante'!$A484=$AU$6,TEXT('Main courante'!$C484,"hh:mm"),"")</f>
        <v/>
      </c>
      <c r="AX487" s="122" t="str">
        <f>IF('Main courante'!$A484=$AU$6,TEXT('Main courante'!$D484,"hh:mm"),"")</f>
        <v/>
      </c>
      <c r="AY487" s="123" t="str">
        <f>IF('Main courante'!$A484=$AU$6,MOD($AX487-$AW487,1),"")</f>
        <v/>
      </c>
      <c r="AZ487" s="123" t="str">
        <f>IF('Main courante'!$A484=$AU$6,'Main courante'!$E484,"")</f>
        <v/>
      </c>
      <c r="BA487" s="122" t="str">
        <f>IF('Main courante'!$A484=$AU$6,DU487,"")</f>
        <v/>
      </c>
      <c r="BB487" s="125"/>
      <c r="BC487" s="120" t="str">
        <f>IF('Main courante'!$A484=$BC$6,MAX($BC$8:$BC486)+1,"")</f>
        <v/>
      </c>
      <c r="BD487" s="121" t="str">
        <f>IF('Main courante'!$A484=$BC$6,TEXT('Main courante'!$B484,"j mmm aa"),"")</f>
        <v/>
      </c>
      <c r="BE487" s="122" t="str">
        <f>IF('Main courante'!$A484=$BC$6,TEXT('Main courante'!$C484,"hh:mm"),"")</f>
        <v/>
      </c>
      <c r="BF487" s="122" t="str">
        <f>IF('Main courante'!$A484=$BC$6,TEXT('Main courante'!$D484,"hh:mm"),"")</f>
        <v/>
      </c>
      <c r="BG487" s="123" t="str">
        <f>IF('Main courante'!$A484=$BC$6,MOD($BF487-$BE487,1),"")</f>
        <v/>
      </c>
      <c r="BH487" s="123" t="str">
        <f>IF('Main courante'!$A484=$BC$6,'Main courante'!$E484,"")</f>
        <v/>
      </c>
      <c r="BI487" s="122" t="str">
        <f>IF('Main courante'!$A484=$BC$6,DU487,"")</f>
        <v/>
      </c>
      <c r="BJ487" s="125"/>
      <c r="BK487" s="120" t="str">
        <f>IF('Main courante'!$A484=$BK$6,MAX($BK$8:$BK486)+1,"")</f>
        <v/>
      </c>
      <c r="BL487" s="121" t="str">
        <f>IF('Main courante'!$A484=$BK$6,TEXT('Main courante'!$B484,"j mmm aa"),"")</f>
        <v/>
      </c>
      <c r="BM487" s="122" t="str">
        <f>IF('Main courante'!$A484=$BK$6,TEXT('Main courante'!$C484,"hh:mm"),"")</f>
        <v/>
      </c>
      <c r="BN487" s="122" t="str">
        <f>IF('Main courante'!$A484=$BK$6,TEXT('Main courante'!$D484,"hh:mm"),"")</f>
        <v/>
      </c>
      <c r="BO487" s="123" t="str">
        <f>IF('Main courante'!$A484=$BK$6,MOD($BN487-$BM487,1),"")</f>
        <v/>
      </c>
      <c r="BP487" s="123" t="str">
        <f>IF('Main courante'!$A484=$BK$6,'Main courante'!$E484,"")</f>
        <v/>
      </c>
      <c r="BQ487" s="122" t="str">
        <f>IF('Main courante'!$A484=$BK$6,DU487,"")</f>
        <v/>
      </c>
      <c r="BR487" s="125"/>
      <c r="BS487" s="120" t="str">
        <f>IF('Main courante'!$A484=$BS$6,MAX($BS$8:$BS486)+1,"")</f>
        <v/>
      </c>
      <c r="BT487" s="121" t="str">
        <f>IF('Main courante'!$A484=$BS$6,TEXT('Main courante'!$B484,"j mmm aa"),"")</f>
        <v/>
      </c>
      <c r="BU487" s="122" t="str">
        <f>IF('Main courante'!$A484=$BS$6,TEXT('Main courante'!$C484,"hh:mm"),"")</f>
        <v/>
      </c>
      <c r="BV487" s="122" t="str">
        <f>IF('Main courante'!$A484=$BS$6,TEXT('Main courante'!$D484,"hh:mm"),"")</f>
        <v/>
      </c>
      <c r="BW487" s="123" t="str">
        <f>IF('Main courante'!$A484=$BS$6,MOD($BV487-$BU487,1),"")</f>
        <v/>
      </c>
      <c r="BX487" s="123" t="str">
        <f>IF('Main courante'!$A484=$BS$6,'Main courante'!$E484,"")</f>
        <v/>
      </c>
      <c r="BY487" s="122" t="str">
        <f>IF('Main courante'!$A484=$BS$6,DU487,"")</f>
        <v/>
      </c>
      <c r="BZ487" s="125"/>
      <c r="CA487" s="120" t="str">
        <f>IF('Main courante'!$A484=$CA$6,MAX($CA$8:$CA486)+1,"")</f>
        <v/>
      </c>
      <c r="CB487" s="121" t="str">
        <f>IF('Main courante'!$A484=$CA$6,TEXT('Main courante'!$B484,"j mmm aa"),"")</f>
        <v/>
      </c>
      <c r="CC487" s="122" t="str">
        <f>IF('Main courante'!$A484=$CA$6,TEXT('Main courante'!$C484,"hh:mm"),"")</f>
        <v/>
      </c>
      <c r="CD487" s="122" t="str">
        <f>IF('Main courante'!$A484=$CA$6,TEXT('Main courante'!$D484,"hh:mm"),"")</f>
        <v/>
      </c>
      <c r="CE487" s="123" t="str">
        <f>IF('Main courante'!$A484=$CA$6,MOD($CD487-$CC487,1),"")</f>
        <v/>
      </c>
      <c r="CF487" s="123" t="str">
        <f>IF('Main courante'!$A484=$CA$6,'Main courante'!$E484,"")</f>
        <v/>
      </c>
      <c r="CG487" s="122" t="str">
        <f>IF('Main courante'!$A484=$CA$6,DU487,"")</f>
        <v/>
      </c>
      <c r="CH487" s="125"/>
      <c r="CI487" s="120" t="str">
        <f>IF('Main courante'!$A484=$CI$6,MAX($CI$8:$CI486)+1,"")</f>
        <v/>
      </c>
      <c r="CJ487" s="121" t="str">
        <f>IF('Main courante'!$A484=$CI$6,TEXT('Main courante'!$B484,"j mmm aa"),"")</f>
        <v/>
      </c>
      <c r="CK487" s="122" t="str">
        <f>IF('Main courante'!$A484=$CI$6,TEXT('Main courante'!$C484,"hh:mm"),"")</f>
        <v/>
      </c>
      <c r="CL487" s="122" t="str">
        <f>IF('Main courante'!$A484=$CI$6,TEXT('Main courante'!$D484,"hh:mm"),"")</f>
        <v/>
      </c>
      <c r="CM487" s="123" t="str">
        <f>IF('Main courante'!$A484=$CI$6,MOD($CL487-$CK487,1),"")</f>
        <v/>
      </c>
      <c r="CN487" s="123" t="str">
        <f>IF('Main courante'!$A484=$CI$6,'Main courante'!$E484,"")</f>
        <v/>
      </c>
      <c r="CO487" s="125"/>
      <c r="CP487" s="120" t="str">
        <f>IF('Main courante'!$A484=$CP$6,MAX($CP$8:$CP486)+1,"")</f>
        <v/>
      </c>
      <c r="CQ487" s="121" t="str">
        <f>IF('Main courante'!$A484=$CP$6,TEXT('Main courante'!$B484,"j mmm aa"),"")</f>
        <v/>
      </c>
      <c r="CR487" s="122" t="str">
        <f>IF('Main courante'!$A484=$CP$6,TEXT('Main courante'!$C484,"hh:mm"),"")</f>
        <v/>
      </c>
      <c r="CS487" s="122" t="str">
        <f>IF('Main courante'!$A484=$CP$6,TEXT('Main courante'!$D484,"hh:mm"),"")</f>
        <v/>
      </c>
      <c r="CT487" s="123" t="str">
        <f>IF('Main courante'!$A484=$CP$6,MOD($CS487-$CR487,1),"")</f>
        <v/>
      </c>
      <c r="CU487" s="123" t="str">
        <f>IF('Main courante'!$A484=$CP$6,'Main courante'!$E484,"")</f>
        <v/>
      </c>
      <c r="CV487" s="122" t="str">
        <f>IF('Main courante'!$A484=$CP$6,DU487,"")</f>
        <v/>
      </c>
      <c r="CW487" s="125"/>
      <c r="CX487" s="120" t="str">
        <f>IF('Main courante'!$A484=$CX$6,MAX($CX$8:$CX486)+1,"")</f>
        <v/>
      </c>
      <c r="CY487" s="121" t="str">
        <f>IF('Main courante'!$A484=$CX$6,TEXT('Main courante'!$B484,"j mmm aa"),"")</f>
        <v/>
      </c>
      <c r="CZ487" s="122" t="str">
        <f>IF('Main courante'!$A484=$CX$6,TEXT('Main courante'!$C484,"hh:mm"),"")</f>
        <v/>
      </c>
      <c r="DA487" s="122" t="str">
        <f>IF('Main courante'!$A484=$CX$6,TEXT('Main courante'!$D484,"hh:mm"),"")</f>
        <v/>
      </c>
      <c r="DB487" s="123" t="str">
        <f>IF('Main courante'!$A484=$CX$6,MOD($DA487-$CZ487,1),"")</f>
        <v/>
      </c>
      <c r="DC487" s="123" t="str">
        <f>IF('Main courante'!$A484=$CX$6,'Main courante'!$E484,"")</f>
        <v/>
      </c>
      <c r="DD487" s="122" t="str">
        <f>IF('Main courante'!$A484=$CX$6,DU487,"")</f>
        <v/>
      </c>
      <c r="DE487" s="125"/>
      <c r="DF487" s="120" t="str">
        <f>IF('Main courante'!$A484=$DF$6,MAX($DF$8:$DF486)+1,"")</f>
        <v/>
      </c>
      <c r="DG487" s="121" t="str">
        <f>IF('Main courante'!$A484=$DF$6,TEXT('Main courante'!$B484,"j mmm aa"),"")</f>
        <v/>
      </c>
      <c r="DH487" s="122" t="str">
        <f>IF('Main courante'!$A484=$DF$6,TEXT('Main courante'!$C484,"hh:mm"),"")</f>
        <v/>
      </c>
      <c r="DI487" s="122" t="str">
        <f>IF('Main courante'!$A484=$DF$6,TEXT('Main courante'!$D484,"hh:mm"),"")</f>
        <v/>
      </c>
      <c r="DJ487" s="123" t="str">
        <f>IF('Main courante'!$A484=$DF$6,MOD($DI487-$DH487,1),"")</f>
        <v/>
      </c>
      <c r="DK487" s="123" t="str">
        <f>IF('Main courante'!$A484=$DF$6,'Main courante'!$E484,"")</f>
        <v/>
      </c>
      <c r="DL487" s="128"/>
      <c r="DM487" s="120" t="str">
        <f>IF(OR('Main courante'!$F484&lt;&gt;"",'Main courante'!$K484&lt;&gt;""),MAX($DM$8:$DM486)+1,"")</f>
        <v/>
      </c>
      <c r="DN487" s="121" t="str">
        <f>IF('Main courante'!$F484,TEXT('Main courante'!$B484,"j mmm aa"),"")</f>
        <v/>
      </c>
      <c r="DO487" s="121" t="str">
        <f>IF('Main courante'!$F484,'Main courante'!$E484,"")</f>
        <v/>
      </c>
      <c r="DP487" s="121" t="str">
        <f>IF(OR('Main courante'!$F484&lt;&gt;"",'Main courante'!$K484&lt;&gt;""),IF('Main courante'!$F484&lt;&gt;"",TEXT('Main courante'!$F484,"hh:mm"),""),"")</f>
        <v/>
      </c>
      <c r="DQ487" s="121" t="str">
        <f>IF(OR('Main courante'!$F484&lt;&gt;"",'Main courante'!$K484&lt;&gt;""),IF('Main courante'!$G484&lt;&gt;"",TEXT('Main courante'!$G484,"hh:mm"),""),"")</f>
        <v/>
      </c>
      <c r="DR487" s="121" t="str">
        <f>IF(OR('Main courante'!$F484&lt;&gt;"",'Main courante'!$K484&lt;&gt;""),IF('Main courante'!$K484&lt;&gt;"",TEXT('Main courante'!$K484,"hh:mm"),""),"")</f>
        <v/>
      </c>
      <c r="DS487" s="121" t="str">
        <f>IF(OR('Main courante'!$F484&lt;&gt;"",'Main courante'!$K484&lt;&gt;""),IF('Main courante'!$L484&lt;&gt;"",TEXT('Main courante'!$L484,"hh:mm"),""),"")</f>
        <v/>
      </c>
      <c r="DT487" s="129">
        <f t="shared" si="25"/>
        <v>0</v>
      </c>
      <c r="DU487" s="130">
        <f>'Main courante'!$H484+'Main courante'!$M484</f>
        <v>0</v>
      </c>
      <c r="DV487" s="131">
        <f>'Main courante'!$J484+'Main courante'!$O484</f>
        <v>0</v>
      </c>
      <c r="DW487" s="131">
        <f>'Main courante'!$I484+'Main courante'!$N484</f>
        <v>0</v>
      </c>
      <c r="DX487" s="132" t="str">
        <f>IF('Main courante'!$P484&lt;&gt;"",'Main courante'!$P484,"")</f>
        <v/>
      </c>
      <c r="DY487" s="133" t="str">
        <f>IF('Main courante'!$Q484&lt;&gt;"",'Main courante'!$Q484,"")</f>
        <v/>
      </c>
      <c r="DZ487" s="133" t="str">
        <f>IF('Main courante'!$R484&lt;&gt;"",'Main courante'!$R484,"")</f>
        <v/>
      </c>
      <c r="EA487" s="129">
        <f t="shared" si="26"/>
        <v>0</v>
      </c>
      <c r="EB487" s="129">
        <f t="shared" si="27"/>
        <v>0</v>
      </c>
      <c r="ED487" s="120" t="str">
        <f>IF('Main courante'!$A484=$ED$6,MAX($ED$8:$ED486)+1,"")</f>
        <v/>
      </c>
      <c r="EE487" s="120" t="str">
        <f>IF('Main courante'!$A484=$ED$6,'Main courante'!$S484,"")</f>
        <v/>
      </c>
      <c r="EF487" s="120" t="str">
        <f>IF('Main courante'!$A484=$ED$6,'Main courante'!$T484,"")</f>
        <v/>
      </c>
      <c r="EG487" s="120" t="str">
        <f>IF('Main courante'!$A484=$ED$6,'Main courante'!$U484,"")</f>
        <v/>
      </c>
      <c r="EH487" s="134" t="str">
        <f>IF('Main courante'!$A484=$ED$6,'Main courante'!$V484,"")</f>
        <v/>
      </c>
      <c r="EJ487" s="120" t="str">
        <f>IF('Main courante'!$A484=$EJ$6,MAX($EJ$8:$EJ486)+1,"")</f>
        <v/>
      </c>
      <c r="EK487" s="120" t="str">
        <f>IF('Main courante'!$A484=$EJ$6,'Main courante'!$S484,"")</f>
        <v/>
      </c>
      <c r="EL487" s="120" t="str">
        <f>IF('Main courante'!$A484=$EJ$6,'Main courante'!$T484,"")</f>
        <v/>
      </c>
      <c r="EM487" s="120" t="str">
        <f>IF('Main courante'!$A484=$EJ$6,'Main courante'!$U484,"")</f>
        <v/>
      </c>
      <c r="EN487" s="134" t="str">
        <f>IF('Main courante'!$A484=$EJ$6,'Main courante'!$V484,"")</f>
        <v/>
      </c>
      <c r="EP487" s="120" t="str">
        <f>IF('Main courante'!$A484=$EP$6,MAX($EP$8:$EP486)+1,"")</f>
        <v/>
      </c>
      <c r="EQ487" s="120" t="str">
        <f>IF('Main courante'!$A484=$EP$6,'Main courante'!$S484,"")</f>
        <v/>
      </c>
      <c r="ER487" s="120" t="str">
        <f>IF('Main courante'!$A484=$EP$6,'Main courante'!$T484,"")</f>
        <v/>
      </c>
      <c r="ES487" s="120" t="str">
        <f>IF('Main courante'!$A484=$EP$6,'Main courante'!$U484,"")</f>
        <v/>
      </c>
      <c r="ET487" s="134" t="str">
        <f>IF('Main courante'!$A484=$EP$6,'Main courante'!$V484,"")</f>
        <v/>
      </c>
      <c r="EU487" s="125"/>
      <c r="EV487" s="120" t="str">
        <f>IF('Main courante'!$A484=$EV$6,MAX($EV$8:$EV486)+1,"")</f>
        <v/>
      </c>
      <c r="EW487" s="121" t="str">
        <f>IF('Main courante'!$A484=$EV$6,TEXT('Main courante'!$B484,"j mmm aa"),"")</f>
        <v/>
      </c>
      <c r="EX487" s="122" t="str">
        <f>IF('Main courante'!$A484=$EV$6,TEXT('Main courante'!$C484,"hh:mm"),"")</f>
        <v/>
      </c>
      <c r="EY487" s="122" t="str">
        <f>IF('Main courante'!$A484=$EV$6,TEXT('Main courante'!$D484,"hh:mm"),"")</f>
        <v/>
      </c>
      <c r="EZ487" s="123" t="str">
        <f>IF('Main courante'!$A484=$EV$6,MOD($EY487-$EX487,1),"")</f>
        <v/>
      </c>
      <c r="FA487" s="123" t="str">
        <f>IF('Main courante'!$A484=$EV$6,'Main courante'!$E484,"")</f>
        <v/>
      </c>
      <c r="FB487" s="128"/>
    </row>
    <row r="488" spans="1:158">
      <c r="A488" s="120" t="str">
        <f>IF('Main courante'!$A485=$A$6,MAX($A$8:$A487)+1,"")</f>
        <v/>
      </c>
      <c r="B488" s="121" t="str">
        <f>IF('Main courante'!$A485=$A$6,TEXT('Main courante'!$B485,"j mmm aa"),"")</f>
        <v/>
      </c>
      <c r="C488" s="122" t="str">
        <f>IF('Main courante'!$A485=$A$6,TEXT('Main courante'!$C485,"hh:mm"),"")</f>
        <v/>
      </c>
      <c r="D488" s="122" t="str">
        <f>IF('Main courante'!$A485=$A$6,TEXT('Main courante'!$D485,"hh:mm"),"")</f>
        <v/>
      </c>
      <c r="E488" s="123" t="str">
        <f>IF('Main courante'!$A485=$A$6,MOD($D488-$C488,1),"")</f>
        <v/>
      </c>
      <c r="F488" s="123" t="str">
        <f>IF('Main courante'!$A485=$A$6,'Main courante'!$E485,"")</f>
        <v/>
      </c>
      <c r="G488" s="125"/>
      <c r="H488" s="126" t="str">
        <f>IF('Main courante'!$A485=$H$6,MAX($H$8:$H487)+1,"")</f>
        <v/>
      </c>
      <c r="I488" s="121" t="str">
        <f>IF('Main courante'!$A485=$H$6,TEXT('Main courante'!$B485,"j mmm aa"),"")</f>
        <v/>
      </c>
      <c r="J488" s="122" t="str">
        <f>IF('Main courante'!$A485=$H$6,TEXT('Main courante'!$C485,"hh:mm"),"")</f>
        <v/>
      </c>
      <c r="K488" s="122" t="str">
        <f>IF('Main courante'!$A485=$H$6,TEXT('Main courante'!$D485,"hh:mm"),"")</f>
        <v/>
      </c>
      <c r="L488" s="123" t="str">
        <f>IF('Main courante'!$A485=$H$6,MOD($K488-$J488,1),"")</f>
        <v/>
      </c>
      <c r="M488" s="123" t="str">
        <f>IF('Main courante'!$A485=$H$6,'Main courante'!$E485,"")</f>
        <v/>
      </c>
      <c r="N488" s="125"/>
      <c r="O488" s="120" t="str">
        <f>IF('Main courante'!$A485=$O$6,MAX($O$8:$O487)+1,"")</f>
        <v/>
      </c>
      <c r="P488" s="121" t="str">
        <f>IF('Main courante'!$A485=$O$6,TEXT('Main courante'!$B485,"j mmm aa"),"")</f>
        <v/>
      </c>
      <c r="Q488" s="122" t="str">
        <f>IF('Main courante'!$A485=$O$6,TEXT('Main courante'!$C485,"hh:mm"),"")</f>
        <v/>
      </c>
      <c r="R488" s="122" t="str">
        <f>IF('Main courante'!$A485=$O$6,TEXT('Main courante'!$D485,"hh:mm"),"")</f>
        <v/>
      </c>
      <c r="S488" s="123" t="str">
        <f>IF('Main courante'!$A485=$O$6,MOD($R488-$Q488,1),"")</f>
        <v/>
      </c>
      <c r="T488" s="124" t="str">
        <f>IF('Main courante'!$A485=$O$6,'Main courante'!$E485,"")</f>
        <v/>
      </c>
      <c r="U488" s="127" t="str">
        <f>IF('Main courante'!$A485=$O$6,DU488,"")</f>
        <v/>
      </c>
      <c r="V488" s="125"/>
      <c r="W488" s="120" t="str">
        <f>IF('Main courante'!$A485=$W$6,MAX($W$8:$W487)+1,"")</f>
        <v/>
      </c>
      <c r="X488" s="121" t="str">
        <f>IF('Main courante'!$A485=$W$6,TEXT('Main courante'!$B485,"j mmm aa"),"")</f>
        <v/>
      </c>
      <c r="Y488" s="122" t="str">
        <f>IF('Main courante'!$A485=$W$6,TEXT('Main courante'!$C485,"hh:mm"),"")</f>
        <v/>
      </c>
      <c r="Z488" s="122" t="str">
        <f>IF('Main courante'!$A485=$W$6,TEXT('Main courante'!$D485,"hh:mm"),"")</f>
        <v/>
      </c>
      <c r="AA488" s="123" t="str">
        <f>IF('Main courante'!$A485=$W$6,MOD($Z488-$Y488,1),"")</f>
        <v/>
      </c>
      <c r="AB488" s="123" t="str">
        <f>IF('Main courante'!$A485=$W$6,'Main courante'!$E485,"")</f>
        <v/>
      </c>
      <c r="AC488" s="122" t="str">
        <f>IF('Main courante'!$A485=$W$6,DU488,"")</f>
        <v/>
      </c>
      <c r="AD488" s="125"/>
      <c r="AE488" s="120" t="str">
        <f>IF('Main courante'!$A485=$AE$6,MAX($AE$8:$AE487)+1,"")</f>
        <v/>
      </c>
      <c r="AF488" s="121" t="str">
        <f>IF('Main courante'!$A485=$AE$6,TEXT('Main courante'!$B485,"j mmm aa"),"")</f>
        <v/>
      </c>
      <c r="AG488" s="122" t="str">
        <f>IF('Main courante'!$A485=$AE$6,TEXT('Main courante'!$C485,"hh:mm"),"")</f>
        <v/>
      </c>
      <c r="AH488" s="122" t="str">
        <f>IF('Main courante'!$A485=$AE$6,TEXT('Main courante'!$D485,"hh:mm"),"")</f>
        <v/>
      </c>
      <c r="AI488" s="123" t="str">
        <f>IF('Main courante'!$A485=$AE$6,MOD($AH488-$AG488,1),"")</f>
        <v/>
      </c>
      <c r="AJ488" s="123" t="str">
        <f>IF('Main courante'!$A485=$AE$6,'Main courante'!$E485,"")</f>
        <v/>
      </c>
      <c r="AK488" s="122" t="str">
        <f>IF('Main courante'!$A485=$AE$6,DU488,"")</f>
        <v/>
      </c>
      <c r="AL488" s="125"/>
      <c r="AM488" s="120" t="str">
        <f>IF('Main courante'!$A485=$AM$6,MAX($AM$8:$AM487)+1,"")</f>
        <v/>
      </c>
      <c r="AN488" s="121" t="str">
        <f>IF('Main courante'!$A485=$AM$6,TEXT('Main courante'!$B485,"j mmm aa"),"")</f>
        <v/>
      </c>
      <c r="AO488" s="122" t="str">
        <f>IF('Main courante'!$A485=$AM$6,TEXT('Main courante'!$C485,"hh:mm"),"")</f>
        <v/>
      </c>
      <c r="AP488" s="122" t="str">
        <f>IF('Main courante'!$A485=$AM$6,TEXT('Main courante'!$D485,"hh:mm"),"")</f>
        <v/>
      </c>
      <c r="AQ488" s="123" t="str">
        <f>IF('Main courante'!$A485=$AM$6,MOD($AP488-$AO488,1),"")</f>
        <v/>
      </c>
      <c r="AR488" s="123" t="str">
        <f>IF('Main courante'!$A485=$AM$6,'Main courante'!$E485,"")</f>
        <v/>
      </c>
      <c r="AS488" s="122" t="str">
        <f>IF('Main courante'!$A485=$AM$6,DU488,"")</f>
        <v/>
      </c>
      <c r="AT488" s="125"/>
      <c r="AU488" s="120" t="str">
        <f>IF('Main courante'!$A485=$AU$6,MAX($AU$8:$AU487)+1,"")</f>
        <v/>
      </c>
      <c r="AV488" s="121" t="str">
        <f>IF('Main courante'!$A485=$AU$6,TEXT('Main courante'!$B485,"j mmm aa"),"")</f>
        <v/>
      </c>
      <c r="AW488" s="122" t="str">
        <f>IF('Main courante'!$A485=$AU$6,TEXT('Main courante'!$C485,"hh:mm"),"")</f>
        <v/>
      </c>
      <c r="AX488" s="122" t="str">
        <f>IF('Main courante'!$A485=$AU$6,TEXT('Main courante'!$D485,"hh:mm"),"")</f>
        <v/>
      </c>
      <c r="AY488" s="123" t="str">
        <f>IF('Main courante'!$A485=$AU$6,MOD($AX488-$AW488,1),"")</f>
        <v/>
      </c>
      <c r="AZ488" s="123" t="str">
        <f>IF('Main courante'!$A485=$AU$6,'Main courante'!$E485,"")</f>
        <v/>
      </c>
      <c r="BA488" s="122" t="str">
        <f>IF('Main courante'!$A485=$AU$6,DU488,"")</f>
        <v/>
      </c>
      <c r="BB488" s="125"/>
      <c r="BC488" s="120" t="str">
        <f>IF('Main courante'!$A485=$BC$6,MAX($BC$8:$BC487)+1,"")</f>
        <v/>
      </c>
      <c r="BD488" s="121" t="str">
        <f>IF('Main courante'!$A485=$BC$6,TEXT('Main courante'!$B485,"j mmm aa"),"")</f>
        <v/>
      </c>
      <c r="BE488" s="122" t="str">
        <f>IF('Main courante'!$A485=$BC$6,TEXT('Main courante'!$C485,"hh:mm"),"")</f>
        <v/>
      </c>
      <c r="BF488" s="122" t="str">
        <f>IF('Main courante'!$A485=$BC$6,TEXT('Main courante'!$D485,"hh:mm"),"")</f>
        <v/>
      </c>
      <c r="BG488" s="123" t="str">
        <f>IF('Main courante'!$A485=$BC$6,MOD($BF488-$BE488,1),"")</f>
        <v/>
      </c>
      <c r="BH488" s="123" t="str">
        <f>IF('Main courante'!$A485=$BC$6,'Main courante'!$E485,"")</f>
        <v/>
      </c>
      <c r="BI488" s="122" t="str">
        <f>IF('Main courante'!$A485=$BC$6,DU488,"")</f>
        <v/>
      </c>
      <c r="BJ488" s="125"/>
      <c r="BK488" s="120" t="str">
        <f>IF('Main courante'!$A485=$BK$6,MAX($BK$8:$BK487)+1,"")</f>
        <v/>
      </c>
      <c r="BL488" s="121" t="str">
        <f>IF('Main courante'!$A485=$BK$6,TEXT('Main courante'!$B485,"j mmm aa"),"")</f>
        <v/>
      </c>
      <c r="BM488" s="122" t="str">
        <f>IF('Main courante'!$A485=$BK$6,TEXT('Main courante'!$C485,"hh:mm"),"")</f>
        <v/>
      </c>
      <c r="BN488" s="122" t="str">
        <f>IF('Main courante'!$A485=$BK$6,TEXT('Main courante'!$D485,"hh:mm"),"")</f>
        <v/>
      </c>
      <c r="BO488" s="123" t="str">
        <f>IF('Main courante'!$A485=$BK$6,MOD($BN488-$BM488,1),"")</f>
        <v/>
      </c>
      <c r="BP488" s="123" t="str">
        <f>IF('Main courante'!$A485=$BK$6,'Main courante'!$E485,"")</f>
        <v/>
      </c>
      <c r="BQ488" s="122" t="str">
        <f>IF('Main courante'!$A485=$BK$6,DU488,"")</f>
        <v/>
      </c>
      <c r="BR488" s="125"/>
      <c r="BS488" s="120" t="str">
        <f>IF('Main courante'!$A485=$BS$6,MAX($BS$8:$BS487)+1,"")</f>
        <v/>
      </c>
      <c r="BT488" s="121" t="str">
        <f>IF('Main courante'!$A485=$BS$6,TEXT('Main courante'!$B485,"j mmm aa"),"")</f>
        <v/>
      </c>
      <c r="BU488" s="122" t="str">
        <f>IF('Main courante'!$A485=$BS$6,TEXT('Main courante'!$C485,"hh:mm"),"")</f>
        <v/>
      </c>
      <c r="BV488" s="122" t="str">
        <f>IF('Main courante'!$A485=$BS$6,TEXT('Main courante'!$D485,"hh:mm"),"")</f>
        <v/>
      </c>
      <c r="BW488" s="123" t="str">
        <f>IF('Main courante'!$A485=$BS$6,MOD($BV488-$BU488,1),"")</f>
        <v/>
      </c>
      <c r="BX488" s="123" t="str">
        <f>IF('Main courante'!$A485=$BS$6,'Main courante'!$E485,"")</f>
        <v/>
      </c>
      <c r="BY488" s="122" t="str">
        <f>IF('Main courante'!$A485=$BS$6,DU488,"")</f>
        <v/>
      </c>
      <c r="BZ488" s="125"/>
      <c r="CA488" s="120" t="str">
        <f>IF('Main courante'!$A485=$CA$6,MAX($CA$8:$CA487)+1,"")</f>
        <v/>
      </c>
      <c r="CB488" s="121" t="str">
        <f>IF('Main courante'!$A485=$CA$6,TEXT('Main courante'!$B485,"j mmm aa"),"")</f>
        <v/>
      </c>
      <c r="CC488" s="122" t="str">
        <f>IF('Main courante'!$A485=$CA$6,TEXT('Main courante'!$C485,"hh:mm"),"")</f>
        <v/>
      </c>
      <c r="CD488" s="122" t="str">
        <f>IF('Main courante'!$A485=$CA$6,TEXT('Main courante'!$D485,"hh:mm"),"")</f>
        <v/>
      </c>
      <c r="CE488" s="123" t="str">
        <f>IF('Main courante'!$A485=$CA$6,MOD($CD488-$CC488,1),"")</f>
        <v/>
      </c>
      <c r="CF488" s="123" t="str">
        <f>IF('Main courante'!$A485=$CA$6,'Main courante'!$E485,"")</f>
        <v/>
      </c>
      <c r="CG488" s="122" t="str">
        <f>IF('Main courante'!$A485=$CA$6,DU488,"")</f>
        <v/>
      </c>
      <c r="CH488" s="125"/>
      <c r="CI488" s="120" t="str">
        <f>IF('Main courante'!$A485=$CI$6,MAX($CI$8:$CI487)+1,"")</f>
        <v/>
      </c>
      <c r="CJ488" s="121" t="str">
        <f>IF('Main courante'!$A485=$CI$6,TEXT('Main courante'!$B485,"j mmm aa"),"")</f>
        <v/>
      </c>
      <c r="CK488" s="122" t="str">
        <f>IF('Main courante'!$A485=$CI$6,TEXT('Main courante'!$C485,"hh:mm"),"")</f>
        <v/>
      </c>
      <c r="CL488" s="122" t="str">
        <f>IF('Main courante'!$A485=$CI$6,TEXT('Main courante'!$D485,"hh:mm"),"")</f>
        <v/>
      </c>
      <c r="CM488" s="123" t="str">
        <f>IF('Main courante'!$A485=$CI$6,MOD($CL488-$CK488,1),"")</f>
        <v/>
      </c>
      <c r="CN488" s="123" t="str">
        <f>IF('Main courante'!$A485=$CI$6,'Main courante'!$E485,"")</f>
        <v/>
      </c>
      <c r="CO488" s="125"/>
      <c r="CP488" s="120" t="str">
        <f>IF('Main courante'!$A485=$CP$6,MAX($CP$8:$CP487)+1,"")</f>
        <v/>
      </c>
      <c r="CQ488" s="121" t="str">
        <f>IF('Main courante'!$A485=$CP$6,TEXT('Main courante'!$B485,"j mmm aa"),"")</f>
        <v/>
      </c>
      <c r="CR488" s="122" t="str">
        <f>IF('Main courante'!$A485=$CP$6,TEXT('Main courante'!$C485,"hh:mm"),"")</f>
        <v/>
      </c>
      <c r="CS488" s="122" t="str">
        <f>IF('Main courante'!$A485=$CP$6,TEXT('Main courante'!$D485,"hh:mm"),"")</f>
        <v/>
      </c>
      <c r="CT488" s="123" t="str">
        <f>IF('Main courante'!$A485=$CP$6,MOD($CS488-$CR488,1),"")</f>
        <v/>
      </c>
      <c r="CU488" s="123" t="str">
        <f>IF('Main courante'!$A485=$CP$6,'Main courante'!$E485,"")</f>
        <v/>
      </c>
      <c r="CV488" s="122" t="str">
        <f>IF('Main courante'!$A485=$CP$6,DU488,"")</f>
        <v/>
      </c>
      <c r="CW488" s="125"/>
      <c r="CX488" s="120" t="str">
        <f>IF('Main courante'!$A485=$CX$6,MAX($CX$8:$CX487)+1,"")</f>
        <v/>
      </c>
      <c r="CY488" s="121" t="str">
        <f>IF('Main courante'!$A485=$CX$6,TEXT('Main courante'!$B485,"j mmm aa"),"")</f>
        <v/>
      </c>
      <c r="CZ488" s="122" t="str">
        <f>IF('Main courante'!$A485=$CX$6,TEXT('Main courante'!$C485,"hh:mm"),"")</f>
        <v/>
      </c>
      <c r="DA488" s="122" t="str">
        <f>IF('Main courante'!$A485=$CX$6,TEXT('Main courante'!$D485,"hh:mm"),"")</f>
        <v/>
      </c>
      <c r="DB488" s="123" t="str">
        <f>IF('Main courante'!$A485=$CX$6,MOD($DA488-$CZ488,1),"")</f>
        <v/>
      </c>
      <c r="DC488" s="123" t="str">
        <f>IF('Main courante'!$A485=$CX$6,'Main courante'!$E485,"")</f>
        <v/>
      </c>
      <c r="DD488" s="122" t="str">
        <f>IF('Main courante'!$A485=$CX$6,DU488,"")</f>
        <v/>
      </c>
      <c r="DE488" s="125"/>
      <c r="DF488" s="120" t="str">
        <f>IF('Main courante'!$A485=$DF$6,MAX($DF$8:$DF487)+1,"")</f>
        <v/>
      </c>
      <c r="DG488" s="121" t="str">
        <f>IF('Main courante'!$A485=$DF$6,TEXT('Main courante'!$B485,"j mmm aa"),"")</f>
        <v/>
      </c>
      <c r="DH488" s="122" t="str">
        <f>IF('Main courante'!$A485=$DF$6,TEXT('Main courante'!$C485,"hh:mm"),"")</f>
        <v/>
      </c>
      <c r="DI488" s="122" t="str">
        <f>IF('Main courante'!$A485=$DF$6,TEXT('Main courante'!$D485,"hh:mm"),"")</f>
        <v/>
      </c>
      <c r="DJ488" s="123" t="str">
        <f>IF('Main courante'!$A485=$DF$6,MOD($DI488-$DH488,1),"")</f>
        <v/>
      </c>
      <c r="DK488" s="123" t="str">
        <f>IF('Main courante'!$A485=$DF$6,'Main courante'!$E485,"")</f>
        <v/>
      </c>
      <c r="DL488" s="128"/>
      <c r="DM488" s="120" t="str">
        <f>IF(OR('Main courante'!$F485&lt;&gt;"",'Main courante'!$K485&lt;&gt;""),MAX($DM$8:$DM487)+1,"")</f>
        <v/>
      </c>
      <c r="DN488" s="121" t="str">
        <f>IF('Main courante'!$F485,TEXT('Main courante'!$B485,"j mmm aa"),"")</f>
        <v/>
      </c>
      <c r="DO488" s="121" t="str">
        <f>IF('Main courante'!$F485,'Main courante'!$E485,"")</f>
        <v/>
      </c>
      <c r="DP488" s="121" t="str">
        <f>IF(OR('Main courante'!$F485&lt;&gt;"",'Main courante'!$K485&lt;&gt;""),IF('Main courante'!$F485&lt;&gt;"",TEXT('Main courante'!$F485,"hh:mm"),""),"")</f>
        <v/>
      </c>
      <c r="DQ488" s="121" t="str">
        <f>IF(OR('Main courante'!$F485&lt;&gt;"",'Main courante'!$K485&lt;&gt;""),IF('Main courante'!$G485&lt;&gt;"",TEXT('Main courante'!$G485,"hh:mm"),""),"")</f>
        <v/>
      </c>
      <c r="DR488" s="121" t="str">
        <f>IF(OR('Main courante'!$F485&lt;&gt;"",'Main courante'!$K485&lt;&gt;""),IF('Main courante'!$K485&lt;&gt;"",TEXT('Main courante'!$K485,"hh:mm"),""),"")</f>
        <v/>
      </c>
      <c r="DS488" s="121" t="str">
        <f>IF(OR('Main courante'!$F485&lt;&gt;"",'Main courante'!$K485&lt;&gt;""),IF('Main courante'!$L485&lt;&gt;"",TEXT('Main courante'!$L485,"hh:mm"),""),"")</f>
        <v/>
      </c>
      <c r="DT488" s="129">
        <f t="shared" si="25"/>
        <v>0</v>
      </c>
      <c r="DU488" s="130">
        <f>'Main courante'!$H485+'Main courante'!$M485</f>
        <v>0</v>
      </c>
      <c r="DV488" s="131">
        <f>'Main courante'!$J485+'Main courante'!$O485</f>
        <v>0</v>
      </c>
      <c r="DW488" s="131">
        <f>'Main courante'!$I485+'Main courante'!$N485</f>
        <v>0</v>
      </c>
      <c r="DX488" s="132" t="str">
        <f>IF('Main courante'!$P485&lt;&gt;"",'Main courante'!$P485,"")</f>
        <v/>
      </c>
      <c r="DY488" s="133" t="str">
        <f>IF('Main courante'!$Q485&lt;&gt;"",'Main courante'!$Q485,"")</f>
        <v/>
      </c>
      <c r="DZ488" s="133" t="str">
        <f>IF('Main courante'!$R485&lt;&gt;"",'Main courante'!$R485,"")</f>
        <v/>
      </c>
      <c r="EA488" s="129">
        <f t="shared" si="26"/>
        <v>0</v>
      </c>
      <c r="EB488" s="129">
        <f t="shared" si="27"/>
        <v>0</v>
      </c>
      <c r="ED488" s="120" t="str">
        <f>IF('Main courante'!$A485=$ED$6,MAX($ED$8:$ED487)+1,"")</f>
        <v/>
      </c>
      <c r="EE488" s="120" t="str">
        <f>IF('Main courante'!$A485=$ED$6,'Main courante'!$S485,"")</f>
        <v/>
      </c>
      <c r="EF488" s="120" t="str">
        <f>IF('Main courante'!$A485=$ED$6,'Main courante'!$T485,"")</f>
        <v/>
      </c>
      <c r="EG488" s="120" t="str">
        <f>IF('Main courante'!$A485=$ED$6,'Main courante'!$U485,"")</f>
        <v/>
      </c>
      <c r="EH488" s="134" t="str">
        <f>IF('Main courante'!$A485=$ED$6,'Main courante'!$V485,"")</f>
        <v/>
      </c>
      <c r="EJ488" s="120" t="str">
        <f>IF('Main courante'!$A485=$EJ$6,MAX($EJ$8:$EJ487)+1,"")</f>
        <v/>
      </c>
      <c r="EK488" s="120" t="str">
        <f>IF('Main courante'!$A485=$EJ$6,'Main courante'!$S485,"")</f>
        <v/>
      </c>
      <c r="EL488" s="120" t="str">
        <f>IF('Main courante'!$A485=$EJ$6,'Main courante'!$T485,"")</f>
        <v/>
      </c>
      <c r="EM488" s="120" t="str">
        <f>IF('Main courante'!$A485=$EJ$6,'Main courante'!$U485,"")</f>
        <v/>
      </c>
      <c r="EN488" s="134" t="str">
        <f>IF('Main courante'!$A485=$EJ$6,'Main courante'!$V485,"")</f>
        <v/>
      </c>
      <c r="EP488" s="120" t="str">
        <f>IF('Main courante'!$A485=$EP$6,MAX($EP$8:$EP487)+1,"")</f>
        <v/>
      </c>
      <c r="EQ488" s="120" t="str">
        <f>IF('Main courante'!$A485=$EP$6,'Main courante'!$S485,"")</f>
        <v/>
      </c>
      <c r="ER488" s="120" t="str">
        <f>IF('Main courante'!$A485=$EP$6,'Main courante'!$T485,"")</f>
        <v/>
      </c>
      <c r="ES488" s="120" t="str">
        <f>IF('Main courante'!$A485=$EP$6,'Main courante'!$U485,"")</f>
        <v/>
      </c>
      <c r="ET488" s="134" t="str">
        <f>IF('Main courante'!$A485=$EP$6,'Main courante'!$V485,"")</f>
        <v/>
      </c>
      <c r="EU488" s="125"/>
      <c r="EV488" s="120" t="str">
        <f>IF('Main courante'!$A485=$EV$6,MAX($EV$8:$EV487)+1,"")</f>
        <v/>
      </c>
      <c r="EW488" s="121" t="str">
        <f>IF('Main courante'!$A485=$EV$6,TEXT('Main courante'!$B485,"j mmm aa"),"")</f>
        <v/>
      </c>
      <c r="EX488" s="122" t="str">
        <f>IF('Main courante'!$A485=$EV$6,TEXT('Main courante'!$C485,"hh:mm"),"")</f>
        <v/>
      </c>
      <c r="EY488" s="122" t="str">
        <f>IF('Main courante'!$A485=$EV$6,TEXT('Main courante'!$D485,"hh:mm"),"")</f>
        <v/>
      </c>
      <c r="EZ488" s="123" t="str">
        <f>IF('Main courante'!$A485=$EV$6,MOD($EY488-$EX488,1),"")</f>
        <v/>
      </c>
      <c r="FA488" s="123" t="str">
        <f>IF('Main courante'!$A485=$EV$6,'Main courante'!$E485,"")</f>
        <v/>
      </c>
      <c r="FB488" s="128"/>
    </row>
    <row r="489" spans="1:158">
      <c r="A489" s="120" t="str">
        <f>IF('Main courante'!$A486=$A$6,MAX($A$8:$A488)+1,"")</f>
        <v/>
      </c>
      <c r="B489" s="121" t="str">
        <f>IF('Main courante'!$A486=$A$6,TEXT('Main courante'!$B486,"j mmm aa"),"")</f>
        <v/>
      </c>
      <c r="C489" s="122" t="str">
        <f>IF('Main courante'!$A486=$A$6,TEXT('Main courante'!$C486,"hh:mm"),"")</f>
        <v/>
      </c>
      <c r="D489" s="122" t="str">
        <f>IF('Main courante'!$A486=$A$6,TEXT('Main courante'!$D486,"hh:mm"),"")</f>
        <v/>
      </c>
      <c r="E489" s="123" t="str">
        <f>IF('Main courante'!$A486=$A$6,MOD($D489-$C489,1),"")</f>
        <v/>
      </c>
      <c r="F489" s="123" t="str">
        <f>IF('Main courante'!$A486=$A$6,'Main courante'!$E486,"")</f>
        <v/>
      </c>
      <c r="G489" s="125"/>
      <c r="H489" s="126" t="str">
        <f>IF('Main courante'!$A486=$H$6,MAX($H$8:$H488)+1,"")</f>
        <v/>
      </c>
      <c r="I489" s="121" t="str">
        <f>IF('Main courante'!$A486=$H$6,TEXT('Main courante'!$B486,"j mmm aa"),"")</f>
        <v/>
      </c>
      <c r="J489" s="122" t="str">
        <f>IF('Main courante'!$A486=$H$6,TEXT('Main courante'!$C486,"hh:mm"),"")</f>
        <v/>
      </c>
      <c r="K489" s="122" t="str">
        <f>IF('Main courante'!$A486=$H$6,TEXT('Main courante'!$D486,"hh:mm"),"")</f>
        <v/>
      </c>
      <c r="L489" s="123" t="str">
        <f>IF('Main courante'!$A486=$H$6,MOD($K489-$J489,1),"")</f>
        <v/>
      </c>
      <c r="M489" s="123" t="str">
        <f>IF('Main courante'!$A486=$H$6,'Main courante'!$E486,"")</f>
        <v/>
      </c>
      <c r="N489" s="125"/>
      <c r="O489" s="120" t="str">
        <f>IF('Main courante'!$A486=$O$6,MAX($O$8:$O488)+1,"")</f>
        <v/>
      </c>
      <c r="P489" s="121" t="str">
        <f>IF('Main courante'!$A486=$O$6,TEXT('Main courante'!$B486,"j mmm aa"),"")</f>
        <v/>
      </c>
      <c r="Q489" s="122" t="str">
        <f>IF('Main courante'!$A486=$O$6,TEXT('Main courante'!$C486,"hh:mm"),"")</f>
        <v/>
      </c>
      <c r="R489" s="122" t="str">
        <f>IF('Main courante'!$A486=$O$6,TEXT('Main courante'!$D486,"hh:mm"),"")</f>
        <v/>
      </c>
      <c r="S489" s="123" t="str">
        <f>IF('Main courante'!$A486=$O$6,MOD($R489-$Q489,1),"")</f>
        <v/>
      </c>
      <c r="T489" s="124" t="str">
        <f>IF('Main courante'!$A486=$O$6,'Main courante'!$E486,"")</f>
        <v/>
      </c>
      <c r="U489" s="127" t="str">
        <f>IF('Main courante'!$A486=$O$6,DU489,"")</f>
        <v/>
      </c>
      <c r="V489" s="125"/>
      <c r="W489" s="120" t="str">
        <f>IF('Main courante'!$A486=$W$6,MAX($W$8:$W488)+1,"")</f>
        <v/>
      </c>
      <c r="X489" s="121" t="str">
        <f>IF('Main courante'!$A486=$W$6,TEXT('Main courante'!$B486,"j mmm aa"),"")</f>
        <v/>
      </c>
      <c r="Y489" s="122" t="str">
        <f>IF('Main courante'!$A486=$W$6,TEXT('Main courante'!$C486,"hh:mm"),"")</f>
        <v/>
      </c>
      <c r="Z489" s="122" t="str">
        <f>IF('Main courante'!$A486=$W$6,TEXT('Main courante'!$D486,"hh:mm"),"")</f>
        <v/>
      </c>
      <c r="AA489" s="123" t="str">
        <f>IF('Main courante'!$A486=$W$6,MOD($Z489-$Y489,1),"")</f>
        <v/>
      </c>
      <c r="AB489" s="123" t="str">
        <f>IF('Main courante'!$A486=$W$6,'Main courante'!$E486,"")</f>
        <v/>
      </c>
      <c r="AC489" s="122" t="str">
        <f>IF('Main courante'!$A486=$W$6,DU489,"")</f>
        <v/>
      </c>
      <c r="AD489" s="125"/>
      <c r="AE489" s="120" t="str">
        <f>IF('Main courante'!$A486=$AE$6,MAX($AE$8:$AE488)+1,"")</f>
        <v/>
      </c>
      <c r="AF489" s="121" t="str">
        <f>IF('Main courante'!$A486=$AE$6,TEXT('Main courante'!$B486,"j mmm aa"),"")</f>
        <v/>
      </c>
      <c r="AG489" s="122" t="str">
        <f>IF('Main courante'!$A486=$AE$6,TEXT('Main courante'!$C486,"hh:mm"),"")</f>
        <v/>
      </c>
      <c r="AH489" s="122" t="str">
        <f>IF('Main courante'!$A486=$AE$6,TEXT('Main courante'!$D486,"hh:mm"),"")</f>
        <v/>
      </c>
      <c r="AI489" s="123" t="str">
        <f>IF('Main courante'!$A486=$AE$6,MOD($AH489-$AG489,1),"")</f>
        <v/>
      </c>
      <c r="AJ489" s="123" t="str">
        <f>IF('Main courante'!$A486=$AE$6,'Main courante'!$E486,"")</f>
        <v/>
      </c>
      <c r="AK489" s="122" t="str">
        <f>IF('Main courante'!$A486=$AE$6,DU489,"")</f>
        <v/>
      </c>
      <c r="AL489" s="125"/>
      <c r="AM489" s="120" t="str">
        <f>IF('Main courante'!$A486=$AM$6,MAX($AM$8:$AM488)+1,"")</f>
        <v/>
      </c>
      <c r="AN489" s="121" t="str">
        <f>IF('Main courante'!$A486=$AM$6,TEXT('Main courante'!$B486,"j mmm aa"),"")</f>
        <v/>
      </c>
      <c r="AO489" s="122" t="str">
        <f>IF('Main courante'!$A486=$AM$6,TEXT('Main courante'!$C486,"hh:mm"),"")</f>
        <v/>
      </c>
      <c r="AP489" s="122" t="str">
        <f>IF('Main courante'!$A486=$AM$6,TEXT('Main courante'!$D486,"hh:mm"),"")</f>
        <v/>
      </c>
      <c r="AQ489" s="123" t="str">
        <f>IF('Main courante'!$A486=$AM$6,MOD($AP489-$AO489,1),"")</f>
        <v/>
      </c>
      <c r="AR489" s="123" t="str">
        <f>IF('Main courante'!$A486=$AM$6,'Main courante'!$E486,"")</f>
        <v/>
      </c>
      <c r="AS489" s="122" t="str">
        <f>IF('Main courante'!$A486=$AM$6,DU489,"")</f>
        <v/>
      </c>
      <c r="AT489" s="125"/>
      <c r="AU489" s="120" t="str">
        <f>IF('Main courante'!$A486=$AU$6,MAX($AU$8:$AU488)+1,"")</f>
        <v/>
      </c>
      <c r="AV489" s="121" t="str">
        <f>IF('Main courante'!$A486=$AU$6,TEXT('Main courante'!$B486,"j mmm aa"),"")</f>
        <v/>
      </c>
      <c r="AW489" s="122" t="str">
        <f>IF('Main courante'!$A486=$AU$6,TEXT('Main courante'!$C486,"hh:mm"),"")</f>
        <v/>
      </c>
      <c r="AX489" s="122" t="str">
        <f>IF('Main courante'!$A486=$AU$6,TEXT('Main courante'!$D486,"hh:mm"),"")</f>
        <v/>
      </c>
      <c r="AY489" s="123" t="str">
        <f>IF('Main courante'!$A486=$AU$6,MOD($AX489-$AW489,1),"")</f>
        <v/>
      </c>
      <c r="AZ489" s="123" t="str">
        <f>IF('Main courante'!$A486=$AU$6,'Main courante'!$E486,"")</f>
        <v/>
      </c>
      <c r="BA489" s="122" t="str">
        <f>IF('Main courante'!$A486=$AU$6,DU489,"")</f>
        <v/>
      </c>
      <c r="BB489" s="125"/>
      <c r="BC489" s="120" t="str">
        <f>IF('Main courante'!$A486=$BC$6,MAX($BC$8:$BC488)+1,"")</f>
        <v/>
      </c>
      <c r="BD489" s="121" t="str">
        <f>IF('Main courante'!$A486=$BC$6,TEXT('Main courante'!$B486,"j mmm aa"),"")</f>
        <v/>
      </c>
      <c r="BE489" s="122" t="str">
        <f>IF('Main courante'!$A486=$BC$6,TEXT('Main courante'!$C486,"hh:mm"),"")</f>
        <v/>
      </c>
      <c r="BF489" s="122" t="str">
        <f>IF('Main courante'!$A486=$BC$6,TEXT('Main courante'!$D486,"hh:mm"),"")</f>
        <v/>
      </c>
      <c r="BG489" s="123" t="str">
        <f>IF('Main courante'!$A486=$BC$6,MOD($BF489-$BE489,1),"")</f>
        <v/>
      </c>
      <c r="BH489" s="123" t="str">
        <f>IF('Main courante'!$A486=$BC$6,'Main courante'!$E486,"")</f>
        <v/>
      </c>
      <c r="BI489" s="122" t="str">
        <f>IF('Main courante'!$A486=$BC$6,DU489,"")</f>
        <v/>
      </c>
      <c r="BJ489" s="125"/>
      <c r="BK489" s="120" t="str">
        <f>IF('Main courante'!$A486=$BK$6,MAX($BK$8:$BK488)+1,"")</f>
        <v/>
      </c>
      <c r="BL489" s="121" t="str">
        <f>IF('Main courante'!$A486=$BK$6,TEXT('Main courante'!$B486,"j mmm aa"),"")</f>
        <v/>
      </c>
      <c r="BM489" s="122" t="str">
        <f>IF('Main courante'!$A486=$BK$6,TEXT('Main courante'!$C486,"hh:mm"),"")</f>
        <v/>
      </c>
      <c r="BN489" s="122" t="str">
        <f>IF('Main courante'!$A486=$BK$6,TEXT('Main courante'!$D486,"hh:mm"),"")</f>
        <v/>
      </c>
      <c r="BO489" s="123" t="str">
        <f>IF('Main courante'!$A486=$BK$6,MOD($BN489-$BM489,1),"")</f>
        <v/>
      </c>
      <c r="BP489" s="123" t="str">
        <f>IF('Main courante'!$A486=$BK$6,'Main courante'!$E486,"")</f>
        <v/>
      </c>
      <c r="BQ489" s="122" t="str">
        <f>IF('Main courante'!$A486=$BK$6,DU489,"")</f>
        <v/>
      </c>
      <c r="BR489" s="125"/>
      <c r="BS489" s="120" t="str">
        <f>IF('Main courante'!$A486=$BS$6,MAX($BS$8:$BS488)+1,"")</f>
        <v/>
      </c>
      <c r="BT489" s="121" t="str">
        <f>IF('Main courante'!$A486=$BS$6,TEXT('Main courante'!$B486,"j mmm aa"),"")</f>
        <v/>
      </c>
      <c r="BU489" s="122" t="str">
        <f>IF('Main courante'!$A486=$BS$6,TEXT('Main courante'!$C486,"hh:mm"),"")</f>
        <v/>
      </c>
      <c r="BV489" s="122" t="str">
        <f>IF('Main courante'!$A486=$BS$6,TEXT('Main courante'!$D486,"hh:mm"),"")</f>
        <v/>
      </c>
      <c r="BW489" s="123" t="str">
        <f>IF('Main courante'!$A486=$BS$6,MOD($BV489-$BU489,1),"")</f>
        <v/>
      </c>
      <c r="BX489" s="123" t="str">
        <f>IF('Main courante'!$A486=$BS$6,'Main courante'!$E486,"")</f>
        <v/>
      </c>
      <c r="BY489" s="122" t="str">
        <f>IF('Main courante'!$A486=$BS$6,DU489,"")</f>
        <v/>
      </c>
      <c r="BZ489" s="125"/>
      <c r="CA489" s="120" t="str">
        <f>IF('Main courante'!$A486=$CA$6,MAX($CA$8:$CA488)+1,"")</f>
        <v/>
      </c>
      <c r="CB489" s="121" t="str">
        <f>IF('Main courante'!$A486=$CA$6,TEXT('Main courante'!$B486,"j mmm aa"),"")</f>
        <v/>
      </c>
      <c r="CC489" s="122" t="str">
        <f>IF('Main courante'!$A486=$CA$6,TEXT('Main courante'!$C486,"hh:mm"),"")</f>
        <v/>
      </c>
      <c r="CD489" s="122" t="str">
        <f>IF('Main courante'!$A486=$CA$6,TEXT('Main courante'!$D486,"hh:mm"),"")</f>
        <v/>
      </c>
      <c r="CE489" s="123" t="str">
        <f>IF('Main courante'!$A486=$CA$6,MOD($CD489-$CC489,1),"")</f>
        <v/>
      </c>
      <c r="CF489" s="123" t="str">
        <f>IF('Main courante'!$A486=$CA$6,'Main courante'!$E486,"")</f>
        <v/>
      </c>
      <c r="CG489" s="122" t="str">
        <f>IF('Main courante'!$A486=$CA$6,DU489,"")</f>
        <v/>
      </c>
      <c r="CH489" s="125"/>
      <c r="CI489" s="120" t="str">
        <f>IF('Main courante'!$A486=$CI$6,MAX($CI$8:$CI488)+1,"")</f>
        <v/>
      </c>
      <c r="CJ489" s="121" t="str">
        <f>IF('Main courante'!$A486=$CI$6,TEXT('Main courante'!$B486,"j mmm aa"),"")</f>
        <v/>
      </c>
      <c r="CK489" s="122" t="str">
        <f>IF('Main courante'!$A486=$CI$6,TEXT('Main courante'!$C486,"hh:mm"),"")</f>
        <v/>
      </c>
      <c r="CL489" s="122" t="str">
        <f>IF('Main courante'!$A486=$CI$6,TEXT('Main courante'!$D486,"hh:mm"),"")</f>
        <v/>
      </c>
      <c r="CM489" s="123" t="str">
        <f>IF('Main courante'!$A486=$CI$6,MOD($CL489-$CK489,1),"")</f>
        <v/>
      </c>
      <c r="CN489" s="123" t="str">
        <f>IF('Main courante'!$A486=$CI$6,'Main courante'!$E486,"")</f>
        <v/>
      </c>
      <c r="CO489" s="125"/>
      <c r="CP489" s="120" t="str">
        <f>IF('Main courante'!$A486=$CP$6,MAX($CP$8:$CP488)+1,"")</f>
        <v/>
      </c>
      <c r="CQ489" s="121" t="str">
        <f>IF('Main courante'!$A486=$CP$6,TEXT('Main courante'!$B486,"j mmm aa"),"")</f>
        <v/>
      </c>
      <c r="CR489" s="122" t="str">
        <f>IF('Main courante'!$A486=$CP$6,TEXT('Main courante'!$C486,"hh:mm"),"")</f>
        <v/>
      </c>
      <c r="CS489" s="122" t="str">
        <f>IF('Main courante'!$A486=$CP$6,TEXT('Main courante'!$D486,"hh:mm"),"")</f>
        <v/>
      </c>
      <c r="CT489" s="123" t="str">
        <f>IF('Main courante'!$A486=$CP$6,MOD($CS489-$CR489,1),"")</f>
        <v/>
      </c>
      <c r="CU489" s="123" t="str">
        <f>IF('Main courante'!$A486=$CP$6,'Main courante'!$E486,"")</f>
        <v/>
      </c>
      <c r="CV489" s="122" t="str">
        <f>IF('Main courante'!$A486=$CP$6,DU489,"")</f>
        <v/>
      </c>
      <c r="CW489" s="125"/>
      <c r="CX489" s="120" t="str">
        <f>IF('Main courante'!$A486=$CX$6,MAX($CX$8:$CX488)+1,"")</f>
        <v/>
      </c>
      <c r="CY489" s="121" t="str">
        <f>IF('Main courante'!$A486=$CX$6,TEXT('Main courante'!$B486,"j mmm aa"),"")</f>
        <v/>
      </c>
      <c r="CZ489" s="122" t="str">
        <f>IF('Main courante'!$A486=$CX$6,TEXT('Main courante'!$C486,"hh:mm"),"")</f>
        <v/>
      </c>
      <c r="DA489" s="122" t="str">
        <f>IF('Main courante'!$A486=$CX$6,TEXT('Main courante'!$D486,"hh:mm"),"")</f>
        <v/>
      </c>
      <c r="DB489" s="123" t="str">
        <f>IF('Main courante'!$A486=$CX$6,MOD($DA489-$CZ489,1),"")</f>
        <v/>
      </c>
      <c r="DC489" s="123" t="str">
        <f>IF('Main courante'!$A486=$CX$6,'Main courante'!$E486,"")</f>
        <v/>
      </c>
      <c r="DD489" s="122" t="str">
        <f>IF('Main courante'!$A486=$CX$6,DU489,"")</f>
        <v/>
      </c>
      <c r="DE489" s="125"/>
      <c r="DF489" s="120" t="str">
        <f>IF('Main courante'!$A486=$DF$6,MAX($DF$8:$DF488)+1,"")</f>
        <v/>
      </c>
      <c r="DG489" s="121" t="str">
        <f>IF('Main courante'!$A486=$DF$6,TEXT('Main courante'!$B486,"j mmm aa"),"")</f>
        <v/>
      </c>
      <c r="DH489" s="122" t="str">
        <f>IF('Main courante'!$A486=$DF$6,TEXT('Main courante'!$C486,"hh:mm"),"")</f>
        <v/>
      </c>
      <c r="DI489" s="122" t="str">
        <f>IF('Main courante'!$A486=$DF$6,TEXT('Main courante'!$D486,"hh:mm"),"")</f>
        <v/>
      </c>
      <c r="DJ489" s="123" t="str">
        <f>IF('Main courante'!$A486=$DF$6,MOD($DI489-$DH489,1),"")</f>
        <v/>
      </c>
      <c r="DK489" s="123" t="str">
        <f>IF('Main courante'!$A486=$DF$6,'Main courante'!$E486,"")</f>
        <v/>
      </c>
      <c r="DL489" s="128"/>
      <c r="DM489" s="120" t="str">
        <f>IF(OR('Main courante'!$F486&lt;&gt;"",'Main courante'!$K486&lt;&gt;""),MAX($DM$8:$DM488)+1,"")</f>
        <v/>
      </c>
      <c r="DN489" s="121" t="str">
        <f>IF('Main courante'!$F486,TEXT('Main courante'!$B486,"j mmm aa"),"")</f>
        <v/>
      </c>
      <c r="DO489" s="121" t="str">
        <f>IF('Main courante'!$F486,'Main courante'!$E486,"")</f>
        <v/>
      </c>
      <c r="DP489" s="121" t="str">
        <f>IF(OR('Main courante'!$F486&lt;&gt;"",'Main courante'!$K486&lt;&gt;""),IF('Main courante'!$F486&lt;&gt;"",TEXT('Main courante'!$F486,"hh:mm"),""),"")</f>
        <v/>
      </c>
      <c r="DQ489" s="121" t="str">
        <f>IF(OR('Main courante'!$F486&lt;&gt;"",'Main courante'!$K486&lt;&gt;""),IF('Main courante'!$G486&lt;&gt;"",TEXT('Main courante'!$G486,"hh:mm"),""),"")</f>
        <v/>
      </c>
      <c r="DR489" s="121" t="str">
        <f>IF(OR('Main courante'!$F486&lt;&gt;"",'Main courante'!$K486&lt;&gt;""),IF('Main courante'!$K486&lt;&gt;"",TEXT('Main courante'!$K486,"hh:mm"),""),"")</f>
        <v/>
      </c>
      <c r="DS489" s="121" t="str">
        <f>IF(OR('Main courante'!$F486&lt;&gt;"",'Main courante'!$K486&lt;&gt;""),IF('Main courante'!$L486&lt;&gt;"",TEXT('Main courante'!$L486,"hh:mm"),""),"")</f>
        <v/>
      </c>
      <c r="DT489" s="129">
        <f t="shared" si="25"/>
        <v>0</v>
      </c>
      <c r="DU489" s="130">
        <f>'Main courante'!$H486+'Main courante'!$M486</f>
        <v>0</v>
      </c>
      <c r="DV489" s="131">
        <f>'Main courante'!$J486+'Main courante'!$O486</f>
        <v>0</v>
      </c>
      <c r="DW489" s="131">
        <f>'Main courante'!$I486+'Main courante'!$N486</f>
        <v>0</v>
      </c>
      <c r="DX489" s="132" t="str">
        <f>IF('Main courante'!$P486&lt;&gt;"",'Main courante'!$P486,"")</f>
        <v/>
      </c>
      <c r="DY489" s="133" t="str">
        <f>IF('Main courante'!$Q486&lt;&gt;"",'Main courante'!$Q486,"")</f>
        <v/>
      </c>
      <c r="DZ489" s="133" t="str">
        <f>IF('Main courante'!$R486&lt;&gt;"",'Main courante'!$R486,"")</f>
        <v/>
      </c>
      <c r="EA489" s="129">
        <f t="shared" si="26"/>
        <v>0</v>
      </c>
      <c r="EB489" s="129">
        <f t="shared" si="27"/>
        <v>0</v>
      </c>
      <c r="ED489" s="120" t="str">
        <f>IF('Main courante'!$A486=$ED$6,MAX($ED$8:$ED488)+1,"")</f>
        <v/>
      </c>
      <c r="EE489" s="120" t="str">
        <f>IF('Main courante'!$A486=$ED$6,'Main courante'!$S486,"")</f>
        <v/>
      </c>
      <c r="EF489" s="120" t="str">
        <f>IF('Main courante'!$A486=$ED$6,'Main courante'!$T486,"")</f>
        <v/>
      </c>
      <c r="EG489" s="120" t="str">
        <f>IF('Main courante'!$A486=$ED$6,'Main courante'!$U486,"")</f>
        <v/>
      </c>
      <c r="EH489" s="134" t="str">
        <f>IF('Main courante'!$A486=$ED$6,'Main courante'!$V486,"")</f>
        <v/>
      </c>
      <c r="EJ489" s="120" t="str">
        <f>IF('Main courante'!$A486=$EJ$6,MAX($EJ$8:$EJ488)+1,"")</f>
        <v/>
      </c>
      <c r="EK489" s="120" t="str">
        <f>IF('Main courante'!$A486=$EJ$6,'Main courante'!$S486,"")</f>
        <v/>
      </c>
      <c r="EL489" s="120" t="str">
        <f>IF('Main courante'!$A486=$EJ$6,'Main courante'!$T486,"")</f>
        <v/>
      </c>
      <c r="EM489" s="120" t="str">
        <f>IF('Main courante'!$A486=$EJ$6,'Main courante'!$U486,"")</f>
        <v/>
      </c>
      <c r="EN489" s="134" t="str">
        <f>IF('Main courante'!$A486=$EJ$6,'Main courante'!$V486,"")</f>
        <v/>
      </c>
      <c r="EP489" s="120" t="str">
        <f>IF('Main courante'!$A486=$EP$6,MAX($EP$8:$EP488)+1,"")</f>
        <v/>
      </c>
      <c r="EQ489" s="120" t="str">
        <f>IF('Main courante'!$A486=$EP$6,'Main courante'!$S486,"")</f>
        <v/>
      </c>
      <c r="ER489" s="120" t="str">
        <f>IF('Main courante'!$A486=$EP$6,'Main courante'!$T486,"")</f>
        <v/>
      </c>
      <c r="ES489" s="120" t="str">
        <f>IF('Main courante'!$A486=$EP$6,'Main courante'!$U486,"")</f>
        <v/>
      </c>
      <c r="ET489" s="134" t="str">
        <f>IF('Main courante'!$A486=$EP$6,'Main courante'!$V486,"")</f>
        <v/>
      </c>
      <c r="EU489" s="125"/>
      <c r="EV489" s="120" t="str">
        <f>IF('Main courante'!$A486=$EV$6,MAX($EV$8:$EV488)+1,"")</f>
        <v/>
      </c>
      <c r="EW489" s="121" t="str">
        <f>IF('Main courante'!$A486=$EV$6,TEXT('Main courante'!$B486,"j mmm aa"),"")</f>
        <v/>
      </c>
      <c r="EX489" s="122" t="str">
        <f>IF('Main courante'!$A486=$EV$6,TEXT('Main courante'!$C486,"hh:mm"),"")</f>
        <v/>
      </c>
      <c r="EY489" s="122" t="str">
        <f>IF('Main courante'!$A486=$EV$6,TEXT('Main courante'!$D486,"hh:mm"),"")</f>
        <v/>
      </c>
      <c r="EZ489" s="123" t="str">
        <f>IF('Main courante'!$A486=$EV$6,MOD($EY489-$EX489,1),"")</f>
        <v/>
      </c>
      <c r="FA489" s="123" t="str">
        <f>IF('Main courante'!$A486=$EV$6,'Main courante'!$E486,"")</f>
        <v/>
      </c>
      <c r="FB489" s="128"/>
    </row>
    <row r="490" spans="1:158">
      <c r="A490" s="120" t="str">
        <f>IF('Main courante'!$A487=$A$6,MAX($A$8:$A489)+1,"")</f>
        <v/>
      </c>
      <c r="B490" s="121" t="str">
        <f>IF('Main courante'!$A487=$A$6,TEXT('Main courante'!$B487,"j mmm aa"),"")</f>
        <v/>
      </c>
      <c r="C490" s="122" t="str">
        <f>IF('Main courante'!$A487=$A$6,TEXT('Main courante'!$C487,"hh:mm"),"")</f>
        <v/>
      </c>
      <c r="D490" s="122" t="str">
        <f>IF('Main courante'!$A487=$A$6,TEXT('Main courante'!$D487,"hh:mm"),"")</f>
        <v/>
      </c>
      <c r="E490" s="123" t="str">
        <f>IF('Main courante'!$A487=$A$6,MOD($D490-$C490,1),"")</f>
        <v/>
      </c>
      <c r="F490" s="123" t="str">
        <f>IF('Main courante'!$A487=$A$6,'Main courante'!$E487,"")</f>
        <v/>
      </c>
      <c r="G490" s="125"/>
      <c r="H490" s="126" t="str">
        <f>IF('Main courante'!$A487=$H$6,MAX($H$8:$H489)+1,"")</f>
        <v/>
      </c>
      <c r="I490" s="121" t="str">
        <f>IF('Main courante'!$A487=$H$6,TEXT('Main courante'!$B487,"j mmm aa"),"")</f>
        <v/>
      </c>
      <c r="J490" s="122" t="str">
        <f>IF('Main courante'!$A487=$H$6,TEXT('Main courante'!$C487,"hh:mm"),"")</f>
        <v/>
      </c>
      <c r="K490" s="122" t="str">
        <f>IF('Main courante'!$A487=$H$6,TEXT('Main courante'!$D487,"hh:mm"),"")</f>
        <v/>
      </c>
      <c r="L490" s="123" t="str">
        <f>IF('Main courante'!$A487=$H$6,MOD($K490-$J490,1),"")</f>
        <v/>
      </c>
      <c r="M490" s="123" t="str">
        <f>IF('Main courante'!$A487=$H$6,'Main courante'!$E487,"")</f>
        <v/>
      </c>
      <c r="N490" s="125"/>
      <c r="O490" s="120" t="str">
        <f>IF('Main courante'!$A487=$O$6,MAX($O$8:$O489)+1,"")</f>
        <v/>
      </c>
      <c r="P490" s="121" t="str">
        <f>IF('Main courante'!$A487=$O$6,TEXT('Main courante'!$B487,"j mmm aa"),"")</f>
        <v/>
      </c>
      <c r="Q490" s="122" t="str">
        <f>IF('Main courante'!$A487=$O$6,TEXT('Main courante'!$C487,"hh:mm"),"")</f>
        <v/>
      </c>
      <c r="R490" s="122" t="str">
        <f>IF('Main courante'!$A487=$O$6,TEXT('Main courante'!$D487,"hh:mm"),"")</f>
        <v/>
      </c>
      <c r="S490" s="123" t="str">
        <f>IF('Main courante'!$A487=$O$6,MOD($R490-$Q490,1),"")</f>
        <v/>
      </c>
      <c r="T490" s="124" t="str">
        <f>IF('Main courante'!$A487=$O$6,'Main courante'!$E487,"")</f>
        <v/>
      </c>
      <c r="U490" s="127" t="str">
        <f>IF('Main courante'!$A487=$O$6,DU490,"")</f>
        <v/>
      </c>
      <c r="V490" s="125"/>
      <c r="W490" s="120" t="str">
        <f>IF('Main courante'!$A487=$W$6,MAX($W$8:$W489)+1,"")</f>
        <v/>
      </c>
      <c r="X490" s="121" t="str">
        <f>IF('Main courante'!$A487=$W$6,TEXT('Main courante'!$B487,"j mmm aa"),"")</f>
        <v/>
      </c>
      <c r="Y490" s="122" t="str">
        <f>IF('Main courante'!$A487=$W$6,TEXT('Main courante'!$C487,"hh:mm"),"")</f>
        <v/>
      </c>
      <c r="Z490" s="122" t="str">
        <f>IF('Main courante'!$A487=$W$6,TEXT('Main courante'!$D487,"hh:mm"),"")</f>
        <v/>
      </c>
      <c r="AA490" s="123" t="str">
        <f>IF('Main courante'!$A487=$W$6,MOD($Z490-$Y490,1),"")</f>
        <v/>
      </c>
      <c r="AB490" s="123" t="str">
        <f>IF('Main courante'!$A487=$W$6,'Main courante'!$E487,"")</f>
        <v/>
      </c>
      <c r="AC490" s="122" t="str">
        <f>IF('Main courante'!$A487=$W$6,DU490,"")</f>
        <v/>
      </c>
      <c r="AD490" s="125"/>
      <c r="AE490" s="120" t="str">
        <f>IF('Main courante'!$A487=$AE$6,MAX($AE$8:$AE489)+1,"")</f>
        <v/>
      </c>
      <c r="AF490" s="121" t="str">
        <f>IF('Main courante'!$A487=$AE$6,TEXT('Main courante'!$B487,"j mmm aa"),"")</f>
        <v/>
      </c>
      <c r="AG490" s="122" t="str">
        <f>IF('Main courante'!$A487=$AE$6,TEXT('Main courante'!$C487,"hh:mm"),"")</f>
        <v/>
      </c>
      <c r="AH490" s="122" t="str">
        <f>IF('Main courante'!$A487=$AE$6,TEXT('Main courante'!$D487,"hh:mm"),"")</f>
        <v/>
      </c>
      <c r="AI490" s="123" t="str">
        <f>IF('Main courante'!$A487=$AE$6,MOD($AH490-$AG490,1),"")</f>
        <v/>
      </c>
      <c r="AJ490" s="123" t="str">
        <f>IF('Main courante'!$A487=$AE$6,'Main courante'!$E487,"")</f>
        <v/>
      </c>
      <c r="AK490" s="122" t="str">
        <f>IF('Main courante'!$A487=$AE$6,DU490,"")</f>
        <v/>
      </c>
      <c r="AL490" s="125"/>
      <c r="AM490" s="120" t="str">
        <f>IF('Main courante'!$A487=$AM$6,MAX($AM$8:$AM489)+1,"")</f>
        <v/>
      </c>
      <c r="AN490" s="121" t="str">
        <f>IF('Main courante'!$A487=$AM$6,TEXT('Main courante'!$B487,"j mmm aa"),"")</f>
        <v/>
      </c>
      <c r="AO490" s="122" t="str">
        <f>IF('Main courante'!$A487=$AM$6,TEXT('Main courante'!$C487,"hh:mm"),"")</f>
        <v/>
      </c>
      <c r="AP490" s="122" t="str">
        <f>IF('Main courante'!$A487=$AM$6,TEXT('Main courante'!$D487,"hh:mm"),"")</f>
        <v/>
      </c>
      <c r="AQ490" s="123" t="str">
        <f>IF('Main courante'!$A487=$AM$6,MOD($AP490-$AO490,1),"")</f>
        <v/>
      </c>
      <c r="AR490" s="123" t="str">
        <f>IF('Main courante'!$A487=$AM$6,'Main courante'!$E487,"")</f>
        <v/>
      </c>
      <c r="AS490" s="122" t="str">
        <f>IF('Main courante'!$A487=$AM$6,DU490,"")</f>
        <v/>
      </c>
      <c r="AT490" s="125"/>
      <c r="AU490" s="120" t="str">
        <f>IF('Main courante'!$A487=$AU$6,MAX($AU$8:$AU489)+1,"")</f>
        <v/>
      </c>
      <c r="AV490" s="121" t="str">
        <f>IF('Main courante'!$A487=$AU$6,TEXT('Main courante'!$B487,"j mmm aa"),"")</f>
        <v/>
      </c>
      <c r="AW490" s="122" t="str">
        <f>IF('Main courante'!$A487=$AU$6,TEXT('Main courante'!$C487,"hh:mm"),"")</f>
        <v/>
      </c>
      <c r="AX490" s="122" t="str">
        <f>IF('Main courante'!$A487=$AU$6,TEXT('Main courante'!$D487,"hh:mm"),"")</f>
        <v/>
      </c>
      <c r="AY490" s="123" t="str">
        <f>IF('Main courante'!$A487=$AU$6,MOD($AX490-$AW490,1),"")</f>
        <v/>
      </c>
      <c r="AZ490" s="123" t="str">
        <f>IF('Main courante'!$A487=$AU$6,'Main courante'!$E487,"")</f>
        <v/>
      </c>
      <c r="BA490" s="122" t="str">
        <f>IF('Main courante'!$A487=$AU$6,DU490,"")</f>
        <v/>
      </c>
      <c r="BB490" s="125"/>
      <c r="BC490" s="120" t="str">
        <f>IF('Main courante'!$A487=$BC$6,MAX($BC$8:$BC489)+1,"")</f>
        <v/>
      </c>
      <c r="BD490" s="121" t="str">
        <f>IF('Main courante'!$A487=$BC$6,TEXT('Main courante'!$B487,"j mmm aa"),"")</f>
        <v/>
      </c>
      <c r="BE490" s="122" t="str">
        <f>IF('Main courante'!$A487=$BC$6,TEXT('Main courante'!$C487,"hh:mm"),"")</f>
        <v/>
      </c>
      <c r="BF490" s="122" t="str">
        <f>IF('Main courante'!$A487=$BC$6,TEXT('Main courante'!$D487,"hh:mm"),"")</f>
        <v/>
      </c>
      <c r="BG490" s="123" t="str">
        <f>IF('Main courante'!$A487=$BC$6,MOD($BF490-$BE490,1),"")</f>
        <v/>
      </c>
      <c r="BH490" s="123" t="str">
        <f>IF('Main courante'!$A487=$BC$6,'Main courante'!$E487,"")</f>
        <v/>
      </c>
      <c r="BI490" s="122" t="str">
        <f>IF('Main courante'!$A487=$BC$6,DU490,"")</f>
        <v/>
      </c>
      <c r="BJ490" s="125"/>
      <c r="BK490" s="120" t="str">
        <f>IF('Main courante'!$A487=$BK$6,MAX($BK$8:$BK489)+1,"")</f>
        <v/>
      </c>
      <c r="BL490" s="121" t="str">
        <f>IF('Main courante'!$A487=$BK$6,TEXT('Main courante'!$B487,"j mmm aa"),"")</f>
        <v/>
      </c>
      <c r="BM490" s="122" t="str">
        <f>IF('Main courante'!$A487=$BK$6,TEXT('Main courante'!$C487,"hh:mm"),"")</f>
        <v/>
      </c>
      <c r="BN490" s="122" t="str">
        <f>IF('Main courante'!$A487=$BK$6,TEXT('Main courante'!$D487,"hh:mm"),"")</f>
        <v/>
      </c>
      <c r="BO490" s="123" t="str">
        <f>IF('Main courante'!$A487=$BK$6,MOD($BN490-$BM490,1),"")</f>
        <v/>
      </c>
      <c r="BP490" s="123" t="str">
        <f>IF('Main courante'!$A487=$BK$6,'Main courante'!$E487,"")</f>
        <v/>
      </c>
      <c r="BQ490" s="122" t="str">
        <f>IF('Main courante'!$A487=$BK$6,DU490,"")</f>
        <v/>
      </c>
      <c r="BR490" s="125"/>
      <c r="BS490" s="120" t="str">
        <f>IF('Main courante'!$A487=$BS$6,MAX($BS$8:$BS489)+1,"")</f>
        <v/>
      </c>
      <c r="BT490" s="121" t="str">
        <f>IF('Main courante'!$A487=$BS$6,TEXT('Main courante'!$B487,"j mmm aa"),"")</f>
        <v/>
      </c>
      <c r="BU490" s="122" t="str">
        <f>IF('Main courante'!$A487=$BS$6,TEXT('Main courante'!$C487,"hh:mm"),"")</f>
        <v/>
      </c>
      <c r="BV490" s="122" t="str">
        <f>IF('Main courante'!$A487=$BS$6,TEXT('Main courante'!$D487,"hh:mm"),"")</f>
        <v/>
      </c>
      <c r="BW490" s="123" t="str">
        <f>IF('Main courante'!$A487=$BS$6,MOD($BV490-$BU490,1),"")</f>
        <v/>
      </c>
      <c r="BX490" s="123" t="str">
        <f>IF('Main courante'!$A487=$BS$6,'Main courante'!$E487,"")</f>
        <v/>
      </c>
      <c r="BY490" s="122" t="str">
        <f>IF('Main courante'!$A487=$BS$6,DU490,"")</f>
        <v/>
      </c>
      <c r="BZ490" s="125"/>
      <c r="CA490" s="120" t="str">
        <f>IF('Main courante'!$A487=$CA$6,MAX($CA$8:$CA489)+1,"")</f>
        <v/>
      </c>
      <c r="CB490" s="121" t="str">
        <f>IF('Main courante'!$A487=$CA$6,TEXT('Main courante'!$B487,"j mmm aa"),"")</f>
        <v/>
      </c>
      <c r="CC490" s="122" t="str">
        <f>IF('Main courante'!$A487=$CA$6,TEXT('Main courante'!$C487,"hh:mm"),"")</f>
        <v/>
      </c>
      <c r="CD490" s="122" t="str">
        <f>IF('Main courante'!$A487=$CA$6,TEXT('Main courante'!$D487,"hh:mm"),"")</f>
        <v/>
      </c>
      <c r="CE490" s="123" t="str">
        <f>IF('Main courante'!$A487=$CA$6,MOD($CD490-$CC490,1),"")</f>
        <v/>
      </c>
      <c r="CF490" s="123" t="str">
        <f>IF('Main courante'!$A487=$CA$6,'Main courante'!$E487,"")</f>
        <v/>
      </c>
      <c r="CG490" s="122" t="str">
        <f>IF('Main courante'!$A487=$CA$6,DU490,"")</f>
        <v/>
      </c>
      <c r="CH490" s="125"/>
      <c r="CI490" s="120" t="str">
        <f>IF('Main courante'!$A487=$CI$6,MAX($CI$8:$CI489)+1,"")</f>
        <v/>
      </c>
      <c r="CJ490" s="121" t="str">
        <f>IF('Main courante'!$A487=$CI$6,TEXT('Main courante'!$B487,"j mmm aa"),"")</f>
        <v/>
      </c>
      <c r="CK490" s="122" t="str">
        <f>IF('Main courante'!$A487=$CI$6,TEXT('Main courante'!$C487,"hh:mm"),"")</f>
        <v/>
      </c>
      <c r="CL490" s="122" t="str">
        <f>IF('Main courante'!$A487=$CI$6,TEXT('Main courante'!$D487,"hh:mm"),"")</f>
        <v/>
      </c>
      <c r="CM490" s="123" t="str">
        <f>IF('Main courante'!$A487=$CI$6,MOD($CL490-$CK490,1),"")</f>
        <v/>
      </c>
      <c r="CN490" s="123" t="str">
        <f>IF('Main courante'!$A487=$CI$6,'Main courante'!$E487,"")</f>
        <v/>
      </c>
      <c r="CO490" s="125"/>
      <c r="CP490" s="120" t="str">
        <f>IF('Main courante'!$A487=$CP$6,MAX($CP$8:$CP489)+1,"")</f>
        <v/>
      </c>
      <c r="CQ490" s="121" t="str">
        <f>IF('Main courante'!$A487=$CP$6,TEXT('Main courante'!$B487,"j mmm aa"),"")</f>
        <v/>
      </c>
      <c r="CR490" s="122" t="str">
        <f>IF('Main courante'!$A487=$CP$6,TEXT('Main courante'!$C487,"hh:mm"),"")</f>
        <v/>
      </c>
      <c r="CS490" s="122" t="str">
        <f>IF('Main courante'!$A487=$CP$6,TEXT('Main courante'!$D487,"hh:mm"),"")</f>
        <v/>
      </c>
      <c r="CT490" s="123" t="str">
        <f>IF('Main courante'!$A487=$CP$6,MOD($CS490-$CR490,1),"")</f>
        <v/>
      </c>
      <c r="CU490" s="123" t="str">
        <f>IF('Main courante'!$A487=$CP$6,'Main courante'!$E487,"")</f>
        <v/>
      </c>
      <c r="CV490" s="122" t="str">
        <f>IF('Main courante'!$A487=$CP$6,DU490,"")</f>
        <v/>
      </c>
      <c r="CW490" s="125"/>
      <c r="CX490" s="120" t="str">
        <f>IF('Main courante'!$A487=$CX$6,MAX($CX$8:$CX489)+1,"")</f>
        <v/>
      </c>
      <c r="CY490" s="121" t="str">
        <f>IF('Main courante'!$A487=$CX$6,TEXT('Main courante'!$B487,"j mmm aa"),"")</f>
        <v/>
      </c>
      <c r="CZ490" s="122" t="str">
        <f>IF('Main courante'!$A487=$CX$6,TEXT('Main courante'!$C487,"hh:mm"),"")</f>
        <v/>
      </c>
      <c r="DA490" s="122" t="str">
        <f>IF('Main courante'!$A487=$CX$6,TEXT('Main courante'!$D487,"hh:mm"),"")</f>
        <v/>
      </c>
      <c r="DB490" s="123" t="str">
        <f>IF('Main courante'!$A487=$CX$6,MOD($DA490-$CZ490,1),"")</f>
        <v/>
      </c>
      <c r="DC490" s="123" t="str">
        <f>IF('Main courante'!$A487=$CX$6,'Main courante'!$E487,"")</f>
        <v/>
      </c>
      <c r="DD490" s="122" t="str">
        <f>IF('Main courante'!$A487=$CX$6,DU490,"")</f>
        <v/>
      </c>
      <c r="DE490" s="125"/>
      <c r="DF490" s="120" t="str">
        <f>IF('Main courante'!$A487=$DF$6,MAX($DF$8:$DF489)+1,"")</f>
        <v/>
      </c>
      <c r="DG490" s="121" t="str">
        <f>IF('Main courante'!$A487=$DF$6,TEXT('Main courante'!$B487,"j mmm aa"),"")</f>
        <v/>
      </c>
      <c r="DH490" s="122" t="str">
        <f>IF('Main courante'!$A487=$DF$6,TEXT('Main courante'!$C487,"hh:mm"),"")</f>
        <v/>
      </c>
      <c r="DI490" s="122" t="str">
        <f>IF('Main courante'!$A487=$DF$6,TEXT('Main courante'!$D487,"hh:mm"),"")</f>
        <v/>
      </c>
      <c r="DJ490" s="123" t="str">
        <f>IF('Main courante'!$A487=$DF$6,MOD($DI490-$DH490,1),"")</f>
        <v/>
      </c>
      <c r="DK490" s="123" t="str">
        <f>IF('Main courante'!$A487=$DF$6,'Main courante'!$E487,"")</f>
        <v/>
      </c>
      <c r="DL490" s="128"/>
      <c r="DM490" s="120" t="str">
        <f>IF(OR('Main courante'!$F487&lt;&gt;"",'Main courante'!$K487&lt;&gt;""),MAX($DM$8:$DM489)+1,"")</f>
        <v/>
      </c>
      <c r="DN490" s="121" t="str">
        <f>IF('Main courante'!$F487,TEXT('Main courante'!$B487,"j mmm aa"),"")</f>
        <v/>
      </c>
      <c r="DO490" s="121" t="str">
        <f>IF('Main courante'!$F487,'Main courante'!$E487,"")</f>
        <v/>
      </c>
      <c r="DP490" s="121" t="str">
        <f>IF(OR('Main courante'!$F487&lt;&gt;"",'Main courante'!$K487&lt;&gt;""),IF('Main courante'!$F487&lt;&gt;"",TEXT('Main courante'!$F487,"hh:mm"),""),"")</f>
        <v/>
      </c>
      <c r="DQ490" s="121" t="str">
        <f>IF(OR('Main courante'!$F487&lt;&gt;"",'Main courante'!$K487&lt;&gt;""),IF('Main courante'!$G487&lt;&gt;"",TEXT('Main courante'!$G487,"hh:mm"),""),"")</f>
        <v/>
      </c>
      <c r="DR490" s="121" t="str">
        <f>IF(OR('Main courante'!$F487&lt;&gt;"",'Main courante'!$K487&lt;&gt;""),IF('Main courante'!$K487&lt;&gt;"",TEXT('Main courante'!$K487,"hh:mm"),""),"")</f>
        <v/>
      </c>
      <c r="DS490" s="121" t="str">
        <f>IF(OR('Main courante'!$F487&lt;&gt;"",'Main courante'!$K487&lt;&gt;""),IF('Main courante'!$L487&lt;&gt;"",TEXT('Main courante'!$L487,"hh:mm"),""),"")</f>
        <v/>
      </c>
      <c r="DT490" s="129">
        <f t="shared" si="25"/>
        <v>0</v>
      </c>
      <c r="DU490" s="130">
        <f>'Main courante'!$H487+'Main courante'!$M487</f>
        <v>0</v>
      </c>
      <c r="DV490" s="131">
        <f>'Main courante'!$J487+'Main courante'!$O487</f>
        <v>0</v>
      </c>
      <c r="DW490" s="131">
        <f>'Main courante'!$I487+'Main courante'!$N487</f>
        <v>0</v>
      </c>
      <c r="DX490" s="132" t="str">
        <f>IF('Main courante'!$P487&lt;&gt;"",'Main courante'!$P487,"")</f>
        <v/>
      </c>
      <c r="DY490" s="133" t="str">
        <f>IF('Main courante'!$Q487&lt;&gt;"",'Main courante'!$Q487,"")</f>
        <v/>
      </c>
      <c r="DZ490" s="133" t="str">
        <f>IF('Main courante'!$R487&lt;&gt;"",'Main courante'!$R487,"")</f>
        <v/>
      </c>
      <c r="EA490" s="129">
        <f t="shared" si="26"/>
        <v>0</v>
      </c>
      <c r="EB490" s="129">
        <f t="shared" si="27"/>
        <v>0</v>
      </c>
      <c r="ED490" s="120" t="str">
        <f>IF('Main courante'!$A487=$ED$6,MAX($ED$8:$ED489)+1,"")</f>
        <v/>
      </c>
      <c r="EE490" s="120" t="str">
        <f>IF('Main courante'!$A487=$ED$6,'Main courante'!$S487,"")</f>
        <v/>
      </c>
      <c r="EF490" s="120" t="str">
        <f>IF('Main courante'!$A487=$ED$6,'Main courante'!$T487,"")</f>
        <v/>
      </c>
      <c r="EG490" s="120" t="str">
        <f>IF('Main courante'!$A487=$ED$6,'Main courante'!$U487,"")</f>
        <v/>
      </c>
      <c r="EH490" s="134" t="str">
        <f>IF('Main courante'!$A487=$ED$6,'Main courante'!$V487,"")</f>
        <v/>
      </c>
      <c r="EJ490" s="120" t="str">
        <f>IF('Main courante'!$A487=$EJ$6,MAX($EJ$8:$EJ489)+1,"")</f>
        <v/>
      </c>
      <c r="EK490" s="120" t="str">
        <f>IF('Main courante'!$A487=$EJ$6,'Main courante'!$S487,"")</f>
        <v/>
      </c>
      <c r="EL490" s="120" t="str">
        <f>IF('Main courante'!$A487=$EJ$6,'Main courante'!$T487,"")</f>
        <v/>
      </c>
      <c r="EM490" s="120" t="str">
        <f>IF('Main courante'!$A487=$EJ$6,'Main courante'!$U487,"")</f>
        <v/>
      </c>
      <c r="EN490" s="134" t="str">
        <f>IF('Main courante'!$A487=$EJ$6,'Main courante'!$V487,"")</f>
        <v/>
      </c>
      <c r="EP490" s="120" t="str">
        <f>IF('Main courante'!$A487=$EP$6,MAX($EP$8:$EP489)+1,"")</f>
        <v/>
      </c>
      <c r="EQ490" s="120" t="str">
        <f>IF('Main courante'!$A487=$EP$6,'Main courante'!$S487,"")</f>
        <v/>
      </c>
      <c r="ER490" s="120" t="str">
        <f>IF('Main courante'!$A487=$EP$6,'Main courante'!$T487,"")</f>
        <v/>
      </c>
      <c r="ES490" s="120" t="str">
        <f>IF('Main courante'!$A487=$EP$6,'Main courante'!$U487,"")</f>
        <v/>
      </c>
      <c r="ET490" s="134" t="str">
        <f>IF('Main courante'!$A487=$EP$6,'Main courante'!$V487,"")</f>
        <v/>
      </c>
      <c r="EU490" s="125"/>
      <c r="EV490" s="120" t="str">
        <f>IF('Main courante'!$A487=$EV$6,MAX($EV$8:$EV489)+1,"")</f>
        <v/>
      </c>
      <c r="EW490" s="121" t="str">
        <f>IF('Main courante'!$A487=$EV$6,TEXT('Main courante'!$B487,"j mmm aa"),"")</f>
        <v/>
      </c>
      <c r="EX490" s="122" t="str">
        <f>IF('Main courante'!$A487=$EV$6,TEXT('Main courante'!$C487,"hh:mm"),"")</f>
        <v/>
      </c>
      <c r="EY490" s="122" t="str">
        <f>IF('Main courante'!$A487=$EV$6,TEXT('Main courante'!$D487,"hh:mm"),"")</f>
        <v/>
      </c>
      <c r="EZ490" s="123" t="str">
        <f>IF('Main courante'!$A487=$EV$6,MOD($EY490-$EX490,1),"")</f>
        <v/>
      </c>
      <c r="FA490" s="123" t="str">
        <f>IF('Main courante'!$A487=$EV$6,'Main courante'!$E487,"")</f>
        <v/>
      </c>
      <c r="FB490" s="128"/>
    </row>
    <row r="491" spans="1:158">
      <c r="A491" s="120" t="str">
        <f>IF('Main courante'!$A488=$A$6,MAX($A$8:$A490)+1,"")</f>
        <v/>
      </c>
      <c r="B491" s="121" t="str">
        <f>IF('Main courante'!$A488=$A$6,TEXT('Main courante'!$B488,"j mmm aa"),"")</f>
        <v/>
      </c>
      <c r="C491" s="122" t="str">
        <f>IF('Main courante'!$A488=$A$6,TEXT('Main courante'!$C488,"hh:mm"),"")</f>
        <v/>
      </c>
      <c r="D491" s="122" t="str">
        <f>IF('Main courante'!$A488=$A$6,TEXT('Main courante'!$D488,"hh:mm"),"")</f>
        <v/>
      </c>
      <c r="E491" s="123" t="str">
        <f>IF('Main courante'!$A488=$A$6,MOD($D491-$C491,1),"")</f>
        <v/>
      </c>
      <c r="F491" s="123" t="str">
        <f>IF('Main courante'!$A488=$A$6,'Main courante'!$E488,"")</f>
        <v/>
      </c>
      <c r="G491" s="125"/>
      <c r="H491" s="126" t="str">
        <f>IF('Main courante'!$A488=$H$6,MAX($H$8:$H490)+1,"")</f>
        <v/>
      </c>
      <c r="I491" s="121" t="str">
        <f>IF('Main courante'!$A488=$H$6,TEXT('Main courante'!$B488,"j mmm aa"),"")</f>
        <v/>
      </c>
      <c r="J491" s="122" t="str">
        <f>IF('Main courante'!$A488=$H$6,TEXT('Main courante'!$C488,"hh:mm"),"")</f>
        <v/>
      </c>
      <c r="K491" s="122" t="str">
        <f>IF('Main courante'!$A488=$H$6,TEXT('Main courante'!$D488,"hh:mm"),"")</f>
        <v/>
      </c>
      <c r="L491" s="123" t="str">
        <f>IF('Main courante'!$A488=$H$6,MOD($K491-$J491,1),"")</f>
        <v/>
      </c>
      <c r="M491" s="123" t="str">
        <f>IF('Main courante'!$A488=$H$6,'Main courante'!$E488,"")</f>
        <v/>
      </c>
      <c r="N491" s="125"/>
      <c r="O491" s="120" t="str">
        <f>IF('Main courante'!$A488=$O$6,MAX($O$8:$O490)+1,"")</f>
        <v/>
      </c>
      <c r="P491" s="121" t="str">
        <f>IF('Main courante'!$A488=$O$6,TEXT('Main courante'!$B488,"j mmm aa"),"")</f>
        <v/>
      </c>
      <c r="Q491" s="122" t="str">
        <f>IF('Main courante'!$A488=$O$6,TEXT('Main courante'!$C488,"hh:mm"),"")</f>
        <v/>
      </c>
      <c r="R491" s="122" t="str">
        <f>IF('Main courante'!$A488=$O$6,TEXT('Main courante'!$D488,"hh:mm"),"")</f>
        <v/>
      </c>
      <c r="S491" s="123" t="str">
        <f>IF('Main courante'!$A488=$O$6,MOD($R491-$Q491,1),"")</f>
        <v/>
      </c>
      <c r="T491" s="124" t="str">
        <f>IF('Main courante'!$A488=$O$6,'Main courante'!$E488,"")</f>
        <v/>
      </c>
      <c r="U491" s="127" t="str">
        <f>IF('Main courante'!$A488=$O$6,DU491,"")</f>
        <v/>
      </c>
      <c r="V491" s="125"/>
      <c r="W491" s="120" t="str">
        <f>IF('Main courante'!$A488=$W$6,MAX($W$8:$W490)+1,"")</f>
        <v/>
      </c>
      <c r="X491" s="121" t="str">
        <f>IF('Main courante'!$A488=$W$6,TEXT('Main courante'!$B488,"j mmm aa"),"")</f>
        <v/>
      </c>
      <c r="Y491" s="122" t="str">
        <f>IF('Main courante'!$A488=$W$6,TEXT('Main courante'!$C488,"hh:mm"),"")</f>
        <v/>
      </c>
      <c r="Z491" s="122" t="str">
        <f>IF('Main courante'!$A488=$W$6,TEXT('Main courante'!$D488,"hh:mm"),"")</f>
        <v/>
      </c>
      <c r="AA491" s="123" t="str">
        <f>IF('Main courante'!$A488=$W$6,MOD($Z491-$Y491,1),"")</f>
        <v/>
      </c>
      <c r="AB491" s="123" t="str">
        <f>IF('Main courante'!$A488=$W$6,'Main courante'!$E488,"")</f>
        <v/>
      </c>
      <c r="AC491" s="122" t="str">
        <f>IF('Main courante'!$A488=$W$6,DU491,"")</f>
        <v/>
      </c>
      <c r="AD491" s="125"/>
      <c r="AE491" s="120" t="str">
        <f>IF('Main courante'!$A488=$AE$6,MAX($AE$8:$AE490)+1,"")</f>
        <v/>
      </c>
      <c r="AF491" s="121" t="str">
        <f>IF('Main courante'!$A488=$AE$6,TEXT('Main courante'!$B488,"j mmm aa"),"")</f>
        <v/>
      </c>
      <c r="AG491" s="122" t="str">
        <f>IF('Main courante'!$A488=$AE$6,TEXT('Main courante'!$C488,"hh:mm"),"")</f>
        <v/>
      </c>
      <c r="AH491" s="122" t="str">
        <f>IF('Main courante'!$A488=$AE$6,TEXT('Main courante'!$D488,"hh:mm"),"")</f>
        <v/>
      </c>
      <c r="AI491" s="123" t="str">
        <f>IF('Main courante'!$A488=$AE$6,MOD($AH491-$AG491,1),"")</f>
        <v/>
      </c>
      <c r="AJ491" s="123" t="str">
        <f>IF('Main courante'!$A488=$AE$6,'Main courante'!$E488,"")</f>
        <v/>
      </c>
      <c r="AK491" s="122" t="str">
        <f>IF('Main courante'!$A488=$AE$6,DU491,"")</f>
        <v/>
      </c>
      <c r="AL491" s="125"/>
      <c r="AM491" s="120" t="str">
        <f>IF('Main courante'!$A488=$AM$6,MAX($AM$8:$AM490)+1,"")</f>
        <v/>
      </c>
      <c r="AN491" s="121" t="str">
        <f>IF('Main courante'!$A488=$AM$6,TEXT('Main courante'!$B488,"j mmm aa"),"")</f>
        <v/>
      </c>
      <c r="AO491" s="122" t="str">
        <f>IF('Main courante'!$A488=$AM$6,TEXT('Main courante'!$C488,"hh:mm"),"")</f>
        <v/>
      </c>
      <c r="AP491" s="122" t="str">
        <f>IF('Main courante'!$A488=$AM$6,TEXT('Main courante'!$D488,"hh:mm"),"")</f>
        <v/>
      </c>
      <c r="AQ491" s="123" t="str">
        <f>IF('Main courante'!$A488=$AM$6,MOD($AP491-$AO491,1),"")</f>
        <v/>
      </c>
      <c r="AR491" s="123" t="str">
        <f>IF('Main courante'!$A488=$AM$6,'Main courante'!$E488,"")</f>
        <v/>
      </c>
      <c r="AS491" s="122" t="str">
        <f>IF('Main courante'!$A488=$AM$6,DU491,"")</f>
        <v/>
      </c>
      <c r="AT491" s="125"/>
      <c r="AU491" s="120" t="str">
        <f>IF('Main courante'!$A488=$AU$6,MAX($AU$8:$AU490)+1,"")</f>
        <v/>
      </c>
      <c r="AV491" s="121" t="str">
        <f>IF('Main courante'!$A488=$AU$6,TEXT('Main courante'!$B488,"j mmm aa"),"")</f>
        <v/>
      </c>
      <c r="AW491" s="122" t="str">
        <f>IF('Main courante'!$A488=$AU$6,TEXT('Main courante'!$C488,"hh:mm"),"")</f>
        <v/>
      </c>
      <c r="AX491" s="122" t="str">
        <f>IF('Main courante'!$A488=$AU$6,TEXT('Main courante'!$D488,"hh:mm"),"")</f>
        <v/>
      </c>
      <c r="AY491" s="123" t="str">
        <f>IF('Main courante'!$A488=$AU$6,MOD($AX491-$AW491,1),"")</f>
        <v/>
      </c>
      <c r="AZ491" s="123" t="str">
        <f>IF('Main courante'!$A488=$AU$6,'Main courante'!$E488,"")</f>
        <v/>
      </c>
      <c r="BA491" s="122" t="str">
        <f>IF('Main courante'!$A488=$AU$6,DU491,"")</f>
        <v/>
      </c>
      <c r="BB491" s="125"/>
      <c r="BC491" s="120" t="str">
        <f>IF('Main courante'!$A488=$BC$6,MAX($BC$8:$BC490)+1,"")</f>
        <v/>
      </c>
      <c r="BD491" s="121" t="str">
        <f>IF('Main courante'!$A488=$BC$6,TEXT('Main courante'!$B488,"j mmm aa"),"")</f>
        <v/>
      </c>
      <c r="BE491" s="122" t="str">
        <f>IF('Main courante'!$A488=$BC$6,TEXT('Main courante'!$C488,"hh:mm"),"")</f>
        <v/>
      </c>
      <c r="BF491" s="122" t="str">
        <f>IF('Main courante'!$A488=$BC$6,TEXT('Main courante'!$D488,"hh:mm"),"")</f>
        <v/>
      </c>
      <c r="BG491" s="123" t="str">
        <f>IF('Main courante'!$A488=$BC$6,MOD($BF491-$BE491,1),"")</f>
        <v/>
      </c>
      <c r="BH491" s="123" t="str">
        <f>IF('Main courante'!$A488=$BC$6,'Main courante'!$E488,"")</f>
        <v/>
      </c>
      <c r="BI491" s="122" t="str">
        <f>IF('Main courante'!$A488=$BC$6,DU491,"")</f>
        <v/>
      </c>
      <c r="BJ491" s="125"/>
      <c r="BK491" s="120" t="str">
        <f>IF('Main courante'!$A488=$BK$6,MAX($BK$8:$BK490)+1,"")</f>
        <v/>
      </c>
      <c r="BL491" s="121" t="str">
        <f>IF('Main courante'!$A488=$BK$6,TEXT('Main courante'!$B488,"j mmm aa"),"")</f>
        <v/>
      </c>
      <c r="BM491" s="122" t="str">
        <f>IF('Main courante'!$A488=$BK$6,TEXT('Main courante'!$C488,"hh:mm"),"")</f>
        <v/>
      </c>
      <c r="BN491" s="122" t="str">
        <f>IF('Main courante'!$A488=$BK$6,TEXT('Main courante'!$D488,"hh:mm"),"")</f>
        <v/>
      </c>
      <c r="BO491" s="123" t="str">
        <f>IF('Main courante'!$A488=$BK$6,MOD($BN491-$BM491,1),"")</f>
        <v/>
      </c>
      <c r="BP491" s="123" t="str">
        <f>IF('Main courante'!$A488=$BK$6,'Main courante'!$E488,"")</f>
        <v/>
      </c>
      <c r="BQ491" s="122" t="str">
        <f>IF('Main courante'!$A488=$BK$6,DU491,"")</f>
        <v/>
      </c>
      <c r="BR491" s="125"/>
      <c r="BS491" s="120" t="str">
        <f>IF('Main courante'!$A488=$BS$6,MAX($BS$8:$BS490)+1,"")</f>
        <v/>
      </c>
      <c r="BT491" s="121" t="str">
        <f>IF('Main courante'!$A488=$BS$6,TEXT('Main courante'!$B488,"j mmm aa"),"")</f>
        <v/>
      </c>
      <c r="BU491" s="122" t="str">
        <f>IF('Main courante'!$A488=$BS$6,TEXT('Main courante'!$C488,"hh:mm"),"")</f>
        <v/>
      </c>
      <c r="BV491" s="122" t="str">
        <f>IF('Main courante'!$A488=$BS$6,TEXT('Main courante'!$D488,"hh:mm"),"")</f>
        <v/>
      </c>
      <c r="BW491" s="123" t="str">
        <f>IF('Main courante'!$A488=$BS$6,MOD($BV491-$BU491,1),"")</f>
        <v/>
      </c>
      <c r="BX491" s="123" t="str">
        <f>IF('Main courante'!$A488=$BS$6,'Main courante'!$E488,"")</f>
        <v/>
      </c>
      <c r="BY491" s="122" t="str">
        <f>IF('Main courante'!$A488=$BS$6,DU491,"")</f>
        <v/>
      </c>
      <c r="BZ491" s="125"/>
      <c r="CA491" s="120" t="str">
        <f>IF('Main courante'!$A488=$CA$6,MAX($CA$8:$CA490)+1,"")</f>
        <v/>
      </c>
      <c r="CB491" s="121" t="str">
        <f>IF('Main courante'!$A488=$CA$6,TEXT('Main courante'!$B488,"j mmm aa"),"")</f>
        <v/>
      </c>
      <c r="CC491" s="122" t="str">
        <f>IF('Main courante'!$A488=$CA$6,TEXT('Main courante'!$C488,"hh:mm"),"")</f>
        <v/>
      </c>
      <c r="CD491" s="122" t="str">
        <f>IF('Main courante'!$A488=$CA$6,TEXT('Main courante'!$D488,"hh:mm"),"")</f>
        <v/>
      </c>
      <c r="CE491" s="123" t="str">
        <f>IF('Main courante'!$A488=$CA$6,MOD($CD491-$CC491,1),"")</f>
        <v/>
      </c>
      <c r="CF491" s="123" t="str">
        <f>IF('Main courante'!$A488=$CA$6,'Main courante'!$E488,"")</f>
        <v/>
      </c>
      <c r="CG491" s="122" t="str">
        <f>IF('Main courante'!$A488=$CA$6,DU491,"")</f>
        <v/>
      </c>
      <c r="CH491" s="125"/>
      <c r="CI491" s="120" t="str">
        <f>IF('Main courante'!$A488=$CI$6,MAX($CI$8:$CI490)+1,"")</f>
        <v/>
      </c>
      <c r="CJ491" s="121" t="str">
        <f>IF('Main courante'!$A488=$CI$6,TEXT('Main courante'!$B488,"j mmm aa"),"")</f>
        <v/>
      </c>
      <c r="CK491" s="122" t="str">
        <f>IF('Main courante'!$A488=$CI$6,TEXT('Main courante'!$C488,"hh:mm"),"")</f>
        <v/>
      </c>
      <c r="CL491" s="122" t="str">
        <f>IF('Main courante'!$A488=$CI$6,TEXT('Main courante'!$D488,"hh:mm"),"")</f>
        <v/>
      </c>
      <c r="CM491" s="123" t="str">
        <f>IF('Main courante'!$A488=$CI$6,MOD($CL491-$CK491,1),"")</f>
        <v/>
      </c>
      <c r="CN491" s="123" t="str">
        <f>IF('Main courante'!$A488=$CI$6,'Main courante'!$E488,"")</f>
        <v/>
      </c>
      <c r="CO491" s="125"/>
      <c r="CP491" s="120" t="str">
        <f>IF('Main courante'!$A488=$CP$6,MAX($CP$8:$CP490)+1,"")</f>
        <v/>
      </c>
      <c r="CQ491" s="121" t="str">
        <f>IF('Main courante'!$A488=$CP$6,TEXT('Main courante'!$B488,"j mmm aa"),"")</f>
        <v/>
      </c>
      <c r="CR491" s="122" t="str">
        <f>IF('Main courante'!$A488=$CP$6,TEXT('Main courante'!$C488,"hh:mm"),"")</f>
        <v/>
      </c>
      <c r="CS491" s="122" t="str">
        <f>IF('Main courante'!$A488=$CP$6,TEXT('Main courante'!$D488,"hh:mm"),"")</f>
        <v/>
      </c>
      <c r="CT491" s="123" t="str">
        <f>IF('Main courante'!$A488=$CP$6,MOD($CS491-$CR491,1),"")</f>
        <v/>
      </c>
      <c r="CU491" s="123" t="str">
        <f>IF('Main courante'!$A488=$CP$6,'Main courante'!$E488,"")</f>
        <v/>
      </c>
      <c r="CV491" s="122" t="str">
        <f>IF('Main courante'!$A488=$CP$6,DU491,"")</f>
        <v/>
      </c>
      <c r="CW491" s="125"/>
      <c r="CX491" s="120" t="str">
        <f>IF('Main courante'!$A488=$CX$6,MAX($CX$8:$CX490)+1,"")</f>
        <v/>
      </c>
      <c r="CY491" s="121" t="str">
        <f>IF('Main courante'!$A488=$CX$6,TEXT('Main courante'!$B488,"j mmm aa"),"")</f>
        <v/>
      </c>
      <c r="CZ491" s="122" t="str">
        <f>IF('Main courante'!$A488=$CX$6,TEXT('Main courante'!$C488,"hh:mm"),"")</f>
        <v/>
      </c>
      <c r="DA491" s="122" t="str">
        <f>IF('Main courante'!$A488=$CX$6,TEXT('Main courante'!$D488,"hh:mm"),"")</f>
        <v/>
      </c>
      <c r="DB491" s="123" t="str">
        <f>IF('Main courante'!$A488=$CX$6,MOD($DA491-$CZ491,1),"")</f>
        <v/>
      </c>
      <c r="DC491" s="123" t="str">
        <f>IF('Main courante'!$A488=$CX$6,'Main courante'!$E488,"")</f>
        <v/>
      </c>
      <c r="DD491" s="122" t="str">
        <f>IF('Main courante'!$A488=$CX$6,DU491,"")</f>
        <v/>
      </c>
      <c r="DE491" s="125"/>
      <c r="DF491" s="120" t="str">
        <f>IF('Main courante'!$A488=$DF$6,MAX($DF$8:$DF490)+1,"")</f>
        <v/>
      </c>
      <c r="DG491" s="121" t="str">
        <f>IF('Main courante'!$A488=$DF$6,TEXT('Main courante'!$B488,"j mmm aa"),"")</f>
        <v/>
      </c>
      <c r="DH491" s="122" t="str">
        <f>IF('Main courante'!$A488=$DF$6,TEXT('Main courante'!$C488,"hh:mm"),"")</f>
        <v/>
      </c>
      <c r="DI491" s="122" t="str">
        <f>IF('Main courante'!$A488=$DF$6,TEXT('Main courante'!$D488,"hh:mm"),"")</f>
        <v/>
      </c>
      <c r="DJ491" s="123" t="str">
        <f>IF('Main courante'!$A488=$DF$6,MOD($DI491-$DH491,1),"")</f>
        <v/>
      </c>
      <c r="DK491" s="123" t="str">
        <f>IF('Main courante'!$A488=$DF$6,'Main courante'!$E488,"")</f>
        <v/>
      </c>
      <c r="DL491" s="128"/>
      <c r="DM491" s="120" t="str">
        <f>IF(OR('Main courante'!$F488&lt;&gt;"",'Main courante'!$K488&lt;&gt;""),MAX($DM$8:$DM490)+1,"")</f>
        <v/>
      </c>
      <c r="DN491" s="121" t="str">
        <f>IF('Main courante'!$F488,TEXT('Main courante'!$B488,"j mmm aa"),"")</f>
        <v/>
      </c>
      <c r="DO491" s="121" t="str">
        <f>IF('Main courante'!$F488,'Main courante'!$E488,"")</f>
        <v/>
      </c>
      <c r="DP491" s="121" t="str">
        <f>IF(OR('Main courante'!$F488&lt;&gt;"",'Main courante'!$K488&lt;&gt;""),IF('Main courante'!$F488&lt;&gt;"",TEXT('Main courante'!$F488,"hh:mm"),""),"")</f>
        <v/>
      </c>
      <c r="DQ491" s="121" t="str">
        <f>IF(OR('Main courante'!$F488&lt;&gt;"",'Main courante'!$K488&lt;&gt;""),IF('Main courante'!$G488&lt;&gt;"",TEXT('Main courante'!$G488,"hh:mm"),""),"")</f>
        <v/>
      </c>
      <c r="DR491" s="121" t="str">
        <f>IF(OR('Main courante'!$F488&lt;&gt;"",'Main courante'!$K488&lt;&gt;""),IF('Main courante'!$K488&lt;&gt;"",TEXT('Main courante'!$K488,"hh:mm"),""),"")</f>
        <v/>
      </c>
      <c r="DS491" s="121" t="str">
        <f>IF(OR('Main courante'!$F488&lt;&gt;"",'Main courante'!$K488&lt;&gt;""),IF('Main courante'!$L488&lt;&gt;"",TEXT('Main courante'!$L488,"hh:mm"),""),"")</f>
        <v/>
      </c>
      <c r="DT491" s="129">
        <f t="shared" si="25"/>
        <v>0</v>
      </c>
      <c r="DU491" s="130">
        <f>'Main courante'!$H488+'Main courante'!$M488</f>
        <v>0</v>
      </c>
      <c r="DV491" s="131">
        <f>'Main courante'!$J488+'Main courante'!$O488</f>
        <v>0</v>
      </c>
      <c r="DW491" s="131">
        <f>'Main courante'!$I488+'Main courante'!$N488</f>
        <v>0</v>
      </c>
      <c r="DX491" s="132" t="str">
        <f>IF('Main courante'!$P488&lt;&gt;"",'Main courante'!$P488,"")</f>
        <v/>
      </c>
      <c r="DY491" s="133" t="str">
        <f>IF('Main courante'!$Q488&lt;&gt;"",'Main courante'!$Q488,"")</f>
        <v/>
      </c>
      <c r="DZ491" s="133" t="str">
        <f>IF('Main courante'!$R488&lt;&gt;"",'Main courante'!$R488,"")</f>
        <v/>
      </c>
      <c r="EA491" s="129">
        <f t="shared" si="26"/>
        <v>0</v>
      </c>
      <c r="EB491" s="129">
        <f t="shared" si="27"/>
        <v>0</v>
      </c>
      <c r="ED491" s="120" t="str">
        <f>IF('Main courante'!$A488=$ED$6,MAX($ED$8:$ED490)+1,"")</f>
        <v/>
      </c>
      <c r="EE491" s="120" t="str">
        <f>IF('Main courante'!$A488=$ED$6,'Main courante'!$S488,"")</f>
        <v/>
      </c>
      <c r="EF491" s="120" t="str">
        <f>IF('Main courante'!$A488=$ED$6,'Main courante'!$T488,"")</f>
        <v/>
      </c>
      <c r="EG491" s="120" t="str">
        <f>IF('Main courante'!$A488=$ED$6,'Main courante'!$U488,"")</f>
        <v/>
      </c>
      <c r="EH491" s="134" t="str">
        <f>IF('Main courante'!$A488=$ED$6,'Main courante'!$V488,"")</f>
        <v/>
      </c>
      <c r="EJ491" s="120" t="str">
        <f>IF('Main courante'!$A488=$EJ$6,MAX($EJ$8:$EJ490)+1,"")</f>
        <v/>
      </c>
      <c r="EK491" s="120" t="str">
        <f>IF('Main courante'!$A488=$EJ$6,'Main courante'!$S488,"")</f>
        <v/>
      </c>
      <c r="EL491" s="120" t="str">
        <f>IF('Main courante'!$A488=$EJ$6,'Main courante'!$T488,"")</f>
        <v/>
      </c>
      <c r="EM491" s="120" t="str">
        <f>IF('Main courante'!$A488=$EJ$6,'Main courante'!$U488,"")</f>
        <v/>
      </c>
      <c r="EN491" s="134" t="str">
        <f>IF('Main courante'!$A488=$EJ$6,'Main courante'!$V488,"")</f>
        <v/>
      </c>
      <c r="EP491" s="120" t="str">
        <f>IF('Main courante'!$A488=$EP$6,MAX($EP$8:$EP490)+1,"")</f>
        <v/>
      </c>
      <c r="EQ491" s="120" t="str">
        <f>IF('Main courante'!$A488=$EP$6,'Main courante'!$S488,"")</f>
        <v/>
      </c>
      <c r="ER491" s="120" t="str">
        <f>IF('Main courante'!$A488=$EP$6,'Main courante'!$T488,"")</f>
        <v/>
      </c>
      <c r="ES491" s="120" t="str">
        <f>IF('Main courante'!$A488=$EP$6,'Main courante'!$U488,"")</f>
        <v/>
      </c>
      <c r="ET491" s="134" t="str">
        <f>IF('Main courante'!$A488=$EP$6,'Main courante'!$V488,"")</f>
        <v/>
      </c>
      <c r="EU491" s="125"/>
      <c r="EV491" s="120" t="str">
        <f>IF('Main courante'!$A488=$EV$6,MAX($EV$8:$EV490)+1,"")</f>
        <v/>
      </c>
      <c r="EW491" s="121" t="str">
        <f>IF('Main courante'!$A488=$EV$6,TEXT('Main courante'!$B488,"j mmm aa"),"")</f>
        <v/>
      </c>
      <c r="EX491" s="122" t="str">
        <f>IF('Main courante'!$A488=$EV$6,TEXT('Main courante'!$C488,"hh:mm"),"")</f>
        <v/>
      </c>
      <c r="EY491" s="122" t="str">
        <f>IF('Main courante'!$A488=$EV$6,TEXT('Main courante'!$D488,"hh:mm"),"")</f>
        <v/>
      </c>
      <c r="EZ491" s="123" t="str">
        <f>IF('Main courante'!$A488=$EV$6,MOD($EY491-$EX491,1),"")</f>
        <v/>
      </c>
      <c r="FA491" s="123" t="str">
        <f>IF('Main courante'!$A488=$EV$6,'Main courante'!$E488,"")</f>
        <v/>
      </c>
      <c r="FB491" s="128"/>
    </row>
    <row r="492" spans="1:158">
      <c r="A492" s="120" t="str">
        <f>IF('Main courante'!$A489=$A$6,MAX($A$8:$A491)+1,"")</f>
        <v/>
      </c>
      <c r="B492" s="121" t="str">
        <f>IF('Main courante'!$A489=$A$6,TEXT('Main courante'!$B489,"j mmm aa"),"")</f>
        <v/>
      </c>
      <c r="C492" s="122" t="str">
        <f>IF('Main courante'!$A489=$A$6,TEXT('Main courante'!$C489,"hh:mm"),"")</f>
        <v/>
      </c>
      <c r="D492" s="122" t="str">
        <f>IF('Main courante'!$A489=$A$6,TEXT('Main courante'!$D489,"hh:mm"),"")</f>
        <v/>
      </c>
      <c r="E492" s="123" t="str">
        <f>IF('Main courante'!$A489=$A$6,MOD($D492-$C492,1),"")</f>
        <v/>
      </c>
      <c r="F492" s="123" t="str">
        <f>IF('Main courante'!$A489=$A$6,'Main courante'!$E489,"")</f>
        <v/>
      </c>
      <c r="G492" s="125"/>
      <c r="H492" s="126" t="str">
        <f>IF('Main courante'!$A489=$H$6,MAX($H$8:$H491)+1,"")</f>
        <v/>
      </c>
      <c r="I492" s="121" t="str">
        <f>IF('Main courante'!$A489=$H$6,TEXT('Main courante'!$B489,"j mmm aa"),"")</f>
        <v/>
      </c>
      <c r="J492" s="122" t="str">
        <f>IF('Main courante'!$A489=$H$6,TEXT('Main courante'!$C489,"hh:mm"),"")</f>
        <v/>
      </c>
      <c r="K492" s="122" t="str">
        <f>IF('Main courante'!$A489=$H$6,TEXT('Main courante'!$D489,"hh:mm"),"")</f>
        <v/>
      </c>
      <c r="L492" s="123" t="str">
        <f>IF('Main courante'!$A489=$H$6,MOD($K492-$J492,1),"")</f>
        <v/>
      </c>
      <c r="M492" s="123" t="str">
        <f>IF('Main courante'!$A489=$H$6,'Main courante'!$E489,"")</f>
        <v/>
      </c>
      <c r="N492" s="125"/>
      <c r="O492" s="120" t="str">
        <f>IF('Main courante'!$A489=$O$6,MAX($O$8:$O491)+1,"")</f>
        <v/>
      </c>
      <c r="P492" s="121" t="str">
        <f>IF('Main courante'!$A489=$O$6,TEXT('Main courante'!$B489,"j mmm aa"),"")</f>
        <v/>
      </c>
      <c r="Q492" s="122" t="str">
        <f>IF('Main courante'!$A489=$O$6,TEXT('Main courante'!$C489,"hh:mm"),"")</f>
        <v/>
      </c>
      <c r="R492" s="122" t="str">
        <f>IF('Main courante'!$A489=$O$6,TEXT('Main courante'!$D489,"hh:mm"),"")</f>
        <v/>
      </c>
      <c r="S492" s="123" t="str">
        <f>IF('Main courante'!$A489=$O$6,MOD($R492-$Q492,1),"")</f>
        <v/>
      </c>
      <c r="T492" s="124" t="str">
        <f>IF('Main courante'!$A489=$O$6,'Main courante'!$E489,"")</f>
        <v/>
      </c>
      <c r="U492" s="127" t="str">
        <f>IF('Main courante'!$A489=$O$6,DU492,"")</f>
        <v/>
      </c>
      <c r="V492" s="125"/>
      <c r="W492" s="120" t="str">
        <f>IF('Main courante'!$A489=$W$6,MAX($W$8:$W491)+1,"")</f>
        <v/>
      </c>
      <c r="X492" s="121" t="str">
        <f>IF('Main courante'!$A489=$W$6,TEXT('Main courante'!$B489,"j mmm aa"),"")</f>
        <v/>
      </c>
      <c r="Y492" s="122" t="str">
        <f>IF('Main courante'!$A489=$W$6,TEXT('Main courante'!$C489,"hh:mm"),"")</f>
        <v/>
      </c>
      <c r="Z492" s="122" t="str">
        <f>IF('Main courante'!$A489=$W$6,TEXT('Main courante'!$D489,"hh:mm"),"")</f>
        <v/>
      </c>
      <c r="AA492" s="123" t="str">
        <f>IF('Main courante'!$A489=$W$6,MOD($Z492-$Y492,1),"")</f>
        <v/>
      </c>
      <c r="AB492" s="123" t="str">
        <f>IF('Main courante'!$A489=$W$6,'Main courante'!$E489,"")</f>
        <v/>
      </c>
      <c r="AC492" s="122" t="str">
        <f>IF('Main courante'!$A489=$W$6,DU492,"")</f>
        <v/>
      </c>
      <c r="AD492" s="125"/>
      <c r="AE492" s="120" t="str">
        <f>IF('Main courante'!$A489=$AE$6,MAX($AE$8:$AE491)+1,"")</f>
        <v/>
      </c>
      <c r="AF492" s="121" t="str">
        <f>IF('Main courante'!$A489=$AE$6,TEXT('Main courante'!$B489,"j mmm aa"),"")</f>
        <v/>
      </c>
      <c r="AG492" s="122" t="str">
        <f>IF('Main courante'!$A489=$AE$6,TEXT('Main courante'!$C489,"hh:mm"),"")</f>
        <v/>
      </c>
      <c r="AH492" s="122" t="str">
        <f>IF('Main courante'!$A489=$AE$6,TEXT('Main courante'!$D489,"hh:mm"),"")</f>
        <v/>
      </c>
      <c r="AI492" s="123" t="str">
        <f>IF('Main courante'!$A489=$AE$6,MOD($AH492-$AG492,1),"")</f>
        <v/>
      </c>
      <c r="AJ492" s="123" t="str">
        <f>IF('Main courante'!$A489=$AE$6,'Main courante'!$E489,"")</f>
        <v/>
      </c>
      <c r="AK492" s="122" t="str">
        <f>IF('Main courante'!$A489=$AE$6,DU492,"")</f>
        <v/>
      </c>
      <c r="AL492" s="125"/>
      <c r="AM492" s="120" t="str">
        <f>IF('Main courante'!$A489=$AM$6,MAX($AM$8:$AM491)+1,"")</f>
        <v/>
      </c>
      <c r="AN492" s="121" t="str">
        <f>IF('Main courante'!$A489=$AM$6,TEXT('Main courante'!$B489,"j mmm aa"),"")</f>
        <v/>
      </c>
      <c r="AO492" s="122" t="str">
        <f>IF('Main courante'!$A489=$AM$6,TEXT('Main courante'!$C489,"hh:mm"),"")</f>
        <v/>
      </c>
      <c r="AP492" s="122" t="str">
        <f>IF('Main courante'!$A489=$AM$6,TEXT('Main courante'!$D489,"hh:mm"),"")</f>
        <v/>
      </c>
      <c r="AQ492" s="123" t="str">
        <f>IF('Main courante'!$A489=$AM$6,MOD($AP492-$AO492,1),"")</f>
        <v/>
      </c>
      <c r="AR492" s="123" t="str">
        <f>IF('Main courante'!$A489=$AM$6,'Main courante'!$E489,"")</f>
        <v/>
      </c>
      <c r="AS492" s="122" t="str">
        <f>IF('Main courante'!$A489=$AM$6,DU492,"")</f>
        <v/>
      </c>
      <c r="AT492" s="125"/>
      <c r="AU492" s="120" t="str">
        <f>IF('Main courante'!$A489=$AU$6,MAX($AU$8:$AU491)+1,"")</f>
        <v/>
      </c>
      <c r="AV492" s="121" t="str">
        <f>IF('Main courante'!$A489=$AU$6,TEXT('Main courante'!$B489,"j mmm aa"),"")</f>
        <v/>
      </c>
      <c r="AW492" s="122" t="str">
        <f>IF('Main courante'!$A489=$AU$6,TEXT('Main courante'!$C489,"hh:mm"),"")</f>
        <v/>
      </c>
      <c r="AX492" s="122" t="str">
        <f>IF('Main courante'!$A489=$AU$6,TEXT('Main courante'!$D489,"hh:mm"),"")</f>
        <v/>
      </c>
      <c r="AY492" s="123" t="str">
        <f>IF('Main courante'!$A489=$AU$6,MOD($AX492-$AW492,1),"")</f>
        <v/>
      </c>
      <c r="AZ492" s="123" t="str">
        <f>IF('Main courante'!$A489=$AU$6,'Main courante'!$E489,"")</f>
        <v/>
      </c>
      <c r="BA492" s="122" t="str">
        <f>IF('Main courante'!$A489=$AU$6,DU492,"")</f>
        <v/>
      </c>
      <c r="BB492" s="125"/>
      <c r="BC492" s="120" t="str">
        <f>IF('Main courante'!$A489=$BC$6,MAX($BC$8:$BC491)+1,"")</f>
        <v/>
      </c>
      <c r="BD492" s="121" t="str">
        <f>IF('Main courante'!$A489=$BC$6,TEXT('Main courante'!$B489,"j mmm aa"),"")</f>
        <v/>
      </c>
      <c r="BE492" s="122" t="str">
        <f>IF('Main courante'!$A489=$BC$6,TEXT('Main courante'!$C489,"hh:mm"),"")</f>
        <v/>
      </c>
      <c r="BF492" s="122" t="str">
        <f>IF('Main courante'!$A489=$BC$6,TEXT('Main courante'!$D489,"hh:mm"),"")</f>
        <v/>
      </c>
      <c r="BG492" s="123" t="str">
        <f>IF('Main courante'!$A489=$BC$6,MOD($BF492-$BE492,1),"")</f>
        <v/>
      </c>
      <c r="BH492" s="123" t="str">
        <f>IF('Main courante'!$A489=$BC$6,'Main courante'!$E489,"")</f>
        <v/>
      </c>
      <c r="BI492" s="122" t="str">
        <f>IF('Main courante'!$A489=$BC$6,DU492,"")</f>
        <v/>
      </c>
      <c r="BJ492" s="125"/>
      <c r="BK492" s="120" t="str">
        <f>IF('Main courante'!$A489=$BK$6,MAX($BK$8:$BK491)+1,"")</f>
        <v/>
      </c>
      <c r="BL492" s="121" t="str">
        <f>IF('Main courante'!$A489=$BK$6,TEXT('Main courante'!$B489,"j mmm aa"),"")</f>
        <v/>
      </c>
      <c r="BM492" s="122" t="str">
        <f>IF('Main courante'!$A489=$BK$6,TEXT('Main courante'!$C489,"hh:mm"),"")</f>
        <v/>
      </c>
      <c r="BN492" s="122" t="str">
        <f>IF('Main courante'!$A489=$BK$6,TEXT('Main courante'!$D489,"hh:mm"),"")</f>
        <v/>
      </c>
      <c r="BO492" s="123" t="str">
        <f>IF('Main courante'!$A489=$BK$6,MOD($BN492-$BM492,1),"")</f>
        <v/>
      </c>
      <c r="BP492" s="123" t="str">
        <f>IF('Main courante'!$A489=$BK$6,'Main courante'!$E489,"")</f>
        <v/>
      </c>
      <c r="BQ492" s="122" t="str">
        <f>IF('Main courante'!$A489=$BK$6,DU492,"")</f>
        <v/>
      </c>
      <c r="BR492" s="125"/>
      <c r="BS492" s="120" t="str">
        <f>IF('Main courante'!$A489=$BS$6,MAX($BS$8:$BS491)+1,"")</f>
        <v/>
      </c>
      <c r="BT492" s="121" t="str">
        <f>IF('Main courante'!$A489=$BS$6,TEXT('Main courante'!$B489,"j mmm aa"),"")</f>
        <v/>
      </c>
      <c r="BU492" s="122" t="str">
        <f>IF('Main courante'!$A489=$BS$6,TEXT('Main courante'!$C489,"hh:mm"),"")</f>
        <v/>
      </c>
      <c r="BV492" s="122" t="str">
        <f>IF('Main courante'!$A489=$BS$6,TEXT('Main courante'!$D489,"hh:mm"),"")</f>
        <v/>
      </c>
      <c r="BW492" s="123" t="str">
        <f>IF('Main courante'!$A489=$BS$6,MOD($BV492-$BU492,1),"")</f>
        <v/>
      </c>
      <c r="BX492" s="123" t="str">
        <f>IF('Main courante'!$A489=$BS$6,'Main courante'!$E489,"")</f>
        <v/>
      </c>
      <c r="BY492" s="122" t="str">
        <f>IF('Main courante'!$A489=$BS$6,DU492,"")</f>
        <v/>
      </c>
      <c r="BZ492" s="125"/>
      <c r="CA492" s="120" t="str">
        <f>IF('Main courante'!$A489=$CA$6,MAX($CA$8:$CA491)+1,"")</f>
        <v/>
      </c>
      <c r="CB492" s="121" t="str">
        <f>IF('Main courante'!$A489=$CA$6,TEXT('Main courante'!$B489,"j mmm aa"),"")</f>
        <v/>
      </c>
      <c r="CC492" s="122" t="str">
        <f>IF('Main courante'!$A489=$CA$6,TEXT('Main courante'!$C489,"hh:mm"),"")</f>
        <v/>
      </c>
      <c r="CD492" s="122" t="str">
        <f>IF('Main courante'!$A489=$CA$6,TEXT('Main courante'!$D489,"hh:mm"),"")</f>
        <v/>
      </c>
      <c r="CE492" s="123" t="str">
        <f>IF('Main courante'!$A489=$CA$6,MOD($CD492-$CC492,1),"")</f>
        <v/>
      </c>
      <c r="CF492" s="123" t="str">
        <f>IF('Main courante'!$A489=$CA$6,'Main courante'!$E489,"")</f>
        <v/>
      </c>
      <c r="CG492" s="122" t="str">
        <f>IF('Main courante'!$A489=$CA$6,DU492,"")</f>
        <v/>
      </c>
      <c r="CH492" s="125"/>
      <c r="CI492" s="120" t="str">
        <f>IF('Main courante'!$A489=$CI$6,MAX($CI$8:$CI491)+1,"")</f>
        <v/>
      </c>
      <c r="CJ492" s="121" t="str">
        <f>IF('Main courante'!$A489=$CI$6,TEXT('Main courante'!$B489,"j mmm aa"),"")</f>
        <v/>
      </c>
      <c r="CK492" s="122" t="str">
        <f>IF('Main courante'!$A489=$CI$6,TEXT('Main courante'!$C489,"hh:mm"),"")</f>
        <v/>
      </c>
      <c r="CL492" s="122" t="str">
        <f>IF('Main courante'!$A489=$CI$6,TEXT('Main courante'!$D489,"hh:mm"),"")</f>
        <v/>
      </c>
      <c r="CM492" s="123" t="str">
        <f>IF('Main courante'!$A489=$CI$6,MOD($CL492-$CK492,1),"")</f>
        <v/>
      </c>
      <c r="CN492" s="123" t="str">
        <f>IF('Main courante'!$A489=$CI$6,'Main courante'!$E489,"")</f>
        <v/>
      </c>
      <c r="CO492" s="125"/>
      <c r="CP492" s="120" t="str">
        <f>IF('Main courante'!$A489=$CP$6,MAX($CP$8:$CP491)+1,"")</f>
        <v/>
      </c>
      <c r="CQ492" s="121" t="str">
        <f>IF('Main courante'!$A489=$CP$6,TEXT('Main courante'!$B489,"j mmm aa"),"")</f>
        <v/>
      </c>
      <c r="CR492" s="122" t="str">
        <f>IF('Main courante'!$A489=$CP$6,TEXT('Main courante'!$C489,"hh:mm"),"")</f>
        <v/>
      </c>
      <c r="CS492" s="122" t="str">
        <f>IF('Main courante'!$A489=$CP$6,TEXT('Main courante'!$D489,"hh:mm"),"")</f>
        <v/>
      </c>
      <c r="CT492" s="123" t="str">
        <f>IF('Main courante'!$A489=$CP$6,MOD($CS492-$CR492,1),"")</f>
        <v/>
      </c>
      <c r="CU492" s="123" t="str">
        <f>IF('Main courante'!$A489=$CP$6,'Main courante'!$E489,"")</f>
        <v/>
      </c>
      <c r="CV492" s="122" t="str">
        <f>IF('Main courante'!$A489=$CP$6,DU492,"")</f>
        <v/>
      </c>
      <c r="CW492" s="125"/>
      <c r="CX492" s="120" t="str">
        <f>IF('Main courante'!$A489=$CX$6,MAX($CX$8:$CX491)+1,"")</f>
        <v/>
      </c>
      <c r="CY492" s="121" t="str">
        <f>IF('Main courante'!$A489=$CX$6,TEXT('Main courante'!$B489,"j mmm aa"),"")</f>
        <v/>
      </c>
      <c r="CZ492" s="122" t="str">
        <f>IF('Main courante'!$A489=$CX$6,TEXT('Main courante'!$C489,"hh:mm"),"")</f>
        <v/>
      </c>
      <c r="DA492" s="122" t="str">
        <f>IF('Main courante'!$A489=$CX$6,TEXT('Main courante'!$D489,"hh:mm"),"")</f>
        <v/>
      </c>
      <c r="DB492" s="123" t="str">
        <f>IF('Main courante'!$A489=$CX$6,MOD($DA492-$CZ492,1),"")</f>
        <v/>
      </c>
      <c r="DC492" s="123" t="str">
        <f>IF('Main courante'!$A489=$CX$6,'Main courante'!$E489,"")</f>
        <v/>
      </c>
      <c r="DD492" s="122" t="str">
        <f>IF('Main courante'!$A489=$CX$6,DU492,"")</f>
        <v/>
      </c>
      <c r="DE492" s="125"/>
      <c r="DF492" s="120" t="str">
        <f>IF('Main courante'!$A489=$DF$6,MAX($DF$8:$DF491)+1,"")</f>
        <v/>
      </c>
      <c r="DG492" s="121" t="str">
        <f>IF('Main courante'!$A489=$DF$6,TEXT('Main courante'!$B489,"j mmm aa"),"")</f>
        <v/>
      </c>
      <c r="DH492" s="122" t="str">
        <f>IF('Main courante'!$A489=$DF$6,TEXT('Main courante'!$C489,"hh:mm"),"")</f>
        <v/>
      </c>
      <c r="DI492" s="122" t="str">
        <f>IF('Main courante'!$A489=$DF$6,TEXT('Main courante'!$D489,"hh:mm"),"")</f>
        <v/>
      </c>
      <c r="DJ492" s="123" t="str">
        <f>IF('Main courante'!$A489=$DF$6,MOD($DI492-$DH492,1),"")</f>
        <v/>
      </c>
      <c r="DK492" s="123" t="str">
        <f>IF('Main courante'!$A489=$DF$6,'Main courante'!$E489,"")</f>
        <v/>
      </c>
      <c r="DL492" s="128"/>
      <c r="DM492" s="120" t="str">
        <f>IF(OR('Main courante'!$F489&lt;&gt;"",'Main courante'!$K489&lt;&gt;""),MAX($DM$8:$DM491)+1,"")</f>
        <v/>
      </c>
      <c r="DN492" s="121" t="str">
        <f>IF('Main courante'!$F489,TEXT('Main courante'!$B489,"j mmm aa"),"")</f>
        <v/>
      </c>
      <c r="DO492" s="121" t="str">
        <f>IF('Main courante'!$F489,'Main courante'!$E489,"")</f>
        <v/>
      </c>
      <c r="DP492" s="121" t="str">
        <f>IF(OR('Main courante'!$F489&lt;&gt;"",'Main courante'!$K489&lt;&gt;""),IF('Main courante'!$F489&lt;&gt;"",TEXT('Main courante'!$F489,"hh:mm"),""),"")</f>
        <v/>
      </c>
      <c r="DQ492" s="121" t="str">
        <f>IF(OR('Main courante'!$F489&lt;&gt;"",'Main courante'!$K489&lt;&gt;""),IF('Main courante'!$G489&lt;&gt;"",TEXT('Main courante'!$G489,"hh:mm"),""),"")</f>
        <v/>
      </c>
      <c r="DR492" s="121" t="str">
        <f>IF(OR('Main courante'!$F489&lt;&gt;"",'Main courante'!$K489&lt;&gt;""),IF('Main courante'!$K489&lt;&gt;"",TEXT('Main courante'!$K489,"hh:mm"),""),"")</f>
        <v/>
      </c>
      <c r="DS492" s="121" t="str">
        <f>IF(OR('Main courante'!$F489&lt;&gt;"",'Main courante'!$K489&lt;&gt;""),IF('Main courante'!$L489&lt;&gt;"",TEXT('Main courante'!$L489,"hh:mm"),""),"")</f>
        <v/>
      </c>
      <c r="DT492" s="129">
        <f t="shared" si="25"/>
        <v>0</v>
      </c>
      <c r="DU492" s="130">
        <f>'Main courante'!$H489+'Main courante'!$M489</f>
        <v>0</v>
      </c>
      <c r="DV492" s="131">
        <f>'Main courante'!$J489+'Main courante'!$O489</f>
        <v>0</v>
      </c>
      <c r="DW492" s="131">
        <f>'Main courante'!$I489+'Main courante'!$N489</f>
        <v>0</v>
      </c>
      <c r="DX492" s="132" t="str">
        <f>IF('Main courante'!$P489&lt;&gt;"",'Main courante'!$P489,"")</f>
        <v/>
      </c>
      <c r="DY492" s="133" t="str">
        <f>IF('Main courante'!$Q489&lt;&gt;"",'Main courante'!$Q489,"")</f>
        <v/>
      </c>
      <c r="DZ492" s="133" t="str">
        <f>IF('Main courante'!$R489&lt;&gt;"",'Main courante'!$R489,"")</f>
        <v/>
      </c>
      <c r="EA492" s="129">
        <f t="shared" si="26"/>
        <v>0</v>
      </c>
      <c r="EB492" s="129">
        <f t="shared" si="27"/>
        <v>0</v>
      </c>
      <c r="ED492" s="120" t="str">
        <f>IF('Main courante'!$A489=$ED$6,MAX($ED$8:$ED491)+1,"")</f>
        <v/>
      </c>
      <c r="EE492" s="120" t="str">
        <f>IF('Main courante'!$A489=$ED$6,'Main courante'!$S489,"")</f>
        <v/>
      </c>
      <c r="EF492" s="120" t="str">
        <f>IF('Main courante'!$A489=$ED$6,'Main courante'!$T489,"")</f>
        <v/>
      </c>
      <c r="EG492" s="120" t="str">
        <f>IF('Main courante'!$A489=$ED$6,'Main courante'!$U489,"")</f>
        <v/>
      </c>
      <c r="EH492" s="134" t="str">
        <f>IF('Main courante'!$A489=$ED$6,'Main courante'!$V489,"")</f>
        <v/>
      </c>
      <c r="EJ492" s="120" t="str">
        <f>IF('Main courante'!$A489=$EJ$6,MAX($EJ$8:$EJ491)+1,"")</f>
        <v/>
      </c>
      <c r="EK492" s="120" t="str">
        <f>IF('Main courante'!$A489=$EJ$6,'Main courante'!$S489,"")</f>
        <v/>
      </c>
      <c r="EL492" s="120" t="str">
        <f>IF('Main courante'!$A489=$EJ$6,'Main courante'!$T489,"")</f>
        <v/>
      </c>
      <c r="EM492" s="120" t="str">
        <f>IF('Main courante'!$A489=$EJ$6,'Main courante'!$U489,"")</f>
        <v/>
      </c>
      <c r="EN492" s="134" t="str">
        <f>IF('Main courante'!$A489=$EJ$6,'Main courante'!$V489,"")</f>
        <v/>
      </c>
      <c r="EP492" s="120" t="str">
        <f>IF('Main courante'!$A489=$EP$6,MAX($EP$8:$EP491)+1,"")</f>
        <v/>
      </c>
      <c r="EQ492" s="120" t="str">
        <f>IF('Main courante'!$A489=$EP$6,'Main courante'!$S489,"")</f>
        <v/>
      </c>
      <c r="ER492" s="120" t="str">
        <f>IF('Main courante'!$A489=$EP$6,'Main courante'!$T489,"")</f>
        <v/>
      </c>
      <c r="ES492" s="120" t="str">
        <f>IF('Main courante'!$A489=$EP$6,'Main courante'!$U489,"")</f>
        <v/>
      </c>
      <c r="ET492" s="134" t="str">
        <f>IF('Main courante'!$A489=$EP$6,'Main courante'!$V489,"")</f>
        <v/>
      </c>
      <c r="EU492" s="125"/>
      <c r="EV492" s="120" t="str">
        <f>IF('Main courante'!$A489=$EV$6,MAX($EV$8:$EV491)+1,"")</f>
        <v/>
      </c>
      <c r="EW492" s="121" t="str">
        <f>IF('Main courante'!$A489=$EV$6,TEXT('Main courante'!$B489,"j mmm aa"),"")</f>
        <v/>
      </c>
      <c r="EX492" s="122" t="str">
        <f>IF('Main courante'!$A489=$EV$6,TEXT('Main courante'!$C489,"hh:mm"),"")</f>
        <v/>
      </c>
      <c r="EY492" s="122" t="str">
        <f>IF('Main courante'!$A489=$EV$6,TEXT('Main courante'!$D489,"hh:mm"),"")</f>
        <v/>
      </c>
      <c r="EZ492" s="123" t="str">
        <f>IF('Main courante'!$A489=$EV$6,MOD($EY492-$EX492,1),"")</f>
        <v/>
      </c>
      <c r="FA492" s="123" t="str">
        <f>IF('Main courante'!$A489=$EV$6,'Main courante'!$E489,"")</f>
        <v/>
      </c>
      <c r="FB492" s="128"/>
    </row>
    <row r="493" spans="1:158">
      <c r="A493" s="120" t="str">
        <f>IF('Main courante'!$A490=$A$6,MAX($A$8:$A492)+1,"")</f>
        <v/>
      </c>
      <c r="B493" s="121" t="str">
        <f>IF('Main courante'!$A490=$A$6,TEXT('Main courante'!$B490,"j mmm aa"),"")</f>
        <v/>
      </c>
      <c r="C493" s="122" t="str">
        <f>IF('Main courante'!$A490=$A$6,TEXT('Main courante'!$C490,"hh:mm"),"")</f>
        <v/>
      </c>
      <c r="D493" s="122" t="str">
        <f>IF('Main courante'!$A490=$A$6,TEXT('Main courante'!$D490,"hh:mm"),"")</f>
        <v/>
      </c>
      <c r="E493" s="123" t="str">
        <f>IF('Main courante'!$A490=$A$6,MOD($D493-$C493,1),"")</f>
        <v/>
      </c>
      <c r="F493" s="123" t="str">
        <f>IF('Main courante'!$A490=$A$6,'Main courante'!$E490,"")</f>
        <v/>
      </c>
      <c r="G493" s="125"/>
      <c r="H493" s="126" t="str">
        <f>IF('Main courante'!$A490=$H$6,MAX($H$8:$H492)+1,"")</f>
        <v/>
      </c>
      <c r="I493" s="121" t="str">
        <f>IF('Main courante'!$A490=$H$6,TEXT('Main courante'!$B490,"j mmm aa"),"")</f>
        <v/>
      </c>
      <c r="J493" s="122" t="str">
        <f>IF('Main courante'!$A490=$H$6,TEXT('Main courante'!$C490,"hh:mm"),"")</f>
        <v/>
      </c>
      <c r="K493" s="122" t="str">
        <f>IF('Main courante'!$A490=$H$6,TEXT('Main courante'!$D490,"hh:mm"),"")</f>
        <v/>
      </c>
      <c r="L493" s="123" t="str">
        <f>IF('Main courante'!$A490=$H$6,MOD($K493-$J493,1),"")</f>
        <v/>
      </c>
      <c r="M493" s="123" t="str">
        <f>IF('Main courante'!$A490=$H$6,'Main courante'!$E490,"")</f>
        <v/>
      </c>
      <c r="N493" s="125"/>
      <c r="O493" s="120" t="str">
        <f>IF('Main courante'!$A490=$O$6,MAX($O$8:$O492)+1,"")</f>
        <v/>
      </c>
      <c r="P493" s="121" t="str">
        <f>IF('Main courante'!$A490=$O$6,TEXT('Main courante'!$B490,"j mmm aa"),"")</f>
        <v/>
      </c>
      <c r="Q493" s="122" t="str">
        <f>IF('Main courante'!$A490=$O$6,TEXT('Main courante'!$C490,"hh:mm"),"")</f>
        <v/>
      </c>
      <c r="R493" s="122" t="str">
        <f>IF('Main courante'!$A490=$O$6,TEXT('Main courante'!$D490,"hh:mm"),"")</f>
        <v/>
      </c>
      <c r="S493" s="123" t="str">
        <f>IF('Main courante'!$A490=$O$6,MOD($R493-$Q493,1),"")</f>
        <v/>
      </c>
      <c r="T493" s="124" t="str">
        <f>IF('Main courante'!$A490=$O$6,'Main courante'!$E490,"")</f>
        <v/>
      </c>
      <c r="U493" s="127" t="str">
        <f>IF('Main courante'!$A490=$O$6,DU493,"")</f>
        <v/>
      </c>
      <c r="V493" s="125"/>
      <c r="W493" s="120" t="str">
        <f>IF('Main courante'!$A490=$W$6,MAX($W$8:$W492)+1,"")</f>
        <v/>
      </c>
      <c r="X493" s="121" t="str">
        <f>IF('Main courante'!$A490=$W$6,TEXT('Main courante'!$B490,"j mmm aa"),"")</f>
        <v/>
      </c>
      <c r="Y493" s="122" t="str">
        <f>IF('Main courante'!$A490=$W$6,TEXT('Main courante'!$C490,"hh:mm"),"")</f>
        <v/>
      </c>
      <c r="Z493" s="122" t="str">
        <f>IF('Main courante'!$A490=$W$6,TEXT('Main courante'!$D490,"hh:mm"),"")</f>
        <v/>
      </c>
      <c r="AA493" s="123" t="str">
        <f>IF('Main courante'!$A490=$W$6,MOD($Z493-$Y493,1),"")</f>
        <v/>
      </c>
      <c r="AB493" s="123" t="str">
        <f>IF('Main courante'!$A490=$W$6,'Main courante'!$E490,"")</f>
        <v/>
      </c>
      <c r="AC493" s="122" t="str">
        <f>IF('Main courante'!$A490=$W$6,DU493,"")</f>
        <v/>
      </c>
      <c r="AD493" s="125"/>
      <c r="AE493" s="120" t="str">
        <f>IF('Main courante'!$A490=$AE$6,MAX($AE$8:$AE492)+1,"")</f>
        <v/>
      </c>
      <c r="AF493" s="121" t="str">
        <f>IF('Main courante'!$A490=$AE$6,TEXT('Main courante'!$B490,"j mmm aa"),"")</f>
        <v/>
      </c>
      <c r="AG493" s="122" t="str">
        <f>IF('Main courante'!$A490=$AE$6,TEXT('Main courante'!$C490,"hh:mm"),"")</f>
        <v/>
      </c>
      <c r="AH493" s="122" t="str">
        <f>IF('Main courante'!$A490=$AE$6,TEXT('Main courante'!$D490,"hh:mm"),"")</f>
        <v/>
      </c>
      <c r="AI493" s="123" t="str">
        <f>IF('Main courante'!$A490=$AE$6,MOD($AH493-$AG493,1),"")</f>
        <v/>
      </c>
      <c r="AJ493" s="123" t="str">
        <f>IF('Main courante'!$A490=$AE$6,'Main courante'!$E490,"")</f>
        <v/>
      </c>
      <c r="AK493" s="122" t="str">
        <f>IF('Main courante'!$A490=$AE$6,DU493,"")</f>
        <v/>
      </c>
      <c r="AL493" s="125"/>
      <c r="AM493" s="120" t="str">
        <f>IF('Main courante'!$A490=$AM$6,MAX($AM$8:$AM492)+1,"")</f>
        <v/>
      </c>
      <c r="AN493" s="121" t="str">
        <f>IF('Main courante'!$A490=$AM$6,TEXT('Main courante'!$B490,"j mmm aa"),"")</f>
        <v/>
      </c>
      <c r="AO493" s="122" t="str">
        <f>IF('Main courante'!$A490=$AM$6,TEXT('Main courante'!$C490,"hh:mm"),"")</f>
        <v/>
      </c>
      <c r="AP493" s="122" t="str">
        <f>IF('Main courante'!$A490=$AM$6,TEXT('Main courante'!$D490,"hh:mm"),"")</f>
        <v/>
      </c>
      <c r="AQ493" s="123" t="str">
        <f>IF('Main courante'!$A490=$AM$6,MOD($AP493-$AO493,1),"")</f>
        <v/>
      </c>
      <c r="AR493" s="123" t="str">
        <f>IF('Main courante'!$A490=$AM$6,'Main courante'!$E490,"")</f>
        <v/>
      </c>
      <c r="AS493" s="122" t="str">
        <f>IF('Main courante'!$A490=$AM$6,DU493,"")</f>
        <v/>
      </c>
      <c r="AT493" s="125"/>
      <c r="AU493" s="120" t="str">
        <f>IF('Main courante'!$A490=$AU$6,MAX($AU$8:$AU492)+1,"")</f>
        <v/>
      </c>
      <c r="AV493" s="121" t="str">
        <f>IF('Main courante'!$A490=$AU$6,TEXT('Main courante'!$B490,"j mmm aa"),"")</f>
        <v/>
      </c>
      <c r="AW493" s="122" t="str">
        <f>IF('Main courante'!$A490=$AU$6,TEXT('Main courante'!$C490,"hh:mm"),"")</f>
        <v/>
      </c>
      <c r="AX493" s="122" t="str">
        <f>IF('Main courante'!$A490=$AU$6,TEXT('Main courante'!$D490,"hh:mm"),"")</f>
        <v/>
      </c>
      <c r="AY493" s="123" t="str">
        <f>IF('Main courante'!$A490=$AU$6,MOD($AX493-$AW493,1),"")</f>
        <v/>
      </c>
      <c r="AZ493" s="123" t="str">
        <f>IF('Main courante'!$A490=$AU$6,'Main courante'!$E490,"")</f>
        <v/>
      </c>
      <c r="BA493" s="122" t="str">
        <f>IF('Main courante'!$A490=$AU$6,DU493,"")</f>
        <v/>
      </c>
      <c r="BB493" s="125"/>
      <c r="BC493" s="120" t="str">
        <f>IF('Main courante'!$A490=$BC$6,MAX($BC$8:$BC492)+1,"")</f>
        <v/>
      </c>
      <c r="BD493" s="121" t="str">
        <f>IF('Main courante'!$A490=$BC$6,TEXT('Main courante'!$B490,"j mmm aa"),"")</f>
        <v/>
      </c>
      <c r="BE493" s="122" t="str">
        <f>IF('Main courante'!$A490=$BC$6,TEXT('Main courante'!$C490,"hh:mm"),"")</f>
        <v/>
      </c>
      <c r="BF493" s="122" t="str">
        <f>IF('Main courante'!$A490=$BC$6,TEXT('Main courante'!$D490,"hh:mm"),"")</f>
        <v/>
      </c>
      <c r="BG493" s="123" t="str">
        <f>IF('Main courante'!$A490=$BC$6,MOD($BF493-$BE493,1),"")</f>
        <v/>
      </c>
      <c r="BH493" s="123" t="str">
        <f>IF('Main courante'!$A490=$BC$6,'Main courante'!$E490,"")</f>
        <v/>
      </c>
      <c r="BI493" s="122" t="str">
        <f>IF('Main courante'!$A490=$BC$6,DU493,"")</f>
        <v/>
      </c>
      <c r="BJ493" s="125"/>
      <c r="BK493" s="120" t="str">
        <f>IF('Main courante'!$A490=$BK$6,MAX($BK$8:$BK492)+1,"")</f>
        <v/>
      </c>
      <c r="BL493" s="121" t="str">
        <f>IF('Main courante'!$A490=$BK$6,TEXT('Main courante'!$B490,"j mmm aa"),"")</f>
        <v/>
      </c>
      <c r="BM493" s="122" t="str">
        <f>IF('Main courante'!$A490=$BK$6,TEXT('Main courante'!$C490,"hh:mm"),"")</f>
        <v/>
      </c>
      <c r="BN493" s="122" t="str">
        <f>IF('Main courante'!$A490=$BK$6,TEXT('Main courante'!$D490,"hh:mm"),"")</f>
        <v/>
      </c>
      <c r="BO493" s="123" t="str">
        <f>IF('Main courante'!$A490=$BK$6,MOD($BN493-$BM493,1),"")</f>
        <v/>
      </c>
      <c r="BP493" s="123" t="str">
        <f>IF('Main courante'!$A490=$BK$6,'Main courante'!$E490,"")</f>
        <v/>
      </c>
      <c r="BQ493" s="122" t="str">
        <f>IF('Main courante'!$A490=$BK$6,DU493,"")</f>
        <v/>
      </c>
      <c r="BR493" s="125"/>
      <c r="BS493" s="120" t="str">
        <f>IF('Main courante'!$A490=$BS$6,MAX($BS$8:$BS492)+1,"")</f>
        <v/>
      </c>
      <c r="BT493" s="121" t="str">
        <f>IF('Main courante'!$A490=$BS$6,TEXT('Main courante'!$B490,"j mmm aa"),"")</f>
        <v/>
      </c>
      <c r="BU493" s="122" t="str">
        <f>IF('Main courante'!$A490=$BS$6,TEXT('Main courante'!$C490,"hh:mm"),"")</f>
        <v/>
      </c>
      <c r="BV493" s="122" t="str">
        <f>IF('Main courante'!$A490=$BS$6,TEXT('Main courante'!$D490,"hh:mm"),"")</f>
        <v/>
      </c>
      <c r="BW493" s="123" t="str">
        <f>IF('Main courante'!$A490=$BS$6,MOD($BV493-$BU493,1),"")</f>
        <v/>
      </c>
      <c r="BX493" s="123" t="str">
        <f>IF('Main courante'!$A490=$BS$6,'Main courante'!$E490,"")</f>
        <v/>
      </c>
      <c r="BY493" s="122" t="str">
        <f>IF('Main courante'!$A490=$BS$6,DU493,"")</f>
        <v/>
      </c>
      <c r="BZ493" s="125"/>
      <c r="CA493" s="120" t="str">
        <f>IF('Main courante'!$A490=$CA$6,MAX($CA$8:$CA492)+1,"")</f>
        <v/>
      </c>
      <c r="CB493" s="121" t="str">
        <f>IF('Main courante'!$A490=$CA$6,TEXT('Main courante'!$B490,"j mmm aa"),"")</f>
        <v/>
      </c>
      <c r="CC493" s="122" t="str">
        <f>IF('Main courante'!$A490=$CA$6,TEXT('Main courante'!$C490,"hh:mm"),"")</f>
        <v/>
      </c>
      <c r="CD493" s="122" t="str">
        <f>IF('Main courante'!$A490=$CA$6,TEXT('Main courante'!$D490,"hh:mm"),"")</f>
        <v/>
      </c>
      <c r="CE493" s="123" t="str">
        <f>IF('Main courante'!$A490=$CA$6,MOD($CD493-$CC493,1),"")</f>
        <v/>
      </c>
      <c r="CF493" s="123" t="str">
        <f>IF('Main courante'!$A490=$CA$6,'Main courante'!$E490,"")</f>
        <v/>
      </c>
      <c r="CG493" s="122" t="str">
        <f>IF('Main courante'!$A490=$CA$6,DU493,"")</f>
        <v/>
      </c>
      <c r="CH493" s="125"/>
      <c r="CI493" s="120" t="str">
        <f>IF('Main courante'!$A490=$CI$6,MAX($CI$8:$CI492)+1,"")</f>
        <v/>
      </c>
      <c r="CJ493" s="121" t="str">
        <f>IF('Main courante'!$A490=$CI$6,TEXT('Main courante'!$B490,"j mmm aa"),"")</f>
        <v/>
      </c>
      <c r="CK493" s="122" t="str">
        <f>IF('Main courante'!$A490=$CI$6,TEXT('Main courante'!$C490,"hh:mm"),"")</f>
        <v/>
      </c>
      <c r="CL493" s="122" t="str">
        <f>IF('Main courante'!$A490=$CI$6,TEXT('Main courante'!$D490,"hh:mm"),"")</f>
        <v/>
      </c>
      <c r="CM493" s="123" t="str">
        <f>IF('Main courante'!$A490=$CI$6,MOD($CL493-$CK493,1),"")</f>
        <v/>
      </c>
      <c r="CN493" s="123" t="str">
        <f>IF('Main courante'!$A490=$CI$6,'Main courante'!$E490,"")</f>
        <v/>
      </c>
      <c r="CO493" s="125"/>
      <c r="CP493" s="120" t="str">
        <f>IF('Main courante'!$A490=$CP$6,MAX($CP$8:$CP492)+1,"")</f>
        <v/>
      </c>
      <c r="CQ493" s="121" t="str">
        <f>IF('Main courante'!$A490=$CP$6,TEXT('Main courante'!$B490,"j mmm aa"),"")</f>
        <v/>
      </c>
      <c r="CR493" s="122" t="str">
        <f>IF('Main courante'!$A490=$CP$6,TEXT('Main courante'!$C490,"hh:mm"),"")</f>
        <v/>
      </c>
      <c r="CS493" s="122" t="str">
        <f>IF('Main courante'!$A490=$CP$6,TEXT('Main courante'!$D490,"hh:mm"),"")</f>
        <v/>
      </c>
      <c r="CT493" s="123" t="str">
        <f>IF('Main courante'!$A490=$CP$6,MOD($CS493-$CR493,1),"")</f>
        <v/>
      </c>
      <c r="CU493" s="123" t="str">
        <f>IF('Main courante'!$A490=$CP$6,'Main courante'!$E490,"")</f>
        <v/>
      </c>
      <c r="CV493" s="122" t="str">
        <f>IF('Main courante'!$A490=$CP$6,DU493,"")</f>
        <v/>
      </c>
      <c r="CW493" s="125"/>
      <c r="CX493" s="120" t="str">
        <f>IF('Main courante'!$A490=$CX$6,MAX($CX$8:$CX492)+1,"")</f>
        <v/>
      </c>
      <c r="CY493" s="121" t="str">
        <f>IF('Main courante'!$A490=$CX$6,TEXT('Main courante'!$B490,"j mmm aa"),"")</f>
        <v/>
      </c>
      <c r="CZ493" s="122" t="str">
        <f>IF('Main courante'!$A490=$CX$6,TEXT('Main courante'!$C490,"hh:mm"),"")</f>
        <v/>
      </c>
      <c r="DA493" s="122" t="str">
        <f>IF('Main courante'!$A490=$CX$6,TEXT('Main courante'!$D490,"hh:mm"),"")</f>
        <v/>
      </c>
      <c r="DB493" s="123" t="str">
        <f>IF('Main courante'!$A490=$CX$6,MOD($DA493-$CZ493,1),"")</f>
        <v/>
      </c>
      <c r="DC493" s="123" t="str">
        <f>IF('Main courante'!$A490=$CX$6,'Main courante'!$E490,"")</f>
        <v/>
      </c>
      <c r="DD493" s="122" t="str">
        <f>IF('Main courante'!$A490=$CX$6,DU493,"")</f>
        <v/>
      </c>
      <c r="DE493" s="125"/>
      <c r="DF493" s="120" t="str">
        <f>IF('Main courante'!$A490=$DF$6,MAX($DF$8:$DF492)+1,"")</f>
        <v/>
      </c>
      <c r="DG493" s="121" t="str">
        <f>IF('Main courante'!$A490=$DF$6,TEXT('Main courante'!$B490,"j mmm aa"),"")</f>
        <v/>
      </c>
      <c r="DH493" s="122" t="str">
        <f>IF('Main courante'!$A490=$DF$6,TEXT('Main courante'!$C490,"hh:mm"),"")</f>
        <v/>
      </c>
      <c r="DI493" s="122" t="str">
        <f>IF('Main courante'!$A490=$DF$6,TEXT('Main courante'!$D490,"hh:mm"),"")</f>
        <v/>
      </c>
      <c r="DJ493" s="123" t="str">
        <f>IF('Main courante'!$A490=$DF$6,MOD($DI493-$DH493,1),"")</f>
        <v/>
      </c>
      <c r="DK493" s="123" t="str">
        <f>IF('Main courante'!$A490=$DF$6,'Main courante'!$E490,"")</f>
        <v/>
      </c>
      <c r="DL493" s="128"/>
      <c r="DM493" s="120" t="str">
        <f>IF(OR('Main courante'!$F490&lt;&gt;"",'Main courante'!$K490&lt;&gt;""),MAX($DM$8:$DM492)+1,"")</f>
        <v/>
      </c>
      <c r="DN493" s="121" t="str">
        <f>IF('Main courante'!$F490,TEXT('Main courante'!$B490,"j mmm aa"),"")</f>
        <v/>
      </c>
      <c r="DO493" s="121" t="str">
        <f>IF('Main courante'!$F490,'Main courante'!$E490,"")</f>
        <v/>
      </c>
      <c r="DP493" s="121" t="str">
        <f>IF(OR('Main courante'!$F490&lt;&gt;"",'Main courante'!$K490&lt;&gt;""),IF('Main courante'!$F490&lt;&gt;"",TEXT('Main courante'!$F490,"hh:mm"),""),"")</f>
        <v/>
      </c>
      <c r="DQ493" s="121" t="str">
        <f>IF(OR('Main courante'!$F490&lt;&gt;"",'Main courante'!$K490&lt;&gt;""),IF('Main courante'!$G490&lt;&gt;"",TEXT('Main courante'!$G490,"hh:mm"),""),"")</f>
        <v/>
      </c>
      <c r="DR493" s="121" t="str">
        <f>IF(OR('Main courante'!$F490&lt;&gt;"",'Main courante'!$K490&lt;&gt;""),IF('Main courante'!$K490&lt;&gt;"",TEXT('Main courante'!$K490,"hh:mm"),""),"")</f>
        <v/>
      </c>
      <c r="DS493" s="121" t="str">
        <f>IF(OR('Main courante'!$F490&lt;&gt;"",'Main courante'!$K490&lt;&gt;""),IF('Main courante'!$L490&lt;&gt;"",TEXT('Main courante'!$L490,"hh:mm"),""),"")</f>
        <v/>
      </c>
      <c r="DT493" s="129">
        <f t="shared" si="25"/>
        <v>0</v>
      </c>
      <c r="DU493" s="130">
        <f>'Main courante'!$H490+'Main courante'!$M490</f>
        <v>0</v>
      </c>
      <c r="DV493" s="131">
        <f>'Main courante'!$J490+'Main courante'!$O490</f>
        <v>0</v>
      </c>
      <c r="DW493" s="131">
        <f>'Main courante'!$I490+'Main courante'!$N490</f>
        <v>0</v>
      </c>
      <c r="DX493" s="132" t="str">
        <f>IF('Main courante'!$P490&lt;&gt;"",'Main courante'!$P490,"")</f>
        <v/>
      </c>
      <c r="DY493" s="133" t="str">
        <f>IF('Main courante'!$Q490&lt;&gt;"",'Main courante'!$Q490,"")</f>
        <v/>
      </c>
      <c r="DZ493" s="133" t="str">
        <f>IF('Main courante'!$R490&lt;&gt;"",'Main courante'!$R490,"")</f>
        <v/>
      </c>
      <c r="EA493" s="129">
        <f t="shared" si="26"/>
        <v>0</v>
      </c>
      <c r="EB493" s="129">
        <f t="shared" si="27"/>
        <v>0</v>
      </c>
      <c r="ED493" s="120" t="str">
        <f>IF('Main courante'!$A490=$ED$6,MAX($ED$8:$ED492)+1,"")</f>
        <v/>
      </c>
      <c r="EE493" s="120" t="str">
        <f>IF('Main courante'!$A490=$ED$6,'Main courante'!$S490,"")</f>
        <v/>
      </c>
      <c r="EF493" s="120" t="str">
        <f>IF('Main courante'!$A490=$ED$6,'Main courante'!$T490,"")</f>
        <v/>
      </c>
      <c r="EG493" s="120" t="str">
        <f>IF('Main courante'!$A490=$ED$6,'Main courante'!$U490,"")</f>
        <v/>
      </c>
      <c r="EH493" s="134" t="str">
        <f>IF('Main courante'!$A490=$ED$6,'Main courante'!$V490,"")</f>
        <v/>
      </c>
      <c r="EJ493" s="120" t="str">
        <f>IF('Main courante'!$A490=$EJ$6,MAX($EJ$8:$EJ492)+1,"")</f>
        <v/>
      </c>
      <c r="EK493" s="120" t="str">
        <f>IF('Main courante'!$A490=$EJ$6,'Main courante'!$S490,"")</f>
        <v/>
      </c>
      <c r="EL493" s="120" t="str">
        <f>IF('Main courante'!$A490=$EJ$6,'Main courante'!$T490,"")</f>
        <v/>
      </c>
      <c r="EM493" s="120" t="str">
        <f>IF('Main courante'!$A490=$EJ$6,'Main courante'!$U490,"")</f>
        <v/>
      </c>
      <c r="EN493" s="134" t="str">
        <f>IF('Main courante'!$A490=$EJ$6,'Main courante'!$V490,"")</f>
        <v/>
      </c>
      <c r="EP493" s="120" t="str">
        <f>IF('Main courante'!$A490=$EP$6,MAX($EP$8:$EP492)+1,"")</f>
        <v/>
      </c>
      <c r="EQ493" s="120" t="str">
        <f>IF('Main courante'!$A490=$EP$6,'Main courante'!$S490,"")</f>
        <v/>
      </c>
      <c r="ER493" s="120" t="str">
        <f>IF('Main courante'!$A490=$EP$6,'Main courante'!$T490,"")</f>
        <v/>
      </c>
      <c r="ES493" s="120" t="str">
        <f>IF('Main courante'!$A490=$EP$6,'Main courante'!$U490,"")</f>
        <v/>
      </c>
      <c r="ET493" s="134" t="str">
        <f>IF('Main courante'!$A490=$EP$6,'Main courante'!$V490,"")</f>
        <v/>
      </c>
      <c r="EU493" s="125"/>
      <c r="EV493" s="120" t="str">
        <f>IF('Main courante'!$A490=$EV$6,MAX($EV$8:$EV492)+1,"")</f>
        <v/>
      </c>
      <c r="EW493" s="121" t="str">
        <f>IF('Main courante'!$A490=$EV$6,TEXT('Main courante'!$B490,"j mmm aa"),"")</f>
        <v/>
      </c>
      <c r="EX493" s="122" t="str">
        <f>IF('Main courante'!$A490=$EV$6,TEXT('Main courante'!$C490,"hh:mm"),"")</f>
        <v/>
      </c>
      <c r="EY493" s="122" t="str">
        <f>IF('Main courante'!$A490=$EV$6,TEXT('Main courante'!$D490,"hh:mm"),"")</f>
        <v/>
      </c>
      <c r="EZ493" s="123" t="str">
        <f>IF('Main courante'!$A490=$EV$6,MOD($EY493-$EX493,1),"")</f>
        <v/>
      </c>
      <c r="FA493" s="123" t="str">
        <f>IF('Main courante'!$A490=$EV$6,'Main courante'!$E490,"")</f>
        <v/>
      </c>
      <c r="FB493" s="128"/>
    </row>
    <row r="494" spans="1:158">
      <c r="A494" s="120" t="str">
        <f>IF('Main courante'!$A491=$A$6,MAX($A$8:$A493)+1,"")</f>
        <v/>
      </c>
      <c r="B494" s="121" t="str">
        <f>IF('Main courante'!$A491=$A$6,TEXT('Main courante'!$B491,"j mmm aa"),"")</f>
        <v/>
      </c>
      <c r="C494" s="122" t="str">
        <f>IF('Main courante'!$A491=$A$6,TEXT('Main courante'!$C491,"hh:mm"),"")</f>
        <v/>
      </c>
      <c r="D494" s="122" t="str">
        <f>IF('Main courante'!$A491=$A$6,TEXT('Main courante'!$D491,"hh:mm"),"")</f>
        <v/>
      </c>
      <c r="E494" s="123" t="str">
        <f>IF('Main courante'!$A491=$A$6,MOD($D494-$C494,1),"")</f>
        <v/>
      </c>
      <c r="F494" s="123" t="str">
        <f>IF('Main courante'!$A491=$A$6,'Main courante'!$E491,"")</f>
        <v/>
      </c>
      <c r="G494" s="125"/>
      <c r="H494" s="126" t="str">
        <f>IF('Main courante'!$A491=$H$6,MAX($H$8:$H493)+1,"")</f>
        <v/>
      </c>
      <c r="I494" s="121" t="str">
        <f>IF('Main courante'!$A491=$H$6,TEXT('Main courante'!$B491,"j mmm aa"),"")</f>
        <v/>
      </c>
      <c r="J494" s="122" t="str">
        <f>IF('Main courante'!$A491=$H$6,TEXT('Main courante'!$C491,"hh:mm"),"")</f>
        <v/>
      </c>
      <c r="K494" s="122" t="str">
        <f>IF('Main courante'!$A491=$H$6,TEXT('Main courante'!$D491,"hh:mm"),"")</f>
        <v/>
      </c>
      <c r="L494" s="123" t="str">
        <f>IF('Main courante'!$A491=$H$6,MOD($K494-$J494,1),"")</f>
        <v/>
      </c>
      <c r="M494" s="123" t="str">
        <f>IF('Main courante'!$A491=$H$6,'Main courante'!$E491,"")</f>
        <v/>
      </c>
      <c r="N494" s="125"/>
      <c r="O494" s="120" t="str">
        <f>IF('Main courante'!$A491=$O$6,MAX($O$8:$O493)+1,"")</f>
        <v/>
      </c>
      <c r="P494" s="121" t="str">
        <f>IF('Main courante'!$A491=$O$6,TEXT('Main courante'!$B491,"j mmm aa"),"")</f>
        <v/>
      </c>
      <c r="Q494" s="122" t="str">
        <f>IF('Main courante'!$A491=$O$6,TEXT('Main courante'!$C491,"hh:mm"),"")</f>
        <v/>
      </c>
      <c r="R494" s="122" t="str">
        <f>IF('Main courante'!$A491=$O$6,TEXT('Main courante'!$D491,"hh:mm"),"")</f>
        <v/>
      </c>
      <c r="S494" s="123" t="str">
        <f>IF('Main courante'!$A491=$O$6,MOD($R494-$Q494,1),"")</f>
        <v/>
      </c>
      <c r="T494" s="124" t="str">
        <f>IF('Main courante'!$A491=$O$6,'Main courante'!$E491,"")</f>
        <v/>
      </c>
      <c r="U494" s="127" t="str">
        <f>IF('Main courante'!$A491=$O$6,DU494,"")</f>
        <v/>
      </c>
      <c r="V494" s="125"/>
      <c r="W494" s="120" t="str">
        <f>IF('Main courante'!$A491=$W$6,MAX($W$8:$W493)+1,"")</f>
        <v/>
      </c>
      <c r="X494" s="121" t="str">
        <f>IF('Main courante'!$A491=$W$6,TEXT('Main courante'!$B491,"j mmm aa"),"")</f>
        <v/>
      </c>
      <c r="Y494" s="122" t="str">
        <f>IF('Main courante'!$A491=$W$6,TEXT('Main courante'!$C491,"hh:mm"),"")</f>
        <v/>
      </c>
      <c r="Z494" s="122" t="str">
        <f>IF('Main courante'!$A491=$W$6,TEXT('Main courante'!$D491,"hh:mm"),"")</f>
        <v/>
      </c>
      <c r="AA494" s="123" t="str">
        <f>IF('Main courante'!$A491=$W$6,MOD($Z494-$Y494,1),"")</f>
        <v/>
      </c>
      <c r="AB494" s="123" t="str">
        <f>IF('Main courante'!$A491=$W$6,'Main courante'!$E491,"")</f>
        <v/>
      </c>
      <c r="AC494" s="122" t="str">
        <f>IF('Main courante'!$A491=$W$6,DU494,"")</f>
        <v/>
      </c>
      <c r="AD494" s="125"/>
      <c r="AE494" s="120" t="str">
        <f>IF('Main courante'!$A491=$AE$6,MAX($AE$8:$AE493)+1,"")</f>
        <v/>
      </c>
      <c r="AF494" s="121" t="str">
        <f>IF('Main courante'!$A491=$AE$6,TEXT('Main courante'!$B491,"j mmm aa"),"")</f>
        <v/>
      </c>
      <c r="AG494" s="122" t="str">
        <f>IF('Main courante'!$A491=$AE$6,TEXT('Main courante'!$C491,"hh:mm"),"")</f>
        <v/>
      </c>
      <c r="AH494" s="122" t="str">
        <f>IF('Main courante'!$A491=$AE$6,TEXT('Main courante'!$D491,"hh:mm"),"")</f>
        <v/>
      </c>
      <c r="AI494" s="123" t="str">
        <f>IF('Main courante'!$A491=$AE$6,MOD($AH494-$AG494,1),"")</f>
        <v/>
      </c>
      <c r="AJ494" s="123" t="str">
        <f>IF('Main courante'!$A491=$AE$6,'Main courante'!$E491,"")</f>
        <v/>
      </c>
      <c r="AK494" s="122" t="str">
        <f>IF('Main courante'!$A491=$AE$6,DU494,"")</f>
        <v/>
      </c>
      <c r="AL494" s="125"/>
      <c r="AM494" s="120" t="str">
        <f>IF('Main courante'!$A491=$AM$6,MAX($AM$8:$AM493)+1,"")</f>
        <v/>
      </c>
      <c r="AN494" s="121" t="str">
        <f>IF('Main courante'!$A491=$AM$6,TEXT('Main courante'!$B491,"j mmm aa"),"")</f>
        <v/>
      </c>
      <c r="AO494" s="122" t="str">
        <f>IF('Main courante'!$A491=$AM$6,TEXT('Main courante'!$C491,"hh:mm"),"")</f>
        <v/>
      </c>
      <c r="AP494" s="122" t="str">
        <f>IF('Main courante'!$A491=$AM$6,TEXT('Main courante'!$D491,"hh:mm"),"")</f>
        <v/>
      </c>
      <c r="AQ494" s="123" t="str">
        <f>IF('Main courante'!$A491=$AM$6,MOD($AP494-$AO494,1),"")</f>
        <v/>
      </c>
      <c r="AR494" s="123" t="str">
        <f>IF('Main courante'!$A491=$AM$6,'Main courante'!$E491,"")</f>
        <v/>
      </c>
      <c r="AS494" s="122" t="str">
        <f>IF('Main courante'!$A491=$AM$6,DU494,"")</f>
        <v/>
      </c>
      <c r="AT494" s="125"/>
      <c r="AU494" s="120" t="str">
        <f>IF('Main courante'!$A491=$AU$6,MAX($AU$8:$AU493)+1,"")</f>
        <v/>
      </c>
      <c r="AV494" s="121" t="str">
        <f>IF('Main courante'!$A491=$AU$6,TEXT('Main courante'!$B491,"j mmm aa"),"")</f>
        <v/>
      </c>
      <c r="AW494" s="122" t="str">
        <f>IF('Main courante'!$A491=$AU$6,TEXT('Main courante'!$C491,"hh:mm"),"")</f>
        <v/>
      </c>
      <c r="AX494" s="122" t="str">
        <f>IF('Main courante'!$A491=$AU$6,TEXT('Main courante'!$D491,"hh:mm"),"")</f>
        <v/>
      </c>
      <c r="AY494" s="123" t="str">
        <f>IF('Main courante'!$A491=$AU$6,MOD($AX494-$AW494,1),"")</f>
        <v/>
      </c>
      <c r="AZ494" s="123" t="str">
        <f>IF('Main courante'!$A491=$AU$6,'Main courante'!$E491,"")</f>
        <v/>
      </c>
      <c r="BA494" s="122" t="str">
        <f>IF('Main courante'!$A491=$AU$6,DU494,"")</f>
        <v/>
      </c>
      <c r="BB494" s="125"/>
      <c r="BC494" s="120" t="str">
        <f>IF('Main courante'!$A491=$BC$6,MAX($BC$8:$BC493)+1,"")</f>
        <v/>
      </c>
      <c r="BD494" s="121" t="str">
        <f>IF('Main courante'!$A491=$BC$6,TEXT('Main courante'!$B491,"j mmm aa"),"")</f>
        <v/>
      </c>
      <c r="BE494" s="122" t="str">
        <f>IF('Main courante'!$A491=$BC$6,TEXT('Main courante'!$C491,"hh:mm"),"")</f>
        <v/>
      </c>
      <c r="BF494" s="122" t="str">
        <f>IF('Main courante'!$A491=$BC$6,TEXT('Main courante'!$D491,"hh:mm"),"")</f>
        <v/>
      </c>
      <c r="BG494" s="123" t="str">
        <f>IF('Main courante'!$A491=$BC$6,MOD($BF494-$BE494,1),"")</f>
        <v/>
      </c>
      <c r="BH494" s="123" t="str">
        <f>IF('Main courante'!$A491=$BC$6,'Main courante'!$E491,"")</f>
        <v/>
      </c>
      <c r="BI494" s="122" t="str">
        <f>IF('Main courante'!$A491=$BC$6,DU494,"")</f>
        <v/>
      </c>
      <c r="BJ494" s="125"/>
      <c r="BK494" s="120" t="str">
        <f>IF('Main courante'!$A491=$BK$6,MAX($BK$8:$BK493)+1,"")</f>
        <v/>
      </c>
      <c r="BL494" s="121" t="str">
        <f>IF('Main courante'!$A491=$BK$6,TEXT('Main courante'!$B491,"j mmm aa"),"")</f>
        <v/>
      </c>
      <c r="BM494" s="122" t="str">
        <f>IF('Main courante'!$A491=$BK$6,TEXT('Main courante'!$C491,"hh:mm"),"")</f>
        <v/>
      </c>
      <c r="BN494" s="122" t="str">
        <f>IF('Main courante'!$A491=$BK$6,TEXT('Main courante'!$D491,"hh:mm"),"")</f>
        <v/>
      </c>
      <c r="BO494" s="123" t="str">
        <f>IF('Main courante'!$A491=$BK$6,MOD($BN494-$BM494,1),"")</f>
        <v/>
      </c>
      <c r="BP494" s="123" t="str">
        <f>IF('Main courante'!$A491=$BK$6,'Main courante'!$E491,"")</f>
        <v/>
      </c>
      <c r="BQ494" s="122" t="str">
        <f>IF('Main courante'!$A491=$BK$6,DU494,"")</f>
        <v/>
      </c>
      <c r="BR494" s="125"/>
      <c r="BS494" s="120" t="str">
        <f>IF('Main courante'!$A491=$BS$6,MAX($BS$8:$BS493)+1,"")</f>
        <v/>
      </c>
      <c r="BT494" s="121" t="str">
        <f>IF('Main courante'!$A491=$BS$6,TEXT('Main courante'!$B491,"j mmm aa"),"")</f>
        <v/>
      </c>
      <c r="BU494" s="122" t="str">
        <f>IF('Main courante'!$A491=$BS$6,TEXT('Main courante'!$C491,"hh:mm"),"")</f>
        <v/>
      </c>
      <c r="BV494" s="122" t="str">
        <f>IF('Main courante'!$A491=$BS$6,TEXT('Main courante'!$D491,"hh:mm"),"")</f>
        <v/>
      </c>
      <c r="BW494" s="123" t="str">
        <f>IF('Main courante'!$A491=$BS$6,MOD($BV494-$BU494,1),"")</f>
        <v/>
      </c>
      <c r="BX494" s="123" t="str">
        <f>IF('Main courante'!$A491=$BS$6,'Main courante'!$E491,"")</f>
        <v/>
      </c>
      <c r="BY494" s="122" t="str">
        <f>IF('Main courante'!$A491=$BS$6,DU494,"")</f>
        <v/>
      </c>
      <c r="BZ494" s="125"/>
      <c r="CA494" s="120" t="str">
        <f>IF('Main courante'!$A491=$CA$6,MAX($CA$8:$CA493)+1,"")</f>
        <v/>
      </c>
      <c r="CB494" s="121" t="str">
        <f>IF('Main courante'!$A491=$CA$6,TEXT('Main courante'!$B491,"j mmm aa"),"")</f>
        <v/>
      </c>
      <c r="CC494" s="122" t="str">
        <f>IF('Main courante'!$A491=$CA$6,TEXT('Main courante'!$C491,"hh:mm"),"")</f>
        <v/>
      </c>
      <c r="CD494" s="122" t="str">
        <f>IF('Main courante'!$A491=$CA$6,TEXT('Main courante'!$D491,"hh:mm"),"")</f>
        <v/>
      </c>
      <c r="CE494" s="123" t="str">
        <f>IF('Main courante'!$A491=$CA$6,MOD($CD494-$CC494,1),"")</f>
        <v/>
      </c>
      <c r="CF494" s="123" t="str">
        <f>IF('Main courante'!$A491=$CA$6,'Main courante'!$E491,"")</f>
        <v/>
      </c>
      <c r="CG494" s="122" t="str">
        <f>IF('Main courante'!$A491=$CA$6,DU494,"")</f>
        <v/>
      </c>
      <c r="CH494" s="125"/>
      <c r="CI494" s="120" t="str">
        <f>IF('Main courante'!$A491=$CI$6,MAX($CI$8:$CI493)+1,"")</f>
        <v/>
      </c>
      <c r="CJ494" s="121" t="str">
        <f>IF('Main courante'!$A491=$CI$6,TEXT('Main courante'!$B491,"j mmm aa"),"")</f>
        <v/>
      </c>
      <c r="CK494" s="122" t="str">
        <f>IF('Main courante'!$A491=$CI$6,TEXT('Main courante'!$C491,"hh:mm"),"")</f>
        <v/>
      </c>
      <c r="CL494" s="122" t="str">
        <f>IF('Main courante'!$A491=$CI$6,TEXT('Main courante'!$D491,"hh:mm"),"")</f>
        <v/>
      </c>
      <c r="CM494" s="123" t="str">
        <f>IF('Main courante'!$A491=$CI$6,MOD($CL494-$CK494,1),"")</f>
        <v/>
      </c>
      <c r="CN494" s="123" t="str">
        <f>IF('Main courante'!$A491=$CI$6,'Main courante'!$E491,"")</f>
        <v/>
      </c>
      <c r="CO494" s="125"/>
      <c r="CP494" s="120" t="str">
        <f>IF('Main courante'!$A491=$CP$6,MAX($CP$8:$CP493)+1,"")</f>
        <v/>
      </c>
      <c r="CQ494" s="121" t="str">
        <f>IF('Main courante'!$A491=$CP$6,TEXT('Main courante'!$B491,"j mmm aa"),"")</f>
        <v/>
      </c>
      <c r="CR494" s="122" t="str">
        <f>IF('Main courante'!$A491=$CP$6,TEXT('Main courante'!$C491,"hh:mm"),"")</f>
        <v/>
      </c>
      <c r="CS494" s="122" t="str">
        <f>IF('Main courante'!$A491=$CP$6,TEXT('Main courante'!$D491,"hh:mm"),"")</f>
        <v/>
      </c>
      <c r="CT494" s="123" t="str">
        <f>IF('Main courante'!$A491=$CP$6,MOD($CS494-$CR494,1),"")</f>
        <v/>
      </c>
      <c r="CU494" s="123" t="str">
        <f>IF('Main courante'!$A491=$CP$6,'Main courante'!$E491,"")</f>
        <v/>
      </c>
      <c r="CV494" s="122" t="str">
        <f>IF('Main courante'!$A491=$CP$6,DU494,"")</f>
        <v/>
      </c>
      <c r="CW494" s="125"/>
      <c r="CX494" s="120" t="str">
        <f>IF('Main courante'!$A491=$CX$6,MAX($CX$8:$CX493)+1,"")</f>
        <v/>
      </c>
      <c r="CY494" s="121" t="str">
        <f>IF('Main courante'!$A491=$CX$6,TEXT('Main courante'!$B491,"j mmm aa"),"")</f>
        <v/>
      </c>
      <c r="CZ494" s="122" t="str">
        <f>IF('Main courante'!$A491=$CX$6,TEXT('Main courante'!$C491,"hh:mm"),"")</f>
        <v/>
      </c>
      <c r="DA494" s="122" t="str">
        <f>IF('Main courante'!$A491=$CX$6,TEXT('Main courante'!$D491,"hh:mm"),"")</f>
        <v/>
      </c>
      <c r="DB494" s="123" t="str">
        <f>IF('Main courante'!$A491=$CX$6,MOD($DA494-$CZ494,1),"")</f>
        <v/>
      </c>
      <c r="DC494" s="123" t="str">
        <f>IF('Main courante'!$A491=$CX$6,'Main courante'!$E491,"")</f>
        <v/>
      </c>
      <c r="DD494" s="122" t="str">
        <f>IF('Main courante'!$A491=$CX$6,DU494,"")</f>
        <v/>
      </c>
      <c r="DE494" s="125"/>
      <c r="DF494" s="120" t="str">
        <f>IF('Main courante'!$A491=$DF$6,MAX($DF$8:$DF493)+1,"")</f>
        <v/>
      </c>
      <c r="DG494" s="121" t="str">
        <f>IF('Main courante'!$A491=$DF$6,TEXT('Main courante'!$B491,"j mmm aa"),"")</f>
        <v/>
      </c>
      <c r="DH494" s="122" t="str">
        <f>IF('Main courante'!$A491=$DF$6,TEXT('Main courante'!$C491,"hh:mm"),"")</f>
        <v/>
      </c>
      <c r="DI494" s="122" t="str">
        <f>IF('Main courante'!$A491=$DF$6,TEXT('Main courante'!$D491,"hh:mm"),"")</f>
        <v/>
      </c>
      <c r="DJ494" s="123" t="str">
        <f>IF('Main courante'!$A491=$DF$6,MOD($DI494-$DH494,1),"")</f>
        <v/>
      </c>
      <c r="DK494" s="123" t="str">
        <f>IF('Main courante'!$A491=$DF$6,'Main courante'!$E491,"")</f>
        <v/>
      </c>
      <c r="DL494" s="128"/>
      <c r="DM494" s="120" t="str">
        <f>IF(OR('Main courante'!$F491&lt;&gt;"",'Main courante'!$K491&lt;&gt;""),MAX($DM$8:$DM493)+1,"")</f>
        <v/>
      </c>
      <c r="DN494" s="121" t="str">
        <f>IF('Main courante'!$F491,TEXT('Main courante'!$B491,"j mmm aa"),"")</f>
        <v/>
      </c>
      <c r="DO494" s="121" t="str">
        <f>IF('Main courante'!$F491,'Main courante'!$E491,"")</f>
        <v/>
      </c>
      <c r="DP494" s="121" t="str">
        <f>IF(OR('Main courante'!$F491&lt;&gt;"",'Main courante'!$K491&lt;&gt;""),IF('Main courante'!$F491&lt;&gt;"",TEXT('Main courante'!$F491,"hh:mm"),""),"")</f>
        <v/>
      </c>
      <c r="DQ494" s="121" t="str">
        <f>IF(OR('Main courante'!$F491&lt;&gt;"",'Main courante'!$K491&lt;&gt;""),IF('Main courante'!$G491&lt;&gt;"",TEXT('Main courante'!$G491,"hh:mm"),""),"")</f>
        <v/>
      </c>
      <c r="DR494" s="121" t="str">
        <f>IF(OR('Main courante'!$F491&lt;&gt;"",'Main courante'!$K491&lt;&gt;""),IF('Main courante'!$K491&lt;&gt;"",TEXT('Main courante'!$K491,"hh:mm"),""),"")</f>
        <v/>
      </c>
      <c r="DS494" s="121" t="str">
        <f>IF(OR('Main courante'!$F491&lt;&gt;"",'Main courante'!$K491&lt;&gt;""),IF('Main courante'!$L491&lt;&gt;"",TEXT('Main courante'!$L491,"hh:mm"),""),"")</f>
        <v/>
      </c>
      <c r="DT494" s="129">
        <f t="shared" si="25"/>
        <v>0</v>
      </c>
      <c r="DU494" s="130">
        <f>'Main courante'!$H491+'Main courante'!$M491</f>
        <v>0</v>
      </c>
      <c r="DV494" s="131">
        <f>'Main courante'!$J491+'Main courante'!$O491</f>
        <v>0</v>
      </c>
      <c r="DW494" s="131">
        <f>'Main courante'!$I491+'Main courante'!$N491</f>
        <v>0</v>
      </c>
      <c r="DX494" s="132" t="str">
        <f>IF('Main courante'!$P491&lt;&gt;"",'Main courante'!$P491,"")</f>
        <v/>
      </c>
      <c r="DY494" s="133" t="str">
        <f>IF('Main courante'!$Q491&lt;&gt;"",'Main courante'!$Q491,"")</f>
        <v/>
      </c>
      <c r="DZ494" s="133" t="str">
        <f>IF('Main courante'!$R491&lt;&gt;"",'Main courante'!$R491,"")</f>
        <v/>
      </c>
      <c r="EA494" s="129">
        <f t="shared" si="26"/>
        <v>0</v>
      </c>
      <c r="EB494" s="129">
        <f t="shared" si="27"/>
        <v>0</v>
      </c>
      <c r="ED494" s="120" t="str">
        <f>IF('Main courante'!$A491=$ED$6,MAX($ED$8:$ED493)+1,"")</f>
        <v/>
      </c>
      <c r="EE494" s="120" t="str">
        <f>IF('Main courante'!$A491=$ED$6,'Main courante'!$S491,"")</f>
        <v/>
      </c>
      <c r="EF494" s="120" t="str">
        <f>IF('Main courante'!$A491=$ED$6,'Main courante'!$T491,"")</f>
        <v/>
      </c>
      <c r="EG494" s="120" t="str">
        <f>IF('Main courante'!$A491=$ED$6,'Main courante'!$U491,"")</f>
        <v/>
      </c>
      <c r="EH494" s="134" t="str">
        <f>IF('Main courante'!$A491=$ED$6,'Main courante'!$V491,"")</f>
        <v/>
      </c>
      <c r="EJ494" s="120" t="str">
        <f>IF('Main courante'!$A491=$EJ$6,MAX($EJ$8:$EJ493)+1,"")</f>
        <v/>
      </c>
      <c r="EK494" s="120" t="str">
        <f>IF('Main courante'!$A491=$EJ$6,'Main courante'!$S491,"")</f>
        <v/>
      </c>
      <c r="EL494" s="120" t="str">
        <f>IF('Main courante'!$A491=$EJ$6,'Main courante'!$T491,"")</f>
        <v/>
      </c>
      <c r="EM494" s="120" t="str">
        <f>IF('Main courante'!$A491=$EJ$6,'Main courante'!$U491,"")</f>
        <v/>
      </c>
      <c r="EN494" s="134" t="str">
        <f>IF('Main courante'!$A491=$EJ$6,'Main courante'!$V491,"")</f>
        <v/>
      </c>
      <c r="EP494" s="120" t="str">
        <f>IF('Main courante'!$A491=$EP$6,MAX($EP$8:$EP493)+1,"")</f>
        <v/>
      </c>
      <c r="EQ494" s="120" t="str">
        <f>IF('Main courante'!$A491=$EP$6,'Main courante'!$S491,"")</f>
        <v/>
      </c>
      <c r="ER494" s="120" t="str">
        <f>IF('Main courante'!$A491=$EP$6,'Main courante'!$T491,"")</f>
        <v/>
      </c>
      <c r="ES494" s="120" t="str">
        <f>IF('Main courante'!$A491=$EP$6,'Main courante'!$U491,"")</f>
        <v/>
      </c>
      <c r="ET494" s="134" t="str">
        <f>IF('Main courante'!$A491=$EP$6,'Main courante'!$V491,"")</f>
        <v/>
      </c>
      <c r="EU494" s="125"/>
      <c r="EV494" s="120" t="str">
        <f>IF('Main courante'!$A491=$EV$6,MAX($EV$8:$EV493)+1,"")</f>
        <v/>
      </c>
      <c r="EW494" s="121" t="str">
        <f>IF('Main courante'!$A491=$EV$6,TEXT('Main courante'!$B491,"j mmm aa"),"")</f>
        <v/>
      </c>
      <c r="EX494" s="122" t="str">
        <f>IF('Main courante'!$A491=$EV$6,TEXT('Main courante'!$C491,"hh:mm"),"")</f>
        <v/>
      </c>
      <c r="EY494" s="122" t="str">
        <f>IF('Main courante'!$A491=$EV$6,TEXT('Main courante'!$D491,"hh:mm"),"")</f>
        <v/>
      </c>
      <c r="EZ494" s="123" t="str">
        <f>IF('Main courante'!$A491=$EV$6,MOD($EY494-$EX494,1),"")</f>
        <v/>
      </c>
      <c r="FA494" s="123" t="str">
        <f>IF('Main courante'!$A491=$EV$6,'Main courante'!$E491,"")</f>
        <v/>
      </c>
      <c r="FB494" s="128"/>
    </row>
    <row r="495" spans="1:158">
      <c r="A495" s="120" t="str">
        <f>IF('Main courante'!$A492=$A$6,MAX($A$8:$A494)+1,"")</f>
        <v/>
      </c>
      <c r="B495" s="121" t="str">
        <f>IF('Main courante'!$A492=$A$6,TEXT('Main courante'!$B492,"j mmm aa"),"")</f>
        <v/>
      </c>
      <c r="C495" s="122" t="str">
        <f>IF('Main courante'!$A492=$A$6,TEXT('Main courante'!$C492,"hh:mm"),"")</f>
        <v/>
      </c>
      <c r="D495" s="122" t="str">
        <f>IF('Main courante'!$A492=$A$6,TEXT('Main courante'!$D492,"hh:mm"),"")</f>
        <v/>
      </c>
      <c r="E495" s="123" t="str">
        <f>IF('Main courante'!$A492=$A$6,MOD($D495-$C495,1),"")</f>
        <v/>
      </c>
      <c r="F495" s="123" t="str">
        <f>IF('Main courante'!$A492=$A$6,'Main courante'!$E492,"")</f>
        <v/>
      </c>
      <c r="G495" s="125"/>
      <c r="H495" s="126" t="str">
        <f>IF('Main courante'!$A492=$H$6,MAX($H$8:$H494)+1,"")</f>
        <v/>
      </c>
      <c r="I495" s="121" t="str">
        <f>IF('Main courante'!$A492=$H$6,TEXT('Main courante'!$B492,"j mmm aa"),"")</f>
        <v/>
      </c>
      <c r="J495" s="122" t="str">
        <f>IF('Main courante'!$A492=$H$6,TEXT('Main courante'!$C492,"hh:mm"),"")</f>
        <v/>
      </c>
      <c r="K495" s="122" t="str">
        <f>IF('Main courante'!$A492=$H$6,TEXT('Main courante'!$D492,"hh:mm"),"")</f>
        <v/>
      </c>
      <c r="L495" s="123" t="str">
        <f>IF('Main courante'!$A492=$H$6,MOD($K495-$J495,1),"")</f>
        <v/>
      </c>
      <c r="M495" s="123" t="str">
        <f>IF('Main courante'!$A492=$H$6,'Main courante'!$E492,"")</f>
        <v/>
      </c>
      <c r="N495" s="125"/>
      <c r="O495" s="120" t="str">
        <f>IF('Main courante'!$A492=$O$6,MAX($O$8:$O494)+1,"")</f>
        <v/>
      </c>
      <c r="P495" s="121" t="str">
        <f>IF('Main courante'!$A492=$O$6,TEXT('Main courante'!$B492,"j mmm aa"),"")</f>
        <v/>
      </c>
      <c r="Q495" s="122" t="str">
        <f>IF('Main courante'!$A492=$O$6,TEXT('Main courante'!$C492,"hh:mm"),"")</f>
        <v/>
      </c>
      <c r="R495" s="122" t="str">
        <f>IF('Main courante'!$A492=$O$6,TEXT('Main courante'!$D492,"hh:mm"),"")</f>
        <v/>
      </c>
      <c r="S495" s="123" t="str">
        <f>IF('Main courante'!$A492=$O$6,MOD($R495-$Q495,1),"")</f>
        <v/>
      </c>
      <c r="T495" s="124" t="str">
        <f>IF('Main courante'!$A492=$O$6,'Main courante'!$E492,"")</f>
        <v/>
      </c>
      <c r="U495" s="127" t="str">
        <f>IF('Main courante'!$A492=$O$6,DU495,"")</f>
        <v/>
      </c>
      <c r="V495" s="125"/>
      <c r="W495" s="120" t="str">
        <f>IF('Main courante'!$A492=$W$6,MAX($W$8:$W494)+1,"")</f>
        <v/>
      </c>
      <c r="X495" s="121" t="str">
        <f>IF('Main courante'!$A492=$W$6,TEXT('Main courante'!$B492,"j mmm aa"),"")</f>
        <v/>
      </c>
      <c r="Y495" s="122" t="str">
        <f>IF('Main courante'!$A492=$W$6,TEXT('Main courante'!$C492,"hh:mm"),"")</f>
        <v/>
      </c>
      <c r="Z495" s="122" t="str">
        <f>IF('Main courante'!$A492=$W$6,TEXT('Main courante'!$D492,"hh:mm"),"")</f>
        <v/>
      </c>
      <c r="AA495" s="123" t="str">
        <f>IF('Main courante'!$A492=$W$6,MOD($Z495-$Y495,1),"")</f>
        <v/>
      </c>
      <c r="AB495" s="123" t="str">
        <f>IF('Main courante'!$A492=$W$6,'Main courante'!$E492,"")</f>
        <v/>
      </c>
      <c r="AC495" s="122" t="str">
        <f>IF('Main courante'!$A492=$W$6,DU495,"")</f>
        <v/>
      </c>
      <c r="AD495" s="125"/>
      <c r="AE495" s="120" t="str">
        <f>IF('Main courante'!$A492=$AE$6,MAX($AE$8:$AE494)+1,"")</f>
        <v/>
      </c>
      <c r="AF495" s="121" t="str">
        <f>IF('Main courante'!$A492=$AE$6,TEXT('Main courante'!$B492,"j mmm aa"),"")</f>
        <v/>
      </c>
      <c r="AG495" s="122" t="str">
        <f>IF('Main courante'!$A492=$AE$6,TEXT('Main courante'!$C492,"hh:mm"),"")</f>
        <v/>
      </c>
      <c r="AH495" s="122" t="str">
        <f>IF('Main courante'!$A492=$AE$6,TEXT('Main courante'!$D492,"hh:mm"),"")</f>
        <v/>
      </c>
      <c r="AI495" s="123" t="str">
        <f>IF('Main courante'!$A492=$AE$6,MOD($AH495-$AG495,1),"")</f>
        <v/>
      </c>
      <c r="AJ495" s="123" t="str">
        <f>IF('Main courante'!$A492=$AE$6,'Main courante'!$E492,"")</f>
        <v/>
      </c>
      <c r="AK495" s="122" t="str">
        <f>IF('Main courante'!$A492=$AE$6,DU495,"")</f>
        <v/>
      </c>
      <c r="AL495" s="125"/>
      <c r="AM495" s="120" t="str">
        <f>IF('Main courante'!$A492=$AM$6,MAX($AM$8:$AM494)+1,"")</f>
        <v/>
      </c>
      <c r="AN495" s="121" t="str">
        <f>IF('Main courante'!$A492=$AM$6,TEXT('Main courante'!$B492,"j mmm aa"),"")</f>
        <v/>
      </c>
      <c r="AO495" s="122" t="str">
        <f>IF('Main courante'!$A492=$AM$6,TEXT('Main courante'!$C492,"hh:mm"),"")</f>
        <v/>
      </c>
      <c r="AP495" s="122" t="str">
        <f>IF('Main courante'!$A492=$AM$6,TEXT('Main courante'!$D492,"hh:mm"),"")</f>
        <v/>
      </c>
      <c r="AQ495" s="123" t="str">
        <f>IF('Main courante'!$A492=$AM$6,MOD($AP495-$AO495,1),"")</f>
        <v/>
      </c>
      <c r="AR495" s="123" t="str">
        <f>IF('Main courante'!$A492=$AM$6,'Main courante'!$E492,"")</f>
        <v/>
      </c>
      <c r="AS495" s="122" t="str">
        <f>IF('Main courante'!$A492=$AM$6,DU495,"")</f>
        <v/>
      </c>
      <c r="AT495" s="125"/>
      <c r="AU495" s="120" t="str">
        <f>IF('Main courante'!$A492=$AU$6,MAX($AU$8:$AU494)+1,"")</f>
        <v/>
      </c>
      <c r="AV495" s="121" t="str">
        <f>IF('Main courante'!$A492=$AU$6,TEXT('Main courante'!$B492,"j mmm aa"),"")</f>
        <v/>
      </c>
      <c r="AW495" s="122" t="str">
        <f>IF('Main courante'!$A492=$AU$6,TEXT('Main courante'!$C492,"hh:mm"),"")</f>
        <v/>
      </c>
      <c r="AX495" s="122" t="str">
        <f>IF('Main courante'!$A492=$AU$6,TEXT('Main courante'!$D492,"hh:mm"),"")</f>
        <v/>
      </c>
      <c r="AY495" s="123" t="str">
        <f>IF('Main courante'!$A492=$AU$6,MOD($AX495-$AW495,1),"")</f>
        <v/>
      </c>
      <c r="AZ495" s="123" t="str">
        <f>IF('Main courante'!$A492=$AU$6,'Main courante'!$E492,"")</f>
        <v/>
      </c>
      <c r="BA495" s="122" t="str">
        <f>IF('Main courante'!$A492=$AU$6,DU495,"")</f>
        <v/>
      </c>
      <c r="BB495" s="125"/>
      <c r="BC495" s="120" t="str">
        <f>IF('Main courante'!$A492=$BC$6,MAX($BC$8:$BC494)+1,"")</f>
        <v/>
      </c>
      <c r="BD495" s="121" t="str">
        <f>IF('Main courante'!$A492=$BC$6,TEXT('Main courante'!$B492,"j mmm aa"),"")</f>
        <v/>
      </c>
      <c r="BE495" s="122" t="str">
        <f>IF('Main courante'!$A492=$BC$6,TEXT('Main courante'!$C492,"hh:mm"),"")</f>
        <v/>
      </c>
      <c r="BF495" s="122" t="str">
        <f>IF('Main courante'!$A492=$BC$6,TEXT('Main courante'!$D492,"hh:mm"),"")</f>
        <v/>
      </c>
      <c r="BG495" s="123" t="str">
        <f>IF('Main courante'!$A492=$BC$6,MOD($BF495-$BE495,1),"")</f>
        <v/>
      </c>
      <c r="BH495" s="123" t="str">
        <f>IF('Main courante'!$A492=$BC$6,'Main courante'!$E492,"")</f>
        <v/>
      </c>
      <c r="BI495" s="122" t="str">
        <f>IF('Main courante'!$A492=$BC$6,DU495,"")</f>
        <v/>
      </c>
      <c r="BJ495" s="125"/>
      <c r="BK495" s="120" t="str">
        <f>IF('Main courante'!$A492=$BK$6,MAX($BK$8:$BK494)+1,"")</f>
        <v/>
      </c>
      <c r="BL495" s="121" t="str">
        <f>IF('Main courante'!$A492=$BK$6,TEXT('Main courante'!$B492,"j mmm aa"),"")</f>
        <v/>
      </c>
      <c r="BM495" s="122" t="str">
        <f>IF('Main courante'!$A492=$BK$6,TEXT('Main courante'!$C492,"hh:mm"),"")</f>
        <v/>
      </c>
      <c r="BN495" s="122" t="str">
        <f>IF('Main courante'!$A492=$BK$6,TEXT('Main courante'!$D492,"hh:mm"),"")</f>
        <v/>
      </c>
      <c r="BO495" s="123" t="str">
        <f>IF('Main courante'!$A492=$BK$6,MOD($BN495-$BM495,1),"")</f>
        <v/>
      </c>
      <c r="BP495" s="123" t="str">
        <f>IF('Main courante'!$A492=$BK$6,'Main courante'!$E492,"")</f>
        <v/>
      </c>
      <c r="BQ495" s="122" t="str">
        <f>IF('Main courante'!$A492=$BK$6,DU495,"")</f>
        <v/>
      </c>
      <c r="BR495" s="125"/>
      <c r="BS495" s="120" t="str">
        <f>IF('Main courante'!$A492=$BS$6,MAX($BS$8:$BS494)+1,"")</f>
        <v/>
      </c>
      <c r="BT495" s="121" t="str">
        <f>IF('Main courante'!$A492=$BS$6,TEXT('Main courante'!$B492,"j mmm aa"),"")</f>
        <v/>
      </c>
      <c r="BU495" s="122" t="str">
        <f>IF('Main courante'!$A492=$BS$6,TEXT('Main courante'!$C492,"hh:mm"),"")</f>
        <v/>
      </c>
      <c r="BV495" s="122" t="str">
        <f>IF('Main courante'!$A492=$BS$6,TEXT('Main courante'!$D492,"hh:mm"),"")</f>
        <v/>
      </c>
      <c r="BW495" s="123" t="str">
        <f>IF('Main courante'!$A492=$BS$6,MOD($BV495-$BU495,1),"")</f>
        <v/>
      </c>
      <c r="BX495" s="123" t="str">
        <f>IF('Main courante'!$A492=$BS$6,'Main courante'!$E492,"")</f>
        <v/>
      </c>
      <c r="BY495" s="122" t="str">
        <f>IF('Main courante'!$A492=$BS$6,DU495,"")</f>
        <v/>
      </c>
      <c r="BZ495" s="125"/>
      <c r="CA495" s="120" t="str">
        <f>IF('Main courante'!$A492=$CA$6,MAX($CA$8:$CA494)+1,"")</f>
        <v/>
      </c>
      <c r="CB495" s="121" t="str">
        <f>IF('Main courante'!$A492=$CA$6,TEXT('Main courante'!$B492,"j mmm aa"),"")</f>
        <v/>
      </c>
      <c r="CC495" s="122" t="str">
        <f>IF('Main courante'!$A492=$CA$6,TEXT('Main courante'!$C492,"hh:mm"),"")</f>
        <v/>
      </c>
      <c r="CD495" s="122" t="str">
        <f>IF('Main courante'!$A492=$CA$6,TEXT('Main courante'!$D492,"hh:mm"),"")</f>
        <v/>
      </c>
      <c r="CE495" s="123" t="str">
        <f>IF('Main courante'!$A492=$CA$6,MOD($CD495-$CC495,1),"")</f>
        <v/>
      </c>
      <c r="CF495" s="123" t="str">
        <f>IF('Main courante'!$A492=$CA$6,'Main courante'!$E492,"")</f>
        <v/>
      </c>
      <c r="CG495" s="122" t="str">
        <f>IF('Main courante'!$A492=$CA$6,DU495,"")</f>
        <v/>
      </c>
      <c r="CH495" s="125"/>
      <c r="CI495" s="120" t="str">
        <f>IF('Main courante'!$A492=$CI$6,MAX($CI$8:$CI494)+1,"")</f>
        <v/>
      </c>
      <c r="CJ495" s="121" t="str">
        <f>IF('Main courante'!$A492=$CI$6,TEXT('Main courante'!$B492,"j mmm aa"),"")</f>
        <v/>
      </c>
      <c r="CK495" s="122" t="str">
        <f>IF('Main courante'!$A492=$CI$6,TEXT('Main courante'!$C492,"hh:mm"),"")</f>
        <v/>
      </c>
      <c r="CL495" s="122" t="str">
        <f>IF('Main courante'!$A492=$CI$6,TEXT('Main courante'!$D492,"hh:mm"),"")</f>
        <v/>
      </c>
      <c r="CM495" s="123" t="str">
        <f>IF('Main courante'!$A492=$CI$6,MOD($CL495-$CK495,1),"")</f>
        <v/>
      </c>
      <c r="CN495" s="123" t="str">
        <f>IF('Main courante'!$A492=$CI$6,'Main courante'!$E492,"")</f>
        <v/>
      </c>
      <c r="CO495" s="125"/>
      <c r="CP495" s="120" t="str">
        <f>IF('Main courante'!$A492=$CP$6,MAX($CP$8:$CP494)+1,"")</f>
        <v/>
      </c>
      <c r="CQ495" s="121" t="str">
        <f>IF('Main courante'!$A492=$CP$6,TEXT('Main courante'!$B492,"j mmm aa"),"")</f>
        <v/>
      </c>
      <c r="CR495" s="122" t="str">
        <f>IF('Main courante'!$A492=$CP$6,TEXT('Main courante'!$C492,"hh:mm"),"")</f>
        <v/>
      </c>
      <c r="CS495" s="122" t="str">
        <f>IF('Main courante'!$A492=$CP$6,TEXT('Main courante'!$D492,"hh:mm"),"")</f>
        <v/>
      </c>
      <c r="CT495" s="123" t="str">
        <f>IF('Main courante'!$A492=$CP$6,MOD($CS495-$CR495,1),"")</f>
        <v/>
      </c>
      <c r="CU495" s="123" t="str">
        <f>IF('Main courante'!$A492=$CP$6,'Main courante'!$E492,"")</f>
        <v/>
      </c>
      <c r="CV495" s="122" t="str">
        <f>IF('Main courante'!$A492=$CP$6,DU495,"")</f>
        <v/>
      </c>
      <c r="CW495" s="125"/>
      <c r="CX495" s="120" t="str">
        <f>IF('Main courante'!$A492=$CX$6,MAX($CX$8:$CX494)+1,"")</f>
        <v/>
      </c>
      <c r="CY495" s="121" t="str">
        <f>IF('Main courante'!$A492=$CX$6,TEXT('Main courante'!$B492,"j mmm aa"),"")</f>
        <v/>
      </c>
      <c r="CZ495" s="122" t="str">
        <f>IF('Main courante'!$A492=$CX$6,TEXT('Main courante'!$C492,"hh:mm"),"")</f>
        <v/>
      </c>
      <c r="DA495" s="122" t="str">
        <f>IF('Main courante'!$A492=$CX$6,TEXT('Main courante'!$D492,"hh:mm"),"")</f>
        <v/>
      </c>
      <c r="DB495" s="123" t="str">
        <f>IF('Main courante'!$A492=$CX$6,MOD($DA495-$CZ495,1),"")</f>
        <v/>
      </c>
      <c r="DC495" s="123" t="str">
        <f>IF('Main courante'!$A492=$CX$6,'Main courante'!$E492,"")</f>
        <v/>
      </c>
      <c r="DD495" s="122" t="str">
        <f>IF('Main courante'!$A492=$CX$6,DU495,"")</f>
        <v/>
      </c>
      <c r="DE495" s="125"/>
      <c r="DF495" s="120" t="str">
        <f>IF('Main courante'!$A492=$DF$6,MAX($DF$8:$DF494)+1,"")</f>
        <v/>
      </c>
      <c r="DG495" s="121" t="str">
        <f>IF('Main courante'!$A492=$DF$6,TEXT('Main courante'!$B492,"j mmm aa"),"")</f>
        <v/>
      </c>
      <c r="DH495" s="122" t="str">
        <f>IF('Main courante'!$A492=$DF$6,TEXT('Main courante'!$C492,"hh:mm"),"")</f>
        <v/>
      </c>
      <c r="DI495" s="122" t="str">
        <f>IF('Main courante'!$A492=$DF$6,TEXT('Main courante'!$D492,"hh:mm"),"")</f>
        <v/>
      </c>
      <c r="DJ495" s="123" t="str">
        <f>IF('Main courante'!$A492=$DF$6,MOD($DI495-$DH495,1),"")</f>
        <v/>
      </c>
      <c r="DK495" s="123" t="str">
        <f>IF('Main courante'!$A492=$DF$6,'Main courante'!$E492,"")</f>
        <v/>
      </c>
      <c r="DL495" s="128"/>
      <c r="DM495" s="120" t="str">
        <f>IF(OR('Main courante'!$F492&lt;&gt;"",'Main courante'!$K492&lt;&gt;""),MAX($DM$8:$DM494)+1,"")</f>
        <v/>
      </c>
      <c r="DN495" s="121" t="str">
        <f>IF('Main courante'!$F492,TEXT('Main courante'!$B492,"j mmm aa"),"")</f>
        <v/>
      </c>
      <c r="DO495" s="121" t="str">
        <f>IF('Main courante'!$F492,'Main courante'!$E492,"")</f>
        <v/>
      </c>
      <c r="DP495" s="121" t="str">
        <f>IF(OR('Main courante'!$F492&lt;&gt;"",'Main courante'!$K492&lt;&gt;""),IF('Main courante'!$F492&lt;&gt;"",TEXT('Main courante'!$F492,"hh:mm"),""),"")</f>
        <v/>
      </c>
      <c r="DQ495" s="121" t="str">
        <f>IF(OR('Main courante'!$F492&lt;&gt;"",'Main courante'!$K492&lt;&gt;""),IF('Main courante'!$G492&lt;&gt;"",TEXT('Main courante'!$G492,"hh:mm"),""),"")</f>
        <v/>
      </c>
      <c r="DR495" s="121" t="str">
        <f>IF(OR('Main courante'!$F492&lt;&gt;"",'Main courante'!$K492&lt;&gt;""),IF('Main courante'!$K492&lt;&gt;"",TEXT('Main courante'!$K492,"hh:mm"),""),"")</f>
        <v/>
      </c>
      <c r="DS495" s="121" t="str">
        <f>IF(OR('Main courante'!$F492&lt;&gt;"",'Main courante'!$K492&lt;&gt;""),IF('Main courante'!$L492&lt;&gt;"",TEXT('Main courante'!$L492,"hh:mm"),""),"")</f>
        <v/>
      </c>
      <c r="DT495" s="129">
        <f t="shared" si="25"/>
        <v>0</v>
      </c>
      <c r="DU495" s="130">
        <f>'Main courante'!$H492+'Main courante'!$M492</f>
        <v>0</v>
      </c>
      <c r="DV495" s="131">
        <f>'Main courante'!$J492+'Main courante'!$O492</f>
        <v>0</v>
      </c>
      <c r="DW495" s="131">
        <f>'Main courante'!$I492+'Main courante'!$N492</f>
        <v>0</v>
      </c>
      <c r="DX495" s="132" t="str">
        <f>IF('Main courante'!$P492&lt;&gt;"",'Main courante'!$P492,"")</f>
        <v/>
      </c>
      <c r="DY495" s="133" t="str">
        <f>IF('Main courante'!$Q492&lt;&gt;"",'Main courante'!$Q492,"")</f>
        <v/>
      </c>
      <c r="DZ495" s="133" t="str">
        <f>IF('Main courante'!$R492&lt;&gt;"",'Main courante'!$R492,"")</f>
        <v/>
      </c>
      <c r="EA495" s="129">
        <f t="shared" si="26"/>
        <v>0</v>
      </c>
      <c r="EB495" s="129">
        <f t="shared" si="27"/>
        <v>0</v>
      </c>
      <c r="ED495" s="120" t="str">
        <f>IF('Main courante'!$A492=$ED$6,MAX($ED$8:$ED494)+1,"")</f>
        <v/>
      </c>
      <c r="EE495" s="120" t="str">
        <f>IF('Main courante'!$A492=$ED$6,'Main courante'!$S492,"")</f>
        <v/>
      </c>
      <c r="EF495" s="120" t="str">
        <f>IF('Main courante'!$A492=$ED$6,'Main courante'!$T492,"")</f>
        <v/>
      </c>
      <c r="EG495" s="120" t="str">
        <f>IF('Main courante'!$A492=$ED$6,'Main courante'!$U492,"")</f>
        <v/>
      </c>
      <c r="EH495" s="134" t="str">
        <f>IF('Main courante'!$A492=$ED$6,'Main courante'!$V492,"")</f>
        <v/>
      </c>
      <c r="EJ495" s="120" t="str">
        <f>IF('Main courante'!$A492=$EJ$6,MAX($EJ$8:$EJ494)+1,"")</f>
        <v/>
      </c>
      <c r="EK495" s="120" t="str">
        <f>IF('Main courante'!$A492=$EJ$6,'Main courante'!$S492,"")</f>
        <v/>
      </c>
      <c r="EL495" s="120" t="str">
        <f>IF('Main courante'!$A492=$EJ$6,'Main courante'!$T492,"")</f>
        <v/>
      </c>
      <c r="EM495" s="120" t="str">
        <f>IF('Main courante'!$A492=$EJ$6,'Main courante'!$U492,"")</f>
        <v/>
      </c>
      <c r="EN495" s="134" t="str">
        <f>IF('Main courante'!$A492=$EJ$6,'Main courante'!$V492,"")</f>
        <v/>
      </c>
      <c r="EP495" s="120" t="str">
        <f>IF('Main courante'!$A492=$EP$6,MAX($EP$8:$EP494)+1,"")</f>
        <v/>
      </c>
      <c r="EQ495" s="120" t="str">
        <f>IF('Main courante'!$A492=$EP$6,'Main courante'!$S492,"")</f>
        <v/>
      </c>
      <c r="ER495" s="120" t="str">
        <f>IF('Main courante'!$A492=$EP$6,'Main courante'!$T492,"")</f>
        <v/>
      </c>
      <c r="ES495" s="120" t="str">
        <f>IF('Main courante'!$A492=$EP$6,'Main courante'!$U492,"")</f>
        <v/>
      </c>
      <c r="ET495" s="134" t="str">
        <f>IF('Main courante'!$A492=$EP$6,'Main courante'!$V492,"")</f>
        <v/>
      </c>
      <c r="EU495" s="125"/>
      <c r="EV495" s="120" t="str">
        <f>IF('Main courante'!$A492=$EV$6,MAX($EV$8:$EV494)+1,"")</f>
        <v/>
      </c>
      <c r="EW495" s="121" t="str">
        <f>IF('Main courante'!$A492=$EV$6,TEXT('Main courante'!$B492,"j mmm aa"),"")</f>
        <v/>
      </c>
      <c r="EX495" s="122" t="str">
        <f>IF('Main courante'!$A492=$EV$6,TEXT('Main courante'!$C492,"hh:mm"),"")</f>
        <v/>
      </c>
      <c r="EY495" s="122" t="str">
        <f>IF('Main courante'!$A492=$EV$6,TEXT('Main courante'!$D492,"hh:mm"),"")</f>
        <v/>
      </c>
      <c r="EZ495" s="123" t="str">
        <f>IF('Main courante'!$A492=$EV$6,MOD($EY495-$EX495,1),"")</f>
        <v/>
      </c>
      <c r="FA495" s="123" t="str">
        <f>IF('Main courante'!$A492=$EV$6,'Main courante'!$E492,"")</f>
        <v/>
      </c>
      <c r="FB495" s="128"/>
    </row>
    <row r="496" spans="1:158">
      <c r="A496" s="120" t="str">
        <f>IF('Main courante'!$A493=$A$6,MAX($A$8:$A495)+1,"")</f>
        <v/>
      </c>
      <c r="B496" s="121" t="str">
        <f>IF('Main courante'!$A493=$A$6,TEXT('Main courante'!$B493,"j mmm aa"),"")</f>
        <v/>
      </c>
      <c r="C496" s="122" t="str">
        <f>IF('Main courante'!$A493=$A$6,TEXT('Main courante'!$C493,"hh:mm"),"")</f>
        <v/>
      </c>
      <c r="D496" s="122" t="str">
        <f>IF('Main courante'!$A493=$A$6,TEXT('Main courante'!$D493,"hh:mm"),"")</f>
        <v/>
      </c>
      <c r="E496" s="123" t="str">
        <f>IF('Main courante'!$A493=$A$6,MOD($D496-$C496,1),"")</f>
        <v/>
      </c>
      <c r="F496" s="123" t="str">
        <f>IF('Main courante'!$A493=$A$6,'Main courante'!$E493,"")</f>
        <v/>
      </c>
      <c r="G496" s="125"/>
      <c r="H496" s="126" t="str">
        <f>IF('Main courante'!$A493=$H$6,MAX($H$8:$H495)+1,"")</f>
        <v/>
      </c>
      <c r="I496" s="121" t="str">
        <f>IF('Main courante'!$A493=$H$6,TEXT('Main courante'!$B493,"j mmm aa"),"")</f>
        <v/>
      </c>
      <c r="J496" s="122" t="str">
        <f>IF('Main courante'!$A493=$H$6,TEXT('Main courante'!$C493,"hh:mm"),"")</f>
        <v/>
      </c>
      <c r="K496" s="122" t="str">
        <f>IF('Main courante'!$A493=$H$6,TEXT('Main courante'!$D493,"hh:mm"),"")</f>
        <v/>
      </c>
      <c r="L496" s="123" t="str">
        <f>IF('Main courante'!$A493=$H$6,MOD($K496-$J496,1),"")</f>
        <v/>
      </c>
      <c r="M496" s="123" t="str">
        <f>IF('Main courante'!$A493=$H$6,'Main courante'!$E493,"")</f>
        <v/>
      </c>
      <c r="N496" s="125"/>
      <c r="O496" s="120" t="str">
        <f>IF('Main courante'!$A493=$O$6,MAX($O$8:$O495)+1,"")</f>
        <v/>
      </c>
      <c r="P496" s="121" t="str">
        <f>IF('Main courante'!$A493=$O$6,TEXT('Main courante'!$B493,"j mmm aa"),"")</f>
        <v/>
      </c>
      <c r="Q496" s="122" t="str">
        <f>IF('Main courante'!$A493=$O$6,TEXT('Main courante'!$C493,"hh:mm"),"")</f>
        <v/>
      </c>
      <c r="R496" s="122" t="str">
        <f>IF('Main courante'!$A493=$O$6,TEXT('Main courante'!$D493,"hh:mm"),"")</f>
        <v/>
      </c>
      <c r="S496" s="123" t="str">
        <f>IF('Main courante'!$A493=$O$6,MOD($R496-$Q496,1),"")</f>
        <v/>
      </c>
      <c r="T496" s="124" t="str">
        <f>IF('Main courante'!$A493=$O$6,'Main courante'!$E493,"")</f>
        <v/>
      </c>
      <c r="U496" s="127" t="str">
        <f>IF('Main courante'!$A493=$O$6,DU496,"")</f>
        <v/>
      </c>
      <c r="V496" s="125"/>
      <c r="W496" s="120" t="str">
        <f>IF('Main courante'!$A493=$W$6,MAX($W$8:$W495)+1,"")</f>
        <v/>
      </c>
      <c r="X496" s="121" t="str">
        <f>IF('Main courante'!$A493=$W$6,TEXT('Main courante'!$B493,"j mmm aa"),"")</f>
        <v/>
      </c>
      <c r="Y496" s="122" t="str">
        <f>IF('Main courante'!$A493=$W$6,TEXT('Main courante'!$C493,"hh:mm"),"")</f>
        <v/>
      </c>
      <c r="Z496" s="122" t="str">
        <f>IF('Main courante'!$A493=$W$6,TEXT('Main courante'!$D493,"hh:mm"),"")</f>
        <v/>
      </c>
      <c r="AA496" s="123" t="str">
        <f>IF('Main courante'!$A493=$W$6,MOD($Z496-$Y496,1),"")</f>
        <v/>
      </c>
      <c r="AB496" s="123" t="str">
        <f>IF('Main courante'!$A493=$W$6,'Main courante'!$E493,"")</f>
        <v/>
      </c>
      <c r="AC496" s="122" t="str">
        <f>IF('Main courante'!$A493=$W$6,DU496,"")</f>
        <v/>
      </c>
      <c r="AD496" s="125"/>
      <c r="AE496" s="120" t="str">
        <f>IF('Main courante'!$A493=$AE$6,MAX($AE$8:$AE495)+1,"")</f>
        <v/>
      </c>
      <c r="AF496" s="121" t="str">
        <f>IF('Main courante'!$A493=$AE$6,TEXT('Main courante'!$B493,"j mmm aa"),"")</f>
        <v/>
      </c>
      <c r="AG496" s="122" t="str">
        <f>IF('Main courante'!$A493=$AE$6,TEXT('Main courante'!$C493,"hh:mm"),"")</f>
        <v/>
      </c>
      <c r="AH496" s="122" t="str">
        <f>IF('Main courante'!$A493=$AE$6,TEXT('Main courante'!$D493,"hh:mm"),"")</f>
        <v/>
      </c>
      <c r="AI496" s="123" t="str">
        <f>IF('Main courante'!$A493=$AE$6,MOD($AH496-$AG496,1),"")</f>
        <v/>
      </c>
      <c r="AJ496" s="123" t="str">
        <f>IF('Main courante'!$A493=$AE$6,'Main courante'!$E493,"")</f>
        <v/>
      </c>
      <c r="AK496" s="122" t="str">
        <f>IF('Main courante'!$A493=$AE$6,DU496,"")</f>
        <v/>
      </c>
      <c r="AL496" s="125"/>
      <c r="AM496" s="120" t="str">
        <f>IF('Main courante'!$A493=$AM$6,MAX($AM$8:$AM495)+1,"")</f>
        <v/>
      </c>
      <c r="AN496" s="121" t="str">
        <f>IF('Main courante'!$A493=$AM$6,TEXT('Main courante'!$B493,"j mmm aa"),"")</f>
        <v/>
      </c>
      <c r="AO496" s="122" t="str">
        <f>IF('Main courante'!$A493=$AM$6,TEXT('Main courante'!$C493,"hh:mm"),"")</f>
        <v/>
      </c>
      <c r="AP496" s="122" t="str">
        <f>IF('Main courante'!$A493=$AM$6,TEXT('Main courante'!$D493,"hh:mm"),"")</f>
        <v/>
      </c>
      <c r="AQ496" s="123" t="str">
        <f>IF('Main courante'!$A493=$AM$6,MOD($AP496-$AO496,1),"")</f>
        <v/>
      </c>
      <c r="AR496" s="123" t="str">
        <f>IF('Main courante'!$A493=$AM$6,'Main courante'!$E493,"")</f>
        <v/>
      </c>
      <c r="AS496" s="122" t="str">
        <f>IF('Main courante'!$A493=$AM$6,DU496,"")</f>
        <v/>
      </c>
      <c r="AT496" s="125"/>
      <c r="AU496" s="120" t="str">
        <f>IF('Main courante'!$A493=$AU$6,MAX($AU$8:$AU495)+1,"")</f>
        <v/>
      </c>
      <c r="AV496" s="121" t="str">
        <f>IF('Main courante'!$A493=$AU$6,TEXT('Main courante'!$B493,"j mmm aa"),"")</f>
        <v/>
      </c>
      <c r="AW496" s="122" t="str">
        <f>IF('Main courante'!$A493=$AU$6,TEXT('Main courante'!$C493,"hh:mm"),"")</f>
        <v/>
      </c>
      <c r="AX496" s="122" t="str">
        <f>IF('Main courante'!$A493=$AU$6,TEXT('Main courante'!$D493,"hh:mm"),"")</f>
        <v/>
      </c>
      <c r="AY496" s="123" t="str">
        <f>IF('Main courante'!$A493=$AU$6,MOD($AX496-$AW496,1),"")</f>
        <v/>
      </c>
      <c r="AZ496" s="123" t="str">
        <f>IF('Main courante'!$A493=$AU$6,'Main courante'!$E493,"")</f>
        <v/>
      </c>
      <c r="BA496" s="122" t="str">
        <f>IF('Main courante'!$A493=$AU$6,DU496,"")</f>
        <v/>
      </c>
      <c r="BB496" s="125"/>
      <c r="BC496" s="120" t="str">
        <f>IF('Main courante'!$A493=$BC$6,MAX($BC$8:$BC495)+1,"")</f>
        <v/>
      </c>
      <c r="BD496" s="121" t="str">
        <f>IF('Main courante'!$A493=$BC$6,TEXT('Main courante'!$B493,"j mmm aa"),"")</f>
        <v/>
      </c>
      <c r="BE496" s="122" t="str">
        <f>IF('Main courante'!$A493=$BC$6,TEXT('Main courante'!$C493,"hh:mm"),"")</f>
        <v/>
      </c>
      <c r="BF496" s="122" t="str">
        <f>IF('Main courante'!$A493=$BC$6,TEXT('Main courante'!$D493,"hh:mm"),"")</f>
        <v/>
      </c>
      <c r="BG496" s="123" t="str">
        <f>IF('Main courante'!$A493=$BC$6,MOD($BF496-$BE496,1),"")</f>
        <v/>
      </c>
      <c r="BH496" s="123" t="str">
        <f>IF('Main courante'!$A493=$BC$6,'Main courante'!$E493,"")</f>
        <v/>
      </c>
      <c r="BI496" s="122" t="str">
        <f>IF('Main courante'!$A493=$BC$6,DU496,"")</f>
        <v/>
      </c>
      <c r="BJ496" s="125"/>
      <c r="BK496" s="120" t="str">
        <f>IF('Main courante'!$A493=$BK$6,MAX($BK$8:$BK495)+1,"")</f>
        <v/>
      </c>
      <c r="BL496" s="121" t="str">
        <f>IF('Main courante'!$A493=$BK$6,TEXT('Main courante'!$B493,"j mmm aa"),"")</f>
        <v/>
      </c>
      <c r="BM496" s="122" t="str">
        <f>IF('Main courante'!$A493=$BK$6,TEXT('Main courante'!$C493,"hh:mm"),"")</f>
        <v/>
      </c>
      <c r="BN496" s="122" t="str">
        <f>IF('Main courante'!$A493=$BK$6,TEXT('Main courante'!$D493,"hh:mm"),"")</f>
        <v/>
      </c>
      <c r="BO496" s="123" t="str">
        <f>IF('Main courante'!$A493=$BK$6,MOD($BN496-$BM496,1),"")</f>
        <v/>
      </c>
      <c r="BP496" s="123" t="str">
        <f>IF('Main courante'!$A493=$BK$6,'Main courante'!$E493,"")</f>
        <v/>
      </c>
      <c r="BQ496" s="122" t="str">
        <f>IF('Main courante'!$A493=$BK$6,DU496,"")</f>
        <v/>
      </c>
      <c r="BR496" s="125"/>
      <c r="BS496" s="120" t="str">
        <f>IF('Main courante'!$A493=$BS$6,MAX($BS$8:$BS495)+1,"")</f>
        <v/>
      </c>
      <c r="BT496" s="121" t="str">
        <f>IF('Main courante'!$A493=$BS$6,TEXT('Main courante'!$B493,"j mmm aa"),"")</f>
        <v/>
      </c>
      <c r="BU496" s="122" t="str">
        <f>IF('Main courante'!$A493=$BS$6,TEXT('Main courante'!$C493,"hh:mm"),"")</f>
        <v/>
      </c>
      <c r="BV496" s="122" t="str">
        <f>IF('Main courante'!$A493=$BS$6,TEXT('Main courante'!$D493,"hh:mm"),"")</f>
        <v/>
      </c>
      <c r="BW496" s="123" t="str">
        <f>IF('Main courante'!$A493=$BS$6,MOD($BV496-$BU496,1),"")</f>
        <v/>
      </c>
      <c r="BX496" s="123" t="str">
        <f>IF('Main courante'!$A493=$BS$6,'Main courante'!$E493,"")</f>
        <v/>
      </c>
      <c r="BY496" s="122" t="str">
        <f>IF('Main courante'!$A493=$BS$6,DU496,"")</f>
        <v/>
      </c>
      <c r="BZ496" s="125"/>
      <c r="CA496" s="120" t="str">
        <f>IF('Main courante'!$A493=$CA$6,MAX($CA$8:$CA495)+1,"")</f>
        <v/>
      </c>
      <c r="CB496" s="121" t="str">
        <f>IF('Main courante'!$A493=$CA$6,TEXT('Main courante'!$B493,"j mmm aa"),"")</f>
        <v/>
      </c>
      <c r="CC496" s="122" t="str">
        <f>IF('Main courante'!$A493=$CA$6,TEXT('Main courante'!$C493,"hh:mm"),"")</f>
        <v/>
      </c>
      <c r="CD496" s="122" t="str">
        <f>IF('Main courante'!$A493=$CA$6,TEXT('Main courante'!$D493,"hh:mm"),"")</f>
        <v/>
      </c>
      <c r="CE496" s="123" t="str">
        <f>IF('Main courante'!$A493=$CA$6,MOD($CD496-$CC496,1),"")</f>
        <v/>
      </c>
      <c r="CF496" s="123" t="str">
        <f>IF('Main courante'!$A493=$CA$6,'Main courante'!$E493,"")</f>
        <v/>
      </c>
      <c r="CG496" s="122" t="str">
        <f>IF('Main courante'!$A493=$CA$6,DU496,"")</f>
        <v/>
      </c>
      <c r="CH496" s="125"/>
      <c r="CI496" s="120" t="str">
        <f>IF('Main courante'!$A493=$CI$6,MAX($CI$8:$CI495)+1,"")</f>
        <v/>
      </c>
      <c r="CJ496" s="121" t="str">
        <f>IF('Main courante'!$A493=$CI$6,TEXT('Main courante'!$B493,"j mmm aa"),"")</f>
        <v/>
      </c>
      <c r="CK496" s="122" t="str">
        <f>IF('Main courante'!$A493=$CI$6,TEXT('Main courante'!$C493,"hh:mm"),"")</f>
        <v/>
      </c>
      <c r="CL496" s="122" t="str">
        <f>IF('Main courante'!$A493=$CI$6,TEXT('Main courante'!$D493,"hh:mm"),"")</f>
        <v/>
      </c>
      <c r="CM496" s="123" t="str">
        <f>IF('Main courante'!$A493=$CI$6,MOD($CL496-$CK496,1),"")</f>
        <v/>
      </c>
      <c r="CN496" s="123" t="str">
        <f>IF('Main courante'!$A493=$CI$6,'Main courante'!$E493,"")</f>
        <v/>
      </c>
      <c r="CO496" s="125"/>
      <c r="CP496" s="120" t="str">
        <f>IF('Main courante'!$A493=$CP$6,MAX($CP$8:$CP495)+1,"")</f>
        <v/>
      </c>
      <c r="CQ496" s="121" t="str">
        <f>IF('Main courante'!$A493=$CP$6,TEXT('Main courante'!$B493,"j mmm aa"),"")</f>
        <v/>
      </c>
      <c r="CR496" s="122" t="str">
        <f>IF('Main courante'!$A493=$CP$6,TEXT('Main courante'!$C493,"hh:mm"),"")</f>
        <v/>
      </c>
      <c r="CS496" s="122" t="str">
        <f>IF('Main courante'!$A493=$CP$6,TEXT('Main courante'!$D493,"hh:mm"),"")</f>
        <v/>
      </c>
      <c r="CT496" s="123" t="str">
        <f>IF('Main courante'!$A493=$CP$6,MOD($CS496-$CR496,1),"")</f>
        <v/>
      </c>
      <c r="CU496" s="123" t="str">
        <f>IF('Main courante'!$A493=$CP$6,'Main courante'!$E493,"")</f>
        <v/>
      </c>
      <c r="CV496" s="122" t="str">
        <f>IF('Main courante'!$A493=$CP$6,DU496,"")</f>
        <v/>
      </c>
      <c r="CW496" s="125"/>
      <c r="CX496" s="120" t="str">
        <f>IF('Main courante'!$A493=$CX$6,MAX($CX$8:$CX495)+1,"")</f>
        <v/>
      </c>
      <c r="CY496" s="121" t="str">
        <f>IF('Main courante'!$A493=$CX$6,TEXT('Main courante'!$B493,"j mmm aa"),"")</f>
        <v/>
      </c>
      <c r="CZ496" s="122" t="str">
        <f>IF('Main courante'!$A493=$CX$6,TEXT('Main courante'!$C493,"hh:mm"),"")</f>
        <v/>
      </c>
      <c r="DA496" s="122" t="str">
        <f>IF('Main courante'!$A493=$CX$6,TEXT('Main courante'!$D493,"hh:mm"),"")</f>
        <v/>
      </c>
      <c r="DB496" s="123" t="str">
        <f>IF('Main courante'!$A493=$CX$6,MOD($DA496-$CZ496,1),"")</f>
        <v/>
      </c>
      <c r="DC496" s="123" t="str">
        <f>IF('Main courante'!$A493=$CX$6,'Main courante'!$E493,"")</f>
        <v/>
      </c>
      <c r="DD496" s="122" t="str">
        <f>IF('Main courante'!$A493=$CX$6,DU496,"")</f>
        <v/>
      </c>
      <c r="DE496" s="125"/>
      <c r="DF496" s="120" t="str">
        <f>IF('Main courante'!$A493=$DF$6,MAX($DF$8:$DF495)+1,"")</f>
        <v/>
      </c>
      <c r="DG496" s="121" t="str">
        <f>IF('Main courante'!$A493=$DF$6,TEXT('Main courante'!$B493,"j mmm aa"),"")</f>
        <v/>
      </c>
      <c r="DH496" s="122" t="str">
        <f>IF('Main courante'!$A493=$DF$6,TEXT('Main courante'!$C493,"hh:mm"),"")</f>
        <v/>
      </c>
      <c r="DI496" s="122" t="str">
        <f>IF('Main courante'!$A493=$DF$6,TEXT('Main courante'!$D493,"hh:mm"),"")</f>
        <v/>
      </c>
      <c r="DJ496" s="123" t="str">
        <f>IF('Main courante'!$A493=$DF$6,MOD($DI496-$DH496,1),"")</f>
        <v/>
      </c>
      <c r="DK496" s="123" t="str">
        <f>IF('Main courante'!$A493=$DF$6,'Main courante'!$E493,"")</f>
        <v/>
      </c>
      <c r="DL496" s="128"/>
      <c r="DM496" s="120" t="str">
        <f>IF(OR('Main courante'!$F493&lt;&gt;"",'Main courante'!$K493&lt;&gt;""),MAX($DM$8:$DM495)+1,"")</f>
        <v/>
      </c>
      <c r="DN496" s="121" t="str">
        <f>IF('Main courante'!$F493,TEXT('Main courante'!$B493,"j mmm aa"),"")</f>
        <v/>
      </c>
      <c r="DO496" s="121" t="str">
        <f>IF('Main courante'!$F493,'Main courante'!$E493,"")</f>
        <v/>
      </c>
      <c r="DP496" s="121" t="str">
        <f>IF(OR('Main courante'!$F493&lt;&gt;"",'Main courante'!$K493&lt;&gt;""),IF('Main courante'!$F493&lt;&gt;"",TEXT('Main courante'!$F493,"hh:mm"),""),"")</f>
        <v/>
      </c>
      <c r="DQ496" s="121" t="str">
        <f>IF(OR('Main courante'!$F493&lt;&gt;"",'Main courante'!$K493&lt;&gt;""),IF('Main courante'!$G493&lt;&gt;"",TEXT('Main courante'!$G493,"hh:mm"),""),"")</f>
        <v/>
      </c>
      <c r="DR496" s="121" t="str">
        <f>IF(OR('Main courante'!$F493&lt;&gt;"",'Main courante'!$K493&lt;&gt;""),IF('Main courante'!$K493&lt;&gt;"",TEXT('Main courante'!$K493,"hh:mm"),""),"")</f>
        <v/>
      </c>
      <c r="DS496" s="121" t="str">
        <f>IF(OR('Main courante'!$F493&lt;&gt;"",'Main courante'!$K493&lt;&gt;""),IF('Main courante'!$L493&lt;&gt;"",TEXT('Main courante'!$L493,"hh:mm"),""),"")</f>
        <v/>
      </c>
      <c r="DT496" s="129">
        <f t="shared" si="25"/>
        <v>0</v>
      </c>
      <c r="DU496" s="130">
        <f>'Main courante'!$H493+'Main courante'!$M493</f>
        <v>0</v>
      </c>
      <c r="DV496" s="131">
        <f>'Main courante'!$J493+'Main courante'!$O493</f>
        <v>0</v>
      </c>
      <c r="DW496" s="131">
        <f>'Main courante'!$I493+'Main courante'!$N493</f>
        <v>0</v>
      </c>
      <c r="DX496" s="132" t="str">
        <f>IF('Main courante'!$P493&lt;&gt;"",'Main courante'!$P493,"")</f>
        <v/>
      </c>
      <c r="DY496" s="133" t="str">
        <f>IF('Main courante'!$Q493&lt;&gt;"",'Main courante'!$Q493,"")</f>
        <v/>
      </c>
      <c r="DZ496" s="133" t="str">
        <f>IF('Main courante'!$R493&lt;&gt;"",'Main courante'!$R493,"")</f>
        <v/>
      </c>
      <c r="EA496" s="129">
        <f t="shared" si="26"/>
        <v>0</v>
      </c>
      <c r="EB496" s="129">
        <f t="shared" si="27"/>
        <v>0</v>
      </c>
      <c r="ED496" s="120" t="str">
        <f>IF('Main courante'!$A493=$ED$6,MAX($ED$8:$ED495)+1,"")</f>
        <v/>
      </c>
      <c r="EE496" s="120" t="str">
        <f>IF('Main courante'!$A493=$ED$6,'Main courante'!$S493,"")</f>
        <v/>
      </c>
      <c r="EF496" s="120" t="str">
        <f>IF('Main courante'!$A493=$ED$6,'Main courante'!$T493,"")</f>
        <v/>
      </c>
      <c r="EG496" s="120" t="str">
        <f>IF('Main courante'!$A493=$ED$6,'Main courante'!$U493,"")</f>
        <v/>
      </c>
      <c r="EH496" s="134" t="str">
        <f>IF('Main courante'!$A493=$ED$6,'Main courante'!$V493,"")</f>
        <v/>
      </c>
      <c r="EJ496" s="120" t="str">
        <f>IF('Main courante'!$A493=$EJ$6,MAX($EJ$8:$EJ495)+1,"")</f>
        <v/>
      </c>
      <c r="EK496" s="120" t="str">
        <f>IF('Main courante'!$A493=$EJ$6,'Main courante'!$S493,"")</f>
        <v/>
      </c>
      <c r="EL496" s="120" t="str">
        <f>IF('Main courante'!$A493=$EJ$6,'Main courante'!$T493,"")</f>
        <v/>
      </c>
      <c r="EM496" s="120" t="str">
        <f>IF('Main courante'!$A493=$EJ$6,'Main courante'!$U493,"")</f>
        <v/>
      </c>
      <c r="EN496" s="134" t="str">
        <f>IF('Main courante'!$A493=$EJ$6,'Main courante'!$V493,"")</f>
        <v/>
      </c>
      <c r="EP496" s="120" t="str">
        <f>IF('Main courante'!$A493=$EP$6,MAX($EP$8:$EP495)+1,"")</f>
        <v/>
      </c>
      <c r="EQ496" s="120" t="str">
        <f>IF('Main courante'!$A493=$EP$6,'Main courante'!$S493,"")</f>
        <v/>
      </c>
      <c r="ER496" s="120" t="str">
        <f>IF('Main courante'!$A493=$EP$6,'Main courante'!$T493,"")</f>
        <v/>
      </c>
      <c r="ES496" s="120" t="str">
        <f>IF('Main courante'!$A493=$EP$6,'Main courante'!$U493,"")</f>
        <v/>
      </c>
      <c r="ET496" s="134" t="str">
        <f>IF('Main courante'!$A493=$EP$6,'Main courante'!$V493,"")</f>
        <v/>
      </c>
      <c r="EU496" s="125"/>
      <c r="EV496" s="120" t="str">
        <f>IF('Main courante'!$A493=$EV$6,MAX($EV$8:$EV495)+1,"")</f>
        <v/>
      </c>
      <c r="EW496" s="121" t="str">
        <f>IF('Main courante'!$A493=$EV$6,TEXT('Main courante'!$B493,"j mmm aa"),"")</f>
        <v/>
      </c>
      <c r="EX496" s="122" t="str">
        <f>IF('Main courante'!$A493=$EV$6,TEXT('Main courante'!$C493,"hh:mm"),"")</f>
        <v/>
      </c>
      <c r="EY496" s="122" t="str">
        <f>IF('Main courante'!$A493=$EV$6,TEXT('Main courante'!$D493,"hh:mm"),"")</f>
        <v/>
      </c>
      <c r="EZ496" s="123" t="str">
        <f>IF('Main courante'!$A493=$EV$6,MOD($EY496-$EX496,1),"")</f>
        <v/>
      </c>
      <c r="FA496" s="123" t="str">
        <f>IF('Main courante'!$A493=$EV$6,'Main courante'!$E493,"")</f>
        <v/>
      </c>
      <c r="FB496" s="128"/>
    </row>
    <row r="497" spans="1:160">
      <c r="A497" s="120" t="str">
        <f>IF('Main courante'!$A494=$A$6,MAX($A$8:$A496)+1,"")</f>
        <v/>
      </c>
      <c r="B497" s="121" t="str">
        <f>IF('Main courante'!$A494=$A$6,TEXT('Main courante'!$B494,"j mmm aa"),"")</f>
        <v/>
      </c>
      <c r="C497" s="122" t="str">
        <f>IF('Main courante'!$A494=$A$6,TEXT('Main courante'!$C494,"hh:mm"),"")</f>
        <v/>
      </c>
      <c r="D497" s="122" t="str">
        <f>IF('Main courante'!$A494=$A$6,TEXT('Main courante'!$D494,"hh:mm"),"")</f>
        <v/>
      </c>
      <c r="E497" s="123" t="str">
        <f>IF('Main courante'!$A494=$A$6,MOD($D497-$C497,1),"")</f>
        <v/>
      </c>
      <c r="F497" s="123" t="str">
        <f>IF('Main courante'!$A494=$A$6,'Main courante'!$E494,"")</f>
        <v/>
      </c>
      <c r="G497" s="125"/>
      <c r="H497" s="126" t="str">
        <f>IF('Main courante'!$A494=$H$6,MAX($H$8:$H496)+1,"")</f>
        <v/>
      </c>
      <c r="I497" s="121" t="str">
        <f>IF('Main courante'!$A494=$H$6,TEXT('Main courante'!$B494,"j mmm aa"),"")</f>
        <v/>
      </c>
      <c r="J497" s="122" t="str">
        <f>IF('Main courante'!$A494=$H$6,TEXT('Main courante'!$C494,"hh:mm"),"")</f>
        <v/>
      </c>
      <c r="K497" s="122" t="str">
        <f>IF('Main courante'!$A494=$H$6,TEXT('Main courante'!$D494,"hh:mm"),"")</f>
        <v/>
      </c>
      <c r="L497" s="123" t="str">
        <f>IF('Main courante'!$A494=$H$6,MOD($K497-$J497,1),"")</f>
        <v/>
      </c>
      <c r="M497" s="123" t="str">
        <f>IF('Main courante'!$A494=$H$6,'Main courante'!$E494,"")</f>
        <v/>
      </c>
      <c r="N497" s="125"/>
      <c r="O497" s="120" t="str">
        <f>IF('Main courante'!$A494=$O$6,MAX($O$8:$O496)+1,"")</f>
        <v/>
      </c>
      <c r="P497" s="121" t="str">
        <f>IF('Main courante'!$A494=$O$6,TEXT('Main courante'!$B494,"j mmm aa"),"")</f>
        <v/>
      </c>
      <c r="Q497" s="122" t="str">
        <f>IF('Main courante'!$A494=$O$6,TEXT('Main courante'!$C494,"hh:mm"),"")</f>
        <v/>
      </c>
      <c r="R497" s="122" t="str">
        <f>IF('Main courante'!$A494=$O$6,TEXT('Main courante'!$D494,"hh:mm"),"")</f>
        <v/>
      </c>
      <c r="S497" s="123" t="str">
        <f>IF('Main courante'!$A494=$O$6,MOD($R497-$Q497,1),"")</f>
        <v/>
      </c>
      <c r="T497" s="124" t="str">
        <f>IF('Main courante'!$A494=$O$6,'Main courante'!$E494,"")</f>
        <v/>
      </c>
      <c r="U497" s="127" t="str">
        <f>IF('Main courante'!$A494=$O$6,DU497,"")</f>
        <v/>
      </c>
      <c r="V497" s="125"/>
      <c r="W497" s="120" t="str">
        <f>IF('Main courante'!$A494=$W$6,MAX($W$8:$W496)+1,"")</f>
        <v/>
      </c>
      <c r="X497" s="121" t="str">
        <f>IF('Main courante'!$A494=$W$6,TEXT('Main courante'!$B494,"j mmm aa"),"")</f>
        <v/>
      </c>
      <c r="Y497" s="122" t="str">
        <f>IF('Main courante'!$A494=$W$6,TEXT('Main courante'!$C494,"hh:mm"),"")</f>
        <v/>
      </c>
      <c r="Z497" s="122" t="str">
        <f>IF('Main courante'!$A494=$W$6,TEXT('Main courante'!$D494,"hh:mm"),"")</f>
        <v/>
      </c>
      <c r="AA497" s="123" t="str">
        <f>IF('Main courante'!$A494=$W$6,MOD($Z497-$Y497,1),"")</f>
        <v/>
      </c>
      <c r="AB497" s="123" t="str">
        <f>IF('Main courante'!$A494=$W$6,'Main courante'!$E494,"")</f>
        <v/>
      </c>
      <c r="AC497" s="122" t="str">
        <f>IF('Main courante'!$A494=$W$6,DU497,"")</f>
        <v/>
      </c>
      <c r="AD497" s="125"/>
      <c r="AE497" s="120" t="str">
        <f>IF('Main courante'!$A494=$AE$6,MAX($AE$8:$AE496)+1,"")</f>
        <v/>
      </c>
      <c r="AF497" s="121" t="str">
        <f>IF('Main courante'!$A494=$AE$6,TEXT('Main courante'!$B494,"j mmm aa"),"")</f>
        <v/>
      </c>
      <c r="AG497" s="122" t="str">
        <f>IF('Main courante'!$A494=$AE$6,TEXT('Main courante'!$C494,"hh:mm"),"")</f>
        <v/>
      </c>
      <c r="AH497" s="122" t="str">
        <f>IF('Main courante'!$A494=$AE$6,TEXT('Main courante'!$D494,"hh:mm"),"")</f>
        <v/>
      </c>
      <c r="AI497" s="123" t="str">
        <f>IF('Main courante'!$A494=$AE$6,MOD($AH497-$AG497,1),"")</f>
        <v/>
      </c>
      <c r="AJ497" s="123" t="str">
        <f>IF('Main courante'!$A494=$AE$6,'Main courante'!$E494,"")</f>
        <v/>
      </c>
      <c r="AK497" s="122" t="str">
        <f>IF('Main courante'!$A494=$AE$6,DU497,"")</f>
        <v/>
      </c>
      <c r="AL497" s="125"/>
      <c r="AM497" s="120" t="str">
        <f>IF('Main courante'!$A494=$AM$6,MAX($AM$8:$AM496)+1,"")</f>
        <v/>
      </c>
      <c r="AN497" s="121" t="str">
        <f>IF('Main courante'!$A494=$AM$6,TEXT('Main courante'!$B494,"j mmm aa"),"")</f>
        <v/>
      </c>
      <c r="AO497" s="122" t="str">
        <f>IF('Main courante'!$A494=$AM$6,TEXT('Main courante'!$C494,"hh:mm"),"")</f>
        <v/>
      </c>
      <c r="AP497" s="122" t="str">
        <f>IF('Main courante'!$A494=$AM$6,TEXT('Main courante'!$D494,"hh:mm"),"")</f>
        <v/>
      </c>
      <c r="AQ497" s="123" t="str">
        <f>IF('Main courante'!$A494=$AM$6,MOD($AP497-$AO497,1),"")</f>
        <v/>
      </c>
      <c r="AR497" s="123" t="str">
        <f>IF('Main courante'!$A494=$AM$6,'Main courante'!$E494,"")</f>
        <v/>
      </c>
      <c r="AS497" s="122" t="str">
        <f>IF('Main courante'!$A494=$AM$6,DU497,"")</f>
        <v/>
      </c>
      <c r="AT497" s="125"/>
      <c r="AU497" s="120" t="str">
        <f>IF('Main courante'!$A494=$AU$6,MAX($AU$8:$AU496)+1,"")</f>
        <v/>
      </c>
      <c r="AV497" s="121" t="str">
        <f>IF('Main courante'!$A494=$AU$6,TEXT('Main courante'!$B494,"j mmm aa"),"")</f>
        <v/>
      </c>
      <c r="AW497" s="122" t="str">
        <f>IF('Main courante'!$A494=$AU$6,TEXT('Main courante'!$C494,"hh:mm"),"")</f>
        <v/>
      </c>
      <c r="AX497" s="122" t="str">
        <f>IF('Main courante'!$A494=$AU$6,TEXT('Main courante'!$D494,"hh:mm"),"")</f>
        <v/>
      </c>
      <c r="AY497" s="123" t="str">
        <f>IF('Main courante'!$A494=$AU$6,MOD($AX497-$AW497,1),"")</f>
        <v/>
      </c>
      <c r="AZ497" s="123" t="str">
        <f>IF('Main courante'!$A494=$AU$6,'Main courante'!$E494,"")</f>
        <v/>
      </c>
      <c r="BA497" s="122" t="str">
        <f>IF('Main courante'!$A494=$AU$6,DU497,"")</f>
        <v/>
      </c>
      <c r="BB497" s="125"/>
      <c r="BC497" s="120" t="str">
        <f>IF('Main courante'!$A494=$BC$6,MAX($BC$8:$BC496)+1,"")</f>
        <v/>
      </c>
      <c r="BD497" s="121" t="str">
        <f>IF('Main courante'!$A494=$BC$6,TEXT('Main courante'!$B494,"j mmm aa"),"")</f>
        <v/>
      </c>
      <c r="BE497" s="122" t="str">
        <f>IF('Main courante'!$A494=$BC$6,TEXT('Main courante'!$C494,"hh:mm"),"")</f>
        <v/>
      </c>
      <c r="BF497" s="122" t="str">
        <f>IF('Main courante'!$A494=$BC$6,TEXT('Main courante'!$D494,"hh:mm"),"")</f>
        <v/>
      </c>
      <c r="BG497" s="123" t="str">
        <f>IF('Main courante'!$A494=$BC$6,MOD($BF497-$BE497,1),"")</f>
        <v/>
      </c>
      <c r="BH497" s="123" t="str">
        <f>IF('Main courante'!$A494=$BC$6,'Main courante'!$E494,"")</f>
        <v/>
      </c>
      <c r="BI497" s="122" t="str">
        <f>IF('Main courante'!$A494=$BC$6,DU497,"")</f>
        <v/>
      </c>
      <c r="BJ497" s="125"/>
      <c r="BK497" s="120" t="str">
        <f>IF('Main courante'!$A494=$BK$6,MAX($BK$8:$BK496)+1,"")</f>
        <v/>
      </c>
      <c r="BL497" s="121" t="str">
        <f>IF('Main courante'!$A494=$BK$6,TEXT('Main courante'!$B494,"j mmm aa"),"")</f>
        <v/>
      </c>
      <c r="BM497" s="122" t="str">
        <f>IF('Main courante'!$A494=$BK$6,TEXT('Main courante'!$C494,"hh:mm"),"")</f>
        <v/>
      </c>
      <c r="BN497" s="122" t="str">
        <f>IF('Main courante'!$A494=$BK$6,TEXT('Main courante'!$D494,"hh:mm"),"")</f>
        <v/>
      </c>
      <c r="BO497" s="123" t="str">
        <f>IF('Main courante'!$A494=$BK$6,MOD($BN497-$BM497,1),"")</f>
        <v/>
      </c>
      <c r="BP497" s="123" t="str">
        <f>IF('Main courante'!$A494=$BK$6,'Main courante'!$E494,"")</f>
        <v/>
      </c>
      <c r="BQ497" s="122" t="str">
        <f>IF('Main courante'!$A494=$BK$6,DU497,"")</f>
        <v/>
      </c>
      <c r="BR497" s="125"/>
      <c r="BS497" s="120" t="str">
        <f>IF('Main courante'!$A494=$BS$6,MAX($BS$8:$BS496)+1,"")</f>
        <v/>
      </c>
      <c r="BT497" s="121" t="str">
        <f>IF('Main courante'!$A494=$BS$6,TEXT('Main courante'!$B494,"j mmm aa"),"")</f>
        <v/>
      </c>
      <c r="BU497" s="122" t="str">
        <f>IF('Main courante'!$A494=$BS$6,TEXT('Main courante'!$C494,"hh:mm"),"")</f>
        <v/>
      </c>
      <c r="BV497" s="122" t="str">
        <f>IF('Main courante'!$A494=$BS$6,TEXT('Main courante'!$D494,"hh:mm"),"")</f>
        <v/>
      </c>
      <c r="BW497" s="123" t="str">
        <f>IF('Main courante'!$A494=$BS$6,MOD($BV497-$BU497,1),"")</f>
        <v/>
      </c>
      <c r="BX497" s="123" t="str">
        <f>IF('Main courante'!$A494=$BS$6,'Main courante'!$E494,"")</f>
        <v/>
      </c>
      <c r="BY497" s="122" t="str">
        <f>IF('Main courante'!$A494=$BS$6,DU497,"")</f>
        <v/>
      </c>
      <c r="BZ497" s="125"/>
      <c r="CA497" s="120" t="str">
        <f>IF('Main courante'!$A494=$CA$6,MAX($CA$8:$CA496)+1,"")</f>
        <v/>
      </c>
      <c r="CB497" s="121" t="str">
        <f>IF('Main courante'!$A494=$CA$6,TEXT('Main courante'!$B494,"j mmm aa"),"")</f>
        <v/>
      </c>
      <c r="CC497" s="122" t="str">
        <f>IF('Main courante'!$A494=$CA$6,TEXT('Main courante'!$C494,"hh:mm"),"")</f>
        <v/>
      </c>
      <c r="CD497" s="122" t="str">
        <f>IF('Main courante'!$A494=$CA$6,TEXT('Main courante'!$D494,"hh:mm"),"")</f>
        <v/>
      </c>
      <c r="CE497" s="123" t="str">
        <f>IF('Main courante'!$A494=$CA$6,MOD($CD497-$CC497,1),"")</f>
        <v/>
      </c>
      <c r="CF497" s="123" t="str">
        <f>IF('Main courante'!$A494=$CA$6,'Main courante'!$E494,"")</f>
        <v/>
      </c>
      <c r="CG497" s="122" t="str">
        <f>IF('Main courante'!$A494=$CA$6,DU497,"")</f>
        <v/>
      </c>
      <c r="CH497" s="125"/>
      <c r="CI497" s="120" t="str">
        <f>IF('Main courante'!$A494=$CI$6,MAX($CI$8:$CI496)+1,"")</f>
        <v/>
      </c>
      <c r="CJ497" s="121" t="str">
        <f>IF('Main courante'!$A494=$CI$6,TEXT('Main courante'!$B494,"j mmm aa"),"")</f>
        <v/>
      </c>
      <c r="CK497" s="122" t="str">
        <f>IF('Main courante'!$A494=$CI$6,TEXT('Main courante'!$C494,"hh:mm"),"")</f>
        <v/>
      </c>
      <c r="CL497" s="122" t="str">
        <f>IF('Main courante'!$A494=$CI$6,TEXT('Main courante'!$D494,"hh:mm"),"")</f>
        <v/>
      </c>
      <c r="CM497" s="123" t="str">
        <f>IF('Main courante'!$A494=$CI$6,MOD($CL497-$CK497,1),"")</f>
        <v/>
      </c>
      <c r="CN497" s="123" t="str">
        <f>IF('Main courante'!$A494=$CI$6,'Main courante'!$E494,"")</f>
        <v/>
      </c>
      <c r="CO497" s="125"/>
      <c r="CP497" s="120" t="str">
        <f>IF('Main courante'!$A494=$CP$6,MAX($CP$8:$CP496)+1,"")</f>
        <v/>
      </c>
      <c r="CQ497" s="121" t="str">
        <f>IF('Main courante'!$A494=$CP$6,TEXT('Main courante'!$B494,"j mmm aa"),"")</f>
        <v/>
      </c>
      <c r="CR497" s="122" t="str">
        <f>IF('Main courante'!$A494=$CP$6,TEXT('Main courante'!$C494,"hh:mm"),"")</f>
        <v/>
      </c>
      <c r="CS497" s="122" t="str">
        <f>IF('Main courante'!$A494=$CP$6,TEXT('Main courante'!$D494,"hh:mm"),"")</f>
        <v/>
      </c>
      <c r="CT497" s="123" t="str">
        <f>IF('Main courante'!$A494=$CP$6,MOD($CS497-$CR497,1),"")</f>
        <v/>
      </c>
      <c r="CU497" s="123" t="str">
        <f>IF('Main courante'!$A494=$CP$6,'Main courante'!$E494,"")</f>
        <v/>
      </c>
      <c r="CV497" s="122" t="str">
        <f>IF('Main courante'!$A494=$CP$6,DU497,"")</f>
        <v/>
      </c>
      <c r="CW497" s="125"/>
      <c r="CX497" s="120" t="str">
        <f>IF('Main courante'!$A494=$CX$6,MAX($CX$8:$CX496)+1,"")</f>
        <v/>
      </c>
      <c r="CY497" s="121" t="str">
        <f>IF('Main courante'!$A494=$CX$6,TEXT('Main courante'!$B494,"j mmm aa"),"")</f>
        <v/>
      </c>
      <c r="CZ497" s="122" t="str">
        <f>IF('Main courante'!$A494=$CX$6,TEXT('Main courante'!$C494,"hh:mm"),"")</f>
        <v/>
      </c>
      <c r="DA497" s="122" t="str">
        <f>IF('Main courante'!$A494=$CX$6,TEXT('Main courante'!$D494,"hh:mm"),"")</f>
        <v/>
      </c>
      <c r="DB497" s="123" t="str">
        <f>IF('Main courante'!$A494=$CX$6,MOD($DA497-$CZ497,1),"")</f>
        <v/>
      </c>
      <c r="DC497" s="123" t="str">
        <f>IF('Main courante'!$A494=$CX$6,'Main courante'!$E494,"")</f>
        <v/>
      </c>
      <c r="DD497" s="122" t="str">
        <f>IF('Main courante'!$A494=$CX$6,DU497,"")</f>
        <v/>
      </c>
      <c r="DE497" s="125"/>
      <c r="DF497" s="120" t="str">
        <f>IF('Main courante'!$A494=$DF$6,MAX($DF$8:$DF496)+1,"")</f>
        <v/>
      </c>
      <c r="DG497" s="121" t="str">
        <f>IF('Main courante'!$A494=$DF$6,TEXT('Main courante'!$B494,"j mmm aa"),"")</f>
        <v/>
      </c>
      <c r="DH497" s="122" t="str">
        <f>IF('Main courante'!$A494=$DF$6,TEXT('Main courante'!$C494,"hh:mm"),"")</f>
        <v/>
      </c>
      <c r="DI497" s="122" t="str">
        <f>IF('Main courante'!$A494=$DF$6,TEXT('Main courante'!$D494,"hh:mm"),"")</f>
        <v/>
      </c>
      <c r="DJ497" s="123" t="str">
        <f>IF('Main courante'!$A494=$DF$6,MOD($DI497-$DH497,1),"")</f>
        <v/>
      </c>
      <c r="DK497" s="123" t="str">
        <f>IF('Main courante'!$A494=$DF$6,'Main courante'!$E494,"")</f>
        <v/>
      </c>
      <c r="DL497" s="128"/>
      <c r="DM497" s="120" t="str">
        <f>IF(OR('Main courante'!$F494&lt;&gt;"",'Main courante'!$K494&lt;&gt;""),MAX($DM$8:$DM496)+1,"")</f>
        <v/>
      </c>
      <c r="DN497" s="121" t="str">
        <f>IF('Main courante'!$F494,TEXT('Main courante'!$B494,"j mmm aa"),"")</f>
        <v/>
      </c>
      <c r="DO497" s="121" t="str">
        <f>IF('Main courante'!$F494,'Main courante'!$E494,"")</f>
        <v/>
      </c>
      <c r="DP497" s="121" t="str">
        <f>IF(OR('Main courante'!$F494&lt;&gt;"",'Main courante'!$K494&lt;&gt;""),IF('Main courante'!$F494&lt;&gt;"",TEXT('Main courante'!$F494,"hh:mm"),""),"")</f>
        <v/>
      </c>
      <c r="DQ497" s="121" t="str">
        <f>IF(OR('Main courante'!$F494&lt;&gt;"",'Main courante'!$K494&lt;&gt;""),IF('Main courante'!$G494&lt;&gt;"",TEXT('Main courante'!$G494,"hh:mm"),""),"")</f>
        <v/>
      </c>
      <c r="DR497" s="121" t="str">
        <f>IF(OR('Main courante'!$F494&lt;&gt;"",'Main courante'!$K494&lt;&gt;""),IF('Main courante'!$K494&lt;&gt;"",TEXT('Main courante'!$K494,"hh:mm"),""),"")</f>
        <v/>
      </c>
      <c r="DS497" s="121" t="str">
        <f>IF(OR('Main courante'!$F494&lt;&gt;"",'Main courante'!$K494&lt;&gt;""),IF('Main courante'!$L494&lt;&gt;"",TEXT('Main courante'!$L494,"hh:mm"),""),"")</f>
        <v/>
      </c>
      <c r="DT497" s="129">
        <f t="shared" si="25"/>
        <v>0</v>
      </c>
      <c r="DU497" s="130">
        <f>'Main courante'!$H494+'Main courante'!$M494</f>
        <v>0</v>
      </c>
      <c r="DV497" s="131">
        <f>'Main courante'!$J494+'Main courante'!$O494</f>
        <v>0</v>
      </c>
      <c r="DW497" s="131">
        <f>'Main courante'!$I494+'Main courante'!$N494</f>
        <v>0</v>
      </c>
      <c r="DX497" s="132" t="str">
        <f>IF('Main courante'!$P494&lt;&gt;"",'Main courante'!$P494,"")</f>
        <v/>
      </c>
      <c r="DY497" s="133" t="str">
        <f>IF('Main courante'!$Q494&lt;&gt;"",'Main courante'!$Q494,"")</f>
        <v/>
      </c>
      <c r="DZ497" s="133" t="str">
        <f>IF('Main courante'!$R494&lt;&gt;"",'Main courante'!$R494,"")</f>
        <v/>
      </c>
      <c r="EA497" s="129">
        <f t="shared" si="26"/>
        <v>0</v>
      </c>
      <c r="EB497" s="129">
        <f t="shared" si="27"/>
        <v>0</v>
      </c>
      <c r="ED497" s="120" t="str">
        <f>IF('Main courante'!$A494=$ED$6,MAX($ED$8:$ED496)+1,"")</f>
        <v/>
      </c>
      <c r="EE497" s="120" t="str">
        <f>IF('Main courante'!$A494=$ED$6,'Main courante'!$S494,"")</f>
        <v/>
      </c>
      <c r="EF497" s="120" t="str">
        <f>IF('Main courante'!$A494=$ED$6,'Main courante'!$T494,"")</f>
        <v/>
      </c>
      <c r="EG497" s="120" t="str">
        <f>IF('Main courante'!$A494=$ED$6,'Main courante'!$U494,"")</f>
        <v/>
      </c>
      <c r="EH497" s="134" t="str">
        <f>IF('Main courante'!$A494=$ED$6,'Main courante'!$V494,"")</f>
        <v/>
      </c>
      <c r="EJ497" s="120" t="str">
        <f>IF('Main courante'!$A494=$EJ$6,MAX($EJ$8:$EJ496)+1,"")</f>
        <v/>
      </c>
      <c r="EK497" s="120" t="str">
        <f>IF('Main courante'!$A494=$EJ$6,'Main courante'!$S494,"")</f>
        <v/>
      </c>
      <c r="EL497" s="120" t="str">
        <f>IF('Main courante'!$A494=$EJ$6,'Main courante'!$T494,"")</f>
        <v/>
      </c>
      <c r="EM497" s="120" t="str">
        <f>IF('Main courante'!$A494=$EJ$6,'Main courante'!$U494,"")</f>
        <v/>
      </c>
      <c r="EN497" s="134" t="str">
        <f>IF('Main courante'!$A494=$EJ$6,'Main courante'!$V494,"")</f>
        <v/>
      </c>
      <c r="EP497" s="120" t="str">
        <f>IF('Main courante'!$A494=$EP$6,MAX($EP$8:$EP496)+1,"")</f>
        <v/>
      </c>
      <c r="EQ497" s="120" t="str">
        <f>IF('Main courante'!$A494=$EP$6,'Main courante'!$S494,"")</f>
        <v/>
      </c>
      <c r="ER497" s="120" t="str">
        <f>IF('Main courante'!$A494=$EP$6,'Main courante'!$T494,"")</f>
        <v/>
      </c>
      <c r="ES497" s="120" t="str">
        <f>IF('Main courante'!$A494=$EP$6,'Main courante'!$U494,"")</f>
        <v/>
      </c>
      <c r="ET497" s="134" t="str">
        <f>IF('Main courante'!$A494=$EP$6,'Main courante'!$V494,"")</f>
        <v/>
      </c>
      <c r="EU497" s="125"/>
      <c r="EV497" s="120" t="str">
        <f>IF('Main courante'!$A494=$EV$6,MAX($EV$8:$EV496)+1,"")</f>
        <v/>
      </c>
      <c r="EW497" s="121" t="str">
        <f>IF('Main courante'!$A494=$EV$6,TEXT('Main courante'!$B494,"j mmm aa"),"")</f>
        <v/>
      </c>
      <c r="EX497" s="122" t="str">
        <f>IF('Main courante'!$A494=$EV$6,TEXT('Main courante'!$C494,"hh:mm"),"")</f>
        <v/>
      </c>
      <c r="EY497" s="122" t="str">
        <f>IF('Main courante'!$A494=$EV$6,TEXT('Main courante'!$D494,"hh:mm"),"")</f>
        <v/>
      </c>
      <c r="EZ497" s="123" t="str">
        <f>IF('Main courante'!$A494=$EV$6,MOD($EY497-$EX497,1),"")</f>
        <v/>
      </c>
      <c r="FA497" s="123" t="str">
        <f>IF('Main courante'!$A494=$EV$6,'Main courante'!$E494,"")</f>
        <v/>
      </c>
      <c r="FB497" s="128"/>
    </row>
    <row r="498" spans="1:160">
      <c r="A498" s="120" t="str">
        <f>IF('Main courante'!$A495=$A$6,MAX($A$8:$A497)+1,"")</f>
        <v/>
      </c>
      <c r="B498" s="121" t="str">
        <f>IF('Main courante'!$A495=$A$6,TEXT('Main courante'!$B495,"j mmm aa"),"")</f>
        <v/>
      </c>
      <c r="C498" s="122" t="str">
        <f>IF('Main courante'!$A495=$A$6,TEXT('Main courante'!$C495,"hh:mm"),"")</f>
        <v/>
      </c>
      <c r="D498" s="122" t="str">
        <f>IF('Main courante'!$A495=$A$6,TEXT('Main courante'!$D495,"hh:mm"),"")</f>
        <v/>
      </c>
      <c r="E498" s="123" t="str">
        <f>IF('Main courante'!$A495=$A$6,MOD($D498-$C498,1),"")</f>
        <v/>
      </c>
      <c r="F498" s="123" t="str">
        <f>IF('Main courante'!$A495=$A$6,'Main courante'!$E495,"")</f>
        <v/>
      </c>
      <c r="G498" s="125"/>
      <c r="H498" s="126" t="str">
        <f>IF('Main courante'!$A495=$H$6,MAX($H$8:$H497)+1,"")</f>
        <v/>
      </c>
      <c r="I498" s="121" t="str">
        <f>IF('Main courante'!$A495=$H$6,TEXT('Main courante'!$B495,"j mmm aa"),"")</f>
        <v/>
      </c>
      <c r="J498" s="122" t="str">
        <f>IF('Main courante'!$A495=$H$6,TEXT('Main courante'!$C495,"hh:mm"),"")</f>
        <v/>
      </c>
      <c r="K498" s="122" t="str">
        <f>IF('Main courante'!$A495=$H$6,TEXT('Main courante'!$D495,"hh:mm"),"")</f>
        <v/>
      </c>
      <c r="L498" s="123" t="str">
        <f>IF('Main courante'!$A495=$H$6,MOD($K498-$J498,1),"")</f>
        <v/>
      </c>
      <c r="M498" s="123" t="str">
        <f>IF('Main courante'!$A495=$H$6,'Main courante'!$E495,"")</f>
        <v/>
      </c>
      <c r="N498" s="125"/>
      <c r="O498" s="120" t="str">
        <f>IF('Main courante'!$A495=$O$6,MAX($O$8:$O497)+1,"")</f>
        <v/>
      </c>
      <c r="P498" s="121" t="str">
        <f>IF('Main courante'!$A495=$O$6,TEXT('Main courante'!$B495,"j mmm aa"),"")</f>
        <v/>
      </c>
      <c r="Q498" s="122" t="str">
        <f>IF('Main courante'!$A495=$O$6,TEXT('Main courante'!$C495,"hh:mm"),"")</f>
        <v/>
      </c>
      <c r="R498" s="122" t="str">
        <f>IF('Main courante'!$A495=$O$6,TEXT('Main courante'!$D495,"hh:mm"),"")</f>
        <v/>
      </c>
      <c r="S498" s="123" t="str">
        <f>IF('Main courante'!$A495=$O$6,MOD($R498-$Q498,1),"")</f>
        <v/>
      </c>
      <c r="T498" s="124" t="str">
        <f>IF('Main courante'!$A495=$O$6,'Main courante'!$E495,"")</f>
        <v/>
      </c>
      <c r="U498" s="127" t="str">
        <f>IF('Main courante'!$A495=$O$6,DU498,"")</f>
        <v/>
      </c>
      <c r="V498" s="125"/>
      <c r="W498" s="120" t="str">
        <f>IF('Main courante'!$A495=$W$6,MAX($W$8:$W497)+1,"")</f>
        <v/>
      </c>
      <c r="X498" s="121" t="str">
        <f>IF('Main courante'!$A495=$W$6,TEXT('Main courante'!$B495,"j mmm aa"),"")</f>
        <v/>
      </c>
      <c r="Y498" s="122" t="str">
        <f>IF('Main courante'!$A495=$W$6,TEXT('Main courante'!$C495,"hh:mm"),"")</f>
        <v/>
      </c>
      <c r="Z498" s="122" t="str">
        <f>IF('Main courante'!$A495=$W$6,TEXT('Main courante'!$D495,"hh:mm"),"")</f>
        <v/>
      </c>
      <c r="AA498" s="123" t="str">
        <f>IF('Main courante'!$A495=$W$6,MOD($Z498-$Y498,1),"")</f>
        <v/>
      </c>
      <c r="AB498" s="123" t="str">
        <f>IF('Main courante'!$A495=$W$6,'Main courante'!$E495,"")</f>
        <v/>
      </c>
      <c r="AC498" s="122" t="str">
        <f>IF('Main courante'!$A495=$W$6,DU498,"")</f>
        <v/>
      </c>
      <c r="AD498" s="125"/>
      <c r="AE498" s="120" t="str">
        <f>IF('Main courante'!$A495=$AE$6,MAX($AE$8:$AE497)+1,"")</f>
        <v/>
      </c>
      <c r="AF498" s="121" t="str">
        <f>IF('Main courante'!$A495=$AE$6,TEXT('Main courante'!$B495,"j mmm aa"),"")</f>
        <v/>
      </c>
      <c r="AG498" s="122" t="str">
        <f>IF('Main courante'!$A495=$AE$6,TEXT('Main courante'!$C495,"hh:mm"),"")</f>
        <v/>
      </c>
      <c r="AH498" s="122" t="str">
        <f>IF('Main courante'!$A495=$AE$6,TEXT('Main courante'!$D495,"hh:mm"),"")</f>
        <v/>
      </c>
      <c r="AI498" s="123" t="str">
        <f>IF('Main courante'!$A495=$AE$6,MOD($AH498-$AG498,1),"")</f>
        <v/>
      </c>
      <c r="AJ498" s="123" t="str">
        <f>IF('Main courante'!$A495=$AE$6,'Main courante'!$E495,"")</f>
        <v/>
      </c>
      <c r="AK498" s="122" t="str">
        <f>IF('Main courante'!$A495=$AE$6,DU498,"")</f>
        <v/>
      </c>
      <c r="AL498" s="125"/>
      <c r="AM498" s="120" t="str">
        <f>IF('Main courante'!$A495=$AM$6,MAX($AM$8:$AM497)+1,"")</f>
        <v/>
      </c>
      <c r="AN498" s="121" t="str">
        <f>IF('Main courante'!$A495=$AM$6,TEXT('Main courante'!$B495,"j mmm aa"),"")</f>
        <v/>
      </c>
      <c r="AO498" s="122" t="str">
        <f>IF('Main courante'!$A495=$AM$6,TEXT('Main courante'!$C495,"hh:mm"),"")</f>
        <v/>
      </c>
      <c r="AP498" s="122" t="str">
        <f>IF('Main courante'!$A495=$AM$6,TEXT('Main courante'!$D495,"hh:mm"),"")</f>
        <v/>
      </c>
      <c r="AQ498" s="123" t="str">
        <f>IF('Main courante'!$A495=$AM$6,MOD($AP498-$AO498,1),"")</f>
        <v/>
      </c>
      <c r="AR498" s="123" t="str">
        <f>IF('Main courante'!$A495=$AM$6,'Main courante'!$E495,"")</f>
        <v/>
      </c>
      <c r="AS498" s="122" t="str">
        <f>IF('Main courante'!$A495=$AM$6,DU498,"")</f>
        <v/>
      </c>
      <c r="AT498" s="125"/>
      <c r="AU498" s="120" t="str">
        <f>IF('Main courante'!$A495=$AU$6,MAX($AU$8:$AU497)+1,"")</f>
        <v/>
      </c>
      <c r="AV498" s="121" t="str">
        <f>IF('Main courante'!$A495=$AU$6,TEXT('Main courante'!$B495,"j mmm aa"),"")</f>
        <v/>
      </c>
      <c r="AW498" s="122" t="str">
        <f>IF('Main courante'!$A495=$AU$6,TEXT('Main courante'!$C495,"hh:mm"),"")</f>
        <v/>
      </c>
      <c r="AX498" s="122" t="str">
        <f>IF('Main courante'!$A495=$AU$6,TEXT('Main courante'!$D495,"hh:mm"),"")</f>
        <v/>
      </c>
      <c r="AY498" s="123" t="str">
        <f>IF('Main courante'!$A495=$AU$6,MOD($AX498-$AW498,1),"")</f>
        <v/>
      </c>
      <c r="AZ498" s="123" t="str">
        <f>IF('Main courante'!$A495=$AU$6,'Main courante'!$E495,"")</f>
        <v/>
      </c>
      <c r="BA498" s="122" t="str">
        <f>IF('Main courante'!$A495=$AU$6,DU498,"")</f>
        <v/>
      </c>
      <c r="BB498" s="125"/>
      <c r="BC498" s="120" t="str">
        <f>IF('Main courante'!$A495=$BC$6,MAX($BC$8:$BC497)+1,"")</f>
        <v/>
      </c>
      <c r="BD498" s="121" t="str">
        <f>IF('Main courante'!$A495=$BC$6,TEXT('Main courante'!$B495,"j mmm aa"),"")</f>
        <v/>
      </c>
      <c r="BE498" s="122" t="str">
        <f>IF('Main courante'!$A495=$BC$6,TEXT('Main courante'!$C495,"hh:mm"),"")</f>
        <v/>
      </c>
      <c r="BF498" s="122" t="str">
        <f>IF('Main courante'!$A495=$BC$6,TEXT('Main courante'!$D495,"hh:mm"),"")</f>
        <v/>
      </c>
      <c r="BG498" s="123" t="str">
        <f>IF('Main courante'!$A495=$BC$6,MOD($BF498-$BE498,1),"")</f>
        <v/>
      </c>
      <c r="BH498" s="123" t="str">
        <f>IF('Main courante'!$A495=$BC$6,'Main courante'!$E495,"")</f>
        <v/>
      </c>
      <c r="BI498" s="122" t="str">
        <f>IF('Main courante'!$A495=$BC$6,DU498,"")</f>
        <v/>
      </c>
      <c r="BJ498" s="125"/>
      <c r="BK498" s="120" t="str">
        <f>IF('Main courante'!$A495=$BK$6,MAX($BK$8:$BK497)+1,"")</f>
        <v/>
      </c>
      <c r="BL498" s="121" t="str">
        <f>IF('Main courante'!$A495=$BK$6,TEXT('Main courante'!$B495,"j mmm aa"),"")</f>
        <v/>
      </c>
      <c r="BM498" s="122" t="str">
        <f>IF('Main courante'!$A495=$BK$6,TEXT('Main courante'!$C495,"hh:mm"),"")</f>
        <v/>
      </c>
      <c r="BN498" s="122" t="str">
        <f>IF('Main courante'!$A495=$BK$6,TEXT('Main courante'!$D495,"hh:mm"),"")</f>
        <v/>
      </c>
      <c r="BO498" s="123" t="str">
        <f>IF('Main courante'!$A495=$BK$6,MOD($BN498-$BM498,1),"")</f>
        <v/>
      </c>
      <c r="BP498" s="123" t="str">
        <f>IF('Main courante'!$A495=$BK$6,'Main courante'!$E495,"")</f>
        <v/>
      </c>
      <c r="BQ498" s="122" t="str">
        <f>IF('Main courante'!$A495=$BK$6,DU498,"")</f>
        <v/>
      </c>
      <c r="BR498" s="125"/>
      <c r="BS498" s="120" t="str">
        <f>IF('Main courante'!$A495=$BS$6,MAX($BS$8:$BS497)+1,"")</f>
        <v/>
      </c>
      <c r="BT498" s="121" t="str">
        <f>IF('Main courante'!$A495=$BS$6,TEXT('Main courante'!$B495,"j mmm aa"),"")</f>
        <v/>
      </c>
      <c r="BU498" s="122" t="str">
        <f>IF('Main courante'!$A495=$BS$6,TEXT('Main courante'!$C495,"hh:mm"),"")</f>
        <v/>
      </c>
      <c r="BV498" s="122" t="str">
        <f>IF('Main courante'!$A495=$BS$6,TEXT('Main courante'!$D495,"hh:mm"),"")</f>
        <v/>
      </c>
      <c r="BW498" s="123" t="str">
        <f>IF('Main courante'!$A495=$BS$6,MOD($BV498-$BU498,1),"")</f>
        <v/>
      </c>
      <c r="BX498" s="123" t="str">
        <f>IF('Main courante'!$A495=$BS$6,'Main courante'!$E495,"")</f>
        <v/>
      </c>
      <c r="BY498" s="122" t="str">
        <f>IF('Main courante'!$A495=$BS$6,DU498,"")</f>
        <v/>
      </c>
      <c r="BZ498" s="125"/>
      <c r="CA498" s="120" t="str">
        <f>IF('Main courante'!$A495=$CA$6,MAX($CA$8:$CA497)+1,"")</f>
        <v/>
      </c>
      <c r="CB498" s="121" t="str">
        <f>IF('Main courante'!$A495=$CA$6,TEXT('Main courante'!$B495,"j mmm aa"),"")</f>
        <v/>
      </c>
      <c r="CC498" s="122" t="str">
        <f>IF('Main courante'!$A495=$CA$6,TEXT('Main courante'!$C495,"hh:mm"),"")</f>
        <v/>
      </c>
      <c r="CD498" s="122" t="str">
        <f>IF('Main courante'!$A495=$CA$6,TEXT('Main courante'!$D495,"hh:mm"),"")</f>
        <v/>
      </c>
      <c r="CE498" s="123" t="str">
        <f>IF('Main courante'!$A495=$CA$6,MOD($CD498-$CC498,1),"")</f>
        <v/>
      </c>
      <c r="CF498" s="123" t="str">
        <f>IF('Main courante'!$A495=$CA$6,'Main courante'!$E495,"")</f>
        <v/>
      </c>
      <c r="CG498" s="122" t="str">
        <f>IF('Main courante'!$A495=$CA$6,DU498,"")</f>
        <v/>
      </c>
      <c r="CH498" s="125"/>
      <c r="CI498" s="120" t="str">
        <f>IF('Main courante'!$A495=$CI$6,MAX($CI$8:$CI497)+1,"")</f>
        <v/>
      </c>
      <c r="CJ498" s="121" t="str">
        <f>IF('Main courante'!$A495=$CI$6,TEXT('Main courante'!$B495,"j mmm aa"),"")</f>
        <v/>
      </c>
      <c r="CK498" s="122" t="str">
        <f>IF('Main courante'!$A495=$CI$6,TEXT('Main courante'!$C495,"hh:mm"),"")</f>
        <v/>
      </c>
      <c r="CL498" s="122" t="str">
        <f>IF('Main courante'!$A495=$CI$6,TEXT('Main courante'!$D495,"hh:mm"),"")</f>
        <v/>
      </c>
      <c r="CM498" s="123" t="str">
        <f>IF('Main courante'!$A495=$CI$6,MOD($CL498-$CK498,1),"")</f>
        <v/>
      </c>
      <c r="CN498" s="123" t="str">
        <f>IF('Main courante'!$A495=$CI$6,'Main courante'!$E495,"")</f>
        <v/>
      </c>
      <c r="CO498" s="125"/>
      <c r="CP498" s="120" t="str">
        <f>IF('Main courante'!$A495=$CP$6,MAX($CP$8:$CP497)+1,"")</f>
        <v/>
      </c>
      <c r="CQ498" s="121" t="str">
        <f>IF('Main courante'!$A495=$CP$6,TEXT('Main courante'!$B495,"j mmm aa"),"")</f>
        <v/>
      </c>
      <c r="CR498" s="122" t="str">
        <f>IF('Main courante'!$A495=$CP$6,TEXT('Main courante'!$C495,"hh:mm"),"")</f>
        <v/>
      </c>
      <c r="CS498" s="122" t="str">
        <f>IF('Main courante'!$A495=$CP$6,TEXT('Main courante'!$D495,"hh:mm"),"")</f>
        <v/>
      </c>
      <c r="CT498" s="123" t="str">
        <f>IF('Main courante'!$A495=$CP$6,MOD($CS498-$CR498,1),"")</f>
        <v/>
      </c>
      <c r="CU498" s="123" t="str">
        <f>IF('Main courante'!$A495=$CP$6,'Main courante'!$E495,"")</f>
        <v/>
      </c>
      <c r="CV498" s="122" t="str">
        <f>IF('Main courante'!$A495=$CP$6,DU498,"")</f>
        <v/>
      </c>
      <c r="CW498" s="125"/>
      <c r="CX498" s="120" t="str">
        <f>IF('Main courante'!$A495=$CX$6,MAX($CX$8:$CX497)+1,"")</f>
        <v/>
      </c>
      <c r="CY498" s="121" t="str">
        <f>IF('Main courante'!$A495=$CX$6,TEXT('Main courante'!$B495,"j mmm aa"),"")</f>
        <v/>
      </c>
      <c r="CZ498" s="122" t="str">
        <f>IF('Main courante'!$A495=$CX$6,TEXT('Main courante'!$C495,"hh:mm"),"")</f>
        <v/>
      </c>
      <c r="DA498" s="122" t="str">
        <f>IF('Main courante'!$A495=$CX$6,TEXT('Main courante'!$D495,"hh:mm"),"")</f>
        <v/>
      </c>
      <c r="DB498" s="123" t="str">
        <f>IF('Main courante'!$A495=$CX$6,MOD($DA498-$CZ498,1),"")</f>
        <v/>
      </c>
      <c r="DC498" s="123" t="str">
        <f>IF('Main courante'!$A495=$CX$6,'Main courante'!$E495,"")</f>
        <v/>
      </c>
      <c r="DD498" s="122" t="str">
        <f>IF('Main courante'!$A495=$CX$6,DU498,"")</f>
        <v/>
      </c>
      <c r="DE498" s="125"/>
      <c r="DF498" s="120" t="str">
        <f>IF('Main courante'!$A495=$DF$6,MAX($DF$8:$DF497)+1,"")</f>
        <v/>
      </c>
      <c r="DG498" s="121" t="str">
        <f>IF('Main courante'!$A495=$DF$6,TEXT('Main courante'!$B495,"j mmm aa"),"")</f>
        <v/>
      </c>
      <c r="DH498" s="122" t="str">
        <f>IF('Main courante'!$A495=$DF$6,TEXT('Main courante'!$C495,"hh:mm"),"")</f>
        <v/>
      </c>
      <c r="DI498" s="122" t="str">
        <f>IF('Main courante'!$A495=$DF$6,TEXT('Main courante'!$D495,"hh:mm"),"")</f>
        <v/>
      </c>
      <c r="DJ498" s="123" t="str">
        <f>IF('Main courante'!$A495=$DF$6,MOD($DI498-$DH498,1),"")</f>
        <v/>
      </c>
      <c r="DK498" s="123" t="str">
        <f>IF('Main courante'!$A495=$DF$6,'Main courante'!$E495,"")</f>
        <v/>
      </c>
      <c r="DL498" s="128"/>
      <c r="DM498" s="120" t="str">
        <f>IF(OR('Main courante'!$F495&lt;&gt;"",'Main courante'!$K495&lt;&gt;""),MAX($DM$8:$DM497)+1,"")</f>
        <v/>
      </c>
      <c r="DN498" s="121" t="str">
        <f>IF('Main courante'!$F495,TEXT('Main courante'!$B495,"j mmm aa"),"")</f>
        <v/>
      </c>
      <c r="DO498" s="121" t="str">
        <f>IF('Main courante'!$F495,'Main courante'!$E495,"")</f>
        <v/>
      </c>
      <c r="DP498" s="121" t="str">
        <f>IF(OR('Main courante'!$F495&lt;&gt;"",'Main courante'!$K495&lt;&gt;""),IF('Main courante'!$F495&lt;&gt;"",TEXT('Main courante'!$F495,"hh:mm"),""),"")</f>
        <v/>
      </c>
      <c r="DQ498" s="121" t="str">
        <f>IF(OR('Main courante'!$F495&lt;&gt;"",'Main courante'!$K495&lt;&gt;""),IF('Main courante'!$G495&lt;&gt;"",TEXT('Main courante'!$G495,"hh:mm"),""),"")</f>
        <v/>
      </c>
      <c r="DR498" s="121" t="str">
        <f>IF(OR('Main courante'!$F495&lt;&gt;"",'Main courante'!$K495&lt;&gt;""),IF('Main courante'!$K495&lt;&gt;"",TEXT('Main courante'!$K495,"hh:mm"),""),"")</f>
        <v/>
      </c>
      <c r="DS498" s="121" t="str">
        <f>IF(OR('Main courante'!$F495&lt;&gt;"",'Main courante'!$K495&lt;&gt;""),IF('Main courante'!$L495&lt;&gt;"",TEXT('Main courante'!$L495,"hh:mm"),""),"")</f>
        <v/>
      </c>
      <c r="DT498" s="129">
        <f t="shared" si="25"/>
        <v>0</v>
      </c>
      <c r="DU498" s="130">
        <f>'Main courante'!$H495+'Main courante'!$M495</f>
        <v>0</v>
      </c>
      <c r="DV498" s="131">
        <f>'Main courante'!$J495+'Main courante'!$O495</f>
        <v>0</v>
      </c>
      <c r="DW498" s="131">
        <f>'Main courante'!$I495+'Main courante'!$N495</f>
        <v>0</v>
      </c>
      <c r="DX498" s="132" t="str">
        <f>IF('Main courante'!$P495&lt;&gt;"",'Main courante'!$P495,"")</f>
        <v/>
      </c>
      <c r="DY498" s="133" t="str">
        <f>IF('Main courante'!$Q495&lt;&gt;"",'Main courante'!$Q495,"")</f>
        <v/>
      </c>
      <c r="DZ498" s="133" t="str">
        <f>IF('Main courante'!$R495&lt;&gt;"",'Main courante'!$R495,"")</f>
        <v/>
      </c>
      <c r="EA498" s="129">
        <f t="shared" si="26"/>
        <v>0</v>
      </c>
      <c r="EB498" s="129">
        <f t="shared" si="27"/>
        <v>0</v>
      </c>
      <c r="ED498" s="120" t="str">
        <f>IF('Main courante'!$A495=$ED$6,MAX($ED$8:$ED497)+1,"")</f>
        <v/>
      </c>
      <c r="EE498" s="120" t="str">
        <f>IF('Main courante'!$A495=$ED$6,'Main courante'!$S495,"")</f>
        <v/>
      </c>
      <c r="EF498" s="120" t="str">
        <f>IF('Main courante'!$A495=$ED$6,'Main courante'!$T495,"")</f>
        <v/>
      </c>
      <c r="EG498" s="120" t="str">
        <f>IF('Main courante'!$A495=$ED$6,'Main courante'!$U495,"")</f>
        <v/>
      </c>
      <c r="EH498" s="134" t="str">
        <f>IF('Main courante'!$A495=$ED$6,'Main courante'!$V495,"")</f>
        <v/>
      </c>
      <c r="EJ498" s="120" t="str">
        <f>IF('Main courante'!$A495=$EJ$6,MAX($EJ$8:$EJ497)+1,"")</f>
        <v/>
      </c>
      <c r="EK498" s="120" t="str">
        <f>IF('Main courante'!$A495=$EJ$6,'Main courante'!$S495,"")</f>
        <v/>
      </c>
      <c r="EL498" s="120" t="str">
        <f>IF('Main courante'!$A495=$EJ$6,'Main courante'!$T495,"")</f>
        <v/>
      </c>
      <c r="EM498" s="120" t="str">
        <f>IF('Main courante'!$A495=$EJ$6,'Main courante'!$U495,"")</f>
        <v/>
      </c>
      <c r="EN498" s="134" t="str">
        <f>IF('Main courante'!$A495=$EJ$6,'Main courante'!$V495,"")</f>
        <v/>
      </c>
      <c r="EP498" s="120" t="str">
        <f>IF('Main courante'!$A495=$EP$6,MAX($EP$8:$EP497)+1,"")</f>
        <v/>
      </c>
      <c r="EQ498" s="120" t="str">
        <f>IF('Main courante'!$A495=$EP$6,'Main courante'!$S495,"")</f>
        <v/>
      </c>
      <c r="ER498" s="120" t="str">
        <f>IF('Main courante'!$A495=$EP$6,'Main courante'!$T495,"")</f>
        <v/>
      </c>
      <c r="ES498" s="120" t="str">
        <f>IF('Main courante'!$A495=$EP$6,'Main courante'!$U495,"")</f>
        <v/>
      </c>
      <c r="ET498" s="134" t="str">
        <f>IF('Main courante'!$A495=$EP$6,'Main courante'!$V495,"")</f>
        <v/>
      </c>
      <c r="EU498" s="125"/>
      <c r="EV498" s="120" t="str">
        <f>IF('Main courante'!$A495=$EV$6,MAX($EV$8:$EV497)+1,"")</f>
        <v/>
      </c>
      <c r="EW498" s="121" t="str">
        <f>IF('Main courante'!$A495=$EV$6,TEXT('Main courante'!$B495,"j mmm aa"),"")</f>
        <v/>
      </c>
      <c r="EX498" s="122" t="str">
        <f>IF('Main courante'!$A495=$EV$6,TEXT('Main courante'!$C495,"hh:mm"),"")</f>
        <v/>
      </c>
      <c r="EY498" s="122" t="str">
        <f>IF('Main courante'!$A495=$EV$6,TEXT('Main courante'!$D495,"hh:mm"),"")</f>
        <v/>
      </c>
      <c r="EZ498" s="123" t="str">
        <f>IF('Main courante'!$A495=$EV$6,MOD($EY498-$EX498,1),"")</f>
        <v/>
      </c>
      <c r="FA498" s="123" t="str">
        <f>IF('Main courante'!$A495=$EV$6,'Main courante'!$E495,"")</f>
        <v/>
      </c>
      <c r="FB498" s="128"/>
    </row>
    <row r="499" spans="1:160">
      <c r="A499" s="120" t="str">
        <f>IF('Main courante'!$A496=$A$6,MAX($A$8:$A498)+1,"")</f>
        <v/>
      </c>
      <c r="B499" s="121" t="str">
        <f>IF('Main courante'!$A496=$A$6,TEXT('Main courante'!$B496,"j mmm aa"),"")</f>
        <v/>
      </c>
      <c r="C499" s="122" t="str">
        <f>IF('Main courante'!$A496=$A$6,TEXT('Main courante'!$C496,"hh:mm"),"")</f>
        <v/>
      </c>
      <c r="D499" s="122" t="str">
        <f>IF('Main courante'!$A496=$A$6,TEXT('Main courante'!$D496,"hh:mm"),"")</f>
        <v/>
      </c>
      <c r="E499" s="123" t="str">
        <f>IF('Main courante'!$A496=$A$6,MOD($D499-$C499,1),"")</f>
        <v/>
      </c>
      <c r="F499" s="123" t="str">
        <f>IF('Main courante'!$A496=$A$6,'Main courante'!$E496,"")</f>
        <v/>
      </c>
      <c r="G499" s="125"/>
      <c r="H499" s="126" t="str">
        <f>IF('Main courante'!$A496=$H$6,MAX($H$8:$H498)+1,"")</f>
        <v/>
      </c>
      <c r="I499" s="121" t="str">
        <f>IF('Main courante'!$A496=$H$6,TEXT('Main courante'!$B496,"j mmm aa"),"")</f>
        <v/>
      </c>
      <c r="J499" s="122" t="str">
        <f>IF('Main courante'!$A496=$H$6,TEXT('Main courante'!$C496,"hh:mm"),"")</f>
        <v/>
      </c>
      <c r="K499" s="122" t="str">
        <f>IF('Main courante'!$A496=$H$6,TEXT('Main courante'!$D496,"hh:mm"),"")</f>
        <v/>
      </c>
      <c r="L499" s="123" t="str">
        <f>IF('Main courante'!$A496=$H$6,MOD($K499-$J499,1),"")</f>
        <v/>
      </c>
      <c r="M499" s="123" t="str">
        <f>IF('Main courante'!$A496=$H$6,'Main courante'!$E496,"")</f>
        <v/>
      </c>
      <c r="N499" s="125"/>
      <c r="O499" s="120" t="str">
        <f>IF('Main courante'!$A496=$O$6,MAX($O$8:$O498)+1,"")</f>
        <v/>
      </c>
      <c r="P499" s="121" t="str">
        <f>IF('Main courante'!$A496=$O$6,TEXT('Main courante'!$B496,"j mmm aa"),"")</f>
        <v/>
      </c>
      <c r="Q499" s="122" t="str">
        <f>IF('Main courante'!$A496=$O$6,TEXT('Main courante'!$C496,"hh:mm"),"")</f>
        <v/>
      </c>
      <c r="R499" s="122" t="str">
        <f>IF('Main courante'!$A496=$O$6,TEXT('Main courante'!$D496,"hh:mm"),"")</f>
        <v/>
      </c>
      <c r="S499" s="123" t="str">
        <f>IF('Main courante'!$A496=$O$6,MOD($R499-$Q499,1),"")</f>
        <v/>
      </c>
      <c r="T499" s="124" t="str">
        <f>IF('Main courante'!$A496=$O$6,'Main courante'!$E496,"")</f>
        <v/>
      </c>
      <c r="U499" s="127" t="str">
        <f>IF('Main courante'!$A496=$O$6,DU499,"")</f>
        <v/>
      </c>
      <c r="V499" s="125"/>
      <c r="W499" s="120" t="str">
        <f>IF('Main courante'!$A496=$W$6,MAX($W$8:$W498)+1,"")</f>
        <v/>
      </c>
      <c r="X499" s="121" t="str">
        <f>IF('Main courante'!$A496=$W$6,TEXT('Main courante'!$B496,"j mmm aa"),"")</f>
        <v/>
      </c>
      <c r="Y499" s="122" t="str">
        <f>IF('Main courante'!$A496=$W$6,TEXT('Main courante'!$C496,"hh:mm"),"")</f>
        <v/>
      </c>
      <c r="Z499" s="122" t="str">
        <f>IF('Main courante'!$A496=$W$6,TEXT('Main courante'!$D496,"hh:mm"),"")</f>
        <v/>
      </c>
      <c r="AA499" s="123" t="str">
        <f>IF('Main courante'!$A496=$W$6,MOD($Z499-$Y499,1),"")</f>
        <v/>
      </c>
      <c r="AB499" s="123" t="str">
        <f>IF('Main courante'!$A496=$W$6,'Main courante'!$E496,"")</f>
        <v/>
      </c>
      <c r="AC499" s="122" t="str">
        <f>IF('Main courante'!$A496=$W$6,DU499,"")</f>
        <v/>
      </c>
      <c r="AD499" s="125"/>
      <c r="AE499" s="120" t="str">
        <f>IF('Main courante'!$A496=$AE$6,MAX($AE$8:$AE498)+1,"")</f>
        <v/>
      </c>
      <c r="AF499" s="121" t="str">
        <f>IF('Main courante'!$A496=$AE$6,TEXT('Main courante'!$B496,"j mmm aa"),"")</f>
        <v/>
      </c>
      <c r="AG499" s="122" t="str">
        <f>IF('Main courante'!$A496=$AE$6,TEXT('Main courante'!$C496,"hh:mm"),"")</f>
        <v/>
      </c>
      <c r="AH499" s="122" t="str">
        <f>IF('Main courante'!$A496=$AE$6,TEXT('Main courante'!$D496,"hh:mm"),"")</f>
        <v/>
      </c>
      <c r="AI499" s="123" t="str">
        <f>IF('Main courante'!$A496=$AE$6,MOD($AH499-$AG499,1),"")</f>
        <v/>
      </c>
      <c r="AJ499" s="123" t="str">
        <f>IF('Main courante'!$A496=$AE$6,'Main courante'!$E496,"")</f>
        <v/>
      </c>
      <c r="AK499" s="122" t="str">
        <f>IF('Main courante'!$A496=$AE$6,DU499,"")</f>
        <v/>
      </c>
      <c r="AL499" s="125"/>
      <c r="AM499" s="120" t="str">
        <f>IF('Main courante'!$A496=$AM$6,MAX($AM$8:$AM498)+1,"")</f>
        <v/>
      </c>
      <c r="AN499" s="121" t="str">
        <f>IF('Main courante'!$A496=$AM$6,TEXT('Main courante'!$B496,"j mmm aa"),"")</f>
        <v/>
      </c>
      <c r="AO499" s="122" t="str">
        <f>IF('Main courante'!$A496=$AM$6,TEXT('Main courante'!$C496,"hh:mm"),"")</f>
        <v/>
      </c>
      <c r="AP499" s="122" t="str">
        <f>IF('Main courante'!$A496=$AM$6,TEXT('Main courante'!$D496,"hh:mm"),"")</f>
        <v/>
      </c>
      <c r="AQ499" s="123" t="str">
        <f>IF('Main courante'!$A496=$AM$6,MOD($AP499-$AO499,1),"")</f>
        <v/>
      </c>
      <c r="AR499" s="123" t="str">
        <f>IF('Main courante'!$A496=$AM$6,'Main courante'!$E496,"")</f>
        <v/>
      </c>
      <c r="AS499" s="122" t="str">
        <f>IF('Main courante'!$A496=$AM$6,DU499,"")</f>
        <v/>
      </c>
      <c r="AT499" s="125"/>
      <c r="AU499" s="120" t="str">
        <f>IF('Main courante'!$A496=$AU$6,MAX($AU$8:$AU498)+1,"")</f>
        <v/>
      </c>
      <c r="AV499" s="121" t="str">
        <f>IF('Main courante'!$A496=$AU$6,TEXT('Main courante'!$B496,"j mmm aa"),"")</f>
        <v/>
      </c>
      <c r="AW499" s="122" t="str">
        <f>IF('Main courante'!$A496=$AU$6,TEXT('Main courante'!$C496,"hh:mm"),"")</f>
        <v/>
      </c>
      <c r="AX499" s="122" t="str">
        <f>IF('Main courante'!$A496=$AU$6,TEXT('Main courante'!$D496,"hh:mm"),"")</f>
        <v/>
      </c>
      <c r="AY499" s="123" t="str">
        <f>IF('Main courante'!$A496=$AU$6,MOD($AX499-$AW499,1),"")</f>
        <v/>
      </c>
      <c r="AZ499" s="123" t="str">
        <f>IF('Main courante'!$A496=$AU$6,'Main courante'!$E496,"")</f>
        <v/>
      </c>
      <c r="BA499" s="122" t="str">
        <f>IF('Main courante'!$A496=$AU$6,DU499,"")</f>
        <v/>
      </c>
      <c r="BB499" s="125"/>
      <c r="BC499" s="120" t="str">
        <f>IF('Main courante'!$A496=$BC$6,MAX($BC$8:$BC498)+1,"")</f>
        <v/>
      </c>
      <c r="BD499" s="121" t="str">
        <f>IF('Main courante'!$A496=$BC$6,TEXT('Main courante'!$B496,"j mmm aa"),"")</f>
        <v/>
      </c>
      <c r="BE499" s="122" t="str">
        <f>IF('Main courante'!$A496=$BC$6,TEXT('Main courante'!$C496,"hh:mm"),"")</f>
        <v/>
      </c>
      <c r="BF499" s="122" t="str">
        <f>IF('Main courante'!$A496=$BC$6,TEXT('Main courante'!$D496,"hh:mm"),"")</f>
        <v/>
      </c>
      <c r="BG499" s="123" t="str">
        <f>IF('Main courante'!$A496=$BC$6,MOD($BF499-$BE499,1),"")</f>
        <v/>
      </c>
      <c r="BH499" s="123" t="str">
        <f>IF('Main courante'!$A496=$BC$6,'Main courante'!$E496,"")</f>
        <v/>
      </c>
      <c r="BI499" s="122" t="str">
        <f>IF('Main courante'!$A496=$BC$6,DU499,"")</f>
        <v/>
      </c>
      <c r="BJ499" s="125"/>
      <c r="BK499" s="120" t="str">
        <f>IF('Main courante'!$A496=$BK$6,MAX($BK$8:$BK498)+1,"")</f>
        <v/>
      </c>
      <c r="BL499" s="121" t="str">
        <f>IF('Main courante'!$A496=$BK$6,TEXT('Main courante'!$B496,"j mmm aa"),"")</f>
        <v/>
      </c>
      <c r="BM499" s="122" t="str">
        <f>IF('Main courante'!$A496=$BK$6,TEXT('Main courante'!$C496,"hh:mm"),"")</f>
        <v/>
      </c>
      <c r="BN499" s="122" t="str">
        <f>IF('Main courante'!$A496=$BK$6,TEXT('Main courante'!$D496,"hh:mm"),"")</f>
        <v/>
      </c>
      <c r="BO499" s="123" t="str">
        <f>IF('Main courante'!$A496=$BK$6,MOD($BN499-$BM499,1),"")</f>
        <v/>
      </c>
      <c r="BP499" s="123" t="str">
        <f>IF('Main courante'!$A496=$BK$6,'Main courante'!$E496,"")</f>
        <v/>
      </c>
      <c r="BQ499" s="122" t="str">
        <f>IF('Main courante'!$A496=$BK$6,DU499,"")</f>
        <v/>
      </c>
      <c r="BR499" s="125"/>
      <c r="BS499" s="120" t="str">
        <f>IF('Main courante'!$A496=$BS$6,MAX($BS$8:$BS498)+1,"")</f>
        <v/>
      </c>
      <c r="BT499" s="121" t="str">
        <f>IF('Main courante'!$A496=$BS$6,TEXT('Main courante'!$B496,"j mmm aa"),"")</f>
        <v/>
      </c>
      <c r="BU499" s="122" t="str">
        <f>IF('Main courante'!$A496=$BS$6,TEXT('Main courante'!$C496,"hh:mm"),"")</f>
        <v/>
      </c>
      <c r="BV499" s="122" t="str">
        <f>IF('Main courante'!$A496=$BS$6,TEXT('Main courante'!$D496,"hh:mm"),"")</f>
        <v/>
      </c>
      <c r="BW499" s="123" t="str">
        <f>IF('Main courante'!$A496=$BS$6,MOD($BV499-$BU499,1),"")</f>
        <v/>
      </c>
      <c r="BX499" s="123" t="str">
        <f>IF('Main courante'!$A496=$BS$6,'Main courante'!$E496,"")</f>
        <v/>
      </c>
      <c r="BY499" s="122" t="str">
        <f>IF('Main courante'!$A496=$BS$6,DU499,"")</f>
        <v/>
      </c>
      <c r="BZ499" s="125"/>
      <c r="CA499" s="120" t="str">
        <f>IF('Main courante'!$A496=$CA$6,MAX($CA$8:$CA498)+1,"")</f>
        <v/>
      </c>
      <c r="CB499" s="121" t="str">
        <f>IF('Main courante'!$A496=$CA$6,TEXT('Main courante'!$B496,"j mmm aa"),"")</f>
        <v/>
      </c>
      <c r="CC499" s="122" t="str">
        <f>IF('Main courante'!$A496=$CA$6,TEXT('Main courante'!$C496,"hh:mm"),"")</f>
        <v/>
      </c>
      <c r="CD499" s="122" t="str">
        <f>IF('Main courante'!$A496=$CA$6,TEXT('Main courante'!$D496,"hh:mm"),"")</f>
        <v/>
      </c>
      <c r="CE499" s="123" t="str">
        <f>IF('Main courante'!$A496=$CA$6,MOD($CD499-$CC499,1),"")</f>
        <v/>
      </c>
      <c r="CF499" s="123" t="str">
        <f>IF('Main courante'!$A496=$CA$6,'Main courante'!$E496,"")</f>
        <v/>
      </c>
      <c r="CG499" s="122" t="str">
        <f>IF('Main courante'!$A496=$CA$6,DU499,"")</f>
        <v/>
      </c>
      <c r="CH499" s="125"/>
      <c r="CI499" s="120" t="str">
        <f>IF('Main courante'!$A496=$CI$6,MAX($CI$8:$CI498)+1,"")</f>
        <v/>
      </c>
      <c r="CJ499" s="121" t="str">
        <f>IF('Main courante'!$A496=$CI$6,TEXT('Main courante'!$B496,"j mmm aa"),"")</f>
        <v/>
      </c>
      <c r="CK499" s="122" t="str">
        <f>IF('Main courante'!$A496=$CI$6,TEXT('Main courante'!$C496,"hh:mm"),"")</f>
        <v/>
      </c>
      <c r="CL499" s="122" t="str">
        <f>IF('Main courante'!$A496=$CI$6,TEXT('Main courante'!$D496,"hh:mm"),"")</f>
        <v/>
      </c>
      <c r="CM499" s="123" t="str">
        <f>IF('Main courante'!$A496=$CI$6,MOD($CL499-$CK499,1),"")</f>
        <v/>
      </c>
      <c r="CN499" s="123" t="str">
        <f>IF('Main courante'!$A496=$CI$6,'Main courante'!$E496,"")</f>
        <v/>
      </c>
      <c r="CO499" s="125"/>
      <c r="CP499" s="120" t="str">
        <f>IF('Main courante'!$A496=$CP$6,MAX($CP$8:$CP498)+1,"")</f>
        <v/>
      </c>
      <c r="CQ499" s="121" t="str">
        <f>IF('Main courante'!$A496=$CP$6,TEXT('Main courante'!$B496,"j mmm aa"),"")</f>
        <v/>
      </c>
      <c r="CR499" s="122" t="str">
        <f>IF('Main courante'!$A496=$CP$6,TEXT('Main courante'!$C496,"hh:mm"),"")</f>
        <v/>
      </c>
      <c r="CS499" s="122" t="str">
        <f>IF('Main courante'!$A496=$CP$6,TEXT('Main courante'!$D496,"hh:mm"),"")</f>
        <v/>
      </c>
      <c r="CT499" s="123" t="str">
        <f>IF('Main courante'!$A496=$CP$6,MOD($CS499-$CR499,1),"")</f>
        <v/>
      </c>
      <c r="CU499" s="123" t="str">
        <f>IF('Main courante'!$A496=$CP$6,'Main courante'!$E496,"")</f>
        <v/>
      </c>
      <c r="CV499" s="122" t="str">
        <f>IF('Main courante'!$A496=$CP$6,DU499,"")</f>
        <v/>
      </c>
      <c r="CW499" s="125"/>
      <c r="CX499" s="120" t="str">
        <f>IF('Main courante'!$A496=$CX$6,MAX($CX$8:$CX498)+1,"")</f>
        <v/>
      </c>
      <c r="CY499" s="121" t="str">
        <f>IF('Main courante'!$A496=$CX$6,TEXT('Main courante'!$B496,"j mmm aa"),"")</f>
        <v/>
      </c>
      <c r="CZ499" s="122" t="str">
        <f>IF('Main courante'!$A496=$CX$6,TEXT('Main courante'!$C496,"hh:mm"),"")</f>
        <v/>
      </c>
      <c r="DA499" s="122" t="str">
        <f>IF('Main courante'!$A496=$CX$6,TEXT('Main courante'!$D496,"hh:mm"),"")</f>
        <v/>
      </c>
      <c r="DB499" s="123" t="str">
        <f>IF('Main courante'!$A496=$CX$6,MOD($DA499-$CZ499,1),"")</f>
        <v/>
      </c>
      <c r="DC499" s="123" t="str">
        <f>IF('Main courante'!$A496=$CX$6,'Main courante'!$E496,"")</f>
        <v/>
      </c>
      <c r="DD499" s="122" t="str">
        <f>IF('Main courante'!$A496=$CX$6,DU499,"")</f>
        <v/>
      </c>
      <c r="DE499" s="125"/>
      <c r="DF499" s="120" t="str">
        <f>IF('Main courante'!$A496=$DF$6,MAX($DF$8:$DF498)+1,"")</f>
        <v/>
      </c>
      <c r="DG499" s="121" t="str">
        <f>IF('Main courante'!$A496=$DF$6,TEXT('Main courante'!$B496,"j mmm aa"),"")</f>
        <v/>
      </c>
      <c r="DH499" s="122" t="str">
        <f>IF('Main courante'!$A496=$DF$6,TEXT('Main courante'!$C496,"hh:mm"),"")</f>
        <v/>
      </c>
      <c r="DI499" s="122" t="str">
        <f>IF('Main courante'!$A496=$DF$6,TEXT('Main courante'!$D496,"hh:mm"),"")</f>
        <v/>
      </c>
      <c r="DJ499" s="123" t="str">
        <f>IF('Main courante'!$A496=$DF$6,MOD($DI499-$DH499,1),"")</f>
        <v/>
      </c>
      <c r="DK499" s="123" t="str">
        <f>IF('Main courante'!$A496=$DF$6,'Main courante'!$E496,"")</f>
        <v/>
      </c>
      <c r="DL499" s="128"/>
      <c r="DM499" s="120" t="str">
        <f>IF(OR('Main courante'!$F496&lt;&gt;"",'Main courante'!$K496&lt;&gt;""),MAX($DM$8:$DM498)+1,"")</f>
        <v/>
      </c>
      <c r="DN499" s="121" t="str">
        <f>IF('Main courante'!$F496,TEXT('Main courante'!$B496,"j mmm aa"),"")</f>
        <v/>
      </c>
      <c r="DO499" s="121" t="str">
        <f>IF('Main courante'!$F496,'Main courante'!$E496,"")</f>
        <v/>
      </c>
      <c r="DP499" s="121" t="str">
        <f>IF(OR('Main courante'!$F496&lt;&gt;"",'Main courante'!$K496&lt;&gt;""),IF('Main courante'!$F496&lt;&gt;"",TEXT('Main courante'!$F496,"hh:mm"),""),"")</f>
        <v/>
      </c>
      <c r="DQ499" s="121" t="str">
        <f>IF(OR('Main courante'!$F496&lt;&gt;"",'Main courante'!$K496&lt;&gt;""),IF('Main courante'!$G496&lt;&gt;"",TEXT('Main courante'!$G496,"hh:mm"),""),"")</f>
        <v/>
      </c>
      <c r="DR499" s="121" t="str">
        <f>IF(OR('Main courante'!$F496&lt;&gt;"",'Main courante'!$K496&lt;&gt;""),IF('Main courante'!$K496&lt;&gt;"",TEXT('Main courante'!$K496,"hh:mm"),""),"")</f>
        <v/>
      </c>
      <c r="DS499" s="121" t="str">
        <f>IF(OR('Main courante'!$F496&lt;&gt;"",'Main courante'!$K496&lt;&gt;""),IF('Main courante'!$L496&lt;&gt;"",TEXT('Main courante'!$L496,"hh:mm"),""),"")</f>
        <v/>
      </c>
      <c r="DT499" s="129">
        <f t="shared" si="25"/>
        <v>0</v>
      </c>
      <c r="DU499" s="130">
        <f>'Main courante'!$H496+'Main courante'!$M496</f>
        <v>0</v>
      </c>
      <c r="DV499" s="131">
        <f>'Main courante'!$J496+'Main courante'!$O496</f>
        <v>0</v>
      </c>
      <c r="DW499" s="131">
        <f>'Main courante'!$I496+'Main courante'!$N496</f>
        <v>0</v>
      </c>
      <c r="DX499" s="132" t="str">
        <f>IF('Main courante'!$P496&lt;&gt;"",'Main courante'!$P496,"")</f>
        <v/>
      </c>
      <c r="DY499" s="133" t="str">
        <f>IF('Main courante'!$Q496&lt;&gt;"",'Main courante'!$Q496,"")</f>
        <v/>
      </c>
      <c r="DZ499" s="133" t="str">
        <f>IF('Main courante'!$R496&lt;&gt;"",'Main courante'!$R496,"")</f>
        <v/>
      </c>
      <c r="EA499" s="129">
        <f t="shared" si="26"/>
        <v>0</v>
      </c>
      <c r="EB499" s="129">
        <f t="shared" si="27"/>
        <v>0</v>
      </c>
      <c r="ED499" s="120" t="str">
        <f>IF('Main courante'!$A496=$ED$6,MAX($ED$8:$ED498)+1,"")</f>
        <v/>
      </c>
      <c r="EE499" s="120" t="str">
        <f>IF('Main courante'!$A496=$ED$6,'Main courante'!$S496,"")</f>
        <v/>
      </c>
      <c r="EF499" s="120" t="str">
        <f>IF('Main courante'!$A496=$ED$6,'Main courante'!$T496,"")</f>
        <v/>
      </c>
      <c r="EG499" s="120" t="str">
        <f>IF('Main courante'!$A496=$ED$6,'Main courante'!$U496,"")</f>
        <v/>
      </c>
      <c r="EH499" s="134" t="str">
        <f>IF('Main courante'!$A496=$ED$6,'Main courante'!$V496,"")</f>
        <v/>
      </c>
      <c r="EJ499" s="120" t="str">
        <f>IF('Main courante'!$A496=$EJ$6,MAX($EJ$8:$EJ498)+1,"")</f>
        <v/>
      </c>
      <c r="EK499" s="120" t="str">
        <f>IF('Main courante'!$A496=$EJ$6,'Main courante'!$S496,"")</f>
        <v/>
      </c>
      <c r="EL499" s="120" t="str">
        <f>IF('Main courante'!$A496=$EJ$6,'Main courante'!$T496,"")</f>
        <v/>
      </c>
      <c r="EM499" s="120" t="str">
        <f>IF('Main courante'!$A496=$EJ$6,'Main courante'!$U496,"")</f>
        <v/>
      </c>
      <c r="EN499" s="134" t="str">
        <f>IF('Main courante'!$A496=$EJ$6,'Main courante'!$V496,"")</f>
        <v/>
      </c>
      <c r="EP499" s="120" t="str">
        <f>IF('Main courante'!$A496=$EP$6,MAX($EP$8:$EP498)+1,"")</f>
        <v/>
      </c>
      <c r="EQ499" s="120" t="str">
        <f>IF('Main courante'!$A496=$EP$6,'Main courante'!$S496,"")</f>
        <v/>
      </c>
      <c r="ER499" s="120" t="str">
        <f>IF('Main courante'!$A496=$EP$6,'Main courante'!$T496,"")</f>
        <v/>
      </c>
      <c r="ES499" s="120" t="str">
        <f>IF('Main courante'!$A496=$EP$6,'Main courante'!$U496,"")</f>
        <v/>
      </c>
      <c r="ET499" s="134" t="str">
        <f>IF('Main courante'!$A496=$EP$6,'Main courante'!$V496,"")</f>
        <v/>
      </c>
      <c r="EU499" s="125"/>
      <c r="EV499" s="120" t="str">
        <f>IF('Main courante'!$A496=$EV$6,MAX($EV$8:$EV498)+1,"")</f>
        <v/>
      </c>
      <c r="EW499" s="121" t="str">
        <f>IF('Main courante'!$A496=$EV$6,TEXT('Main courante'!$B496,"j mmm aa"),"")</f>
        <v/>
      </c>
      <c r="EX499" s="122" t="str">
        <f>IF('Main courante'!$A496=$EV$6,TEXT('Main courante'!$C496,"hh:mm"),"")</f>
        <v/>
      </c>
      <c r="EY499" s="122" t="str">
        <f>IF('Main courante'!$A496=$EV$6,TEXT('Main courante'!$D496,"hh:mm"),"")</f>
        <v/>
      </c>
      <c r="EZ499" s="123" t="str">
        <f>IF('Main courante'!$A496=$EV$6,MOD($EY499-$EX499,1),"")</f>
        <v/>
      </c>
      <c r="FA499" s="123" t="str">
        <f>IF('Main courante'!$A496=$EV$6,'Main courante'!$E496,"")</f>
        <v/>
      </c>
      <c r="FB499" s="128"/>
    </row>
    <row r="500" spans="1:160">
      <c r="A500" s="120" t="str">
        <f>IF('Main courante'!$A497=$A$6,MAX($A$8:$A499)+1,"")</f>
        <v/>
      </c>
      <c r="B500" s="121" t="str">
        <f>IF('Main courante'!$A497=$A$6,TEXT('Main courante'!$B497,"j mmm aa"),"")</f>
        <v/>
      </c>
      <c r="C500" s="122" t="str">
        <f>IF('Main courante'!$A497=$A$6,TEXT('Main courante'!$C497,"hh:mm"),"")</f>
        <v/>
      </c>
      <c r="D500" s="122" t="str">
        <f>IF('Main courante'!$A497=$A$6,TEXT('Main courante'!$D497,"hh:mm"),"")</f>
        <v/>
      </c>
      <c r="E500" s="123" t="str">
        <f>IF('Main courante'!$A497=$A$6,MOD($D500-$C500,1),"")</f>
        <v/>
      </c>
      <c r="F500" s="123" t="str">
        <f>IF('Main courante'!$A497=$A$6,'Main courante'!$E497,"")</f>
        <v/>
      </c>
      <c r="G500" s="125"/>
      <c r="H500" s="126" t="str">
        <f>IF('Main courante'!$A497=$H$6,MAX($H$8:$H499)+1,"")</f>
        <v/>
      </c>
      <c r="I500" s="121" t="str">
        <f>IF('Main courante'!$A497=$H$6,TEXT('Main courante'!$B497,"j mmm aa"),"")</f>
        <v/>
      </c>
      <c r="J500" s="122" t="str">
        <f>IF('Main courante'!$A497=$H$6,TEXT('Main courante'!$C497,"hh:mm"),"")</f>
        <v/>
      </c>
      <c r="K500" s="122" t="str">
        <f>IF('Main courante'!$A497=$H$6,TEXT('Main courante'!$D497,"hh:mm"),"")</f>
        <v/>
      </c>
      <c r="L500" s="123" t="str">
        <f>IF('Main courante'!$A497=$H$6,MOD($K500-$J500,1),"")</f>
        <v/>
      </c>
      <c r="M500" s="123" t="str">
        <f>IF('Main courante'!$A497=$H$6,'Main courante'!$E497,"")</f>
        <v/>
      </c>
      <c r="N500" s="125"/>
      <c r="O500" s="120" t="str">
        <f>IF('Main courante'!$A497=$O$6,MAX($O$8:$O499)+1,"")</f>
        <v/>
      </c>
      <c r="P500" s="121" t="str">
        <f>IF('Main courante'!$A497=$O$6,TEXT('Main courante'!$B497,"j mmm aa"),"")</f>
        <v/>
      </c>
      <c r="Q500" s="122" t="str">
        <f>IF('Main courante'!$A497=$O$6,TEXT('Main courante'!$C497,"hh:mm"),"")</f>
        <v/>
      </c>
      <c r="R500" s="122" t="str">
        <f>IF('Main courante'!$A497=$O$6,TEXT('Main courante'!$D497,"hh:mm"),"")</f>
        <v/>
      </c>
      <c r="S500" s="123" t="str">
        <f>IF('Main courante'!$A497=$O$6,MOD($R500-$Q500,1),"")</f>
        <v/>
      </c>
      <c r="T500" s="124" t="str">
        <f>IF('Main courante'!$A497=$O$6,'Main courante'!$E497,"")</f>
        <v/>
      </c>
      <c r="U500" s="127" t="str">
        <f>IF('Main courante'!$A497=$O$6,DU500,"")</f>
        <v/>
      </c>
      <c r="V500" s="125"/>
      <c r="W500" s="120" t="str">
        <f>IF('Main courante'!$A497=$W$6,MAX($W$8:$W499)+1,"")</f>
        <v/>
      </c>
      <c r="X500" s="121" t="str">
        <f>IF('Main courante'!$A497=$W$6,TEXT('Main courante'!$B497,"j mmm aa"),"")</f>
        <v/>
      </c>
      <c r="Y500" s="122" t="str">
        <f>IF('Main courante'!$A497=$W$6,TEXT('Main courante'!$C497,"hh:mm"),"")</f>
        <v/>
      </c>
      <c r="Z500" s="122" t="str">
        <f>IF('Main courante'!$A497=$W$6,TEXT('Main courante'!$D497,"hh:mm"),"")</f>
        <v/>
      </c>
      <c r="AA500" s="123" t="str">
        <f>IF('Main courante'!$A497=$W$6,MOD($Z500-$Y500,1),"")</f>
        <v/>
      </c>
      <c r="AB500" s="123" t="str">
        <f>IF('Main courante'!$A497=$W$6,'Main courante'!$E497,"")</f>
        <v/>
      </c>
      <c r="AC500" s="122" t="str">
        <f>IF('Main courante'!$A497=$W$6,DU500,"")</f>
        <v/>
      </c>
      <c r="AD500" s="125"/>
      <c r="AE500" s="120" t="str">
        <f>IF('Main courante'!$A497=$AE$6,MAX($AE$8:$AE499)+1,"")</f>
        <v/>
      </c>
      <c r="AF500" s="121" t="str">
        <f>IF('Main courante'!$A497=$AE$6,TEXT('Main courante'!$B497,"j mmm aa"),"")</f>
        <v/>
      </c>
      <c r="AG500" s="122" t="str">
        <f>IF('Main courante'!$A497=$AE$6,TEXT('Main courante'!$C497,"hh:mm"),"")</f>
        <v/>
      </c>
      <c r="AH500" s="122" t="str">
        <f>IF('Main courante'!$A497=$AE$6,TEXT('Main courante'!$D497,"hh:mm"),"")</f>
        <v/>
      </c>
      <c r="AI500" s="123" t="str">
        <f>IF('Main courante'!$A497=$AE$6,MOD($AH500-$AG500,1),"")</f>
        <v/>
      </c>
      <c r="AJ500" s="123" t="str">
        <f>IF('Main courante'!$A497=$AE$6,'Main courante'!$E497,"")</f>
        <v/>
      </c>
      <c r="AK500" s="122" t="str">
        <f>IF('Main courante'!$A497=$AE$6,DU500,"")</f>
        <v/>
      </c>
      <c r="AL500" s="125"/>
      <c r="AM500" s="120" t="str">
        <f>IF('Main courante'!$A497=$AM$6,MAX($AM$8:$AM499)+1,"")</f>
        <v/>
      </c>
      <c r="AN500" s="121" t="str">
        <f>IF('Main courante'!$A497=$AM$6,TEXT('Main courante'!$B497,"j mmm aa"),"")</f>
        <v/>
      </c>
      <c r="AO500" s="122" t="str">
        <f>IF('Main courante'!$A497=$AM$6,TEXT('Main courante'!$C497,"hh:mm"),"")</f>
        <v/>
      </c>
      <c r="AP500" s="122" t="str">
        <f>IF('Main courante'!$A497=$AM$6,TEXT('Main courante'!$D497,"hh:mm"),"")</f>
        <v/>
      </c>
      <c r="AQ500" s="123" t="str">
        <f>IF('Main courante'!$A497=$AM$6,MOD($AP500-$AO500,1),"")</f>
        <v/>
      </c>
      <c r="AR500" s="123" t="str">
        <f>IF('Main courante'!$A497=$AM$6,'Main courante'!$E497,"")</f>
        <v/>
      </c>
      <c r="AS500" s="122" t="str">
        <f>IF('Main courante'!$A497=$AM$6,DU500,"")</f>
        <v/>
      </c>
      <c r="AT500" s="125"/>
      <c r="AU500" s="120" t="str">
        <f>IF('Main courante'!$A497=$AU$6,MAX($AU$8:$AU499)+1,"")</f>
        <v/>
      </c>
      <c r="AV500" s="121" t="str">
        <f>IF('Main courante'!$A497=$AU$6,TEXT('Main courante'!$B497,"j mmm aa"),"")</f>
        <v/>
      </c>
      <c r="AW500" s="122" t="str">
        <f>IF('Main courante'!$A497=$AU$6,TEXT('Main courante'!$C497,"hh:mm"),"")</f>
        <v/>
      </c>
      <c r="AX500" s="122" t="str">
        <f>IF('Main courante'!$A497=$AU$6,TEXT('Main courante'!$D497,"hh:mm"),"")</f>
        <v/>
      </c>
      <c r="AY500" s="123" t="str">
        <f>IF('Main courante'!$A497=$AU$6,MOD($AX500-$AW500,1),"")</f>
        <v/>
      </c>
      <c r="AZ500" s="123" t="str">
        <f>IF('Main courante'!$A497=$AU$6,'Main courante'!$E497,"")</f>
        <v/>
      </c>
      <c r="BA500" s="122" t="str">
        <f>IF('Main courante'!$A497=$AU$6,DU500,"")</f>
        <v/>
      </c>
      <c r="BB500" s="125"/>
      <c r="BC500" s="120" t="str">
        <f>IF('Main courante'!$A497=$BC$6,MAX($BC$8:$BC499)+1,"")</f>
        <v/>
      </c>
      <c r="BD500" s="121" t="str">
        <f>IF('Main courante'!$A497=$BC$6,TEXT('Main courante'!$B497,"j mmm aa"),"")</f>
        <v/>
      </c>
      <c r="BE500" s="122" t="str">
        <f>IF('Main courante'!$A497=$BC$6,TEXT('Main courante'!$C497,"hh:mm"),"")</f>
        <v/>
      </c>
      <c r="BF500" s="122" t="str">
        <f>IF('Main courante'!$A497=$BC$6,TEXT('Main courante'!$D497,"hh:mm"),"")</f>
        <v/>
      </c>
      <c r="BG500" s="123" t="str">
        <f>IF('Main courante'!$A497=$BC$6,MOD($BF500-$BE500,1),"")</f>
        <v/>
      </c>
      <c r="BH500" s="123" t="str">
        <f>IF('Main courante'!$A497=$BC$6,'Main courante'!$E497,"")</f>
        <v/>
      </c>
      <c r="BI500" s="122" t="str">
        <f>IF('Main courante'!$A497=$BC$6,DU500,"")</f>
        <v/>
      </c>
      <c r="BJ500" s="125"/>
      <c r="BK500" s="120" t="str">
        <f>IF('Main courante'!$A497=$BK$6,MAX($BK$8:$BK499)+1,"")</f>
        <v/>
      </c>
      <c r="BL500" s="121" t="str">
        <f>IF('Main courante'!$A497=$BK$6,TEXT('Main courante'!$B497,"j mmm aa"),"")</f>
        <v/>
      </c>
      <c r="BM500" s="122" t="str">
        <f>IF('Main courante'!$A497=$BK$6,TEXT('Main courante'!$C497,"hh:mm"),"")</f>
        <v/>
      </c>
      <c r="BN500" s="122" t="str">
        <f>IF('Main courante'!$A497=$BK$6,TEXT('Main courante'!$D497,"hh:mm"),"")</f>
        <v/>
      </c>
      <c r="BO500" s="123" t="str">
        <f>IF('Main courante'!$A497=$BK$6,MOD($BN500-$BM500,1),"")</f>
        <v/>
      </c>
      <c r="BP500" s="123" t="str">
        <f>IF('Main courante'!$A497=$BK$6,'Main courante'!$E497,"")</f>
        <v/>
      </c>
      <c r="BQ500" s="122" t="str">
        <f>IF('Main courante'!$A497=$BK$6,DU500,"")</f>
        <v/>
      </c>
      <c r="BR500" s="125"/>
      <c r="BS500" s="120" t="str">
        <f>IF('Main courante'!$A497=$BS$6,MAX($BS$8:$BS499)+1,"")</f>
        <v/>
      </c>
      <c r="BT500" s="121" t="str">
        <f>IF('Main courante'!$A497=$BS$6,TEXT('Main courante'!$B497,"j mmm aa"),"")</f>
        <v/>
      </c>
      <c r="BU500" s="122" t="str">
        <f>IF('Main courante'!$A497=$BS$6,TEXT('Main courante'!$C497,"hh:mm"),"")</f>
        <v/>
      </c>
      <c r="BV500" s="122" t="str">
        <f>IF('Main courante'!$A497=$BS$6,TEXT('Main courante'!$D497,"hh:mm"),"")</f>
        <v/>
      </c>
      <c r="BW500" s="123" t="str">
        <f>IF('Main courante'!$A497=$BS$6,MOD($BV500-$BU500,1),"")</f>
        <v/>
      </c>
      <c r="BX500" s="123" t="str">
        <f>IF('Main courante'!$A497=$BS$6,'Main courante'!$E497,"")</f>
        <v/>
      </c>
      <c r="BY500" s="122" t="str">
        <f>IF('Main courante'!$A497=$BS$6,DU500,"")</f>
        <v/>
      </c>
      <c r="BZ500" s="125"/>
      <c r="CA500" s="120" t="str">
        <f>IF('Main courante'!$A497=$CA$6,MAX($CA$8:$CA499)+1,"")</f>
        <v/>
      </c>
      <c r="CB500" s="121" t="str">
        <f>IF('Main courante'!$A497=$CA$6,TEXT('Main courante'!$B497,"j mmm aa"),"")</f>
        <v/>
      </c>
      <c r="CC500" s="122" t="str">
        <f>IF('Main courante'!$A497=$CA$6,TEXT('Main courante'!$C497,"hh:mm"),"")</f>
        <v/>
      </c>
      <c r="CD500" s="122" t="str">
        <f>IF('Main courante'!$A497=$CA$6,TEXT('Main courante'!$D497,"hh:mm"),"")</f>
        <v/>
      </c>
      <c r="CE500" s="123" t="str">
        <f>IF('Main courante'!$A497=$CA$6,MOD($CD500-$CC500,1),"")</f>
        <v/>
      </c>
      <c r="CF500" s="123" t="str">
        <f>IF('Main courante'!$A497=$CA$6,'Main courante'!$E497,"")</f>
        <v/>
      </c>
      <c r="CG500" s="122" t="str">
        <f>IF('Main courante'!$A497=$CA$6,DU500,"")</f>
        <v/>
      </c>
      <c r="CH500" s="125"/>
      <c r="CI500" s="120" t="str">
        <f>IF('Main courante'!$A497=$CI$6,MAX($CI$8:$CI499)+1,"")</f>
        <v/>
      </c>
      <c r="CJ500" s="121" t="str">
        <f>IF('Main courante'!$A497=$CI$6,TEXT('Main courante'!$B497,"j mmm aa"),"")</f>
        <v/>
      </c>
      <c r="CK500" s="122" t="str">
        <f>IF('Main courante'!$A497=$CI$6,TEXT('Main courante'!$C497,"hh:mm"),"")</f>
        <v/>
      </c>
      <c r="CL500" s="122" t="str">
        <f>IF('Main courante'!$A497=$CI$6,TEXT('Main courante'!$D497,"hh:mm"),"")</f>
        <v/>
      </c>
      <c r="CM500" s="123" t="str">
        <f>IF('Main courante'!$A497=$CI$6,MOD($CL500-$CK500,1),"")</f>
        <v/>
      </c>
      <c r="CN500" s="123" t="str">
        <f>IF('Main courante'!$A497=$CI$6,'Main courante'!$E497,"")</f>
        <v/>
      </c>
      <c r="CO500" s="125"/>
      <c r="CP500" s="120" t="str">
        <f>IF('Main courante'!$A497=$CP$6,MAX($CP$8:$CP499)+1,"")</f>
        <v/>
      </c>
      <c r="CQ500" s="121" t="str">
        <f>IF('Main courante'!$A497=$CP$6,TEXT('Main courante'!$B497,"j mmm aa"),"")</f>
        <v/>
      </c>
      <c r="CR500" s="122" t="str">
        <f>IF('Main courante'!$A497=$CP$6,TEXT('Main courante'!$C497,"hh:mm"),"")</f>
        <v/>
      </c>
      <c r="CS500" s="122" t="str">
        <f>IF('Main courante'!$A497=$CP$6,TEXT('Main courante'!$D497,"hh:mm"),"")</f>
        <v/>
      </c>
      <c r="CT500" s="123" t="str">
        <f>IF('Main courante'!$A497=$CP$6,MOD($CS500-$CR500,1),"")</f>
        <v/>
      </c>
      <c r="CU500" s="123" t="str">
        <f>IF('Main courante'!$A497=$CP$6,'Main courante'!$E497,"")</f>
        <v/>
      </c>
      <c r="CV500" s="122" t="str">
        <f>IF('Main courante'!$A497=$CP$6,DU500,"")</f>
        <v/>
      </c>
      <c r="CW500" s="125"/>
      <c r="CX500" s="120" t="str">
        <f>IF('Main courante'!$A497=$CX$6,MAX($CX$8:$CX499)+1,"")</f>
        <v/>
      </c>
      <c r="CY500" s="121" t="str">
        <f>IF('Main courante'!$A497=$CX$6,TEXT('Main courante'!$B497,"j mmm aa"),"")</f>
        <v/>
      </c>
      <c r="CZ500" s="122" t="str">
        <f>IF('Main courante'!$A497=$CX$6,TEXT('Main courante'!$C497,"hh:mm"),"")</f>
        <v/>
      </c>
      <c r="DA500" s="122" t="str">
        <f>IF('Main courante'!$A497=$CX$6,TEXT('Main courante'!$D497,"hh:mm"),"")</f>
        <v/>
      </c>
      <c r="DB500" s="123" t="str">
        <f>IF('Main courante'!$A497=$CX$6,MOD($DA500-$CZ500,1),"")</f>
        <v/>
      </c>
      <c r="DC500" s="123" t="str">
        <f>IF('Main courante'!$A497=$CX$6,'Main courante'!$E497,"")</f>
        <v/>
      </c>
      <c r="DD500" s="122" t="str">
        <f>IF('Main courante'!$A497=$CX$6,DU500,"")</f>
        <v/>
      </c>
      <c r="DE500" s="125"/>
      <c r="DF500" s="120" t="str">
        <f>IF('Main courante'!$A497=$DF$6,MAX($DF$8:$DF499)+1,"")</f>
        <v/>
      </c>
      <c r="DG500" s="121" t="str">
        <f>IF('Main courante'!$A497=$DF$6,TEXT('Main courante'!$B497,"j mmm aa"),"")</f>
        <v/>
      </c>
      <c r="DH500" s="122" t="str">
        <f>IF('Main courante'!$A497=$DF$6,TEXT('Main courante'!$C497,"hh:mm"),"")</f>
        <v/>
      </c>
      <c r="DI500" s="122" t="str">
        <f>IF('Main courante'!$A497=$DF$6,TEXT('Main courante'!$D497,"hh:mm"),"")</f>
        <v/>
      </c>
      <c r="DJ500" s="123" t="str">
        <f>IF('Main courante'!$A497=$DF$6,MOD($DI500-$DH500,1),"")</f>
        <v/>
      </c>
      <c r="DK500" s="123" t="str">
        <f>IF('Main courante'!$A497=$DF$6,'Main courante'!$E497,"")</f>
        <v/>
      </c>
      <c r="DL500" s="128"/>
      <c r="DM500" s="120" t="str">
        <f>IF(OR('Main courante'!$F497&lt;&gt;"",'Main courante'!$K497&lt;&gt;""),MAX($DM$8:$DM499)+1,"")</f>
        <v/>
      </c>
      <c r="DN500" s="121" t="str">
        <f>IF('Main courante'!$F497,TEXT('Main courante'!$B497,"j mmm aa"),"")</f>
        <v/>
      </c>
      <c r="DO500" s="121" t="str">
        <f>IF('Main courante'!$F497,'Main courante'!$E497,"")</f>
        <v/>
      </c>
      <c r="DP500" s="121" t="str">
        <f>IF(OR('Main courante'!$F497&lt;&gt;"",'Main courante'!$K497&lt;&gt;""),IF('Main courante'!$F497&lt;&gt;"",TEXT('Main courante'!$F497,"hh:mm"),""),"")</f>
        <v/>
      </c>
      <c r="DQ500" s="121" t="str">
        <f>IF(OR('Main courante'!$F497&lt;&gt;"",'Main courante'!$K497&lt;&gt;""),IF('Main courante'!$G497&lt;&gt;"",TEXT('Main courante'!$G497,"hh:mm"),""),"")</f>
        <v/>
      </c>
      <c r="DR500" s="121" t="str">
        <f>IF(OR('Main courante'!$F497&lt;&gt;"",'Main courante'!$K497&lt;&gt;""),IF('Main courante'!$K497&lt;&gt;"",TEXT('Main courante'!$K497,"hh:mm"),""),"")</f>
        <v/>
      </c>
      <c r="DS500" s="121" t="str">
        <f>IF(OR('Main courante'!$F497&lt;&gt;"",'Main courante'!$K497&lt;&gt;""),IF('Main courante'!$L497&lt;&gt;"",TEXT('Main courante'!$L497,"hh:mm"),""),"")</f>
        <v/>
      </c>
      <c r="DT500" s="129">
        <f t="shared" si="25"/>
        <v>0</v>
      </c>
      <c r="DU500" s="130">
        <f>'Main courante'!$H497+'Main courante'!$M497</f>
        <v>0</v>
      </c>
      <c r="DV500" s="131">
        <f>'Main courante'!$J497+'Main courante'!$O497</f>
        <v>0</v>
      </c>
      <c r="DW500" s="131">
        <f>'Main courante'!$I497+'Main courante'!$N497</f>
        <v>0</v>
      </c>
      <c r="DX500" s="132" t="str">
        <f>IF('Main courante'!$P497&lt;&gt;"",'Main courante'!$P497,"")</f>
        <v/>
      </c>
      <c r="DY500" s="133" t="str">
        <f>IF('Main courante'!$Q497&lt;&gt;"",'Main courante'!$Q497,"")</f>
        <v/>
      </c>
      <c r="DZ500" s="133" t="str">
        <f>IF('Main courante'!$R497&lt;&gt;"",'Main courante'!$R497,"")</f>
        <v/>
      </c>
      <c r="EA500" s="129">
        <f t="shared" si="26"/>
        <v>0</v>
      </c>
      <c r="EB500" s="129">
        <f t="shared" si="27"/>
        <v>0</v>
      </c>
      <c r="ED500" s="120" t="str">
        <f>IF('Main courante'!$A497=$ED$6,MAX($ED$8:$ED499)+1,"")</f>
        <v/>
      </c>
      <c r="EE500" s="120" t="str">
        <f>IF('Main courante'!$A497=$ED$6,'Main courante'!$S497,"")</f>
        <v/>
      </c>
      <c r="EF500" s="120" t="str">
        <f>IF('Main courante'!$A497=$ED$6,'Main courante'!$T497,"")</f>
        <v/>
      </c>
      <c r="EG500" s="120" t="str">
        <f>IF('Main courante'!$A497=$ED$6,'Main courante'!$U497,"")</f>
        <v/>
      </c>
      <c r="EH500" s="134" t="str">
        <f>IF('Main courante'!$A497=$ED$6,'Main courante'!$V497,"")</f>
        <v/>
      </c>
      <c r="EJ500" s="120" t="str">
        <f>IF('Main courante'!$A497=$EJ$6,MAX($EJ$8:$EJ499)+1,"")</f>
        <v/>
      </c>
      <c r="EK500" s="120" t="str">
        <f>IF('Main courante'!$A497=$EJ$6,'Main courante'!$S497,"")</f>
        <v/>
      </c>
      <c r="EL500" s="120" t="str">
        <f>IF('Main courante'!$A497=$EJ$6,'Main courante'!$T497,"")</f>
        <v/>
      </c>
      <c r="EM500" s="120" t="str">
        <f>IF('Main courante'!$A497=$EJ$6,'Main courante'!$U497,"")</f>
        <v/>
      </c>
      <c r="EN500" s="134" t="str">
        <f>IF('Main courante'!$A497=$EJ$6,'Main courante'!$V497,"")</f>
        <v/>
      </c>
      <c r="EP500" s="120" t="str">
        <f>IF('Main courante'!$A497=$EP$6,MAX($EP$8:$EP499)+1,"")</f>
        <v/>
      </c>
      <c r="EQ500" s="120" t="str">
        <f>IF('Main courante'!$A497=$EP$6,'Main courante'!$S497,"")</f>
        <v/>
      </c>
      <c r="ER500" s="120" t="str">
        <f>IF('Main courante'!$A497=$EP$6,'Main courante'!$T497,"")</f>
        <v/>
      </c>
      <c r="ES500" s="120" t="str">
        <f>IF('Main courante'!$A497=$EP$6,'Main courante'!$U497,"")</f>
        <v/>
      </c>
      <c r="ET500" s="134" t="str">
        <f>IF('Main courante'!$A497=$EP$6,'Main courante'!$V497,"")</f>
        <v/>
      </c>
      <c r="EU500" s="125"/>
      <c r="EV500" s="120" t="str">
        <f>IF('Main courante'!$A497=$EV$6,MAX($EV$8:$EV499)+1,"")</f>
        <v/>
      </c>
      <c r="EW500" s="121" t="str">
        <f>IF('Main courante'!$A497=$EV$6,TEXT('Main courante'!$B497,"j mmm aa"),"")</f>
        <v/>
      </c>
      <c r="EX500" s="122" t="str">
        <f>IF('Main courante'!$A497=$EV$6,TEXT('Main courante'!$C497,"hh:mm"),"")</f>
        <v/>
      </c>
      <c r="EY500" s="122" t="str">
        <f>IF('Main courante'!$A497=$EV$6,TEXT('Main courante'!$D497,"hh:mm"),"")</f>
        <v/>
      </c>
      <c r="EZ500" s="123" t="str">
        <f>IF('Main courante'!$A497=$EV$6,MOD($EY500-$EX500,1),"")</f>
        <v/>
      </c>
      <c r="FA500" s="123" t="str">
        <f>IF('Main courante'!$A497=$EV$6,'Main courante'!$E497,"")</f>
        <v/>
      </c>
      <c r="FB500" s="128"/>
    </row>
    <row r="501" spans="1:160">
      <c r="A501" s="120" t="str">
        <f>IF('Main courante'!$A498=$A$6,MAX($A$8:$A500)+1,"")</f>
        <v/>
      </c>
      <c r="B501" s="121" t="str">
        <f>IF('Main courante'!$A498=$A$6,TEXT('Main courante'!$B498,"j mmm aa"),"")</f>
        <v/>
      </c>
      <c r="C501" s="122" t="str">
        <f>IF('Main courante'!$A498=$A$6,TEXT('Main courante'!$C498,"hh:mm"),"")</f>
        <v/>
      </c>
      <c r="D501" s="122" t="str">
        <f>IF('Main courante'!$A498=$A$6,TEXT('Main courante'!$D498,"hh:mm"),"")</f>
        <v/>
      </c>
      <c r="E501" s="123" t="str">
        <f>IF('Main courante'!$A498=$A$6,MOD($D501-$C501,1),"")</f>
        <v/>
      </c>
      <c r="F501" s="123" t="str">
        <f>IF('Main courante'!$A498=$A$6,'Main courante'!$E498,"")</f>
        <v/>
      </c>
      <c r="G501" s="125"/>
      <c r="H501" s="126" t="str">
        <f>IF('Main courante'!$A498=$H$6,MAX($H$8:$H500)+1,"")</f>
        <v/>
      </c>
      <c r="I501" s="121" t="str">
        <f>IF('Main courante'!$A498=$H$6,TEXT('Main courante'!$B498,"j mmm aa"),"")</f>
        <v/>
      </c>
      <c r="J501" s="122" t="str">
        <f>IF('Main courante'!$A498=$H$6,TEXT('Main courante'!$C498,"hh:mm"),"")</f>
        <v/>
      </c>
      <c r="K501" s="122" t="str">
        <f>IF('Main courante'!$A498=$H$6,TEXT('Main courante'!$D498,"hh:mm"),"")</f>
        <v/>
      </c>
      <c r="L501" s="123" t="str">
        <f>IF('Main courante'!$A498=$H$6,MOD($K501-$J501,1),"")</f>
        <v/>
      </c>
      <c r="M501" s="123" t="str">
        <f>IF('Main courante'!$A498=$H$6,'Main courante'!$E498,"")</f>
        <v/>
      </c>
      <c r="N501" s="125"/>
      <c r="O501" s="120" t="str">
        <f>IF('Main courante'!$A498=$O$6,MAX($O$8:$O500)+1,"")</f>
        <v/>
      </c>
      <c r="P501" s="121" t="str">
        <f>IF('Main courante'!$A498=$O$6,TEXT('Main courante'!$B498,"j mmm aa"),"")</f>
        <v/>
      </c>
      <c r="Q501" s="122" t="str">
        <f>IF('Main courante'!$A498=$O$6,TEXT('Main courante'!$C498,"hh:mm"),"")</f>
        <v/>
      </c>
      <c r="R501" s="122" t="str">
        <f>IF('Main courante'!$A498=$O$6,TEXT('Main courante'!$D498,"hh:mm"),"")</f>
        <v/>
      </c>
      <c r="S501" s="123" t="str">
        <f>IF('Main courante'!$A498=$O$6,MOD($R501-$Q501,1),"")</f>
        <v/>
      </c>
      <c r="T501" s="124" t="str">
        <f>IF('Main courante'!$A498=$O$6,'Main courante'!$E498,"")</f>
        <v/>
      </c>
      <c r="U501" s="127" t="str">
        <f>IF('Main courante'!$A498=$O$6,DU501,"")</f>
        <v/>
      </c>
      <c r="V501" s="125"/>
      <c r="W501" s="120" t="str">
        <f>IF('Main courante'!$A498=$W$6,MAX($W$8:$W500)+1,"")</f>
        <v/>
      </c>
      <c r="X501" s="121" t="str">
        <f>IF('Main courante'!$A498=$W$6,TEXT('Main courante'!$B498,"j mmm aa"),"")</f>
        <v/>
      </c>
      <c r="Y501" s="122" t="str">
        <f>IF('Main courante'!$A498=$W$6,TEXT('Main courante'!$C498,"hh:mm"),"")</f>
        <v/>
      </c>
      <c r="Z501" s="122" t="str">
        <f>IF('Main courante'!$A498=$W$6,TEXT('Main courante'!$D498,"hh:mm"),"")</f>
        <v/>
      </c>
      <c r="AA501" s="123" t="str">
        <f>IF('Main courante'!$A498=$W$6,MOD($Z501-$Y501,1),"")</f>
        <v/>
      </c>
      <c r="AB501" s="123" t="str">
        <f>IF('Main courante'!$A498=$W$6,'Main courante'!$E498,"")</f>
        <v/>
      </c>
      <c r="AC501" s="122" t="str">
        <f>IF('Main courante'!$A498=$W$6,DU501,"")</f>
        <v/>
      </c>
      <c r="AD501" s="125"/>
      <c r="AE501" s="120" t="str">
        <f>IF('Main courante'!$A498=$AE$6,MAX($AE$8:$AE500)+1,"")</f>
        <v/>
      </c>
      <c r="AF501" s="121" t="str">
        <f>IF('Main courante'!$A498=$AE$6,TEXT('Main courante'!$B498,"j mmm aa"),"")</f>
        <v/>
      </c>
      <c r="AG501" s="122" t="str">
        <f>IF('Main courante'!$A498=$AE$6,TEXT('Main courante'!$C498,"hh:mm"),"")</f>
        <v/>
      </c>
      <c r="AH501" s="122" t="str">
        <f>IF('Main courante'!$A498=$AE$6,TEXT('Main courante'!$D498,"hh:mm"),"")</f>
        <v/>
      </c>
      <c r="AI501" s="123" t="str">
        <f>IF('Main courante'!$A498=$AE$6,MOD($AH501-$AG501,1),"")</f>
        <v/>
      </c>
      <c r="AJ501" s="123" t="str">
        <f>IF('Main courante'!$A498=$AE$6,'Main courante'!$E498,"")</f>
        <v/>
      </c>
      <c r="AK501" s="122" t="str">
        <f>IF('Main courante'!$A498=$AE$6,DU501,"")</f>
        <v/>
      </c>
      <c r="AL501" s="125"/>
      <c r="AM501" s="120" t="str">
        <f>IF('Main courante'!$A498=$AM$6,MAX($AM$8:$AM500)+1,"")</f>
        <v/>
      </c>
      <c r="AN501" s="121" t="str">
        <f>IF('Main courante'!$A498=$AM$6,TEXT('Main courante'!$B498,"j mmm aa"),"")</f>
        <v/>
      </c>
      <c r="AO501" s="122" t="str">
        <f>IF('Main courante'!$A498=$AM$6,TEXT('Main courante'!$C498,"hh:mm"),"")</f>
        <v/>
      </c>
      <c r="AP501" s="122" t="str">
        <f>IF('Main courante'!$A498=$AM$6,TEXT('Main courante'!$D498,"hh:mm"),"")</f>
        <v/>
      </c>
      <c r="AQ501" s="123" t="str">
        <f>IF('Main courante'!$A498=$AM$6,MOD($AP501-$AO501,1),"")</f>
        <v/>
      </c>
      <c r="AR501" s="123" t="str">
        <f>IF('Main courante'!$A498=$AM$6,'Main courante'!$E498,"")</f>
        <v/>
      </c>
      <c r="AS501" s="122" t="str">
        <f>IF('Main courante'!$A498=$AM$6,DU501,"")</f>
        <v/>
      </c>
      <c r="AT501" s="125"/>
      <c r="AU501" s="120" t="str">
        <f>IF('Main courante'!$A498=$AU$6,MAX($AU$8:$AU500)+1,"")</f>
        <v/>
      </c>
      <c r="AV501" s="121" t="str">
        <f>IF('Main courante'!$A498=$AU$6,TEXT('Main courante'!$B498,"j mmm aa"),"")</f>
        <v/>
      </c>
      <c r="AW501" s="122" t="str">
        <f>IF('Main courante'!$A498=$AU$6,TEXT('Main courante'!$C498,"hh:mm"),"")</f>
        <v/>
      </c>
      <c r="AX501" s="122" t="str">
        <f>IF('Main courante'!$A498=$AU$6,TEXT('Main courante'!$D498,"hh:mm"),"")</f>
        <v/>
      </c>
      <c r="AY501" s="123" t="str">
        <f>IF('Main courante'!$A498=$AU$6,MOD($AX501-$AW501,1),"")</f>
        <v/>
      </c>
      <c r="AZ501" s="123" t="str">
        <f>IF('Main courante'!$A498=$AU$6,'Main courante'!$E498,"")</f>
        <v/>
      </c>
      <c r="BA501" s="122" t="str">
        <f>IF('Main courante'!$A498=$AU$6,DU501,"")</f>
        <v/>
      </c>
      <c r="BB501" s="125"/>
      <c r="BC501" s="120" t="str">
        <f>IF('Main courante'!$A498=$BC$6,MAX($BC$8:$BC500)+1,"")</f>
        <v/>
      </c>
      <c r="BD501" s="121" t="str">
        <f>IF('Main courante'!$A498=$BC$6,TEXT('Main courante'!$B498,"j mmm aa"),"")</f>
        <v/>
      </c>
      <c r="BE501" s="122" t="str">
        <f>IF('Main courante'!$A498=$BC$6,TEXT('Main courante'!$C498,"hh:mm"),"")</f>
        <v/>
      </c>
      <c r="BF501" s="122" t="str">
        <f>IF('Main courante'!$A498=$BC$6,TEXT('Main courante'!$D498,"hh:mm"),"")</f>
        <v/>
      </c>
      <c r="BG501" s="123" t="str">
        <f>IF('Main courante'!$A498=$BC$6,MOD($BF501-$BE501,1),"")</f>
        <v/>
      </c>
      <c r="BH501" s="123" t="str">
        <f>IF('Main courante'!$A498=$BC$6,'Main courante'!$E498,"")</f>
        <v/>
      </c>
      <c r="BI501" s="122" t="str">
        <f>IF('Main courante'!$A498=$BC$6,DU501,"")</f>
        <v/>
      </c>
      <c r="BJ501" s="125"/>
      <c r="BK501" s="120" t="str">
        <f>IF('Main courante'!$A498=$BK$6,MAX($BK$8:$BK500)+1,"")</f>
        <v/>
      </c>
      <c r="BL501" s="121" t="str">
        <f>IF('Main courante'!$A498=$BK$6,TEXT('Main courante'!$B498,"j mmm aa"),"")</f>
        <v/>
      </c>
      <c r="BM501" s="122" t="str">
        <f>IF('Main courante'!$A498=$BK$6,TEXT('Main courante'!$C498,"hh:mm"),"")</f>
        <v/>
      </c>
      <c r="BN501" s="122" t="str">
        <f>IF('Main courante'!$A498=$BK$6,TEXT('Main courante'!$D498,"hh:mm"),"")</f>
        <v/>
      </c>
      <c r="BO501" s="123" t="str">
        <f>IF('Main courante'!$A498=$BK$6,MOD($BN501-$BM501,1),"")</f>
        <v/>
      </c>
      <c r="BP501" s="123" t="str">
        <f>IF('Main courante'!$A498=$BK$6,'Main courante'!$E498,"")</f>
        <v/>
      </c>
      <c r="BQ501" s="122" t="str">
        <f>IF('Main courante'!$A498=$BK$6,DU501,"")</f>
        <v/>
      </c>
      <c r="BR501" s="125"/>
      <c r="BS501" s="120" t="str">
        <f>IF('Main courante'!$A498=$BS$6,MAX($BS$8:$BS500)+1,"")</f>
        <v/>
      </c>
      <c r="BT501" s="121" t="str">
        <f>IF('Main courante'!$A498=$BS$6,TEXT('Main courante'!$B498,"j mmm aa"),"")</f>
        <v/>
      </c>
      <c r="BU501" s="122" t="str">
        <f>IF('Main courante'!$A498=$BS$6,TEXT('Main courante'!$C498,"hh:mm"),"")</f>
        <v/>
      </c>
      <c r="BV501" s="122" t="str">
        <f>IF('Main courante'!$A498=$BS$6,TEXT('Main courante'!$D498,"hh:mm"),"")</f>
        <v/>
      </c>
      <c r="BW501" s="123" t="str">
        <f>IF('Main courante'!$A498=$BS$6,MOD($BV501-$BU501,1),"")</f>
        <v/>
      </c>
      <c r="BX501" s="123" t="str">
        <f>IF('Main courante'!$A498=$BS$6,'Main courante'!$E498,"")</f>
        <v/>
      </c>
      <c r="BY501" s="122" t="str">
        <f>IF('Main courante'!$A498=$BS$6,DU501,"")</f>
        <v/>
      </c>
      <c r="BZ501" s="125"/>
      <c r="CA501" s="120" t="str">
        <f>IF('Main courante'!$A498=$CA$6,MAX($CA$8:$CA500)+1,"")</f>
        <v/>
      </c>
      <c r="CB501" s="121" t="str">
        <f>IF('Main courante'!$A498=$CA$6,TEXT('Main courante'!$B498,"j mmm aa"),"")</f>
        <v/>
      </c>
      <c r="CC501" s="122" t="str">
        <f>IF('Main courante'!$A498=$CA$6,TEXT('Main courante'!$C498,"hh:mm"),"")</f>
        <v/>
      </c>
      <c r="CD501" s="122" t="str">
        <f>IF('Main courante'!$A498=$CA$6,TEXT('Main courante'!$D498,"hh:mm"),"")</f>
        <v/>
      </c>
      <c r="CE501" s="123" t="str">
        <f>IF('Main courante'!$A498=$CA$6,MOD($CD501-$CC501,1),"")</f>
        <v/>
      </c>
      <c r="CF501" s="123" t="str">
        <f>IF('Main courante'!$A498=$CA$6,'Main courante'!$E498,"")</f>
        <v/>
      </c>
      <c r="CG501" s="122" t="str">
        <f>IF('Main courante'!$A498=$CA$6,DU501,"")</f>
        <v/>
      </c>
      <c r="CH501" s="125"/>
      <c r="CI501" s="120" t="str">
        <f>IF('Main courante'!$A498=$CI$6,MAX($CI$8:$CI500)+1,"")</f>
        <v/>
      </c>
      <c r="CJ501" s="121" t="str">
        <f>IF('Main courante'!$A498=$CI$6,TEXT('Main courante'!$B498,"j mmm aa"),"")</f>
        <v/>
      </c>
      <c r="CK501" s="122" t="str">
        <f>IF('Main courante'!$A498=$CI$6,TEXT('Main courante'!$C498,"hh:mm"),"")</f>
        <v/>
      </c>
      <c r="CL501" s="122" t="str">
        <f>IF('Main courante'!$A498=$CI$6,TEXT('Main courante'!$D498,"hh:mm"),"")</f>
        <v/>
      </c>
      <c r="CM501" s="123" t="str">
        <f>IF('Main courante'!$A498=$CI$6,MOD($CL501-$CK501,1),"")</f>
        <v/>
      </c>
      <c r="CN501" s="123" t="str">
        <f>IF('Main courante'!$A498=$CI$6,'Main courante'!$E498,"")</f>
        <v/>
      </c>
      <c r="CO501" s="125"/>
      <c r="CP501" s="120" t="str">
        <f>IF('Main courante'!$A498=$CP$6,MAX($CP$8:$CP500)+1,"")</f>
        <v/>
      </c>
      <c r="CQ501" s="121" t="str">
        <f>IF('Main courante'!$A498=$CP$6,TEXT('Main courante'!$B498,"j mmm aa"),"")</f>
        <v/>
      </c>
      <c r="CR501" s="122" t="str">
        <f>IF('Main courante'!$A498=$CP$6,TEXT('Main courante'!$C498,"hh:mm"),"")</f>
        <v/>
      </c>
      <c r="CS501" s="122" t="str">
        <f>IF('Main courante'!$A498=$CP$6,TEXT('Main courante'!$D498,"hh:mm"),"")</f>
        <v/>
      </c>
      <c r="CT501" s="123" t="str">
        <f>IF('Main courante'!$A498=$CP$6,MOD($CS501-$CR501,1),"")</f>
        <v/>
      </c>
      <c r="CU501" s="123" t="str">
        <f>IF('Main courante'!$A498=$CP$6,'Main courante'!$E498,"")</f>
        <v/>
      </c>
      <c r="CV501" s="122" t="str">
        <f>IF('Main courante'!$A498=$CP$6,DU501,"")</f>
        <v/>
      </c>
      <c r="CW501" s="125"/>
      <c r="CX501" s="120" t="str">
        <f>IF('Main courante'!$A498=$CX$6,MAX($CX$8:$CX500)+1,"")</f>
        <v/>
      </c>
      <c r="CY501" s="121" t="str">
        <f>IF('Main courante'!$A498=$CX$6,TEXT('Main courante'!$B498,"j mmm aa"),"")</f>
        <v/>
      </c>
      <c r="CZ501" s="122" t="str">
        <f>IF('Main courante'!$A498=$CX$6,TEXT('Main courante'!$C498,"hh:mm"),"")</f>
        <v/>
      </c>
      <c r="DA501" s="122" t="str">
        <f>IF('Main courante'!$A498=$CX$6,TEXT('Main courante'!$D498,"hh:mm"),"")</f>
        <v/>
      </c>
      <c r="DB501" s="123" t="str">
        <f>IF('Main courante'!$A498=$CX$6,MOD($DA501-$CZ501,1),"")</f>
        <v/>
      </c>
      <c r="DC501" s="123" t="str">
        <f>IF('Main courante'!$A498=$CX$6,'Main courante'!$E498,"")</f>
        <v/>
      </c>
      <c r="DD501" s="122" t="str">
        <f>IF('Main courante'!$A498=$CX$6,DU501,"")</f>
        <v/>
      </c>
      <c r="DE501" s="125"/>
      <c r="DF501" s="120" t="str">
        <f>IF('Main courante'!$A498=$DF$6,MAX($DF$8:$DF500)+1,"")</f>
        <v/>
      </c>
      <c r="DG501" s="121" t="str">
        <f>IF('Main courante'!$A498=$DF$6,TEXT('Main courante'!$B498,"j mmm aa"),"")</f>
        <v/>
      </c>
      <c r="DH501" s="122" t="str">
        <f>IF('Main courante'!$A498=$DF$6,TEXT('Main courante'!$C498,"hh:mm"),"")</f>
        <v/>
      </c>
      <c r="DI501" s="122" t="str">
        <f>IF('Main courante'!$A498=$DF$6,TEXT('Main courante'!$D498,"hh:mm"),"")</f>
        <v/>
      </c>
      <c r="DJ501" s="123" t="str">
        <f>IF('Main courante'!$A498=$DF$6,MOD($DI501-$DH501,1),"")</f>
        <v/>
      </c>
      <c r="DK501" s="123" t="str">
        <f>IF('Main courante'!$A498=$DF$6,'Main courante'!$E498,"")</f>
        <v/>
      </c>
      <c r="DL501" s="128"/>
      <c r="DM501" s="120" t="str">
        <f>IF(OR('Main courante'!$F498&lt;&gt;"",'Main courante'!$K498&lt;&gt;""),MAX($DM$8:$DM500)+1,"")</f>
        <v/>
      </c>
      <c r="DN501" s="121" t="str">
        <f>IF('Main courante'!$F498,TEXT('Main courante'!$B498,"j mmm aa"),"")</f>
        <v/>
      </c>
      <c r="DO501" s="121" t="str">
        <f>IF('Main courante'!$F498,'Main courante'!$E498,"")</f>
        <v/>
      </c>
      <c r="DP501" s="121" t="str">
        <f>IF(OR('Main courante'!$F498&lt;&gt;"",'Main courante'!$K498&lt;&gt;""),IF('Main courante'!$F498&lt;&gt;"",TEXT('Main courante'!$F498,"hh:mm"),""),"")</f>
        <v/>
      </c>
      <c r="DQ501" s="121" t="str">
        <f>IF(OR('Main courante'!$F498&lt;&gt;"",'Main courante'!$K498&lt;&gt;""),IF('Main courante'!$G498&lt;&gt;"",TEXT('Main courante'!$G498,"hh:mm"),""),"")</f>
        <v/>
      </c>
      <c r="DR501" s="121" t="str">
        <f>IF(OR('Main courante'!$F498&lt;&gt;"",'Main courante'!$K498&lt;&gt;""),IF('Main courante'!$K498&lt;&gt;"",TEXT('Main courante'!$K498,"hh:mm"),""),"")</f>
        <v/>
      </c>
      <c r="DS501" s="121" t="str">
        <f>IF(OR('Main courante'!$F498&lt;&gt;"",'Main courante'!$K498&lt;&gt;""),IF('Main courante'!$L498&lt;&gt;"",TEXT('Main courante'!$L498,"hh:mm"),""),"")</f>
        <v/>
      </c>
      <c r="DT501" s="129">
        <f t="shared" si="25"/>
        <v>0</v>
      </c>
      <c r="DU501" s="130">
        <f>'Main courante'!$H498+'Main courante'!$M498</f>
        <v>0</v>
      </c>
      <c r="DV501" s="131">
        <f>'Main courante'!$J498+'Main courante'!$O498</f>
        <v>0</v>
      </c>
      <c r="DW501" s="131">
        <f>'Main courante'!$I498+'Main courante'!$N498</f>
        <v>0</v>
      </c>
      <c r="DX501" s="132" t="str">
        <f>IF('Main courante'!$P498&lt;&gt;"",'Main courante'!$P498,"")</f>
        <v/>
      </c>
      <c r="DY501" s="133" t="str">
        <f>IF('Main courante'!$Q498&lt;&gt;"",'Main courante'!$Q498,"")</f>
        <v/>
      </c>
      <c r="DZ501" s="133" t="str">
        <f>IF('Main courante'!$R498&lt;&gt;"",'Main courante'!$R498,"")</f>
        <v/>
      </c>
      <c r="EA501" s="129">
        <f t="shared" si="26"/>
        <v>0</v>
      </c>
      <c r="EB501" s="129">
        <f t="shared" si="27"/>
        <v>0</v>
      </c>
      <c r="ED501" s="120" t="str">
        <f>IF('Main courante'!$A498=$ED$6,MAX($ED$8:$ED500)+1,"")</f>
        <v/>
      </c>
      <c r="EE501" s="120" t="str">
        <f>IF('Main courante'!$A498=$ED$6,'Main courante'!$S498,"")</f>
        <v/>
      </c>
      <c r="EF501" s="120" t="str">
        <f>IF('Main courante'!$A498=$ED$6,'Main courante'!$T498,"")</f>
        <v/>
      </c>
      <c r="EG501" s="120" t="str">
        <f>IF('Main courante'!$A498=$ED$6,'Main courante'!$U498,"")</f>
        <v/>
      </c>
      <c r="EH501" s="134" t="str">
        <f>IF('Main courante'!$A498=$ED$6,'Main courante'!$V498,"")</f>
        <v/>
      </c>
      <c r="EJ501" s="120" t="str">
        <f>IF('Main courante'!$A498=$EJ$6,MAX($EJ$8:$EJ500)+1,"")</f>
        <v/>
      </c>
      <c r="EK501" s="120" t="str">
        <f>IF('Main courante'!$A498=$EJ$6,'Main courante'!$S498,"")</f>
        <v/>
      </c>
      <c r="EL501" s="120" t="str">
        <f>IF('Main courante'!$A498=$EJ$6,'Main courante'!$T498,"")</f>
        <v/>
      </c>
      <c r="EM501" s="120" t="str">
        <f>IF('Main courante'!$A498=$EJ$6,'Main courante'!$U498,"")</f>
        <v/>
      </c>
      <c r="EN501" s="134" t="str">
        <f>IF('Main courante'!$A498=$EJ$6,'Main courante'!$V498,"")</f>
        <v/>
      </c>
      <c r="EP501" s="120" t="str">
        <f>IF('Main courante'!$A498=$EP$6,MAX($EP$8:$EP500)+1,"")</f>
        <v/>
      </c>
      <c r="EQ501" s="120" t="str">
        <f>IF('Main courante'!$A498=$EP$6,'Main courante'!$S498,"")</f>
        <v/>
      </c>
      <c r="ER501" s="120" t="str">
        <f>IF('Main courante'!$A498=$EP$6,'Main courante'!$T498,"")</f>
        <v/>
      </c>
      <c r="ES501" s="120" t="str">
        <f>IF('Main courante'!$A498=$EP$6,'Main courante'!$U498,"")</f>
        <v/>
      </c>
      <c r="ET501" s="134" t="str">
        <f>IF('Main courante'!$A498=$EP$6,'Main courante'!$V498,"")</f>
        <v/>
      </c>
      <c r="EU501" s="125"/>
      <c r="EV501" s="120" t="str">
        <f>IF('Main courante'!$A498=$EV$6,MAX($EV$8:$EV500)+1,"")</f>
        <v/>
      </c>
      <c r="EW501" s="121" t="str">
        <f>IF('Main courante'!$A498=$EV$6,TEXT('Main courante'!$B498,"j mmm aa"),"")</f>
        <v/>
      </c>
      <c r="EX501" s="122" t="str">
        <f>IF('Main courante'!$A498=$EV$6,TEXT('Main courante'!$C498,"hh:mm"),"")</f>
        <v/>
      </c>
      <c r="EY501" s="122" t="str">
        <f>IF('Main courante'!$A498=$EV$6,TEXT('Main courante'!$D498,"hh:mm"),"")</f>
        <v/>
      </c>
      <c r="EZ501" s="123" t="str">
        <f>IF('Main courante'!$A498=$EV$6,MOD($EY501-$EX501,1),"")</f>
        <v/>
      </c>
      <c r="FA501" s="123" t="str">
        <f>IF('Main courante'!$A498=$EV$6,'Main courante'!$E498,"")</f>
        <v/>
      </c>
      <c r="FB501" s="128"/>
    </row>
    <row r="502" spans="1:160">
      <c r="A502" s="120" t="str">
        <f>IF('Main courante'!$A499=$A$6,MAX($A$8:$A501)+1,"")</f>
        <v/>
      </c>
      <c r="B502" s="121" t="str">
        <f>IF('Main courante'!$A499=$A$6,TEXT('Main courante'!$B499,"j mmm aa"),"")</f>
        <v/>
      </c>
      <c r="C502" s="122" t="str">
        <f>IF('Main courante'!$A499=$A$6,TEXT('Main courante'!$C499,"hh:mm"),"")</f>
        <v/>
      </c>
      <c r="D502" s="122" t="str">
        <f>IF('Main courante'!$A499=$A$6,TEXT('Main courante'!$D499,"hh:mm"),"")</f>
        <v/>
      </c>
      <c r="E502" s="123" t="str">
        <f>IF('Main courante'!$A499=$A$6,MOD($D502-$C502,1),"")</f>
        <v/>
      </c>
      <c r="F502" s="123" t="str">
        <f>IF('Main courante'!$A499=$A$6,'Main courante'!$E499,"")</f>
        <v/>
      </c>
      <c r="G502" s="125"/>
      <c r="H502" s="126" t="str">
        <f>IF('Main courante'!$A499=$H$6,MAX($H$8:$H501)+1,"")</f>
        <v/>
      </c>
      <c r="I502" s="121" t="str">
        <f>IF('Main courante'!$A499=$H$6,TEXT('Main courante'!$B499,"j mmm aa"),"")</f>
        <v/>
      </c>
      <c r="J502" s="122" t="str">
        <f>IF('Main courante'!$A499=$H$6,TEXT('Main courante'!$C499,"hh:mm"),"")</f>
        <v/>
      </c>
      <c r="K502" s="122" t="str">
        <f>IF('Main courante'!$A499=$H$6,TEXT('Main courante'!$D499,"hh:mm"),"")</f>
        <v/>
      </c>
      <c r="L502" s="123" t="str">
        <f>IF('Main courante'!$A499=$H$6,MOD($K502-$J502,1),"")</f>
        <v/>
      </c>
      <c r="M502" s="123" t="str">
        <f>IF('Main courante'!$A499=$H$6,'Main courante'!$E499,"")</f>
        <v/>
      </c>
      <c r="N502" s="125"/>
      <c r="O502" s="120" t="str">
        <f>IF('Main courante'!$A499=$O$6,MAX($O$8:$O501)+1,"")</f>
        <v/>
      </c>
      <c r="P502" s="121" t="str">
        <f>IF('Main courante'!$A499=$O$6,TEXT('Main courante'!$B499,"j mmm aa"),"")</f>
        <v/>
      </c>
      <c r="Q502" s="122" t="str">
        <f>IF('Main courante'!$A499=$O$6,TEXT('Main courante'!$C499,"hh:mm"),"")</f>
        <v/>
      </c>
      <c r="R502" s="122" t="str">
        <f>IF('Main courante'!$A499=$O$6,TEXT('Main courante'!$D499,"hh:mm"),"")</f>
        <v/>
      </c>
      <c r="S502" s="123" t="str">
        <f>IF('Main courante'!$A499=$O$6,MOD($R502-$Q502,1),"")</f>
        <v/>
      </c>
      <c r="T502" s="124" t="str">
        <f>IF('Main courante'!$A499=$O$6,'Main courante'!$E499,"")</f>
        <v/>
      </c>
      <c r="U502" s="127" t="str">
        <f>IF('Main courante'!$A499=$O$6,DU502,"")</f>
        <v/>
      </c>
      <c r="V502" s="125"/>
      <c r="W502" s="120" t="str">
        <f>IF('Main courante'!$A499=$W$6,MAX($W$8:$W501)+1,"")</f>
        <v/>
      </c>
      <c r="X502" s="121" t="str">
        <f>IF('Main courante'!$A499=$W$6,TEXT('Main courante'!$B499,"j mmm aa"),"")</f>
        <v/>
      </c>
      <c r="Y502" s="122" t="str">
        <f>IF('Main courante'!$A499=$W$6,TEXT('Main courante'!$C499,"hh:mm"),"")</f>
        <v/>
      </c>
      <c r="Z502" s="122" t="str">
        <f>IF('Main courante'!$A499=$W$6,TEXT('Main courante'!$D499,"hh:mm"),"")</f>
        <v/>
      </c>
      <c r="AA502" s="123" t="str">
        <f>IF('Main courante'!$A499=$W$6,MOD($Z502-$Y502,1),"")</f>
        <v/>
      </c>
      <c r="AB502" s="123" t="str">
        <f>IF('Main courante'!$A499=$W$6,'Main courante'!$E499,"")</f>
        <v/>
      </c>
      <c r="AC502" s="122" t="str">
        <f>IF('Main courante'!$A499=$W$6,DU502,"")</f>
        <v/>
      </c>
      <c r="AD502" s="125"/>
      <c r="AE502" s="120" t="str">
        <f>IF('Main courante'!$A499=$AE$6,MAX($AE$8:$AE501)+1,"")</f>
        <v/>
      </c>
      <c r="AF502" s="121" t="str">
        <f>IF('Main courante'!$A499=$AE$6,TEXT('Main courante'!$B499,"j mmm aa"),"")</f>
        <v/>
      </c>
      <c r="AG502" s="122" t="str">
        <f>IF('Main courante'!$A499=$AE$6,TEXT('Main courante'!$C499,"hh:mm"),"")</f>
        <v/>
      </c>
      <c r="AH502" s="122" t="str">
        <f>IF('Main courante'!$A499=$AE$6,TEXT('Main courante'!$D499,"hh:mm"),"")</f>
        <v/>
      </c>
      <c r="AI502" s="123" t="str">
        <f>IF('Main courante'!$A499=$AE$6,MOD($AH502-$AG502,1),"")</f>
        <v/>
      </c>
      <c r="AJ502" s="123" t="str">
        <f>IF('Main courante'!$A499=$AE$6,'Main courante'!$E499,"")</f>
        <v/>
      </c>
      <c r="AK502" s="122" t="str">
        <f>IF('Main courante'!$A499=$AE$6,DU502,"")</f>
        <v/>
      </c>
      <c r="AL502" s="125"/>
      <c r="AM502" s="120" t="str">
        <f>IF('Main courante'!$A499=$AM$6,MAX($AM$8:$AM501)+1,"")</f>
        <v/>
      </c>
      <c r="AN502" s="121" t="str">
        <f>IF('Main courante'!$A499=$AM$6,TEXT('Main courante'!$B499,"j mmm aa"),"")</f>
        <v/>
      </c>
      <c r="AO502" s="122" t="str">
        <f>IF('Main courante'!$A499=$AM$6,TEXT('Main courante'!$C499,"hh:mm"),"")</f>
        <v/>
      </c>
      <c r="AP502" s="122" t="str">
        <f>IF('Main courante'!$A499=$AM$6,TEXT('Main courante'!$D499,"hh:mm"),"")</f>
        <v/>
      </c>
      <c r="AQ502" s="123" t="str">
        <f>IF('Main courante'!$A499=$AM$6,MOD($AP502-$AO502,1),"")</f>
        <v/>
      </c>
      <c r="AR502" s="123" t="str">
        <f>IF('Main courante'!$A499=$AM$6,'Main courante'!$E499,"")</f>
        <v/>
      </c>
      <c r="AS502" s="122" t="str">
        <f>IF('Main courante'!$A499=$AM$6,DU502,"")</f>
        <v/>
      </c>
      <c r="AT502" s="125"/>
      <c r="AU502" s="120" t="str">
        <f>IF('Main courante'!$A499=$AU$6,MAX($AU$8:$AU501)+1,"")</f>
        <v/>
      </c>
      <c r="AV502" s="121" t="str">
        <f>IF('Main courante'!$A499=$AU$6,TEXT('Main courante'!$B499,"j mmm aa"),"")</f>
        <v/>
      </c>
      <c r="AW502" s="122" t="str">
        <f>IF('Main courante'!$A499=$AU$6,TEXT('Main courante'!$C499,"hh:mm"),"")</f>
        <v/>
      </c>
      <c r="AX502" s="122" t="str">
        <f>IF('Main courante'!$A499=$AU$6,TEXT('Main courante'!$D499,"hh:mm"),"")</f>
        <v/>
      </c>
      <c r="AY502" s="123" t="str">
        <f>IF('Main courante'!$A499=$AU$6,MOD($AX502-$AW502,1),"")</f>
        <v/>
      </c>
      <c r="AZ502" s="123" t="str">
        <f>IF('Main courante'!$A499=$AU$6,'Main courante'!$E499,"")</f>
        <v/>
      </c>
      <c r="BA502" s="122" t="str">
        <f>IF('Main courante'!$A499=$AU$6,DU502,"")</f>
        <v/>
      </c>
      <c r="BB502" s="125"/>
      <c r="BC502" s="120" t="str">
        <f>IF('Main courante'!$A499=$BC$6,MAX($BC$8:$BC501)+1,"")</f>
        <v/>
      </c>
      <c r="BD502" s="121" t="str">
        <f>IF('Main courante'!$A499=$BC$6,TEXT('Main courante'!$B499,"j mmm aa"),"")</f>
        <v/>
      </c>
      <c r="BE502" s="122" t="str">
        <f>IF('Main courante'!$A499=$BC$6,TEXT('Main courante'!$C499,"hh:mm"),"")</f>
        <v/>
      </c>
      <c r="BF502" s="122" t="str">
        <f>IF('Main courante'!$A499=$BC$6,TEXT('Main courante'!$D499,"hh:mm"),"")</f>
        <v/>
      </c>
      <c r="BG502" s="123" t="str">
        <f>IF('Main courante'!$A499=$BC$6,MOD($BF502-$BE502,1),"")</f>
        <v/>
      </c>
      <c r="BH502" s="123" t="str">
        <f>IF('Main courante'!$A499=$BC$6,'Main courante'!$E499,"")</f>
        <v/>
      </c>
      <c r="BI502" s="122" t="str">
        <f>IF('Main courante'!$A499=$BC$6,DU502,"")</f>
        <v/>
      </c>
      <c r="BJ502" s="125"/>
      <c r="BK502" s="120" t="str">
        <f>IF('Main courante'!$A499=$BK$6,MAX($BK$8:$BK501)+1,"")</f>
        <v/>
      </c>
      <c r="BL502" s="121" t="str">
        <f>IF('Main courante'!$A499=$BK$6,TEXT('Main courante'!$B499,"j mmm aa"),"")</f>
        <v/>
      </c>
      <c r="BM502" s="122" t="str">
        <f>IF('Main courante'!$A499=$BK$6,TEXT('Main courante'!$C499,"hh:mm"),"")</f>
        <v/>
      </c>
      <c r="BN502" s="122" t="str">
        <f>IF('Main courante'!$A499=$BK$6,TEXT('Main courante'!$D499,"hh:mm"),"")</f>
        <v/>
      </c>
      <c r="BO502" s="123" t="str">
        <f>IF('Main courante'!$A499=$BK$6,MOD($BN502-$BM502,1),"")</f>
        <v/>
      </c>
      <c r="BP502" s="123" t="str">
        <f>IF('Main courante'!$A499=$BK$6,'Main courante'!$E499,"")</f>
        <v/>
      </c>
      <c r="BQ502" s="122" t="str">
        <f>IF('Main courante'!$A499=$BK$6,DU502,"")</f>
        <v/>
      </c>
      <c r="BR502" s="125"/>
      <c r="BS502" s="120" t="str">
        <f>IF('Main courante'!$A499=$BS$6,MAX($BS$8:$BS501)+1,"")</f>
        <v/>
      </c>
      <c r="BT502" s="121" t="str">
        <f>IF('Main courante'!$A499=$BS$6,TEXT('Main courante'!$B499,"j mmm aa"),"")</f>
        <v/>
      </c>
      <c r="BU502" s="122" t="str">
        <f>IF('Main courante'!$A499=$BS$6,TEXT('Main courante'!$C499,"hh:mm"),"")</f>
        <v/>
      </c>
      <c r="BV502" s="122" t="str">
        <f>IF('Main courante'!$A499=$BS$6,TEXT('Main courante'!$D499,"hh:mm"),"")</f>
        <v/>
      </c>
      <c r="BW502" s="123" t="str">
        <f>IF('Main courante'!$A499=$BS$6,MOD($BV502-$BU502,1),"")</f>
        <v/>
      </c>
      <c r="BX502" s="123" t="str">
        <f>IF('Main courante'!$A499=$BS$6,'Main courante'!$E499,"")</f>
        <v/>
      </c>
      <c r="BY502" s="122" t="str">
        <f>IF('Main courante'!$A499=$BS$6,DU502,"")</f>
        <v/>
      </c>
      <c r="BZ502" s="125"/>
      <c r="CA502" s="120" t="str">
        <f>IF('Main courante'!$A499=$CA$6,MAX($CA$8:$CA501)+1,"")</f>
        <v/>
      </c>
      <c r="CB502" s="121" t="str">
        <f>IF('Main courante'!$A499=$CA$6,TEXT('Main courante'!$B499,"j mmm aa"),"")</f>
        <v/>
      </c>
      <c r="CC502" s="122" t="str">
        <f>IF('Main courante'!$A499=$CA$6,TEXT('Main courante'!$C499,"hh:mm"),"")</f>
        <v/>
      </c>
      <c r="CD502" s="122" t="str">
        <f>IF('Main courante'!$A499=$CA$6,TEXT('Main courante'!$D499,"hh:mm"),"")</f>
        <v/>
      </c>
      <c r="CE502" s="123" t="str">
        <f>IF('Main courante'!$A499=$CA$6,MOD($CD502-$CC502,1),"")</f>
        <v/>
      </c>
      <c r="CF502" s="123" t="str">
        <f>IF('Main courante'!$A499=$CA$6,'Main courante'!$E499,"")</f>
        <v/>
      </c>
      <c r="CG502" s="122" t="str">
        <f>IF('Main courante'!$A499=$CA$6,DU502,"")</f>
        <v/>
      </c>
      <c r="CH502" s="125"/>
      <c r="CI502" s="120" t="str">
        <f>IF('Main courante'!$A499=$CI$6,MAX($CI$8:$CI501)+1,"")</f>
        <v/>
      </c>
      <c r="CJ502" s="121" t="str">
        <f>IF('Main courante'!$A499=$CI$6,TEXT('Main courante'!$B499,"j mmm aa"),"")</f>
        <v/>
      </c>
      <c r="CK502" s="122" t="str">
        <f>IF('Main courante'!$A499=$CI$6,TEXT('Main courante'!$C499,"hh:mm"),"")</f>
        <v/>
      </c>
      <c r="CL502" s="122" t="str">
        <f>IF('Main courante'!$A499=$CI$6,TEXT('Main courante'!$D499,"hh:mm"),"")</f>
        <v/>
      </c>
      <c r="CM502" s="123" t="str">
        <f>IF('Main courante'!$A499=$CI$6,MOD($CL502-$CK502,1),"")</f>
        <v/>
      </c>
      <c r="CN502" s="123" t="str">
        <f>IF('Main courante'!$A499=$CI$6,'Main courante'!$E499,"")</f>
        <v/>
      </c>
      <c r="CO502" s="125"/>
      <c r="CP502" s="120" t="str">
        <f>IF('Main courante'!$A499=$CP$6,MAX($CP$8:$CP501)+1,"")</f>
        <v/>
      </c>
      <c r="CQ502" s="121" t="str">
        <f>IF('Main courante'!$A499=$CP$6,TEXT('Main courante'!$B499,"j mmm aa"),"")</f>
        <v/>
      </c>
      <c r="CR502" s="122" t="str">
        <f>IF('Main courante'!$A499=$CP$6,TEXT('Main courante'!$C499,"hh:mm"),"")</f>
        <v/>
      </c>
      <c r="CS502" s="122" t="str">
        <f>IF('Main courante'!$A499=$CP$6,TEXT('Main courante'!$D499,"hh:mm"),"")</f>
        <v/>
      </c>
      <c r="CT502" s="123" t="str">
        <f>IF('Main courante'!$A499=$CP$6,MOD($CS502-$CR502,1),"")</f>
        <v/>
      </c>
      <c r="CU502" s="123" t="str">
        <f>IF('Main courante'!$A499=$CP$6,'Main courante'!$E499,"")</f>
        <v/>
      </c>
      <c r="CV502" s="122" t="str">
        <f>IF('Main courante'!$A499=$CP$6,DU502,"")</f>
        <v/>
      </c>
      <c r="CW502" s="125"/>
      <c r="CX502" s="120" t="str">
        <f>IF('Main courante'!$A499=$CX$6,MAX($CX$8:$CX501)+1,"")</f>
        <v/>
      </c>
      <c r="CY502" s="121" t="str">
        <f>IF('Main courante'!$A499=$CX$6,TEXT('Main courante'!$B499,"j mmm aa"),"")</f>
        <v/>
      </c>
      <c r="CZ502" s="122" t="str">
        <f>IF('Main courante'!$A499=$CX$6,TEXT('Main courante'!$C499,"hh:mm"),"")</f>
        <v/>
      </c>
      <c r="DA502" s="122" t="str">
        <f>IF('Main courante'!$A499=$CX$6,TEXT('Main courante'!$D499,"hh:mm"),"")</f>
        <v/>
      </c>
      <c r="DB502" s="123" t="str">
        <f>IF('Main courante'!$A499=$CX$6,MOD($DA502-$CZ502,1),"")</f>
        <v/>
      </c>
      <c r="DC502" s="123" t="str">
        <f>IF('Main courante'!$A499=$CX$6,'Main courante'!$E499,"")</f>
        <v/>
      </c>
      <c r="DD502" s="122" t="str">
        <f>IF('Main courante'!$A499=$CX$6,DU502,"")</f>
        <v/>
      </c>
      <c r="DE502" s="125"/>
      <c r="DF502" s="120" t="str">
        <f>IF('Main courante'!$A499=$DF$6,MAX($DF$8:$DF501)+1,"")</f>
        <v/>
      </c>
      <c r="DG502" s="121" t="str">
        <f>IF('Main courante'!$A499=$DF$6,TEXT('Main courante'!$B499,"j mmm aa"),"")</f>
        <v/>
      </c>
      <c r="DH502" s="122" t="str">
        <f>IF('Main courante'!$A499=$DF$6,TEXT('Main courante'!$C499,"hh:mm"),"")</f>
        <v/>
      </c>
      <c r="DI502" s="122" t="str">
        <f>IF('Main courante'!$A499=$DF$6,TEXT('Main courante'!$D499,"hh:mm"),"")</f>
        <v/>
      </c>
      <c r="DJ502" s="123" t="str">
        <f>IF('Main courante'!$A499=$DF$6,MOD($DI502-$DH502,1),"")</f>
        <v/>
      </c>
      <c r="DK502" s="123" t="str">
        <f>IF('Main courante'!$A499=$DF$6,'Main courante'!$E499,"")</f>
        <v/>
      </c>
      <c r="DL502" s="128"/>
      <c r="DM502" s="120" t="str">
        <f>IF(OR('Main courante'!$F499&lt;&gt;"",'Main courante'!$K499&lt;&gt;""),MAX($DM$8:$DM501)+1,"")</f>
        <v/>
      </c>
      <c r="DN502" s="121" t="str">
        <f>IF('Main courante'!$F499,TEXT('Main courante'!$B499,"j mmm aa"),"")</f>
        <v/>
      </c>
      <c r="DO502" s="121" t="str">
        <f>IF('Main courante'!$F499,'Main courante'!$E499,"")</f>
        <v/>
      </c>
      <c r="DP502" s="121" t="str">
        <f>IF(OR('Main courante'!$F499&lt;&gt;"",'Main courante'!$K499&lt;&gt;""),IF('Main courante'!$F499&lt;&gt;"",TEXT('Main courante'!$F499,"hh:mm"),""),"")</f>
        <v/>
      </c>
      <c r="DQ502" s="121" t="str">
        <f>IF(OR('Main courante'!$F499&lt;&gt;"",'Main courante'!$K499&lt;&gt;""),IF('Main courante'!$G499&lt;&gt;"",TEXT('Main courante'!$G499,"hh:mm"),""),"")</f>
        <v/>
      </c>
      <c r="DR502" s="121" t="str">
        <f>IF(OR('Main courante'!$F499&lt;&gt;"",'Main courante'!$K499&lt;&gt;""),IF('Main courante'!$K499&lt;&gt;"",TEXT('Main courante'!$K499,"hh:mm"),""),"")</f>
        <v/>
      </c>
      <c r="DS502" s="121" t="str">
        <f>IF(OR('Main courante'!$F499&lt;&gt;"",'Main courante'!$K499&lt;&gt;""),IF('Main courante'!$L499&lt;&gt;"",TEXT('Main courante'!$L499,"hh:mm"),""),"")</f>
        <v/>
      </c>
      <c r="DT502" s="129">
        <f t="shared" si="25"/>
        <v>0</v>
      </c>
      <c r="DU502" s="130">
        <f>'Main courante'!$H499+'Main courante'!$M499</f>
        <v>0</v>
      </c>
      <c r="DV502" s="131">
        <f>'Main courante'!$J499+'Main courante'!$O499</f>
        <v>0</v>
      </c>
      <c r="DW502" s="131">
        <f>'Main courante'!$I499+'Main courante'!$N499</f>
        <v>0</v>
      </c>
      <c r="DX502" s="132" t="str">
        <f>IF('Main courante'!$P499&lt;&gt;"",'Main courante'!$P499,"")</f>
        <v/>
      </c>
      <c r="DY502" s="133" t="str">
        <f>IF('Main courante'!$Q499&lt;&gt;"",'Main courante'!$Q499,"")</f>
        <v/>
      </c>
      <c r="DZ502" s="133" t="str">
        <f>IF('Main courante'!$R499&lt;&gt;"",'Main courante'!$R499,"")</f>
        <v/>
      </c>
      <c r="EA502" s="129">
        <f t="shared" si="26"/>
        <v>0</v>
      </c>
      <c r="EB502" s="129">
        <f t="shared" si="27"/>
        <v>0</v>
      </c>
      <c r="ED502" s="120" t="str">
        <f>IF('Main courante'!$A499=$ED$6,MAX($ED$8:$ED501)+1,"")</f>
        <v/>
      </c>
      <c r="EE502" s="120" t="str">
        <f>IF('Main courante'!$A499=$ED$6,'Main courante'!$S499,"")</f>
        <v/>
      </c>
      <c r="EF502" s="120" t="str">
        <f>IF('Main courante'!$A499=$ED$6,'Main courante'!$T499,"")</f>
        <v/>
      </c>
      <c r="EG502" s="120" t="str">
        <f>IF('Main courante'!$A499=$ED$6,'Main courante'!$U499,"")</f>
        <v/>
      </c>
      <c r="EH502" s="134" t="str">
        <f>IF('Main courante'!$A499=$ED$6,'Main courante'!$V499,"")</f>
        <v/>
      </c>
      <c r="EJ502" s="120" t="str">
        <f>IF('Main courante'!$A499=$EJ$6,MAX($EJ$8:$EJ501)+1,"")</f>
        <v/>
      </c>
      <c r="EK502" s="120" t="str">
        <f>IF('Main courante'!$A499=$EJ$6,'Main courante'!$S499,"")</f>
        <v/>
      </c>
      <c r="EL502" s="120" t="str">
        <f>IF('Main courante'!$A499=$EJ$6,'Main courante'!$T499,"")</f>
        <v/>
      </c>
      <c r="EM502" s="120" t="str">
        <f>IF('Main courante'!$A499=$EJ$6,'Main courante'!$U499,"")</f>
        <v/>
      </c>
      <c r="EN502" s="134" t="str">
        <f>IF('Main courante'!$A499=$EJ$6,'Main courante'!$V499,"")</f>
        <v/>
      </c>
      <c r="EP502" s="120" t="str">
        <f>IF('Main courante'!$A499=$EP$6,MAX($EP$8:$EP501)+1,"")</f>
        <v/>
      </c>
      <c r="EQ502" s="120" t="str">
        <f>IF('Main courante'!$A499=$EP$6,'Main courante'!$S499,"")</f>
        <v/>
      </c>
      <c r="ER502" s="120" t="str">
        <f>IF('Main courante'!$A499=$EP$6,'Main courante'!$T499,"")</f>
        <v/>
      </c>
      <c r="ES502" s="120" t="str">
        <f>IF('Main courante'!$A499=$EP$6,'Main courante'!$U499,"")</f>
        <v/>
      </c>
      <c r="ET502" s="134" t="str">
        <f>IF('Main courante'!$A499=$EP$6,'Main courante'!$V499,"")</f>
        <v/>
      </c>
      <c r="EU502" s="125"/>
      <c r="EV502" s="120" t="str">
        <f>IF('Main courante'!$A499=$EV$6,MAX($EV$8:$EV501)+1,"")</f>
        <v/>
      </c>
      <c r="EW502" s="121" t="str">
        <f>IF('Main courante'!$A499=$EV$6,TEXT('Main courante'!$B499,"j mmm aa"),"")</f>
        <v/>
      </c>
      <c r="EX502" s="122" t="str">
        <f>IF('Main courante'!$A499=$EV$6,TEXT('Main courante'!$C499,"hh:mm"),"")</f>
        <v/>
      </c>
      <c r="EY502" s="122" t="str">
        <f>IF('Main courante'!$A499=$EV$6,TEXT('Main courante'!$D499,"hh:mm"),"")</f>
        <v/>
      </c>
      <c r="EZ502" s="123" t="str">
        <f>IF('Main courante'!$A499=$EV$6,MOD($EY502-$EX502,1),"")</f>
        <v/>
      </c>
      <c r="FA502" s="123" t="str">
        <f>IF('Main courante'!$A499=$EV$6,'Main courante'!$E499,"")</f>
        <v/>
      </c>
      <c r="FB502" s="128"/>
    </row>
    <row r="503" spans="1:160">
      <c r="A503" s="120" t="str">
        <f>IF('Main courante'!$A500=$A$6,MAX($A$8:$A502)+1,"")</f>
        <v/>
      </c>
      <c r="B503" s="121" t="str">
        <f>IF('Main courante'!$A500=$A$6,TEXT('Main courante'!$B500,"j mmm aa"),"")</f>
        <v/>
      </c>
      <c r="C503" s="122" t="str">
        <f>IF('Main courante'!$A500=$A$6,TEXT('Main courante'!$C500,"hh:mm"),"")</f>
        <v/>
      </c>
      <c r="D503" s="122" t="str">
        <f>IF('Main courante'!$A500=$A$6,TEXT('Main courante'!$D500,"hh:mm"),"")</f>
        <v/>
      </c>
      <c r="E503" s="123" t="str">
        <f>IF('Main courante'!$A500=$A$6,MOD($D503-$C503,1),"")</f>
        <v/>
      </c>
      <c r="F503" s="123" t="str">
        <f>IF('Main courante'!$A500=$A$6,'Main courante'!$E500,"")</f>
        <v/>
      </c>
      <c r="G503" s="125"/>
      <c r="H503" s="126" t="str">
        <f>IF('Main courante'!$A500=$H$6,MAX($H$8:$H502)+1,"")</f>
        <v/>
      </c>
      <c r="I503" s="121" t="str">
        <f>IF('Main courante'!$A500=$H$6,TEXT('Main courante'!$B500,"j mmm aa"),"")</f>
        <v/>
      </c>
      <c r="J503" s="122" t="str">
        <f>IF('Main courante'!$A500=$H$6,TEXT('Main courante'!$C500,"hh:mm"),"")</f>
        <v/>
      </c>
      <c r="K503" s="122" t="str">
        <f>IF('Main courante'!$A500=$H$6,TEXT('Main courante'!$D500,"hh:mm"),"")</f>
        <v/>
      </c>
      <c r="L503" s="123" t="str">
        <f>IF('Main courante'!$A500=$H$6,MOD($K503-$J503,1),"")</f>
        <v/>
      </c>
      <c r="M503" s="123" t="str">
        <f>IF('Main courante'!$A500=$H$6,'Main courante'!$E500,"")</f>
        <v/>
      </c>
      <c r="N503" s="125"/>
      <c r="O503" s="120" t="str">
        <f>IF('Main courante'!$A500=$O$6,MAX($O$8:$O502)+1,"")</f>
        <v/>
      </c>
      <c r="P503" s="121" t="str">
        <f>IF('Main courante'!$A500=$O$6,TEXT('Main courante'!$B500,"j mmm aa"),"")</f>
        <v/>
      </c>
      <c r="Q503" s="122" t="str">
        <f>IF('Main courante'!$A500=$O$6,TEXT('Main courante'!$C500,"hh:mm"),"")</f>
        <v/>
      </c>
      <c r="R503" s="122" t="str">
        <f>IF('Main courante'!$A500=$O$6,TEXT('Main courante'!$D500,"hh:mm"),"")</f>
        <v/>
      </c>
      <c r="S503" s="123" t="str">
        <f>IF('Main courante'!$A500=$O$6,MOD($R503-$Q503,1),"")</f>
        <v/>
      </c>
      <c r="T503" s="124" t="str">
        <f>IF('Main courante'!$A500=$O$6,'Main courante'!$E500,"")</f>
        <v/>
      </c>
      <c r="U503" s="127" t="str">
        <f>IF('Main courante'!$A500=$O$6,DU503,"")</f>
        <v/>
      </c>
      <c r="V503" s="125"/>
      <c r="W503" s="120" t="str">
        <f>IF('Main courante'!$A500=$W$6,MAX($W$8:$W502)+1,"")</f>
        <v/>
      </c>
      <c r="X503" s="121" t="str">
        <f>IF('Main courante'!$A500=$W$6,TEXT('Main courante'!$B500,"j mmm aa"),"")</f>
        <v/>
      </c>
      <c r="Y503" s="122" t="str">
        <f>IF('Main courante'!$A500=$W$6,TEXT('Main courante'!$C500,"hh:mm"),"")</f>
        <v/>
      </c>
      <c r="Z503" s="122" t="str">
        <f>IF('Main courante'!$A500=$W$6,TEXT('Main courante'!$D500,"hh:mm"),"")</f>
        <v/>
      </c>
      <c r="AA503" s="123" t="str">
        <f>IF('Main courante'!$A500=$W$6,MOD($Z503-$Y503,1),"")</f>
        <v/>
      </c>
      <c r="AB503" s="123" t="str">
        <f>IF('Main courante'!$A500=$W$6,'Main courante'!$E500,"")</f>
        <v/>
      </c>
      <c r="AC503" s="122" t="str">
        <f>IF('Main courante'!$A500=$W$6,DU503,"")</f>
        <v/>
      </c>
      <c r="AD503" s="125"/>
      <c r="AE503" s="120" t="str">
        <f>IF('Main courante'!$A500=$AE$6,MAX($AE$8:$AE502)+1,"")</f>
        <v/>
      </c>
      <c r="AF503" s="121" t="str">
        <f>IF('Main courante'!$A500=$AE$6,TEXT('Main courante'!$B500,"j mmm aa"),"")</f>
        <v/>
      </c>
      <c r="AG503" s="122" t="str">
        <f>IF('Main courante'!$A500=$AE$6,TEXT('Main courante'!$C500,"hh:mm"),"")</f>
        <v/>
      </c>
      <c r="AH503" s="122" t="str">
        <f>IF('Main courante'!$A500=$AE$6,TEXT('Main courante'!$D500,"hh:mm"),"")</f>
        <v/>
      </c>
      <c r="AI503" s="123" t="str">
        <f>IF('Main courante'!$A500=$AE$6,MOD($AH503-$AG503,1),"")</f>
        <v/>
      </c>
      <c r="AJ503" s="123" t="str">
        <f>IF('Main courante'!$A500=$AE$6,'Main courante'!$E500,"")</f>
        <v/>
      </c>
      <c r="AK503" s="122" t="str">
        <f>IF('Main courante'!$A500=$AE$6,DU503,"")</f>
        <v/>
      </c>
      <c r="AL503" s="125"/>
      <c r="AM503" s="120" t="str">
        <f>IF('Main courante'!$A500=$AM$6,MAX($AM$8:$AM502)+1,"")</f>
        <v/>
      </c>
      <c r="AN503" s="121" t="str">
        <f>IF('Main courante'!$A500=$AM$6,TEXT('Main courante'!$B500,"j mmm aa"),"")</f>
        <v/>
      </c>
      <c r="AO503" s="122" t="str">
        <f>IF('Main courante'!$A500=$AM$6,TEXT('Main courante'!$C500,"hh:mm"),"")</f>
        <v/>
      </c>
      <c r="AP503" s="122" t="str">
        <f>IF('Main courante'!$A500=$AM$6,TEXT('Main courante'!$D500,"hh:mm"),"")</f>
        <v/>
      </c>
      <c r="AQ503" s="123" t="str">
        <f>IF('Main courante'!$A500=$AM$6,MOD($AP503-$AO503,1),"")</f>
        <v/>
      </c>
      <c r="AR503" s="123" t="str">
        <f>IF('Main courante'!$A500=$AM$6,'Main courante'!$E500,"")</f>
        <v/>
      </c>
      <c r="AS503" s="122" t="str">
        <f>IF('Main courante'!$A500=$AM$6,DU503,"")</f>
        <v/>
      </c>
      <c r="AT503" s="125"/>
      <c r="AU503" s="120" t="str">
        <f>IF('Main courante'!$A500=$AU$6,MAX($AU$8:$AU502)+1,"")</f>
        <v/>
      </c>
      <c r="AV503" s="121" t="str">
        <f>IF('Main courante'!$A500=$AU$6,TEXT('Main courante'!$B500,"j mmm aa"),"")</f>
        <v/>
      </c>
      <c r="AW503" s="122" t="str">
        <f>IF('Main courante'!$A500=$AU$6,TEXT('Main courante'!$C500,"hh:mm"),"")</f>
        <v/>
      </c>
      <c r="AX503" s="122" t="str">
        <f>IF('Main courante'!$A500=$AU$6,TEXT('Main courante'!$D500,"hh:mm"),"")</f>
        <v/>
      </c>
      <c r="AY503" s="123" t="str">
        <f>IF('Main courante'!$A500=$AU$6,MOD($AX503-$AW503,1),"")</f>
        <v/>
      </c>
      <c r="AZ503" s="123" t="str">
        <f>IF('Main courante'!$A500=$AU$6,'Main courante'!$E500,"")</f>
        <v/>
      </c>
      <c r="BA503" s="122" t="str">
        <f>IF('Main courante'!$A500=$AU$6,DU503,"")</f>
        <v/>
      </c>
      <c r="BB503" s="125"/>
      <c r="BC503" s="120" t="str">
        <f>IF('Main courante'!$A500=$BC$6,MAX($BC$8:$BC502)+1,"")</f>
        <v/>
      </c>
      <c r="BD503" s="121" t="str">
        <f>IF('Main courante'!$A500=$BC$6,TEXT('Main courante'!$B500,"j mmm aa"),"")</f>
        <v/>
      </c>
      <c r="BE503" s="122" t="str">
        <f>IF('Main courante'!$A500=$BC$6,TEXT('Main courante'!$C500,"hh:mm"),"")</f>
        <v/>
      </c>
      <c r="BF503" s="122" t="str">
        <f>IF('Main courante'!$A500=$BC$6,TEXT('Main courante'!$D500,"hh:mm"),"")</f>
        <v/>
      </c>
      <c r="BG503" s="123" t="str">
        <f>IF('Main courante'!$A500=$BC$6,MOD($BF503-$BE503,1),"")</f>
        <v/>
      </c>
      <c r="BH503" s="123" t="str">
        <f>IF('Main courante'!$A500=$BC$6,'Main courante'!$E500,"")</f>
        <v/>
      </c>
      <c r="BI503" s="122" t="str">
        <f>IF('Main courante'!$A500=$BC$6,DU503,"")</f>
        <v/>
      </c>
      <c r="BJ503" s="125"/>
      <c r="BK503" s="120" t="str">
        <f>IF('Main courante'!$A500=$BK$6,MAX($BK$8:$BK502)+1,"")</f>
        <v/>
      </c>
      <c r="BL503" s="121" t="str">
        <f>IF('Main courante'!$A500=$BK$6,TEXT('Main courante'!$B500,"j mmm aa"),"")</f>
        <v/>
      </c>
      <c r="BM503" s="122" t="str">
        <f>IF('Main courante'!$A500=$BK$6,TEXT('Main courante'!$C500,"hh:mm"),"")</f>
        <v/>
      </c>
      <c r="BN503" s="122" t="str">
        <f>IF('Main courante'!$A500=$BK$6,TEXT('Main courante'!$D500,"hh:mm"),"")</f>
        <v/>
      </c>
      <c r="BO503" s="123" t="str">
        <f>IF('Main courante'!$A500=$BK$6,MOD($BN503-$BM503,1),"")</f>
        <v/>
      </c>
      <c r="BP503" s="123" t="str">
        <f>IF('Main courante'!$A500=$BK$6,'Main courante'!$E500,"")</f>
        <v/>
      </c>
      <c r="BQ503" s="122" t="str">
        <f>IF('Main courante'!$A500=$BK$6,DU503,"")</f>
        <v/>
      </c>
      <c r="BR503" s="125"/>
      <c r="BS503" s="120" t="str">
        <f>IF('Main courante'!$A500=$BS$6,MAX($BS$8:$BS502)+1,"")</f>
        <v/>
      </c>
      <c r="BT503" s="121" t="str">
        <f>IF('Main courante'!$A500=$BS$6,TEXT('Main courante'!$B500,"j mmm aa"),"")</f>
        <v/>
      </c>
      <c r="BU503" s="122" t="str">
        <f>IF('Main courante'!$A500=$BS$6,TEXT('Main courante'!$C500,"hh:mm"),"")</f>
        <v/>
      </c>
      <c r="BV503" s="122" t="str">
        <f>IF('Main courante'!$A500=$BS$6,TEXT('Main courante'!$D500,"hh:mm"),"")</f>
        <v/>
      </c>
      <c r="BW503" s="123" t="str">
        <f>IF('Main courante'!$A500=$BS$6,MOD($BV503-$BU503,1),"")</f>
        <v/>
      </c>
      <c r="BX503" s="123" t="str">
        <f>IF('Main courante'!$A500=$BS$6,'Main courante'!$E500,"")</f>
        <v/>
      </c>
      <c r="BY503" s="122" t="str">
        <f>IF('Main courante'!$A500=$BS$6,DU503,"")</f>
        <v/>
      </c>
      <c r="BZ503" s="125"/>
      <c r="CA503" s="120" t="str">
        <f>IF('Main courante'!$A500=$CA$6,MAX($CA$8:$CA502)+1,"")</f>
        <v/>
      </c>
      <c r="CB503" s="121" t="str">
        <f>IF('Main courante'!$A500=$CA$6,TEXT('Main courante'!$B500,"j mmm aa"),"")</f>
        <v/>
      </c>
      <c r="CC503" s="122" t="str">
        <f>IF('Main courante'!$A500=$CA$6,TEXT('Main courante'!$C500,"hh:mm"),"")</f>
        <v/>
      </c>
      <c r="CD503" s="122" t="str">
        <f>IF('Main courante'!$A500=$CA$6,TEXT('Main courante'!$D500,"hh:mm"),"")</f>
        <v/>
      </c>
      <c r="CE503" s="123" t="str">
        <f>IF('Main courante'!$A500=$CA$6,MOD($CD503-$CC503,1),"")</f>
        <v/>
      </c>
      <c r="CF503" s="123" t="str">
        <f>IF('Main courante'!$A500=$CA$6,'Main courante'!$E500,"")</f>
        <v/>
      </c>
      <c r="CG503" s="122" t="str">
        <f>IF('Main courante'!$A500=$CA$6,DU503,"")</f>
        <v/>
      </c>
      <c r="CH503" s="125"/>
      <c r="CI503" s="120" t="str">
        <f>IF('Main courante'!$A500=$CI$6,MAX($CI$8:$CI502)+1,"")</f>
        <v/>
      </c>
      <c r="CJ503" s="121" t="str">
        <f>IF('Main courante'!$A500=$CI$6,TEXT('Main courante'!$B500,"j mmm aa"),"")</f>
        <v/>
      </c>
      <c r="CK503" s="122" t="str">
        <f>IF('Main courante'!$A500=$CI$6,TEXT('Main courante'!$C500,"hh:mm"),"")</f>
        <v/>
      </c>
      <c r="CL503" s="122" t="str">
        <f>IF('Main courante'!$A500=$CI$6,TEXT('Main courante'!$D500,"hh:mm"),"")</f>
        <v/>
      </c>
      <c r="CM503" s="123" t="str">
        <f>IF('Main courante'!$A500=$CI$6,MOD($CL503-$CK503,1),"")</f>
        <v/>
      </c>
      <c r="CN503" s="123" t="str">
        <f>IF('Main courante'!$A500=$CI$6,'Main courante'!$E500,"")</f>
        <v/>
      </c>
      <c r="CO503" s="125"/>
      <c r="CP503" s="120" t="str">
        <f>IF('Main courante'!$A500=$CP$6,MAX($CP$8:$CP502)+1,"")</f>
        <v/>
      </c>
      <c r="CQ503" s="121" t="str">
        <f>IF('Main courante'!$A500=$CP$6,TEXT('Main courante'!$B500,"j mmm aa"),"")</f>
        <v/>
      </c>
      <c r="CR503" s="122" t="str">
        <f>IF('Main courante'!$A500=$CP$6,TEXT('Main courante'!$C500,"hh:mm"),"")</f>
        <v/>
      </c>
      <c r="CS503" s="122" t="str">
        <f>IF('Main courante'!$A500=$CP$6,TEXT('Main courante'!$D500,"hh:mm"),"")</f>
        <v/>
      </c>
      <c r="CT503" s="123" t="str">
        <f>IF('Main courante'!$A500=$CP$6,MOD($CS503-$CR503,1),"")</f>
        <v/>
      </c>
      <c r="CU503" s="123" t="str">
        <f>IF('Main courante'!$A500=$CP$6,'Main courante'!$E500,"")</f>
        <v/>
      </c>
      <c r="CV503" s="122" t="str">
        <f>IF('Main courante'!$A500=$CP$6,DU503,"")</f>
        <v/>
      </c>
      <c r="CW503" s="125"/>
      <c r="CX503" s="120" t="str">
        <f>IF('Main courante'!$A500=$CX$6,MAX($CX$8:$CX502)+1,"")</f>
        <v/>
      </c>
      <c r="CY503" s="121" t="str">
        <f>IF('Main courante'!$A500=$CX$6,TEXT('Main courante'!$B500,"j mmm aa"),"")</f>
        <v/>
      </c>
      <c r="CZ503" s="122" t="str">
        <f>IF('Main courante'!$A500=$CX$6,TEXT('Main courante'!$C500,"hh:mm"),"")</f>
        <v/>
      </c>
      <c r="DA503" s="122" t="str">
        <f>IF('Main courante'!$A500=$CX$6,TEXT('Main courante'!$D500,"hh:mm"),"")</f>
        <v/>
      </c>
      <c r="DB503" s="123" t="str">
        <f>IF('Main courante'!$A500=$CX$6,MOD($DA503-$CZ503,1),"")</f>
        <v/>
      </c>
      <c r="DC503" s="123" t="str">
        <f>IF('Main courante'!$A500=$CX$6,'Main courante'!$E500,"")</f>
        <v/>
      </c>
      <c r="DD503" s="122" t="str">
        <f>IF('Main courante'!$A500=$CX$6,DU503,"")</f>
        <v/>
      </c>
      <c r="DE503" s="125"/>
      <c r="DF503" s="120" t="str">
        <f>IF('Main courante'!$A500=$DF$6,MAX($DF$8:$DF502)+1,"")</f>
        <v/>
      </c>
      <c r="DG503" s="121" t="str">
        <f>IF('Main courante'!$A500=$DF$6,TEXT('Main courante'!$B500,"j mmm aa"),"")</f>
        <v/>
      </c>
      <c r="DH503" s="122" t="str">
        <f>IF('Main courante'!$A500=$DF$6,TEXT('Main courante'!$C500,"hh:mm"),"")</f>
        <v/>
      </c>
      <c r="DI503" s="122" t="str">
        <f>IF('Main courante'!$A500=$DF$6,TEXT('Main courante'!$D500,"hh:mm"),"")</f>
        <v/>
      </c>
      <c r="DJ503" s="123" t="str">
        <f>IF('Main courante'!$A500=$DF$6,MOD($DI503-$DH503,1),"")</f>
        <v/>
      </c>
      <c r="DK503" s="123" t="str">
        <f>IF('Main courante'!$A500=$DF$6,'Main courante'!$E500,"")</f>
        <v/>
      </c>
      <c r="DL503" s="128"/>
      <c r="DM503" s="120" t="str">
        <f>IF(OR('Main courante'!$F500&lt;&gt;"",'Main courante'!$K500&lt;&gt;""),MAX($DM$8:$DM502)+1,"")</f>
        <v/>
      </c>
      <c r="DN503" s="121" t="str">
        <f>IF('Main courante'!$F500,TEXT('Main courante'!$B500,"j mmm aa"),"")</f>
        <v/>
      </c>
      <c r="DO503" s="121" t="str">
        <f>IF('Main courante'!$F500,'Main courante'!$E500,"")</f>
        <v/>
      </c>
      <c r="DP503" s="121" t="str">
        <f>IF(OR('Main courante'!$F500&lt;&gt;"",'Main courante'!$K500&lt;&gt;""),IF('Main courante'!$F500&lt;&gt;"",TEXT('Main courante'!$F500,"hh:mm"),""),"")</f>
        <v/>
      </c>
      <c r="DQ503" s="121" t="str">
        <f>IF(OR('Main courante'!$F500&lt;&gt;"",'Main courante'!$K500&lt;&gt;""),IF('Main courante'!$G500&lt;&gt;"",TEXT('Main courante'!$G500,"hh:mm"),""),"")</f>
        <v/>
      </c>
      <c r="DR503" s="121" t="str">
        <f>IF(OR('Main courante'!$F500&lt;&gt;"",'Main courante'!$K500&lt;&gt;""),IF('Main courante'!$K500&lt;&gt;"",TEXT('Main courante'!$K500,"hh:mm"),""),"")</f>
        <v/>
      </c>
      <c r="DS503" s="121" t="str">
        <f>IF(OR('Main courante'!$F500&lt;&gt;"",'Main courante'!$K500&lt;&gt;""),IF('Main courante'!$L500&lt;&gt;"",TEXT('Main courante'!$L500,"hh:mm"),""),"")</f>
        <v/>
      </c>
      <c r="DT503" s="129">
        <f t="shared" si="25"/>
        <v>0</v>
      </c>
      <c r="DU503" s="130">
        <f>'Main courante'!$H500+'Main courante'!$M500</f>
        <v>0</v>
      </c>
      <c r="DV503" s="131">
        <f>'Main courante'!$J500+'Main courante'!$O500</f>
        <v>0</v>
      </c>
      <c r="DW503" s="131">
        <f>'Main courante'!$I500+'Main courante'!$N500</f>
        <v>0</v>
      </c>
      <c r="DX503" s="132" t="str">
        <f>IF('Main courante'!$P500&lt;&gt;"",'Main courante'!$P500,"")</f>
        <v/>
      </c>
      <c r="DY503" s="133" t="str">
        <f>IF('Main courante'!$Q500&lt;&gt;"",'Main courante'!$Q500,"")</f>
        <v/>
      </c>
      <c r="DZ503" s="133" t="str">
        <f>IF('Main courante'!$R500&lt;&gt;"",'Main courante'!$R500,"")</f>
        <v/>
      </c>
      <c r="EA503" s="129">
        <f t="shared" si="26"/>
        <v>0</v>
      </c>
      <c r="EB503" s="129">
        <f t="shared" si="27"/>
        <v>0</v>
      </c>
      <c r="ED503" s="120" t="str">
        <f>IF('Main courante'!$A500=$ED$6,MAX($ED$8:$ED502)+1,"")</f>
        <v/>
      </c>
      <c r="EE503" s="120" t="str">
        <f>IF('Main courante'!$A500=$ED$6,'Main courante'!$S500,"")</f>
        <v/>
      </c>
      <c r="EF503" s="120" t="str">
        <f>IF('Main courante'!$A500=$ED$6,'Main courante'!$T500,"")</f>
        <v/>
      </c>
      <c r="EG503" s="120" t="str">
        <f>IF('Main courante'!$A500=$ED$6,'Main courante'!$U500,"")</f>
        <v/>
      </c>
      <c r="EH503" s="134" t="str">
        <f>IF('Main courante'!$A500=$ED$6,'Main courante'!$V500,"")</f>
        <v/>
      </c>
      <c r="EJ503" s="120" t="str">
        <f>IF('Main courante'!$A500=$EJ$6,MAX($EJ$8:$EJ502)+1,"")</f>
        <v/>
      </c>
      <c r="EK503" s="120" t="str">
        <f>IF('Main courante'!$A500=$EJ$6,'Main courante'!$S500,"")</f>
        <v/>
      </c>
      <c r="EL503" s="120" t="str">
        <f>IF('Main courante'!$A500=$EJ$6,'Main courante'!$T500,"")</f>
        <v/>
      </c>
      <c r="EM503" s="120" t="str">
        <f>IF('Main courante'!$A500=$EJ$6,'Main courante'!$U500,"")</f>
        <v/>
      </c>
      <c r="EN503" s="134" t="str">
        <f>IF('Main courante'!$A500=$EJ$6,'Main courante'!$V500,"")</f>
        <v/>
      </c>
      <c r="EP503" s="120" t="str">
        <f>IF('Main courante'!$A500=$EP$6,MAX($EP$8:$EP502)+1,"")</f>
        <v/>
      </c>
      <c r="EQ503" s="120" t="str">
        <f>IF('Main courante'!$A500=$EP$6,'Main courante'!$S500,"")</f>
        <v/>
      </c>
      <c r="ER503" s="120" t="str">
        <f>IF('Main courante'!$A500=$EP$6,'Main courante'!$T500,"")</f>
        <v/>
      </c>
      <c r="ES503" s="120" t="str">
        <f>IF('Main courante'!$A500=$EP$6,'Main courante'!$U500,"")</f>
        <v/>
      </c>
      <c r="ET503" s="134" t="str">
        <f>IF('Main courante'!$A500=$EP$6,'Main courante'!$V500,"")</f>
        <v/>
      </c>
      <c r="EU503" s="125"/>
      <c r="EV503" s="120" t="str">
        <f>IF('Main courante'!$A500=$EV$6,MAX($EV$8:$EV502)+1,"")</f>
        <v/>
      </c>
      <c r="EW503" s="121" t="str">
        <f>IF('Main courante'!$A500=$EV$6,TEXT('Main courante'!$B500,"j mmm aa"),"")</f>
        <v/>
      </c>
      <c r="EX503" s="122" t="str">
        <f>IF('Main courante'!$A500=$EV$6,TEXT('Main courante'!$C500,"hh:mm"),"")</f>
        <v/>
      </c>
      <c r="EY503" s="122" t="str">
        <f>IF('Main courante'!$A500=$EV$6,TEXT('Main courante'!$D500,"hh:mm"),"")</f>
        <v/>
      </c>
      <c r="EZ503" s="123" t="str">
        <f>IF('Main courante'!$A500=$EV$6,MOD($EY503-$EX503,1),"")</f>
        <v/>
      </c>
      <c r="FA503" s="123" t="str">
        <f>IF('Main courante'!$A500=$EV$6,'Main courante'!$E500,"")</f>
        <v/>
      </c>
      <c r="FB503" s="128"/>
    </row>
    <row r="504" spans="1:160">
      <c r="A504" s="120" t="str">
        <f>IF('Main courante'!$A501=$A$6,MAX($A$8:$A503)+1,"")</f>
        <v/>
      </c>
      <c r="B504" s="121" t="str">
        <f>IF('Main courante'!$A501=$A$6,TEXT('Main courante'!$B501,"j mmm aa"),"")</f>
        <v/>
      </c>
      <c r="C504" s="122" t="str">
        <f>IF('Main courante'!$A501=$A$6,TEXT('Main courante'!$C501,"hh:mm"),"")</f>
        <v/>
      </c>
      <c r="D504" s="122" t="str">
        <f>IF('Main courante'!$A501=$A$6,TEXT('Main courante'!$D501,"hh:mm"),"")</f>
        <v/>
      </c>
      <c r="E504" s="123" t="str">
        <f>IF('Main courante'!$A501=$A$6,MOD($D504-$C504,1),"")</f>
        <v/>
      </c>
      <c r="F504" s="123" t="str">
        <f>IF('Main courante'!$A501=$A$6,'Main courante'!$E501,"")</f>
        <v/>
      </c>
      <c r="G504" s="125"/>
      <c r="H504" s="126" t="str">
        <f>IF('Main courante'!$A501=$H$6,MAX($H$8:$H503)+1,"")</f>
        <v/>
      </c>
      <c r="I504" s="121" t="str">
        <f>IF('Main courante'!$A501=$H$6,TEXT('Main courante'!$B501,"j mmm aa"),"")</f>
        <v/>
      </c>
      <c r="J504" s="122" t="str">
        <f>IF('Main courante'!$A501=$H$6,TEXT('Main courante'!$C501,"hh:mm"),"")</f>
        <v/>
      </c>
      <c r="K504" s="122" t="str">
        <f>IF('Main courante'!$A501=$H$6,TEXT('Main courante'!$D501,"hh:mm"),"")</f>
        <v/>
      </c>
      <c r="L504" s="123" t="str">
        <f>IF('Main courante'!$A501=$H$6,MOD($K504-$J504,1),"")</f>
        <v/>
      </c>
      <c r="M504" s="123" t="str">
        <f>IF('Main courante'!$A501=$H$6,'Main courante'!$E501,"")</f>
        <v/>
      </c>
      <c r="N504" s="125"/>
      <c r="O504" s="120" t="str">
        <f>IF('Main courante'!$A501=$O$6,MAX($O$8:$O503)+1,"")</f>
        <v/>
      </c>
      <c r="P504" s="121" t="str">
        <f>IF('Main courante'!$A501=$O$6,TEXT('Main courante'!$B501,"j mmm aa"),"")</f>
        <v/>
      </c>
      <c r="Q504" s="122" t="str">
        <f>IF('Main courante'!$A501=$O$6,TEXT('Main courante'!$C501,"hh:mm"),"")</f>
        <v/>
      </c>
      <c r="R504" s="122" t="str">
        <f>IF('Main courante'!$A501=$O$6,TEXT('Main courante'!$D501,"hh:mm"),"")</f>
        <v/>
      </c>
      <c r="S504" s="123" t="str">
        <f>IF('Main courante'!$A501=$O$6,MOD($R504-$Q504,1),"")</f>
        <v/>
      </c>
      <c r="T504" s="124" t="str">
        <f>IF('Main courante'!$A501=$O$6,'Main courante'!$E501,"")</f>
        <v/>
      </c>
      <c r="U504" s="127" t="str">
        <f>IF('Main courante'!$A501=$O$6,DU504,"")</f>
        <v/>
      </c>
      <c r="V504" s="125"/>
      <c r="W504" s="120" t="str">
        <f>IF('Main courante'!$A501=$W$6,MAX($W$8:$W503)+1,"")</f>
        <v/>
      </c>
      <c r="X504" s="121" t="str">
        <f>IF('Main courante'!$A501=$W$6,TEXT('Main courante'!$B501,"j mmm aa"),"")</f>
        <v/>
      </c>
      <c r="Y504" s="122" t="str">
        <f>IF('Main courante'!$A501=$W$6,TEXT('Main courante'!$C501,"hh:mm"),"")</f>
        <v/>
      </c>
      <c r="Z504" s="122" t="str">
        <f>IF('Main courante'!$A501=$W$6,TEXT('Main courante'!$D501,"hh:mm"),"")</f>
        <v/>
      </c>
      <c r="AA504" s="123" t="str">
        <f>IF('Main courante'!$A501=$W$6,MOD($Z504-$Y504,1),"")</f>
        <v/>
      </c>
      <c r="AB504" s="123" t="str">
        <f>IF('Main courante'!$A501=$W$6,'Main courante'!$E501,"")</f>
        <v/>
      </c>
      <c r="AC504" s="122" t="str">
        <f>IF('Main courante'!$A501=$W$6,DU504,"")</f>
        <v/>
      </c>
      <c r="AD504" s="125"/>
      <c r="AE504" s="120" t="str">
        <f>IF('Main courante'!$A501=$AE$6,MAX($AE$8:$AE503)+1,"")</f>
        <v/>
      </c>
      <c r="AF504" s="121" t="str">
        <f>IF('Main courante'!$A501=$AE$6,TEXT('Main courante'!$B501,"j mmm aa"),"")</f>
        <v/>
      </c>
      <c r="AG504" s="122" t="str">
        <f>IF('Main courante'!$A501=$AE$6,TEXT('Main courante'!$C501,"hh:mm"),"")</f>
        <v/>
      </c>
      <c r="AH504" s="122" t="str">
        <f>IF('Main courante'!$A501=$AE$6,TEXT('Main courante'!$D501,"hh:mm"),"")</f>
        <v/>
      </c>
      <c r="AI504" s="123" t="str">
        <f>IF('Main courante'!$A501=$AE$6,MOD($AH504-$AG504,1),"")</f>
        <v/>
      </c>
      <c r="AJ504" s="123" t="str">
        <f>IF('Main courante'!$A501=$AE$6,'Main courante'!$E501,"")</f>
        <v/>
      </c>
      <c r="AK504" s="122" t="str">
        <f>IF('Main courante'!$A501=$AE$6,DU504,"")</f>
        <v/>
      </c>
      <c r="AL504" s="125"/>
      <c r="AM504" s="120" t="str">
        <f>IF('Main courante'!$A501=$AM$6,MAX($AM$8:$AM503)+1,"")</f>
        <v/>
      </c>
      <c r="AN504" s="121" t="str">
        <f>IF('Main courante'!$A501=$AM$6,TEXT('Main courante'!$B501,"j mmm aa"),"")</f>
        <v/>
      </c>
      <c r="AO504" s="122" t="str">
        <f>IF('Main courante'!$A501=$AM$6,TEXT('Main courante'!$C501,"hh:mm"),"")</f>
        <v/>
      </c>
      <c r="AP504" s="122" t="str">
        <f>IF('Main courante'!$A501=$AM$6,TEXT('Main courante'!$D501,"hh:mm"),"")</f>
        <v/>
      </c>
      <c r="AQ504" s="123" t="str">
        <f>IF('Main courante'!$A501=$AM$6,MOD($AP504-$AO504,1),"")</f>
        <v/>
      </c>
      <c r="AR504" s="123" t="str">
        <f>IF('Main courante'!$A501=$AM$6,'Main courante'!$E501,"")</f>
        <v/>
      </c>
      <c r="AS504" s="122" t="str">
        <f>IF('Main courante'!$A501=$AM$6,DU504,"")</f>
        <v/>
      </c>
      <c r="AT504" s="125"/>
      <c r="AU504" s="120" t="str">
        <f>IF('Main courante'!$A501=$AU$6,MAX($AU$8:$AU503)+1,"")</f>
        <v/>
      </c>
      <c r="AV504" s="121" t="str">
        <f>IF('Main courante'!$A501=$AU$6,TEXT('Main courante'!$B501,"j mmm aa"),"")</f>
        <v/>
      </c>
      <c r="AW504" s="122" t="str">
        <f>IF('Main courante'!$A501=$AU$6,TEXT('Main courante'!$C501,"hh:mm"),"")</f>
        <v/>
      </c>
      <c r="AX504" s="122" t="str">
        <f>IF('Main courante'!$A501=$AU$6,TEXT('Main courante'!$D501,"hh:mm"),"")</f>
        <v/>
      </c>
      <c r="AY504" s="123" t="str">
        <f>IF('Main courante'!$A501=$AU$6,MOD($AX504-$AW504,1),"")</f>
        <v/>
      </c>
      <c r="AZ504" s="123" t="str">
        <f>IF('Main courante'!$A501=$AU$6,'Main courante'!$E501,"")</f>
        <v/>
      </c>
      <c r="BA504" s="122" t="str">
        <f>IF('Main courante'!$A501=$AU$6,DU504,"")</f>
        <v/>
      </c>
      <c r="BB504" s="125"/>
      <c r="BC504" s="120" t="str">
        <f>IF('Main courante'!$A501=$BC$6,MAX($BC$8:$BC503)+1,"")</f>
        <v/>
      </c>
      <c r="BD504" s="121" t="str">
        <f>IF('Main courante'!$A501=$BC$6,TEXT('Main courante'!$B501,"j mmm aa"),"")</f>
        <v/>
      </c>
      <c r="BE504" s="122" t="str">
        <f>IF('Main courante'!$A501=$BC$6,TEXT('Main courante'!$C501,"hh:mm"),"")</f>
        <v/>
      </c>
      <c r="BF504" s="122" t="str">
        <f>IF('Main courante'!$A501=$BC$6,TEXT('Main courante'!$D501,"hh:mm"),"")</f>
        <v/>
      </c>
      <c r="BG504" s="123" t="str">
        <f>IF('Main courante'!$A501=$BC$6,MOD($BF504-$BE504,1),"")</f>
        <v/>
      </c>
      <c r="BH504" s="123" t="str">
        <f>IF('Main courante'!$A501=$BC$6,'Main courante'!$E501,"")</f>
        <v/>
      </c>
      <c r="BI504" s="122" t="str">
        <f>IF('Main courante'!$A501=$BC$6,DU504,"")</f>
        <v/>
      </c>
      <c r="BJ504" s="125"/>
      <c r="BK504" s="120" t="str">
        <f>IF('Main courante'!$A501=$BK$6,MAX($BK$8:$BK503)+1,"")</f>
        <v/>
      </c>
      <c r="BL504" s="121" t="str">
        <f>IF('Main courante'!$A501=$BK$6,TEXT('Main courante'!$B501,"j mmm aa"),"")</f>
        <v/>
      </c>
      <c r="BM504" s="122" t="str">
        <f>IF('Main courante'!$A501=$BK$6,TEXT('Main courante'!$C501,"hh:mm"),"")</f>
        <v/>
      </c>
      <c r="BN504" s="122" t="str">
        <f>IF('Main courante'!$A501=$BK$6,TEXT('Main courante'!$D501,"hh:mm"),"")</f>
        <v/>
      </c>
      <c r="BO504" s="123" t="str">
        <f>IF('Main courante'!$A501=$BK$6,MOD($BN504-$BM504,1),"")</f>
        <v/>
      </c>
      <c r="BP504" s="123" t="str">
        <f>IF('Main courante'!$A501=$BK$6,'Main courante'!$E501,"")</f>
        <v/>
      </c>
      <c r="BQ504" s="122" t="str">
        <f>IF('Main courante'!$A501=$BK$6,DU504,"")</f>
        <v/>
      </c>
      <c r="BR504" s="125"/>
      <c r="BS504" s="120" t="str">
        <f>IF('Main courante'!$A501=$BS$6,MAX($BS$8:$BS503)+1,"")</f>
        <v/>
      </c>
      <c r="BT504" s="121" t="str">
        <f>IF('Main courante'!$A501=$BS$6,TEXT('Main courante'!$B501,"j mmm aa"),"")</f>
        <v/>
      </c>
      <c r="BU504" s="122" t="str">
        <f>IF('Main courante'!$A501=$BS$6,TEXT('Main courante'!$C501,"hh:mm"),"")</f>
        <v/>
      </c>
      <c r="BV504" s="122" t="str">
        <f>IF('Main courante'!$A501=$BS$6,TEXT('Main courante'!$D501,"hh:mm"),"")</f>
        <v/>
      </c>
      <c r="BW504" s="123" t="str">
        <f>IF('Main courante'!$A501=$BS$6,MOD($BV504-$BU504,1),"")</f>
        <v/>
      </c>
      <c r="BX504" s="123" t="str">
        <f>IF('Main courante'!$A501=$BS$6,'Main courante'!$E501,"")</f>
        <v/>
      </c>
      <c r="BY504" s="122" t="str">
        <f>IF('Main courante'!$A501=$BS$6,DU504,"")</f>
        <v/>
      </c>
      <c r="BZ504" s="125"/>
      <c r="CA504" s="120" t="str">
        <f>IF('Main courante'!$A501=$CA$6,MAX($CA$8:$CA503)+1,"")</f>
        <v/>
      </c>
      <c r="CB504" s="121" t="str">
        <f>IF('Main courante'!$A501=$CA$6,TEXT('Main courante'!$B501,"j mmm aa"),"")</f>
        <v/>
      </c>
      <c r="CC504" s="122" t="str">
        <f>IF('Main courante'!$A501=$CA$6,TEXT('Main courante'!$C501,"hh:mm"),"")</f>
        <v/>
      </c>
      <c r="CD504" s="122" t="str">
        <f>IF('Main courante'!$A501=$CA$6,TEXT('Main courante'!$D501,"hh:mm"),"")</f>
        <v/>
      </c>
      <c r="CE504" s="123" t="str">
        <f>IF('Main courante'!$A501=$CA$6,MOD($CD504-$CC504,1),"")</f>
        <v/>
      </c>
      <c r="CF504" s="123" t="str">
        <f>IF('Main courante'!$A501=$CA$6,'Main courante'!$E501,"")</f>
        <v/>
      </c>
      <c r="CG504" s="122" t="str">
        <f>IF('Main courante'!$A501=$CA$6,DU504,"")</f>
        <v/>
      </c>
      <c r="CH504" s="125"/>
      <c r="CI504" s="120" t="str">
        <f>IF('Main courante'!$A501=$CI$6,MAX($CI$8:$CI503)+1,"")</f>
        <v/>
      </c>
      <c r="CJ504" s="121" t="str">
        <f>IF('Main courante'!$A501=$CI$6,TEXT('Main courante'!$B501,"j mmm aa"),"")</f>
        <v/>
      </c>
      <c r="CK504" s="122" t="str">
        <f>IF('Main courante'!$A501=$CI$6,TEXT('Main courante'!$C501,"hh:mm"),"")</f>
        <v/>
      </c>
      <c r="CL504" s="122" t="str">
        <f>IF('Main courante'!$A501=$CI$6,TEXT('Main courante'!$D501,"hh:mm"),"")</f>
        <v/>
      </c>
      <c r="CM504" s="123" t="str">
        <f>IF('Main courante'!$A501=$CI$6,MOD($CL504-$CK504,1),"")</f>
        <v/>
      </c>
      <c r="CN504" s="123" t="str">
        <f>IF('Main courante'!$A501=$CI$6,'Main courante'!$E501,"")</f>
        <v/>
      </c>
      <c r="CO504" s="125"/>
      <c r="CP504" s="120" t="str">
        <f>IF('Main courante'!$A501=$CP$6,MAX($CP$8:$CP503)+1,"")</f>
        <v/>
      </c>
      <c r="CQ504" s="121" t="str">
        <f>IF('Main courante'!$A501=$CP$6,TEXT('Main courante'!$B501,"j mmm aa"),"")</f>
        <v/>
      </c>
      <c r="CR504" s="122" t="str">
        <f>IF('Main courante'!$A501=$CP$6,TEXT('Main courante'!$C501,"hh:mm"),"")</f>
        <v/>
      </c>
      <c r="CS504" s="122" t="str">
        <f>IF('Main courante'!$A501=$CP$6,TEXT('Main courante'!$D501,"hh:mm"),"")</f>
        <v/>
      </c>
      <c r="CT504" s="123" t="str">
        <f>IF('Main courante'!$A501=$CP$6,MOD($CS504-$CR504,1),"")</f>
        <v/>
      </c>
      <c r="CU504" s="123" t="str">
        <f>IF('Main courante'!$A501=$CP$6,'Main courante'!$E501,"")</f>
        <v/>
      </c>
      <c r="CV504" s="122" t="str">
        <f>IF('Main courante'!$A501=$CP$6,DU504,"")</f>
        <v/>
      </c>
      <c r="CW504" s="125"/>
      <c r="CX504" s="120" t="str">
        <f>IF('Main courante'!$A501=$CX$6,MAX($CX$8:$CX503)+1,"")</f>
        <v/>
      </c>
      <c r="CY504" s="121" t="str">
        <f>IF('Main courante'!$A501=$CX$6,TEXT('Main courante'!$B501,"j mmm aa"),"")</f>
        <v/>
      </c>
      <c r="CZ504" s="122" t="str">
        <f>IF('Main courante'!$A501=$CX$6,TEXT('Main courante'!$C501,"hh:mm"),"")</f>
        <v/>
      </c>
      <c r="DA504" s="122" t="str">
        <f>IF('Main courante'!$A501=$CX$6,TEXT('Main courante'!$D501,"hh:mm"),"")</f>
        <v/>
      </c>
      <c r="DB504" s="123" t="str">
        <f>IF('Main courante'!$A501=$CX$6,MOD($DA504-$CZ504,1),"")</f>
        <v/>
      </c>
      <c r="DC504" s="123" t="str">
        <f>IF('Main courante'!$A501=$CX$6,'Main courante'!$E501,"")</f>
        <v/>
      </c>
      <c r="DD504" s="122" t="str">
        <f>IF('Main courante'!$A501=$CX$6,DU504,"")</f>
        <v/>
      </c>
      <c r="DE504" s="125"/>
      <c r="DF504" s="120" t="str">
        <f>IF('Main courante'!$A501=$DF$6,MAX($DF$8:$DF503)+1,"")</f>
        <v/>
      </c>
      <c r="DG504" s="121" t="str">
        <f>IF('Main courante'!$A501=$DF$6,TEXT('Main courante'!$B501,"j mmm aa"),"")</f>
        <v/>
      </c>
      <c r="DH504" s="122" t="str">
        <f>IF('Main courante'!$A501=$DF$6,TEXT('Main courante'!$C501,"hh:mm"),"")</f>
        <v/>
      </c>
      <c r="DI504" s="122" t="str">
        <f>IF('Main courante'!$A501=$DF$6,TEXT('Main courante'!$D501,"hh:mm"),"")</f>
        <v/>
      </c>
      <c r="DJ504" s="123" t="str">
        <f>IF('Main courante'!$A501=$DF$6,MOD($DI504-$DH504,1),"")</f>
        <v/>
      </c>
      <c r="DK504" s="123" t="str">
        <f>IF('Main courante'!$A501=$DF$6,'Main courante'!$E501,"")</f>
        <v/>
      </c>
      <c r="DL504" s="128"/>
      <c r="DM504" s="120" t="str">
        <f>IF(OR('Main courante'!$F501&lt;&gt;"",'Main courante'!$K501&lt;&gt;""),MAX($DM$8:$DM503)+1,"")</f>
        <v/>
      </c>
      <c r="DN504" s="121" t="str">
        <f>IF('Main courante'!$F501,TEXT('Main courante'!$B501,"j mmm aa"),"")</f>
        <v/>
      </c>
      <c r="DO504" s="121" t="str">
        <f>IF('Main courante'!$F501,'Main courante'!$E501,"")</f>
        <v/>
      </c>
      <c r="DP504" s="121" t="str">
        <f>IF(OR('Main courante'!$F501&lt;&gt;"",'Main courante'!$K501&lt;&gt;""),IF('Main courante'!$F501&lt;&gt;"",TEXT('Main courante'!$F501,"hh:mm"),""),"")</f>
        <v/>
      </c>
      <c r="DQ504" s="121" t="str">
        <f>IF(OR('Main courante'!$F501&lt;&gt;"",'Main courante'!$K501&lt;&gt;""),IF('Main courante'!$G501&lt;&gt;"",TEXT('Main courante'!$G501,"hh:mm"),""),"")</f>
        <v/>
      </c>
      <c r="DR504" s="121" t="str">
        <f>IF(OR('Main courante'!$F501&lt;&gt;"",'Main courante'!$K501&lt;&gt;""),IF('Main courante'!$K501&lt;&gt;"",TEXT('Main courante'!$K501,"hh:mm"),""),"")</f>
        <v/>
      </c>
      <c r="DS504" s="121" t="str">
        <f>IF(OR('Main courante'!$F501&lt;&gt;"",'Main courante'!$K501&lt;&gt;""),IF('Main courante'!$L501&lt;&gt;"",TEXT('Main courante'!$L501,"hh:mm"),""),"")</f>
        <v/>
      </c>
      <c r="DT504" s="129">
        <f t="shared" si="25"/>
        <v>0</v>
      </c>
      <c r="DU504" s="130">
        <f>'Main courante'!$H501+'Main courante'!$M501</f>
        <v>0</v>
      </c>
      <c r="DV504" s="131">
        <f>'Main courante'!$J501+'Main courante'!$O501</f>
        <v>0</v>
      </c>
      <c r="DW504" s="131">
        <f>'Main courante'!$I501+'Main courante'!$N501</f>
        <v>0</v>
      </c>
      <c r="DX504" s="132" t="str">
        <f>IF('Main courante'!$P501&lt;&gt;"",'Main courante'!$P501,"")</f>
        <v/>
      </c>
      <c r="DY504" s="133" t="str">
        <f>IF('Main courante'!$Q501&lt;&gt;"",'Main courante'!$Q501,"")</f>
        <v/>
      </c>
      <c r="DZ504" s="133" t="str">
        <f>IF('Main courante'!$R501&lt;&gt;"",'Main courante'!$R501,"")</f>
        <v/>
      </c>
      <c r="EA504" s="129">
        <f t="shared" si="26"/>
        <v>0</v>
      </c>
      <c r="EB504" s="129">
        <f t="shared" si="27"/>
        <v>0</v>
      </c>
      <c r="ED504" s="120" t="str">
        <f>IF('Main courante'!$A501=$ED$6,MAX($ED$8:$ED503)+1,"")</f>
        <v/>
      </c>
      <c r="EE504" s="120" t="str">
        <f>IF('Main courante'!$A501=$ED$6,'Main courante'!$S501,"")</f>
        <v/>
      </c>
      <c r="EF504" s="120" t="str">
        <f>IF('Main courante'!$A501=$ED$6,'Main courante'!$T501,"")</f>
        <v/>
      </c>
      <c r="EG504" s="120" t="str">
        <f>IF('Main courante'!$A501=$ED$6,'Main courante'!$U501,"")</f>
        <v/>
      </c>
      <c r="EH504" s="134" t="str">
        <f>IF('Main courante'!$A501=$ED$6,'Main courante'!$V501,"")</f>
        <v/>
      </c>
      <c r="EJ504" s="120" t="str">
        <f>IF('Main courante'!$A501=$EJ$6,MAX($EJ$8:$EJ503)+1,"")</f>
        <v/>
      </c>
      <c r="EK504" s="120" t="str">
        <f>IF('Main courante'!$A501=$EJ$6,'Main courante'!$S501,"")</f>
        <v/>
      </c>
      <c r="EL504" s="120" t="str">
        <f>IF('Main courante'!$A501=$EJ$6,'Main courante'!$T501,"")</f>
        <v/>
      </c>
      <c r="EM504" s="120" t="str">
        <f>IF('Main courante'!$A501=$EJ$6,'Main courante'!$U501,"")</f>
        <v/>
      </c>
      <c r="EN504" s="134" t="str">
        <f>IF('Main courante'!$A501=$EJ$6,'Main courante'!$V501,"")</f>
        <v/>
      </c>
      <c r="EP504" s="120" t="str">
        <f>IF('Main courante'!$A501=$EP$6,MAX($EP$8:$EP503)+1,"")</f>
        <v/>
      </c>
      <c r="EQ504" s="120" t="str">
        <f>IF('Main courante'!$A501=$EP$6,'Main courante'!$S501,"")</f>
        <v/>
      </c>
      <c r="ER504" s="120" t="str">
        <f>IF('Main courante'!$A501=$EP$6,'Main courante'!$T501,"")</f>
        <v/>
      </c>
      <c r="ES504" s="120" t="str">
        <f>IF('Main courante'!$A501=$EP$6,'Main courante'!$U501,"")</f>
        <v/>
      </c>
      <c r="ET504" s="134" t="str">
        <f>IF('Main courante'!$A501=$EP$6,'Main courante'!$V501,"")</f>
        <v/>
      </c>
      <c r="EU504" s="125"/>
      <c r="EV504" s="120" t="str">
        <f>IF('Main courante'!$A501=$EV$6,MAX($EV$8:$EV503)+1,"")</f>
        <v/>
      </c>
      <c r="EW504" s="121" t="str">
        <f>IF('Main courante'!$A501=$EV$6,TEXT('Main courante'!$B501,"j mmm aa"),"")</f>
        <v/>
      </c>
      <c r="EX504" s="122" t="str">
        <f>IF('Main courante'!$A501=$EV$6,TEXT('Main courante'!$C501,"hh:mm"),"")</f>
        <v/>
      </c>
      <c r="EY504" s="122" t="str">
        <f>IF('Main courante'!$A501=$EV$6,TEXT('Main courante'!$D501,"hh:mm"),"")</f>
        <v/>
      </c>
      <c r="EZ504" s="123" t="str">
        <f>IF('Main courante'!$A501=$EV$6,MOD($EY504-$EX504,1),"")</f>
        <v/>
      </c>
      <c r="FA504" s="123" t="str">
        <f>IF('Main courante'!$A501=$EV$6,'Main courante'!$E501,"")</f>
        <v/>
      </c>
      <c r="FB504" s="128"/>
    </row>
    <row r="505" spans="1:160">
      <c r="A505" s="120" t="str">
        <f>IF('Main courante'!$A502=$A$6,MAX($A$8:$A504)+1,"")</f>
        <v/>
      </c>
      <c r="B505" s="121" t="str">
        <f>IF('Main courante'!$A502=$A$6,TEXT('Main courante'!$B502,"j mmm aa"),"")</f>
        <v/>
      </c>
      <c r="C505" s="122" t="str">
        <f>IF('Main courante'!$A502=$A$6,TEXT('Main courante'!$C502,"hh:mm"),"")</f>
        <v/>
      </c>
      <c r="D505" s="122" t="str">
        <f>IF('Main courante'!$A502=$A$6,TEXT('Main courante'!$D502,"hh:mm"),"")</f>
        <v/>
      </c>
      <c r="E505" s="123" t="str">
        <f>IF('Main courante'!$A502=$A$6,MOD($D505-$C505,1),"")</f>
        <v/>
      </c>
      <c r="F505" s="123" t="str">
        <f>IF('Main courante'!$A502=$A$6,'Main courante'!$E502,"")</f>
        <v/>
      </c>
      <c r="G505" s="125"/>
      <c r="H505" s="126" t="str">
        <f>IF('Main courante'!$A502=$H$6,MAX($H$8:$H504)+1,"")</f>
        <v/>
      </c>
      <c r="I505" s="121" t="str">
        <f>IF('Main courante'!$A502=$H$6,TEXT('Main courante'!$B502,"j mmm aa"),"")</f>
        <v/>
      </c>
      <c r="J505" s="122" t="str">
        <f>IF('Main courante'!$A502=$H$6,TEXT('Main courante'!$C502,"hh:mm"),"")</f>
        <v/>
      </c>
      <c r="K505" s="122" t="str">
        <f>IF('Main courante'!$A502=$H$6,TEXT('Main courante'!$D502,"hh:mm"),"")</f>
        <v/>
      </c>
      <c r="L505" s="123" t="str">
        <f>IF('Main courante'!$A502=$H$6,MOD($K505-$J505,1),"")</f>
        <v/>
      </c>
      <c r="M505" s="123" t="str">
        <f>IF('Main courante'!$A502=$H$6,'Main courante'!$E502,"")</f>
        <v/>
      </c>
      <c r="N505" s="125"/>
      <c r="O505" s="120" t="str">
        <f>IF('Main courante'!$A502=$O$6,MAX($O$8:$O504)+1,"")</f>
        <v/>
      </c>
      <c r="P505" s="121" t="str">
        <f>IF('Main courante'!$A502=$O$6,TEXT('Main courante'!$B502,"j mmm aa"),"")</f>
        <v/>
      </c>
      <c r="Q505" s="122" t="str">
        <f>IF('Main courante'!$A502=$O$6,TEXT('Main courante'!$C502,"hh:mm"),"")</f>
        <v/>
      </c>
      <c r="R505" s="122" t="str">
        <f>IF('Main courante'!$A502=$O$6,TEXT('Main courante'!$D502,"hh:mm"),"")</f>
        <v/>
      </c>
      <c r="S505" s="123" t="str">
        <f>IF('Main courante'!$A502=$O$6,MOD($R505-$Q505,1),"")</f>
        <v/>
      </c>
      <c r="T505" s="124" t="str">
        <f>IF('Main courante'!$A502=$O$6,'Main courante'!$E502,"")</f>
        <v/>
      </c>
      <c r="U505" s="127" t="str">
        <f>IF('Main courante'!$A502=$O$6,DU505,"")</f>
        <v/>
      </c>
      <c r="V505" s="125"/>
      <c r="W505" s="120" t="str">
        <f>IF('Main courante'!$A502=$W$6,MAX($W$8:$W504)+1,"")</f>
        <v/>
      </c>
      <c r="X505" s="121" t="str">
        <f>IF('Main courante'!$A502=$W$6,TEXT('Main courante'!$B502,"j mmm aa"),"")</f>
        <v/>
      </c>
      <c r="Y505" s="122" t="str">
        <f>IF('Main courante'!$A502=$W$6,TEXT('Main courante'!$C502,"hh:mm"),"")</f>
        <v/>
      </c>
      <c r="Z505" s="122" t="str">
        <f>IF('Main courante'!$A502=$W$6,TEXT('Main courante'!$D502,"hh:mm"),"")</f>
        <v/>
      </c>
      <c r="AA505" s="123" t="str">
        <f>IF('Main courante'!$A502=$W$6,MOD($Z505-$Y505,1),"")</f>
        <v/>
      </c>
      <c r="AB505" s="123" t="str">
        <f>IF('Main courante'!$A502=$W$6,'Main courante'!$E502,"")</f>
        <v/>
      </c>
      <c r="AC505" s="122" t="str">
        <f>IF('Main courante'!$A502=$W$6,DU505,"")</f>
        <v/>
      </c>
      <c r="AD505" s="125"/>
      <c r="AE505" s="120" t="str">
        <f>IF('Main courante'!$A502=$AE$6,MAX($AE$8:$AE504)+1,"")</f>
        <v/>
      </c>
      <c r="AF505" s="121" t="str">
        <f>IF('Main courante'!$A502=$AE$6,TEXT('Main courante'!$B502,"j mmm aa"),"")</f>
        <v/>
      </c>
      <c r="AG505" s="122" t="str">
        <f>IF('Main courante'!$A502=$AE$6,TEXT('Main courante'!$C502,"hh:mm"),"")</f>
        <v/>
      </c>
      <c r="AH505" s="122" t="str">
        <f>IF('Main courante'!$A502=$AE$6,TEXT('Main courante'!$D502,"hh:mm"),"")</f>
        <v/>
      </c>
      <c r="AI505" s="123" t="str">
        <f>IF('Main courante'!$A502=$AE$6,MOD($AH505-$AG505,1),"")</f>
        <v/>
      </c>
      <c r="AJ505" s="123" t="str">
        <f>IF('Main courante'!$A502=$AE$6,'Main courante'!$E502,"")</f>
        <v/>
      </c>
      <c r="AK505" s="122" t="str">
        <f>IF('Main courante'!$A502=$AE$6,DU505,"")</f>
        <v/>
      </c>
      <c r="AL505" s="125"/>
      <c r="AM505" s="120" t="str">
        <f>IF('Main courante'!$A502=$AM$6,MAX($AM$8:$AM504)+1,"")</f>
        <v/>
      </c>
      <c r="AN505" s="121" t="str">
        <f>IF('Main courante'!$A502=$AM$6,TEXT('Main courante'!$B502,"j mmm aa"),"")</f>
        <v/>
      </c>
      <c r="AO505" s="122" t="str">
        <f>IF('Main courante'!$A502=$AM$6,TEXT('Main courante'!$C502,"hh:mm"),"")</f>
        <v/>
      </c>
      <c r="AP505" s="122" t="str">
        <f>IF('Main courante'!$A502=$AM$6,TEXT('Main courante'!$D502,"hh:mm"),"")</f>
        <v/>
      </c>
      <c r="AQ505" s="123" t="str">
        <f>IF('Main courante'!$A502=$AM$6,MOD($AP505-$AO505,1),"")</f>
        <v/>
      </c>
      <c r="AR505" s="123" t="str">
        <f>IF('Main courante'!$A502=$AM$6,'Main courante'!$E502,"")</f>
        <v/>
      </c>
      <c r="AS505" s="122" t="str">
        <f>IF('Main courante'!$A502=$AM$6,DU505,"")</f>
        <v/>
      </c>
      <c r="AT505" s="125"/>
      <c r="AU505" s="120" t="str">
        <f>IF('Main courante'!$A502=$AU$6,MAX($AU$8:$AU504)+1,"")</f>
        <v/>
      </c>
      <c r="AV505" s="121" t="str">
        <f>IF('Main courante'!$A502=$AU$6,TEXT('Main courante'!$B502,"j mmm aa"),"")</f>
        <v/>
      </c>
      <c r="AW505" s="122" t="str">
        <f>IF('Main courante'!$A502=$AU$6,TEXT('Main courante'!$C502,"hh:mm"),"")</f>
        <v/>
      </c>
      <c r="AX505" s="122" t="str">
        <f>IF('Main courante'!$A502=$AU$6,TEXT('Main courante'!$D502,"hh:mm"),"")</f>
        <v/>
      </c>
      <c r="AY505" s="123" t="str">
        <f>IF('Main courante'!$A502=$AU$6,MOD($AX505-$AW505,1),"")</f>
        <v/>
      </c>
      <c r="AZ505" s="123" t="str">
        <f>IF('Main courante'!$A502=$AU$6,'Main courante'!$E502,"")</f>
        <v/>
      </c>
      <c r="BA505" s="122" t="str">
        <f>IF('Main courante'!$A502=$AU$6,DU505,"")</f>
        <v/>
      </c>
      <c r="BB505" s="125"/>
      <c r="BC505" s="120" t="str">
        <f>IF('Main courante'!$A502=$BC$6,MAX($BC$8:$BC504)+1,"")</f>
        <v/>
      </c>
      <c r="BD505" s="121" t="str">
        <f>IF('Main courante'!$A502=$BC$6,TEXT('Main courante'!$B502,"j mmm aa"),"")</f>
        <v/>
      </c>
      <c r="BE505" s="122" t="str">
        <f>IF('Main courante'!$A502=$BC$6,TEXT('Main courante'!$C502,"hh:mm"),"")</f>
        <v/>
      </c>
      <c r="BF505" s="122" t="str">
        <f>IF('Main courante'!$A502=$BC$6,TEXT('Main courante'!$D502,"hh:mm"),"")</f>
        <v/>
      </c>
      <c r="BG505" s="123" t="str">
        <f>IF('Main courante'!$A502=$BC$6,MOD($BF505-$BE505,1),"")</f>
        <v/>
      </c>
      <c r="BH505" s="123" t="str">
        <f>IF('Main courante'!$A502=$BC$6,'Main courante'!$E502,"")</f>
        <v/>
      </c>
      <c r="BI505" s="122" t="str">
        <f>IF('Main courante'!$A502=$BC$6,DU505,"")</f>
        <v/>
      </c>
      <c r="BJ505" s="125"/>
      <c r="BK505" s="120" t="str">
        <f>IF('Main courante'!$A502=$BK$6,MAX($BK$8:$BK504)+1,"")</f>
        <v/>
      </c>
      <c r="BL505" s="121" t="str">
        <f>IF('Main courante'!$A502=$BK$6,TEXT('Main courante'!$B502,"j mmm aa"),"")</f>
        <v/>
      </c>
      <c r="BM505" s="122" t="str">
        <f>IF('Main courante'!$A502=$BK$6,TEXT('Main courante'!$C502,"hh:mm"),"")</f>
        <v/>
      </c>
      <c r="BN505" s="122" t="str">
        <f>IF('Main courante'!$A502=$BK$6,TEXT('Main courante'!$D502,"hh:mm"),"")</f>
        <v/>
      </c>
      <c r="BO505" s="123" t="str">
        <f>IF('Main courante'!$A502=$BK$6,MOD($BN505-$BM505,1),"")</f>
        <v/>
      </c>
      <c r="BP505" s="123" t="str">
        <f>IF('Main courante'!$A502=$BK$6,'Main courante'!$E502,"")</f>
        <v/>
      </c>
      <c r="BQ505" s="122" t="str">
        <f>IF('Main courante'!$A502=$BK$6,DU505,"")</f>
        <v/>
      </c>
      <c r="BR505" s="125"/>
      <c r="BS505" s="120" t="str">
        <f>IF('Main courante'!$A502=$BS$6,MAX($BS$8:$BS504)+1,"")</f>
        <v/>
      </c>
      <c r="BT505" s="121" t="str">
        <f>IF('Main courante'!$A502=$BS$6,TEXT('Main courante'!$B502,"j mmm aa"),"")</f>
        <v/>
      </c>
      <c r="BU505" s="122" t="str">
        <f>IF('Main courante'!$A502=$BS$6,TEXT('Main courante'!$C502,"hh:mm"),"")</f>
        <v/>
      </c>
      <c r="BV505" s="122" t="str">
        <f>IF('Main courante'!$A502=$BS$6,TEXT('Main courante'!$D502,"hh:mm"),"")</f>
        <v/>
      </c>
      <c r="BW505" s="123" t="str">
        <f>IF('Main courante'!$A502=$BS$6,MOD($BV505-$BU505,1),"")</f>
        <v/>
      </c>
      <c r="BX505" s="123" t="str">
        <f>IF('Main courante'!$A502=$BS$6,'Main courante'!$E502,"")</f>
        <v/>
      </c>
      <c r="BY505" s="122" t="str">
        <f>IF('Main courante'!$A502=$BS$6,DU505,"")</f>
        <v/>
      </c>
      <c r="BZ505" s="125"/>
      <c r="CA505" s="120" t="str">
        <f>IF('Main courante'!$A502=$CA$6,MAX($CA$8:$CA504)+1,"")</f>
        <v/>
      </c>
      <c r="CB505" s="121" t="str">
        <f>IF('Main courante'!$A502=$CA$6,TEXT('Main courante'!$B502,"j mmm aa"),"")</f>
        <v/>
      </c>
      <c r="CC505" s="122" t="str">
        <f>IF('Main courante'!$A502=$CA$6,TEXT('Main courante'!$C502,"hh:mm"),"")</f>
        <v/>
      </c>
      <c r="CD505" s="122" t="str">
        <f>IF('Main courante'!$A502=$CA$6,TEXT('Main courante'!$D502,"hh:mm"),"")</f>
        <v/>
      </c>
      <c r="CE505" s="123" t="str">
        <f>IF('Main courante'!$A502=$CA$6,MOD($CD505-$CC505,1),"")</f>
        <v/>
      </c>
      <c r="CF505" s="123" t="str">
        <f>IF('Main courante'!$A502=$CA$6,'Main courante'!$E502,"")</f>
        <v/>
      </c>
      <c r="CG505" s="122" t="str">
        <f>IF('Main courante'!$A502=$CA$6,DU505,"")</f>
        <v/>
      </c>
      <c r="CH505" s="125"/>
      <c r="CI505" s="120" t="str">
        <f>IF('Main courante'!$A502=$CI$6,MAX($CI$8:$CI504)+1,"")</f>
        <v/>
      </c>
      <c r="CJ505" s="121" t="str">
        <f>IF('Main courante'!$A502=$CI$6,TEXT('Main courante'!$B502,"j mmm aa"),"")</f>
        <v/>
      </c>
      <c r="CK505" s="122" t="str">
        <f>IF('Main courante'!$A502=$CI$6,TEXT('Main courante'!$C502,"hh:mm"),"")</f>
        <v/>
      </c>
      <c r="CL505" s="122" t="str">
        <f>IF('Main courante'!$A502=$CI$6,TEXT('Main courante'!$D502,"hh:mm"),"")</f>
        <v/>
      </c>
      <c r="CM505" s="123" t="str">
        <f>IF('Main courante'!$A502=$CI$6,MOD($CL505-$CK505,1),"")</f>
        <v/>
      </c>
      <c r="CN505" s="123" t="str">
        <f>IF('Main courante'!$A502=$CI$6,'Main courante'!$E502,"")</f>
        <v/>
      </c>
      <c r="CO505" s="125"/>
      <c r="CP505" s="120" t="str">
        <f>IF('Main courante'!$A502=$CP$6,MAX($CP$8:$CP504)+1,"")</f>
        <v/>
      </c>
      <c r="CQ505" s="121" t="str">
        <f>IF('Main courante'!$A502=$CP$6,TEXT('Main courante'!$B502,"j mmm aa"),"")</f>
        <v/>
      </c>
      <c r="CR505" s="122" t="str">
        <f>IF('Main courante'!$A502=$CP$6,TEXT('Main courante'!$C502,"hh:mm"),"")</f>
        <v/>
      </c>
      <c r="CS505" s="122" t="str">
        <f>IF('Main courante'!$A502=$CP$6,TEXT('Main courante'!$D502,"hh:mm"),"")</f>
        <v/>
      </c>
      <c r="CT505" s="123" t="str">
        <f>IF('Main courante'!$A502=$CP$6,MOD($CS505-$CR505,1),"")</f>
        <v/>
      </c>
      <c r="CU505" s="123" t="str">
        <f>IF('Main courante'!$A502=$CP$6,'Main courante'!$E502,"")</f>
        <v/>
      </c>
      <c r="CV505" s="122" t="str">
        <f>IF('Main courante'!$A502=$CP$6,DU505,"")</f>
        <v/>
      </c>
      <c r="CW505" s="125"/>
      <c r="CX505" s="120" t="str">
        <f>IF('Main courante'!$A502=$CX$6,MAX($CX$8:$CX504)+1,"")</f>
        <v/>
      </c>
      <c r="CY505" s="121" t="str">
        <f>IF('Main courante'!$A502=$CX$6,TEXT('Main courante'!$B502,"j mmm aa"),"")</f>
        <v/>
      </c>
      <c r="CZ505" s="122" t="str">
        <f>IF('Main courante'!$A502=$CX$6,TEXT('Main courante'!$C502,"hh:mm"),"")</f>
        <v/>
      </c>
      <c r="DA505" s="122" t="str">
        <f>IF('Main courante'!$A502=$CX$6,TEXT('Main courante'!$D502,"hh:mm"),"")</f>
        <v/>
      </c>
      <c r="DB505" s="123" t="str">
        <f>IF('Main courante'!$A502=$CX$6,MOD($DA505-$CZ505,1),"")</f>
        <v/>
      </c>
      <c r="DC505" s="123" t="str">
        <f>IF('Main courante'!$A502=$CX$6,'Main courante'!$E502,"")</f>
        <v/>
      </c>
      <c r="DD505" s="122" t="str">
        <f>IF('Main courante'!$A502=$CX$6,DU505,"")</f>
        <v/>
      </c>
      <c r="DE505" s="125"/>
      <c r="DF505" s="120" t="str">
        <f>IF('Main courante'!$A502=$DF$6,MAX($DF$8:$DF504)+1,"")</f>
        <v/>
      </c>
      <c r="DG505" s="121" t="str">
        <f>IF('Main courante'!$A502=$DF$6,TEXT('Main courante'!$B502,"j mmm aa"),"")</f>
        <v/>
      </c>
      <c r="DH505" s="122" t="str">
        <f>IF('Main courante'!$A502=$DF$6,TEXT('Main courante'!$C502,"hh:mm"),"")</f>
        <v/>
      </c>
      <c r="DI505" s="122" t="str">
        <f>IF('Main courante'!$A502=$DF$6,TEXT('Main courante'!$D502,"hh:mm"),"")</f>
        <v/>
      </c>
      <c r="DJ505" s="123" t="str">
        <f>IF('Main courante'!$A502=$DF$6,MOD($DI505-$DH505,1),"")</f>
        <v/>
      </c>
      <c r="DK505" s="123" t="str">
        <f>IF('Main courante'!$A502=$DF$6,'Main courante'!$E502,"")</f>
        <v/>
      </c>
      <c r="DL505" s="128"/>
      <c r="DM505" s="120" t="str">
        <f>IF(OR('Main courante'!$F502&lt;&gt;"",'Main courante'!$K502&lt;&gt;""),MAX($DM$8:$DM504)+1,"")</f>
        <v/>
      </c>
      <c r="DN505" s="121" t="str">
        <f>IF('Main courante'!$F502,TEXT('Main courante'!$B502,"j mmm aa"),"")</f>
        <v/>
      </c>
      <c r="DO505" s="121" t="str">
        <f>IF('Main courante'!$F502,'Main courante'!$E502,"")</f>
        <v/>
      </c>
      <c r="DP505" s="121" t="str">
        <f>IF(OR('Main courante'!$F502&lt;&gt;"",'Main courante'!$K502&lt;&gt;""),IF('Main courante'!$F502&lt;&gt;"",TEXT('Main courante'!$F502,"hh:mm"),""),"")</f>
        <v/>
      </c>
      <c r="DQ505" s="121" t="str">
        <f>IF(OR('Main courante'!$F502&lt;&gt;"",'Main courante'!$K502&lt;&gt;""),IF('Main courante'!$G502&lt;&gt;"",TEXT('Main courante'!$G502,"hh:mm"),""),"")</f>
        <v/>
      </c>
      <c r="DR505" s="121" t="str">
        <f>IF(OR('Main courante'!$F502&lt;&gt;"",'Main courante'!$K502&lt;&gt;""),IF('Main courante'!$K502&lt;&gt;"",TEXT('Main courante'!$K502,"hh:mm"),""),"")</f>
        <v/>
      </c>
      <c r="DS505" s="121" t="str">
        <f>IF(OR('Main courante'!$F502&lt;&gt;"",'Main courante'!$K502&lt;&gt;""),IF('Main courante'!$L502&lt;&gt;"",TEXT('Main courante'!$L502,"hh:mm"),""),"")</f>
        <v/>
      </c>
      <c r="DT505" s="129">
        <f t="shared" si="25"/>
        <v>0</v>
      </c>
      <c r="DU505" s="130">
        <f>'Main courante'!$H502+'Main courante'!$M502</f>
        <v>0</v>
      </c>
      <c r="DV505" s="131">
        <f>'Main courante'!$J502+'Main courante'!$O502</f>
        <v>0</v>
      </c>
      <c r="DW505" s="131">
        <f>'Main courante'!$I502+'Main courante'!$N502</f>
        <v>0</v>
      </c>
      <c r="DX505" s="132" t="str">
        <f>IF('Main courante'!$P502&lt;&gt;"",'Main courante'!$P502,"")</f>
        <v/>
      </c>
      <c r="DY505" s="133" t="str">
        <f>IF('Main courante'!$Q502&lt;&gt;"",'Main courante'!$Q502,"")</f>
        <v/>
      </c>
      <c r="DZ505" s="133" t="str">
        <f>IF('Main courante'!$R502&lt;&gt;"",'Main courante'!$R502,"")</f>
        <v/>
      </c>
      <c r="EA505" s="129">
        <f t="shared" si="26"/>
        <v>0</v>
      </c>
      <c r="EB505" s="129">
        <f t="shared" si="27"/>
        <v>0</v>
      </c>
      <c r="ED505" s="120" t="str">
        <f>IF('Main courante'!$A502=$ED$6,MAX($ED$8:$ED504)+1,"")</f>
        <v/>
      </c>
      <c r="EE505" s="120" t="str">
        <f>IF('Main courante'!$A502=$ED$6,'Main courante'!$S502,"")</f>
        <v/>
      </c>
      <c r="EF505" s="120" t="str">
        <f>IF('Main courante'!$A502=$ED$6,'Main courante'!$T502,"")</f>
        <v/>
      </c>
      <c r="EG505" s="120" t="str">
        <f>IF('Main courante'!$A502=$ED$6,'Main courante'!$U502,"")</f>
        <v/>
      </c>
      <c r="EH505" s="134" t="str">
        <f>IF('Main courante'!$A502=$ED$6,'Main courante'!$V502,"")</f>
        <v/>
      </c>
      <c r="EJ505" s="120" t="str">
        <f>IF('Main courante'!$A502=$EJ$6,MAX($EJ$8:$EJ504)+1,"")</f>
        <v/>
      </c>
      <c r="EK505" s="120" t="str">
        <f>IF('Main courante'!$A502=$EJ$6,'Main courante'!$S502,"")</f>
        <v/>
      </c>
      <c r="EL505" s="120" t="str">
        <f>IF('Main courante'!$A502=$EJ$6,'Main courante'!$T502,"")</f>
        <v/>
      </c>
      <c r="EM505" s="120" t="str">
        <f>IF('Main courante'!$A502=$EJ$6,'Main courante'!$U502,"")</f>
        <v/>
      </c>
      <c r="EN505" s="134" t="str">
        <f>IF('Main courante'!$A502=$EJ$6,'Main courante'!$V502,"")</f>
        <v/>
      </c>
      <c r="EP505" s="120" t="str">
        <f>IF('Main courante'!$A502=$EP$6,MAX($EP$8:$EP504)+1,"")</f>
        <v/>
      </c>
      <c r="EQ505" s="120" t="str">
        <f>IF('Main courante'!$A502=$EP$6,'Main courante'!$S502,"")</f>
        <v/>
      </c>
      <c r="ER505" s="120" t="str">
        <f>IF('Main courante'!$A502=$EP$6,'Main courante'!$T502,"")</f>
        <v/>
      </c>
      <c r="ES505" s="120" t="str">
        <f>IF('Main courante'!$A502=$EP$6,'Main courante'!$U502,"")</f>
        <v/>
      </c>
      <c r="ET505" s="134" t="str">
        <f>IF('Main courante'!$A502=$EP$6,'Main courante'!$V502,"")</f>
        <v/>
      </c>
      <c r="EU505" s="125"/>
      <c r="EV505" s="120" t="str">
        <f>IF('Main courante'!$A502=$EV$6,MAX($EV$8:$EV504)+1,"")</f>
        <v/>
      </c>
      <c r="EW505" s="121" t="str">
        <f>IF('Main courante'!$A502=$EV$6,TEXT('Main courante'!$B502,"j mmm aa"),"")</f>
        <v/>
      </c>
      <c r="EX505" s="122" t="str">
        <f>IF('Main courante'!$A502=$EV$6,TEXT('Main courante'!$C502,"hh:mm"),"")</f>
        <v/>
      </c>
      <c r="EY505" s="122" t="str">
        <f>IF('Main courante'!$A502=$EV$6,TEXT('Main courante'!$D502,"hh:mm"),"")</f>
        <v/>
      </c>
      <c r="EZ505" s="123" t="str">
        <f>IF('Main courante'!$A502=$EV$6,MOD($EY505-$EX505,1),"")</f>
        <v/>
      </c>
      <c r="FA505" s="123" t="str">
        <f>IF('Main courante'!$A502=$EV$6,'Main courante'!$E502,"")</f>
        <v/>
      </c>
      <c r="FB505" s="128"/>
    </row>
    <row r="506" spans="1:160">
      <c r="A506" s="120" t="str">
        <f>IF('Main courante'!$A503=$A$6,MAX($A$8:$A505)+1,"")</f>
        <v/>
      </c>
      <c r="B506" s="121" t="str">
        <f>IF('Main courante'!$A503=$A$6,TEXT('Main courante'!$B503,"j mmm aa"),"")</f>
        <v/>
      </c>
      <c r="C506" s="122" t="str">
        <f>IF('Main courante'!$A503=$A$6,TEXT('Main courante'!$C503,"hh:mm"),"")</f>
        <v/>
      </c>
      <c r="D506" s="122" t="str">
        <f>IF('Main courante'!$A503=$A$6,TEXT('Main courante'!$D503,"hh:mm"),"")</f>
        <v/>
      </c>
      <c r="E506" s="123" t="str">
        <f>IF('Main courante'!$A503=$A$6,MOD($D506-$C506,1),"")</f>
        <v/>
      </c>
      <c r="F506" s="123" t="str">
        <f>IF('Main courante'!$A503=$A$6,'Main courante'!$E503,"")</f>
        <v/>
      </c>
      <c r="G506" s="125"/>
      <c r="H506" s="126" t="str">
        <f>IF('Main courante'!$A503=$H$6,MAX($H$8:$H505)+1,"")</f>
        <v/>
      </c>
      <c r="I506" s="121" t="str">
        <f>IF('Main courante'!$A503=$H$6,TEXT('Main courante'!$B503,"j mmm aa"),"")</f>
        <v/>
      </c>
      <c r="J506" s="122" t="str">
        <f>IF('Main courante'!$A503=$H$6,TEXT('Main courante'!$C503,"hh:mm"),"")</f>
        <v/>
      </c>
      <c r="K506" s="122" t="str">
        <f>IF('Main courante'!$A503=$H$6,TEXT('Main courante'!$D503,"hh:mm"),"")</f>
        <v/>
      </c>
      <c r="L506" s="123" t="str">
        <f>IF('Main courante'!$A503=$H$6,MOD($K506-$J506,1),"")</f>
        <v/>
      </c>
      <c r="M506" s="123" t="str">
        <f>IF('Main courante'!$A503=$H$6,'Main courante'!$E503,"")</f>
        <v/>
      </c>
      <c r="N506" s="125"/>
      <c r="O506" s="120" t="str">
        <f>IF('Main courante'!$A503=$O$6,MAX($O$8:$O505)+1,"")</f>
        <v/>
      </c>
      <c r="P506" s="121" t="str">
        <f>IF('Main courante'!$A503=$O$6,TEXT('Main courante'!$B503,"j mmm aa"),"")</f>
        <v/>
      </c>
      <c r="Q506" s="122" t="str">
        <f>IF('Main courante'!$A503=$O$6,TEXT('Main courante'!$C503,"hh:mm"),"")</f>
        <v/>
      </c>
      <c r="R506" s="122" t="str">
        <f>IF('Main courante'!$A503=$O$6,TEXT('Main courante'!$D503,"hh:mm"),"")</f>
        <v/>
      </c>
      <c r="S506" s="123" t="str">
        <f>IF('Main courante'!$A503=$O$6,MOD($R506-$Q506,1),"")</f>
        <v/>
      </c>
      <c r="T506" s="124" t="str">
        <f>IF('Main courante'!$A503=$O$6,'Main courante'!$E503,"")</f>
        <v/>
      </c>
      <c r="U506" s="127" t="str">
        <f>IF('Main courante'!$A503=$O$6,DU506,"")</f>
        <v/>
      </c>
      <c r="V506" s="125"/>
      <c r="W506" s="120" t="str">
        <f>IF('Main courante'!$A503=$W$6,MAX($W$8:$W505)+1,"")</f>
        <v/>
      </c>
      <c r="X506" s="121" t="str">
        <f>IF('Main courante'!$A503=$W$6,TEXT('Main courante'!$B503,"j mmm aa"),"")</f>
        <v/>
      </c>
      <c r="Y506" s="122" t="str">
        <f>IF('Main courante'!$A503=$W$6,TEXT('Main courante'!$C503,"hh:mm"),"")</f>
        <v/>
      </c>
      <c r="Z506" s="122" t="str">
        <f>IF('Main courante'!$A503=$W$6,TEXT('Main courante'!$D503,"hh:mm"),"")</f>
        <v/>
      </c>
      <c r="AA506" s="123" t="str">
        <f>IF('Main courante'!$A503=$W$6,MOD($Z506-$Y506,1),"")</f>
        <v/>
      </c>
      <c r="AB506" s="123" t="str">
        <f>IF('Main courante'!$A503=$W$6,'Main courante'!$E503,"")</f>
        <v/>
      </c>
      <c r="AC506" s="122" t="str">
        <f>IF('Main courante'!$A503=$W$6,DU506,"")</f>
        <v/>
      </c>
      <c r="AD506" s="125"/>
      <c r="AE506" s="120" t="str">
        <f>IF('Main courante'!$A503=$AE$6,MAX($AE$8:$AE505)+1,"")</f>
        <v/>
      </c>
      <c r="AF506" s="121" t="str">
        <f>IF('Main courante'!$A503=$AE$6,TEXT('Main courante'!$B503,"j mmm aa"),"")</f>
        <v/>
      </c>
      <c r="AG506" s="122" t="str">
        <f>IF('Main courante'!$A503=$AE$6,TEXT('Main courante'!$C503,"hh:mm"),"")</f>
        <v/>
      </c>
      <c r="AH506" s="122" t="str">
        <f>IF('Main courante'!$A503=$AE$6,TEXT('Main courante'!$D503,"hh:mm"),"")</f>
        <v/>
      </c>
      <c r="AI506" s="123" t="str">
        <f>IF('Main courante'!$A503=$AE$6,MOD($AH506-$AG506,1),"")</f>
        <v/>
      </c>
      <c r="AJ506" s="123" t="str">
        <f>IF('Main courante'!$A503=$AE$6,'Main courante'!$E503,"")</f>
        <v/>
      </c>
      <c r="AK506" s="122" t="str">
        <f>IF('Main courante'!$A503=$AE$6,DU506,"")</f>
        <v/>
      </c>
      <c r="AL506" s="125"/>
      <c r="AM506" s="120" t="str">
        <f>IF('Main courante'!$A503=$AM$6,MAX($AM$8:$AM505)+1,"")</f>
        <v/>
      </c>
      <c r="AN506" s="121" t="str">
        <f>IF('Main courante'!$A503=$AM$6,TEXT('Main courante'!$B503,"j mmm aa"),"")</f>
        <v/>
      </c>
      <c r="AO506" s="122" t="str">
        <f>IF('Main courante'!$A503=$AM$6,TEXT('Main courante'!$C503,"hh:mm"),"")</f>
        <v/>
      </c>
      <c r="AP506" s="122" t="str">
        <f>IF('Main courante'!$A503=$AM$6,TEXT('Main courante'!$D503,"hh:mm"),"")</f>
        <v/>
      </c>
      <c r="AQ506" s="123" t="str">
        <f>IF('Main courante'!$A503=$AM$6,MOD($AP506-$AO506,1),"")</f>
        <v/>
      </c>
      <c r="AR506" s="123" t="str">
        <f>IF('Main courante'!$A503=$AM$6,'Main courante'!$E503,"")</f>
        <v/>
      </c>
      <c r="AS506" s="122" t="str">
        <f>IF('Main courante'!$A503=$AM$6,DU506,"")</f>
        <v/>
      </c>
      <c r="AT506" s="125"/>
      <c r="AU506" s="120" t="str">
        <f>IF('Main courante'!$A503=$AU$6,MAX($AU$8:$AU505)+1,"")</f>
        <v/>
      </c>
      <c r="AV506" s="121" t="str">
        <f>IF('Main courante'!$A503=$AU$6,TEXT('Main courante'!$B503,"j mmm aa"),"")</f>
        <v/>
      </c>
      <c r="AW506" s="122" t="str">
        <f>IF('Main courante'!$A503=$AU$6,TEXT('Main courante'!$C503,"hh:mm"),"")</f>
        <v/>
      </c>
      <c r="AX506" s="122" t="str">
        <f>IF('Main courante'!$A503=$AU$6,TEXT('Main courante'!$D503,"hh:mm"),"")</f>
        <v/>
      </c>
      <c r="AY506" s="123" t="str">
        <f>IF('Main courante'!$A503=$AU$6,MOD($AX506-$AW506,1),"")</f>
        <v/>
      </c>
      <c r="AZ506" s="123" t="str">
        <f>IF('Main courante'!$A503=$AU$6,'Main courante'!$E503,"")</f>
        <v/>
      </c>
      <c r="BA506" s="122" t="str">
        <f>IF('Main courante'!$A503=$AU$6,DU506,"")</f>
        <v/>
      </c>
      <c r="BB506" s="125"/>
      <c r="BC506" s="120" t="str">
        <f>IF('Main courante'!$A503=$BC$6,MAX($BC$8:$BC505)+1,"")</f>
        <v/>
      </c>
      <c r="BD506" s="121" t="str">
        <f>IF('Main courante'!$A503=$BC$6,TEXT('Main courante'!$B503,"j mmm aa"),"")</f>
        <v/>
      </c>
      <c r="BE506" s="122" t="str">
        <f>IF('Main courante'!$A503=$BC$6,TEXT('Main courante'!$C503,"hh:mm"),"")</f>
        <v/>
      </c>
      <c r="BF506" s="122" t="str">
        <f>IF('Main courante'!$A503=$BC$6,TEXT('Main courante'!$D503,"hh:mm"),"")</f>
        <v/>
      </c>
      <c r="BG506" s="123" t="str">
        <f>IF('Main courante'!$A503=$BC$6,MOD($BF506-$BE506,1),"")</f>
        <v/>
      </c>
      <c r="BH506" s="123" t="str">
        <f>IF('Main courante'!$A503=$BC$6,'Main courante'!$E503,"")</f>
        <v/>
      </c>
      <c r="BI506" s="122" t="str">
        <f>IF('Main courante'!$A503=$BC$6,DU506,"")</f>
        <v/>
      </c>
      <c r="BJ506" s="125"/>
      <c r="BK506" s="120" t="str">
        <f>IF('Main courante'!$A503=$BK$6,MAX($BK$8:$BK505)+1,"")</f>
        <v/>
      </c>
      <c r="BL506" s="121" t="str">
        <f>IF('Main courante'!$A503=$BK$6,TEXT('Main courante'!$B503,"j mmm aa"),"")</f>
        <v/>
      </c>
      <c r="BM506" s="122" t="str">
        <f>IF('Main courante'!$A503=$BK$6,TEXT('Main courante'!$C503,"hh:mm"),"")</f>
        <v/>
      </c>
      <c r="BN506" s="122" t="str">
        <f>IF('Main courante'!$A503=$BK$6,TEXT('Main courante'!$D503,"hh:mm"),"")</f>
        <v/>
      </c>
      <c r="BO506" s="123" t="str">
        <f>IF('Main courante'!$A503=$BK$6,MOD($BN506-$BM506,1),"")</f>
        <v/>
      </c>
      <c r="BP506" s="123" t="str">
        <f>IF('Main courante'!$A503=$BK$6,'Main courante'!$E503,"")</f>
        <v/>
      </c>
      <c r="BQ506" s="122" t="str">
        <f>IF('Main courante'!$A503=$BK$6,DU506,"")</f>
        <v/>
      </c>
      <c r="BR506" s="125"/>
      <c r="BS506" s="120" t="str">
        <f>IF('Main courante'!$A503=$BS$6,MAX($BS$8:$BS505)+1,"")</f>
        <v/>
      </c>
      <c r="BT506" s="121" t="str">
        <f>IF('Main courante'!$A503=$BS$6,TEXT('Main courante'!$B503,"j mmm aa"),"")</f>
        <v/>
      </c>
      <c r="BU506" s="122" t="str">
        <f>IF('Main courante'!$A503=$BS$6,TEXT('Main courante'!$C503,"hh:mm"),"")</f>
        <v/>
      </c>
      <c r="BV506" s="122" t="str">
        <f>IF('Main courante'!$A503=$BS$6,TEXT('Main courante'!$D503,"hh:mm"),"")</f>
        <v/>
      </c>
      <c r="BW506" s="123" t="str">
        <f>IF('Main courante'!$A503=$BS$6,MOD($BV506-$BU506,1),"")</f>
        <v/>
      </c>
      <c r="BX506" s="123" t="str">
        <f>IF('Main courante'!$A503=$BS$6,'Main courante'!$E503,"")</f>
        <v/>
      </c>
      <c r="BY506" s="122" t="str">
        <f>IF('Main courante'!$A503=$BS$6,DU506,"")</f>
        <v/>
      </c>
      <c r="BZ506" s="125"/>
      <c r="CA506" s="120" t="str">
        <f>IF('Main courante'!$A503=$CA$6,MAX($CA$8:$CA505)+1,"")</f>
        <v/>
      </c>
      <c r="CB506" s="121" t="str">
        <f>IF('Main courante'!$A503=$CA$6,TEXT('Main courante'!$B503,"j mmm aa"),"")</f>
        <v/>
      </c>
      <c r="CC506" s="122" t="str">
        <f>IF('Main courante'!$A503=$CA$6,TEXT('Main courante'!$C503,"hh:mm"),"")</f>
        <v/>
      </c>
      <c r="CD506" s="122" t="str">
        <f>IF('Main courante'!$A503=$CA$6,TEXT('Main courante'!$D503,"hh:mm"),"")</f>
        <v/>
      </c>
      <c r="CE506" s="123" t="str">
        <f>IF('Main courante'!$A503=$CA$6,MOD($CD506-$CC506,1),"")</f>
        <v/>
      </c>
      <c r="CF506" s="123" t="str">
        <f>IF('Main courante'!$A503=$CA$6,'Main courante'!$E503,"")</f>
        <v/>
      </c>
      <c r="CG506" s="122" t="str">
        <f>IF('Main courante'!$A503=$CA$6,DU506,"")</f>
        <v/>
      </c>
      <c r="CH506" s="125"/>
      <c r="CI506" s="120" t="str">
        <f>IF('Main courante'!$A503=$CI$6,MAX($CI$8:$CI505)+1,"")</f>
        <v/>
      </c>
      <c r="CJ506" s="121" t="str">
        <f>IF('Main courante'!$A503=$CI$6,TEXT('Main courante'!$B503,"j mmm aa"),"")</f>
        <v/>
      </c>
      <c r="CK506" s="122" t="str">
        <f>IF('Main courante'!$A503=$CI$6,TEXT('Main courante'!$C503,"hh:mm"),"")</f>
        <v/>
      </c>
      <c r="CL506" s="122" t="str">
        <f>IF('Main courante'!$A503=$CI$6,TEXT('Main courante'!$D503,"hh:mm"),"")</f>
        <v/>
      </c>
      <c r="CM506" s="123" t="str">
        <f>IF('Main courante'!$A503=$CI$6,MOD($CL506-$CK506,1),"")</f>
        <v/>
      </c>
      <c r="CN506" s="123" t="str">
        <f>IF('Main courante'!$A503=$CI$6,'Main courante'!$E503,"")</f>
        <v/>
      </c>
      <c r="CO506" s="125"/>
      <c r="CP506" s="120" t="str">
        <f>IF('Main courante'!$A503=$CP$6,MAX($CP$8:$CP505)+1,"")</f>
        <v/>
      </c>
      <c r="CQ506" s="121" t="str">
        <f>IF('Main courante'!$A503=$CP$6,TEXT('Main courante'!$B503,"j mmm aa"),"")</f>
        <v/>
      </c>
      <c r="CR506" s="122" t="str">
        <f>IF('Main courante'!$A503=$CP$6,TEXT('Main courante'!$C503,"hh:mm"),"")</f>
        <v/>
      </c>
      <c r="CS506" s="122" t="str">
        <f>IF('Main courante'!$A503=$CP$6,TEXT('Main courante'!$D503,"hh:mm"),"")</f>
        <v/>
      </c>
      <c r="CT506" s="123" t="str">
        <f>IF('Main courante'!$A503=$CP$6,MOD($CS506-$CR506,1),"")</f>
        <v/>
      </c>
      <c r="CU506" s="123" t="str">
        <f>IF('Main courante'!$A503=$CP$6,'Main courante'!$E503,"")</f>
        <v/>
      </c>
      <c r="CV506" s="122" t="str">
        <f>IF('Main courante'!$A503=$CP$6,DU506,"")</f>
        <v/>
      </c>
      <c r="CW506" s="125"/>
      <c r="CX506" s="120" t="str">
        <f>IF('Main courante'!$A503=$CX$6,MAX($CX$8:$CX505)+1,"")</f>
        <v/>
      </c>
      <c r="CY506" s="121" t="str">
        <f>IF('Main courante'!$A503=$CX$6,TEXT('Main courante'!$B503,"j mmm aa"),"")</f>
        <v/>
      </c>
      <c r="CZ506" s="122" t="str">
        <f>IF('Main courante'!$A503=$CX$6,TEXT('Main courante'!$C503,"hh:mm"),"")</f>
        <v/>
      </c>
      <c r="DA506" s="122" t="str">
        <f>IF('Main courante'!$A503=$CX$6,TEXT('Main courante'!$D503,"hh:mm"),"")</f>
        <v/>
      </c>
      <c r="DB506" s="123" t="str">
        <f>IF('Main courante'!$A503=$CX$6,MOD($DA506-$CZ506,1),"")</f>
        <v/>
      </c>
      <c r="DC506" s="123" t="str">
        <f>IF('Main courante'!$A503=$CX$6,'Main courante'!$E503,"")</f>
        <v/>
      </c>
      <c r="DD506" s="122" t="str">
        <f>IF('Main courante'!$A503=$CX$6,DU506,"")</f>
        <v/>
      </c>
      <c r="DE506" s="125"/>
      <c r="DF506" s="120" t="str">
        <f>IF('Main courante'!$A503=$DF$6,MAX($DF$8:$DF505)+1,"")</f>
        <v/>
      </c>
      <c r="DG506" s="121" t="str">
        <f>IF('Main courante'!$A503=$DF$6,TEXT('Main courante'!$B503,"j mmm aa"),"")</f>
        <v/>
      </c>
      <c r="DH506" s="122" t="str">
        <f>IF('Main courante'!$A503=$DF$6,TEXT('Main courante'!$C503,"hh:mm"),"")</f>
        <v/>
      </c>
      <c r="DI506" s="122" t="str">
        <f>IF('Main courante'!$A503=$DF$6,TEXT('Main courante'!$D503,"hh:mm"),"")</f>
        <v/>
      </c>
      <c r="DJ506" s="123" t="str">
        <f>IF('Main courante'!$A503=$DF$6,MOD($DI506-$DH506,1),"")</f>
        <v/>
      </c>
      <c r="DK506" s="123" t="str">
        <f>IF('Main courante'!$A503=$DF$6,'Main courante'!$E503,"")</f>
        <v/>
      </c>
      <c r="DL506" s="128"/>
      <c r="DM506" s="120" t="str">
        <f>IF(OR('Main courante'!$F503&lt;&gt;"",'Main courante'!$K503&lt;&gt;""),MAX($DM$8:$DM505)+1,"")</f>
        <v/>
      </c>
      <c r="DN506" s="121" t="str">
        <f>IF('Main courante'!$F503,TEXT('Main courante'!$B503,"j mmm aa"),"")</f>
        <v/>
      </c>
      <c r="DO506" s="121" t="str">
        <f>IF('Main courante'!$F503,'Main courante'!$E503,"")</f>
        <v/>
      </c>
      <c r="DP506" s="121" t="str">
        <f>IF(OR('Main courante'!$F503&lt;&gt;"",'Main courante'!$K503&lt;&gt;""),IF('Main courante'!$F503&lt;&gt;"",TEXT('Main courante'!$F503,"hh:mm"),""),"")</f>
        <v/>
      </c>
      <c r="DQ506" s="121" t="str">
        <f>IF(OR('Main courante'!$F503&lt;&gt;"",'Main courante'!$K503&lt;&gt;""),IF('Main courante'!$G503&lt;&gt;"",TEXT('Main courante'!$G503,"hh:mm"),""),"")</f>
        <v/>
      </c>
      <c r="DR506" s="121" t="str">
        <f>IF(OR('Main courante'!$F503&lt;&gt;"",'Main courante'!$K503&lt;&gt;""),IF('Main courante'!$K503&lt;&gt;"",TEXT('Main courante'!$K503,"hh:mm"),""),"")</f>
        <v/>
      </c>
      <c r="DS506" s="121" t="str">
        <f>IF(OR('Main courante'!$F503&lt;&gt;"",'Main courante'!$K503&lt;&gt;""),IF('Main courante'!$L503&lt;&gt;"",TEXT('Main courante'!$L503,"hh:mm"),""),"")</f>
        <v/>
      </c>
      <c r="DT506" s="129">
        <f t="shared" si="25"/>
        <v>0</v>
      </c>
      <c r="DU506" s="130">
        <f>'Main courante'!$H503+'Main courante'!$M503</f>
        <v>0</v>
      </c>
      <c r="DV506" s="131">
        <f>'Main courante'!$J503+'Main courante'!$O503</f>
        <v>0</v>
      </c>
      <c r="DW506" s="131">
        <f>'Main courante'!$I503+'Main courante'!$N503</f>
        <v>0</v>
      </c>
      <c r="DX506" s="132" t="str">
        <f>IF('Main courante'!$P503&lt;&gt;"",'Main courante'!$P503,"")</f>
        <v/>
      </c>
      <c r="DY506" s="133" t="str">
        <f>IF('Main courante'!$Q503&lt;&gt;"",'Main courante'!$Q503,"")</f>
        <v/>
      </c>
      <c r="DZ506" s="133" t="str">
        <f>IF('Main courante'!$R503&lt;&gt;"",'Main courante'!$R503,"")</f>
        <v/>
      </c>
      <c r="EA506" s="129">
        <f t="shared" si="26"/>
        <v>0</v>
      </c>
      <c r="EB506" s="129">
        <f t="shared" si="27"/>
        <v>0</v>
      </c>
      <c r="ED506" s="120" t="str">
        <f>IF('Main courante'!$A503=$ED$6,MAX($ED$8:$ED505)+1,"")</f>
        <v/>
      </c>
      <c r="EE506" s="120" t="str">
        <f>IF('Main courante'!$A503=$ED$6,'Main courante'!$S503,"")</f>
        <v/>
      </c>
      <c r="EF506" s="120" t="str">
        <f>IF('Main courante'!$A503=$ED$6,'Main courante'!$T503,"")</f>
        <v/>
      </c>
      <c r="EG506" s="120" t="str">
        <f>IF('Main courante'!$A503=$ED$6,'Main courante'!$U503,"")</f>
        <v/>
      </c>
      <c r="EH506" s="134" t="str">
        <f>IF('Main courante'!$A503=$ED$6,'Main courante'!$V503,"")</f>
        <v/>
      </c>
      <c r="EJ506" s="120" t="str">
        <f>IF('Main courante'!$A503=$EJ$6,MAX($EJ$8:$EJ505)+1,"")</f>
        <v/>
      </c>
      <c r="EK506" s="120" t="str">
        <f>IF('Main courante'!$A503=$EJ$6,'Main courante'!$S503,"")</f>
        <v/>
      </c>
      <c r="EL506" s="120" t="str">
        <f>IF('Main courante'!$A503=$EJ$6,'Main courante'!$T503,"")</f>
        <v/>
      </c>
      <c r="EM506" s="120" t="str">
        <f>IF('Main courante'!$A503=$EJ$6,'Main courante'!$U503,"")</f>
        <v/>
      </c>
      <c r="EN506" s="134" t="str">
        <f>IF('Main courante'!$A503=$EJ$6,'Main courante'!$V503,"")</f>
        <v/>
      </c>
      <c r="EP506" s="120" t="str">
        <f>IF('Main courante'!$A503=$EP$6,MAX($EP$8:$EP505)+1,"")</f>
        <v/>
      </c>
      <c r="EQ506" s="120" t="str">
        <f>IF('Main courante'!$A503=$EP$6,'Main courante'!$S503,"")</f>
        <v/>
      </c>
      <c r="ER506" s="120" t="str">
        <f>IF('Main courante'!$A503=$EP$6,'Main courante'!$T503,"")</f>
        <v/>
      </c>
      <c r="ES506" s="120" t="str">
        <f>IF('Main courante'!$A503=$EP$6,'Main courante'!$U503,"")</f>
        <v/>
      </c>
      <c r="ET506" s="134" t="str">
        <f>IF('Main courante'!$A503=$EP$6,'Main courante'!$V503,"")</f>
        <v/>
      </c>
      <c r="EU506" s="125"/>
      <c r="EV506" s="120" t="str">
        <f>IF('Main courante'!$A503=$EV$6,MAX($EV$8:$EV505)+1,"")</f>
        <v/>
      </c>
      <c r="EW506" s="121" t="str">
        <f>IF('Main courante'!$A503=$EV$6,TEXT('Main courante'!$B503,"j mmm aa"),"")</f>
        <v/>
      </c>
      <c r="EX506" s="122" t="str">
        <f>IF('Main courante'!$A503=$EV$6,TEXT('Main courante'!$C503,"hh:mm"),"")</f>
        <v/>
      </c>
      <c r="EY506" s="122" t="str">
        <f>IF('Main courante'!$A503=$EV$6,TEXT('Main courante'!$D503,"hh:mm"),"")</f>
        <v/>
      </c>
      <c r="EZ506" s="123" t="str">
        <f>IF('Main courante'!$A503=$EV$6,MOD($EY506-$EX506,1),"")</f>
        <v/>
      </c>
      <c r="FA506" s="123" t="str">
        <f>IF('Main courante'!$A503=$EV$6,'Main courante'!$E503,"")</f>
        <v/>
      </c>
      <c r="FB506" s="128"/>
    </row>
    <row r="507" spans="1:160">
      <c r="A507" s="120" t="str">
        <f>IF('Main courante'!$A504=$A$6,MAX($A$8:$A506)+1,"")</f>
        <v/>
      </c>
      <c r="B507" s="121" t="str">
        <f>IF('Main courante'!$A504=$A$6,TEXT('Main courante'!$B504,"j mmm aa"),"")</f>
        <v/>
      </c>
      <c r="C507" s="122" t="str">
        <f>IF('Main courante'!$A504=$A$6,TEXT('Main courante'!$C504,"hh:mm"),"")</f>
        <v/>
      </c>
      <c r="D507" s="122" t="str">
        <f>IF('Main courante'!$A504=$A$6,TEXT('Main courante'!$D504,"hh:mm"),"")</f>
        <v/>
      </c>
      <c r="E507" s="123" t="str">
        <f>IF('Main courante'!$A504=$A$6,MOD($D507-$C507,1),"")</f>
        <v/>
      </c>
      <c r="F507" s="123" t="str">
        <f>IF('Main courante'!$A504=$A$6,'Main courante'!$E504,"")</f>
        <v/>
      </c>
      <c r="G507" s="125"/>
      <c r="H507" s="126" t="str">
        <f>IF('Main courante'!$A504=$H$6,MAX($H$8:$H506)+1,"")</f>
        <v/>
      </c>
      <c r="I507" s="121" t="str">
        <f>IF('Main courante'!$A504=$H$6,TEXT('Main courante'!$B504,"j mmm aa"),"")</f>
        <v/>
      </c>
      <c r="J507" s="122" t="str">
        <f>IF('Main courante'!$A504=$H$6,TEXT('Main courante'!$C504,"hh:mm"),"")</f>
        <v/>
      </c>
      <c r="K507" s="122" t="str">
        <f>IF('Main courante'!$A504=$H$6,TEXT('Main courante'!$D504,"hh:mm"),"")</f>
        <v/>
      </c>
      <c r="L507" s="123" t="str">
        <f>IF('Main courante'!$A504=$H$6,MOD($K507-$J507,1),"")</f>
        <v/>
      </c>
      <c r="M507" s="123" t="str">
        <f>IF('Main courante'!$A504=$H$6,'Main courante'!$E504,"")</f>
        <v/>
      </c>
      <c r="N507" s="125"/>
      <c r="O507" s="120" t="str">
        <f>IF('Main courante'!$A504=$O$6,MAX($O$8:$O506)+1,"")</f>
        <v/>
      </c>
      <c r="P507" s="121" t="str">
        <f>IF('Main courante'!$A504=$O$6,TEXT('Main courante'!$B504,"j mmm aa"),"")</f>
        <v/>
      </c>
      <c r="Q507" s="122" t="str">
        <f>IF('Main courante'!$A504=$O$6,TEXT('Main courante'!$C504,"hh:mm"),"")</f>
        <v/>
      </c>
      <c r="R507" s="122" t="str">
        <f>IF('Main courante'!$A504=$O$6,TEXT('Main courante'!$D504,"hh:mm"),"")</f>
        <v/>
      </c>
      <c r="S507" s="123" t="str">
        <f>IF('Main courante'!$A504=$O$6,MOD($R507-$Q507,1),"")</f>
        <v/>
      </c>
      <c r="T507" s="124" t="str">
        <f>IF('Main courante'!$A504=$O$6,'Main courante'!$E504,"")</f>
        <v/>
      </c>
      <c r="U507" s="127" t="str">
        <f>IF('Main courante'!$A504=$O$6,DU507,"")</f>
        <v/>
      </c>
      <c r="V507" s="125"/>
      <c r="W507" s="120" t="str">
        <f>IF('Main courante'!$A504=$W$6,MAX($W$8:$W506)+1,"")</f>
        <v/>
      </c>
      <c r="X507" s="121" t="str">
        <f>IF('Main courante'!$A504=$W$6,TEXT('Main courante'!$B504,"j mmm aa"),"")</f>
        <v/>
      </c>
      <c r="Y507" s="122" t="str">
        <f>IF('Main courante'!$A504=$W$6,TEXT('Main courante'!$C504,"hh:mm"),"")</f>
        <v/>
      </c>
      <c r="Z507" s="122" t="str">
        <f>IF('Main courante'!$A504=$W$6,TEXT('Main courante'!$D504,"hh:mm"),"")</f>
        <v/>
      </c>
      <c r="AA507" s="123" t="str">
        <f>IF('Main courante'!$A504=$W$6,MOD($Z507-$Y507,1),"")</f>
        <v/>
      </c>
      <c r="AB507" s="123" t="str">
        <f>IF('Main courante'!$A504=$W$6,'Main courante'!$E504,"")</f>
        <v/>
      </c>
      <c r="AC507" s="122" t="str">
        <f>IF('Main courante'!$A504=$W$6,DU507,"")</f>
        <v/>
      </c>
      <c r="AD507" s="125"/>
      <c r="AE507" s="120" t="str">
        <f>IF('Main courante'!$A504=$AE$6,MAX($AE$8:$AE506)+1,"")</f>
        <v/>
      </c>
      <c r="AF507" s="121" t="str">
        <f>IF('Main courante'!$A504=$AE$6,TEXT('Main courante'!$B504,"j mmm aa"),"")</f>
        <v/>
      </c>
      <c r="AG507" s="122" t="str">
        <f>IF('Main courante'!$A504=$AE$6,TEXT('Main courante'!$C504,"hh:mm"),"")</f>
        <v/>
      </c>
      <c r="AH507" s="122" t="str">
        <f>IF('Main courante'!$A504=$AE$6,TEXT('Main courante'!$D504,"hh:mm"),"")</f>
        <v/>
      </c>
      <c r="AI507" s="123" t="str">
        <f>IF('Main courante'!$A504=$AE$6,MOD($AH507-$AG507,1),"")</f>
        <v/>
      </c>
      <c r="AJ507" s="123" t="str">
        <f>IF('Main courante'!$A504=$AE$6,'Main courante'!$E504,"")</f>
        <v/>
      </c>
      <c r="AK507" s="122" t="str">
        <f>IF('Main courante'!$A504=$AE$6,DU507,"")</f>
        <v/>
      </c>
      <c r="AL507" s="125"/>
      <c r="AM507" s="120" t="str">
        <f>IF('Main courante'!$A504=$AM$6,MAX($AM$8:$AM506)+1,"")</f>
        <v/>
      </c>
      <c r="AN507" s="121" t="str">
        <f>IF('Main courante'!$A504=$AM$6,TEXT('Main courante'!$B504,"j mmm aa"),"")</f>
        <v/>
      </c>
      <c r="AO507" s="122" t="str">
        <f>IF('Main courante'!$A504=$AM$6,TEXT('Main courante'!$C504,"hh:mm"),"")</f>
        <v/>
      </c>
      <c r="AP507" s="122" t="str">
        <f>IF('Main courante'!$A504=$AM$6,TEXT('Main courante'!$D504,"hh:mm"),"")</f>
        <v/>
      </c>
      <c r="AQ507" s="123" t="str">
        <f>IF('Main courante'!$A504=$AM$6,MOD($AP507-$AO507,1),"")</f>
        <v/>
      </c>
      <c r="AR507" s="123" t="str">
        <f>IF('Main courante'!$A504=$AM$6,'Main courante'!$E504,"")</f>
        <v/>
      </c>
      <c r="AS507" s="122" t="str">
        <f>IF('Main courante'!$A504=$AM$6,DU507,"")</f>
        <v/>
      </c>
      <c r="AT507" s="125"/>
      <c r="AU507" s="120" t="str">
        <f>IF('Main courante'!$A504=$AU$6,MAX($AU$8:$AU506)+1,"")</f>
        <v/>
      </c>
      <c r="AV507" s="121" t="str">
        <f>IF('Main courante'!$A504=$AU$6,TEXT('Main courante'!$B504,"j mmm aa"),"")</f>
        <v/>
      </c>
      <c r="AW507" s="122" t="str">
        <f>IF('Main courante'!$A504=$AU$6,TEXT('Main courante'!$C504,"hh:mm"),"")</f>
        <v/>
      </c>
      <c r="AX507" s="122" t="str">
        <f>IF('Main courante'!$A504=$AU$6,TEXT('Main courante'!$D504,"hh:mm"),"")</f>
        <v/>
      </c>
      <c r="AY507" s="123" t="str">
        <f>IF('Main courante'!$A504=$AU$6,MOD($AX507-$AW507,1),"")</f>
        <v/>
      </c>
      <c r="AZ507" s="123" t="str">
        <f>IF('Main courante'!$A504=$AU$6,'Main courante'!$E504,"")</f>
        <v/>
      </c>
      <c r="BA507" s="122" t="str">
        <f>IF('Main courante'!$A504=$AU$6,DU507,"")</f>
        <v/>
      </c>
      <c r="BB507" s="125"/>
      <c r="BC507" s="120" t="str">
        <f>IF('Main courante'!$A504=$BC$6,MAX($BC$8:$BC506)+1,"")</f>
        <v/>
      </c>
      <c r="BD507" s="121" t="str">
        <f>IF('Main courante'!$A504=$BC$6,TEXT('Main courante'!$B504,"j mmm aa"),"")</f>
        <v/>
      </c>
      <c r="BE507" s="122" t="str">
        <f>IF('Main courante'!$A504=$BC$6,TEXT('Main courante'!$C504,"hh:mm"),"")</f>
        <v/>
      </c>
      <c r="BF507" s="122" t="str">
        <f>IF('Main courante'!$A504=$BC$6,TEXT('Main courante'!$D504,"hh:mm"),"")</f>
        <v/>
      </c>
      <c r="BG507" s="123" t="str">
        <f>IF('Main courante'!$A504=$BC$6,MOD($BF507-$BE507,1),"")</f>
        <v/>
      </c>
      <c r="BH507" s="123" t="str">
        <f>IF('Main courante'!$A504=$BC$6,'Main courante'!$E504,"")</f>
        <v/>
      </c>
      <c r="BI507" s="122" t="str">
        <f>IF('Main courante'!$A504=$BC$6,DU507,"")</f>
        <v/>
      </c>
      <c r="BJ507" s="125"/>
      <c r="BK507" s="120" t="str">
        <f>IF('Main courante'!$A504=$BK$6,MAX($BK$8:$BK506)+1,"")</f>
        <v/>
      </c>
      <c r="BL507" s="121" t="str">
        <f>IF('Main courante'!$A504=$BK$6,TEXT('Main courante'!$B504,"j mmm aa"),"")</f>
        <v/>
      </c>
      <c r="BM507" s="122" t="str">
        <f>IF('Main courante'!$A504=$BK$6,TEXT('Main courante'!$C504,"hh:mm"),"")</f>
        <v/>
      </c>
      <c r="BN507" s="122" t="str">
        <f>IF('Main courante'!$A504=$BK$6,TEXT('Main courante'!$D504,"hh:mm"),"")</f>
        <v/>
      </c>
      <c r="BO507" s="123" t="str">
        <f>IF('Main courante'!$A504=$BK$6,MOD($BN507-$BM507,1),"")</f>
        <v/>
      </c>
      <c r="BP507" s="123" t="str">
        <f>IF('Main courante'!$A504=$BK$6,'Main courante'!$E504,"")</f>
        <v/>
      </c>
      <c r="BQ507" s="122" t="str">
        <f>IF('Main courante'!$A504=$BK$6,DU507,"")</f>
        <v/>
      </c>
      <c r="BR507" s="125"/>
      <c r="BS507" s="120" t="str">
        <f>IF('Main courante'!$A504=$BS$6,MAX($BS$8:$BS506)+1,"")</f>
        <v/>
      </c>
      <c r="BT507" s="121" t="str">
        <f>IF('Main courante'!$A504=$BS$6,TEXT('Main courante'!$B504,"j mmm aa"),"")</f>
        <v/>
      </c>
      <c r="BU507" s="122" t="str">
        <f>IF('Main courante'!$A504=$BS$6,TEXT('Main courante'!$C504,"hh:mm"),"")</f>
        <v/>
      </c>
      <c r="BV507" s="122" t="str">
        <f>IF('Main courante'!$A504=$BS$6,TEXT('Main courante'!$D504,"hh:mm"),"")</f>
        <v/>
      </c>
      <c r="BW507" s="123" t="str">
        <f>IF('Main courante'!$A504=$BS$6,MOD($BV507-$BU507,1),"")</f>
        <v/>
      </c>
      <c r="BX507" s="123" t="str">
        <f>IF('Main courante'!$A504=$BS$6,'Main courante'!$E504,"")</f>
        <v/>
      </c>
      <c r="BY507" s="122" t="str">
        <f>IF('Main courante'!$A504=$BS$6,DU507,"")</f>
        <v/>
      </c>
      <c r="BZ507" s="125"/>
      <c r="CA507" s="120" t="str">
        <f>IF('Main courante'!$A504=$CA$6,MAX($CA$8:$CA506)+1,"")</f>
        <v/>
      </c>
      <c r="CB507" s="121" t="str">
        <f>IF('Main courante'!$A504=$CA$6,TEXT('Main courante'!$B504,"j mmm aa"),"")</f>
        <v/>
      </c>
      <c r="CC507" s="122" t="str">
        <f>IF('Main courante'!$A504=$CA$6,TEXT('Main courante'!$C504,"hh:mm"),"")</f>
        <v/>
      </c>
      <c r="CD507" s="122" t="str">
        <f>IF('Main courante'!$A504=$CA$6,TEXT('Main courante'!$D504,"hh:mm"),"")</f>
        <v/>
      </c>
      <c r="CE507" s="123" t="str">
        <f>IF('Main courante'!$A504=$CA$6,MOD($CD507-$CC507,1),"")</f>
        <v/>
      </c>
      <c r="CF507" s="123" t="str">
        <f>IF('Main courante'!$A504=$CA$6,'Main courante'!$E504,"")</f>
        <v/>
      </c>
      <c r="CG507" s="122" t="str">
        <f>IF('Main courante'!$A504=$CA$6,DU507,"")</f>
        <v/>
      </c>
      <c r="CH507" s="125"/>
      <c r="CI507" s="120" t="str">
        <f>IF('Main courante'!$A504=$CI$6,MAX($CI$8:$CI506)+1,"")</f>
        <v/>
      </c>
      <c r="CJ507" s="121" t="str">
        <f>IF('Main courante'!$A504=$CI$6,TEXT('Main courante'!$B504,"j mmm aa"),"")</f>
        <v/>
      </c>
      <c r="CK507" s="122" t="str">
        <f>IF('Main courante'!$A504=$CI$6,TEXT('Main courante'!$C504,"hh:mm"),"")</f>
        <v/>
      </c>
      <c r="CL507" s="122" t="str">
        <f>IF('Main courante'!$A504=$CI$6,TEXT('Main courante'!$D504,"hh:mm"),"")</f>
        <v/>
      </c>
      <c r="CM507" s="123" t="str">
        <f>IF('Main courante'!$A504=$CI$6,MOD($CL507-$CK507,1),"")</f>
        <v/>
      </c>
      <c r="CN507" s="123" t="str">
        <f>IF('Main courante'!$A504=$CI$6,'Main courante'!$E504,"")</f>
        <v/>
      </c>
      <c r="CO507" s="125"/>
      <c r="CP507" s="120" t="str">
        <f>IF('Main courante'!$A504=$CP$6,MAX($CP$8:$CP506)+1,"")</f>
        <v/>
      </c>
      <c r="CQ507" s="121" t="str">
        <f>IF('Main courante'!$A504=$CP$6,TEXT('Main courante'!$B504,"j mmm aa"),"")</f>
        <v/>
      </c>
      <c r="CR507" s="122" t="str">
        <f>IF('Main courante'!$A504=$CP$6,TEXT('Main courante'!$C504,"hh:mm"),"")</f>
        <v/>
      </c>
      <c r="CS507" s="122" t="str">
        <f>IF('Main courante'!$A504=$CP$6,TEXT('Main courante'!$D504,"hh:mm"),"")</f>
        <v/>
      </c>
      <c r="CT507" s="123" t="str">
        <f>IF('Main courante'!$A504=$CP$6,MOD($CS507-$CR507,1),"")</f>
        <v/>
      </c>
      <c r="CU507" s="123" t="str">
        <f>IF('Main courante'!$A504=$CP$6,'Main courante'!$E504,"")</f>
        <v/>
      </c>
      <c r="CV507" s="122" t="str">
        <f>IF('Main courante'!$A504=$CP$6,DU507,"")</f>
        <v/>
      </c>
      <c r="CW507" s="125"/>
      <c r="CX507" s="120" t="str">
        <f>IF('Main courante'!$A504=$CX$6,MAX($CX$8:$CX506)+1,"")</f>
        <v/>
      </c>
      <c r="CY507" s="121" t="str">
        <f>IF('Main courante'!$A504=$CX$6,TEXT('Main courante'!$B504,"j mmm aa"),"")</f>
        <v/>
      </c>
      <c r="CZ507" s="122" t="str">
        <f>IF('Main courante'!$A504=$CX$6,TEXT('Main courante'!$C504,"hh:mm"),"")</f>
        <v/>
      </c>
      <c r="DA507" s="122" t="str">
        <f>IF('Main courante'!$A504=$CX$6,TEXT('Main courante'!$D504,"hh:mm"),"")</f>
        <v/>
      </c>
      <c r="DB507" s="123" t="str">
        <f>IF('Main courante'!$A504=$CX$6,MOD($DA507-$CZ507,1),"")</f>
        <v/>
      </c>
      <c r="DC507" s="123" t="str">
        <f>IF('Main courante'!$A504=$CX$6,'Main courante'!$E504,"")</f>
        <v/>
      </c>
      <c r="DD507" s="122" t="str">
        <f>IF('Main courante'!$A504=$CX$6,DU507,"")</f>
        <v/>
      </c>
      <c r="DE507" s="125"/>
      <c r="DF507" s="120" t="str">
        <f>IF('Main courante'!$A504=$DF$6,MAX($DF$8:$DF506)+1,"")</f>
        <v/>
      </c>
      <c r="DG507" s="121" t="str">
        <f>IF('Main courante'!$A504=$DF$6,TEXT('Main courante'!$B504,"j mmm aa"),"")</f>
        <v/>
      </c>
      <c r="DH507" s="122" t="str">
        <f>IF('Main courante'!$A504=$DF$6,TEXT('Main courante'!$C504,"hh:mm"),"")</f>
        <v/>
      </c>
      <c r="DI507" s="122" t="str">
        <f>IF('Main courante'!$A504=$DF$6,TEXT('Main courante'!$D504,"hh:mm"),"")</f>
        <v/>
      </c>
      <c r="DJ507" s="123" t="str">
        <f>IF('Main courante'!$A504=$DF$6,MOD($DI507-$DH507,1),"")</f>
        <v/>
      </c>
      <c r="DK507" s="123" t="str">
        <f>IF('Main courante'!$A504=$DF$6,'Main courante'!$E504,"")</f>
        <v/>
      </c>
      <c r="DL507" s="128"/>
      <c r="DM507" s="120" t="str">
        <f>IF(OR('Main courante'!$F504&lt;&gt;"",'Main courante'!$K504&lt;&gt;""),MAX($DM$8:$DM506)+1,"")</f>
        <v/>
      </c>
      <c r="DN507" s="121" t="str">
        <f>IF('Main courante'!$F504,TEXT('Main courante'!$B504,"j mmm aa"),"")</f>
        <v/>
      </c>
      <c r="DO507" s="121" t="str">
        <f>IF('Main courante'!$F504,'Main courante'!$E504,"")</f>
        <v/>
      </c>
      <c r="DP507" s="121" t="str">
        <f>IF(OR('Main courante'!$F504&lt;&gt;"",'Main courante'!$K504&lt;&gt;""),IF('Main courante'!$F504&lt;&gt;"",TEXT('Main courante'!$F504,"hh:mm"),""),"")</f>
        <v/>
      </c>
      <c r="DQ507" s="121" t="str">
        <f>IF(OR('Main courante'!$F504&lt;&gt;"",'Main courante'!$K504&lt;&gt;""),IF('Main courante'!$G504&lt;&gt;"",TEXT('Main courante'!$G504,"hh:mm"),""),"")</f>
        <v/>
      </c>
      <c r="DR507" s="121" t="str">
        <f>IF(OR('Main courante'!$F504&lt;&gt;"",'Main courante'!$K504&lt;&gt;""),IF('Main courante'!$K504&lt;&gt;"",TEXT('Main courante'!$K504,"hh:mm"),""),"")</f>
        <v/>
      </c>
      <c r="DS507" s="121" t="str">
        <f>IF(OR('Main courante'!$F504&lt;&gt;"",'Main courante'!$K504&lt;&gt;""),IF('Main courante'!$L504&lt;&gt;"",TEXT('Main courante'!$L504,"hh:mm"),""),"")</f>
        <v/>
      </c>
      <c r="DT507" s="129">
        <f t="shared" si="25"/>
        <v>0</v>
      </c>
      <c r="DU507" s="130">
        <f>'Main courante'!$H504+'Main courante'!$M504</f>
        <v>0</v>
      </c>
      <c r="DV507" s="131">
        <f>'Main courante'!$J504+'Main courante'!$O504</f>
        <v>0</v>
      </c>
      <c r="DW507" s="131">
        <f>'Main courante'!$I504+'Main courante'!$N504</f>
        <v>0</v>
      </c>
      <c r="DX507" s="132" t="str">
        <f>IF('Main courante'!$P504&lt;&gt;"",'Main courante'!$P504,"")</f>
        <v/>
      </c>
      <c r="DY507" s="133" t="str">
        <f>IF('Main courante'!$Q504&lt;&gt;"",'Main courante'!$Q504,"")</f>
        <v/>
      </c>
      <c r="DZ507" s="133" t="str">
        <f>IF('Main courante'!$R504&lt;&gt;"",'Main courante'!$R504,"")</f>
        <v/>
      </c>
      <c r="EA507" s="129">
        <f t="shared" si="26"/>
        <v>0</v>
      </c>
      <c r="EB507" s="129">
        <f t="shared" si="27"/>
        <v>0</v>
      </c>
      <c r="ED507" s="120" t="str">
        <f>IF('Main courante'!$A504=$ED$6,MAX($ED$8:$ED506)+1,"")</f>
        <v/>
      </c>
      <c r="EE507" s="120" t="str">
        <f>IF('Main courante'!$A504=$ED$6,'Main courante'!$S504,"")</f>
        <v/>
      </c>
      <c r="EF507" s="120" t="str">
        <f>IF('Main courante'!$A504=$ED$6,'Main courante'!$T504,"")</f>
        <v/>
      </c>
      <c r="EG507" s="120" t="str">
        <f>IF('Main courante'!$A504=$ED$6,'Main courante'!$U504,"")</f>
        <v/>
      </c>
      <c r="EH507" s="134" t="str">
        <f>IF('Main courante'!$A504=$ED$6,'Main courante'!$V504,"")</f>
        <v/>
      </c>
      <c r="EJ507" s="120" t="str">
        <f>IF('Main courante'!$A504=$EJ$6,MAX($EJ$8:$EJ506)+1,"")</f>
        <v/>
      </c>
      <c r="EK507" s="120" t="str">
        <f>IF('Main courante'!$A504=$EJ$6,'Main courante'!$S504,"")</f>
        <v/>
      </c>
      <c r="EL507" s="120" t="str">
        <f>IF('Main courante'!$A504=$EJ$6,'Main courante'!$T504,"")</f>
        <v/>
      </c>
      <c r="EM507" s="120" t="str">
        <f>IF('Main courante'!$A504=$EJ$6,'Main courante'!$U504,"")</f>
        <v/>
      </c>
      <c r="EN507" s="134" t="str">
        <f>IF('Main courante'!$A504=$EJ$6,'Main courante'!$V504,"")</f>
        <v/>
      </c>
      <c r="EP507" s="120" t="str">
        <f>IF('Main courante'!$A504=$EP$6,MAX($EP$8:$EP506)+1,"")</f>
        <v/>
      </c>
      <c r="EQ507" s="120" t="str">
        <f>IF('Main courante'!$A504=$EP$6,'Main courante'!$S504,"")</f>
        <v/>
      </c>
      <c r="ER507" s="120" t="str">
        <f>IF('Main courante'!$A504=$EP$6,'Main courante'!$T504,"")</f>
        <v/>
      </c>
      <c r="ES507" s="120" t="str">
        <f>IF('Main courante'!$A504=$EP$6,'Main courante'!$U504,"")</f>
        <v/>
      </c>
      <c r="ET507" s="134" t="str">
        <f>IF('Main courante'!$A504=$EP$6,'Main courante'!$V504,"")</f>
        <v/>
      </c>
      <c r="EU507" s="125"/>
      <c r="EV507" s="120" t="str">
        <f>IF('Main courante'!$A504=$EV$6,MAX($EV$8:$EV506)+1,"")</f>
        <v/>
      </c>
      <c r="EW507" s="121" t="str">
        <f>IF('Main courante'!$A504=$EV$6,TEXT('Main courante'!$B504,"j mmm aa"),"")</f>
        <v/>
      </c>
      <c r="EX507" s="122" t="str">
        <f>IF('Main courante'!$A504=$EV$6,TEXT('Main courante'!$C504,"hh:mm"),"")</f>
        <v/>
      </c>
      <c r="EY507" s="122" t="str">
        <f>IF('Main courante'!$A504=$EV$6,TEXT('Main courante'!$D504,"hh:mm"),"")</f>
        <v/>
      </c>
      <c r="EZ507" s="123" t="str">
        <f>IF('Main courante'!$A504=$EV$6,MOD($EY507-$EX507,1),"")</f>
        <v/>
      </c>
      <c r="FA507" s="123" t="str">
        <f>IF('Main courante'!$A504=$EV$6,'Main courante'!$E504,"")</f>
        <v/>
      </c>
      <c r="FB507" s="128"/>
    </row>
    <row r="508" spans="1:160">
      <c r="A508" s="120" t="str">
        <f>IF('Main courante'!$A505=$A$6,MAX($A$8:$A507)+1,"")</f>
        <v/>
      </c>
      <c r="B508" s="121" t="str">
        <f>IF('Main courante'!$A505=$A$6,TEXT('Main courante'!$B505,"j mmm aa"),"")</f>
        <v/>
      </c>
      <c r="C508" s="122" t="str">
        <f>IF('Main courante'!$A505=$A$6,TEXT('Main courante'!$C505,"hh:mm"),"")</f>
        <v/>
      </c>
      <c r="D508" s="122" t="str">
        <f>IF('Main courante'!$A505=$A$6,TEXT('Main courante'!$D505,"hh:mm"),"")</f>
        <v/>
      </c>
      <c r="E508" s="123" t="str">
        <f>IF('Main courante'!$A505=$A$6,MOD($D508-$C508,1),"")</f>
        <v/>
      </c>
      <c r="F508" s="123" t="str">
        <f>IF('Main courante'!$A505=$A$6,'Main courante'!$E505,"")</f>
        <v/>
      </c>
      <c r="G508" s="125"/>
      <c r="H508" s="126" t="str">
        <f>IF('Main courante'!$A505=$H$6,MAX($H$8:$H507)+1,"")</f>
        <v/>
      </c>
      <c r="I508" s="121" t="str">
        <f>IF('Main courante'!$A505=$H$6,TEXT('Main courante'!$B505,"j mmm aa"),"")</f>
        <v/>
      </c>
      <c r="J508" s="122" t="str">
        <f>IF('Main courante'!$A505=$H$6,TEXT('Main courante'!$C505,"hh:mm"),"")</f>
        <v/>
      </c>
      <c r="K508" s="122" t="str">
        <f>IF('Main courante'!$A505=$H$6,TEXT('Main courante'!$D505,"hh:mm"),"")</f>
        <v/>
      </c>
      <c r="L508" s="123" t="str">
        <f>IF('Main courante'!$A505=$H$6,MOD($K508-$J508,1),"")</f>
        <v/>
      </c>
      <c r="M508" s="123" t="str">
        <f>IF('Main courante'!$A505=$H$6,'Main courante'!$E505,"")</f>
        <v/>
      </c>
      <c r="N508" s="125"/>
      <c r="O508" s="120" t="str">
        <f>IF('Main courante'!$A505=$O$6,MAX($O$8:$O507)+1,"")</f>
        <v/>
      </c>
      <c r="P508" s="121" t="str">
        <f>IF('Main courante'!$A505=$O$6,TEXT('Main courante'!$B505,"j mmm aa"),"")</f>
        <v/>
      </c>
      <c r="Q508" s="122" t="str">
        <f>IF('Main courante'!$A505=$O$6,TEXT('Main courante'!$C505,"hh:mm"),"")</f>
        <v/>
      </c>
      <c r="R508" s="122" t="str">
        <f>IF('Main courante'!$A505=$O$6,TEXT('Main courante'!$D505,"hh:mm"),"")</f>
        <v/>
      </c>
      <c r="S508" s="123" t="str">
        <f>IF('Main courante'!$A505=$O$6,MOD($R508-$Q508,1),"")</f>
        <v/>
      </c>
      <c r="T508" s="124" t="str">
        <f>IF('Main courante'!$A505=$O$6,'Main courante'!$E505,"")</f>
        <v/>
      </c>
      <c r="U508" s="127" t="str">
        <f>IF('Main courante'!$A505=$O$6,DU508,"")</f>
        <v/>
      </c>
      <c r="V508" s="125"/>
      <c r="W508" s="120" t="str">
        <f>IF('Main courante'!$A505=$W$6,MAX($W$8:$W507)+1,"")</f>
        <v/>
      </c>
      <c r="X508" s="121" t="str">
        <f>IF('Main courante'!$A505=$W$6,TEXT('Main courante'!$B505,"j mmm aa"),"")</f>
        <v/>
      </c>
      <c r="Y508" s="122" t="str">
        <f>IF('Main courante'!$A505=$W$6,TEXT('Main courante'!$C505,"hh:mm"),"")</f>
        <v/>
      </c>
      <c r="Z508" s="122" t="str">
        <f>IF('Main courante'!$A505=$W$6,TEXT('Main courante'!$D505,"hh:mm"),"")</f>
        <v/>
      </c>
      <c r="AA508" s="123" t="str">
        <f>IF('Main courante'!$A505=$W$6,MOD($Z508-$Y508,1),"")</f>
        <v/>
      </c>
      <c r="AB508" s="123" t="str">
        <f>IF('Main courante'!$A505=$W$6,'Main courante'!$E505,"")</f>
        <v/>
      </c>
      <c r="AC508" s="122" t="str">
        <f>IF('Main courante'!$A505=$W$6,DU508,"")</f>
        <v/>
      </c>
      <c r="AD508" s="125"/>
      <c r="AE508" s="120" t="str">
        <f>IF('Main courante'!$A505=$AE$6,MAX($AE$8:$AE507)+1,"")</f>
        <v/>
      </c>
      <c r="AF508" s="121" t="str">
        <f>IF('Main courante'!$A505=$AE$6,TEXT('Main courante'!$B505,"j mmm aa"),"")</f>
        <v/>
      </c>
      <c r="AG508" s="122" t="str">
        <f>IF('Main courante'!$A505=$AE$6,TEXT('Main courante'!$C505,"hh:mm"),"")</f>
        <v/>
      </c>
      <c r="AH508" s="122" t="str">
        <f>IF('Main courante'!$A505=$AE$6,TEXT('Main courante'!$D505,"hh:mm"),"")</f>
        <v/>
      </c>
      <c r="AI508" s="123" t="str">
        <f>IF('Main courante'!$A505=$AE$6,MOD($AH508-$AG508,1),"")</f>
        <v/>
      </c>
      <c r="AJ508" s="123" t="str">
        <f>IF('Main courante'!$A505=$AE$6,'Main courante'!$E505,"")</f>
        <v/>
      </c>
      <c r="AK508" s="122" t="str">
        <f>IF('Main courante'!$A505=$AE$6,DU508,"")</f>
        <v/>
      </c>
      <c r="AL508" s="125"/>
      <c r="AM508" s="120" t="str">
        <f>IF('Main courante'!$A505=$AM$6,MAX($AM$8:$AM507)+1,"")</f>
        <v/>
      </c>
      <c r="AN508" s="121" t="str">
        <f>IF('Main courante'!$A505=$AM$6,TEXT('Main courante'!$B505,"j mmm aa"),"")</f>
        <v/>
      </c>
      <c r="AO508" s="122" t="str">
        <f>IF('Main courante'!$A505=$AM$6,TEXT('Main courante'!$C505,"hh:mm"),"")</f>
        <v/>
      </c>
      <c r="AP508" s="122" t="str">
        <f>IF('Main courante'!$A505=$AM$6,TEXT('Main courante'!$D505,"hh:mm"),"")</f>
        <v/>
      </c>
      <c r="AQ508" s="123" t="str">
        <f>IF('Main courante'!$A505=$AM$6,MOD($AP508-$AO508,1),"")</f>
        <v/>
      </c>
      <c r="AR508" s="123" t="str">
        <f>IF('Main courante'!$A505=$AM$6,'Main courante'!$E505,"")</f>
        <v/>
      </c>
      <c r="AS508" s="122" t="str">
        <f>IF('Main courante'!$A505=$AM$6,DU508,"")</f>
        <v/>
      </c>
      <c r="AT508" s="125"/>
      <c r="AU508" s="120" t="str">
        <f>IF('Main courante'!$A505=$AU$6,MAX($AU$8:$AU507)+1,"")</f>
        <v/>
      </c>
      <c r="AV508" s="121" t="str">
        <f>IF('Main courante'!$A505=$AU$6,TEXT('Main courante'!$B505,"j mmm aa"),"")</f>
        <v/>
      </c>
      <c r="AW508" s="122" t="str">
        <f>IF('Main courante'!$A505=$AU$6,TEXT('Main courante'!$C505,"hh:mm"),"")</f>
        <v/>
      </c>
      <c r="AX508" s="122" t="str">
        <f>IF('Main courante'!$A505=$AU$6,TEXT('Main courante'!$D505,"hh:mm"),"")</f>
        <v/>
      </c>
      <c r="AY508" s="123" t="str">
        <f>IF('Main courante'!$A505=$AU$6,MOD($AX508-$AW508,1),"")</f>
        <v/>
      </c>
      <c r="AZ508" s="123" t="str">
        <f>IF('Main courante'!$A505=$AU$6,'Main courante'!$E505,"")</f>
        <v/>
      </c>
      <c r="BA508" s="122" t="str">
        <f>IF('Main courante'!$A505=$AU$6,DU508,"")</f>
        <v/>
      </c>
      <c r="BB508" s="125"/>
      <c r="BC508" s="120" t="str">
        <f>IF('Main courante'!$A505=$BC$6,MAX($BC$8:$BC507)+1,"")</f>
        <v/>
      </c>
      <c r="BD508" s="121" t="str">
        <f>IF('Main courante'!$A505=$BC$6,TEXT('Main courante'!$B505,"j mmm aa"),"")</f>
        <v/>
      </c>
      <c r="BE508" s="122" t="str">
        <f>IF('Main courante'!$A505=$BC$6,TEXT('Main courante'!$C505,"hh:mm"),"")</f>
        <v/>
      </c>
      <c r="BF508" s="122" t="str">
        <f>IF('Main courante'!$A505=$BC$6,TEXT('Main courante'!$D505,"hh:mm"),"")</f>
        <v/>
      </c>
      <c r="BG508" s="123" t="str">
        <f>IF('Main courante'!$A505=$BC$6,MOD($BF508-$BE508,1),"")</f>
        <v/>
      </c>
      <c r="BH508" s="123" t="str">
        <f>IF('Main courante'!$A505=$BC$6,'Main courante'!$E505,"")</f>
        <v/>
      </c>
      <c r="BI508" s="122" t="str">
        <f>IF('Main courante'!$A505=$BC$6,DU508,"")</f>
        <v/>
      </c>
      <c r="BJ508" s="125"/>
      <c r="BK508" s="120" t="str">
        <f>IF('Main courante'!$A505=$BK$6,MAX($BK$8:$BK507)+1,"")</f>
        <v/>
      </c>
      <c r="BL508" s="121" t="str">
        <f>IF('Main courante'!$A505=$BK$6,TEXT('Main courante'!$B505,"j mmm aa"),"")</f>
        <v/>
      </c>
      <c r="BM508" s="122" t="str">
        <f>IF('Main courante'!$A505=$BK$6,TEXT('Main courante'!$C505,"hh:mm"),"")</f>
        <v/>
      </c>
      <c r="BN508" s="122" t="str">
        <f>IF('Main courante'!$A505=$BK$6,TEXT('Main courante'!$D505,"hh:mm"),"")</f>
        <v/>
      </c>
      <c r="BO508" s="123" t="str">
        <f>IF('Main courante'!$A505=$BK$6,MOD($BN508-$BM508,1),"")</f>
        <v/>
      </c>
      <c r="BP508" s="123" t="str">
        <f>IF('Main courante'!$A505=$BK$6,'Main courante'!$E505,"")</f>
        <v/>
      </c>
      <c r="BQ508" s="122" t="str">
        <f>IF('Main courante'!$A505=$BK$6,DU508,"")</f>
        <v/>
      </c>
      <c r="BR508" s="125"/>
      <c r="BS508" s="120" t="str">
        <f>IF('Main courante'!$A505=$BS$6,MAX($BS$8:$BS507)+1,"")</f>
        <v/>
      </c>
      <c r="BT508" s="121" t="str">
        <f>IF('Main courante'!$A505=$BS$6,TEXT('Main courante'!$B505,"j mmm aa"),"")</f>
        <v/>
      </c>
      <c r="BU508" s="122" t="str">
        <f>IF('Main courante'!$A505=$BS$6,TEXT('Main courante'!$C505,"hh:mm"),"")</f>
        <v/>
      </c>
      <c r="BV508" s="122" t="str">
        <f>IF('Main courante'!$A505=$BS$6,TEXT('Main courante'!$D505,"hh:mm"),"")</f>
        <v/>
      </c>
      <c r="BW508" s="123" t="str">
        <f>IF('Main courante'!$A505=$BS$6,MOD($BV508-$BU508,1),"")</f>
        <v/>
      </c>
      <c r="BX508" s="123" t="str">
        <f>IF('Main courante'!$A505=$BS$6,'Main courante'!$E505,"")</f>
        <v/>
      </c>
      <c r="BY508" s="122" t="str">
        <f>IF('Main courante'!$A505=$BS$6,DU508,"")</f>
        <v/>
      </c>
      <c r="BZ508" s="125"/>
      <c r="CA508" s="120" t="str">
        <f>IF('Main courante'!$A505=$CA$6,MAX($CA$8:$CA507)+1,"")</f>
        <v/>
      </c>
      <c r="CB508" s="121" t="str">
        <f>IF('Main courante'!$A505=$CA$6,TEXT('Main courante'!$B505,"j mmm aa"),"")</f>
        <v/>
      </c>
      <c r="CC508" s="122" t="str">
        <f>IF('Main courante'!$A505=$CA$6,TEXT('Main courante'!$C505,"hh:mm"),"")</f>
        <v/>
      </c>
      <c r="CD508" s="122" t="str">
        <f>IF('Main courante'!$A505=$CA$6,TEXT('Main courante'!$D505,"hh:mm"),"")</f>
        <v/>
      </c>
      <c r="CE508" s="123" t="str">
        <f>IF('Main courante'!$A505=$CA$6,MOD($CD508-$CC508,1),"")</f>
        <v/>
      </c>
      <c r="CF508" s="123" t="str">
        <f>IF('Main courante'!$A505=$CA$6,'Main courante'!$E505,"")</f>
        <v/>
      </c>
      <c r="CG508" s="122" t="str">
        <f>IF('Main courante'!$A505=$CA$6,DU508,"")</f>
        <v/>
      </c>
      <c r="CH508" s="125"/>
      <c r="CI508" s="120" t="str">
        <f>IF('Main courante'!$A505=$CI$6,MAX($CI$8:$CI507)+1,"")</f>
        <v/>
      </c>
      <c r="CJ508" s="121" t="str">
        <f>IF('Main courante'!$A505=$CI$6,TEXT('Main courante'!$B505,"j mmm aa"),"")</f>
        <v/>
      </c>
      <c r="CK508" s="122" t="str">
        <f>IF('Main courante'!$A505=$CI$6,TEXT('Main courante'!$C505,"hh:mm"),"")</f>
        <v/>
      </c>
      <c r="CL508" s="122" t="str">
        <f>IF('Main courante'!$A505=$CI$6,TEXT('Main courante'!$D505,"hh:mm"),"")</f>
        <v/>
      </c>
      <c r="CM508" s="123" t="str">
        <f>IF('Main courante'!$A505=$CI$6,MOD($CL508-$CK508,1),"")</f>
        <v/>
      </c>
      <c r="CN508" s="123" t="str">
        <f>IF('Main courante'!$A505=$CI$6,'Main courante'!$E505,"")</f>
        <v/>
      </c>
      <c r="CO508" s="125"/>
      <c r="CP508" s="120" t="str">
        <f>IF('Main courante'!$A505=$CP$6,MAX($CP$8:$CP507)+1,"")</f>
        <v/>
      </c>
      <c r="CQ508" s="121" t="str">
        <f>IF('Main courante'!$A505=$CP$6,TEXT('Main courante'!$B505,"j mmm aa"),"")</f>
        <v/>
      </c>
      <c r="CR508" s="122" t="str">
        <f>IF('Main courante'!$A505=$CP$6,TEXT('Main courante'!$C505,"hh:mm"),"")</f>
        <v/>
      </c>
      <c r="CS508" s="122" t="str">
        <f>IF('Main courante'!$A505=$CP$6,TEXT('Main courante'!$D505,"hh:mm"),"")</f>
        <v/>
      </c>
      <c r="CT508" s="123" t="str">
        <f>IF('Main courante'!$A505=$CP$6,MOD($CS508-$CR508,1),"")</f>
        <v/>
      </c>
      <c r="CU508" s="123" t="str">
        <f>IF('Main courante'!$A505=$CP$6,'Main courante'!$E505,"")</f>
        <v/>
      </c>
      <c r="CV508" s="122" t="str">
        <f>IF('Main courante'!$A505=$CP$6,DU508,"")</f>
        <v/>
      </c>
      <c r="CW508" s="125"/>
      <c r="CX508" s="120" t="str">
        <f>IF('Main courante'!$A505=$CX$6,MAX($CX$8:$CX507)+1,"")</f>
        <v/>
      </c>
      <c r="CY508" s="121" t="str">
        <f>IF('Main courante'!$A505=$CX$6,TEXT('Main courante'!$B505,"j mmm aa"),"")</f>
        <v/>
      </c>
      <c r="CZ508" s="122" t="str">
        <f>IF('Main courante'!$A505=$CX$6,TEXT('Main courante'!$C505,"hh:mm"),"")</f>
        <v/>
      </c>
      <c r="DA508" s="122" t="str">
        <f>IF('Main courante'!$A505=$CX$6,TEXT('Main courante'!$D505,"hh:mm"),"")</f>
        <v/>
      </c>
      <c r="DB508" s="123" t="str">
        <f>IF('Main courante'!$A505=$CX$6,MOD($DA508-$CZ508,1),"")</f>
        <v/>
      </c>
      <c r="DC508" s="123" t="str">
        <f>IF('Main courante'!$A505=$CX$6,'Main courante'!$E505,"")</f>
        <v/>
      </c>
      <c r="DD508" s="122" t="str">
        <f>IF('Main courante'!$A505=$CX$6,DU508,"")</f>
        <v/>
      </c>
      <c r="DE508" s="125"/>
      <c r="DF508" s="120" t="str">
        <f>IF('Main courante'!$A505=$DF$6,MAX($DF$8:$DF507)+1,"")</f>
        <v/>
      </c>
      <c r="DG508" s="121" t="str">
        <f>IF('Main courante'!$A505=$DF$6,TEXT('Main courante'!$B505,"j mmm aa"),"")</f>
        <v/>
      </c>
      <c r="DH508" s="122" t="str">
        <f>IF('Main courante'!$A505=$DF$6,TEXT('Main courante'!$C505,"hh:mm"),"")</f>
        <v/>
      </c>
      <c r="DI508" s="122" t="str">
        <f>IF('Main courante'!$A505=$DF$6,TEXT('Main courante'!$D505,"hh:mm"),"")</f>
        <v/>
      </c>
      <c r="DJ508" s="123" t="str">
        <f>IF('Main courante'!$A505=$DF$6,MOD($DI508-$DH508,1),"")</f>
        <v/>
      </c>
      <c r="DK508" s="123" t="str">
        <f>IF('Main courante'!$A505=$DF$6,'Main courante'!$E505,"")</f>
        <v/>
      </c>
      <c r="DL508" s="128"/>
      <c r="DM508" s="120" t="str">
        <f>IF(OR('Main courante'!$F505&lt;&gt;"",'Main courante'!$K505&lt;&gt;""),MAX($DM$8:$DM507)+1,"")</f>
        <v/>
      </c>
      <c r="DN508" s="121" t="str">
        <f>IF('Main courante'!$F505,TEXT('Main courante'!$B505,"j mmm aa"),"")</f>
        <v/>
      </c>
      <c r="DO508" s="121" t="str">
        <f>IF('Main courante'!$F505,'Main courante'!$E505,"")</f>
        <v/>
      </c>
      <c r="DP508" s="121" t="str">
        <f>IF(OR('Main courante'!$F505&lt;&gt;"",'Main courante'!$K505&lt;&gt;""),IF('Main courante'!$F505&lt;&gt;"",TEXT('Main courante'!$F505,"hh:mm"),""),"")</f>
        <v/>
      </c>
      <c r="DQ508" s="121" t="str">
        <f>IF(OR('Main courante'!$F505&lt;&gt;"",'Main courante'!$K505&lt;&gt;""),IF('Main courante'!$G505&lt;&gt;"",TEXT('Main courante'!$G505,"hh:mm"),""),"")</f>
        <v/>
      </c>
      <c r="DR508" s="121" t="str">
        <f>IF(OR('Main courante'!$F505&lt;&gt;"",'Main courante'!$K505&lt;&gt;""),IF('Main courante'!$K505&lt;&gt;"",TEXT('Main courante'!$K505,"hh:mm"),""),"")</f>
        <v/>
      </c>
      <c r="DS508" s="121" t="str">
        <f>IF(OR('Main courante'!$F505&lt;&gt;"",'Main courante'!$K505&lt;&gt;""),IF('Main courante'!$L505&lt;&gt;"",TEXT('Main courante'!$L505,"hh:mm"),""),"")</f>
        <v/>
      </c>
      <c r="DT508" s="129">
        <f t="shared" si="25"/>
        <v>0</v>
      </c>
      <c r="DU508" s="130">
        <f>'Main courante'!$H505+'Main courante'!$M505</f>
        <v>0</v>
      </c>
      <c r="DV508" s="131">
        <f>'Main courante'!$J505+'Main courante'!$O505</f>
        <v>0</v>
      </c>
      <c r="DW508" s="131">
        <f>'Main courante'!$I505+'Main courante'!$N505</f>
        <v>0</v>
      </c>
      <c r="DX508" s="132" t="str">
        <f>IF('Main courante'!$P505&lt;&gt;"",'Main courante'!$P505,"")</f>
        <v/>
      </c>
      <c r="DY508" s="133" t="str">
        <f>IF('Main courante'!$Q505&lt;&gt;"",'Main courante'!$Q505,"")</f>
        <v/>
      </c>
      <c r="DZ508" s="133" t="str">
        <f>IF('Main courante'!$R505&lt;&gt;"",'Main courante'!$R505,"")</f>
        <v/>
      </c>
      <c r="EA508" s="129">
        <f t="shared" si="26"/>
        <v>0</v>
      </c>
      <c r="EB508" s="129">
        <f t="shared" si="27"/>
        <v>0</v>
      </c>
      <c r="ED508" s="120" t="str">
        <f>IF('Main courante'!$A505=$ED$6,MAX($ED$8:$ED507)+1,"")</f>
        <v/>
      </c>
      <c r="EE508" s="120" t="str">
        <f>IF('Main courante'!$A505=$ED$6,'Main courante'!$S505,"")</f>
        <v/>
      </c>
      <c r="EF508" s="120" t="str">
        <f>IF('Main courante'!$A505=$ED$6,'Main courante'!$T505,"")</f>
        <v/>
      </c>
      <c r="EG508" s="120" t="str">
        <f>IF('Main courante'!$A505=$ED$6,'Main courante'!$U505,"")</f>
        <v/>
      </c>
      <c r="EH508" s="134" t="str">
        <f>IF('Main courante'!$A505=$ED$6,'Main courante'!$V505,"")</f>
        <v/>
      </c>
      <c r="EJ508" s="120" t="str">
        <f>IF('Main courante'!$A505=$EJ$6,MAX($EJ$8:$EJ507)+1,"")</f>
        <v/>
      </c>
      <c r="EK508" s="120" t="str">
        <f>IF('Main courante'!$A505=$EJ$6,'Main courante'!$S505,"")</f>
        <v/>
      </c>
      <c r="EL508" s="120" t="str">
        <f>IF('Main courante'!$A505=$EJ$6,'Main courante'!$T505,"")</f>
        <v/>
      </c>
      <c r="EM508" s="120" t="str">
        <f>IF('Main courante'!$A505=$EJ$6,'Main courante'!$U505,"")</f>
        <v/>
      </c>
      <c r="EN508" s="134" t="str">
        <f>IF('Main courante'!$A505=$EJ$6,'Main courante'!$V505,"")</f>
        <v/>
      </c>
      <c r="EP508" s="120" t="str">
        <f>IF('Main courante'!$A505=$EP$6,MAX($EP$8:$EP507)+1,"")</f>
        <v/>
      </c>
      <c r="EQ508" s="120" t="str">
        <f>IF('Main courante'!$A505=$EP$6,'Main courante'!$S505,"")</f>
        <v/>
      </c>
      <c r="ER508" s="120" t="str">
        <f>IF('Main courante'!$A505=$EP$6,'Main courante'!$T505,"")</f>
        <v/>
      </c>
      <c r="ES508" s="120" t="str">
        <f>IF('Main courante'!$A505=$EP$6,'Main courante'!$U505,"")</f>
        <v/>
      </c>
      <c r="ET508" s="134" t="str">
        <f>IF('Main courante'!$A505=$EP$6,'Main courante'!$V505,"")</f>
        <v/>
      </c>
      <c r="EU508" s="125"/>
      <c r="EV508" s="120" t="str">
        <f>IF('Main courante'!$A505=$EV$6,MAX($EV$8:$EV507)+1,"")</f>
        <v/>
      </c>
      <c r="EW508" s="121" t="str">
        <f>IF('Main courante'!$A505=$EV$6,TEXT('Main courante'!$B505,"j mmm aa"),"")</f>
        <v/>
      </c>
      <c r="EX508" s="122" t="str">
        <f>IF('Main courante'!$A505=$EV$6,TEXT('Main courante'!$C505,"hh:mm"),"")</f>
        <v/>
      </c>
      <c r="EY508" s="122" t="str">
        <f>IF('Main courante'!$A505=$EV$6,TEXT('Main courante'!$D505,"hh:mm"),"")</f>
        <v/>
      </c>
      <c r="EZ508" s="123" t="str">
        <f>IF('Main courante'!$A505=$EV$6,MOD($EY508-$EX508,1),"")</f>
        <v/>
      </c>
      <c r="FA508" s="123" t="str">
        <f>IF('Main courante'!$A505=$EV$6,'Main courante'!$E505,"")</f>
        <v/>
      </c>
      <c r="FB508" s="128"/>
    </row>
    <row r="509" spans="1:160">
      <c r="A509" s="120" t="str">
        <f>IF('Main courante'!$A506=$A$6,MAX($A$8:$A508)+1,"")</f>
        <v/>
      </c>
      <c r="B509" s="121" t="str">
        <f>IF('Main courante'!$A506=$A$6,TEXT('Main courante'!$B506,"j mmm aa"),"")</f>
        <v/>
      </c>
      <c r="C509" s="122" t="str">
        <f>IF('Main courante'!$A506=$A$6,TEXT('Main courante'!$C506,"hh:mm"),"")</f>
        <v/>
      </c>
      <c r="D509" s="122" t="str">
        <f>IF('Main courante'!$A506=$A$6,TEXT('Main courante'!$D506,"hh:mm"),"")</f>
        <v/>
      </c>
      <c r="E509" s="123" t="str">
        <f>IF('Main courante'!$A506=$A$6,MOD($D509-$C509,1),"")</f>
        <v/>
      </c>
      <c r="F509" s="123" t="str">
        <f>IF('Main courante'!$A506=$A$6,'Main courante'!$E506,"")</f>
        <v/>
      </c>
      <c r="G509" s="125"/>
      <c r="H509" s="126" t="str">
        <f>IF('Main courante'!$A506=$H$6,MAX($H$8:$H508)+1,"")</f>
        <v/>
      </c>
      <c r="I509" s="121" t="str">
        <f>IF('Main courante'!$A506=$H$6,TEXT('Main courante'!$B506,"j mmm aa"),"")</f>
        <v/>
      </c>
      <c r="J509" s="122" t="str">
        <f>IF('Main courante'!$A506=$H$6,TEXT('Main courante'!$C506,"hh:mm"),"")</f>
        <v/>
      </c>
      <c r="K509" s="122" t="str">
        <f>IF('Main courante'!$A506=$H$6,TEXT('Main courante'!$D506,"hh:mm"),"")</f>
        <v/>
      </c>
      <c r="L509" s="123" t="str">
        <f>IF('Main courante'!$A506=$H$6,MOD($K509-$J509,1),"")</f>
        <v/>
      </c>
      <c r="M509" s="123" t="str">
        <f>IF('Main courante'!$A506=$H$6,'Main courante'!$E506,"")</f>
        <v/>
      </c>
      <c r="N509" s="125"/>
      <c r="O509" s="120" t="str">
        <f>IF('Main courante'!$A506=$O$6,MAX($O$8:$O508)+1,"")</f>
        <v/>
      </c>
      <c r="P509" s="121" t="str">
        <f>IF('Main courante'!$A506=$O$6,TEXT('Main courante'!$B506,"j mmm aa"),"")</f>
        <v/>
      </c>
      <c r="Q509" s="122" t="str">
        <f>IF('Main courante'!$A506=$O$6,TEXT('Main courante'!$C506,"hh:mm"),"")</f>
        <v/>
      </c>
      <c r="R509" s="122" t="str">
        <f>IF('Main courante'!$A506=$O$6,TEXT('Main courante'!$D506,"hh:mm"),"")</f>
        <v/>
      </c>
      <c r="S509" s="123" t="str">
        <f>IF('Main courante'!$A506=$O$6,MOD($R509-$Q509,1),"")</f>
        <v/>
      </c>
      <c r="T509" s="124" t="str">
        <f>IF('Main courante'!$A506=$O$6,'Main courante'!$E506,"")</f>
        <v/>
      </c>
      <c r="U509" s="127" t="str">
        <f>IF('Main courante'!$A506=$O$6,DU509,"")</f>
        <v/>
      </c>
      <c r="V509" s="125"/>
      <c r="W509" s="120" t="str">
        <f>IF('Main courante'!$A506=$W$6,MAX($W$8:$W508)+1,"")</f>
        <v/>
      </c>
      <c r="X509" s="121" t="str">
        <f>IF('Main courante'!$A506=$W$6,TEXT('Main courante'!$B506,"j mmm aa"),"")</f>
        <v/>
      </c>
      <c r="Y509" s="122" t="str">
        <f>IF('Main courante'!$A506=$W$6,TEXT('Main courante'!$C506,"hh:mm"),"")</f>
        <v/>
      </c>
      <c r="Z509" s="122" t="str">
        <f>IF('Main courante'!$A506=$W$6,TEXT('Main courante'!$D506,"hh:mm"),"")</f>
        <v/>
      </c>
      <c r="AA509" s="123" t="str">
        <f>IF('Main courante'!$A506=$W$6,MOD($Z509-$Y509,1),"")</f>
        <v/>
      </c>
      <c r="AB509" s="123" t="str">
        <f>IF('Main courante'!$A506=$W$6,'Main courante'!$E506,"")</f>
        <v/>
      </c>
      <c r="AC509" s="122" t="str">
        <f>IF('Main courante'!$A506=$W$6,DU509,"")</f>
        <v/>
      </c>
      <c r="AD509" s="125"/>
      <c r="AE509" s="120" t="str">
        <f>IF('Main courante'!$A506=$AE$6,MAX($AE$8:$AE508)+1,"")</f>
        <v/>
      </c>
      <c r="AF509" s="121" t="str">
        <f>IF('Main courante'!$A506=$AE$6,TEXT('Main courante'!$B506,"j mmm aa"),"")</f>
        <v/>
      </c>
      <c r="AG509" s="122" t="str">
        <f>IF('Main courante'!$A506=$AE$6,TEXT('Main courante'!$C506,"hh:mm"),"")</f>
        <v/>
      </c>
      <c r="AH509" s="122" t="str">
        <f>IF('Main courante'!$A506=$AE$6,TEXT('Main courante'!$D506,"hh:mm"),"")</f>
        <v/>
      </c>
      <c r="AI509" s="123" t="str">
        <f>IF('Main courante'!$A506=$AE$6,MOD($AH509-$AG509,1),"")</f>
        <v/>
      </c>
      <c r="AJ509" s="123" t="str">
        <f>IF('Main courante'!$A506=$AE$6,'Main courante'!$E506,"")</f>
        <v/>
      </c>
      <c r="AK509" s="122" t="str">
        <f>IF('Main courante'!$A506=$AE$6,DU509,"")</f>
        <v/>
      </c>
      <c r="AL509" s="125"/>
      <c r="AM509" s="120" t="str">
        <f>IF('Main courante'!$A506=$AM$6,MAX($AM$8:$AM508)+1,"")</f>
        <v/>
      </c>
      <c r="AN509" s="121" t="str">
        <f>IF('Main courante'!$A506=$AM$6,TEXT('Main courante'!$B506,"j mmm aa"),"")</f>
        <v/>
      </c>
      <c r="AO509" s="122" t="str">
        <f>IF('Main courante'!$A506=$AM$6,TEXT('Main courante'!$C506,"hh:mm"),"")</f>
        <v/>
      </c>
      <c r="AP509" s="122" t="str">
        <f>IF('Main courante'!$A506=$AM$6,TEXT('Main courante'!$D506,"hh:mm"),"")</f>
        <v/>
      </c>
      <c r="AQ509" s="123" t="str">
        <f>IF('Main courante'!$A506=$AM$6,MOD($AP509-$AO509,1),"")</f>
        <v/>
      </c>
      <c r="AR509" s="123" t="str">
        <f>IF('Main courante'!$A506=$AM$6,'Main courante'!$E506,"")</f>
        <v/>
      </c>
      <c r="AS509" s="122" t="str">
        <f>IF('Main courante'!$A506=$AM$6,DU509,"")</f>
        <v/>
      </c>
      <c r="AT509" s="125"/>
      <c r="AU509" s="120" t="str">
        <f>IF('Main courante'!$A506=$AU$6,MAX($AU$8:$AU508)+1,"")</f>
        <v/>
      </c>
      <c r="AV509" s="121" t="str">
        <f>IF('Main courante'!$A506=$AU$6,TEXT('Main courante'!$B506,"j mmm aa"),"")</f>
        <v/>
      </c>
      <c r="AW509" s="122" t="str">
        <f>IF('Main courante'!$A506=$AU$6,TEXT('Main courante'!$C506,"hh:mm"),"")</f>
        <v/>
      </c>
      <c r="AX509" s="122" t="str">
        <f>IF('Main courante'!$A506=$AU$6,TEXT('Main courante'!$D506,"hh:mm"),"")</f>
        <v/>
      </c>
      <c r="AY509" s="123" t="str">
        <f>IF('Main courante'!$A506=$AU$6,MOD($AX509-$AW509,1),"")</f>
        <v/>
      </c>
      <c r="AZ509" s="123" t="str">
        <f>IF('Main courante'!$A506=$AU$6,'Main courante'!$E506,"")</f>
        <v/>
      </c>
      <c r="BA509" s="122" t="str">
        <f>IF('Main courante'!$A506=$AU$6,DU509,"")</f>
        <v/>
      </c>
      <c r="BB509" s="125"/>
      <c r="BC509" s="120" t="str">
        <f>IF('Main courante'!$A506=$BC$6,MAX($BC$8:$BC508)+1,"")</f>
        <v/>
      </c>
      <c r="BD509" s="121" t="str">
        <f>IF('Main courante'!$A506=$BC$6,TEXT('Main courante'!$B506,"j mmm aa"),"")</f>
        <v/>
      </c>
      <c r="BE509" s="122" t="str">
        <f>IF('Main courante'!$A506=$BC$6,TEXT('Main courante'!$C506,"hh:mm"),"")</f>
        <v/>
      </c>
      <c r="BF509" s="122" t="str">
        <f>IF('Main courante'!$A506=$BC$6,TEXT('Main courante'!$D506,"hh:mm"),"")</f>
        <v/>
      </c>
      <c r="BG509" s="123" t="str">
        <f>IF('Main courante'!$A506=$BC$6,MOD($BF509-$BE509,1),"")</f>
        <v/>
      </c>
      <c r="BH509" s="123" t="str">
        <f>IF('Main courante'!$A506=$BC$6,'Main courante'!$E506,"")</f>
        <v/>
      </c>
      <c r="BI509" s="122" t="str">
        <f>IF('Main courante'!$A506=$BC$6,DU509,"")</f>
        <v/>
      </c>
      <c r="BJ509" s="125"/>
      <c r="BK509" s="120" t="str">
        <f>IF('Main courante'!$A506=$BK$6,MAX($BK$8:$BK508)+1,"")</f>
        <v/>
      </c>
      <c r="BL509" s="121" t="str">
        <f>IF('Main courante'!$A506=$BK$6,TEXT('Main courante'!$B506,"j mmm aa"),"")</f>
        <v/>
      </c>
      <c r="BM509" s="122" t="str">
        <f>IF('Main courante'!$A506=$BK$6,TEXT('Main courante'!$C506,"hh:mm"),"")</f>
        <v/>
      </c>
      <c r="BN509" s="122" t="str">
        <f>IF('Main courante'!$A506=$BK$6,TEXT('Main courante'!$D506,"hh:mm"),"")</f>
        <v/>
      </c>
      <c r="BO509" s="123" t="str">
        <f>IF('Main courante'!$A506=$BK$6,MOD($BN509-$BM509,1),"")</f>
        <v/>
      </c>
      <c r="BP509" s="123" t="str">
        <f>IF('Main courante'!$A506=$BK$6,'Main courante'!$E506,"")</f>
        <v/>
      </c>
      <c r="BQ509" s="122" t="str">
        <f>IF('Main courante'!$A506=$BK$6,DU509,"")</f>
        <v/>
      </c>
      <c r="BR509" s="125"/>
      <c r="BS509" s="120" t="str">
        <f>IF('Main courante'!$A506=$BS$6,MAX($BS$8:$BS508)+1,"")</f>
        <v/>
      </c>
      <c r="BT509" s="121" t="str">
        <f>IF('Main courante'!$A506=$BS$6,TEXT('Main courante'!$B506,"j mmm aa"),"")</f>
        <v/>
      </c>
      <c r="BU509" s="122" t="str">
        <f>IF('Main courante'!$A506=$BS$6,TEXT('Main courante'!$C506,"hh:mm"),"")</f>
        <v/>
      </c>
      <c r="BV509" s="122" t="str">
        <f>IF('Main courante'!$A506=$BS$6,TEXT('Main courante'!$D506,"hh:mm"),"")</f>
        <v/>
      </c>
      <c r="BW509" s="123" t="str">
        <f>IF('Main courante'!$A506=$BS$6,MOD($BV509-$BU509,1),"")</f>
        <v/>
      </c>
      <c r="BX509" s="123" t="str">
        <f>IF('Main courante'!$A506=$BS$6,'Main courante'!$E506,"")</f>
        <v/>
      </c>
      <c r="BY509" s="122" t="str">
        <f>IF('Main courante'!$A506=$BS$6,DU509,"")</f>
        <v/>
      </c>
      <c r="BZ509" s="125"/>
      <c r="CA509" s="120" t="str">
        <f>IF('Main courante'!$A506=$CA$6,MAX($CA$8:$CA508)+1,"")</f>
        <v/>
      </c>
      <c r="CB509" s="121" t="str">
        <f>IF('Main courante'!$A506=$CA$6,TEXT('Main courante'!$B506,"j mmm aa"),"")</f>
        <v/>
      </c>
      <c r="CC509" s="122" t="str">
        <f>IF('Main courante'!$A506=$CA$6,TEXT('Main courante'!$C506,"hh:mm"),"")</f>
        <v/>
      </c>
      <c r="CD509" s="122" t="str">
        <f>IF('Main courante'!$A506=$CA$6,TEXT('Main courante'!$D506,"hh:mm"),"")</f>
        <v/>
      </c>
      <c r="CE509" s="123" t="str">
        <f>IF('Main courante'!$A506=$CA$6,MOD($CD509-$CC509,1),"")</f>
        <v/>
      </c>
      <c r="CF509" s="123" t="str">
        <f>IF('Main courante'!$A506=$CA$6,'Main courante'!$E506,"")</f>
        <v/>
      </c>
      <c r="CG509" s="122" t="str">
        <f>IF('Main courante'!$A506=$CA$6,DU509,"")</f>
        <v/>
      </c>
      <c r="CH509" s="125"/>
      <c r="CI509" s="120" t="str">
        <f>IF('Main courante'!$A506=$CI$6,MAX($CI$8:$CI508)+1,"")</f>
        <v/>
      </c>
      <c r="CJ509" s="121" t="str">
        <f>IF('Main courante'!$A506=$CI$6,TEXT('Main courante'!$B506,"j mmm aa"),"")</f>
        <v/>
      </c>
      <c r="CK509" s="122" t="str">
        <f>IF('Main courante'!$A506=$CI$6,TEXT('Main courante'!$C506,"hh:mm"),"")</f>
        <v/>
      </c>
      <c r="CL509" s="122" t="str">
        <f>IF('Main courante'!$A506=$CI$6,TEXT('Main courante'!$D506,"hh:mm"),"")</f>
        <v/>
      </c>
      <c r="CM509" s="123" t="str">
        <f>IF('Main courante'!$A506=$CI$6,MOD($CL509-$CK509,1),"")</f>
        <v/>
      </c>
      <c r="CN509" s="123" t="str">
        <f>IF('Main courante'!$A506=$CI$6,'Main courante'!$E506,"")</f>
        <v/>
      </c>
      <c r="CO509" s="125"/>
      <c r="CP509" s="120" t="str">
        <f>IF('Main courante'!$A506=$CP$6,MAX($CP$8:$CP508)+1,"")</f>
        <v/>
      </c>
      <c r="CQ509" s="121" t="str">
        <f>IF('Main courante'!$A506=$CP$6,TEXT('Main courante'!$B506,"j mmm aa"),"")</f>
        <v/>
      </c>
      <c r="CR509" s="122" t="str">
        <f>IF('Main courante'!$A506=$CP$6,TEXT('Main courante'!$C506,"hh:mm"),"")</f>
        <v/>
      </c>
      <c r="CS509" s="122" t="str">
        <f>IF('Main courante'!$A506=$CP$6,TEXT('Main courante'!$D506,"hh:mm"),"")</f>
        <v/>
      </c>
      <c r="CT509" s="123" t="str">
        <f>IF('Main courante'!$A506=$CP$6,MOD($CS509-$CR509,1),"")</f>
        <v/>
      </c>
      <c r="CU509" s="123" t="str">
        <f>IF('Main courante'!$A506=$CP$6,'Main courante'!$E506,"")</f>
        <v/>
      </c>
      <c r="CV509" s="122" t="str">
        <f>IF('Main courante'!$A506=$CP$6,DU509,"")</f>
        <v/>
      </c>
      <c r="CW509" s="125"/>
      <c r="CX509" s="120" t="str">
        <f>IF('Main courante'!$A506=$CX$6,MAX($CX$8:$CX508)+1,"")</f>
        <v/>
      </c>
      <c r="CY509" s="121" t="str">
        <f>IF('Main courante'!$A506=$CX$6,TEXT('Main courante'!$B506,"j mmm aa"),"")</f>
        <v/>
      </c>
      <c r="CZ509" s="122" t="str">
        <f>IF('Main courante'!$A506=$CX$6,TEXT('Main courante'!$C506,"hh:mm"),"")</f>
        <v/>
      </c>
      <c r="DA509" s="122" t="str">
        <f>IF('Main courante'!$A506=$CX$6,TEXT('Main courante'!$D506,"hh:mm"),"")</f>
        <v/>
      </c>
      <c r="DB509" s="123" t="str">
        <f>IF('Main courante'!$A506=$CX$6,MOD($DA509-$CZ509,1),"")</f>
        <v/>
      </c>
      <c r="DC509" s="123" t="str">
        <f>IF('Main courante'!$A506=$CX$6,'Main courante'!$E506,"")</f>
        <v/>
      </c>
      <c r="DD509" s="122" t="str">
        <f>IF('Main courante'!$A506=$CX$6,DU509,"")</f>
        <v/>
      </c>
      <c r="DE509" s="125"/>
      <c r="DF509" s="120" t="str">
        <f>IF('Main courante'!$A506=$DF$6,MAX($DF$8:$DF508)+1,"")</f>
        <v/>
      </c>
      <c r="DG509" s="121" t="str">
        <f>IF('Main courante'!$A506=$DF$6,TEXT('Main courante'!$B506,"j mmm aa"),"")</f>
        <v/>
      </c>
      <c r="DH509" s="122" t="str">
        <f>IF('Main courante'!$A506=$DF$6,TEXT('Main courante'!$C506,"hh:mm"),"")</f>
        <v/>
      </c>
      <c r="DI509" s="122" t="str">
        <f>IF('Main courante'!$A506=$DF$6,TEXT('Main courante'!$D506,"hh:mm"),"")</f>
        <v/>
      </c>
      <c r="DJ509" s="123" t="str">
        <f>IF('Main courante'!$A506=$DF$6,MOD($DI509-$DH509,1),"")</f>
        <v/>
      </c>
      <c r="DK509" s="123" t="str">
        <f>IF('Main courante'!$A506=$DF$6,'Main courante'!$E506,"")</f>
        <v/>
      </c>
      <c r="DL509" s="128"/>
      <c r="DM509" s="120" t="str">
        <f>IF(OR('Main courante'!$F506&lt;&gt;"",'Main courante'!$K506&lt;&gt;""),MAX($DM$8:$DM508)+1,"")</f>
        <v/>
      </c>
      <c r="DN509" s="121" t="str">
        <f>IF('Main courante'!$F506,TEXT('Main courante'!$B506,"j mmm aa"),"")</f>
        <v/>
      </c>
      <c r="DO509" s="121" t="str">
        <f>IF('Main courante'!$F506,'Main courante'!$E506,"")</f>
        <v/>
      </c>
      <c r="DP509" s="121" t="str">
        <f>IF(OR('Main courante'!$F506&lt;&gt;"",'Main courante'!$K506&lt;&gt;""),IF('Main courante'!$F506&lt;&gt;"",TEXT('Main courante'!$F506,"hh:mm"),""),"")</f>
        <v/>
      </c>
      <c r="DQ509" s="121" t="str">
        <f>IF(OR('Main courante'!$F506&lt;&gt;"",'Main courante'!$K506&lt;&gt;""),IF('Main courante'!$G506&lt;&gt;"",TEXT('Main courante'!$G506,"hh:mm"),""),"")</f>
        <v/>
      </c>
      <c r="DR509" s="121" t="str">
        <f>IF(OR('Main courante'!$F506&lt;&gt;"",'Main courante'!$K506&lt;&gt;""),IF('Main courante'!$K506&lt;&gt;"",TEXT('Main courante'!$K506,"hh:mm"),""),"")</f>
        <v/>
      </c>
      <c r="DS509" s="121" t="str">
        <f>IF(OR('Main courante'!$F506&lt;&gt;"",'Main courante'!$K506&lt;&gt;""),IF('Main courante'!$L506&lt;&gt;"",TEXT('Main courante'!$L506,"hh:mm"),""),"")</f>
        <v/>
      </c>
      <c r="DT509" s="129">
        <f t="shared" si="25"/>
        <v>0</v>
      </c>
      <c r="DU509" s="130">
        <f>'Main courante'!$H506+'Main courante'!$M506</f>
        <v>0</v>
      </c>
      <c r="DV509" s="131">
        <f>'Main courante'!$J506+'Main courante'!$O506</f>
        <v>0</v>
      </c>
      <c r="DW509" s="131">
        <f>'Main courante'!$I506+'Main courante'!$N506</f>
        <v>0</v>
      </c>
      <c r="DX509" s="132" t="str">
        <f>IF('Main courante'!$P506&lt;&gt;"",'Main courante'!$P506,"")</f>
        <v/>
      </c>
      <c r="DY509" s="133" t="str">
        <f>IF('Main courante'!$Q506&lt;&gt;"",'Main courante'!$Q506,"")</f>
        <v/>
      </c>
      <c r="DZ509" s="133" t="str">
        <f>IF('Main courante'!$R506&lt;&gt;"",'Main courante'!$R506,"")</f>
        <v/>
      </c>
      <c r="EA509" s="129">
        <f t="shared" si="26"/>
        <v>0</v>
      </c>
      <c r="EB509" s="129">
        <f t="shared" si="27"/>
        <v>0</v>
      </c>
      <c r="ED509" s="120" t="str">
        <f>IF('Main courante'!$A506=$ED$6,MAX($ED$8:$ED508)+1,"")</f>
        <v/>
      </c>
      <c r="EE509" s="120" t="str">
        <f>IF('Main courante'!$A506=$ED$6,'Main courante'!$S506,"")</f>
        <v/>
      </c>
      <c r="EF509" s="120" t="str">
        <f>IF('Main courante'!$A506=$ED$6,'Main courante'!$T506,"")</f>
        <v/>
      </c>
      <c r="EG509" s="120" t="str">
        <f>IF('Main courante'!$A506=$ED$6,'Main courante'!$U506,"")</f>
        <v/>
      </c>
      <c r="EH509" s="134" t="str">
        <f>IF('Main courante'!$A506=$ED$6,'Main courante'!$V506,"")</f>
        <v/>
      </c>
      <c r="EJ509" s="120" t="str">
        <f>IF('Main courante'!$A506=$EJ$6,MAX($EJ$8:$EJ508)+1,"")</f>
        <v/>
      </c>
      <c r="EK509" s="120" t="str">
        <f>IF('Main courante'!$A506=$EJ$6,'Main courante'!$S506,"")</f>
        <v/>
      </c>
      <c r="EL509" s="120" t="str">
        <f>IF('Main courante'!$A506=$EJ$6,'Main courante'!$T506,"")</f>
        <v/>
      </c>
      <c r="EM509" s="120" t="str">
        <f>IF('Main courante'!$A506=$EJ$6,'Main courante'!$U506,"")</f>
        <v/>
      </c>
      <c r="EN509" s="134" t="str">
        <f>IF('Main courante'!$A506=$EJ$6,'Main courante'!$V506,"")</f>
        <v/>
      </c>
      <c r="EP509" s="120" t="str">
        <f>IF('Main courante'!$A506=$EP$6,MAX($EP$8:$EP508)+1,"")</f>
        <v/>
      </c>
      <c r="EQ509" s="120" t="str">
        <f>IF('Main courante'!$A506=$EP$6,'Main courante'!$S506,"")</f>
        <v/>
      </c>
      <c r="ER509" s="120" t="str">
        <f>IF('Main courante'!$A506=$EP$6,'Main courante'!$T506,"")</f>
        <v/>
      </c>
      <c r="ES509" s="120" t="str">
        <f>IF('Main courante'!$A506=$EP$6,'Main courante'!$U506,"")</f>
        <v/>
      </c>
      <c r="ET509" s="134" t="str">
        <f>IF('Main courante'!$A506=$EP$6,'Main courante'!$V506,"")</f>
        <v/>
      </c>
      <c r="EU509" s="125"/>
      <c r="EV509" s="120" t="str">
        <f>IF('Main courante'!$A506=$EV$6,MAX($EV$8:$EV508)+1,"")</f>
        <v/>
      </c>
      <c r="EW509" s="121" t="str">
        <f>IF('Main courante'!$A506=$EV$6,TEXT('Main courante'!$B506,"j mmm aa"),"")</f>
        <v/>
      </c>
      <c r="EX509" s="122" t="str">
        <f>IF('Main courante'!$A506=$EV$6,TEXT('Main courante'!$C506,"hh:mm"),"")</f>
        <v/>
      </c>
      <c r="EY509" s="122" t="str">
        <f>IF('Main courante'!$A506=$EV$6,TEXT('Main courante'!$D506,"hh:mm"),"")</f>
        <v/>
      </c>
      <c r="EZ509" s="123" t="str">
        <f>IF('Main courante'!$A506=$EV$6,MOD($EY509-$EX509,1),"")</f>
        <v/>
      </c>
      <c r="FA509" s="123" t="str">
        <f>IF('Main courante'!$A506=$EV$6,'Main courante'!$E506,"")</f>
        <v/>
      </c>
      <c r="FB509" s="128"/>
    </row>
    <row r="510" spans="1:160">
      <c r="A510" s="135"/>
      <c r="B510" s="136"/>
      <c r="C510" s="137"/>
      <c r="D510" s="137"/>
      <c r="E510" s="137"/>
      <c r="F510" s="138"/>
      <c r="G510" s="137"/>
      <c r="H510" s="139"/>
      <c r="I510" s="139"/>
      <c r="J510" s="139"/>
      <c r="K510" s="139"/>
      <c r="L510" s="139"/>
      <c r="M510" s="139"/>
      <c r="N510" s="137"/>
      <c r="O510" s="135"/>
      <c r="P510" s="135"/>
      <c r="Q510" s="135"/>
      <c r="R510" s="135"/>
      <c r="S510" s="139"/>
      <c r="T510" s="140"/>
      <c r="U510" s="141"/>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c r="CD510" s="139"/>
      <c r="CE510" s="139"/>
      <c r="CF510" s="139"/>
      <c r="CG510" s="139"/>
      <c r="CH510" s="139"/>
      <c r="CI510" s="139"/>
      <c r="CJ510" s="139"/>
      <c r="CK510" s="139"/>
      <c r="CL510" s="139"/>
      <c r="CM510" s="139"/>
      <c r="CN510" s="139"/>
      <c r="CO510" s="139"/>
      <c r="CP510" s="139"/>
      <c r="CQ510" s="139"/>
      <c r="CR510" s="139"/>
      <c r="CS510" s="139"/>
      <c r="CT510" s="139"/>
      <c r="CU510" s="139"/>
      <c r="CV510" s="139"/>
      <c r="CW510" s="139"/>
      <c r="CX510" s="139"/>
      <c r="CY510" s="139"/>
      <c r="CZ510" s="139"/>
      <c r="DA510" s="139"/>
      <c r="DB510" s="139"/>
      <c r="DC510" s="139"/>
      <c r="DD510" s="139"/>
      <c r="DE510" s="139"/>
      <c r="DF510" s="139"/>
      <c r="DG510" s="139"/>
      <c r="DH510" s="139"/>
      <c r="DI510" s="139"/>
      <c r="DJ510" s="139"/>
      <c r="DK510" s="139"/>
      <c r="DL510" s="139"/>
      <c r="DM510" s="139"/>
      <c r="DN510" s="139"/>
      <c r="DO510" s="139"/>
      <c r="DP510" s="139"/>
      <c r="DQ510" s="139"/>
      <c r="DR510" s="139"/>
      <c r="DS510" s="139"/>
      <c r="DT510" s="142"/>
      <c r="DU510" s="143"/>
      <c r="DV510" s="144"/>
      <c r="DW510" s="144"/>
      <c r="DX510" s="144"/>
      <c r="DY510" s="143"/>
      <c r="DZ510" s="143"/>
      <c r="EA510" s="142"/>
      <c r="EB510" s="142"/>
      <c r="EC510" s="145"/>
      <c r="ED510" s="139"/>
      <c r="EE510" s="139"/>
      <c r="EF510" s="139"/>
      <c r="EG510" s="139"/>
      <c r="EH510" s="144"/>
      <c r="EI510" s="145"/>
      <c r="EJ510" s="139"/>
      <c r="EK510" s="139"/>
      <c r="EL510" s="139"/>
      <c r="EM510" s="139"/>
      <c r="EN510" s="144"/>
      <c r="EO510" s="145"/>
      <c r="EP510" s="139"/>
      <c r="EQ510" s="139"/>
      <c r="ER510" s="139"/>
      <c r="ES510" s="139"/>
      <c r="ET510" s="139" t="str">
        <f>IF('Main courante'!$A507=$EP$6,'Main courante'!$V507,"")</f>
        <v/>
      </c>
      <c r="EU510" s="139"/>
      <c r="EV510" s="139"/>
      <c r="EW510" s="139"/>
      <c r="EX510" s="139"/>
      <c r="EY510" s="139"/>
      <c r="EZ510" s="139"/>
      <c r="FA510" s="139"/>
      <c r="FB510" s="139"/>
      <c r="FC510" s="145"/>
      <c r="FD510" s="145"/>
    </row>
    <row r="511" spans="1:160">
      <c r="A511" s="146"/>
      <c r="B511" s="88"/>
      <c r="C511" s="147"/>
      <c r="D511" s="147"/>
      <c r="E511" s="147"/>
      <c r="F511" s="123"/>
      <c r="G511" s="147"/>
      <c r="H511" s="148"/>
      <c r="I511" s="148"/>
      <c r="J511" s="148"/>
      <c r="K511" s="148"/>
      <c r="L511" s="149"/>
      <c r="M511" s="149"/>
      <c r="N511" s="147"/>
      <c r="O511" s="146"/>
      <c r="P511" s="146"/>
      <c r="Q511" s="146"/>
      <c r="R511" s="146"/>
      <c r="S511" s="148"/>
      <c r="T511" s="150"/>
      <c r="U511" s="151"/>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52"/>
      <c r="DU511" s="153"/>
      <c r="DV511" s="154"/>
      <c r="DW511" s="154"/>
      <c r="DX511" s="154"/>
      <c r="DY511" s="153"/>
      <c r="DZ511" s="153"/>
      <c r="EA511" s="152"/>
      <c r="EB511" s="152"/>
      <c r="ED511" s="148"/>
      <c r="EE511" s="148"/>
      <c r="EF511" s="148"/>
      <c r="EG511" s="148"/>
      <c r="EH511" s="154"/>
      <c r="EJ511" s="148"/>
      <c r="EK511" s="148"/>
      <c r="EL511" s="148"/>
      <c r="EM511" s="148"/>
      <c r="EN511" s="154"/>
      <c r="EP511" s="148"/>
      <c r="EQ511" s="148"/>
      <c r="ER511" s="148"/>
      <c r="ES511" s="148"/>
      <c r="ET511" s="154"/>
      <c r="EU511" s="148"/>
      <c r="EV511" s="148"/>
      <c r="EW511" s="148"/>
      <c r="EX511" s="148"/>
      <c r="EY511" s="148"/>
      <c r="EZ511" s="148"/>
      <c r="FA511" s="148"/>
      <c r="FB511" s="148"/>
    </row>
  </sheetData>
  <mergeCells count="23">
    <mergeCell ref="CP6:CV6"/>
    <mergeCell ref="CX6:DD6"/>
    <mergeCell ref="DF6:DK6"/>
    <mergeCell ref="CI6:CN6"/>
    <mergeCell ref="A6:F6"/>
    <mergeCell ref="H6:M6"/>
    <mergeCell ref="O6:U6"/>
    <mergeCell ref="W6:AC6"/>
    <mergeCell ref="AE6:AK6"/>
    <mergeCell ref="AM6:AS6"/>
    <mergeCell ref="AU6:BA6"/>
    <mergeCell ref="BC6:BI6"/>
    <mergeCell ref="BK6:BQ6"/>
    <mergeCell ref="BS6:BY6"/>
    <mergeCell ref="CA6:CG6"/>
    <mergeCell ref="DM6:DV6"/>
    <mergeCell ref="DX6:DX7"/>
    <mergeCell ref="EV6:FA6"/>
    <mergeCell ref="DZ6:DZ7"/>
    <mergeCell ref="ED6:EH6"/>
    <mergeCell ref="EJ6:EN6"/>
    <mergeCell ref="EP6:ET6"/>
    <mergeCell ref="DY6:DY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D8EE-DAD8-4546-855F-A6A6A74EA286}">
  <sheetPr codeName="Feuil6">
    <tabColor theme="9" tint="0.59999389629810485"/>
  </sheetPr>
  <dimension ref="A1:O35"/>
  <sheetViews>
    <sheetView showGridLines="0" zoomScale="103" zoomScaleNormal="103" workbookViewId="0"/>
  </sheetViews>
  <sheetFormatPr baseColWidth="10" defaultRowHeight="14.4"/>
  <cols>
    <col min="1" max="1" width="38" customWidth="1"/>
    <col min="2" max="5" width="10.5546875"/>
    <col min="6" max="6" width="12.88671875" customWidth="1"/>
    <col min="7" max="7" width="10.5546875"/>
    <col min="8" max="8" width="20.88671875" customWidth="1"/>
    <col min="9" max="9" width="15.6640625" bestFit="1" customWidth="1"/>
    <col min="10" max="12" width="10.5546875"/>
    <col min="13" max="13" width="15.5546875" customWidth="1"/>
  </cols>
  <sheetData>
    <row r="1" spans="1:15" s="312" customFormat="1" ht="36" customHeight="1">
      <c r="A1" s="311"/>
      <c r="B1" s="311"/>
      <c r="C1" s="311"/>
      <c r="D1" s="311"/>
      <c r="E1" s="311"/>
      <c r="F1" s="311"/>
      <c r="G1" s="311"/>
      <c r="H1" s="311"/>
      <c r="I1" s="311"/>
      <c r="J1" s="311"/>
      <c r="K1" s="311"/>
      <c r="L1" s="311"/>
      <c r="M1" s="311"/>
      <c r="N1" s="311"/>
      <c r="O1" s="311"/>
    </row>
    <row r="2" spans="1:15" ht="39.6">
      <c r="A2" s="155"/>
      <c r="B2" s="156" t="s">
        <v>0</v>
      </c>
      <c r="C2" s="156" t="s">
        <v>121</v>
      </c>
      <c r="D2" s="156" t="s">
        <v>122</v>
      </c>
      <c r="E2" s="156" t="s">
        <v>123</v>
      </c>
      <c r="F2" s="156" t="s">
        <v>2</v>
      </c>
      <c r="H2" s="693" t="s">
        <v>6</v>
      </c>
      <c r="I2" s="693"/>
      <c r="J2" s="693"/>
      <c r="K2" s="693"/>
      <c r="L2" s="693"/>
      <c r="M2" s="157">
        <f>MC_TransportCommun</f>
        <v>0</v>
      </c>
    </row>
    <row r="3" spans="1:15">
      <c r="A3" s="158" t="s">
        <v>92</v>
      </c>
      <c r="B3" s="159"/>
      <c r="C3" s="160">
        <f>MC_ExamDossier</f>
        <v>0</v>
      </c>
      <c r="H3" s="694" t="s">
        <v>7</v>
      </c>
      <c r="I3" s="694"/>
      <c r="J3" s="694"/>
      <c r="K3" s="694"/>
      <c r="L3" s="694"/>
      <c r="M3" s="157">
        <f>MC_Peages+MC_Parking</f>
        <v>0</v>
      </c>
    </row>
    <row r="4" spans="1:15" ht="14.4" customHeight="1">
      <c r="A4" s="161" t="s">
        <v>93</v>
      </c>
      <c r="B4" s="162"/>
      <c r="C4" s="163">
        <f>MC_RechDoc</f>
        <v>0</v>
      </c>
      <c r="H4" s="546" t="s">
        <v>124</v>
      </c>
      <c r="I4" s="544"/>
      <c r="J4" s="695" t="s">
        <v>126</v>
      </c>
      <c r="K4" s="547" t="s">
        <v>127</v>
      </c>
      <c r="L4" s="547" t="s">
        <v>85</v>
      </c>
      <c r="M4" s="697">
        <f>K5*L5+K6*L6+K7*L7</f>
        <v>0</v>
      </c>
    </row>
    <row r="5" spans="1:15">
      <c r="A5" s="161" t="s">
        <v>94</v>
      </c>
      <c r="B5" s="165" t="str">
        <f>IF(MC_NVisite&lt;&gt;0,MC_NVisite,"")</f>
        <v/>
      </c>
      <c r="C5" s="163">
        <f>MC_TVisite</f>
        <v>0</v>
      </c>
      <c r="H5" s="549" t="s">
        <v>521</v>
      </c>
      <c r="I5" s="545"/>
      <c r="J5" s="696"/>
      <c r="K5" s="166">
        <f>IF(CE_PuissFisc&lt;6,VLOOKUP(1,T_FraisDeplact,2),IF(CE_PuissFisc&gt;7,VLOOKUP(3,T_FraisDeplact,2),VLOOKUP(2,T_FraisDeplact,2)))</f>
        <v>0.32</v>
      </c>
      <c r="L5" s="167">
        <f>IF(J7&gt;2000,0,IF(SUM(I7,J7)&gt;2000,2000-J7,I7))</f>
        <v>0</v>
      </c>
      <c r="M5" s="697"/>
    </row>
    <row r="6" spans="1:15" ht="17.399999999999999" customHeight="1">
      <c r="A6" s="161" t="s">
        <v>95</v>
      </c>
      <c r="B6" s="165" t="str">
        <f>IF(MC_NReunionPrep&lt;&gt;0,MC_NReunionPrep,"")</f>
        <v/>
      </c>
      <c r="C6" s="163">
        <f>MC_TReunionPrep</f>
        <v>0</v>
      </c>
      <c r="H6" s="550">
        <f>CE_PuissFisc</f>
        <v>0</v>
      </c>
      <c r="I6" s="548" t="s">
        <v>125</v>
      </c>
      <c r="J6" s="696"/>
      <c r="K6" s="168">
        <f>IF(CE_PuissFisc&lt;6,VLOOKUP(1,T_FraisDeplact,3),IF(CE_PuissFisc&gt;7,VLOOKUP(3,T_FraisDeplact,3),VLOOKUP(2,T_FraisDeplact,3)))</f>
        <v>0.4</v>
      </c>
      <c r="L6" s="169">
        <f>I7-L5-L7</f>
        <v>0</v>
      </c>
      <c r="M6" s="697"/>
    </row>
    <row r="7" spans="1:15">
      <c r="A7" s="161" t="s">
        <v>101</v>
      </c>
      <c r="B7" s="165" t="str">
        <f>IF(MC_NReunionCE&lt;&gt;0,MC_NReunionCE,"")</f>
        <v/>
      </c>
      <c r="C7" s="163">
        <f>MC_TReunionCE</f>
        <v>0</v>
      </c>
      <c r="H7" s="164" t="s">
        <v>124</v>
      </c>
      <c r="I7" s="543">
        <f>MC_TotalKm</f>
        <v>0</v>
      </c>
      <c r="J7" s="170">
        <f>CE_CumulKm</f>
        <v>0</v>
      </c>
      <c r="K7" s="168">
        <f>IF(CE_PuissFisc&lt;6,VLOOKUP(1,T_FraisDeplact,4),IF(CE_PuissFisc&gt;7,VLOOKUP(3,T_FraisDeplact,4),VLOOKUP(2,T_FraisDeplact,4)))</f>
        <v>0.23</v>
      </c>
      <c r="L7" s="169">
        <f>IF(J7&gt;10000,I7,IF(I7+J7&gt;10000,(I7+J7)-10000,0))</f>
        <v>0</v>
      </c>
      <c r="M7" s="697"/>
    </row>
    <row r="8" spans="1:15">
      <c r="A8" s="161" t="s">
        <v>239</v>
      </c>
      <c r="B8" s="165" t="str">
        <f>IF(MC_NPrepDivers&lt;&gt;0,MC_NPrepDivers,"")</f>
        <v/>
      </c>
      <c r="C8" s="163">
        <f>MC_TPrepDivers</f>
        <v>0</v>
      </c>
      <c r="H8" s="688" t="s">
        <v>128</v>
      </c>
      <c r="I8" s="688"/>
      <c r="J8" s="688"/>
      <c r="K8" s="688"/>
      <c r="L8" s="688"/>
      <c r="M8" s="171">
        <f>SUM(M2:M7)</f>
        <v>0</v>
      </c>
    </row>
    <row r="9" spans="1:15">
      <c r="A9" s="161" t="s">
        <v>96</v>
      </c>
      <c r="B9" s="165" t="str">
        <f>IF(MC_Nperm&lt;&gt;0,MC_Nperm,"")</f>
        <v/>
      </c>
      <c r="C9" s="163">
        <f>MC_TPerm</f>
        <v>0</v>
      </c>
      <c r="H9" s="172"/>
      <c r="I9" s="172"/>
      <c r="J9" s="172"/>
      <c r="K9" s="172"/>
      <c r="L9" s="172"/>
      <c r="M9" s="173"/>
    </row>
    <row r="10" spans="1:15">
      <c r="A10" s="161" t="s">
        <v>240</v>
      </c>
      <c r="B10" s="165" t="str">
        <f>IF(MC_NAudition&lt;&gt;0,MC_NAudition,"")</f>
        <v/>
      </c>
      <c r="C10" s="163">
        <f>MC_TAudition</f>
        <v>0</v>
      </c>
      <c r="H10" s="689" t="s">
        <v>129</v>
      </c>
      <c r="I10" s="689"/>
      <c r="J10" s="689"/>
      <c r="K10" s="174">
        <f>N_repas</f>
        <v>0</v>
      </c>
      <c r="L10" s="175">
        <f>TxRepas</f>
        <v>20</v>
      </c>
      <c r="M10" s="157">
        <f>K10*L10</f>
        <v>0</v>
      </c>
    </row>
    <row r="11" spans="1:15">
      <c r="A11" s="161" t="s">
        <v>98</v>
      </c>
      <c r="B11" s="165" t="str">
        <f>IF(MC_NReunionPubl&lt;&gt;0,MC_NReunionPubl,"")</f>
        <v/>
      </c>
      <c r="C11" s="163">
        <f>MC_TReunionPubl</f>
        <v>0</v>
      </c>
      <c r="H11" s="176" t="s">
        <v>130</v>
      </c>
      <c r="I11" s="177">
        <f>N_nuitéeA</f>
        <v>0</v>
      </c>
      <c r="J11" s="177">
        <f>N_nuitéeB</f>
        <v>0</v>
      </c>
      <c r="K11" s="178">
        <f>N_nuitéeC</f>
        <v>0</v>
      </c>
      <c r="L11" s="178">
        <f>N_nuitéeH</f>
        <v>0</v>
      </c>
      <c r="M11" s="157">
        <f>N_nuitéeA*TxMissionA+N_nuitéeB*TxMissionB+N_nuitéeC*TxMissionC+N_nuitéeH*TxMissionH</f>
        <v>0</v>
      </c>
    </row>
    <row r="12" spans="1:15">
      <c r="A12" s="161" t="s">
        <v>99</v>
      </c>
      <c r="B12" s="165" t="str">
        <f>IF(MC_NRedacPV&lt;&gt;0,MC_NRedacPV,"")</f>
        <v/>
      </c>
      <c r="C12" s="163">
        <f>MC_TRedacPV</f>
        <v>0</v>
      </c>
      <c r="H12" s="688" t="s">
        <v>11</v>
      </c>
      <c r="I12" s="688"/>
      <c r="J12" s="688"/>
      <c r="K12" s="688"/>
      <c r="L12" s="688"/>
      <c r="M12" s="171">
        <f>SUM(M10:M11)</f>
        <v>0</v>
      </c>
    </row>
    <row r="13" spans="1:15">
      <c r="A13" s="161" t="s">
        <v>97</v>
      </c>
      <c r="B13" s="165" t="str">
        <f>IF(MC_NPermCompl&lt;&gt;0,MC_NPermCompl,"")</f>
        <v/>
      </c>
      <c r="C13" s="163">
        <f>MC_TPermCompl</f>
        <v>0</v>
      </c>
      <c r="H13" s="690" t="s">
        <v>131</v>
      </c>
      <c r="I13" s="690"/>
      <c r="J13" s="690"/>
      <c r="K13" s="690"/>
      <c r="L13" s="690"/>
      <c r="M13" s="179">
        <f>MC_Div_Affranch</f>
        <v>0</v>
      </c>
    </row>
    <row r="14" spans="1:15">
      <c r="A14" s="161" t="s">
        <v>241</v>
      </c>
      <c r="B14" s="180"/>
      <c r="C14" s="163">
        <f>MC_TAnaObs</f>
        <v>0</v>
      </c>
      <c r="H14" s="691" t="str">
        <f>IF(MC_Div_Consom&lt;MC_ForfaitFrais,"61-FRAIS DIVERS : Impression, Consommables, Amortissement (FORFAIT)","61-FRAIS DIVERS : Impression, Consommables, Amortissement")</f>
        <v>61-FRAIS DIVERS : Impression, Consommables, Amortissement (FORFAIT)</v>
      </c>
      <c r="I14" s="691"/>
      <c r="J14" s="691"/>
      <c r="K14" s="691"/>
      <c r="L14" s="691"/>
      <c r="M14" s="181">
        <f>IF(MC_Div_Consom&lt;MC_ForfaitFrais,MC_ForfaitFrais,MC_Div_Consom)</f>
        <v>50</v>
      </c>
    </row>
    <row r="15" spans="1:15">
      <c r="A15" s="161" t="s">
        <v>242</v>
      </c>
      <c r="B15" s="180"/>
      <c r="C15" s="163">
        <f>MC_T_PVS</f>
        <v>0</v>
      </c>
      <c r="H15" s="692" t="s">
        <v>132</v>
      </c>
      <c r="I15" s="692"/>
      <c r="J15" s="692"/>
      <c r="K15" s="692"/>
      <c r="L15" s="692"/>
      <c r="M15" s="182">
        <f>MC_Divers_Autres</f>
        <v>0</v>
      </c>
      <c r="O15" s="183"/>
    </row>
    <row r="16" spans="1:15">
      <c r="A16" s="161" t="s">
        <v>243</v>
      </c>
      <c r="B16" s="180"/>
      <c r="C16" s="163">
        <f>MC_TAnaMeR</f>
        <v>0</v>
      </c>
      <c r="H16" s="688" t="s">
        <v>133</v>
      </c>
      <c r="I16" s="688"/>
      <c r="J16" s="688"/>
      <c r="K16" s="688"/>
      <c r="L16" s="688"/>
      <c r="M16" s="171">
        <f>SUM(M12:M15)</f>
        <v>50</v>
      </c>
    </row>
    <row r="17" spans="1:13">
      <c r="A17" s="161" t="s">
        <v>100</v>
      </c>
      <c r="B17" s="180"/>
      <c r="C17" s="163">
        <f>MC_TRapport</f>
        <v>0</v>
      </c>
      <c r="H17" s="184"/>
      <c r="I17" s="184"/>
      <c r="J17" s="184"/>
      <c r="K17" s="184"/>
      <c r="L17" s="184"/>
      <c r="M17" s="185"/>
    </row>
    <row r="18" spans="1:13">
      <c r="A18" s="161" t="s">
        <v>568</v>
      </c>
      <c r="B18" s="180"/>
      <c r="C18" s="163">
        <f>MC_TConclMotiv</f>
        <v>0</v>
      </c>
      <c r="H18" s="184"/>
      <c r="I18" s="184"/>
      <c r="J18" s="184"/>
      <c r="K18" s="184"/>
      <c r="L18" s="184"/>
      <c r="M18" s="185"/>
    </row>
    <row r="19" spans="1:13" ht="15.6">
      <c r="A19" s="186" t="s">
        <v>134</v>
      </c>
      <c r="B19" s="187"/>
      <c r="C19" s="188">
        <f>SUM(C3:C18)</f>
        <v>0</v>
      </c>
      <c r="D19" s="189">
        <f>Tx_Vacation</f>
        <v>48</v>
      </c>
      <c r="E19" s="190"/>
      <c r="F19" s="171">
        <f>C19*D19*24</f>
        <v>0</v>
      </c>
      <c r="H19" s="687" t="s">
        <v>135</v>
      </c>
      <c r="I19" s="687"/>
      <c r="J19" s="687"/>
      <c r="K19" s="687"/>
      <c r="L19" s="687"/>
      <c r="M19" s="191">
        <f>F19+F21+M16+M8</f>
        <v>50</v>
      </c>
    </row>
    <row r="20" spans="1:13">
      <c r="D20" s="183"/>
      <c r="F20" s="192"/>
      <c r="H20" s="688" t="str">
        <f>IF(CE_AllocProv&gt;0,"Allocation provisionnelle à déduire :","")</f>
        <v/>
      </c>
      <c r="I20" s="688"/>
      <c r="J20" s="688"/>
      <c r="K20" s="688"/>
      <c r="L20" s="688"/>
      <c r="M20" s="171">
        <f>CE_AllocProv</f>
        <v>0</v>
      </c>
    </row>
    <row r="21" spans="1:13" ht="15.6">
      <c r="A21" s="155" t="s">
        <v>136</v>
      </c>
      <c r="B21" s="155"/>
      <c r="C21" s="193">
        <f>MC_Transport</f>
        <v>0</v>
      </c>
      <c r="D21" s="194">
        <f>Tx_Vacation</f>
        <v>48</v>
      </c>
      <c r="E21" s="195">
        <f>TxPonderation</f>
        <v>0.5</v>
      </c>
      <c r="F21" s="171">
        <f>C21*D21*E21*24</f>
        <v>0</v>
      </c>
      <c r="H21" s="688" t="s">
        <v>445</v>
      </c>
      <c r="I21" s="688"/>
      <c r="J21" s="688"/>
      <c r="K21" s="688"/>
      <c r="L21" s="688"/>
      <c r="M21" s="191">
        <f>M19-M20</f>
        <v>50</v>
      </c>
    </row>
    <row r="22" spans="1:13">
      <c r="A22" s="196"/>
      <c r="B22" s="196"/>
      <c r="C22" s="197"/>
      <c r="F22" s="192"/>
    </row>
    <row r="35" spans="1:15" ht="15.6">
      <c r="A35" s="198"/>
      <c r="B35" s="198"/>
      <c r="C35" s="198"/>
      <c r="D35" s="198"/>
      <c r="E35" s="198"/>
      <c r="F35" s="198"/>
      <c r="G35" s="198"/>
      <c r="H35" s="198"/>
      <c r="I35" s="198"/>
      <c r="J35" s="198"/>
      <c r="K35" s="198"/>
      <c r="L35" s="198"/>
      <c r="M35" s="198"/>
      <c r="N35" s="198"/>
      <c r="O35" s="198"/>
    </row>
  </sheetData>
  <mergeCells count="14">
    <mergeCell ref="H2:L2"/>
    <mergeCell ref="H3:L3"/>
    <mergeCell ref="J4:J6"/>
    <mergeCell ref="M4:M7"/>
    <mergeCell ref="H8:L8"/>
    <mergeCell ref="H19:L19"/>
    <mergeCell ref="H20:L20"/>
    <mergeCell ref="H21:L21"/>
    <mergeCell ref="H10:J10"/>
    <mergeCell ref="H12:L12"/>
    <mergeCell ref="H13:L13"/>
    <mergeCell ref="H14:L14"/>
    <mergeCell ref="H15:L15"/>
    <mergeCell ref="H16:L16"/>
  </mergeCells>
  <dataValidations count="1">
    <dataValidation allowBlank="1" showInputMessage="1" showErrorMessage="1" sqref="H14:L15" xr:uid="{9FD51F6F-28B2-49A3-A443-D2FCE2445D42}">
      <formula1>0</formula1>
      <formula2>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D59D-7FE4-4853-9338-B356BE182EDC}">
  <sheetPr codeName="Feuil7">
    <tabColor theme="8" tint="0.59999389629810485"/>
    <pageSetUpPr fitToPage="1"/>
  </sheetPr>
  <dimension ref="A1:H200"/>
  <sheetViews>
    <sheetView topLeftCell="A7" zoomScaleNormal="100" workbookViewId="0"/>
  </sheetViews>
  <sheetFormatPr baseColWidth="10" defaultRowHeight="14.4"/>
  <cols>
    <col min="1" max="3" width="12.77734375" customWidth="1"/>
    <col min="4" max="5" width="21.77734375" customWidth="1"/>
    <col min="6" max="6" width="16.77734375" customWidth="1"/>
    <col min="7" max="8" width="10.77734375" customWidth="1"/>
  </cols>
  <sheetData>
    <row r="1" spans="1:8" ht="19.95" customHeight="1">
      <c r="C1" s="199"/>
      <c r="D1" s="199"/>
      <c r="E1" s="199"/>
      <c r="F1" s="199"/>
      <c r="G1" s="199"/>
      <c r="H1" s="199"/>
    </row>
    <row r="2" spans="1:8" ht="19.95" customHeight="1">
      <c r="A2" s="698" t="s">
        <v>137</v>
      </c>
      <c r="B2" s="698"/>
      <c r="C2" s="698"/>
      <c r="D2" s="698"/>
      <c r="E2" s="698"/>
      <c r="F2" s="698"/>
      <c r="G2" s="698"/>
      <c r="H2" s="698"/>
    </row>
    <row r="3" spans="1:8" ht="19.95" customHeight="1">
      <c r="C3" s="199"/>
      <c r="D3" s="199"/>
      <c r="E3" s="199"/>
      <c r="F3" s="199"/>
      <c r="G3" s="199"/>
      <c r="H3" s="199"/>
    </row>
    <row r="4" spans="1:8" ht="19.95" customHeight="1">
      <c r="A4" s="699" t="str">
        <f>"N° d'enquête : "&amp;EP_ref</f>
        <v xml:space="preserve">N° d'enquête : </v>
      </c>
      <c r="B4" s="700"/>
      <c r="C4" s="701"/>
      <c r="D4" s="200" t="str">
        <f>"Nom et prénom :"</f>
        <v>Nom et prénom :</v>
      </c>
      <c r="E4" s="201">
        <f>CE_nom</f>
        <v>0</v>
      </c>
      <c r="F4" s="201">
        <f>CE_prénom</f>
        <v>0</v>
      </c>
      <c r="G4" s="202"/>
      <c r="H4" s="203"/>
    </row>
    <row r="5" spans="1:8" ht="19.95" customHeight="1">
      <c r="A5" s="707" t="str">
        <f>"Commission d'enquête : "</f>
        <v xml:space="preserve">Commission d'enquête : </v>
      </c>
      <c r="B5" s="708"/>
      <c r="C5" s="204" t="str">
        <f>IF(EP_Commission="OUI","OUI","non")</f>
        <v>non</v>
      </c>
      <c r="D5" s="205" t="s">
        <v>138</v>
      </c>
      <c r="E5" s="702" t="str">
        <f>CE_adresse1&amp;CE_adresse2&amp;" - "&amp;CE_codpost&amp;" "&amp;CE_ville</f>
        <v xml:space="preserve"> -  </v>
      </c>
      <c r="F5" s="702"/>
      <c r="G5" s="702"/>
      <c r="H5" s="703"/>
    </row>
    <row r="6" spans="1:8" ht="19.95" customHeight="1">
      <c r="A6" s="704" t="str">
        <f>IF(EP_Commission="OUI","Nombre de membres :"&amp;EP_NbrCommissaires&amp;" / Président : "&amp;EP_Titulaire1,"")</f>
        <v/>
      </c>
      <c r="B6" s="705"/>
      <c r="C6" s="706"/>
      <c r="D6" s="205" t="s">
        <v>42</v>
      </c>
      <c r="E6" s="702" t="str">
        <f>IF(CE_mel&lt;&gt;"",CE_mel,"")</f>
        <v/>
      </c>
      <c r="F6" s="702"/>
      <c r="G6" s="702"/>
      <c r="H6" s="703"/>
    </row>
    <row r="7" spans="1:8" ht="19.95" customHeight="1">
      <c r="A7" s="709" t="str">
        <f>"Décision d'ouverture d'enquête : "&amp;EP_RefDecision&amp;"  du  "&amp;EP_autorite&amp;" en date du "&amp;TEXT(EP_DateDecision,"j mmm aaaa")</f>
        <v>Décision d'ouverture d'enquête :   du   en date du 0 janv 1900</v>
      </c>
      <c r="B7" s="710"/>
      <c r="C7" s="711"/>
      <c r="D7" s="205" t="s">
        <v>139</v>
      </c>
      <c r="E7" s="718" t="str">
        <f>IF(CE_tel&lt;&gt;"",CE_tel,"")</f>
        <v/>
      </c>
      <c r="F7" s="718"/>
      <c r="G7" s="718"/>
      <c r="H7" s="719"/>
    </row>
    <row r="8" spans="1:8" ht="19.95" customHeight="1">
      <c r="A8" s="712"/>
      <c r="B8" s="713"/>
      <c r="C8" s="714"/>
      <c r="D8" s="205" t="s">
        <v>140</v>
      </c>
      <c r="E8" s="718" t="str">
        <f>IF(CE_Mobile&lt;&gt;"",CE_Mobile,"")</f>
        <v/>
      </c>
      <c r="F8" s="718"/>
      <c r="G8" s="718"/>
      <c r="H8" s="719"/>
    </row>
    <row r="9" spans="1:8" ht="19.95" customHeight="1">
      <c r="A9" s="715"/>
      <c r="B9" s="716"/>
      <c r="C9" s="717"/>
      <c r="D9" s="206" t="s">
        <v>141</v>
      </c>
      <c r="E9" s="207" t="str">
        <f>CE_TVA</f>
        <v>non</v>
      </c>
      <c r="F9" s="208"/>
      <c r="G9" s="208"/>
      <c r="H9" s="209"/>
    </row>
    <row r="10" spans="1:8" ht="19.95" customHeight="1">
      <c r="A10" s="210" t="str">
        <f>"Siège de l'enquête : "&amp;EP_Siege</f>
        <v xml:space="preserve">Siège de l'enquête : </v>
      </c>
      <c r="B10" s="511"/>
      <c r="C10" s="211"/>
      <c r="D10" s="720">
        <f>EP_objet</f>
        <v>0</v>
      </c>
      <c r="E10" s="721"/>
      <c r="F10" s="721"/>
      <c r="G10" s="721"/>
      <c r="H10" s="721"/>
    </row>
    <row r="11" spans="1:8" ht="19.95" customHeight="1">
      <c r="A11" s="724" t="str">
        <f>"Recours à un registre dématérialisé : "&amp;EP_RegDemat</f>
        <v>Recours à un registre dématérialisé : non</v>
      </c>
      <c r="B11" s="725"/>
      <c r="C11" s="726"/>
      <c r="D11" s="722"/>
      <c r="E11" s="723"/>
      <c r="F11" s="723"/>
      <c r="G11" s="723"/>
      <c r="H11" s="723"/>
    </row>
    <row r="12" spans="1:8" ht="19.95" customHeight="1">
      <c r="A12" s="727"/>
      <c r="B12" s="728"/>
      <c r="C12" s="729"/>
      <c r="D12" s="722"/>
      <c r="E12" s="723"/>
      <c r="F12" s="723"/>
      <c r="G12" s="723"/>
      <c r="H12" s="723"/>
    </row>
    <row r="13" spans="1:8" ht="19.95" customHeight="1">
      <c r="A13" s="730" t="s">
        <v>142</v>
      </c>
      <c r="B13" s="731"/>
      <c r="C13" s="732"/>
      <c r="D13" s="723"/>
      <c r="E13" s="723"/>
      <c r="F13" s="723"/>
      <c r="G13" s="723"/>
      <c r="H13" s="723"/>
    </row>
    <row r="14" spans="1:8" ht="19.95" customHeight="1">
      <c r="A14" s="733" t="str">
        <f>"du "&amp;TEXT(EP_DateOuverture,"j mmm aaaa")&amp;" au "&amp;TEXT(EP_DateCloture,"j mmm aaaa")</f>
        <v>du 0 janv 1900 au 0 janv 1900</v>
      </c>
      <c r="B14" s="734"/>
      <c r="C14" s="735"/>
      <c r="D14" s="723"/>
      <c r="E14" s="723"/>
      <c r="F14" s="723"/>
      <c r="G14" s="723"/>
      <c r="H14" s="723"/>
    </row>
    <row r="15" spans="1:8" ht="19.95" customHeight="1">
      <c r="A15" s="724" t="str">
        <f>"Prolongation de l'enquête : "</f>
        <v xml:space="preserve">Prolongation de l'enquête : </v>
      </c>
      <c r="B15" s="725"/>
      <c r="C15" s="211" t="str">
        <f>EP_Prolongation</f>
        <v>non</v>
      </c>
      <c r="D15" s="723"/>
      <c r="E15" s="723"/>
      <c r="F15" s="723"/>
      <c r="G15" s="723"/>
      <c r="H15" s="723"/>
    </row>
    <row r="16" spans="1:8" ht="19.95" customHeight="1">
      <c r="A16" s="733" t="str">
        <f>IF(EP_Prolongation="OUI","du "&amp;TEXT(EP_DProlongation,"j mmm aaaa")&amp;" au "&amp;TEXT(EP_FProlongation,"j mmm aaaa"),"")</f>
        <v/>
      </c>
      <c r="B16" s="734"/>
      <c r="C16" s="735"/>
      <c r="D16" s="723"/>
      <c r="E16" s="723"/>
      <c r="F16" s="723"/>
      <c r="G16" s="723"/>
      <c r="H16" s="723"/>
    </row>
    <row r="17" spans="1:8" ht="10.5" customHeight="1">
      <c r="A17" s="736" t="s">
        <v>143</v>
      </c>
      <c r="B17" s="736"/>
      <c r="C17" s="736"/>
      <c r="D17" s="736"/>
      <c r="E17" s="736"/>
      <c r="F17" s="736"/>
      <c r="G17" s="736"/>
      <c r="H17" s="736"/>
    </row>
    <row r="18" spans="1:8" ht="10.5" customHeight="1"/>
    <row r="19" spans="1:8" ht="10.5" customHeight="1">
      <c r="A19" s="212"/>
      <c r="B19" s="212"/>
      <c r="C19" s="212"/>
      <c r="D19" s="212"/>
      <c r="E19" s="212"/>
      <c r="F19" s="212"/>
      <c r="G19" s="212"/>
      <c r="H19" s="212"/>
    </row>
    <row r="20" spans="1:8" ht="25.05" customHeight="1">
      <c r="A20" s="737" t="s">
        <v>144</v>
      </c>
      <c r="B20" s="737"/>
      <c r="C20" s="737"/>
      <c r="D20" s="737"/>
      <c r="E20" s="737"/>
      <c r="F20" s="737"/>
      <c r="G20" s="737"/>
      <c r="H20" s="737"/>
    </row>
    <row r="21" spans="1:8" ht="10.5" customHeight="1">
      <c r="A21" s="213"/>
      <c r="B21" s="213"/>
      <c r="C21" s="213"/>
      <c r="D21" s="213"/>
      <c r="E21" s="214"/>
      <c r="F21" s="214"/>
      <c r="G21" s="214"/>
      <c r="H21" s="214"/>
    </row>
    <row r="22" spans="1:8" ht="25.05" customHeight="1">
      <c r="A22" s="738" t="s">
        <v>145</v>
      </c>
      <c r="B22" s="739"/>
      <c r="C22" s="739"/>
      <c r="D22" s="740"/>
      <c r="E22" s="215"/>
      <c r="F22" s="216" t="s">
        <v>111</v>
      </c>
      <c r="G22" s="217"/>
      <c r="H22" s="217"/>
    </row>
    <row r="23" spans="1:8" ht="10.5" customHeight="1">
      <c r="A23" s="741" t="s">
        <v>146</v>
      </c>
      <c r="B23" s="742"/>
      <c r="C23" s="742"/>
      <c r="D23" s="742"/>
      <c r="E23" s="218"/>
      <c r="F23" s="219">
        <f>MC_ExamDossier</f>
        <v>0</v>
      </c>
      <c r="G23" s="220"/>
      <c r="H23" s="220"/>
    </row>
    <row r="24" spans="1:8" ht="10.5" customHeight="1">
      <c r="A24" s="741" t="s">
        <v>147</v>
      </c>
      <c r="B24" s="742"/>
      <c r="C24" s="742"/>
      <c r="D24" s="742"/>
      <c r="E24" s="218"/>
      <c r="F24" s="219">
        <f>MC_RechDoc</f>
        <v>0</v>
      </c>
      <c r="G24" s="220"/>
      <c r="H24" s="220"/>
    </row>
    <row r="25" spans="1:8" ht="10.5" customHeight="1">
      <c r="A25" s="220"/>
      <c r="B25" s="220"/>
      <c r="C25" s="221"/>
      <c r="D25" s="221"/>
      <c r="E25" s="221"/>
      <c r="F25" s="222"/>
      <c r="G25" s="220"/>
      <c r="H25" s="220"/>
    </row>
    <row r="26" spans="1:8" ht="25.05" customHeight="1">
      <c r="A26" s="738" t="s">
        <v>148</v>
      </c>
      <c r="B26" s="739"/>
      <c r="C26" s="739"/>
      <c r="D26" s="740"/>
      <c r="E26" s="213"/>
      <c r="F26" s="213"/>
      <c r="G26" s="213"/>
      <c r="H26" s="213"/>
    </row>
    <row r="27" spans="1:8" ht="12.45" customHeight="1">
      <c r="A27" s="749" t="s">
        <v>149</v>
      </c>
      <c r="B27" s="750"/>
      <c r="C27" s="750"/>
      <c r="D27" s="751"/>
      <c r="E27" s="223" t="s">
        <v>150</v>
      </c>
      <c r="F27" s="224" t="s">
        <v>111</v>
      </c>
      <c r="G27" s="225" t="s">
        <v>151</v>
      </c>
      <c r="H27" s="226"/>
    </row>
    <row r="28" spans="1:8" ht="12.45" customHeight="1">
      <c r="A28" s="743" t="s">
        <v>152</v>
      </c>
      <c r="B28" s="744"/>
      <c r="C28" s="744"/>
      <c r="D28" s="745"/>
      <c r="H28" s="227"/>
    </row>
    <row r="29" spans="1:8" ht="12.45" customHeight="1">
      <c r="H29" s="227"/>
    </row>
    <row r="30" spans="1:8" ht="12.45" customHeight="1">
      <c r="A30" s="743" t="s">
        <v>153</v>
      </c>
      <c r="B30" s="744"/>
      <c r="C30" s="744"/>
      <c r="D30" s="745"/>
      <c r="H30" s="227"/>
    </row>
    <row r="31" spans="1:8" ht="12.45" customHeight="1">
      <c r="H31" s="227"/>
    </row>
    <row r="32" spans="1:8" ht="12.45" customHeight="1">
      <c r="A32" s="743" t="s">
        <v>499</v>
      </c>
      <c r="B32" s="744"/>
      <c r="C32" s="744"/>
      <c r="D32" s="745"/>
      <c r="H32" s="227"/>
    </row>
    <row r="33" spans="1:8" ht="12.45" customHeight="1">
      <c r="H33" s="227"/>
    </row>
    <row r="34" spans="1:8" ht="12.45" customHeight="1">
      <c r="A34" s="743" t="s">
        <v>155</v>
      </c>
      <c r="B34" s="744"/>
      <c r="C34" s="744"/>
      <c r="D34" s="745"/>
      <c r="H34" s="227"/>
    </row>
    <row r="35" spans="1:8" ht="12.45" customHeight="1">
      <c r="A35" s="227"/>
      <c r="B35" s="227"/>
      <c r="C35" s="227"/>
      <c r="D35" s="227"/>
      <c r="E35" s="227"/>
      <c r="F35" s="227"/>
      <c r="G35" s="227"/>
      <c r="H35" s="227"/>
    </row>
    <row r="36" spans="1:8" ht="25.05" customHeight="1">
      <c r="A36" s="746" t="s">
        <v>156</v>
      </c>
      <c r="B36" s="747"/>
      <c r="C36" s="747"/>
      <c r="D36" s="748"/>
      <c r="E36" s="227"/>
      <c r="F36" s="227"/>
      <c r="G36" s="227"/>
      <c r="H36" s="227"/>
    </row>
    <row r="37" spans="1:8" ht="15" customHeight="1">
      <c r="A37" s="743" t="s">
        <v>157</v>
      </c>
      <c r="B37" s="744"/>
      <c r="C37" s="744"/>
      <c r="D37" s="745"/>
      <c r="H37" s="227"/>
    </row>
    <row r="38" spans="1:8" ht="13.2" customHeight="1">
      <c r="H38" s="227"/>
    </row>
    <row r="39" spans="1:8" ht="15" customHeight="1">
      <c r="A39" s="743" t="s">
        <v>503</v>
      </c>
      <c r="B39" s="744"/>
      <c r="C39" s="744"/>
      <c r="D39" s="745"/>
      <c r="H39" s="227"/>
    </row>
    <row r="40" spans="1:8" ht="13.2" customHeight="1">
      <c r="H40" s="227"/>
    </row>
    <row r="41" spans="1:8" ht="15" customHeight="1">
      <c r="A41" s="743" t="s">
        <v>158</v>
      </c>
      <c r="B41" s="744"/>
      <c r="C41" s="744"/>
      <c r="D41" s="745"/>
      <c r="H41" s="227"/>
    </row>
    <row r="42" spans="1:8" ht="13.2" customHeight="1">
      <c r="H42" s="227"/>
    </row>
    <row r="43" spans="1:8" ht="15" customHeight="1">
      <c r="A43" s="743" t="s">
        <v>501</v>
      </c>
      <c r="B43" s="744"/>
      <c r="C43" s="744"/>
      <c r="D43" s="745"/>
      <c r="H43" s="227"/>
    </row>
    <row r="44" spans="1:8" ht="13.2" customHeight="1">
      <c r="D44" s="551"/>
      <c r="E44" s="574" t="s">
        <v>603</v>
      </c>
      <c r="F44" s="552">
        <v>4.166666666666663E-2</v>
      </c>
      <c r="G44" s="551"/>
      <c r="H44" s="227"/>
    </row>
    <row r="45" spans="1:8" ht="13.2" customHeight="1">
      <c r="H45" s="227"/>
    </row>
    <row r="46" spans="1:8" ht="15" customHeight="1">
      <c r="A46" s="743" t="s">
        <v>502</v>
      </c>
      <c r="B46" s="744"/>
      <c r="C46" s="744"/>
      <c r="D46" s="745"/>
      <c r="H46" s="227"/>
    </row>
    <row r="47" spans="1:8" ht="13.2" customHeight="1">
      <c r="A47" s="227"/>
      <c r="B47" s="227"/>
      <c r="C47" s="227"/>
      <c r="D47" s="227"/>
      <c r="E47" s="227"/>
      <c r="F47" s="227"/>
      <c r="G47" s="227"/>
      <c r="H47" s="227"/>
    </row>
    <row r="48" spans="1:8" ht="25.05" customHeight="1">
      <c r="A48" s="746" t="s">
        <v>447</v>
      </c>
      <c r="B48" s="747"/>
      <c r="C48" s="747"/>
      <c r="D48" s="748"/>
      <c r="E48" s="227"/>
      <c r="F48" s="227"/>
      <c r="G48" s="227"/>
      <c r="H48" s="227"/>
    </row>
    <row r="49" spans="1:8" ht="12.45" customHeight="1">
      <c r="A49" s="770" t="s">
        <v>448</v>
      </c>
      <c r="B49" s="771"/>
      <c r="C49" s="771"/>
      <c r="D49" s="771"/>
      <c r="E49" s="771"/>
      <c r="F49" s="772"/>
      <c r="G49" s="595">
        <v>0</v>
      </c>
      <c r="H49" s="227"/>
    </row>
    <row r="50" spans="1:8" ht="12.45" customHeight="1">
      <c r="A50" s="773" t="s">
        <v>449</v>
      </c>
      <c r="B50" s="774"/>
      <c r="C50" s="775"/>
      <c r="D50" s="596">
        <v>0</v>
      </c>
      <c r="E50" s="596" t="s">
        <v>450</v>
      </c>
      <c r="F50" s="596">
        <v>0</v>
      </c>
      <c r="G50" s="227"/>
      <c r="H50" s="227"/>
    </row>
    <row r="51" spans="1:8" ht="12.45" customHeight="1">
      <c r="A51" s="776" t="s">
        <v>451</v>
      </c>
      <c r="B51" s="776"/>
      <c r="C51" s="776"/>
      <c r="D51" s="776"/>
      <c r="E51" s="776"/>
      <c r="F51" s="776"/>
      <c r="G51" s="776"/>
      <c r="H51" s="776"/>
    </row>
    <row r="52" spans="1:8" ht="14.55" customHeight="1">
      <c r="A52" s="227"/>
      <c r="B52" s="227"/>
      <c r="C52" s="227"/>
      <c r="D52" s="227"/>
      <c r="E52" s="227"/>
      <c r="F52" s="227"/>
      <c r="G52" s="227"/>
      <c r="H52" s="227"/>
    </row>
    <row r="53" spans="1:8" ht="25.05" customHeight="1">
      <c r="A53" s="746" t="s">
        <v>452</v>
      </c>
      <c r="B53" s="747"/>
      <c r="C53" s="747"/>
      <c r="D53" s="748"/>
      <c r="E53" s="227"/>
      <c r="F53" s="227"/>
      <c r="G53" s="227"/>
      <c r="H53" s="227"/>
    </row>
    <row r="54" spans="1:8" ht="12.45" customHeight="1">
      <c r="A54" s="752" t="s">
        <v>453</v>
      </c>
      <c r="B54" s="753"/>
      <c r="C54" s="753"/>
      <c r="D54" s="754"/>
      <c r="E54" s="522"/>
      <c r="F54" s="227"/>
      <c r="G54" s="227"/>
      <c r="H54" s="227"/>
    </row>
    <row r="55" spans="1:8" ht="12.45" customHeight="1">
      <c r="A55" s="752" t="s">
        <v>454</v>
      </c>
      <c r="B55" s="753"/>
      <c r="C55" s="753"/>
      <c r="D55" s="754"/>
      <c r="E55" s="522">
        <v>0</v>
      </c>
      <c r="F55" s="227"/>
      <c r="G55" s="227"/>
      <c r="H55" s="227"/>
    </row>
    <row r="56" spans="1:8" ht="12.45" customHeight="1">
      <c r="A56" s="752" t="s">
        <v>455</v>
      </c>
      <c r="B56" s="753"/>
      <c r="C56" s="753"/>
      <c r="D56" s="754"/>
      <c r="E56" s="522"/>
      <c r="F56" s="227"/>
      <c r="G56" s="227"/>
      <c r="H56" s="227"/>
    </row>
    <row r="57" spans="1:8" ht="12.45" customHeight="1">
      <c r="A57" s="752" t="s">
        <v>456</v>
      </c>
      <c r="B57" s="753"/>
      <c r="C57" s="753"/>
      <c r="D57" s="754"/>
      <c r="E57" s="522"/>
      <c r="F57" s="227"/>
      <c r="G57" s="227"/>
      <c r="H57" s="227"/>
    </row>
    <row r="58" spans="1:8" ht="12.45" customHeight="1">
      <c r="A58" s="752" t="s">
        <v>457</v>
      </c>
      <c r="B58" s="753"/>
      <c r="C58" s="753"/>
      <c r="D58" s="754"/>
      <c r="E58" s="522"/>
      <c r="F58" s="227"/>
      <c r="G58" s="227"/>
      <c r="H58" s="227"/>
    </row>
    <row r="59" spans="1:8" ht="12.45" customHeight="1">
      <c r="A59" s="752" t="s">
        <v>42</v>
      </c>
      <c r="B59" s="753"/>
      <c r="C59" s="753"/>
      <c r="D59" s="754"/>
      <c r="E59" s="522"/>
      <c r="F59" s="227"/>
      <c r="G59" s="227"/>
      <c r="H59" s="227"/>
    </row>
    <row r="60" spans="1:8" ht="12.45" customHeight="1">
      <c r="A60" s="752" t="s">
        <v>458</v>
      </c>
      <c r="B60" s="753"/>
      <c r="C60" s="753"/>
      <c r="D60" s="754"/>
      <c r="E60" s="522"/>
      <c r="F60" s="227"/>
      <c r="G60" s="227"/>
      <c r="H60" s="227"/>
    </row>
    <row r="61" spans="1:8" ht="12.45" customHeight="1">
      <c r="A61" s="752" t="s">
        <v>459</v>
      </c>
      <c r="B61" s="753"/>
      <c r="C61" s="753"/>
      <c r="D61" s="754"/>
      <c r="E61" s="522"/>
      <c r="F61" s="227"/>
      <c r="G61" s="227"/>
      <c r="H61" s="227"/>
    </row>
    <row r="62" spans="1:8" ht="12.45" customHeight="1">
      <c r="A62" s="752" t="s">
        <v>460</v>
      </c>
      <c r="B62" s="753"/>
      <c r="C62" s="753"/>
      <c r="D62" s="754"/>
      <c r="E62" s="522"/>
      <c r="F62" s="227"/>
      <c r="G62" s="227"/>
      <c r="H62" s="227"/>
    </row>
    <row r="63" spans="1:8" ht="12.45" customHeight="1">
      <c r="A63" s="227"/>
      <c r="B63" s="227"/>
      <c r="C63" s="227"/>
      <c r="D63" s="227"/>
      <c r="E63" s="227"/>
      <c r="F63" s="227"/>
      <c r="G63" s="227"/>
      <c r="H63" s="227"/>
    </row>
    <row r="64" spans="1:8" ht="49.95" customHeight="1">
      <c r="A64" s="746" t="s">
        <v>461</v>
      </c>
      <c r="B64" s="747"/>
      <c r="C64" s="747"/>
      <c r="D64" s="748"/>
      <c r="E64" s="227"/>
      <c r="F64" s="227"/>
      <c r="G64" s="227"/>
      <c r="H64" s="227"/>
    </row>
    <row r="65" spans="1:8" ht="12.45" customHeight="1">
      <c r="A65" s="743" t="s">
        <v>462</v>
      </c>
      <c r="B65" s="744"/>
      <c r="C65" s="744"/>
      <c r="D65" s="745"/>
      <c r="E65" s="552">
        <v>0</v>
      </c>
      <c r="F65" s="541"/>
      <c r="G65" s="227"/>
      <c r="H65" s="227"/>
    </row>
    <row r="66" spans="1:8" ht="12.45" customHeight="1">
      <c r="A66" s="743" t="s">
        <v>463</v>
      </c>
      <c r="B66" s="744"/>
      <c r="C66" s="744"/>
      <c r="D66" s="745"/>
      <c r="E66" s="552">
        <v>0</v>
      </c>
      <c r="F66" s="551" t="s">
        <v>518</v>
      </c>
      <c r="G66" s="227"/>
      <c r="H66" s="227"/>
    </row>
    <row r="67" spans="1:8" ht="12.45" customHeight="1">
      <c r="A67" s="743" t="s">
        <v>464</v>
      </c>
      <c r="B67" s="744"/>
      <c r="C67" s="744"/>
      <c r="D67" s="745"/>
      <c r="E67" s="552">
        <v>0</v>
      </c>
      <c r="F67" s="541"/>
      <c r="G67" s="227"/>
      <c r="H67" s="227"/>
    </row>
    <row r="68" spans="1:8" ht="12.45" customHeight="1">
      <c r="A68" s="743" t="s">
        <v>465</v>
      </c>
      <c r="B68" s="744"/>
      <c r="C68" s="744"/>
      <c r="D68" s="745"/>
      <c r="E68" s="552">
        <v>4.166666666666663E-2</v>
      </c>
      <c r="F68" s="541"/>
      <c r="G68" s="227"/>
      <c r="H68" s="227"/>
    </row>
    <row r="69" spans="1:8" ht="12.45" customHeight="1">
      <c r="A69" s="227"/>
      <c r="B69" s="227"/>
      <c r="C69" s="227"/>
      <c r="D69" s="227"/>
      <c r="E69" s="227"/>
      <c r="F69" s="227"/>
      <c r="G69" s="227"/>
      <c r="H69" s="227"/>
    </row>
    <row r="70" spans="1:8" ht="24" customHeight="1">
      <c r="A70" s="755" t="s">
        <v>466</v>
      </c>
      <c r="B70" s="756"/>
      <c r="C70" s="756"/>
      <c r="D70" s="756"/>
      <c r="E70" s="757"/>
      <c r="F70" s="523">
        <v>8.3333333333333259E-2</v>
      </c>
      <c r="G70" s="227"/>
      <c r="H70" s="227"/>
    </row>
    <row r="71" spans="1:8" ht="12.45" customHeight="1">
      <c r="A71" s="227"/>
      <c r="B71" s="227"/>
      <c r="C71" s="227"/>
      <c r="D71" s="227"/>
      <c r="E71" s="227"/>
      <c r="F71" s="227"/>
      <c r="G71" s="227"/>
      <c r="H71" s="227"/>
    </row>
    <row r="72" spans="1:8" ht="12.45" customHeight="1">
      <c r="A72" s="227"/>
      <c r="B72" s="227"/>
      <c r="C72" s="227"/>
      <c r="D72" s="227"/>
      <c r="E72" s="227"/>
      <c r="F72" s="227"/>
      <c r="G72" s="227"/>
      <c r="H72" s="227"/>
    </row>
    <row r="73" spans="1:8" ht="25.05" customHeight="1">
      <c r="A73" s="758" t="s">
        <v>467</v>
      </c>
      <c r="B73" s="759"/>
      <c r="C73" s="759"/>
      <c r="D73" s="759"/>
      <c r="E73" s="759"/>
      <c r="F73" s="759"/>
      <c r="G73" s="759"/>
      <c r="H73" s="760"/>
    </row>
    <row r="74" spans="1:8" ht="12.45" customHeight="1">
      <c r="A74" s="752" t="s">
        <v>448</v>
      </c>
      <c r="B74" s="753"/>
      <c r="C74" s="753"/>
      <c r="D74" s="754"/>
      <c r="E74" s="522">
        <v>0</v>
      </c>
      <c r="F74" s="227"/>
      <c r="G74" s="227"/>
      <c r="H74" s="227"/>
    </row>
    <row r="75" spans="1:8" ht="12.45" customHeight="1">
      <c r="A75" s="752" t="s">
        <v>468</v>
      </c>
      <c r="B75" s="753"/>
      <c r="C75" s="753"/>
      <c r="D75" s="754"/>
      <c r="E75" s="522"/>
      <c r="F75" s="227"/>
      <c r="G75" s="227"/>
      <c r="H75" s="227"/>
    </row>
    <row r="76" spans="1:8" ht="12.45" customHeight="1">
      <c r="A76" s="752" t="s">
        <v>469</v>
      </c>
      <c r="B76" s="753"/>
      <c r="C76" s="753"/>
      <c r="D76" s="754"/>
      <c r="E76" s="522" t="s">
        <v>602</v>
      </c>
      <c r="F76" s="227"/>
      <c r="G76" s="227"/>
      <c r="H76" s="227"/>
    </row>
    <row r="77" spans="1:8" ht="12.45" customHeight="1">
      <c r="A77" s="752" t="s">
        <v>470</v>
      </c>
      <c r="B77" s="753"/>
      <c r="C77" s="753"/>
      <c r="D77" s="754"/>
      <c r="E77" s="524">
        <v>0</v>
      </c>
      <c r="F77" s="227"/>
      <c r="G77" s="227"/>
      <c r="H77" s="227"/>
    </row>
    <row r="78" spans="1:8" ht="12.45" customHeight="1">
      <c r="A78" s="752" t="s">
        <v>471</v>
      </c>
      <c r="B78" s="753"/>
      <c r="C78" s="753"/>
      <c r="D78" s="754"/>
      <c r="E78" s="524">
        <v>0</v>
      </c>
      <c r="F78" s="227"/>
      <c r="G78" s="227"/>
      <c r="H78" s="227"/>
    </row>
    <row r="79" spans="1:8" ht="12.45" customHeight="1">
      <c r="A79" s="752" t="s">
        <v>472</v>
      </c>
      <c r="B79" s="753"/>
      <c r="C79" s="753"/>
      <c r="D79" s="754"/>
      <c r="E79" s="524">
        <v>0</v>
      </c>
      <c r="F79" s="227"/>
      <c r="G79" s="227"/>
      <c r="H79" s="227"/>
    </row>
    <row r="80" spans="1:8" ht="12.45" customHeight="1">
      <c r="A80" s="752" t="s">
        <v>473</v>
      </c>
      <c r="B80" s="753"/>
      <c r="C80" s="753"/>
      <c r="D80" s="754"/>
      <c r="E80" s="524">
        <v>0</v>
      </c>
      <c r="F80" s="227"/>
      <c r="G80" s="227"/>
      <c r="H80" s="227"/>
    </row>
    <row r="81" spans="1:8" ht="14.55" customHeight="1">
      <c r="A81" s="227"/>
      <c r="B81" s="227"/>
      <c r="C81" s="227"/>
      <c r="D81" s="227"/>
      <c r="E81" s="227"/>
      <c r="F81" s="227"/>
      <c r="G81" s="227"/>
      <c r="H81" s="227"/>
    </row>
    <row r="82" spans="1:8" ht="24" customHeight="1">
      <c r="A82" s="755" t="s">
        <v>474</v>
      </c>
      <c r="B82" s="756"/>
      <c r="C82" s="756"/>
      <c r="D82" s="756"/>
      <c r="E82" s="757"/>
      <c r="F82" s="525">
        <v>0</v>
      </c>
      <c r="G82" s="227"/>
      <c r="H82" s="227"/>
    </row>
    <row r="83" spans="1:8" ht="14.55" customHeight="1">
      <c r="A83" s="227"/>
      <c r="B83" s="227"/>
      <c r="C83" s="227"/>
      <c r="D83" s="227"/>
      <c r="E83" s="227"/>
      <c r="F83" s="227"/>
      <c r="G83" s="227"/>
      <c r="H83" s="227"/>
    </row>
    <row r="84" spans="1:8" ht="14.55" customHeight="1">
      <c r="A84" s="227"/>
      <c r="B84" s="227"/>
      <c r="C84" s="227"/>
      <c r="D84" s="769" t="s">
        <v>475</v>
      </c>
      <c r="E84" s="769"/>
      <c r="F84" s="769"/>
      <c r="G84" s="769"/>
      <c r="H84" s="227"/>
    </row>
    <row r="85" spans="1:8" ht="25.05" customHeight="1">
      <c r="A85" s="227"/>
      <c r="B85" s="227"/>
      <c r="C85" s="227"/>
      <c r="D85" s="526" t="s">
        <v>476</v>
      </c>
      <c r="E85" s="526" t="s">
        <v>477</v>
      </c>
      <c r="F85" s="526" t="s">
        <v>478</v>
      </c>
      <c r="G85" s="526" t="s">
        <v>525</v>
      </c>
      <c r="H85" s="227"/>
    </row>
    <row r="86" spans="1:8" ht="12.45" customHeight="1">
      <c r="A86" s="227"/>
      <c r="B86" s="227"/>
      <c r="C86" s="227"/>
      <c r="D86" s="536" t="s">
        <v>479</v>
      </c>
      <c r="E86" s="536">
        <v>0.32</v>
      </c>
      <c r="F86" s="536">
        <v>0.4</v>
      </c>
      <c r="G86" s="536">
        <v>0.23</v>
      </c>
      <c r="H86" s="227"/>
    </row>
    <row r="87" spans="1:8" ht="12.45" customHeight="1">
      <c r="A87" s="227"/>
      <c r="B87" s="227"/>
      <c r="C87" s="227"/>
      <c r="D87" s="536" t="s">
        <v>480</v>
      </c>
      <c r="E87" s="536">
        <v>0.41</v>
      </c>
      <c r="F87" s="536">
        <v>0.51</v>
      </c>
      <c r="G87" s="536">
        <v>0.3</v>
      </c>
      <c r="H87" s="227"/>
    </row>
    <row r="88" spans="1:8" ht="12.45" customHeight="1">
      <c r="A88" s="227"/>
      <c r="B88" s="227"/>
      <c r="C88" s="227"/>
      <c r="D88" s="536" t="s">
        <v>481</v>
      </c>
      <c r="E88" s="536">
        <v>0.45</v>
      </c>
      <c r="F88" s="536">
        <v>0.55000000000000004</v>
      </c>
      <c r="G88" s="536">
        <v>0.32</v>
      </c>
      <c r="H88" s="227"/>
    </row>
    <row r="89" spans="1:8" ht="12.45" customHeight="1">
      <c r="A89" s="227"/>
      <c r="B89" s="227"/>
      <c r="C89" s="227"/>
      <c r="D89" s="227"/>
      <c r="E89" s="227"/>
      <c r="F89" s="227"/>
      <c r="G89" s="227"/>
      <c r="H89" s="227"/>
    </row>
    <row r="90" spans="1:8" ht="12.45" customHeight="1">
      <c r="A90" s="227"/>
      <c r="B90" s="227"/>
      <c r="C90" s="227"/>
      <c r="D90" s="227"/>
      <c r="E90" s="227"/>
      <c r="F90" s="227"/>
      <c r="G90" s="227"/>
      <c r="H90" s="227"/>
    </row>
    <row r="91" spans="1:8" ht="25.05" customHeight="1">
      <c r="A91" s="758" t="s">
        <v>482</v>
      </c>
      <c r="B91" s="759"/>
      <c r="C91" s="759"/>
      <c r="D91" s="759"/>
      <c r="E91" s="759"/>
      <c r="F91" s="759"/>
      <c r="G91" s="759"/>
      <c r="H91" s="760"/>
    </row>
    <row r="92" spans="1:8" ht="12.45" customHeight="1">
      <c r="A92" s="227"/>
      <c r="B92" s="227"/>
      <c r="C92" s="227"/>
      <c r="D92" s="227"/>
      <c r="E92" s="520" t="s">
        <v>0</v>
      </c>
      <c r="F92" s="521" t="s">
        <v>483</v>
      </c>
      <c r="G92" s="227"/>
      <c r="H92" s="227"/>
    </row>
    <row r="93" spans="1:8" ht="13.2" customHeight="1">
      <c r="A93" s="761" t="s">
        <v>506</v>
      </c>
      <c r="B93" s="762"/>
      <c r="C93" s="762"/>
      <c r="D93" s="763"/>
      <c r="E93" s="527" t="s">
        <v>500</v>
      </c>
      <c r="F93" s="528">
        <v>50</v>
      </c>
      <c r="G93" s="227"/>
      <c r="H93" s="227"/>
    </row>
    <row r="94" spans="1:8" ht="12.45" customHeight="1">
      <c r="G94" s="227"/>
      <c r="H94" s="227"/>
    </row>
    <row r="95" spans="1:8" ht="13.2" customHeight="1">
      <c r="A95" s="761" t="s">
        <v>504</v>
      </c>
      <c r="B95" s="762"/>
      <c r="C95" s="762"/>
      <c r="D95" s="763"/>
      <c r="E95" s="527"/>
      <c r="F95" s="529">
        <v>0</v>
      </c>
      <c r="G95" s="227"/>
      <c r="H95" s="227"/>
    </row>
    <row r="96" spans="1:8" ht="12.45" customHeight="1">
      <c r="G96" s="227"/>
      <c r="H96" s="227"/>
    </row>
    <row r="97" spans="1:8" ht="13.2" customHeight="1">
      <c r="A97" s="532" t="s">
        <v>484</v>
      </c>
      <c r="B97" s="533"/>
      <c r="C97" s="534"/>
      <c r="D97" s="597">
        <v>20</v>
      </c>
      <c r="E97" s="551">
        <v>0</v>
      </c>
      <c r="F97" s="529">
        <v>0</v>
      </c>
      <c r="G97" s="227"/>
      <c r="H97" s="227"/>
    </row>
    <row r="98" spans="1:8" ht="12.45" customHeight="1">
      <c r="G98" s="227"/>
      <c r="H98" s="227"/>
    </row>
    <row r="99" spans="1:8" ht="13.2" customHeight="1">
      <c r="A99" s="764" t="s">
        <v>485</v>
      </c>
      <c r="B99" s="765"/>
      <c r="C99" s="766"/>
      <c r="F99" s="528">
        <v>0</v>
      </c>
      <c r="G99" s="227"/>
      <c r="H99" s="227"/>
    </row>
    <row r="100" spans="1:8" ht="12.45" customHeight="1">
      <c r="G100" s="227"/>
      <c r="H100" s="227"/>
    </row>
    <row r="101" spans="1:8" ht="13.2" customHeight="1">
      <c r="A101" s="761" t="s">
        <v>505</v>
      </c>
      <c r="B101" s="762"/>
      <c r="C101" s="762"/>
      <c r="D101" s="763"/>
      <c r="E101" s="527"/>
      <c r="F101" s="529">
        <v>0</v>
      </c>
      <c r="G101" s="227"/>
      <c r="H101" s="227"/>
    </row>
    <row r="102" spans="1:8" ht="12.45" customHeight="1">
      <c r="A102" s="227"/>
      <c r="B102" s="227"/>
      <c r="C102" s="227"/>
      <c r="D102" s="227"/>
      <c r="E102" s="227"/>
      <c r="F102" s="227"/>
      <c r="G102" s="227"/>
      <c r="H102" s="227"/>
    </row>
    <row r="103" spans="1:8" ht="12.45" customHeight="1">
      <c r="A103" s="767" t="s">
        <v>486</v>
      </c>
      <c r="B103" s="768"/>
      <c r="C103" s="768"/>
      <c r="G103" s="227"/>
      <c r="H103" s="227"/>
    </row>
    <row r="104" spans="1:8" ht="12.45" customHeight="1">
      <c r="A104" s="785" t="s">
        <v>487</v>
      </c>
      <c r="B104" s="785"/>
      <c r="C104" s="785"/>
      <c r="G104" s="227"/>
      <c r="H104" s="227"/>
    </row>
    <row r="105" spans="1:8" ht="12.45" customHeight="1">
      <c r="B105" s="783" t="s">
        <v>488</v>
      </c>
      <c r="C105" s="784"/>
      <c r="D105" s="784"/>
      <c r="E105" s="783" t="s">
        <v>489</v>
      </c>
      <c r="F105" s="784"/>
      <c r="G105" s="227"/>
      <c r="H105" s="227"/>
    </row>
    <row r="106" spans="1:8" ht="48" customHeight="1">
      <c r="B106" s="530" t="s">
        <v>490</v>
      </c>
      <c r="C106" s="530" t="s">
        <v>491</v>
      </c>
      <c r="D106" s="530" t="s">
        <v>492</v>
      </c>
      <c r="E106" s="530" t="s">
        <v>493</v>
      </c>
      <c r="F106" s="530" t="s">
        <v>494</v>
      </c>
      <c r="G106" s="227"/>
      <c r="H106" s="227"/>
    </row>
    <row r="107" spans="1:8" ht="12.45" customHeight="1">
      <c r="A107" s="531" t="s">
        <v>495</v>
      </c>
      <c r="B107" s="531">
        <v>90</v>
      </c>
      <c r="C107" s="531">
        <v>120</v>
      </c>
      <c r="D107" s="531">
        <v>140</v>
      </c>
      <c r="E107" s="531">
        <v>90</v>
      </c>
      <c r="F107" s="531" t="s">
        <v>522</v>
      </c>
      <c r="G107" s="227"/>
      <c r="H107" s="227"/>
    </row>
    <row r="108" spans="1:8" ht="12.45" customHeight="1">
      <c r="A108" s="531" t="s">
        <v>496</v>
      </c>
      <c r="B108" s="531">
        <v>20</v>
      </c>
      <c r="C108" s="531">
        <v>20</v>
      </c>
      <c r="D108" s="531">
        <v>20</v>
      </c>
      <c r="E108" s="531">
        <v>20</v>
      </c>
      <c r="F108" s="531" t="s">
        <v>523</v>
      </c>
      <c r="G108" s="227"/>
      <c r="H108" s="227"/>
    </row>
    <row r="109" spans="1:8" ht="14.55" customHeight="1">
      <c r="G109" s="227"/>
      <c r="H109" s="227"/>
    </row>
    <row r="110" spans="1:8" ht="12.45" customHeight="1">
      <c r="A110" s="227"/>
      <c r="B110" s="227"/>
      <c r="C110" s="227"/>
      <c r="D110" s="227"/>
      <c r="E110" s="227"/>
      <c r="F110" s="227"/>
      <c r="G110" s="227"/>
      <c r="H110" s="227"/>
    </row>
    <row r="111" spans="1:8" ht="40.049999999999997" customHeight="1">
      <c r="A111" s="755" t="s">
        <v>497</v>
      </c>
      <c r="B111" s="756"/>
      <c r="C111" s="756"/>
      <c r="D111" s="756"/>
      <c r="E111" s="757"/>
      <c r="F111" s="525">
        <v>50</v>
      </c>
      <c r="G111" s="227"/>
      <c r="H111" s="227"/>
    </row>
    <row r="112" spans="1:8" ht="12.45" customHeight="1">
      <c r="A112" s="227"/>
      <c r="B112" s="227"/>
      <c r="C112" s="227"/>
      <c r="D112" s="227"/>
      <c r="E112" s="227"/>
      <c r="F112" s="227"/>
      <c r="G112" s="227"/>
      <c r="H112" s="227"/>
    </row>
    <row r="113" spans="1:8" ht="12.45" customHeight="1">
      <c r="A113" s="227"/>
      <c r="B113" s="227"/>
      <c r="C113" s="227"/>
      <c r="D113" s="227"/>
      <c r="E113" s="227"/>
      <c r="F113" s="227"/>
      <c r="G113" s="227"/>
      <c r="H113" s="227"/>
    </row>
    <row r="114" spans="1:8" ht="25.05" customHeight="1">
      <c r="A114" s="758" t="s">
        <v>498</v>
      </c>
      <c r="B114" s="759"/>
      <c r="C114" s="759"/>
      <c r="D114" s="759"/>
      <c r="E114" s="759"/>
      <c r="F114" s="759"/>
      <c r="G114" s="759"/>
      <c r="H114" s="760"/>
    </row>
    <row r="115" spans="1:8" ht="90" customHeight="1">
      <c r="A115" s="777"/>
      <c r="B115" s="778"/>
      <c r="C115" s="778"/>
      <c r="D115" s="778"/>
      <c r="E115" s="778"/>
      <c r="F115" s="778"/>
      <c r="G115" s="778"/>
      <c r="H115" s="779"/>
    </row>
    <row r="116" spans="1:8" ht="90" customHeight="1">
      <c r="A116" s="780"/>
      <c r="B116" s="781"/>
      <c r="C116" s="781"/>
      <c r="D116" s="781"/>
      <c r="E116" s="781"/>
      <c r="F116" s="781"/>
      <c r="G116" s="781"/>
      <c r="H116" s="782"/>
    </row>
    <row r="117" spans="1:8" ht="14.55" customHeight="1"/>
    <row r="118" spans="1:8" ht="14.55" customHeight="1"/>
    <row r="119" spans="1:8" ht="14.55" customHeight="1"/>
    <row r="120" spans="1:8" ht="14.55" customHeight="1"/>
    <row r="121" spans="1:8" ht="14.55" customHeight="1"/>
    <row r="122" spans="1:8" ht="14.55" customHeight="1"/>
    <row r="123" spans="1:8" ht="14.55" customHeight="1"/>
    <row r="124" spans="1:8" ht="14.55" customHeight="1"/>
    <row r="125" spans="1:8" ht="14.55" customHeight="1"/>
    <row r="126" spans="1:8" ht="14.55" customHeight="1"/>
    <row r="127" spans="1:8" ht="14.55" customHeight="1"/>
    <row r="128" spans="1:8" ht="14.55" customHeight="1"/>
    <row r="129" ht="14.55" customHeight="1"/>
    <row r="130" ht="14.55" customHeight="1"/>
    <row r="131" ht="14.55" customHeight="1"/>
    <row r="132" ht="14.55" customHeight="1"/>
    <row r="133" ht="14.55" customHeight="1"/>
    <row r="134" ht="14.55" customHeight="1"/>
    <row r="135" ht="14.55" customHeight="1"/>
    <row r="136" ht="14.55" customHeight="1"/>
    <row r="137" ht="14.55" customHeight="1"/>
    <row r="138" ht="14.55" customHeight="1"/>
    <row r="139" ht="14.55" customHeight="1"/>
    <row r="140" ht="14.55" customHeight="1"/>
    <row r="141" ht="14.55" customHeight="1"/>
    <row r="142" ht="14.55" customHeight="1"/>
    <row r="143" ht="14.55" customHeight="1"/>
    <row r="144" ht="14.55" customHeight="1"/>
    <row r="145" ht="14.55" customHeight="1"/>
    <row r="146" ht="14.55" customHeight="1"/>
    <row r="147" ht="14.55" customHeight="1"/>
    <row r="148" ht="14.55" customHeight="1"/>
    <row r="149" ht="14.55" customHeight="1"/>
    <row r="150" ht="14.55" customHeight="1"/>
    <row r="151" ht="14.55" customHeight="1"/>
    <row r="152" ht="14.55" customHeight="1"/>
    <row r="153" ht="14.55" customHeight="1"/>
    <row r="154" ht="14.55" customHeight="1"/>
    <row r="155" ht="14.55" customHeight="1"/>
    <row r="156" ht="14.55" customHeight="1"/>
    <row r="157" ht="14.55" customHeight="1"/>
    <row r="158" ht="14.55" customHeight="1"/>
    <row r="159" ht="14.55" customHeight="1"/>
    <row r="160"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sheetData>
  <mergeCells count="75">
    <mergeCell ref="A115:H116"/>
    <mergeCell ref="A101:D101"/>
    <mergeCell ref="B105:D105"/>
    <mergeCell ref="E105:F105"/>
    <mergeCell ref="A111:E111"/>
    <mergeCell ref="A114:H114"/>
    <mergeCell ref="A104:C104"/>
    <mergeCell ref="A82:E82"/>
    <mergeCell ref="D84:G84"/>
    <mergeCell ref="A80:D80"/>
    <mergeCell ref="A46:D46"/>
    <mergeCell ref="A48:D48"/>
    <mergeCell ref="A49:F49"/>
    <mergeCell ref="A50:C50"/>
    <mergeCell ref="A51:H51"/>
    <mergeCell ref="A56:D56"/>
    <mergeCell ref="A57:D57"/>
    <mergeCell ref="A74:D74"/>
    <mergeCell ref="A54:D54"/>
    <mergeCell ref="A55:D55"/>
    <mergeCell ref="A58:D58"/>
    <mergeCell ref="A59:D59"/>
    <mergeCell ref="A68:D68"/>
    <mergeCell ref="A91:H91"/>
    <mergeCell ref="A93:D93"/>
    <mergeCell ref="A95:D95"/>
    <mergeCell ref="A99:C99"/>
    <mergeCell ref="A103:C103"/>
    <mergeCell ref="A60:D60"/>
    <mergeCell ref="A61:D61"/>
    <mergeCell ref="A62:D62"/>
    <mergeCell ref="A79:D79"/>
    <mergeCell ref="A75:D75"/>
    <mergeCell ref="A76:D76"/>
    <mergeCell ref="A77:D77"/>
    <mergeCell ref="A78:D78"/>
    <mergeCell ref="A70:E70"/>
    <mergeCell ref="A73:H73"/>
    <mergeCell ref="A64:D64"/>
    <mergeCell ref="A65:D65"/>
    <mergeCell ref="A66:D66"/>
    <mergeCell ref="A67:D67"/>
    <mergeCell ref="A37:D37"/>
    <mergeCell ref="A39:D39"/>
    <mergeCell ref="A53:D53"/>
    <mergeCell ref="A27:D27"/>
    <mergeCell ref="A28:D28"/>
    <mergeCell ref="A30:D30"/>
    <mergeCell ref="A32:D32"/>
    <mergeCell ref="A34:D34"/>
    <mergeCell ref="A36:D36"/>
    <mergeCell ref="A41:D41"/>
    <mergeCell ref="A43:D43"/>
    <mergeCell ref="A17:H17"/>
    <mergeCell ref="A20:H20"/>
    <mergeCell ref="A22:D22"/>
    <mergeCell ref="A23:D23"/>
    <mergeCell ref="A26:D26"/>
    <mergeCell ref="A24:D24"/>
    <mergeCell ref="A7:C9"/>
    <mergeCell ref="E7:H7"/>
    <mergeCell ref="E8:H8"/>
    <mergeCell ref="D10:H16"/>
    <mergeCell ref="A11:C11"/>
    <mergeCell ref="A12:C12"/>
    <mergeCell ref="A13:C13"/>
    <mergeCell ref="A14:C14"/>
    <mergeCell ref="A16:C16"/>
    <mergeCell ref="A15:B15"/>
    <mergeCell ref="A2:H2"/>
    <mergeCell ref="A4:C4"/>
    <mergeCell ref="E5:H5"/>
    <mergeCell ref="A6:C6"/>
    <mergeCell ref="E6:H6"/>
    <mergeCell ref="A5:B5"/>
  </mergeCells>
  <pageMargins left="0.70866141732283472" right="0.70866141732283472" top="0.74803149606299213" bottom="0.74803149606299213" header="0.31496062992125984" footer="0.31496062992125984"/>
  <pageSetup paperSize="9" scale="72" fitToHeight="0" orientation="portrait" r:id="rId1"/>
  <rowBreaks count="2" manualBreakCount="2">
    <brk id="51"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7664-451D-4BB0-98B0-D095B6F891C1}">
  <sheetPr codeName="Feuil18">
    <tabColor theme="8" tint="0.59999389629810485"/>
    <pageSetUpPr fitToPage="1"/>
  </sheetPr>
  <dimension ref="A1:K144"/>
  <sheetViews>
    <sheetView topLeftCell="A73" zoomScale="82" zoomScaleNormal="82" workbookViewId="0">
      <selection activeCell="J70" sqref="J70"/>
    </sheetView>
  </sheetViews>
  <sheetFormatPr baseColWidth="10" defaultRowHeight="13.2"/>
  <cols>
    <col min="1" max="1" width="18.5546875" style="304" customWidth="1"/>
    <col min="2" max="8" width="15.6640625" style="304" customWidth="1"/>
    <col min="9" max="9" width="11.44140625" style="375" customWidth="1"/>
    <col min="10" max="11" width="11.5546875" style="375"/>
    <col min="12" max="16384" width="11.5546875" style="304"/>
  </cols>
  <sheetData>
    <row r="1" spans="1:9" ht="30" customHeight="1">
      <c r="A1" s="917" t="s">
        <v>365</v>
      </c>
      <c r="B1" s="917"/>
      <c r="C1" s="917"/>
      <c r="D1" s="917"/>
      <c r="E1" s="917"/>
      <c r="F1" s="917"/>
      <c r="G1" s="917"/>
      <c r="H1" s="917"/>
    </row>
    <row r="2" spans="1:9" ht="30" customHeight="1">
      <c r="A2" s="376">
        <f>EP_Nomenclature</f>
        <v>0</v>
      </c>
      <c r="B2" s="377"/>
      <c r="C2" s="377"/>
      <c r="D2" s="377"/>
      <c r="E2" s="377"/>
      <c r="F2" s="378" t="s">
        <v>366</v>
      </c>
      <c r="G2" s="837">
        <f>EP_ref</f>
        <v>0</v>
      </c>
      <c r="H2" s="837"/>
    </row>
    <row r="3" spans="1:9" ht="30" customHeight="1">
      <c r="A3" s="918" t="s">
        <v>367</v>
      </c>
      <c r="B3" s="918"/>
      <c r="C3" s="918"/>
      <c r="D3" s="918"/>
      <c r="E3" s="918"/>
      <c r="F3" s="918"/>
      <c r="G3" s="918"/>
      <c r="H3" s="918"/>
      <c r="I3" s="379"/>
    </row>
    <row r="4" spans="1:9" ht="30" customHeight="1">
      <c r="A4" s="380"/>
      <c r="B4" s="381"/>
      <c r="C4" s="381"/>
      <c r="D4" s="382"/>
      <c r="E4" s="380"/>
      <c r="F4" s="381"/>
      <c r="G4" s="381"/>
      <c r="H4" s="382"/>
      <c r="I4" s="379"/>
    </row>
    <row r="5" spans="1:9" ht="30" customHeight="1">
      <c r="A5" s="383" t="s">
        <v>368</v>
      </c>
      <c r="B5" s="888" t="str">
        <f>IF(CE_nom&lt;&gt;"",CE_nom,"")</f>
        <v/>
      </c>
      <c r="C5" s="888"/>
      <c r="D5" s="889"/>
      <c r="E5" s="383" t="s">
        <v>369</v>
      </c>
      <c r="F5" s="888" t="str">
        <f>IF(CE_prénom&lt;&gt;"",CE_prénom,"")</f>
        <v/>
      </c>
      <c r="G5" s="888"/>
      <c r="H5" s="889"/>
      <c r="I5" s="379"/>
    </row>
    <row r="6" spans="1:9" ht="30" customHeight="1">
      <c r="A6" s="384" t="s">
        <v>370</v>
      </c>
      <c r="B6" s="896" t="str">
        <f>IF(CE_adresse1&lt;&gt;"",CE_adresse1,"")</f>
        <v/>
      </c>
      <c r="C6" s="897"/>
      <c r="D6" s="897"/>
      <c r="E6" s="897"/>
      <c r="F6" s="897"/>
      <c r="G6" s="897"/>
      <c r="H6" s="919"/>
      <c r="I6" s="379"/>
    </row>
    <row r="7" spans="1:9" ht="30" customHeight="1">
      <c r="A7" s="385"/>
      <c r="B7" s="877" t="str">
        <f>IF(CE_adresse2&lt;&gt;"",CE_adresse2,"")</f>
        <v/>
      </c>
      <c r="C7" s="878"/>
      <c r="D7" s="878"/>
      <c r="E7" s="878"/>
      <c r="F7" s="878"/>
      <c r="G7" s="878"/>
      <c r="H7" s="910"/>
      <c r="I7" s="379"/>
    </row>
    <row r="8" spans="1:9" ht="30" customHeight="1">
      <c r="A8" s="386"/>
      <c r="B8" s="882" t="str">
        <f>CE_codpost&amp;" "&amp;CE_ville</f>
        <v xml:space="preserve"> </v>
      </c>
      <c r="C8" s="883"/>
      <c r="D8" s="883"/>
      <c r="E8" s="883"/>
      <c r="F8" s="883"/>
      <c r="G8" s="883"/>
      <c r="H8" s="911"/>
      <c r="I8" s="379"/>
    </row>
    <row r="9" spans="1:9" s="375" customFormat="1" ht="30" customHeight="1">
      <c r="A9" s="387" t="s">
        <v>371</v>
      </c>
      <c r="B9" s="912" t="str">
        <f>IF(CE_nni&lt;&gt;"",CE_nni,"")</f>
        <v/>
      </c>
      <c r="C9" s="913"/>
      <c r="D9" s="913"/>
      <c r="E9" s="913"/>
      <c r="F9" s="913"/>
      <c r="G9" s="913"/>
      <c r="H9" s="914"/>
      <c r="I9" s="379"/>
    </row>
    <row r="10" spans="1:9" ht="30" customHeight="1">
      <c r="A10" s="387" t="s">
        <v>372</v>
      </c>
      <c r="B10" s="907" t="str">
        <f>IF(CE_profession&lt;&gt;"",CE_profession,"")</f>
        <v/>
      </c>
      <c r="C10" s="908"/>
      <c r="D10" s="908"/>
      <c r="E10" s="908"/>
      <c r="F10" s="908"/>
      <c r="G10" s="908"/>
      <c r="H10" s="909"/>
      <c r="I10" s="379"/>
    </row>
    <row r="11" spans="1:9" ht="30" customHeight="1">
      <c r="A11" s="383" t="s">
        <v>373</v>
      </c>
      <c r="B11" s="907" t="str">
        <f>IF(CE_statut&lt;&gt;"",CE_statut,"")</f>
        <v>1 - retraité</v>
      </c>
      <c r="C11" s="908"/>
      <c r="D11" s="908"/>
      <c r="E11" s="908"/>
      <c r="F11" s="908"/>
      <c r="G11" s="908"/>
      <c r="H11" s="909"/>
      <c r="I11" s="379"/>
    </row>
    <row r="12" spans="1:9" ht="30" customHeight="1">
      <c r="A12" s="904" t="s">
        <v>374</v>
      </c>
      <c r="B12" s="915"/>
      <c r="C12" s="915"/>
      <c r="D12" s="915"/>
      <c r="E12" s="916"/>
      <c r="F12" s="907" t="str">
        <f>IF(CE_RemunPub&lt;&gt;"",CE_RemunPub,"")</f>
        <v>non</v>
      </c>
      <c r="G12" s="908"/>
      <c r="H12" s="909"/>
      <c r="I12" s="379"/>
    </row>
    <row r="13" spans="1:9" ht="30" customHeight="1">
      <c r="A13" s="904" t="s">
        <v>414</v>
      </c>
      <c r="B13" s="905"/>
      <c r="C13" s="905"/>
      <c r="D13" s="905"/>
      <c r="E13" s="906"/>
      <c r="F13" s="907" t="str">
        <f>IF(CE_TVA&lt;&gt;"",CE_TVA,"")</f>
        <v>non</v>
      </c>
      <c r="G13" s="908"/>
      <c r="H13" s="909"/>
      <c r="I13" s="379"/>
    </row>
    <row r="14" spans="1:9" ht="30" customHeight="1">
      <c r="A14" s="868" t="s">
        <v>375</v>
      </c>
      <c r="B14" s="869"/>
      <c r="C14" s="869"/>
      <c r="D14" s="869"/>
      <c r="E14" s="869"/>
      <c r="F14" s="869"/>
      <c r="G14" s="869"/>
      <c r="H14" s="870"/>
      <c r="I14" s="379"/>
    </row>
    <row r="15" spans="1:9" ht="30" customHeight="1">
      <c r="A15" s="887" t="s">
        <v>376</v>
      </c>
      <c r="B15" s="888"/>
      <c r="C15" s="888"/>
      <c r="D15" s="889"/>
      <c r="E15" s="893" t="str">
        <f>IF(EP_DateDecision&lt;&gt;"",EP_DateDecision,"")</f>
        <v/>
      </c>
      <c r="F15" s="894"/>
      <c r="G15" s="894"/>
      <c r="H15" s="895"/>
      <c r="I15" s="379"/>
    </row>
    <row r="16" spans="1:9" ht="30" customHeight="1">
      <c r="A16" s="887" t="s">
        <v>377</v>
      </c>
      <c r="B16" s="888"/>
      <c r="C16" s="888"/>
      <c r="D16" s="889"/>
      <c r="E16" s="907" t="str">
        <f>IF(EP_autorite&lt;&gt;"",EP_autorite,"")</f>
        <v/>
      </c>
      <c r="F16" s="908"/>
      <c r="G16" s="908"/>
      <c r="H16" s="909"/>
      <c r="I16" s="379"/>
    </row>
    <row r="17" spans="1:10" ht="30" customHeight="1">
      <c r="A17" s="887" t="s">
        <v>378</v>
      </c>
      <c r="B17" s="888"/>
      <c r="C17" s="888"/>
      <c r="D17" s="889" t="s">
        <v>379</v>
      </c>
      <c r="E17" s="901" t="str">
        <f>IF(EP_objet&lt;&gt;"",EP_objet,"")</f>
        <v/>
      </c>
      <c r="F17" s="902"/>
      <c r="G17" s="902"/>
      <c r="H17" s="903"/>
      <c r="I17" s="379"/>
    </row>
    <row r="18" spans="1:10" ht="30" customHeight="1">
      <c r="A18" s="887" t="s">
        <v>380</v>
      </c>
      <c r="B18" s="888"/>
      <c r="C18" s="888"/>
      <c r="D18" s="889">
        <v>44114</v>
      </c>
      <c r="E18" s="893" t="str">
        <f>IF(EP_DateOuverture&lt;&gt;"",EP_DateOuverture,"")</f>
        <v/>
      </c>
      <c r="F18" s="894"/>
      <c r="G18" s="894"/>
      <c r="H18" s="895"/>
      <c r="I18" s="379"/>
    </row>
    <row r="19" spans="1:10" ht="30" customHeight="1">
      <c r="A19" s="887" t="s">
        <v>381</v>
      </c>
      <c r="B19" s="888"/>
      <c r="C19" s="888"/>
      <c r="D19" s="889" t="e">
        <v>#REF!</v>
      </c>
      <c r="E19" s="893" t="str">
        <f>IF(EP_FProlongation="",IF(EP_DateCloture&lt;&gt;"",EP_DateCloture,""),EP_FProlongation)</f>
        <v/>
      </c>
      <c r="F19" s="894"/>
      <c r="G19" s="894"/>
      <c r="H19" s="895"/>
    </row>
    <row r="20" spans="1:10" ht="30" customHeight="1">
      <c r="A20" s="887" t="s">
        <v>382</v>
      </c>
      <c r="B20" s="888"/>
      <c r="C20" s="888"/>
      <c r="D20" s="889" t="str">
        <f>EP_Commission</f>
        <v>non</v>
      </c>
      <c r="E20" s="893" t="str">
        <f>IF(EP_Commission&lt;&gt;"",EP_Commission,"")</f>
        <v>non</v>
      </c>
      <c r="F20" s="894"/>
      <c r="G20" s="894"/>
      <c r="H20" s="895"/>
    </row>
    <row r="21" spans="1:10" ht="30" customHeight="1">
      <c r="A21" s="896" t="str">
        <f>IF(EP_Commission="OUI","Nombre de membres de la commission :","")</f>
        <v/>
      </c>
      <c r="B21" s="897"/>
      <c r="C21" s="897"/>
      <c r="D21" s="897"/>
      <c r="E21" s="898" t="str">
        <f>IF(EP_Commission="OUI",EP_NbrCommissaires,"")</f>
        <v/>
      </c>
      <c r="F21" s="899"/>
      <c r="G21" s="899"/>
      <c r="H21" s="900"/>
    </row>
    <row r="22" spans="1:10" ht="30" customHeight="1">
      <c r="A22" s="877"/>
      <c r="B22" s="878"/>
      <c r="C22" s="878"/>
      <c r="D22" s="878"/>
      <c r="E22" s="879"/>
      <c r="F22" s="880"/>
      <c r="G22" s="880"/>
      <c r="H22" s="881"/>
    </row>
    <row r="23" spans="1:10" ht="30" customHeight="1">
      <c r="A23" s="882"/>
      <c r="B23" s="883"/>
      <c r="C23" s="883"/>
      <c r="D23" s="883"/>
      <c r="E23" s="884"/>
      <c r="F23" s="885"/>
      <c r="G23" s="885"/>
      <c r="H23" s="886"/>
    </row>
    <row r="24" spans="1:10" ht="30" customHeight="1">
      <c r="A24" s="887" t="s">
        <v>383</v>
      </c>
      <c r="B24" s="888"/>
      <c r="C24" s="888"/>
      <c r="D24" s="889">
        <v>43324</v>
      </c>
      <c r="E24" s="890" t="str">
        <f>IF(EP_DateRapport&lt;&gt;"",EP_DateRapport,"")</f>
        <v/>
      </c>
      <c r="F24" s="891"/>
      <c r="G24" s="891"/>
      <c r="H24" s="892"/>
    </row>
    <row r="25" spans="1:10" ht="30" customHeight="1"/>
    <row r="26" spans="1:10" ht="30" customHeight="1">
      <c r="A26" s="377"/>
      <c r="B26" s="377"/>
      <c r="C26" s="377"/>
      <c r="D26" s="377"/>
      <c r="E26" s="377"/>
      <c r="F26" s="378" t="s">
        <v>366</v>
      </c>
      <c r="G26" s="837">
        <f>EP_ref</f>
        <v>0</v>
      </c>
      <c r="H26" s="837"/>
    </row>
    <row r="27" spans="1:10" ht="30" customHeight="1">
      <c r="A27" s="868" t="s">
        <v>384</v>
      </c>
      <c r="B27" s="869"/>
      <c r="C27" s="869"/>
      <c r="D27" s="869"/>
      <c r="E27" s="869"/>
      <c r="F27" s="869"/>
      <c r="G27" s="869"/>
      <c r="H27" s="870"/>
      <c r="J27" s="388"/>
    </row>
    <row r="28" spans="1:10" ht="30" customHeight="1">
      <c r="A28" s="871" t="s">
        <v>385</v>
      </c>
      <c r="B28" s="872"/>
      <c r="C28" s="872"/>
      <c r="D28" s="872"/>
      <c r="E28" s="872"/>
      <c r="F28" s="872"/>
      <c r="G28" s="873"/>
      <c r="H28" s="389" t="s">
        <v>386</v>
      </c>
    </row>
    <row r="29" spans="1:10" ht="30" customHeight="1">
      <c r="A29" s="874"/>
      <c r="B29" s="875"/>
      <c r="C29" s="875"/>
      <c r="D29" s="876"/>
      <c r="E29" s="390" t="s">
        <v>387</v>
      </c>
      <c r="H29" s="391"/>
    </row>
    <row r="30" spans="1:10" ht="30" customHeight="1">
      <c r="A30" s="862" t="s">
        <v>420</v>
      </c>
      <c r="B30" s="863"/>
      <c r="C30" s="863"/>
      <c r="D30" s="864"/>
      <c r="E30" s="392">
        <f>MC_ExamDossier+MC_RechDoc</f>
        <v>0</v>
      </c>
      <c r="H30" s="393"/>
    </row>
    <row r="31" spans="1:10" ht="30" customHeight="1">
      <c r="A31" s="862" t="s">
        <v>421</v>
      </c>
      <c r="B31" s="863"/>
      <c r="C31" s="863"/>
      <c r="D31" s="864"/>
      <c r="E31" s="392">
        <f>MC_TVisite</f>
        <v>0</v>
      </c>
      <c r="H31" s="393"/>
    </row>
    <row r="32" spans="1:10" ht="30" customHeight="1">
      <c r="A32" s="865" t="s">
        <v>388</v>
      </c>
      <c r="B32" s="866"/>
      <c r="C32" s="866"/>
      <c r="D32" s="867"/>
      <c r="E32" s="392">
        <f>MC_TPerm</f>
        <v>0</v>
      </c>
      <c r="H32" s="393"/>
      <c r="I32" s="394"/>
      <c r="J32" s="394"/>
    </row>
    <row r="33" spans="1:11" ht="13.8">
      <c r="A33" s="860" t="s">
        <v>73</v>
      </c>
      <c r="B33" s="860"/>
      <c r="C33" s="395" t="s">
        <v>109</v>
      </c>
      <c r="D33" s="395" t="s">
        <v>110</v>
      </c>
      <c r="E33" s="395" t="s">
        <v>111</v>
      </c>
      <c r="F33" s="396"/>
      <c r="H33" s="393"/>
      <c r="I33" s="394"/>
      <c r="J33" s="394"/>
    </row>
    <row r="34" spans="1:11" ht="13.8">
      <c r="A34" s="861" t="str">
        <f t="shared" ref="A34:A40" si="0">IF($I34&lt;&gt;0,VLOOKUP($I34,T_MCPerm,2),"")</f>
        <v/>
      </c>
      <c r="B34" s="861"/>
      <c r="C34" s="453" t="str">
        <f t="shared" ref="C34:C40" si="1">IF($I34&lt;&gt;0,VLOOKUP($I34,T_MCPerm,3),"")</f>
        <v/>
      </c>
      <c r="D34" s="453" t="str">
        <f t="shared" ref="D34:D40" si="2">IF($I34&lt;&gt;0,VLOOKUP($I34,T_MCPerm,4),"")</f>
        <v/>
      </c>
      <c r="E34" s="454" t="str">
        <f t="shared" ref="E34:E40" si="3">IF($I34&lt;&gt;0,VLOOKUP($I34,T_MCPerm,5),"")</f>
        <v/>
      </c>
      <c r="F34" s="398"/>
      <c r="G34" s="399"/>
      <c r="H34" s="393"/>
      <c r="I34" s="394">
        <f t="shared" ref="I34:I40" si="4">IF($J34&lt;=MC_Nperm,$J34,0)</f>
        <v>0</v>
      </c>
      <c r="J34" s="394">
        <v>1</v>
      </c>
    </row>
    <row r="35" spans="1:11" ht="13.8">
      <c r="A35" s="859" t="str">
        <f t="shared" si="0"/>
        <v/>
      </c>
      <c r="B35" s="859"/>
      <c r="C35" s="455" t="str">
        <f t="shared" si="1"/>
        <v/>
      </c>
      <c r="D35" s="455" t="str">
        <f t="shared" si="2"/>
        <v/>
      </c>
      <c r="E35" s="456" t="str">
        <f t="shared" si="3"/>
        <v/>
      </c>
      <c r="F35" s="400"/>
      <c r="G35" s="399"/>
      <c r="H35" s="393"/>
      <c r="I35" s="394">
        <f t="shared" si="4"/>
        <v>0</v>
      </c>
      <c r="J35" s="394">
        <f t="shared" ref="J35:J50" si="5">J34+1</f>
        <v>2</v>
      </c>
    </row>
    <row r="36" spans="1:11" ht="13.8">
      <c r="A36" s="859" t="str">
        <f t="shared" si="0"/>
        <v/>
      </c>
      <c r="B36" s="859"/>
      <c r="C36" s="455" t="str">
        <f t="shared" si="1"/>
        <v/>
      </c>
      <c r="D36" s="455" t="str">
        <f t="shared" si="2"/>
        <v/>
      </c>
      <c r="E36" s="456" t="str">
        <f t="shared" si="3"/>
        <v/>
      </c>
      <c r="F36" s="400"/>
      <c r="G36" s="399"/>
      <c r="H36" s="393"/>
      <c r="I36" s="394">
        <f t="shared" si="4"/>
        <v>0</v>
      </c>
      <c r="J36" s="394">
        <f t="shared" si="5"/>
        <v>3</v>
      </c>
    </row>
    <row r="37" spans="1:11" ht="13.8">
      <c r="A37" s="859" t="str">
        <f t="shared" si="0"/>
        <v/>
      </c>
      <c r="B37" s="859"/>
      <c r="C37" s="455" t="str">
        <f t="shared" si="1"/>
        <v/>
      </c>
      <c r="D37" s="455" t="str">
        <f t="shared" si="2"/>
        <v/>
      </c>
      <c r="E37" s="456" t="str">
        <f t="shared" si="3"/>
        <v/>
      </c>
      <c r="F37" s="400"/>
      <c r="G37" s="399"/>
      <c r="H37" s="393"/>
      <c r="I37" s="394">
        <f t="shared" si="4"/>
        <v>0</v>
      </c>
      <c r="J37" s="394">
        <f t="shared" si="5"/>
        <v>4</v>
      </c>
      <c r="K37" s="304"/>
    </row>
    <row r="38" spans="1:11" ht="13.8">
      <c r="A38" s="859" t="str">
        <f t="shared" si="0"/>
        <v/>
      </c>
      <c r="B38" s="859"/>
      <c r="C38" s="455" t="str">
        <f t="shared" si="1"/>
        <v/>
      </c>
      <c r="D38" s="455" t="str">
        <f t="shared" si="2"/>
        <v/>
      </c>
      <c r="E38" s="456" t="str">
        <f t="shared" si="3"/>
        <v/>
      </c>
      <c r="F38" s="400"/>
      <c r="G38" s="399"/>
      <c r="H38" s="393"/>
      <c r="I38" s="394">
        <f t="shared" si="4"/>
        <v>0</v>
      </c>
      <c r="J38" s="394">
        <f t="shared" si="5"/>
        <v>5</v>
      </c>
    </row>
    <row r="39" spans="1:11" ht="13.8">
      <c r="A39" s="859" t="str">
        <f t="shared" si="0"/>
        <v/>
      </c>
      <c r="B39" s="859"/>
      <c r="C39" s="455" t="str">
        <f t="shared" si="1"/>
        <v/>
      </c>
      <c r="D39" s="455" t="str">
        <f t="shared" si="2"/>
        <v/>
      </c>
      <c r="E39" s="456" t="str">
        <f t="shared" si="3"/>
        <v/>
      </c>
      <c r="F39" s="400"/>
      <c r="G39" s="399"/>
      <c r="H39" s="393"/>
      <c r="I39" s="394">
        <f t="shared" si="4"/>
        <v>0</v>
      </c>
      <c r="J39" s="394">
        <f t="shared" si="5"/>
        <v>6</v>
      </c>
    </row>
    <row r="40" spans="1:11" ht="13.8">
      <c r="A40" s="859" t="str">
        <f t="shared" si="0"/>
        <v/>
      </c>
      <c r="B40" s="859"/>
      <c r="C40" s="455" t="str">
        <f t="shared" si="1"/>
        <v/>
      </c>
      <c r="D40" s="455" t="str">
        <f t="shared" si="2"/>
        <v/>
      </c>
      <c r="E40" s="456" t="str">
        <f t="shared" si="3"/>
        <v/>
      </c>
      <c r="F40" s="400"/>
      <c r="G40" s="399"/>
      <c r="H40" s="393"/>
      <c r="I40" s="394">
        <f t="shared" si="4"/>
        <v>0</v>
      </c>
      <c r="J40" s="394">
        <f t="shared" si="5"/>
        <v>7</v>
      </c>
    </row>
    <row r="41" spans="1:11" ht="30" customHeight="1">
      <c r="A41" s="862" t="s">
        <v>419</v>
      </c>
      <c r="B41" s="863"/>
      <c r="C41" s="863"/>
      <c r="D41" s="864"/>
      <c r="E41" s="392">
        <f>MC_TPermCompl</f>
        <v>0</v>
      </c>
      <c r="H41" s="393"/>
      <c r="I41" s="394"/>
      <c r="J41" s="394"/>
    </row>
    <row r="42" spans="1:11" ht="13.8">
      <c r="A42" s="860" t="s">
        <v>73</v>
      </c>
      <c r="B42" s="860"/>
      <c r="C42" s="395" t="s">
        <v>109</v>
      </c>
      <c r="D42" s="395" t="s">
        <v>110</v>
      </c>
      <c r="E42" s="395" t="s">
        <v>111</v>
      </c>
      <c r="F42" s="396"/>
      <c r="H42" s="393"/>
      <c r="I42" s="394"/>
      <c r="J42" s="394"/>
    </row>
    <row r="43" spans="1:11" ht="13.8">
      <c r="A43" s="861" t="str">
        <f t="shared" ref="A43:A50" si="6">IF($I43&lt;&gt;0,VLOOKUP($I43,T_MCPermCompl,2),"")</f>
        <v/>
      </c>
      <c r="B43" s="861"/>
      <c r="C43" s="453" t="str">
        <f t="shared" ref="C43:C50" si="7">IF($I43&lt;&gt;0,VLOOKUP($I43,T_MCPermCompl,3),"")</f>
        <v/>
      </c>
      <c r="D43" s="453" t="str">
        <f t="shared" ref="D43:D50" si="8">IF($I43&lt;&gt;0,VLOOKUP($I43,T_MCPermCompl,4),"")</f>
        <v/>
      </c>
      <c r="E43" s="454" t="str">
        <f t="shared" ref="E43:E50" si="9">IF($I43&lt;&gt;0,VLOOKUP($I43,T_MCPermCompl,5),"")</f>
        <v/>
      </c>
      <c r="F43" s="398"/>
      <c r="G43" s="399"/>
      <c r="H43" s="393"/>
      <c r="I43" s="394">
        <f t="shared" ref="I43:I50" si="10">IF($J43&lt;=MC_NPermCompl,$J43,0)</f>
        <v>0</v>
      </c>
      <c r="J43" s="394">
        <v>1</v>
      </c>
    </row>
    <row r="44" spans="1:11" ht="13.8">
      <c r="A44" s="859" t="str">
        <f t="shared" si="6"/>
        <v/>
      </c>
      <c r="B44" s="859"/>
      <c r="C44" s="455" t="str">
        <f t="shared" si="7"/>
        <v/>
      </c>
      <c r="D44" s="455" t="str">
        <f t="shared" si="8"/>
        <v/>
      </c>
      <c r="E44" s="456" t="str">
        <f t="shared" si="9"/>
        <v/>
      </c>
      <c r="F44" s="400"/>
      <c r="G44" s="399"/>
      <c r="H44" s="393"/>
      <c r="I44" s="394">
        <f t="shared" si="10"/>
        <v>0</v>
      </c>
      <c r="J44" s="394">
        <f t="shared" si="5"/>
        <v>2</v>
      </c>
    </row>
    <row r="45" spans="1:11" ht="13.8">
      <c r="A45" s="859" t="str">
        <f t="shared" si="6"/>
        <v/>
      </c>
      <c r="B45" s="859"/>
      <c r="C45" s="455" t="str">
        <f t="shared" si="7"/>
        <v/>
      </c>
      <c r="D45" s="455" t="str">
        <f t="shared" si="8"/>
        <v/>
      </c>
      <c r="E45" s="456" t="str">
        <f t="shared" si="9"/>
        <v/>
      </c>
      <c r="F45" s="400"/>
      <c r="G45" s="399"/>
      <c r="H45" s="393"/>
      <c r="I45" s="394">
        <f t="shared" si="10"/>
        <v>0</v>
      </c>
      <c r="J45" s="394">
        <f t="shared" si="5"/>
        <v>3</v>
      </c>
    </row>
    <row r="46" spans="1:11" ht="13.8">
      <c r="A46" s="859" t="str">
        <f t="shared" si="6"/>
        <v/>
      </c>
      <c r="B46" s="859"/>
      <c r="C46" s="455" t="str">
        <f t="shared" si="7"/>
        <v/>
      </c>
      <c r="D46" s="455" t="str">
        <f t="shared" si="8"/>
        <v/>
      </c>
      <c r="E46" s="456" t="str">
        <f t="shared" si="9"/>
        <v/>
      </c>
      <c r="F46" s="400"/>
      <c r="G46" s="399"/>
      <c r="H46" s="393"/>
      <c r="I46" s="394">
        <f t="shared" si="10"/>
        <v>0</v>
      </c>
      <c r="J46" s="394">
        <f t="shared" si="5"/>
        <v>4</v>
      </c>
      <c r="K46" s="304"/>
    </row>
    <row r="47" spans="1:11" ht="13.8">
      <c r="A47" s="859" t="str">
        <f t="shared" si="6"/>
        <v/>
      </c>
      <c r="B47" s="859"/>
      <c r="C47" s="455" t="str">
        <f t="shared" si="7"/>
        <v/>
      </c>
      <c r="D47" s="455" t="str">
        <f t="shared" si="8"/>
        <v/>
      </c>
      <c r="E47" s="456" t="str">
        <f t="shared" si="9"/>
        <v/>
      </c>
      <c r="F47" s="400"/>
      <c r="G47" s="399"/>
      <c r="H47" s="393"/>
      <c r="I47" s="394">
        <f t="shared" si="10"/>
        <v>0</v>
      </c>
      <c r="J47" s="394">
        <f t="shared" si="5"/>
        <v>5</v>
      </c>
    </row>
    <row r="48" spans="1:11" ht="13.8">
      <c r="A48" s="859" t="str">
        <f t="shared" si="6"/>
        <v/>
      </c>
      <c r="B48" s="859"/>
      <c r="C48" s="455" t="str">
        <f t="shared" si="7"/>
        <v/>
      </c>
      <c r="D48" s="455" t="str">
        <f t="shared" si="8"/>
        <v/>
      </c>
      <c r="E48" s="456" t="str">
        <f t="shared" si="9"/>
        <v/>
      </c>
      <c r="F48" s="400"/>
      <c r="G48" s="399"/>
      <c r="H48" s="393"/>
      <c r="I48" s="394">
        <f t="shared" si="10"/>
        <v>0</v>
      </c>
      <c r="J48" s="394">
        <f t="shared" si="5"/>
        <v>6</v>
      </c>
    </row>
    <row r="49" spans="1:11" ht="13.8">
      <c r="A49" s="859" t="str">
        <f t="shared" si="6"/>
        <v/>
      </c>
      <c r="B49" s="859"/>
      <c r="C49" s="455" t="str">
        <f t="shared" si="7"/>
        <v/>
      </c>
      <c r="D49" s="455" t="str">
        <f t="shared" si="8"/>
        <v/>
      </c>
      <c r="E49" s="456" t="str">
        <f t="shared" si="9"/>
        <v/>
      </c>
      <c r="F49" s="400"/>
      <c r="G49" s="399"/>
      <c r="H49" s="393"/>
      <c r="I49" s="394">
        <f t="shared" si="10"/>
        <v>0</v>
      </c>
      <c r="J49" s="394">
        <f t="shared" si="5"/>
        <v>7</v>
      </c>
    </row>
    <row r="50" spans="1:11" ht="13.8">
      <c r="A50" s="853" t="str">
        <f t="shared" si="6"/>
        <v/>
      </c>
      <c r="B50" s="853"/>
      <c r="C50" s="457" t="str">
        <f t="shared" si="7"/>
        <v/>
      </c>
      <c r="D50" s="457" t="str">
        <f t="shared" si="8"/>
        <v/>
      </c>
      <c r="E50" s="458" t="str">
        <f t="shared" si="9"/>
        <v/>
      </c>
      <c r="F50" s="854" t="s">
        <v>58</v>
      </c>
      <c r="G50" s="855"/>
      <c r="H50" s="393"/>
      <c r="I50" s="394">
        <f t="shared" si="10"/>
        <v>0</v>
      </c>
      <c r="J50" s="394">
        <f t="shared" si="5"/>
        <v>8</v>
      </c>
      <c r="K50" s="375">
        <f>I50</f>
        <v>0</v>
      </c>
    </row>
    <row r="51" spans="1:11" s="406" customFormat="1" ht="30" customHeight="1">
      <c r="A51" s="401" t="s">
        <v>389</v>
      </c>
      <c r="B51" s="402"/>
      <c r="C51" s="402"/>
      <c r="D51" s="402"/>
      <c r="E51" s="402"/>
      <c r="F51" s="403" t="s">
        <v>0</v>
      </c>
      <c r="G51" s="404" t="s">
        <v>390</v>
      </c>
      <c r="H51" s="405"/>
      <c r="I51" s="394"/>
      <c r="J51" s="394"/>
      <c r="K51" s="375"/>
    </row>
    <row r="52" spans="1:11" s="406" customFormat="1" ht="30" customHeight="1">
      <c r="A52" s="846" t="s">
        <v>422</v>
      </c>
      <c r="B52" s="856"/>
      <c r="C52" s="856"/>
      <c r="D52" s="856"/>
      <c r="E52" s="857"/>
      <c r="F52" s="403">
        <f>MC_NReunionPrep</f>
        <v>0</v>
      </c>
      <c r="G52" s="392">
        <f>MC_TReunionPrep</f>
        <v>0</v>
      </c>
      <c r="H52" s="405"/>
      <c r="I52" s="394"/>
      <c r="J52" s="394"/>
      <c r="K52" s="379"/>
    </row>
    <row r="53" spans="1:11" s="406" customFormat="1" ht="30" customHeight="1">
      <c r="A53" s="846" t="s">
        <v>423</v>
      </c>
      <c r="B53" s="856"/>
      <c r="C53" s="856"/>
      <c r="D53" s="856"/>
      <c r="E53" s="857"/>
      <c r="F53" s="403">
        <f>MC_NPrepDivers</f>
        <v>0</v>
      </c>
      <c r="G53" s="392">
        <f>MC_TPrepDivers</f>
        <v>0</v>
      </c>
      <c r="H53" s="405"/>
      <c r="I53" s="394"/>
      <c r="J53" s="394"/>
      <c r="K53" s="379"/>
    </row>
    <row r="54" spans="1:11" s="406" customFormat="1" ht="30" customHeight="1">
      <c r="A54" s="846" t="s">
        <v>391</v>
      </c>
      <c r="B54" s="856"/>
      <c r="C54" s="856"/>
      <c r="D54" s="856"/>
      <c r="E54" s="857"/>
      <c r="F54" s="403">
        <f>MC_NReunionPubl</f>
        <v>0</v>
      </c>
      <c r="G54" s="392">
        <f>MC_TReunionPubl</f>
        <v>0</v>
      </c>
      <c r="H54" s="405"/>
      <c r="I54" s="394"/>
      <c r="J54" s="394"/>
      <c r="K54" s="379"/>
    </row>
    <row r="55" spans="1:11" s="406" customFormat="1" ht="30" customHeight="1">
      <c r="A55" s="858" t="s">
        <v>392</v>
      </c>
      <c r="B55" s="856"/>
      <c r="C55" s="856"/>
      <c r="D55" s="856"/>
      <c r="E55" s="857"/>
      <c r="F55" s="403">
        <f>MC_NReunionCE</f>
        <v>0</v>
      </c>
      <c r="G55" s="392">
        <f>MC_TReunionCE</f>
        <v>0</v>
      </c>
      <c r="H55" s="405"/>
      <c r="I55" s="394"/>
      <c r="J55" s="394"/>
      <c r="K55" s="379"/>
    </row>
    <row r="56" spans="1:11" s="406" customFormat="1" ht="30" customHeight="1">
      <c r="A56" s="846" t="s">
        <v>424</v>
      </c>
      <c r="B56" s="847"/>
      <c r="C56" s="847"/>
      <c r="D56" s="847"/>
      <c r="E56" s="848"/>
      <c r="F56" s="407">
        <f>MC_NAudition</f>
        <v>0</v>
      </c>
      <c r="G56" s="397">
        <f>MC_TAudition</f>
        <v>0</v>
      </c>
      <c r="H56" s="405"/>
      <c r="I56" s="394"/>
      <c r="J56" s="394"/>
      <c r="K56" s="379"/>
    </row>
    <row r="57" spans="1:11" s="406" customFormat="1" ht="30" customHeight="1">
      <c r="A57" s="849" t="s">
        <v>425</v>
      </c>
      <c r="B57" s="850"/>
      <c r="C57" s="850"/>
      <c r="D57" s="850"/>
      <c r="E57" s="850"/>
      <c r="F57" s="851"/>
      <c r="G57" s="392">
        <f>MC_TRedacPV</f>
        <v>0</v>
      </c>
      <c r="H57" s="405"/>
      <c r="I57" s="394"/>
      <c r="J57" s="394"/>
      <c r="K57" s="379"/>
    </row>
    <row r="58" spans="1:11" s="406" customFormat="1" ht="30" customHeight="1">
      <c r="A58" s="852" t="s">
        <v>426</v>
      </c>
      <c r="B58" s="850"/>
      <c r="C58" s="850"/>
      <c r="D58" s="850"/>
      <c r="E58" s="850"/>
      <c r="F58" s="851"/>
      <c r="G58" s="392">
        <f>MC_TAnaObs</f>
        <v>0</v>
      </c>
      <c r="H58" s="405"/>
      <c r="I58" s="394"/>
      <c r="J58" s="394"/>
      <c r="K58" s="379"/>
    </row>
    <row r="59" spans="1:11" s="406" customFormat="1" ht="30" customHeight="1">
      <c r="A59" s="852" t="s">
        <v>427</v>
      </c>
      <c r="B59" s="850"/>
      <c r="C59" s="850"/>
      <c r="D59" s="850"/>
      <c r="E59" s="850"/>
      <c r="F59" s="851"/>
      <c r="G59" s="392">
        <f>MC_T_PVS</f>
        <v>0</v>
      </c>
      <c r="H59" s="405"/>
      <c r="I59" s="394"/>
      <c r="J59" s="394"/>
      <c r="K59" s="379"/>
    </row>
    <row r="60" spans="1:11" s="406" customFormat="1" ht="30" customHeight="1">
      <c r="A60" s="852" t="s">
        <v>428</v>
      </c>
      <c r="B60" s="850"/>
      <c r="C60" s="850"/>
      <c r="D60" s="850"/>
      <c r="E60" s="850"/>
      <c r="F60" s="851"/>
      <c r="G60" s="392">
        <f>MC_TAnaMeR</f>
        <v>0</v>
      </c>
      <c r="H60" s="405"/>
      <c r="I60" s="394"/>
      <c r="J60" s="394"/>
      <c r="K60" s="379"/>
    </row>
    <row r="61" spans="1:11" ht="30" customHeight="1">
      <c r="A61" s="852" t="s">
        <v>429</v>
      </c>
      <c r="B61" s="850"/>
      <c r="C61" s="850"/>
      <c r="D61" s="850"/>
      <c r="E61" s="850"/>
      <c r="F61" s="851"/>
      <c r="G61" s="392" cm="1">
        <f t="array" ref="G61">MC_TRapport+ MC_TConclMotiv</f>
        <v>0</v>
      </c>
      <c r="H61" s="408"/>
      <c r="I61" s="394"/>
      <c r="J61" s="394"/>
    </row>
    <row r="62" spans="1:11" s="406" customFormat="1" ht="30" customHeight="1">
      <c r="A62" s="834" t="s">
        <v>134</v>
      </c>
      <c r="B62" s="835"/>
      <c r="C62" s="835"/>
      <c r="D62" s="835"/>
      <c r="E62" s="835"/>
      <c r="F62" s="836"/>
      <c r="G62" s="409" t="str">
        <f>TEXT(SUM(G52:G61,E30:E32),"[hh]:mm")</f>
        <v>00:00</v>
      </c>
      <c r="H62" s="498" t="str">
        <f>G62</f>
        <v>00:00</v>
      </c>
      <c r="I62" s="410"/>
      <c r="J62" s="410"/>
      <c r="K62" s="379"/>
    </row>
    <row r="63" spans="1:11" s="406" customFormat="1" ht="13.8">
      <c r="A63" s="411"/>
      <c r="B63" s="411"/>
      <c r="C63" s="411"/>
      <c r="D63" s="411"/>
      <c r="E63" s="411"/>
      <c r="F63" s="411"/>
      <c r="G63" s="412"/>
      <c r="H63" s="413"/>
      <c r="I63" s="410"/>
      <c r="J63" s="410"/>
      <c r="K63" s="379"/>
    </row>
    <row r="64" spans="1:11" ht="17.399999999999999">
      <c r="A64" s="377"/>
      <c r="B64" s="377"/>
      <c r="C64" s="377"/>
      <c r="D64" s="377"/>
      <c r="E64" s="377"/>
      <c r="F64" s="378" t="s">
        <v>366</v>
      </c>
      <c r="G64" s="837">
        <f>EP_ref</f>
        <v>0</v>
      </c>
      <c r="H64" s="837"/>
    </row>
    <row r="65" spans="1:11" s="406" customFormat="1" ht="30" customHeight="1">
      <c r="A65" s="808" t="s">
        <v>393</v>
      </c>
      <c r="B65" s="809"/>
      <c r="C65" s="809"/>
      <c r="D65" s="809"/>
      <c r="E65" s="809"/>
      <c r="F65" s="809"/>
      <c r="G65" s="809"/>
      <c r="H65" s="810"/>
      <c r="I65" s="410"/>
      <c r="J65" s="410"/>
      <c r="K65" s="379"/>
    </row>
    <row r="66" spans="1:11" s="406" customFormat="1" ht="13.8">
      <c r="A66" s="838" t="s">
        <v>394</v>
      </c>
      <c r="B66" s="839"/>
      <c r="C66" s="839"/>
      <c r="D66" s="839"/>
      <c r="E66" s="839"/>
      <c r="F66" s="839"/>
      <c r="G66" s="414"/>
      <c r="H66" s="415"/>
      <c r="I66" s="410"/>
      <c r="J66" s="410"/>
      <c r="K66" s="416"/>
    </row>
    <row r="67" spans="1:11" s="406" customFormat="1" ht="13.8">
      <c r="A67" s="840"/>
      <c r="B67" s="841"/>
      <c r="C67" s="841"/>
      <c r="D67" s="841"/>
      <c r="E67" s="841"/>
      <c r="F67" s="841"/>
      <c r="G67" s="417">
        <f>CE_CumulKm</f>
        <v>0</v>
      </c>
      <c r="H67" s="418"/>
      <c r="I67" s="410"/>
      <c r="J67" s="410"/>
      <c r="K67" s="379"/>
    </row>
    <row r="68" spans="1:11" s="406" customFormat="1" ht="13.8">
      <c r="A68" s="842"/>
      <c r="B68" s="843"/>
      <c r="C68" s="843"/>
      <c r="D68" s="843"/>
      <c r="E68" s="843"/>
      <c r="F68" s="843"/>
      <c r="G68" s="419"/>
      <c r="H68" s="420"/>
      <c r="I68" s="410"/>
      <c r="J68" s="410"/>
      <c r="K68" s="379"/>
    </row>
    <row r="69" spans="1:11" s="305" customFormat="1" ht="48">
      <c r="A69" s="844" t="s">
        <v>395</v>
      </c>
      <c r="B69" s="845"/>
      <c r="C69" s="421" t="s">
        <v>396</v>
      </c>
      <c r="D69" s="421" t="s">
        <v>430</v>
      </c>
      <c r="E69" s="421" t="s">
        <v>397</v>
      </c>
      <c r="F69" s="421" t="s">
        <v>398</v>
      </c>
      <c r="G69" s="421" t="s">
        <v>399</v>
      </c>
      <c r="H69" s="422"/>
      <c r="I69" s="423"/>
      <c r="J69" s="423"/>
      <c r="K69" s="308"/>
    </row>
    <row r="70" spans="1:11" ht="13.8">
      <c r="A70" s="462" t="str">
        <f t="shared" ref="A70:A88" si="11">IF($I70&lt;&gt;0,VLOOKUP($I70,T_MCDeplacement,2),"")</f>
        <v/>
      </c>
      <c r="B70" s="462" t="str">
        <f t="shared" ref="B70:B88" si="12">IF($I70&lt;&gt;0,VLOOKUP($I70,T_MCDeplacement,3),"")</f>
        <v/>
      </c>
      <c r="C70" s="463" t="str">
        <f t="shared" ref="C70:C88" si="13">IF($I70&lt;&gt;0,VLOOKUP($I70,T_MCDeplacement,9),"")</f>
        <v/>
      </c>
      <c r="D70" s="464" t="str">
        <f t="shared" ref="D70:D88" si="14">IF($I70&lt;&gt;0,VLOOKUP($I70,T_MCDeplacement,10)+VLOOKUP($I70,T_MCDeplacement,11),"")</f>
        <v/>
      </c>
      <c r="E70" s="462" t="str">
        <f t="shared" ref="E70:E88" si="15">IF($I70&lt;&gt;0,VLOOKUP($I70,T_MCDeplacement,4)&amp;" - "&amp;VLOOKUP($I70,T_MCDeplacement,5),"")</f>
        <v/>
      </c>
      <c r="F70" s="462" t="str">
        <f t="shared" ref="F70:F88" si="16">IF($I70&lt;&gt;0,VLOOKUP($I70,T_MCDeplacement,6)&amp;" - "&amp;VLOOKUP($I70,T_MCDeplacement,7),"")</f>
        <v/>
      </c>
      <c r="G70" s="465" t="str">
        <f t="shared" ref="G70:G88" si="17">IF($I70&lt;&gt;0,VLOOKUP($I70,T_MCDeplacement,8)*24,"")</f>
        <v/>
      </c>
      <c r="H70" s="424"/>
      <c r="I70" s="394">
        <f t="shared" ref="I70:I88" si="18">IF($J70&lt;=MC_NDeplacement,$J70,0)</f>
        <v>0</v>
      </c>
      <c r="J70" s="394">
        <v>1</v>
      </c>
    </row>
    <row r="71" spans="1:11" ht="13.8">
      <c r="A71" s="425" t="str">
        <f t="shared" si="11"/>
        <v/>
      </c>
      <c r="B71" s="425" t="str">
        <f t="shared" si="12"/>
        <v/>
      </c>
      <c r="C71" s="460" t="str">
        <f t="shared" si="13"/>
        <v/>
      </c>
      <c r="D71" s="461" t="str">
        <f t="shared" si="14"/>
        <v/>
      </c>
      <c r="E71" s="425" t="str">
        <f t="shared" si="15"/>
        <v/>
      </c>
      <c r="F71" s="425" t="str">
        <f t="shared" si="16"/>
        <v/>
      </c>
      <c r="G71" s="459" t="str">
        <f t="shared" si="17"/>
        <v/>
      </c>
      <c r="H71" s="426"/>
      <c r="I71" s="394">
        <f t="shared" si="18"/>
        <v>0</v>
      </c>
      <c r="J71" s="394">
        <f t="shared" ref="J71:J88" si="19">J70+1</f>
        <v>2</v>
      </c>
    </row>
    <row r="72" spans="1:11" ht="13.8">
      <c r="A72" s="425" t="str">
        <f t="shared" si="11"/>
        <v/>
      </c>
      <c r="B72" s="425" t="str">
        <f t="shared" si="12"/>
        <v/>
      </c>
      <c r="C72" s="460" t="str">
        <f t="shared" si="13"/>
        <v/>
      </c>
      <c r="D72" s="461" t="str">
        <f t="shared" si="14"/>
        <v/>
      </c>
      <c r="E72" s="425" t="str">
        <f t="shared" si="15"/>
        <v/>
      </c>
      <c r="F72" s="425" t="str">
        <f t="shared" si="16"/>
        <v/>
      </c>
      <c r="G72" s="459" t="str">
        <f t="shared" si="17"/>
        <v/>
      </c>
      <c r="H72" s="426"/>
      <c r="I72" s="394">
        <f t="shared" si="18"/>
        <v>0</v>
      </c>
      <c r="J72" s="394">
        <f t="shared" si="19"/>
        <v>3</v>
      </c>
    </row>
    <row r="73" spans="1:11" ht="13.8">
      <c r="A73" s="425" t="str">
        <f t="shared" si="11"/>
        <v/>
      </c>
      <c r="B73" s="425" t="str">
        <f t="shared" si="12"/>
        <v/>
      </c>
      <c r="C73" s="460" t="str">
        <f t="shared" si="13"/>
        <v/>
      </c>
      <c r="D73" s="461" t="str">
        <f t="shared" si="14"/>
        <v/>
      </c>
      <c r="E73" s="425" t="str">
        <f t="shared" si="15"/>
        <v/>
      </c>
      <c r="F73" s="425" t="str">
        <f t="shared" si="16"/>
        <v/>
      </c>
      <c r="G73" s="459" t="str">
        <f t="shared" si="17"/>
        <v/>
      </c>
      <c r="H73" s="426"/>
      <c r="I73" s="394">
        <f t="shared" si="18"/>
        <v>0</v>
      </c>
      <c r="J73" s="394">
        <f t="shared" si="19"/>
        <v>4</v>
      </c>
    </row>
    <row r="74" spans="1:11" ht="13.8">
      <c r="A74" s="425" t="str">
        <f t="shared" si="11"/>
        <v/>
      </c>
      <c r="B74" s="425" t="str">
        <f t="shared" si="12"/>
        <v/>
      </c>
      <c r="C74" s="460" t="str">
        <f t="shared" si="13"/>
        <v/>
      </c>
      <c r="D74" s="461" t="str">
        <f t="shared" si="14"/>
        <v/>
      </c>
      <c r="E74" s="425" t="str">
        <f t="shared" si="15"/>
        <v/>
      </c>
      <c r="F74" s="425" t="str">
        <f t="shared" si="16"/>
        <v/>
      </c>
      <c r="G74" s="459" t="str">
        <f t="shared" si="17"/>
        <v/>
      </c>
      <c r="H74" s="426"/>
      <c r="I74" s="394">
        <f t="shared" si="18"/>
        <v>0</v>
      </c>
      <c r="J74" s="394">
        <f t="shared" si="19"/>
        <v>5</v>
      </c>
    </row>
    <row r="75" spans="1:11" ht="13.8">
      <c r="A75" s="425" t="str">
        <f t="shared" si="11"/>
        <v/>
      </c>
      <c r="B75" s="425" t="str">
        <f t="shared" si="12"/>
        <v/>
      </c>
      <c r="C75" s="460" t="str">
        <f t="shared" si="13"/>
        <v/>
      </c>
      <c r="D75" s="461" t="str">
        <f t="shared" si="14"/>
        <v/>
      </c>
      <c r="E75" s="425" t="str">
        <f t="shared" si="15"/>
        <v/>
      </c>
      <c r="F75" s="425" t="str">
        <f t="shared" si="16"/>
        <v/>
      </c>
      <c r="G75" s="459" t="str">
        <f t="shared" si="17"/>
        <v/>
      </c>
      <c r="H75" s="426"/>
      <c r="I75" s="394">
        <f t="shared" si="18"/>
        <v>0</v>
      </c>
      <c r="J75" s="394">
        <f t="shared" si="19"/>
        <v>6</v>
      </c>
    </row>
    <row r="76" spans="1:11" ht="13.8">
      <c r="A76" s="425" t="str">
        <f t="shared" si="11"/>
        <v/>
      </c>
      <c r="B76" s="425" t="str">
        <f t="shared" si="12"/>
        <v/>
      </c>
      <c r="C76" s="460" t="str">
        <f t="shared" si="13"/>
        <v/>
      </c>
      <c r="D76" s="461" t="str">
        <f t="shared" si="14"/>
        <v/>
      </c>
      <c r="E76" s="425" t="str">
        <f t="shared" si="15"/>
        <v/>
      </c>
      <c r="F76" s="425" t="str">
        <f t="shared" si="16"/>
        <v/>
      </c>
      <c r="G76" s="459" t="str">
        <f t="shared" si="17"/>
        <v/>
      </c>
      <c r="H76" s="426"/>
      <c r="I76" s="394">
        <f t="shared" si="18"/>
        <v>0</v>
      </c>
      <c r="J76" s="394">
        <f t="shared" si="19"/>
        <v>7</v>
      </c>
    </row>
    <row r="77" spans="1:11" ht="13.8">
      <c r="A77" s="425" t="str">
        <f t="shared" si="11"/>
        <v/>
      </c>
      <c r="B77" s="425" t="str">
        <f t="shared" si="12"/>
        <v/>
      </c>
      <c r="C77" s="460" t="str">
        <f t="shared" si="13"/>
        <v/>
      </c>
      <c r="D77" s="461" t="str">
        <f t="shared" si="14"/>
        <v/>
      </c>
      <c r="E77" s="425" t="str">
        <f t="shared" si="15"/>
        <v/>
      </c>
      <c r="F77" s="425" t="str">
        <f t="shared" si="16"/>
        <v/>
      </c>
      <c r="G77" s="459" t="str">
        <f t="shared" si="17"/>
        <v/>
      </c>
      <c r="H77" s="426"/>
      <c r="I77" s="394">
        <f t="shared" si="18"/>
        <v>0</v>
      </c>
      <c r="J77" s="394">
        <f t="shared" si="19"/>
        <v>8</v>
      </c>
    </row>
    <row r="78" spans="1:11" ht="13.8">
      <c r="A78" s="425" t="str">
        <f t="shared" si="11"/>
        <v/>
      </c>
      <c r="B78" s="425" t="str">
        <f t="shared" si="12"/>
        <v/>
      </c>
      <c r="C78" s="460" t="str">
        <f t="shared" si="13"/>
        <v/>
      </c>
      <c r="D78" s="461" t="str">
        <f t="shared" si="14"/>
        <v/>
      </c>
      <c r="E78" s="425" t="str">
        <f t="shared" si="15"/>
        <v/>
      </c>
      <c r="F78" s="425" t="str">
        <f t="shared" si="16"/>
        <v/>
      </c>
      <c r="G78" s="459" t="str">
        <f t="shared" si="17"/>
        <v/>
      </c>
      <c r="H78" s="426"/>
      <c r="I78" s="394">
        <f t="shared" si="18"/>
        <v>0</v>
      </c>
      <c r="J78" s="394">
        <f t="shared" si="19"/>
        <v>9</v>
      </c>
    </row>
    <row r="79" spans="1:11" ht="13.8">
      <c r="A79" s="425" t="str">
        <f t="shared" si="11"/>
        <v/>
      </c>
      <c r="B79" s="425" t="str">
        <f t="shared" si="12"/>
        <v/>
      </c>
      <c r="C79" s="460" t="str">
        <f t="shared" si="13"/>
        <v/>
      </c>
      <c r="D79" s="461" t="str">
        <f t="shared" si="14"/>
        <v/>
      </c>
      <c r="E79" s="425" t="str">
        <f t="shared" si="15"/>
        <v/>
      </c>
      <c r="F79" s="425" t="str">
        <f t="shared" si="16"/>
        <v/>
      </c>
      <c r="G79" s="459" t="str">
        <f t="shared" si="17"/>
        <v/>
      </c>
      <c r="H79" s="426"/>
      <c r="I79" s="394">
        <f t="shared" si="18"/>
        <v>0</v>
      </c>
      <c r="J79" s="394">
        <f t="shared" si="19"/>
        <v>10</v>
      </c>
    </row>
    <row r="80" spans="1:11" ht="13.8">
      <c r="A80" s="425" t="str">
        <f t="shared" si="11"/>
        <v/>
      </c>
      <c r="B80" s="425" t="str">
        <f t="shared" si="12"/>
        <v/>
      </c>
      <c r="C80" s="460" t="str">
        <f t="shared" si="13"/>
        <v/>
      </c>
      <c r="D80" s="461" t="str">
        <f t="shared" si="14"/>
        <v/>
      </c>
      <c r="E80" s="425" t="str">
        <f t="shared" si="15"/>
        <v/>
      </c>
      <c r="F80" s="425" t="str">
        <f t="shared" si="16"/>
        <v/>
      </c>
      <c r="G80" s="459" t="str">
        <f t="shared" si="17"/>
        <v/>
      </c>
      <c r="H80" s="426"/>
      <c r="I80" s="394">
        <f t="shared" si="18"/>
        <v>0</v>
      </c>
      <c r="J80" s="394">
        <f t="shared" si="19"/>
        <v>11</v>
      </c>
    </row>
    <row r="81" spans="1:11" ht="13.8">
      <c r="A81" s="425" t="str">
        <f t="shared" si="11"/>
        <v/>
      </c>
      <c r="B81" s="425" t="str">
        <f t="shared" si="12"/>
        <v/>
      </c>
      <c r="C81" s="460" t="str">
        <f t="shared" si="13"/>
        <v/>
      </c>
      <c r="D81" s="461" t="str">
        <f t="shared" si="14"/>
        <v/>
      </c>
      <c r="E81" s="425" t="str">
        <f t="shared" si="15"/>
        <v/>
      </c>
      <c r="F81" s="425" t="str">
        <f t="shared" si="16"/>
        <v/>
      </c>
      <c r="G81" s="459" t="str">
        <f t="shared" si="17"/>
        <v/>
      </c>
      <c r="H81" s="426"/>
      <c r="I81" s="394">
        <f t="shared" si="18"/>
        <v>0</v>
      </c>
      <c r="J81" s="394">
        <f t="shared" si="19"/>
        <v>12</v>
      </c>
    </row>
    <row r="82" spans="1:11" ht="13.8">
      <c r="A82" s="425" t="str">
        <f t="shared" si="11"/>
        <v/>
      </c>
      <c r="B82" s="425" t="str">
        <f t="shared" si="12"/>
        <v/>
      </c>
      <c r="C82" s="460" t="str">
        <f t="shared" si="13"/>
        <v/>
      </c>
      <c r="D82" s="461" t="str">
        <f t="shared" si="14"/>
        <v/>
      </c>
      <c r="E82" s="425" t="str">
        <f t="shared" si="15"/>
        <v/>
      </c>
      <c r="F82" s="425" t="str">
        <f t="shared" si="16"/>
        <v/>
      </c>
      <c r="G82" s="459" t="str">
        <f t="shared" si="17"/>
        <v/>
      </c>
      <c r="H82" s="426"/>
      <c r="I82" s="394">
        <f t="shared" si="18"/>
        <v>0</v>
      </c>
      <c r="J82" s="394">
        <f t="shared" si="19"/>
        <v>13</v>
      </c>
    </row>
    <row r="83" spans="1:11" ht="13.8">
      <c r="A83" s="425" t="str">
        <f t="shared" si="11"/>
        <v/>
      </c>
      <c r="B83" s="425" t="str">
        <f t="shared" si="12"/>
        <v/>
      </c>
      <c r="C83" s="460" t="str">
        <f t="shared" si="13"/>
        <v/>
      </c>
      <c r="D83" s="461" t="str">
        <f t="shared" si="14"/>
        <v/>
      </c>
      <c r="E83" s="425" t="str">
        <f t="shared" si="15"/>
        <v/>
      </c>
      <c r="F83" s="425" t="str">
        <f t="shared" si="16"/>
        <v/>
      </c>
      <c r="G83" s="459" t="str">
        <f t="shared" si="17"/>
        <v/>
      </c>
      <c r="H83" s="426"/>
      <c r="I83" s="394">
        <f t="shared" si="18"/>
        <v>0</v>
      </c>
      <c r="J83" s="394">
        <f t="shared" si="19"/>
        <v>14</v>
      </c>
    </row>
    <row r="84" spans="1:11" ht="13.8">
      <c r="A84" s="425" t="str">
        <f t="shared" si="11"/>
        <v/>
      </c>
      <c r="B84" s="425" t="str">
        <f t="shared" si="12"/>
        <v/>
      </c>
      <c r="C84" s="460" t="str">
        <f t="shared" si="13"/>
        <v/>
      </c>
      <c r="D84" s="461" t="str">
        <f t="shared" si="14"/>
        <v/>
      </c>
      <c r="E84" s="425" t="str">
        <f t="shared" si="15"/>
        <v/>
      </c>
      <c r="F84" s="425" t="str">
        <f t="shared" si="16"/>
        <v/>
      </c>
      <c r="G84" s="459" t="str">
        <f t="shared" si="17"/>
        <v/>
      </c>
      <c r="H84" s="426"/>
      <c r="I84" s="394">
        <f t="shared" si="18"/>
        <v>0</v>
      </c>
      <c r="J84" s="394">
        <f t="shared" si="19"/>
        <v>15</v>
      </c>
    </row>
    <row r="85" spans="1:11" ht="13.8">
      <c r="A85" s="425" t="str">
        <f t="shared" si="11"/>
        <v/>
      </c>
      <c r="B85" s="425" t="str">
        <f t="shared" si="12"/>
        <v/>
      </c>
      <c r="C85" s="460" t="str">
        <f t="shared" si="13"/>
        <v/>
      </c>
      <c r="D85" s="461" t="str">
        <f t="shared" si="14"/>
        <v/>
      </c>
      <c r="E85" s="425" t="str">
        <f t="shared" si="15"/>
        <v/>
      </c>
      <c r="F85" s="425" t="str">
        <f t="shared" si="16"/>
        <v/>
      </c>
      <c r="G85" s="459" t="str">
        <f t="shared" si="17"/>
        <v/>
      </c>
      <c r="H85" s="426"/>
      <c r="I85" s="394">
        <f t="shared" si="18"/>
        <v>0</v>
      </c>
      <c r="J85" s="394">
        <f t="shared" si="19"/>
        <v>16</v>
      </c>
    </row>
    <row r="86" spans="1:11" ht="13.8">
      <c r="A86" s="425" t="str">
        <f t="shared" si="11"/>
        <v/>
      </c>
      <c r="B86" s="425" t="str">
        <f t="shared" si="12"/>
        <v/>
      </c>
      <c r="C86" s="460" t="str">
        <f t="shared" si="13"/>
        <v/>
      </c>
      <c r="D86" s="461" t="str">
        <f t="shared" si="14"/>
        <v/>
      </c>
      <c r="E86" s="425" t="str">
        <f t="shared" si="15"/>
        <v/>
      </c>
      <c r="F86" s="425" t="str">
        <f t="shared" si="16"/>
        <v/>
      </c>
      <c r="G86" s="459" t="str">
        <f t="shared" si="17"/>
        <v/>
      </c>
      <c r="H86" s="426"/>
      <c r="I86" s="394">
        <f t="shared" si="18"/>
        <v>0</v>
      </c>
      <c r="J86" s="394">
        <f t="shared" si="19"/>
        <v>17</v>
      </c>
    </row>
    <row r="87" spans="1:11" ht="13.8">
      <c r="A87" s="425" t="str">
        <f t="shared" si="11"/>
        <v/>
      </c>
      <c r="B87" s="425" t="str">
        <f t="shared" si="12"/>
        <v/>
      </c>
      <c r="C87" s="460" t="str">
        <f t="shared" si="13"/>
        <v/>
      </c>
      <c r="D87" s="461" t="str">
        <f t="shared" si="14"/>
        <v/>
      </c>
      <c r="E87" s="425" t="str">
        <f t="shared" si="15"/>
        <v/>
      </c>
      <c r="F87" s="425" t="str">
        <f t="shared" si="16"/>
        <v/>
      </c>
      <c r="G87" s="459" t="str">
        <f t="shared" si="17"/>
        <v/>
      </c>
      <c r="H87" s="426"/>
      <c r="I87" s="394">
        <f t="shared" si="18"/>
        <v>0</v>
      </c>
      <c r="J87" s="394">
        <f t="shared" si="19"/>
        <v>18</v>
      </c>
    </row>
    <row r="88" spans="1:11" ht="13.8">
      <c r="A88" s="425" t="str">
        <f t="shared" si="11"/>
        <v/>
      </c>
      <c r="B88" s="425" t="str">
        <f t="shared" si="12"/>
        <v/>
      </c>
      <c r="C88" s="460" t="str">
        <f t="shared" si="13"/>
        <v/>
      </c>
      <c r="D88" s="461" t="str">
        <f t="shared" si="14"/>
        <v/>
      </c>
      <c r="E88" s="425" t="str">
        <f t="shared" si="15"/>
        <v/>
      </c>
      <c r="F88" s="425" t="str">
        <f t="shared" si="16"/>
        <v/>
      </c>
      <c r="G88" s="459" t="str">
        <f t="shared" si="17"/>
        <v/>
      </c>
      <c r="H88" s="426"/>
      <c r="I88" s="394">
        <f t="shared" si="18"/>
        <v>0</v>
      </c>
      <c r="J88" s="394">
        <f t="shared" si="19"/>
        <v>19</v>
      </c>
    </row>
    <row r="89" spans="1:11" ht="13.8">
      <c r="A89" s="822" t="s">
        <v>400</v>
      </c>
      <c r="B89" s="822"/>
      <c r="C89" s="822"/>
      <c r="D89" s="822"/>
      <c r="E89" s="822"/>
      <c r="F89" s="822"/>
      <c r="G89" s="482">
        <f>MC_Transport</f>
        <v>0</v>
      </c>
      <c r="H89" s="500">
        <f>G89</f>
        <v>0</v>
      </c>
      <c r="I89" s="394"/>
      <c r="J89" s="394"/>
    </row>
    <row r="90" spans="1:11" ht="13.8">
      <c r="A90" s="823" t="s">
        <v>6</v>
      </c>
      <c r="B90" s="823"/>
      <c r="C90" s="823"/>
      <c r="D90" s="823"/>
      <c r="E90" s="823"/>
      <c r="F90" s="823"/>
      <c r="G90" s="503">
        <f>MC_TransportCommun</f>
        <v>0</v>
      </c>
      <c r="H90" s="429"/>
      <c r="I90" s="394"/>
      <c r="J90" s="394"/>
    </row>
    <row r="91" spans="1:11" ht="13.8">
      <c r="A91" s="823" t="s">
        <v>7</v>
      </c>
      <c r="B91" s="823"/>
      <c r="C91" s="824"/>
      <c r="D91" s="824"/>
      <c r="E91" s="824"/>
      <c r="F91" s="824"/>
      <c r="G91" s="503">
        <f>MC_Parking+MC_Peages</f>
        <v>0</v>
      </c>
      <c r="H91" s="431"/>
      <c r="I91" s="394"/>
      <c r="J91" s="394"/>
    </row>
    <row r="92" spans="1:11" ht="13.8">
      <c r="A92" s="825" t="s">
        <v>124</v>
      </c>
      <c r="B92" s="826"/>
      <c r="C92" s="826"/>
      <c r="D92" s="827"/>
      <c r="E92" s="428" t="s">
        <v>127</v>
      </c>
      <c r="F92" s="428" t="s">
        <v>85</v>
      </c>
      <c r="G92" s="828">
        <f>E93*F93+E94*F94+E95*F95</f>
        <v>0</v>
      </c>
      <c r="H92" s="431"/>
      <c r="I92" s="394"/>
      <c r="J92" s="394"/>
    </row>
    <row r="93" spans="1:11" ht="13.8">
      <c r="A93" s="831" t="s">
        <v>401</v>
      </c>
      <c r="B93" s="831"/>
      <c r="C93" s="832" t="s">
        <v>125</v>
      </c>
      <c r="D93" s="833" t="s">
        <v>126</v>
      </c>
      <c r="E93" s="467">
        <f>IF(CE_PuissFisc&lt;6,VLOOKUP(1,T_FraisDeplact,2),IF(CE_PuissFisc&gt;7,VLOOKUP(3,T_FraisDeplact,2),VLOOKUP(2,T_FraisDeplact,2)))</f>
        <v>0.32</v>
      </c>
      <c r="F93" s="430">
        <f>IF(D95&gt;2000,0,IF(SUM(C95,D95)&gt;2000,2000-D95,C95))</f>
        <v>0</v>
      </c>
      <c r="G93" s="829"/>
      <c r="H93" s="431"/>
      <c r="I93" s="394"/>
      <c r="J93" s="394"/>
    </row>
    <row r="94" spans="1:11" ht="13.8">
      <c r="A94" s="432" t="s">
        <v>402</v>
      </c>
      <c r="B94" s="433" t="str">
        <f>IF(CE_Immatriculation&lt;&gt;"",CE_Immatriculation,"")</f>
        <v/>
      </c>
      <c r="C94" s="832"/>
      <c r="D94" s="833"/>
      <c r="E94" s="468">
        <f>IF(CE_PuissFisc&lt;6,VLOOKUP(1,T_FraisDeplact,3),IF(CE_PuissFisc&gt;7,VLOOKUP(3,T_FraisDeplact,3),VLOOKUP(2,T_FraisDeplact,3)))</f>
        <v>0.4</v>
      </c>
      <c r="F94" s="434">
        <f>C95-F93-F95</f>
        <v>0</v>
      </c>
      <c r="G94" s="829"/>
      <c r="H94" s="431"/>
      <c r="I94" s="394"/>
      <c r="J94" s="394"/>
    </row>
    <row r="95" spans="1:11" ht="13.8">
      <c r="A95" s="435" t="s">
        <v>403</v>
      </c>
      <c r="B95" s="436" t="str">
        <f>IF(CE_PuissFisc&lt;&gt;"",CE_PuissFisc,"")</f>
        <v/>
      </c>
      <c r="C95" s="437">
        <f>MC_TotalKm</f>
        <v>0</v>
      </c>
      <c r="D95" s="437">
        <f>CE_CumulKm</f>
        <v>0</v>
      </c>
      <c r="E95" s="468">
        <f>IF(CE_PuissFisc&lt;6,VLOOKUP(1,T_FraisDeplact,4),IF(CE_PuissFisc&gt;7,VLOOKUP(3,T_FraisDeplact,4),VLOOKUP(2,T_FraisDeplact,4)))</f>
        <v>0.23</v>
      </c>
      <c r="F95" s="434">
        <f>IF(D95&gt;10000,0,IF(C95+D95&gt;10000,(C95+D95)-10000,0))</f>
        <v>0</v>
      </c>
      <c r="G95" s="830"/>
      <c r="H95" s="431"/>
    </row>
    <row r="96" spans="1:11" s="427" customFormat="1" ht="13.8">
      <c r="A96" s="811" t="s">
        <v>129</v>
      </c>
      <c r="B96" s="812"/>
      <c r="C96" s="812"/>
      <c r="D96" s="813"/>
      <c r="E96" s="466">
        <f>N_repas</f>
        <v>0</v>
      </c>
      <c r="F96" s="438">
        <f>TxRepas</f>
        <v>20</v>
      </c>
      <c r="G96" s="503">
        <f>E96*F96</f>
        <v>0</v>
      </c>
      <c r="H96" s="431"/>
      <c r="I96" s="394"/>
      <c r="J96" s="394"/>
      <c r="K96" s="394"/>
    </row>
    <row r="97" spans="1:10" s="427" customFormat="1" ht="13.8">
      <c r="A97" s="814" t="s">
        <v>130</v>
      </c>
      <c r="B97" s="814"/>
      <c r="C97" s="816" t="s">
        <v>404</v>
      </c>
      <c r="D97" s="816"/>
      <c r="E97" s="439" t="str">
        <f>IF(N_nuitéeA&gt;0,N_nuitéeA,"")</f>
        <v/>
      </c>
      <c r="F97" s="438" t="str">
        <f>IF(N_nuitéeA&gt;0,TxMissionA,"")</f>
        <v/>
      </c>
      <c r="G97" s="504" t="str">
        <f>IF(N_nuitéeA&gt;0,E97*F97,"")</f>
        <v/>
      </c>
      <c r="H97" s="817"/>
      <c r="I97" s="394"/>
      <c r="J97" s="394"/>
    </row>
    <row r="98" spans="1:10" s="427" customFormat="1" ht="13.8">
      <c r="A98" s="814"/>
      <c r="B98" s="815"/>
      <c r="C98" s="819" t="s">
        <v>405</v>
      </c>
      <c r="D98" s="819"/>
      <c r="E98" s="440" t="str">
        <f>IF(N_nuitéeH&gt;0,N_nuitéeH,"")</f>
        <v/>
      </c>
      <c r="F98" s="441" t="str">
        <f>IF(N_nuitéeH&gt;0,TxMissionH,"")</f>
        <v/>
      </c>
      <c r="G98" s="505" t="str">
        <f>IF(N_nuitéeH&gt;0,E98*F98,"")</f>
        <v/>
      </c>
      <c r="H98" s="817"/>
      <c r="I98" s="394"/>
      <c r="J98" s="394"/>
    </row>
    <row r="99" spans="1:10" s="427" customFormat="1" ht="13.8">
      <c r="A99" s="814"/>
      <c r="B99" s="815"/>
      <c r="C99" s="819" t="s">
        <v>406</v>
      </c>
      <c r="D99" s="819"/>
      <c r="E99" s="440" t="str">
        <f>IF(N_nuitéeB&gt;0,N_nuitéeB,"")</f>
        <v/>
      </c>
      <c r="F99" s="441" t="str">
        <f>IF(N_nuitéeB&gt;0,TxMissionB,"")</f>
        <v/>
      </c>
      <c r="G99" s="505" t="str">
        <f>IF(N_nuitéeB&gt;0,E99*F99,"")</f>
        <v/>
      </c>
      <c r="H99" s="817"/>
      <c r="I99" s="394"/>
      <c r="J99" s="394"/>
    </row>
    <row r="100" spans="1:10" s="427" customFormat="1" ht="13.8">
      <c r="A100" s="814"/>
      <c r="B100" s="815"/>
      <c r="C100" s="820" t="s">
        <v>159</v>
      </c>
      <c r="D100" s="820"/>
      <c r="E100" s="440" t="str">
        <f>IF(N_nuitéeC&gt;0,N_nuitéeC,"")</f>
        <v/>
      </c>
      <c r="F100" s="441" t="str">
        <f>IF(N_nuitéeC&gt;0,TxMissionC,"")</f>
        <v/>
      </c>
      <c r="G100" s="505" t="str">
        <f>IF(N_nuitéeC&gt;0,E100*F100,"")</f>
        <v/>
      </c>
      <c r="H100" s="817"/>
      <c r="I100" s="394"/>
      <c r="J100" s="394"/>
    </row>
    <row r="101" spans="1:10" s="427" customFormat="1" ht="13.8">
      <c r="A101" s="814"/>
      <c r="B101" s="815"/>
      <c r="C101" s="821"/>
      <c r="D101" s="821"/>
      <c r="E101" s="442"/>
      <c r="F101" s="443"/>
      <c r="G101" s="506"/>
      <c r="H101" s="817"/>
      <c r="I101" s="394"/>
      <c r="J101" s="394"/>
    </row>
    <row r="102" spans="1:10" s="427" customFormat="1" ht="13.8">
      <c r="A102" s="814"/>
      <c r="B102" s="814"/>
      <c r="C102" s="821" t="s">
        <v>407</v>
      </c>
      <c r="D102" s="821"/>
      <c r="E102" s="821"/>
      <c r="F102" s="821"/>
      <c r="G102" s="499">
        <f>SUM(G97:G101)</f>
        <v>0</v>
      </c>
      <c r="H102" s="818"/>
      <c r="I102" s="394"/>
      <c r="J102" s="394"/>
    </row>
    <row r="103" spans="1:10" ht="13.8">
      <c r="A103" s="802" t="s">
        <v>11</v>
      </c>
      <c r="B103" s="803"/>
      <c r="C103" s="803"/>
      <c r="D103" s="803"/>
      <c r="E103" s="803"/>
      <c r="F103" s="803"/>
      <c r="G103" s="502">
        <f>SUM(G90:G96,G102)</f>
        <v>0</v>
      </c>
      <c r="H103" s="501">
        <f>G103</f>
        <v>0</v>
      </c>
    </row>
    <row r="104" spans="1:10" ht="13.8">
      <c r="A104" s="469"/>
      <c r="B104" s="470"/>
      <c r="C104" s="470"/>
      <c r="D104" s="470"/>
      <c r="E104" s="470"/>
      <c r="F104" s="470"/>
      <c r="G104" s="471"/>
      <c r="H104" s="472"/>
    </row>
    <row r="105" spans="1:10" ht="15.6">
      <c r="A105" s="808" t="s">
        <v>431</v>
      </c>
      <c r="B105" s="809"/>
      <c r="C105" s="809"/>
      <c r="D105" s="809"/>
      <c r="E105" s="809"/>
      <c r="F105" s="809"/>
      <c r="G105" s="809"/>
      <c r="H105" s="810"/>
    </row>
    <row r="106" spans="1:10" ht="27.6">
      <c r="A106" s="804" t="s">
        <v>433</v>
      </c>
      <c r="B106" s="805"/>
      <c r="C106" s="804" t="s">
        <v>408</v>
      </c>
      <c r="D106" s="806"/>
      <c r="E106" s="805"/>
      <c r="F106" s="444" t="s">
        <v>409</v>
      </c>
      <c r="G106" s="445"/>
      <c r="H106" s="431"/>
      <c r="I106" s="394"/>
      <c r="J106" s="394"/>
    </row>
    <row r="107" spans="1:10" ht="14.4">
      <c r="A107" s="798" t="s">
        <v>432</v>
      </c>
      <c r="B107" s="799"/>
      <c r="C107" s="799"/>
      <c r="D107" s="799"/>
      <c r="E107" s="799"/>
      <c r="F107" s="800"/>
      <c r="G107" s="507">
        <f>MC_Div_Affranch</f>
        <v>0</v>
      </c>
      <c r="H107" s="476">
        <f>MC_Div_Affranch</f>
        <v>0</v>
      </c>
    </row>
    <row r="108" spans="1:10" ht="13.8">
      <c r="A108" s="807" t="str">
        <f>IF($I108&lt;&gt;0,VLOOKUP($I108,T_MCDivAffranch,2),"")</f>
        <v/>
      </c>
      <c r="B108" s="807"/>
      <c r="C108" s="807" t="str">
        <f>IF($I108&lt;&gt;0,IF(VLOOKUP($I108,T_MCDivAffranch,4)&lt;&gt;0,VLOOKUP($I108,T_MCDivAffranch,3)&amp;" - facture "&amp;VLOOKUP($I108,T_MCDivAffranch,4),VLOOKUP($I108,T_MCDivAffranch,3)),"")</f>
        <v/>
      </c>
      <c r="D108" s="807"/>
      <c r="E108" s="807"/>
      <c r="F108" s="473" t="str">
        <f>IF($I108&lt;&gt;0,IF(VLOOKUP($I108,T_MCDivAffranch,5)&lt;&gt;0,VLOOKUP($I108,T_MCDivAffranch,5),"p.m."),"")</f>
        <v/>
      </c>
      <c r="G108" s="508"/>
      <c r="H108" s="446"/>
      <c r="I108" s="394">
        <f>IF($J108&lt;=MC_NAffranchisst,$J108,0)</f>
        <v>0</v>
      </c>
      <c r="J108" s="394">
        <v>1</v>
      </c>
    </row>
    <row r="109" spans="1:10" ht="13.8">
      <c r="A109" s="787" t="str">
        <f>IF($I109&lt;&gt;0,VLOOKUP($I109,T_MCDivAffranch,2),"")</f>
        <v/>
      </c>
      <c r="B109" s="787"/>
      <c r="C109" s="787" t="str">
        <f>IF($I109&lt;&gt;0,IF(VLOOKUP($I109,T_MCDivAffranch,4)&lt;&gt;0,VLOOKUP($I109,T_MCDivAffranch,3)&amp;" - facture "&amp;VLOOKUP($I109,T_MCDivAffranch,4),VLOOKUP($I109,T_MCDivAffranch,3)),"")</f>
        <v/>
      </c>
      <c r="D109" s="787"/>
      <c r="E109" s="787"/>
      <c r="F109" s="447" t="str">
        <f>IF($I109&lt;&gt;0,IF(VLOOKUP($I109,T_MCDivAffranch,5)&lt;&gt;0,VLOOKUP($I109,T_MCDivAffranch,5),"p.m."),"")</f>
        <v/>
      </c>
      <c r="G109" s="508"/>
      <c r="H109" s="446"/>
      <c r="I109" s="394">
        <f>IF($J109&lt;=MC_NAffranchisst,$J109,0)</f>
        <v>0</v>
      </c>
      <c r="J109" s="394">
        <f t="shared" ref="J109:J124" si="20">J108+1</f>
        <v>2</v>
      </c>
    </row>
    <row r="110" spans="1:10" s="375" customFormat="1" ht="13.8">
      <c r="A110" s="787" t="str">
        <f>IF($I110&lt;&gt;0,VLOOKUP($I110,T_MCDivAffranch,2),"")</f>
        <v/>
      </c>
      <c r="B110" s="787"/>
      <c r="C110" s="787" t="str">
        <f>IF($I110&lt;&gt;0,IF(VLOOKUP($I110,T_MCDivAffranch,4)&lt;&gt;0,VLOOKUP($I110,T_MCDivAffranch,3)&amp;" - facture "&amp;VLOOKUP($I110,T_MCDivAffranch,4),VLOOKUP($I110,T_MCDivAffranch,3)),"")</f>
        <v/>
      </c>
      <c r="D110" s="787"/>
      <c r="E110" s="787"/>
      <c r="F110" s="447" t="str">
        <f>IF($I110&lt;&gt;0,IF(VLOOKUP($I110,T_MCDivAffranch,5)&lt;&gt;0,VLOOKUP($I110,T_MCDivAffranch,5),"p.m."),"")</f>
        <v/>
      </c>
      <c r="G110" s="508"/>
      <c r="H110" s="446"/>
      <c r="I110" s="394">
        <f>IF($J110&lt;=MC_NAffranchisst,$J110,0)</f>
        <v>0</v>
      </c>
      <c r="J110" s="394">
        <f t="shared" si="20"/>
        <v>3</v>
      </c>
    </row>
    <row r="111" spans="1:10" s="375" customFormat="1" ht="13.8">
      <c r="A111" s="787" t="str">
        <f>IF($I111&lt;&gt;0,VLOOKUP($I111,T_MCDivAffranch,2),"")</f>
        <v/>
      </c>
      <c r="B111" s="787"/>
      <c r="C111" s="787" t="str">
        <f>IF($I111&lt;&gt;0,IF(VLOOKUP($I111,T_MCDivAffranch,4)&lt;&gt;0,VLOOKUP($I111,T_MCDivAffranch,3)&amp;" - facture "&amp;VLOOKUP($I111,T_MCDivAffranch,4),VLOOKUP($I111,T_MCDivAffranch,3)),"")</f>
        <v/>
      </c>
      <c r="D111" s="787"/>
      <c r="E111" s="787"/>
      <c r="F111" s="447" t="str">
        <f>IF($I111&lt;&gt;0,IF(VLOOKUP($I111,T_MCDivAffranch,5)&lt;&gt;0,VLOOKUP($I111,T_MCDivAffranch,5),"p.m."),"")</f>
        <v/>
      </c>
      <c r="G111" s="508"/>
      <c r="H111" s="446"/>
      <c r="I111" s="394">
        <f>IF($J111&lt;=MC_NAffranchisst,$J111,0)</f>
        <v>0</v>
      </c>
      <c r="J111" s="394">
        <f t="shared" si="20"/>
        <v>4</v>
      </c>
    </row>
    <row r="112" spans="1:10" s="375" customFormat="1" ht="13.8">
      <c r="A112" s="801" t="str">
        <f>IF($I112&lt;&gt;0,VLOOKUP($I112,T_MCDivAffranch,2),"")</f>
        <v/>
      </c>
      <c r="B112" s="801"/>
      <c r="C112" s="801" t="str">
        <f>IF($I112&lt;&gt;0,IF(VLOOKUP($I112,T_MCDivAffranch,4)&lt;&gt;0,VLOOKUP($I112,T_MCDivAffranch,3)&amp;" - facture "&amp;VLOOKUP($I112,T_MCDivAffranch,4),VLOOKUP($I112,T_MCDivAffranch,3)),"")</f>
        <v/>
      </c>
      <c r="D112" s="801"/>
      <c r="E112" s="801"/>
      <c r="F112" s="474" t="str">
        <f>IF($I112&lt;&gt;0,IF(VLOOKUP($I112,T_MCDivAffranch,5)&lt;&gt;0,VLOOKUP($I112,T_MCDivAffranch,5),"p.m."),"")</f>
        <v/>
      </c>
      <c r="G112" s="508"/>
      <c r="H112" s="446"/>
      <c r="I112" s="394">
        <f>IF($J112&lt;=MC_NAffranchisst,$J112,0)</f>
        <v>0</v>
      </c>
      <c r="J112" s="394">
        <f t="shared" si="20"/>
        <v>5</v>
      </c>
    </row>
    <row r="113" spans="1:10" s="375" customFormat="1" ht="14.4">
      <c r="A113" s="798" t="str">
        <f>IF(MC_Div_Consom&lt;50,"Impressions, consommables, … (forfait)","Impressions, consommables, … ")</f>
        <v>Impressions, consommables, … (forfait)</v>
      </c>
      <c r="B113" s="799"/>
      <c r="C113" s="799"/>
      <c r="D113" s="799"/>
      <c r="E113" s="799"/>
      <c r="F113" s="800"/>
      <c r="G113" s="475">
        <f>IF(MC_Div_Consom&lt;50,50,MC_Div_Consom)</f>
        <v>50</v>
      </c>
      <c r="H113" s="477">
        <f>G113</f>
        <v>50</v>
      </c>
    </row>
    <row r="114" spans="1:10" s="375" customFormat="1" ht="13.8">
      <c r="A114" s="787" t="str">
        <f>IF($I114&lt;&gt;0,VLOOKUP($I114,T_MCDivConsom,2),"")</f>
        <v/>
      </c>
      <c r="B114" s="787"/>
      <c r="C114" s="787" t="str">
        <f>IF($I114&lt;&gt;0,IF(VLOOKUP($I114,T_MCDivConsom,4)&lt;&gt;0,VLOOKUP($I114,T_MCDivConsom,3)&amp;" - facture "&amp;VLOOKUP($I114,T_MCDivConsom,4),VLOOKUP($I114,T_MCDivConsom,3)),"")</f>
        <v/>
      </c>
      <c r="D114" s="787"/>
      <c r="E114" s="787"/>
      <c r="F114" s="447" t="str">
        <f>IF($I114&lt;&gt;0,IF(VLOOKUP($I114,T_MCDivConsom,5)&lt;&gt;0,VLOOKUP($I114,T_MCDivConsom,5),"p.m."),"")</f>
        <v/>
      </c>
      <c r="G114" s="508"/>
      <c r="H114" s="446"/>
      <c r="I114" s="394">
        <f>IF(MC_Div_Consom&lt;50,0,IF($J114&lt;=MC_NImpress,$J114,0))</f>
        <v>0</v>
      </c>
      <c r="J114" s="394">
        <v>1</v>
      </c>
    </row>
    <row r="115" spans="1:10" s="375" customFormat="1" ht="13.8">
      <c r="A115" s="787" t="str">
        <f>IF($I115&lt;&gt;0,VLOOKUP($I115,T_MCDivConsom,2),"")</f>
        <v/>
      </c>
      <c r="B115" s="787"/>
      <c r="C115" s="787" t="str">
        <f>IF($I115&lt;&gt;0,IF(VLOOKUP($I115,T_PiecesJustif,4)&lt;&gt;0,VLOOKUP($I115,T_PiecesJustif,3)&amp;" - facture "&amp;VLOOKUP($I144,T_PiecesJustif,4),VLOOKUP($I115,T_PiecesJustif,3)),"")</f>
        <v/>
      </c>
      <c r="D115" s="787"/>
      <c r="E115" s="787"/>
      <c r="F115" s="447" t="str">
        <f>IF($I115&lt;&gt;0,IF(VLOOKUP($I115,T_MCDivConsom,5)&lt;&gt;0,VLOOKUP($I115,T_MCDivConsom,5),"p.m."),"")</f>
        <v/>
      </c>
      <c r="G115" s="508"/>
      <c r="H115" s="446"/>
      <c r="I115" s="394">
        <f>IF($J115&lt;=MC_NImpress,$J115,0)</f>
        <v>0</v>
      </c>
      <c r="J115" s="394">
        <f t="shared" si="20"/>
        <v>2</v>
      </c>
    </row>
    <row r="116" spans="1:10" s="375" customFormat="1" ht="13.8">
      <c r="A116" s="787" t="str">
        <f>IF($I116&lt;&gt;0,VLOOKUP($I116,T_MCDivConsom,2),"")</f>
        <v/>
      </c>
      <c r="B116" s="787"/>
      <c r="C116" s="787" t="str">
        <f>IF($I116&lt;&gt;0,IF(VLOOKUP($I116,T_PiecesJustif,4)&lt;&gt;0,VLOOKUP($I116,T_PiecesJustif,3)&amp;" - facture "&amp;VLOOKUP($I145,T_PiecesJustif,4),VLOOKUP($I116,T_PiecesJustif,3)),"")</f>
        <v/>
      </c>
      <c r="D116" s="787"/>
      <c r="E116" s="787"/>
      <c r="F116" s="447" t="str">
        <f>IF($I116&lt;&gt;0,IF(VLOOKUP($I116,T_MCDivConsom,5)&lt;&gt;0,VLOOKUP($I116,T_MCDivConsom,5),"p.m."),"")</f>
        <v/>
      </c>
      <c r="G116" s="508"/>
      <c r="H116" s="446"/>
      <c r="I116" s="394">
        <f>IF($J116&lt;=MC_NImpress,$J116,0)</f>
        <v>0</v>
      </c>
      <c r="J116" s="394">
        <f t="shared" si="20"/>
        <v>3</v>
      </c>
    </row>
    <row r="117" spans="1:10" s="375" customFormat="1" ht="13.8">
      <c r="A117" s="787" t="str">
        <f>IF($I117&lt;&gt;0,VLOOKUP($I117,T_MCDivConsom,2),"")</f>
        <v/>
      </c>
      <c r="B117" s="787"/>
      <c r="C117" s="787" t="str">
        <f>IF($I117&lt;&gt;0,IF(VLOOKUP($I117,T_PiecesJustif,4)&lt;&gt;0,VLOOKUP($I117,T_PiecesJustif,3)&amp;" - facture "&amp;VLOOKUP($I147,T_PiecesJustif,4),VLOOKUP($I117,T_PiecesJustif,3)),"")</f>
        <v/>
      </c>
      <c r="D117" s="787"/>
      <c r="E117" s="787"/>
      <c r="F117" s="447" t="str">
        <f>IF($I117&lt;&gt;0,IF(VLOOKUP($I117,T_MCDivConsom,5)&lt;&gt;0,VLOOKUP($I117,T_MCDivConsom,5),"p.m."),"")</f>
        <v/>
      </c>
      <c r="G117" s="508"/>
      <c r="H117" s="446"/>
      <c r="I117" s="394">
        <f>IF($J117&lt;=MC_NImpress,$J117,0)</f>
        <v>0</v>
      </c>
      <c r="J117" s="394">
        <f t="shared" si="20"/>
        <v>4</v>
      </c>
    </row>
    <row r="118" spans="1:10" s="375" customFormat="1" ht="13.8">
      <c r="A118" s="787" t="str">
        <f>IF($I118&lt;&gt;0,VLOOKUP($I118,T_MCDivConsom,2),"")</f>
        <v/>
      </c>
      <c r="B118" s="787"/>
      <c r="C118" s="787" t="str">
        <f>IF($I118&lt;&gt;0,IF(VLOOKUP($I118,T_PiecesJustif,4)&lt;&gt;0,VLOOKUP($I118,T_PiecesJustif,3)&amp;" - facture "&amp;VLOOKUP($I148,T_PiecesJustif,4),VLOOKUP($I118,T_PiecesJustif,3)),"")</f>
        <v/>
      </c>
      <c r="D118" s="787"/>
      <c r="E118" s="787"/>
      <c r="F118" s="447" t="str">
        <f>IF($I118&lt;&gt;0,IF(VLOOKUP($I118,T_MCDivConsom,5)&lt;&gt;0,VLOOKUP($I118,T_MCDivConsom,5),"p.m."),"")</f>
        <v/>
      </c>
      <c r="G118" s="508"/>
      <c r="H118" s="446"/>
      <c r="I118" s="394">
        <f>IF($J118&lt;=MC_NImpress,$J118,0)</f>
        <v>0</v>
      </c>
      <c r="J118" s="394">
        <f t="shared" si="20"/>
        <v>5</v>
      </c>
    </row>
    <row r="119" spans="1:10" s="375" customFormat="1" ht="14.4">
      <c r="A119" s="798" t="s">
        <v>434</v>
      </c>
      <c r="B119" s="799"/>
      <c r="C119" s="799"/>
      <c r="D119" s="799"/>
      <c r="E119" s="799"/>
      <c r="F119" s="800"/>
      <c r="G119" s="475">
        <f>MC_Divers_Autres</f>
        <v>0</v>
      </c>
      <c r="H119" s="477">
        <f>G119</f>
        <v>0</v>
      </c>
    </row>
    <row r="120" spans="1:10" s="375" customFormat="1" ht="13.8">
      <c r="A120" s="787" t="str">
        <f>IF($I120&lt;&gt;0,VLOOKUP($I120,T_FraisAutres,2),"")</f>
        <v/>
      </c>
      <c r="B120" s="787"/>
      <c r="C120" s="787" t="str">
        <f>IF($I114&lt;&gt;0,IF(VLOOKUP($I114,T_FraisAutres,4)&lt;&gt;0,VLOOKUP($I114,T_FraisAutres,3)&amp;" - facture "&amp;VLOOKUP($I114,T_FraisAutres,4),VLOOKUP($I114,T_FraisAutres,3)),"")</f>
        <v/>
      </c>
      <c r="D120" s="787"/>
      <c r="E120" s="787"/>
      <c r="F120" s="447" t="str">
        <f>IF($I120&lt;&gt;0,IF(VLOOKUP($I120,T_FraisAutres,5)&lt;&gt;0,VLOOKUP($I120,T_FraisAutres,5),"p.m."),"")</f>
        <v/>
      </c>
      <c r="G120" s="508"/>
      <c r="H120" s="446"/>
      <c r="I120" s="394">
        <f>IF($J120&lt;=MC_Nautres,$J120,0)</f>
        <v>0</v>
      </c>
      <c r="J120" s="394">
        <v>1</v>
      </c>
    </row>
    <row r="121" spans="1:10" s="375" customFormat="1" ht="13.8">
      <c r="A121" s="787" t="str">
        <f>IF($I121&lt;&gt;0,VLOOKUP($I121,T_FraisAutres,2),"")</f>
        <v/>
      </c>
      <c r="B121" s="787"/>
      <c r="C121" s="787" t="str">
        <f>IF($I115&lt;&gt;0,IF(VLOOKUP($I115,T_FraisAutres,4)&lt;&gt;0,VLOOKUP($I115,T_FraisAutres,3)&amp;" - facture "&amp;VLOOKUP($I115,T_FraisAutres,4),VLOOKUP($I115,T_FraisAutres,3)),"")</f>
        <v/>
      </c>
      <c r="D121" s="787"/>
      <c r="E121" s="787"/>
      <c r="F121" s="447" t="str">
        <f>IF($I121&lt;&gt;0,IF(VLOOKUP($I121,T_FraisAutres,5)&lt;&gt;0,VLOOKUP($I121,T_FraisAutres,5),"p.m."),"")</f>
        <v/>
      </c>
      <c r="G121" s="508"/>
      <c r="H121" s="446"/>
      <c r="I121" s="394">
        <f>IF($J121&lt;=MC_Nautres,$J121,0)</f>
        <v>0</v>
      </c>
      <c r="J121" s="394">
        <f t="shared" si="20"/>
        <v>2</v>
      </c>
    </row>
    <row r="122" spans="1:10" s="375" customFormat="1" ht="13.8">
      <c r="A122" s="787" t="str">
        <f>IF($I122&lt;&gt;0,VLOOKUP($I122,T_FraisAutres,2),"")</f>
        <v/>
      </c>
      <c r="B122" s="787"/>
      <c r="C122" s="787" t="str">
        <f>IF($I116&lt;&gt;0,IF(VLOOKUP($I116,T_FraisAutres,4)&lt;&gt;0,VLOOKUP($I116,T_FraisAutres,3)&amp;" - facture "&amp;VLOOKUP($I116,T_FraisAutres,4),VLOOKUP($I116,T_FraisAutres,3)),"")</f>
        <v/>
      </c>
      <c r="D122" s="787"/>
      <c r="E122" s="787"/>
      <c r="F122" s="447" t="str">
        <f>IF($I122&lt;&gt;0,IF(VLOOKUP($I122,T_FraisAutres,5)&lt;&gt;0,VLOOKUP($I122,T_FraisAutres,5),"p.m."),"")</f>
        <v/>
      </c>
      <c r="G122" s="508"/>
      <c r="H122" s="446"/>
      <c r="I122" s="394">
        <f>IF($J122&lt;=MC_Nautres,$J122,0)</f>
        <v>0</v>
      </c>
      <c r="J122" s="394">
        <f t="shared" si="20"/>
        <v>3</v>
      </c>
    </row>
    <row r="123" spans="1:10" s="375" customFormat="1" ht="13.8">
      <c r="A123" s="787" t="str">
        <f>IF($I123&lt;&gt;0,VLOOKUP($I123,T_FraisAutres,2),"")</f>
        <v/>
      </c>
      <c r="B123" s="787"/>
      <c r="C123" s="787" t="str">
        <f>IF($I117&lt;&gt;0,IF(VLOOKUP($I117,T_FraisAutres,4)&lt;&gt;0,VLOOKUP($I117,T_FraisAutres,3)&amp;" - facture "&amp;VLOOKUP($I117,T_FraisAutres,4),VLOOKUP($I117,T_FraisAutres,3)),"")</f>
        <v/>
      </c>
      <c r="D123" s="787"/>
      <c r="E123" s="787"/>
      <c r="F123" s="447" t="str">
        <f>IF($I123&lt;&gt;0,IF(VLOOKUP($I123,T_FraisAutres,5)&lt;&gt;0,VLOOKUP($I123,T_FraisAutres,5),"p.m."),"")</f>
        <v/>
      </c>
      <c r="G123" s="508"/>
      <c r="H123" s="446"/>
      <c r="I123" s="394">
        <f>IF($J123&lt;=MC_Nautres,$J123,0)</f>
        <v>0</v>
      </c>
      <c r="J123" s="394">
        <f t="shared" si="20"/>
        <v>4</v>
      </c>
    </row>
    <row r="124" spans="1:10" s="375" customFormat="1" ht="13.8">
      <c r="A124" s="787" t="str">
        <f>IF($I124&lt;&gt;0,VLOOKUP($I124,T_FraisAutres,2),"")</f>
        <v/>
      </c>
      <c r="B124" s="787"/>
      <c r="C124" s="787" t="str">
        <f>IF($I118&lt;&gt;0,IF(VLOOKUP($I118,T_FraisAutres,4)&lt;&gt;0,VLOOKUP($I118,T_FraisAutres,3)&amp;" - facture "&amp;VLOOKUP($I118,T_FraisAutres,4),VLOOKUP($I118,T_FraisAutres,3)),"")</f>
        <v/>
      </c>
      <c r="D124" s="787"/>
      <c r="E124" s="787"/>
      <c r="F124" s="447" t="str">
        <f>IF($I124&lt;&gt;0,IF(VLOOKUP($I124,T_FraisAutres,5)&lt;&gt;0,VLOOKUP($I124,T_FraisAutres,5),"p.m."),"")</f>
        <v/>
      </c>
      <c r="G124" s="508"/>
      <c r="H124" s="446"/>
      <c r="I124" s="394">
        <f>IF($J124&lt;=MC_Nautres,$J124,0)</f>
        <v>0</v>
      </c>
      <c r="J124" s="394">
        <f t="shared" si="20"/>
        <v>5</v>
      </c>
    </row>
    <row r="125" spans="1:10" ht="14.4">
      <c r="A125" s="794" t="s">
        <v>435</v>
      </c>
      <c r="B125" s="794"/>
      <c r="C125" s="794"/>
      <c r="D125" s="794"/>
      <c r="E125" s="794"/>
      <c r="F125" s="794"/>
      <c r="G125" s="509">
        <f>G107+G113+G119</f>
        <v>50</v>
      </c>
      <c r="H125" s="478">
        <f>G125</f>
        <v>50</v>
      </c>
      <c r="I125" s="394"/>
      <c r="J125" s="394"/>
    </row>
    <row r="126" spans="1:10" ht="14.4">
      <c r="A126" s="479"/>
      <c r="B126" s="479"/>
      <c r="C126" s="479"/>
      <c r="D126" s="479"/>
      <c r="E126" s="479"/>
      <c r="F126" s="479"/>
      <c r="G126" s="480"/>
      <c r="H126" s="481"/>
      <c r="I126" s="394"/>
      <c r="J126" s="394"/>
    </row>
    <row r="127" spans="1:10" ht="14.4">
      <c r="A127" s="479"/>
      <c r="B127" s="479"/>
      <c r="C127" s="479"/>
      <c r="D127" s="479"/>
      <c r="E127" s="479"/>
      <c r="F127" s="479"/>
      <c r="G127" s="480"/>
      <c r="H127" s="481"/>
      <c r="I127" s="394"/>
      <c r="J127" s="394"/>
    </row>
    <row r="128" spans="1:10" ht="15.6">
      <c r="A128" s="792" t="s">
        <v>436</v>
      </c>
      <c r="B128" s="792"/>
      <c r="C128" s="792"/>
      <c r="D128" s="792"/>
      <c r="E128" s="792"/>
      <c r="F128" s="792"/>
      <c r="G128" s="792"/>
      <c r="H128" s="792"/>
      <c r="I128" s="394"/>
      <c r="J128" s="394"/>
    </row>
    <row r="129" spans="1:11" ht="14.4">
      <c r="A129" s="496"/>
      <c r="B129" s="497" t="s">
        <v>437</v>
      </c>
      <c r="C129" s="497" t="s">
        <v>438</v>
      </c>
      <c r="D129" s="497" t="s">
        <v>439</v>
      </c>
      <c r="E129" s="497" t="s">
        <v>440</v>
      </c>
      <c r="F129" s="497" t="s">
        <v>441</v>
      </c>
      <c r="G129" s="480"/>
      <c r="H129" s="481"/>
      <c r="I129" s="394"/>
      <c r="J129" s="394"/>
    </row>
    <row r="130" spans="1:11" ht="14.4">
      <c r="A130" s="483" t="s">
        <v>232</v>
      </c>
      <c r="B130" s="488" t="str">
        <f>G62</f>
        <v>00:00</v>
      </c>
      <c r="C130" s="489"/>
      <c r="D130" s="490" t="str">
        <f>B130</f>
        <v>00:00</v>
      </c>
      <c r="E130" s="485"/>
      <c r="F130" s="485"/>
      <c r="G130" s="480"/>
      <c r="H130" s="481"/>
      <c r="I130" s="394"/>
      <c r="J130" s="394"/>
    </row>
    <row r="131" spans="1:11" ht="14.4">
      <c r="A131" s="483" t="s">
        <v>442</v>
      </c>
      <c r="B131" s="488">
        <f>G89</f>
        <v>0</v>
      </c>
      <c r="C131" s="489">
        <v>0.5</v>
      </c>
      <c r="D131" s="488">
        <f>B131*C131</f>
        <v>0</v>
      </c>
      <c r="E131" s="485"/>
      <c r="F131" s="485"/>
      <c r="G131" s="480"/>
      <c r="H131" s="481"/>
      <c r="I131" s="394"/>
      <c r="J131" s="394"/>
    </row>
    <row r="132" spans="1:11" ht="14.4">
      <c r="A132" s="789" t="s">
        <v>439</v>
      </c>
      <c r="B132" s="789"/>
      <c r="C132" s="789"/>
      <c r="D132" s="484">
        <f>D130+D131</f>
        <v>0</v>
      </c>
      <c r="E132" s="485">
        <f>Tx_Vacation</f>
        <v>48</v>
      </c>
      <c r="F132" s="485">
        <f>D132*E132*24</f>
        <v>0</v>
      </c>
      <c r="G132" s="480"/>
      <c r="H132" s="481"/>
      <c r="I132" s="394"/>
      <c r="J132" s="394"/>
    </row>
    <row r="133" spans="1:11" ht="14.4">
      <c r="A133" s="790" t="s">
        <v>443</v>
      </c>
      <c r="B133" s="791"/>
      <c r="C133" s="791"/>
      <c r="D133" s="486"/>
      <c r="E133" s="487"/>
      <c r="F133" s="485">
        <f>G103</f>
        <v>0</v>
      </c>
      <c r="G133" s="480"/>
      <c r="H133" s="481"/>
      <c r="I133" s="394"/>
      <c r="J133" s="394"/>
    </row>
    <row r="134" spans="1:11" ht="14.4">
      <c r="A134" s="790" t="s">
        <v>223</v>
      </c>
      <c r="B134" s="791"/>
      <c r="C134" s="791"/>
      <c r="D134" s="486"/>
      <c r="E134" s="487"/>
      <c r="F134" s="485">
        <f>G125</f>
        <v>50</v>
      </c>
      <c r="G134" s="480"/>
      <c r="H134" s="481"/>
      <c r="I134" s="394"/>
      <c r="J134" s="394"/>
    </row>
    <row r="135" spans="1:11" s="450" customFormat="1" ht="15.6">
      <c r="A135" s="793" t="str">
        <f>IF(CE_TVA="oui","Montant Hors Taxes de l'indemnisation","Montant de l'indemnisation")</f>
        <v>Montant de l'indemnisation</v>
      </c>
      <c r="B135" s="793"/>
      <c r="C135" s="793"/>
      <c r="D135" s="793"/>
      <c r="E135" s="793"/>
      <c r="F135" s="793"/>
      <c r="G135" s="491">
        <f>F132+F133+F134</f>
        <v>50</v>
      </c>
      <c r="H135" s="492">
        <f>G135</f>
        <v>50</v>
      </c>
      <c r="I135" s="448"/>
      <c r="J135" s="448"/>
      <c r="K135" s="449"/>
    </row>
    <row r="136" spans="1:11" ht="15.6">
      <c r="A136" s="795" t="str">
        <f>IF(CE_TVA="OUI","T.V.A. au taux de "&amp;TVA_Taux*100&amp;" %","non soumis à TVA")</f>
        <v>non soumis à TVA</v>
      </c>
      <c r="B136" s="796"/>
      <c r="C136" s="796"/>
      <c r="D136" s="796"/>
      <c r="E136" s="796"/>
      <c r="F136" s="797"/>
      <c r="G136" s="494" t="str">
        <f>IF(CE_TVA="OUI",G135*TVA_Taux,"")</f>
        <v/>
      </c>
      <c r="H136" s="493" t="str">
        <f>G136</f>
        <v/>
      </c>
      <c r="I136" s="394"/>
      <c r="J136" s="394"/>
    </row>
    <row r="137" spans="1:11" s="450" customFormat="1" ht="15.6">
      <c r="A137" s="793" t="s">
        <v>410</v>
      </c>
      <c r="B137" s="793"/>
      <c r="C137" s="793"/>
      <c r="D137" s="793"/>
      <c r="E137" s="793"/>
      <c r="F137" s="793"/>
      <c r="G137" s="491">
        <f>IF(G136&lt;&gt;"",G135+G136,G135)</f>
        <v>50</v>
      </c>
      <c r="H137" s="491">
        <f>G137</f>
        <v>50</v>
      </c>
      <c r="I137" s="448"/>
      <c r="J137" s="448"/>
      <c r="K137" s="449"/>
    </row>
    <row r="138" spans="1:11" s="427" customFormat="1" ht="15.6">
      <c r="A138" s="795" t="str">
        <f>IF(CE_AllocProv&lt;&gt;0,"Allocation provisionnelle perçue à déduire :","")</f>
        <v/>
      </c>
      <c r="B138" s="796"/>
      <c r="C138" s="796"/>
      <c r="D138" s="796"/>
      <c r="E138" s="796"/>
      <c r="F138" s="797"/>
      <c r="G138" s="493" t="str">
        <f>IF(CE_AllocProv&lt;&gt;0,CE_AllocProv,"")</f>
        <v/>
      </c>
      <c r="H138" s="495" t="str">
        <f>G138</f>
        <v/>
      </c>
      <c r="I138" s="394"/>
      <c r="J138" s="394"/>
      <c r="K138" s="394"/>
    </row>
    <row r="139" spans="1:11" s="427" customFormat="1" ht="15.6">
      <c r="A139" s="795" t="s">
        <v>444</v>
      </c>
      <c r="B139" s="796"/>
      <c r="C139" s="796"/>
      <c r="D139" s="796"/>
      <c r="E139" s="796"/>
      <c r="F139" s="797"/>
      <c r="G139" s="491">
        <f>IF(CE_AllocProv&lt;&gt;0,G137-G138,G137)</f>
        <v>50</v>
      </c>
      <c r="H139" s="491">
        <f>G139</f>
        <v>50</v>
      </c>
      <c r="I139" s="394"/>
      <c r="J139" s="394"/>
      <c r="K139" s="394"/>
    </row>
    <row r="140" spans="1:11" ht="13.8">
      <c r="A140" s="427"/>
      <c r="B140" s="427"/>
      <c r="C140" s="427"/>
      <c r="D140" s="427"/>
      <c r="E140" s="427"/>
      <c r="F140" s="427"/>
      <c r="G140" s="427"/>
      <c r="H140" s="427"/>
    </row>
    <row r="141" spans="1:11" ht="13.8">
      <c r="A141" s="786"/>
      <c r="B141" s="786"/>
      <c r="C141" s="786"/>
      <c r="D141" s="427"/>
      <c r="E141" s="427"/>
      <c r="G141" s="427"/>
      <c r="H141" s="427"/>
    </row>
    <row r="142" spans="1:11" ht="14.4" customHeight="1">
      <c r="A142" s="788" t="str">
        <f>"Fait à "&amp;CE_ville&amp;", le "&amp;TEXT(EP_DateRapport,"j mmmm aaaa")</f>
        <v>Fait à , le 0 janvier 1900</v>
      </c>
      <c r="B142" s="788"/>
      <c r="C142" s="788"/>
      <c r="D142" s="788"/>
      <c r="E142" s="788"/>
      <c r="F142" s="788"/>
      <c r="G142" s="788"/>
      <c r="H142" s="788"/>
    </row>
    <row r="143" spans="1:11" ht="14.4" customHeight="1">
      <c r="A143" s="786" t="s">
        <v>411</v>
      </c>
      <c r="B143" s="786"/>
      <c r="C143" s="786"/>
      <c r="D143" s="786"/>
      <c r="E143" s="786"/>
      <c r="F143" s="786"/>
      <c r="G143" s="786"/>
      <c r="H143" s="786"/>
    </row>
    <row r="144" spans="1:11" ht="13.8">
      <c r="A144" s="451"/>
      <c r="B144" s="451"/>
      <c r="C144" s="451"/>
      <c r="D144" s="451"/>
      <c r="E144" s="451"/>
      <c r="F144" s="451"/>
      <c r="G144" s="451"/>
      <c r="H144" s="451"/>
    </row>
  </sheetData>
  <sheetProtection selectLockedCells="1" selectUnlockedCells="1"/>
  <mergeCells count="144">
    <mergeCell ref="B7:H7"/>
    <mergeCell ref="B8:H8"/>
    <mergeCell ref="B9:H9"/>
    <mergeCell ref="B10:H10"/>
    <mergeCell ref="B11:H11"/>
    <mergeCell ref="A12:E12"/>
    <mergeCell ref="F12:H12"/>
    <mergeCell ref="A1:H1"/>
    <mergeCell ref="G2:H2"/>
    <mergeCell ref="A3:H3"/>
    <mergeCell ref="B5:D5"/>
    <mergeCell ref="F5:H5"/>
    <mergeCell ref="B6:H6"/>
    <mergeCell ref="A17:D17"/>
    <mergeCell ref="E17:H17"/>
    <mergeCell ref="A18:D18"/>
    <mergeCell ref="E18:H18"/>
    <mergeCell ref="A19:D19"/>
    <mergeCell ref="E19:H19"/>
    <mergeCell ref="A13:E13"/>
    <mergeCell ref="F13:H13"/>
    <mergeCell ref="A14:H14"/>
    <mergeCell ref="A15:D15"/>
    <mergeCell ref="E15:H15"/>
    <mergeCell ref="A16:D16"/>
    <mergeCell ref="E16:H16"/>
    <mergeCell ref="A22:D22"/>
    <mergeCell ref="E22:H22"/>
    <mergeCell ref="A23:D23"/>
    <mergeCell ref="E23:H23"/>
    <mergeCell ref="A24:D24"/>
    <mergeCell ref="E24:H24"/>
    <mergeCell ref="A20:D20"/>
    <mergeCell ref="E20:H20"/>
    <mergeCell ref="A21:D21"/>
    <mergeCell ref="E21:H21"/>
    <mergeCell ref="A32:D32"/>
    <mergeCell ref="A33:B33"/>
    <mergeCell ref="A34:B34"/>
    <mergeCell ref="A35:B35"/>
    <mergeCell ref="A36:B36"/>
    <mergeCell ref="A37:B37"/>
    <mergeCell ref="G26:H26"/>
    <mergeCell ref="A27:H27"/>
    <mergeCell ref="A28:G28"/>
    <mergeCell ref="A29:D29"/>
    <mergeCell ref="A30:D30"/>
    <mergeCell ref="A31:D31"/>
    <mergeCell ref="A44:B44"/>
    <mergeCell ref="A45:B45"/>
    <mergeCell ref="A46:B46"/>
    <mergeCell ref="A47:B47"/>
    <mergeCell ref="A48:B48"/>
    <mergeCell ref="A49:B49"/>
    <mergeCell ref="A38:B38"/>
    <mergeCell ref="A39:B39"/>
    <mergeCell ref="A40:B40"/>
    <mergeCell ref="A42:B42"/>
    <mergeCell ref="A43:B43"/>
    <mergeCell ref="A41:D41"/>
    <mergeCell ref="A56:E56"/>
    <mergeCell ref="A57:F57"/>
    <mergeCell ref="A58:F58"/>
    <mergeCell ref="A59:F59"/>
    <mergeCell ref="A60:F60"/>
    <mergeCell ref="A61:F61"/>
    <mergeCell ref="A50:B50"/>
    <mergeCell ref="F50:G50"/>
    <mergeCell ref="A52:E52"/>
    <mergeCell ref="A53:E53"/>
    <mergeCell ref="A54:E54"/>
    <mergeCell ref="A55:E55"/>
    <mergeCell ref="A89:F89"/>
    <mergeCell ref="A90:F90"/>
    <mergeCell ref="A91:F91"/>
    <mergeCell ref="A92:D92"/>
    <mergeCell ref="G92:G95"/>
    <mergeCell ref="A93:B93"/>
    <mergeCell ref="C93:C94"/>
    <mergeCell ref="D93:D94"/>
    <mergeCell ref="A62:F62"/>
    <mergeCell ref="G64:H64"/>
    <mergeCell ref="A65:H65"/>
    <mergeCell ref="A66:F68"/>
    <mergeCell ref="A69:B69"/>
    <mergeCell ref="A96:D96"/>
    <mergeCell ref="A97:B102"/>
    <mergeCell ref="C97:D97"/>
    <mergeCell ref="H97:H102"/>
    <mergeCell ref="C98:D98"/>
    <mergeCell ref="C99:D99"/>
    <mergeCell ref="C100:D100"/>
    <mergeCell ref="C101:D101"/>
    <mergeCell ref="C102:F102"/>
    <mergeCell ref="A109:B109"/>
    <mergeCell ref="C109:E109"/>
    <mergeCell ref="A110:B110"/>
    <mergeCell ref="C110:E110"/>
    <mergeCell ref="A111:B111"/>
    <mergeCell ref="C111:E111"/>
    <mergeCell ref="A113:F113"/>
    <mergeCell ref="A103:F103"/>
    <mergeCell ref="A107:F107"/>
    <mergeCell ref="A106:B106"/>
    <mergeCell ref="C106:E106"/>
    <mergeCell ref="A108:B108"/>
    <mergeCell ref="C108:E108"/>
    <mergeCell ref="A105:H105"/>
    <mergeCell ref="A115:B115"/>
    <mergeCell ref="C115:E115"/>
    <mergeCell ref="A116:B116"/>
    <mergeCell ref="C116:E116"/>
    <mergeCell ref="A117:B117"/>
    <mergeCell ref="C117:E117"/>
    <mergeCell ref="A119:F119"/>
    <mergeCell ref="A112:B112"/>
    <mergeCell ref="C112:E112"/>
    <mergeCell ref="A114:B114"/>
    <mergeCell ref="C114:E114"/>
    <mergeCell ref="A118:B118"/>
    <mergeCell ref="C118:E118"/>
    <mergeCell ref="A120:B120"/>
    <mergeCell ref="C120:E120"/>
    <mergeCell ref="A132:C132"/>
    <mergeCell ref="A133:C133"/>
    <mergeCell ref="A128:H128"/>
    <mergeCell ref="A141:C141"/>
    <mergeCell ref="A137:F137"/>
    <mergeCell ref="A125:F125"/>
    <mergeCell ref="A135:F135"/>
    <mergeCell ref="A134:C134"/>
    <mergeCell ref="A136:F136"/>
    <mergeCell ref="A138:F138"/>
    <mergeCell ref="A139:F139"/>
    <mergeCell ref="A143:H143"/>
    <mergeCell ref="A124:B124"/>
    <mergeCell ref="C124:E124"/>
    <mergeCell ref="A121:B121"/>
    <mergeCell ref="C121:E121"/>
    <mergeCell ref="A122:B122"/>
    <mergeCell ref="C122:E122"/>
    <mergeCell ref="A123:B123"/>
    <mergeCell ref="C123:E123"/>
    <mergeCell ref="A142:H142"/>
  </mergeCells>
  <conditionalFormatting sqref="F108:F112 F114:F118 F120:F124">
    <cfRule type="cellIs" dxfId="9" priority="1" operator="equal">
      <formula>"p.m."</formula>
    </cfRule>
  </conditionalFormatting>
  <printOptions horizontalCentered="1"/>
  <pageMargins left="0.70866141732283472" right="0.70866141732283472" top="0.39370078740157483" bottom="0.39370078740157483" header="0.31496062992125984" footer="0.31496062992125984"/>
  <pageSetup paperSize="9" scale="68" fitToHeight="0" orientation="portrait" r:id="rId1"/>
  <rowBreaks count="3" manualBreakCount="3">
    <brk id="24" max="16383" man="1"/>
    <brk id="62" max="16383" man="1"/>
    <brk id="12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163</vt:i4>
      </vt:variant>
    </vt:vector>
  </HeadingPairs>
  <TitlesOfParts>
    <vt:vector size="181" baseType="lpstr">
      <vt:lpstr>ExportCtrl</vt:lpstr>
      <vt:lpstr>Menu</vt:lpstr>
      <vt:lpstr>Enquete</vt:lpstr>
      <vt:lpstr>Commissaire</vt:lpstr>
      <vt:lpstr>Main courante</vt:lpstr>
      <vt:lpstr>Calcul</vt:lpstr>
      <vt:lpstr>Aperçu</vt:lpstr>
      <vt:lpstr>FFrais1</vt:lpstr>
      <vt:lpstr>FFrais9</vt:lpstr>
      <vt:lpstr>FFraisCE-HT</vt:lpstr>
      <vt:lpstr>FicheRenseignt</vt:lpstr>
      <vt:lpstr>Data</vt:lpstr>
      <vt:lpstr>Mode d'emploi</vt:lpstr>
      <vt:lpstr>suivi_version</vt:lpstr>
      <vt:lpstr>Menu2</vt:lpstr>
      <vt:lpstr>Menu3</vt:lpstr>
      <vt:lpstr>RecapCion</vt:lpstr>
      <vt:lpstr>BaseRecapCion</vt:lpstr>
      <vt:lpstr>CE_admin</vt:lpstr>
      <vt:lpstr>CE_adresse1</vt:lpstr>
      <vt:lpstr>CE_adresse2</vt:lpstr>
      <vt:lpstr>CE_AllocProv</vt:lpstr>
      <vt:lpstr>CE_AutreStatut</vt:lpstr>
      <vt:lpstr>CE_codpost</vt:lpstr>
      <vt:lpstr>CE_CumulKm</vt:lpstr>
      <vt:lpstr>CE_Dnaiss</vt:lpstr>
      <vt:lpstr>CE_Immatriculation</vt:lpstr>
      <vt:lpstr>CE_LieuNaiss</vt:lpstr>
      <vt:lpstr>CE_mel</vt:lpstr>
      <vt:lpstr>CE_Mobile</vt:lpstr>
      <vt:lpstr>CE_NIC</vt:lpstr>
      <vt:lpstr>CE_nni</vt:lpstr>
      <vt:lpstr>CE_nom</vt:lpstr>
      <vt:lpstr>CE_NomNaiss</vt:lpstr>
      <vt:lpstr>CE_prénom</vt:lpstr>
      <vt:lpstr>CE_profession</vt:lpstr>
      <vt:lpstr>CE_PuissFisc</vt:lpstr>
      <vt:lpstr>CE_RemunPub</vt:lpstr>
      <vt:lpstr>CE_retraite</vt:lpstr>
      <vt:lpstr>CE_RibBic</vt:lpstr>
      <vt:lpstr>CE_RibIban</vt:lpstr>
      <vt:lpstr>CE_RibTitul</vt:lpstr>
      <vt:lpstr>CE_Siren</vt:lpstr>
      <vt:lpstr>CE_statut</vt:lpstr>
      <vt:lpstr>CE_tel</vt:lpstr>
      <vt:lpstr>CE_TVA</vt:lpstr>
      <vt:lpstr>CE_ville</vt:lpstr>
      <vt:lpstr>Duree_act_maxi</vt:lpstr>
      <vt:lpstr>Duree_deplct_maxi</vt:lpstr>
      <vt:lpstr>EP_autorite</vt:lpstr>
      <vt:lpstr>EP_Commission</vt:lpstr>
      <vt:lpstr>EP_DateCloture</vt:lpstr>
      <vt:lpstr>EP_DateDecision</vt:lpstr>
      <vt:lpstr>EP_DateOuverture</vt:lpstr>
      <vt:lpstr>EP_DateRapport</vt:lpstr>
      <vt:lpstr>EP_DateTA</vt:lpstr>
      <vt:lpstr>EP_Depart</vt:lpstr>
      <vt:lpstr>EP_Difficultés</vt:lpstr>
      <vt:lpstr>EP_DProlongation</vt:lpstr>
      <vt:lpstr>EP_FProlongation</vt:lpstr>
      <vt:lpstr>EP_NbrCommissaires</vt:lpstr>
      <vt:lpstr>EP_NobsCourrier</vt:lpstr>
      <vt:lpstr>EP_NobsMel</vt:lpstr>
      <vt:lpstr>EP_NobsOrales</vt:lpstr>
      <vt:lpstr>EP_NobsRegDemat</vt:lpstr>
      <vt:lpstr>EP_NobsRegPapier</vt:lpstr>
      <vt:lpstr>EP_Nomenclature</vt:lpstr>
      <vt:lpstr>EP_NPersRecues</vt:lpstr>
      <vt:lpstr>EP_Npetition</vt:lpstr>
      <vt:lpstr>EP_NSignPetition</vt:lpstr>
      <vt:lpstr>EP_objet</vt:lpstr>
      <vt:lpstr>EP_PorteurProjet</vt:lpstr>
      <vt:lpstr>EP_PP_adresse1</vt:lpstr>
      <vt:lpstr>EP_PP_adresse2</vt:lpstr>
      <vt:lpstr>EP_PP_adresse3</vt:lpstr>
      <vt:lpstr>EP_Presid</vt:lpstr>
      <vt:lpstr>EP_Prolongation</vt:lpstr>
      <vt:lpstr>EP_ref</vt:lpstr>
      <vt:lpstr>EP_RefDecision</vt:lpstr>
      <vt:lpstr>EP_RegDemat</vt:lpstr>
      <vt:lpstr>EP_Siege</vt:lpstr>
      <vt:lpstr>EP_Titulaire1</vt:lpstr>
      <vt:lpstr>EP_Titulaire2</vt:lpstr>
      <vt:lpstr>EP_Titulaire3</vt:lpstr>
      <vt:lpstr>EP_Titulaire4</vt:lpstr>
      <vt:lpstr>EP_Titulaire5</vt:lpstr>
      <vt:lpstr>EP_Titulaire6</vt:lpstr>
      <vt:lpstr>EP_Titulaire7</vt:lpstr>
      <vt:lpstr>EP_Titulaire8</vt:lpstr>
      <vt:lpstr>EP_Titulaire9</vt:lpstr>
      <vt:lpstr>EP_TribAdm</vt:lpstr>
      <vt:lpstr>L_Activités</vt:lpstr>
      <vt:lpstr>L_Nomenclature</vt:lpstr>
      <vt:lpstr>L_Statut</vt:lpstr>
      <vt:lpstr>L_TribAdm</vt:lpstr>
      <vt:lpstr>MC_Div_Affranch</vt:lpstr>
      <vt:lpstr>MC_Div_Consom</vt:lpstr>
      <vt:lpstr>MC_Divers_Autres</vt:lpstr>
      <vt:lpstr>MC_ExamDossier</vt:lpstr>
      <vt:lpstr>MC_ForfaitFrais</vt:lpstr>
      <vt:lpstr>MC_NAffranchisst</vt:lpstr>
      <vt:lpstr>MC_NAudition</vt:lpstr>
      <vt:lpstr>MC_Nautres</vt:lpstr>
      <vt:lpstr>MC_NConclMotiv</vt:lpstr>
      <vt:lpstr>MC_NDeplacement</vt:lpstr>
      <vt:lpstr>MC_NImpress</vt:lpstr>
      <vt:lpstr>MC_Nperm</vt:lpstr>
      <vt:lpstr>MC_NPermCompl</vt:lpstr>
      <vt:lpstr>MC_NPrepDivers</vt:lpstr>
      <vt:lpstr>MC_NRedacPV</vt:lpstr>
      <vt:lpstr>MC_NReunionCE</vt:lpstr>
      <vt:lpstr>MC_NReunionPrep</vt:lpstr>
      <vt:lpstr>MC_NReunionPubl</vt:lpstr>
      <vt:lpstr>MC_NVisite</vt:lpstr>
      <vt:lpstr>MC_Parking</vt:lpstr>
      <vt:lpstr>MC_Peages</vt:lpstr>
      <vt:lpstr>MC_RechDoc</vt:lpstr>
      <vt:lpstr>MC_T_PVS</vt:lpstr>
      <vt:lpstr>MC_TAnaMeR</vt:lpstr>
      <vt:lpstr>MC_TAnaObs</vt:lpstr>
      <vt:lpstr>MC_TAudition</vt:lpstr>
      <vt:lpstr>MC_TConclMotiv</vt:lpstr>
      <vt:lpstr>MC_TempsEtudeDossier</vt:lpstr>
      <vt:lpstr>MC_TempsReunionPub</vt:lpstr>
      <vt:lpstr>MC_TotalKm</vt:lpstr>
      <vt:lpstr>MC_TPerm</vt:lpstr>
      <vt:lpstr>MC_TPermCompl</vt:lpstr>
      <vt:lpstr>MC_TPrepDivers</vt:lpstr>
      <vt:lpstr>MC_Transport</vt:lpstr>
      <vt:lpstr>MC_TransportCommun</vt:lpstr>
      <vt:lpstr>MC_TRapport</vt:lpstr>
      <vt:lpstr>MC_TRedacPV</vt:lpstr>
      <vt:lpstr>MC_TReunionCE</vt:lpstr>
      <vt:lpstr>MC_TReunionPrep</vt:lpstr>
      <vt:lpstr>MC_TReunionPubl</vt:lpstr>
      <vt:lpstr>MC_TVisite</vt:lpstr>
      <vt:lpstr>N_nuitéeA</vt:lpstr>
      <vt:lpstr>N_nuitéeB</vt:lpstr>
      <vt:lpstr>N_nuitéeC</vt:lpstr>
      <vt:lpstr>N_nuitéeH</vt:lpstr>
      <vt:lpstr>N_repas</vt:lpstr>
      <vt:lpstr>NVacations</vt:lpstr>
      <vt:lpstr>Rembst_km</vt:lpstr>
      <vt:lpstr>T_Activités</vt:lpstr>
      <vt:lpstr>T_AnaMeR</vt:lpstr>
      <vt:lpstr>T_AnaObs</vt:lpstr>
      <vt:lpstr>T_ExamDossier</vt:lpstr>
      <vt:lpstr>T_FraisAutres</vt:lpstr>
      <vt:lpstr>T_FraisDeplact</vt:lpstr>
      <vt:lpstr>T_MCAuditions</vt:lpstr>
      <vt:lpstr>T_MCDeplacement</vt:lpstr>
      <vt:lpstr>T_MCDivAffranch</vt:lpstr>
      <vt:lpstr>T_MCDivConsom</vt:lpstr>
      <vt:lpstr>T_MCPerm</vt:lpstr>
      <vt:lpstr>T_MCPermCompl</vt:lpstr>
      <vt:lpstr>T_MCPrepDivers</vt:lpstr>
      <vt:lpstr>T_MCRedacPV</vt:lpstr>
      <vt:lpstr>T_MCReunionCion</vt:lpstr>
      <vt:lpstr>T_MCReunionPrep</vt:lpstr>
      <vt:lpstr>T_MCReunionPubl</vt:lpstr>
      <vt:lpstr>T_MCVisite</vt:lpstr>
      <vt:lpstr>T_Rapport</vt:lpstr>
      <vt:lpstr>T_RechDoc</vt:lpstr>
      <vt:lpstr>T_RedacPVS</vt:lpstr>
      <vt:lpstr>T_Statut</vt:lpstr>
      <vt:lpstr>TNuitee</vt:lpstr>
      <vt:lpstr>Total_km</vt:lpstr>
      <vt:lpstr>TVA_Taux</vt:lpstr>
      <vt:lpstr>Tx_Vacation</vt:lpstr>
      <vt:lpstr>TxMissionA</vt:lpstr>
      <vt:lpstr>TxMissionB</vt:lpstr>
      <vt:lpstr>TxMissionC</vt:lpstr>
      <vt:lpstr>TxMissionH</vt:lpstr>
      <vt:lpstr>TxPonderation</vt:lpstr>
      <vt:lpstr>TxRepas</vt:lpstr>
      <vt:lpstr>Version</vt:lpstr>
      <vt:lpstr>vitesse_maxi</vt:lpstr>
      <vt:lpstr>vitesse_mini</vt:lpstr>
      <vt:lpstr>ExportCtrl!Zone_d_impression</vt:lpstr>
      <vt:lpstr>FFrais9!Zone_d_impression</vt:lpstr>
      <vt:lpstr>RecapCion!Zone_d_impression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Luc PIROT</dc:creator>
  <cp:lastModifiedBy>Jean Luc PIROT</cp:lastModifiedBy>
  <cp:lastPrinted>2025-03-24T13:23:42Z</cp:lastPrinted>
  <dcterms:created xsi:type="dcterms:W3CDTF">2022-05-21T09:01:37Z</dcterms:created>
  <dcterms:modified xsi:type="dcterms:W3CDTF">2026-03-03T09:12:36Z</dcterms:modified>
</cp:coreProperties>
</file>